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3.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4.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drawings/drawing5.xml" ContentType="application/vnd.openxmlformats-officedocument.drawing+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drawings/drawing6.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drawings/drawing7.xml" ContentType="application/vnd.openxmlformats-officedocument.drawing+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drawings/drawing8.xml" ContentType="application/vnd.openxmlformats-officedocument.drawing+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drawings/drawing9.xml" ContentType="application/vnd.openxmlformats-officedocument.drawing+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P:\Engineering_P\User_Chris\cdbarnes\CDB\Spreadsheets\Detention\ModRational\"/>
    </mc:Choice>
  </mc:AlternateContent>
  <workbookProtection workbookPassword="DFCF" lockStructure="1"/>
  <bookViews>
    <workbookView xWindow="0" yWindow="0" windowWidth="9372" windowHeight="4548" tabRatio="712"/>
  </bookViews>
  <sheets>
    <sheet name="Design" sheetId="1" r:id="rId1"/>
    <sheet name="Area A" sheetId="8" state="hidden" r:id="rId2"/>
    <sheet name="Area B" sheetId="12" state="hidden" r:id="rId3"/>
    <sheet name="Area C" sheetId="10" state="hidden" r:id="rId4"/>
    <sheet name="Area D" sheetId="11" state="hidden" r:id="rId5"/>
    <sheet name="Intensity Equation" sheetId="14" r:id="rId6"/>
    <sheet name="Ohio Intensities" sheetId="13" state="hidden" r:id="rId7"/>
    <sheet name="Area A RM Hydrographs" sheetId="19" r:id="rId8"/>
    <sheet name="Area A MRM Hydrographs" sheetId="15" r:id="rId9"/>
    <sheet name="Area B RM Hydrographs" sheetId="20" r:id="rId10"/>
    <sheet name="Area B MRM Hydrographs" sheetId="16" r:id="rId11"/>
    <sheet name="Area C RM Hydrographs" sheetId="21" r:id="rId12"/>
    <sheet name="Area C MRM Hydrographs" sheetId="17" r:id="rId13"/>
    <sheet name="Area D RM Hydrographs" sheetId="22" r:id="rId14"/>
    <sheet name="Area D MRM Hydrographs" sheetId="18" r:id="rId15"/>
  </sheets>
  <definedNames>
    <definedName name="_xlnm._FilterDatabase" localSheetId="0" hidden="1">Design!$I$32:$I$32</definedName>
    <definedName name="Approximately_which_storm_event_corresponds_to_the_above_capacity?">Design!$X$42:$X$47</definedName>
    <definedName name="_xlnm.Print_Area" localSheetId="8">'Area A MRM Hydrographs'!$A$1:$N$95</definedName>
    <definedName name="_xlnm.Print_Area" localSheetId="7">'Area A RM Hydrographs'!$A$1:$N$88</definedName>
    <definedName name="_xlnm.Print_Area" localSheetId="10">'Area B MRM Hydrographs'!$A$1:$N$95</definedName>
    <definedName name="_xlnm.Print_Area" localSheetId="9">'Area B RM Hydrographs'!$A$1:$N$88</definedName>
    <definedName name="_xlnm.Print_Area" localSheetId="12">'Area C MRM Hydrographs'!$A$1:$N$95</definedName>
    <definedName name="_xlnm.Print_Area" localSheetId="11">'Area C RM Hydrographs'!$A$1:$N$88</definedName>
    <definedName name="_xlnm.Print_Area" localSheetId="14">'Area D MRM Hydrographs'!$A$1:$N$95</definedName>
    <definedName name="_xlnm.Print_Area" localSheetId="13">'Area D RM Hydrographs'!$A$1:$N$88</definedName>
    <definedName name="_xlnm.Print_Area" localSheetId="0">Design!$A$1:$Q$91</definedName>
    <definedName name="_xlnm.Print_Area" localSheetId="5">'Intensity Equation'!$A$1:$I$37</definedName>
    <definedName name="_xlnm.Print_Titles" localSheetId="8">'Area A MRM Hydrographs'!$1:$8</definedName>
    <definedName name="_xlnm.Print_Titles" localSheetId="7">'Area A RM Hydrographs'!$1:$8</definedName>
    <definedName name="_xlnm.Print_Titles" localSheetId="10">'Area B MRM Hydrographs'!$1:$8</definedName>
    <definedName name="_xlnm.Print_Titles" localSheetId="9">'Area B RM Hydrographs'!$1:$8</definedName>
    <definedName name="_xlnm.Print_Titles" localSheetId="12">'Area C MRM Hydrographs'!$1:$8</definedName>
    <definedName name="_xlnm.Print_Titles" localSheetId="11">'Area C RM Hydrographs'!$1:$8</definedName>
    <definedName name="_xlnm.Print_Titles" localSheetId="14">'Area D MRM Hydrographs'!$1:$8</definedName>
    <definedName name="_xlnm.Print_Titles" localSheetId="13">'Area D RM Hydrographs'!$1:$8</definedName>
    <definedName name="_xlnm.Print_Titles" localSheetId="0">Design!$1:$4</definedName>
    <definedName name="_xlnm.Print_Titles" localSheetId="6">'Ohio Intensities'!$1:$5</definedName>
    <definedName name="StormEvent">Design!$X$42:$X$47</definedName>
    <definedName name="StormEvents">Design!$X$42:$X$47</definedName>
  </definedNames>
  <calcPr calcId="162913"/>
</workbook>
</file>

<file path=xl/calcChain.xml><?xml version="1.0" encoding="utf-8"?>
<calcChain xmlns="http://schemas.openxmlformats.org/spreadsheetml/2006/main">
  <c r="EJ7" i="11" l="1"/>
  <c r="EJ8" i="11"/>
  <c r="EJ9" i="11"/>
  <c r="EJ10" i="11"/>
  <c r="EJ11" i="11"/>
  <c r="EJ12" i="11"/>
  <c r="EJ13" i="11"/>
  <c r="EJ14" i="11"/>
  <c r="EJ15" i="11"/>
  <c r="EJ16" i="11"/>
  <c r="EJ17" i="11"/>
  <c r="EJ18" i="11"/>
  <c r="EJ19" i="11"/>
  <c r="EJ20" i="11"/>
  <c r="EJ21" i="11"/>
  <c r="EJ22" i="11"/>
  <c r="EJ23" i="11"/>
  <c r="EJ24" i="11"/>
  <c r="EJ25" i="11"/>
  <c r="EJ26" i="11"/>
  <c r="EJ27" i="11"/>
  <c r="EJ28" i="11"/>
  <c r="EJ29" i="11"/>
  <c r="EJ30" i="11"/>
  <c r="EJ31" i="11"/>
  <c r="EJ32" i="11"/>
  <c r="EJ33" i="11"/>
  <c r="EJ34" i="11"/>
  <c r="EJ35" i="11"/>
  <c r="EJ36" i="11"/>
  <c r="EJ37" i="11"/>
  <c r="EJ38" i="11"/>
  <c r="EJ39" i="11"/>
  <c r="EJ40" i="11"/>
  <c r="EJ41" i="11"/>
  <c r="EJ42" i="11"/>
  <c r="EJ43" i="11"/>
  <c r="EJ44" i="11"/>
  <c r="EJ45" i="11"/>
  <c r="EJ46" i="11"/>
  <c r="EJ47" i="11"/>
  <c r="EJ48" i="11"/>
  <c r="EJ49" i="11"/>
  <c r="EJ50" i="11"/>
  <c r="EJ51" i="11"/>
  <c r="EJ52" i="11"/>
  <c r="EJ53" i="11"/>
  <c r="EJ54" i="11"/>
  <c r="EJ55" i="11"/>
  <c r="EJ56" i="11"/>
  <c r="EJ57" i="11"/>
  <c r="EJ58" i="11"/>
  <c r="EJ59" i="11"/>
  <c r="EJ60" i="11"/>
  <c r="EJ61" i="11"/>
  <c r="EJ62" i="11"/>
  <c r="EJ63" i="11"/>
  <c r="EJ64" i="11"/>
  <c r="EJ65" i="11"/>
  <c r="EJ66" i="11"/>
  <c r="EJ67" i="11"/>
  <c r="EJ68" i="11"/>
  <c r="EJ69" i="11"/>
  <c r="EJ70" i="11"/>
  <c r="EJ71" i="11"/>
  <c r="EJ72" i="11"/>
  <c r="EJ73" i="11"/>
  <c r="EJ74" i="11"/>
  <c r="EJ75" i="11"/>
  <c r="EJ76" i="11"/>
  <c r="EJ77" i="11"/>
  <c r="EJ78" i="11"/>
  <c r="EJ79" i="11"/>
  <c r="EJ80" i="11"/>
  <c r="EJ81" i="11"/>
  <c r="EJ82" i="11"/>
  <c r="EJ83" i="11"/>
  <c r="EJ84" i="11"/>
  <c r="EJ85" i="11"/>
  <c r="EJ86" i="11"/>
  <c r="EJ87" i="11"/>
  <c r="EJ88" i="11"/>
  <c r="EJ89" i="11"/>
  <c r="EJ90" i="11"/>
  <c r="EJ91" i="11"/>
  <c r="EJ92" i="11"/>
  <c r="EJ93" i="11"/>
  <c r="EJ94" i="11"/>
  <c r="EJ95" i="11"/>
  <c r="EJ96" i="11"/>
  <c r="EJ97" i="11"/>
  <c r="EJ98" i="11"/>
  <c r="EJ99" i="11"/>
  <c r="EJ100" i="11"/>
  <c r="EJ101" i="11"/>
  <c r="EJ102" i="11"/>
  <c r="EJ103" i="11"/>
  <c r="EJ104" i="11"/>
  <c r="EJ105" i="11"/>
  <c r="EJ106" i="11"/>
  <c r="EJ107" i="11"/>
  <c r="EJ108" i="11"/>
  <c r="EJ109" i="11"/>
  <c r="EJ110" i="11"/>
  <c r="EJ111" i="11"/>
  <c r="EJ112" i="11"/>
  <c r="EJ113" i="11"/>
  <c r="EJ114" i="11"/>
  <c r="EJ115" i="11"/>
  <c r="EJ116" i="11"/>
  <c r="EJ117" i="11"/>
  <c r="EJ118" i="11"/>
  <c r="EJ119" i="11"/>
  <c r="EJ120" i="11"/>
  <c r="EJ121" i="11"/>
  <c r="EJ122" i="11"/>
  <c r="EJ123" i="11"/>
  <c r="EJ124" i="11"/>
  <c r="EJ125" i="11"/>
  <c r="EJ126" i="11"/>
  <c r="EJ127" i="11"/>
  <c r="EJ128" i="11"/>
  <c r="EJ129" i="11"/>
  <c r="EJ130" i="11"/>
  <c r="EJ131" i="11"/>
  <c r="EJ132" i="11"/>
  <c r="EJ133" i="11"/>
  <c r="EJ134" i="11"/>
  <c r="EJ135" i="11"/>
  <c r="EJ136" i="11"/>
  <c r="EJ137" i="11"/>
  <c r="EJ138" i="11"/>
  <c r="EJ139" i="11"/>
  <c r="EJ140" i="11"/>
  <c r="EJ141" i="11"/>
  <c r="EJ142" i="11"/>
  <c r="EJ143" i="11"/>
  <c r="EJ144" i="11"/>
  <c r="EJ145" i="11"/>
  <c r="EJ146" i="11"/>
  <c r="EJ147" i="11"/>
  <c r="EJ148" i="11"/>
  <c r="EJ149" i="11"/>
  <c r="EJ150" i="11"/>
  <c r="EJ151" i="11"/>
  <c r="EJ152" i="11"/>
  <c r="EJ153" i="11"/>
  <c r="EJ154" i="11"/>
  <c r="EJ155" i="11"/>
  <c r="EJ156" i="11"/>
  <c r="EJ157" i="11"/>
  <c r="EJ158" i="11"/>
  <c r="EJ159" i="11"/>
  <c r="EJ160" i="11"/>
  <c r="EJ161" i="11"/>
  <c r="EJ162" i="11"/>
  <c r="EJ163" i="11"/>
  <c r="EJ164" i="11"/>
  <c r="EJ165" i="11"/>
  <c r="EJ166" i="11"/>
  <c r="EJ167" i="11"/>
  <c r="EJ168" i="11"/>
  <c r="EJ169" i="11"/>
  <c r="EJ170" i="11"/>
  <c r="EJ171" i="11"/>
  <c r="EJ172" i="11"/>
  <c r="EJ173" i="11"/>
  <c r="EJ174" i="11"/>
  <c r="EJ175" i="11"/>
  <c r="EJ176" i="11"/>
  <c r="EJ177" i="11"/>
  <c r="EJ178" i="11"/>
  <c r="EJ179" i="11"/>
  <c r="EJ180" i="11"/>
  <c r="EJ181" i="11"/>
  <c r="EJ182" i="11"/>
  <c r="EJ183" i="11"/>
  <c r="EJ184" i="11"/>
  <c r="EJ185" i="11"/>
  <c r="EJ186" i="11"/>
  <c r="EJ187" i="11"/>
  <c r="EJ188" i="11"/>
  <c r="EJ189" i="11"/>
  <c r="EJ190" i="11"/>
  <c r="EJ191" i="11"/>
  <c r="EJ192" i="11"/>
  <c r="EJ193" i="11"/>
  <c r="EJ194" i="11"/>
  <c r="EJ195" i="11"/>
  <c r="EJ196" i="11"/>
  <c r="EJ6" i="11"/>
  <c r="DL7" i="11"/>
  <c r="DL8" i="11"/>
  <c r="DL9" i="11"/>
  <c r="DL10" i="11"/>
  <c r="DL11" i="11"/>
  <c r="DL12" i="11"/>
  <c r="DL13" i="11"/>
  <c r="DL14" i="11"/>
  <c r="DL15" i="11"/>
  <c r="DL16" i="11"/>
  <c r="DL17" i="11"/>
  <c r="DL18" i="11"/>
  <c r="DL19" i="11"/>
  <c r="DL20" i="11"/>
  <c r="DL21" i="11"/>
  <c r="DL22" i="11"/>
  <c r="DL23" i="11"/>
  <c r="DL24" i="11"/>
  <c r="DL25" i="11"/>
  <c r="DL26" i="11"/>
  <c r="DL27" i="11"/>
  <c r="DL28" i="11"/>
  <c r="DL29" i="11"/>
  <c r="DL30" i="11"/>
  <c r="DL31" i="11"/>
  <c r="DL32" i="11"/>
  <c r="DL33" i="11"/>
  <c r="DL34" i="11"/>
  <c r="DL35" i="11"/>
  <c r="DL36" i="11"/>
  <c r="DL37" i="11"/>
  <c r="DL38" i="11"/>
  <c r="DL39" i="11"/>
  <c r="DL40" i="11"/>
  <c r="DL41" i="11"/>
  <c r="DL42" i="11"/>
  <c r="DL43" i="11"/>
  <c r="DL44" i="11"/>
  <c r="DL45" i="11"/>
  <c r="DL46" i="11"/>
  <c r="DL47" i="11"/>
  <c r="DL48" i="11"/>
  <c r="DL49" i="11"/>
  <c r="DL50" i="11"/>
  <c r="DL51" i="11"/>
  <c r="DL52" i="11"/>
  <c r="DL53" i="11"/>
  <c r="DL54" i="11"/>
  <c r="DL55" i="11"/>
  <c r="DL56" i="11"/>
  <c r="DL57" i="11"/>
  <c r="DL58" i="11"/>
  <c r="DL59" i="11"/>
  <c r="DL60" i="11"/>
  <c r="DL61" i="11"/>
  <c r="DL62" i="11"/>
  <c r="DL63" i="11"/>
  <c r="DL64" i="11"/>
  <c r="DL65" i="11"/>
  <c r="DL66" i="11"/>
  <c r="DL67" i="11"/>
  <c r="DL68" i="11"/>
  <c r="DL69" i="11"/>
  <c r="DL70" i="11"/>
  <c r="DL71" i="11"/>
  <c r="DL72" i="11"/>
  <c r="DL73" i="11"/>
  <c r="DL74" i="11"/>
  <c r="DL75" i="11"/>
  <c r="DL76" i="11"/>
  <c r="DL77" i="11"/>
  <c r="DL78" i="11"/>
  <c r="DL79" i="11"/>
  <c r="DL80" i="11"/>
  <c r="DL81" i="11"/>
  <c r="DL82" i="11"/>
  <c r="DL83" i="11"/>
  <c r="DL84" i="11"/>
  <c r="DL85" i="11"/>
  <c r="DL86" i="11"/>
  <c r="DL87" i="11"/>
  <c r="DL88" i="11"/>
  <c r="DL89" i="11"/>
  <c r="DL90" i="11"/>
  <c r="DL91" i="11"/>
  <c r="DL92" i="11"/>
  <c r="DL93" i="11"/>
  <c r="DL94" i="11"/>
  <c r="DL95" i="11"/>
  <c r="DL96" i="11"/>
  <c r="DL97" i="11"/>
  <c r="DL98" i="11"/>
  <c r="DL99" i="11"/>
  <c r="DL100" i="11"/>
  <c r="DL101" i="11"/>
  <c r="DL102" i="11"/>
  <c r="DL103" i="11"/>
  <c r="DL104" i="11"/>
  <c r="DL105" i="11"/>
  <c r="DL106" i="11"/>
  <c r="DL107" i="11"/>
  <c r="DL108" i="11"/>
  <c r="DL109" i="11"/>
  <c r="DL110" i="11"/>
  <c r="DL111" i="11"/>
  <c r="DL112" i="11"/>
  <c r="DL113" i="11"/>
  <c r="DL114" i="11"/>
  <c r="DL115" i="11"/>
  <c r="DL116" i="11"/>
  <c r="DL117" i="11"/>
  <c r="DL118" i="11"/>
  <c r="DL119" i="11"/>
  <c r="DL120" i="11"/>
  <c r="DL121" i="11"/>
  <c r="DL122" i="11"/>
  <c r="DL123" i="11"/>
  <c r="DL124" i="11"/>
  <c r="DL125" i="11"/>
  <c r="DL126" i="11"/>
  <c r="DL127" i="11"/>
  <c r="DL128" i="11"/>
  <c r="DL129" i="11"/>
  <c r="DL130" i="11"/>
  <c r="DL131" i="11"/>
  <c r="DL132" i="11"/>
  <c r="DL133" i="11"/>
  <c r="DL134" i="11"/>
  <c r="DL135" i="11"/>
  <c r="DL136" i="11"/>
  <c r="DL137" i="11"/>
  <c r="DL138" i="11"/>
  <c r="DL139" i="11"/>
  <c r="DL140" i="11"/>
  <c r="DL141" i="11"/>
  <c r="DL142" i="11"/>
  <c r="DL143" i="11"/>
  <c r="DL144" i="11"/>
  <c r="DL145" i="11"/>
  <c r="DL146" i="11"/>
  <c r="DL147" i="11"/>
  <c r="DL148" i="11"/>
  <c r="DL149" i="11"/>
  <c r="DL150" i="11"/>
  <c r="DL151" i="11"/>
  <c r="DL152" i="11"/>
  <c r="DL153" i="11"/>
  <c r="DL154" i="11"/>
  <c r="DL155" i="11"/>
  <c r="DL156" i="11"/>
  <c r="DL157" i="11"/>
  <c r="DL158" i="11"/>
  <c r="DL159" i="11"/>
  <c r="DL160" i="11"/>
  <c r="DL161" i="11"/>
  <c r="DL162" i="11"/>
  <c r="DL163" i="11"/>
  <c r="DL164" i="11"/>
  <c r="DL165" i="11"/>
  <c r="DL166" i="11"/>
  <c r="DL167" i="11"/>
  <c r="DL168" i="11"/>
  <c r="DL169" i="11"/>
  <c r="DL170" i="11"/>
  <c r="DL171" i="11"/>
  <c r="DL172" i="11"/>
  <c r="DL173" i="11"/>
  <c r="DL174" i="11"/>
  <c r="DL175" i="11"/>
  <c r="DL176" i="11"/>
  <c r="DL177" i="11"/>
  <c r="DL178" i="11"/>
  <c r="DL179" i="11"/>
  <c r="DL180" i="11"/>
  <c r="DL181" i="11"/>
  <c r="DL182" i="11"/>
  <c r="DL183" i="11"/>
  <c r="DL184" i="11"/>
  <c r="DL185" i="11"/>
  <c r="DL186" i="11"/>
  <c r="DL187" i="11"/>
  <c r="DL188" i="11"/>
  <c r="DL189" i="11"/>
  <c r="DL190" i="11"/>
  <c r="DL191" i="11"/>
  <c r="DL192" i="11"/>
  <c r="DL193" i="11"/>
  <c r="DL194" i="11"/>
  <c r="DL195" i="11"/>
  <c r="DL196" i="11"/>
  <c r="DL6" i="11"/>
  <c r="CN7" i="11"/>
  <c r="CN8" i="11"/>
  <c r="CN9" i="11"/>
  <c r="CN10" i="11"/>
  <c r="CN11" i="11"/>
  <c r="CN12" i="11"/>
  <c r="CN13" i="11"/>
  <c r="CN14" i="11"/>
  <c r="CN15" i="11"/>
  <c r="CN16" i="11"/>
  <c r="CN17" i="11"/>
  <c r="CN18" i="11"/>
  <c r="CN19" i="11"/>
  <c r="CN20" i="11"/>
  <c r="CN21" i="11"/>
  <c r="CN22" i="11"/>
  <c r="CN23" i="11"/>
  <c r="CN24" i="11"/>
  <c r="CN25" i="11"/>
  <c r="CN26" i="11"/>
  <c r="CN27" i="11"/>
  <c r="CN28" i="11"/>
  <c r="CN29" i="11"/>
  <c r="CN30" i="11"/>
  <c r="CN31" i="11"/>
  <c r="CN32" i="11"/>
  <c r="CN33" i="11"/>
  <c r="CN34" i="11"/>
  <c r="CN35" i="11"/>
  <c r="CN36" i="11"/>
  <c r="CN37" i="11"/>
  <c r="CN38" i="11"/>
  <c r="CN39" i="11"/>
  <c r="CN40" i="11"/>
  <c r="CN41" i="11"/>
  <c r="CN42" i="11"/>
  <c r="CN43" i="11"/>
  <c r="CN44" i="11"/>
  <c r="CN45" i="11"/>
  <c r="CN46" i="11"/>
  <c r="CN47" i="11"/>
  <c r="CN48" i="11"/>
  <c r="CN49" i="11"/>
  <c r="CN50" i="11"/>
  <c r="CN51" i="11"/>
  <c r="CN52" i="11"/>
  <c r="CN53" i="11"/>
  <c r="CN54" i="11"/>
  <c r="CN55" i="11"/>
  <c r="CN56" i="11"/>
  <c r="CN57" i="11"/>
  <c r="CN58" i="11"/>
  <c r="CN59" i="11"/>
  <c r="CN60" i="11"/>
  <c r="CN61" i="11"/>
  <c r="CN62" i="11"/>
  <c r="CN63" i="11"/>
  <c r="CN64" i="11"/>
  <c r="CN65" i="11"/>
  <c r="CN66" i="11"/>
  <c r="CN67" i="11"/>
  <c r="CN68" i="11"/>
  <c r="CN69" i="11"/>
  <c r="CN70" i="11"/>
  <c r="CN71" i="11"/>
  <c r="CN72" i="11"/>
  <c r="CN73" i="11"/>
  <c r="CN74" i="11"/>
  <c r="CN75" i="11"/>
  <c r="CN76" i="11"/>
  <c r="CN77" i="11"/>
  <c r="CN78" i="11"/>
  <c r="CN79" i="11"/>
  <c r="CN80" i="11"/>
  <c r="CN81" i="11"/>
  <c r="CN82" i="11"/>
  <c r="CN83" i="11"/>
  <c r="CN84" i="11"/>
  <c r="CN85" i="11"/>
  <c r="CN86" i="11"/>
  <c r="CN87" i="11"/>
  <c r="CN88" i="11"/>
  <c r="CN89" i="11"/>
  <c r="CN90" i="11"/>
  <c r="CN91" i="11"/>
  <c r="CN92" i="11"/>
  <c r="CN93" i="11"/>
  <c r="CN94" i="11"/>
  <c r="CN95" i="11"/>
  <c r="CN96" i="11"/>
  <c r="CN97" i="11"/>
  <c r="CN98" i="11"/>
  <c r="CN99" i="11"/>
  <c r="CN100" i="11"/>
  <c r="CN101" i="11"/>
  <c r="CN102" i="11"/>
  <c r="CN103" i="11"/>
  <c r="CN104" i="11"/>
  <c r="CN105" i="11"/>
  <c r="CN106" i="11"/>
  <c r="CN107" i="11"/>
  <c r="CN108" i="11"/>
  <c r="CN109" i="11"/>
  <c r="CN110" i="11"/>
  <c r="CN111" i="11"/>
  <c r="CN112" i="11"/>
  <c r="CN113" i="11"/>
  <c r="CN114" i="11"/>
  <c r="CN115" i="11"/>
  <c r="CN116" i="11"/>
  <c r="CN117" i="11"/>
  <c r="CN118" i="11"/>
  <c r="CN119" i="11"/>
  <c r="CN120" i="11"/>
  <c r="CN121" i="11"/>
  <c r="CN122" i="11"/>
  <c r="CN123" i="11"/>
  <c r="CN124" i="11"/>
  <c r="CN125" i="11"/>
  <c r="CN126" i="11"/>
  <c r="CN127" i="11"/>
  <c r="CN128" i="11"/>
  <c r="CN129" i="11"/>
  <c r="CN130" i="11"/>
  <c r="CN131" i="11"/>
  <c r="CN132" i="11"/>
  <c r="CN133" i="11"/>
  <c r="CN134" i="11"/>
  <c r="CN135" i="11"/>
  <c r="CN136" i="11"/>
  <c r="CN137" i="11"/>
  <c r="CN138" i="11"/>
  <c r="CN139" i="11"/>
  <c r="CN140" i="11"/>
  <c r="CN141" i="11"/>
  <c r="CN142" i="11"/>
  <c r="CN143" i="11"/>
  <c r="CN144" i="11"/>
  <c r="CN145" i="11"/>
  <c r="CN146" i="11"/>
  <c r="CN147" i="11"/>
  <c r="CN148" i="11"/>
  <c r="CN149" i="11"/>
  <c r="CN150" i="11"/>
  <c r="CN151" i="11"/>
  <c r="CN152" i="11"/>
  <c r="CN153" i="11"/>
  <c r="CN154" i="11"/>
  <c r="CN155" i="11"/>
  <c r="CN156" i="11"/>
  <c r="CN157" i="11"/>
  <c r="CN158" i="11"/>
  <c r="CN159" i="11"/>
  <c r="CN160" i="11"/>
  <c r="CN161" i="11"/>
  <c r="CN162" i="11"/>
  <c r="CN163" i="11"/>
  <c r="CN164" i="11"/>
  <c r="CN165" i="11"/>
  <c r="CN166" i="11"/>
  <c r="CN167" i="11"/>
  <c r="CN168" i="11"/>
  <c r="CN169" i="11"/>
  <c r="CN170" i="11"/>
  <c r="CN171" i="11"/>
  <c r="CN172" i="11"/>
  <c r="CN173" i="11"/>
  <c r="CN174" i="11"/>
  <c r="CN175" i="11"/>
  <c r="CN176" i="11"/>
  <c r="CN177" i="11"/>
  <c r="CN178" i="11"/>
  <c r="CN179" i="11"/>
  <c r="CN180" i="11"/>
  <c r="CN181" i="11"/>
  <c r="CN182" i="11"/>
  <c r="CN183" i="11"/>
  <c r="CN184" i="11"/>
  <c r="CN185" i="11"/>
  <c r="CN186" i="11"/>
  <c r="CN187" i="11"/>
  <c r="CN188" i="11"/>
  <c r="CN189" i="11"/>
  <c r="CN190" i="11"/>
  <c r="CN191" i="11"/>
  <c r="CN192" i="11"/>
  <c r="CN193" i="11"/>
  <c r="CN194" i="11"/>
  <c r="CN195" i="11"/>
  <c r="CN196" i="11"/>
  <c r="CN6" i="11"/>
  <c r="BP7" i="11"/>
  <c r="BP8" i="11"/>
  <c r="BP9" i="11"/>
  <c r="BP10" i="11"/>
  <c r="BP11" i="11"/>
  <c r="BP12" i="11"/>
  <c r="BP13" i="11"/>
  <c r="BP14" i="11"/>
  <c r="BP15" i="11"/>
  <c r="BP16" i="11"/>
  <c r="BP17" i="11"/>
  <c r="BP18" i="11"/>
  <c r="BP19" i="11"/>
  <c r="BP20" i="11"/>
  <c r="BP21" i="11"/>
  <c r="BP22" i="11"/>
  <c r="BP23" i="11"/>
  <c r="BP24" i="11"/>
  <c r="BP25" i="11"/>
  <c r="BP26" i="11"/>
  <c r="BP27" i="11"/>
  <c r="BP28" i="11"/>
  <c r="BP29" i="11"/>
  <c r="BP30" i="11"/>
  <c r="BP31" i="11"/>
  <c r="BP32" i="11"/>
  <c r="BP33" i="11"/>
  <c r="BP34" i="11"/>
  <c r="BP35" i="11"/>
  <c r="BP36" i="11"/>
  <c r="BP37" i="11"/>
  <c r="BP38" i="11"/>
  <c r="BP39" i="11"/>
  <c r="BP40" i="11"/>
  <c r="BP41" i="11"/>
  <c r="BP42" i="11"/>
  <c r="BP43" i="11"/>
  <c r="BP44" i="11"/>
  <c r="BP45" i="11"/>
  <c r="BP46" i="11"/>
  <c r="BP47" i="11"/>
  <c r="BP48" i="11"/>
  <c r="BP49" i="11"/>
  <c r="BP50" i="11"/>
  <c r="BP51" i="11"/>
  <c r="BP52" i="11"/>
  <c r="BP53" i="11"/>
  <c r="BP54" i="11"/>
  <c r="BP55" i="11"/>
  <c r="BP56" i="11"/>
  <c r="BP57" i="11"/>
  <c r="BP58" i="11"/>
  <c r="BP59" i="11"/>
  <c r="BP60" i="11"/>
  <c r="BP61" i="11"/>
  <c r="BP62" i="11"/>
  <c r="BP63" i="11"/>
  <c r="BP64" i="11"/>
  <c r="BP65" i="11"/>
  <c r="BP66" i="11"/>
  <c r="BP67" i="11"/>
  <c r="BP68" i="11"/>
  <c r="BP69" i="11"/>
  <c r="BP70" i="11"/>
  <c r="BP71" i="11"/>
  <c r="BP72" i="11"/>
  <c r="BP73" i="11"/>
  <c r="BP74" i="11"/>
  <c r="BP75" i="11"/>
  <c r="BP76" i="11"/>
  <c r="BP77" i="11"/>
  <c r="BP78" i="11"/>
  <c r="BP79" i="11"/>
  <c r="BP80" i="11"/>
  <c r="BP81" i="11"/>
  <c r="BP82" i="11"/>
  <c r="BP83" i="11"/>
  <c r="BP84" i="11"/>
  <c r="BP85" i="11"/>
  <c r="BP86" i="11"/>
  <c r="BP87" i="11"/>
  <c r="BP88" i="11"/>
  <c r="BP89" i="11"/>
  <c r="BP90" i="11"/>
  <c r="BP91" i="11"/>
  <c r="BP92" i="11"/>
  <c r="BP93" i="11"/>
  <c r="BP94" i="11"/>
  <c r="BP95" i="11"/>
  <c r="BP96" i="11"/>
  <c r="BP97" i="11"/>
  <c r="BP98" i="11"/>
  <c r="BP99" i="11"/>
  <c r="BP100" i="11"/>
  <c r="BP101" i="11"/>
  <c r="BP102" i="11"/>
  <c r="BP103" i="11"/>
  <c r="BP104" i="11"/>
  <c r="BP105" i="11"/>
  <c r="BP106" i="11"/>
  <c r="BP107" i="11"/>
  <c r="BP108" i="11"/>
  <c r="BP109" i="11"/>
  <c r="BP110" i="11"/>
  <c r="BP111" i="11"/>
  <c r="BP112" i="11"/>
  <c r="BP113" i="11"/>
  <c r="BP114" i="11"/>
  <c r="BP115" i="11"/>
  <c r="BP116" i="11"/>
  <c r="BP117" i="11"/>
  <c r="BP118" i="11"/>
  <c r="BP119" i="11"/>
  <c r="BP120" i="11"/>
  <c r="BP121" i="11"/>
  <c r="BP122" i="11"/>
  <c r="BP123" i="11"/>
  <c r="BP124" i="11"/>
  <c r="BP125" i="11"/>
  <c r="BP126" i="11"/>
  <c r="BP127" i="11"/>
  <c r="BP128" i="11"/>
  <c r="BP129" i="11"/>
  <c r="BP130" i="11"/>
  <c r="BP131" i="11"/>
  <c r="BP132" i="11"/>
  <c r="BP133" i="11"/>
  <c r="BP134" i="11"/>
  <c r="BP135" i="11"/>
  <c r="BP136" i="11"/>
  <c r="BP137" i="11"/>
  <c r="BP138" i="11"/>
  <c r="BP139" i="11"/>
  <c r="BP140" i="11"/>
  <c r="BP141" i="11"/>
  <c r="BP142" i="11"/>
  <c r="BP143" i="11"/>
  <c r="BP144" i="11"/>
  <c r="BP145" i="11"/>
  <c r="BP146" i="11"/>
  <c r="BP147" i="11"/>
  <c r="BP148" i="11"/>
  <c r="BP149" i="11"/>
  <c r="BP150" i="11"/>
  <c r="BP151" i="11"/>
  <c r="BP152" i="11"/>
  <c r="BP153" i="11"/>
  <c r="BP154" i="11"/>
  <c r="BP155" i="11"/>
  <c r="BP156" i="11"/>
  <c r="BP157" i="11"/>
  <c r="BP158" i="11"/>
  <c r="BP159" i="11"/>
  <c r="BP160" i="11"/>
  <c r="BP161" i="11"/>
  <c r="BP162" i="11"/>
  <c r="BP163" i="11"/>
  <c r="BP164" i="11"/>
  <c r="BP165" i="11"/>
  <c r="BP166" i="11"/>
  <c r="BP167" i="11"/>
  <c r="BP168" i="11"/>
  <c r="BP169" i="11"/>
  <c r="BP170" i="11"/>
  <c r="BP171" i="11"/>
  <c r="BP172" i="11"/>
  <c r="BP173" i="11"/>
  <c r="BP174" i="11"/>
  <c r="BP175" i="11"/>
  <c r="BP176" i="11"/>
  <c r="BP177" i="11"/>
  <c r="BP178" i="11"/>
  <c r="BP179" i="11"/>
  <c r="BP180" i="11"/>
  <c r="BP181" i="11"/>
  <c r="BP182" i="11"/>
  <c r="BP183" i="11"/>
  <c r="BP184" i="11"/>
  <c r="BP185" i="11"/>
  <c r="BP186" i="11"/>
  <c r="BP187" i="11"/>
  <c r="BP188" i="11"/>
  <c r="BP189" i="11"/>
  <c r="BP190" i="11"/>
  <c r="BP191" i="11"/>
  <c r="BP192" i="11"/>
  <c r="BP193" i="11"/>
  <c r="BP194" i="11"/>
  <c r="BP195" i="11"/>
  <c r="BP196" i="11"/>
  <c r="BP6" i="11"/>
  <c r="AR7" i="11"/>
  <c r="AR8" i="11"/>
  <c r="AR9" i="11"/>
  <c r="AR10" i="11"/>
  <c r="AR11" i="11"/>
  <c r="AR12" i="11"/>
  <c r="AR13" i="11"/>
  <c r="AR14" i="11"/>
  <c r="AR15" i="11"/>
  <c r="AR16" i="11"/>
  <c r="AR17" i="11"/>
  <c r="AR18" i="11"/>
  <c r="AR19" i="11"/>
  <c r="AR20" i="11"/>
  <c r="AR21" i="11"/>
  <c r="AR22" i="11"/>
  <c r="AR23" i="11"/>
  <c r="AR24" i="11"/>
  <c r="AR25" i="11"/>
  <c r="AR26" i="11"/>
  <c r="AR27" i="11"/>
  <c r="AR28" i="11"/>
  <c r="AR29" i="11"/>
  <c r="AR30" i="11"/>
  <c r="AR31" i="11"/>
  <c r="AR32" i="11"/>
  <c r="AR33" i="11"/>
  <c r="AR34" i="11"/>
  <c r="AR35" i="11"/>
  <c r="AR36" i="11"/>
  <c r="AR37" i="11"/>
  <c r="AR38" i="11"/>
  <c r="AR39" i="11"/>
  <c r="AR40" i="11"/>
  <c r="AR41" i="11"/>
  <c r="AR42" i="11"/>
  <c r="AR43" i="11"/>
  <c r="AR44" i="11"/>
  <c r="AR45" i="11"/>
  <c r="AR46" i="11"/>
  <c r="AR47" i="11"/>
  <c r="AR48" i="11"/>
  <c r="AR49" i="11"/>
  <c r="AR50" i="11"/>
  <c r="AR51" i="11"/>
  <c r="AR52" i="11"/>
  <c r="AR53" i="11"/>
  <c r="AR54" i="11"/>
  <c r="AR55" i="11"/>
  <c r="AR56" i="11"/>
  <c r="AR57" i="11"/>
  <c r="AR58" i="11"/>
  <c r="AR59" i="11"/>
  <c r="AR60" i="11"/>
  <c r="AR61" i="11"/>
  <c r="AR62" i="11"/>
  <c r="AR63" i="11"/>
  <c r="AR64" i="11"/>
  <c r="AR65" i="11"/>
  <c r="AR66" i="11"/>
  <c r="AR67" i="11"/>
  <c r="AR68" i="11"/>
  <c r="AR69" i="11"/>
  <c r="AR70" i="11"/>
  <c r="AR71" i="11"/>
  <c r="AR72" i="11"/>
  <c r="AR73" i="11"/>
  <c r="AR74" i="11"/>
  <c r="AR75" i="11"/>
  <c r="AR76" i="11"/>
  <c r="AR77" i="11"/>
  <c r="AR78" i="11"/>
  <c r="AR79" i="11"/>
  <c r="AR80" i="11"/>
  <c r="AR81" i="11"/>
  <c r="AR82" i="11"/>
  <c r="AR83" i="11"/>
  <c r="AR84" i="11"/>
  <c r="AR85" i="11"/>
  <c r="AR86" i="11"/>
  <c r="AR87" i="11"/>
  <c r="AR88" i="11"/>
  <c r="AR89" i="11"/>
  <c r="AR90" i="11"/>
  <c r="AR91" i="11"/>
  <c r="AR92" i="11"/>
  <c r="AR93" i="11"/>
  <c r="AR94" i="11"/>
  <c r="AR95" i="11"/>
  <c r="AR96" i="11"/>
  <c r="AR97" i="11"/>
  <c r="AR98" i="11"/>
  <c r="AR99" i="11"/>
  <c r="AR100" i="11"/>
  <c r="AR101" i="11"/>
  <c r="AR102" i="11"/>
  <c r="AR103" i="11"/>
  <c r="AR104" i="11"/>
  <c r="AR105" i="11"/>
  <c r="AR106" i="11"/>
  <c r="AR107" i="11"/>
  <c r="AR108" i="11"/>
  <c r="AR109" i="11"/>
  <c r="AR110" i="11"/>
  <c r="AR111" i="11"/>
  <c r="AR112" i="11"/>
  <c r="AR113" i="11"/>
  <c r="AR114" i="11"/>
  <c r="AR115" i="11"/>
  <c r="AR116" i="11"/>
  <c r="AR117" i="11"/>
  <c r="AR118" i="11"/>
  <c r="AR119" i="11"/>
  <c r="AR120" i="11"/>
  <c r="AR121" i="11"/>
  <c r="AR122" i="11"/>
  <c r="AR123" i="11"/>
  <c r="AR124" i="11"/>
  <c r="AR125" i="11"/>
  <c r="AR126" i="11"/>
  <c r="AR127" i="11"/>
  <c r="AR128" i="11"/>
  <c r="AR129" i="11"/>
  <c r="AR130" i="11"/>
  <c r="AR131" i="11"/>
  <c r="AR132" i="11"/>
  <c r="AR133" i="11"/>
  <c r="AR134" i="11"/>
  <c r="AR135" i="11"/>
  <c r="AR136" i="11"/>
  <c r="AR137" i="11"/>
  <c r="AR138" i="11"/>
  <c r="AR139" i="11"/>
  <c r="AR140" i="11"/>
  <c r="AR141" i="11"/>
  <c r="AR142" i="11"/>
  <c r="AR143" i="11"/>
  <c r="AR144" i="11"/>
  <c r="AR145" i="11"/>
  <c r="AR146" i="11"/>
  <c r="AR147" i="11"/>
  <c r="AR148" i="11"/>
  <c r="AR149" i="11"/>
  <c r="AR150" i="11"/>
  <c r="AR151" i="11"/>
  <c r="AR152" i="11"/>
  <c r="AR153" i="11"/>
  <c r="AR154" i="11"/>
  <c r="AR155" i="11"/>
  <c r="AR156" i="11"/>
  <c r="AR157" i="11"/>
  <c r="AR158" i="11"/>
  <c r="AR159" i="11"/>
  <c r="AR160" i="11"/>
  <c r="AR161" i="11"/>
  <c r="AR162" i="11"/>
  <c r="AR163" i="11"/>
  <c r="AR164" i="11"/>
  <c r="AR165" i="11"/>
  <c r="AR166" i="11"/>
  <c r="AR167" i="11"/>
  <c r="AR168" i="11"/>
  <c r="AR169" i="11"/>
  <c r="AR170" i="11"/>
  <c r="AR171" i="11"/>
  <c r="AR172" i="11"/>
  <c r="AR173" i="11"/>
  <c r="AR174" i="11"/>
  <c r="AR175" i="11"/>
  <c r="AR176" i="11"/>
  <c r="AR177" i="11"/>
  <c r="AR178" i="11"/>
  <c r="AR179" i="11"/>
  <c r="AR180" i="11"/>
  <c r="AR181" i="11"/>
  <c r="AR182" i="11"/>
  <c r="AR183" i="11"/>
  <c r="AR184" i="11"/>
  <c r="AR185" i="11"/>
  <c r="AR186" i="11"/>
  <c r="AR187" i="11"/>
  <c r="AR188" i="11"/>
  <c r="AR189" i="11"/>
  <c r="AR190" i="11"/>
  <c r="AR191" i="11"/>
  <c r="AR192" i="11"/>
  <c r="AR193" i="11"/>
  <c r="AR194" i="11"/>
  <c r="AR195" i="11"/>
  <c r="AR196" i="11"/>
  <c r="AR6" i="11"/>
  <c r="T7" i="11"/>
  <c r="T8" i="11"/>
  <c r="T9" i="11"/>
  <c r="T10" i="11"/>
  <c r="T11" i="11"/>
  <c r="T12" i="11"/>
  <c r="T13" i="11"/>
  <c r="T14" i="11"/>
  <c r="T15" i="11"/>
  <c r="T16" i="11"/>
  <c r="T17" i="11"/>
  <c r="T18" i="11"/>
  <c r="T19" i="11"/>
  <c r="T20" i="11"/>
  <c r="T21" i="11"/>
  <c r="T22" i="11"/>
  <c r="T23" i="11"/>
  <c r="T24" i="11"/>
  <c r="T25" i="11"/>
  <c r="T26" i="11"/>
  <c r="T27" i="11"/>
  <c r="T28" i="11"/>
  <c r="T29" i="11"/>
  <c r="T30" i="11"/>
  <c r="T31" i="11"/>
  <c r="T32" i="11"/>
  <c r="T33" i="11"/>
  <c r="T34" i="11"/>
  <c r="T35" i="11"/>
  <c r="T36" i="11"/>
  <c r="T37" i="11"/>
  <c r="T38" i="11"/>
  <c r="T39" i="11"/>
  <c r="T40" i="11"/>
  <c r="T41" i="11"/>
  <c r="T42" i="11"/>
  <c r="T43" i="11"/>
  <c r="T44" i="11"/>
  <c r="T45" i="11"/>
  <c r="T46" i="11"/>
  <c r="T47" i="11"/>
  <c r="T48" i="11"/>
  <c r="T49" i="11"/>
  <c r="T50" i="11"/>
  <c r="T51" i="11"/>
  <c r="T52" i="11"/>
  <c r="T53" i="11"/>
  <c r="T54" i="11"/>
  <c r="T55" i="11"/>
  <c r="T56" i="11"/>
  <c r="T57" i="11"/>
  <c r="T58" i="11"/>
  <c r="T59" i="11"/>
  <c r="T60" i="11"/>
  <c r="T61" i="11"/>
  <c r="T62" i="11"/>
  <c r="T63" i="11"/>
  <c r="T64" i="11"/>
  <c r="T65" i="11"/>
  <c r="T66" i="11"/>
  <c r="T67" i="11"/>
  <c r="T68" i="11"/>
  <c r="T69" i="11"/>
  <c r="T70" i="11"/>
  <c r="T71" i="11"/>
  <c r="T72" i="11"/>
  <c r="T73" i="11"/>
  <c r="T74" i="11"/>
  <c r="T75" i="11"/>
  <c r="T76" i="11"/>
  <c r="T77" i="11"/>
  <c r="T78" i="11"/>
  <c r="T79" i="11"/>
  <c r="T80" i="11"/>
  <c r="T81" i="11"/>
  <c r="T82" i="11"/>
  <c r="T83" i="11"/>
  <c r="T84" i="11"/>
  <c r="T85" i="11"/>
  <c r="T86" i="11"/>
  <c r="T87" i="11"/>
  <c r="T88" i="11"/>
  <c r="T89" i="11"/>
  <c r="T90" i="11"/>
  <c r="T91" i="11"/>
  <c r="T92" i="11"/>
  <c r="T93" i="11"/>
  <c r="T94" i="11"/>
  <c r="T95" i="11"/>
  <c r="T96" i="11"/>
  <c r="T97" i="11"/>
  <c r="T98" i="11"/>
  <c r="T99" i="11"/>
  <c r="T100" i="11"/>
  <c r="T101" i="11"/>
  <c r="T102" i="11"/>
  <c r="T103" i="11"/>
  <c r="T104" i="11"/>
  <c r="T105" i="11"/>
  <c r="T106" i="11"/>
  <c r="T107" i="11"/>
  <c r="T108" i="11"/>
  <c r="T109" i="11"/>
  <c r="T110" i="11"/>
  <c r="T111" i="11"/>
  <c r="T112" i="11"/>
  <c r="T113" i="11"/>
  <c r="T114" i="11"/>
  <c r="T115" i="11"/>
  <c r="T116" i="11"/>
  <c r="T117" i="11"/>
  <c r="T118" i="11"/>
  <c r="T119" i="11"/>
  <c r="T120" i="11"/>
  <c r="T121" i="11"/>
  <c r="T122" i="11"/>
  <c r="T123" i="11"/>
  <c r="T124" i="11"/>
  <c r="T125" i="11"/>
  <c r="T126" i="11"/>
  <c r="T127" i="11"/>
  <c r="T128" i="11"/>
  <c r="T129" i="11"/>
  <c r="T130" i="11"/>
  <c r="T131" i="11"/>
  <c r="T132" i="11"/>
  <c r="T133" i="11"/>
  <c r="T134" i="11"/>
  <c r="T135" i="11"/>
  <c r="T136" i="11"/>
  <c r="T137" i="11"/>
  <c r="T138" i="11"/>
  <c r="T139" i="11"/>
  <c r="T140" i="11"/>
  <c r="T141" i="11"/>
  <c r="T142" i="11"/>
  <c r="T143" i="11"/>
  <c r="T144" i="11"/>
  <c r="T145" i="11"/>
  <c r="T146" i="11"/>
  <c r="T147" i="11"/>
  <c r="T148" i="11"/>
  <c r="T149" i="11"/>
  <c r="T150" i="11"/>
  <c r="T151" i="11"/>
  <c r="T152" i="11"/>
  <c r="T153" i="11"/>
  <c r="T154" i="11"/>
  <c r="T155" i="11"/>
  <c r="T156" i="11"/>
  <c r="T157" i="11"/>
  <c r="T158" i="11"/>
  <c r="T159" i="11"/>
  <c r="T160" i="11"/>
  <c r="T161" i="11"/>
  <c r="T162" i="11"/>
  <c r="T163" i="11"/>
  <c r="T164" i="11"/>
  <c r="T165" i="11"/>
  <c r="T166" i="11"/>
  <c r="T167" i="11"/>
  <c r="T168" i="11"/>
  <c r="T169" i="11"/>
  <c r="T170" i="11"/>
  <c r="T171" i="11"/>
  <c r="T172" i="11"/>
  <c r="T173" i="11"/>
  <c r="T174" i="11"/>
  <c r="T175" i="11"/>
  <c r="T176" i="11"/>
  <c r="T177" i="11"/>
  <c r="T178" i="11"/>
  <c r="T179" i="11"/>
  <c r="T180" i="11"/>
  <c r="T181" i="11"/>
  <c r="T182" i="11"/>
  <c r="T183" i="11"/>
  <c r="T184" i="11"/>
  <c r="T185" i="11"/>
  <c r="T186" i="11"/>
  <c r="T187" i="11"/>
  <c r="T188" i="11"/>
  <c r="T189" i="11"/>
  <c r="T190" i="11"/>
  <c r="T191" i="11"/>
  <c r="T192" i="11"/>
  <c r="T193" i="11"/>
  <c r="T194" i="11"/>
  <c r="T195" i="11"/>
  <c r="T196" i="11"/>
  <c r="T6" i="11"/>
  <c r="EJ7" i="10"/>
  <c r="EJ8" i="10"/>
  <c r="EJ9" i="10"/>
  <c r="EJ10" i="10"/>
  <c r="EJ11" i="10"/>
  <c r="EJ12" i="10"/>
  <c r="EJ13" i="10"/>
  <c r="EJ14" i="10"/>
  <c r="EJ15" i="10"/>
  <c r="EJ16" i="10"/>
  <c r="EJ17" i="10"/>
  <c r="EJ18" i="10"/>
  <c r="EJ19" i="10"/>
  <c r="EJ20" i="10"/>
  <c r="EJ21" i="10"/>
  <c r="EJ22" i="10"/>
  <c r="EJ23" i="10"/>
  <c r="EJ24" i="10"/>
  <c r="EJ25" i="10"/>
  <c r="EJ26" i="10"/>
  <c r="EJ27" i="10"/>
  <c r="EJ28" i="10"/>
  <c r="EJ29" i="10"/>
  <c r="EJ30" i="10"/>
  <c r="EJ31" i="10"/>
  <c r="EJ32" i="10"/>
  <c r="EJ33" i="10"/>
  <c r="EJ34" i="10"/>
  <c r="EJ35" i="10"/>
  <c r="EJ36" i="10"/>
  <c r="EJ37" i="10"/>
  <c r="EJ38" i="10"/>
  <c r="EJ39" i="10"/>
  <c r="EJ40" i="10"/>
  <c r="EJ41" i="10"/>
  <c r="EJ42" i="10"/>
  <c r="EJ43" i="10"/>
  <c r="EJ44" i="10"/>
  <c r="EJ45" i="10"/>
  <c r="EJ46" i="10"/>
  <c r="EJ47" i="10"/>
  <c r="EJ48" i="10"/>
  <c r="EJ49" i="10"/>
  <c r="EJ50" i="10"/>
  <c r="EJ51" i="10"/>
  <c r="EJ52" i="10"/>
  <c r="EJ53" i="10"/>
  <c r="EJ54" i="10"/>
  <c r="EJ55" i="10"/>
  <c r="EJ56" i="10"/>
  <c r="EJ57" i="10"/>
  <c r="EJ58" i="10"/>
  <c r="EJ59" i="10"/>
  <c r="EJ60" i="10"/>
  <c r="EJ61" i="10"/>
  <c r="EJ62" i="10"/>
  <c r="EJ63" i="10"/>
  <c r="EJ64" i="10"/>
  <c r="EJ65" i="10"/>
  <c r="EJ66" i="10"/>
  <c r="EJ67" i="10"/>
  <c r="EJ68" i="10"/>
  <c r="EJ69" i="10"/>
  <c r="EJ70" i="10"/>
  <c r="EJ71" i="10"/>
  <c r="EJ72" i="10"/>
  <c r="EJ73" i="10"/>
  <c r="EJ74" i="10"/>
  <c r="EJ75" i="10"/>
  <c r="EJ76" i="10"/>
  <c r="EJ77" i="10"/>
  <c r="EJ78" i="10"/>
  <c r="EJ79" i="10"/>
  <c r="EJ80" i="10"/>
  <c r="EJ81" i="10"/>
  <c r="EJ82" i="10"/>
  <c r="EJ83" i="10"/>
  <c r="EJ84" i="10"/>
  <c r="EJ85" i="10"/>
  <c r="EJ86" i="10"/>
  <c r="EJ87" i="10"/>
  <c r="EJ88" i="10"/>
  <c r="EJ89" i="10"/>
  <c r="EJ90" i="10"/>
  <c r="EJ91" i="10"/>
  <c r="EJ92" i="10"/>
  <c r="EJ93" i="10"/>
  <c r="EJ94" i="10"/>
  <c r="EJ95" i="10"/>
  <c r="EJ96" i="10"/>
  <c r="EJ97" i="10"/>
  <c r="EJ98" i="10"/>
  <c r="EJ99" i="10"/>
  <c r="EJ100" i="10"/>
  <c r="EJ101" i="10"/>
  <c r="EJ102" i="10"/>
  <c r="EJ103" i="10"/>
  <c r="EJ104" i="10"/>
  <c r="EJ105" i="10"/>
  <c r="EJ106" i="10"/>
  <c r="EJ107" i="10"/>
  <c r="EJ108" i="10"/>
  <c r="EJ109" i="10"/>
  <c r="EJ110" i="10"/>
  <c r="EJ111" i="10"/>
  <c r="EJ112" i="10"/>
  <c r="EJ113" i="10"/>
  <c r="EJ114" i="10"/>
  <c r="EJ115" i="10"/>
  <c r="EJ116" i="10"/>
  <c r="EJ117" i="10"/>
  <c r="EJ118" i="10"/>
  <c r="EJ119" i="10"/>
  <c r="EJ120" i="10"/>
  <c r="EJ121" i="10"/>
  <c r="EJ122" i="10"/>
  <c r="EJ123" i="10"/>
  <c r="EJ124" i="10"/>
  <c r="EJ125" i="10"/>
  <c r="EJ126" i="10"/>
  <c r="EJ127" i="10"/>
  <c r="EJ128" i="10"/>
  <c r="EJ129" i="10"/>
  <c r="EJ130" i="10"/>
  <c r="EJ131" i="10"/>
  <c r="EJ132" i="10"/>
  <c r="EJ133" i="10"/>
  <c r="EJ134" i="10"/>
  <c r="EJ135" i="10"/>
  <c r="EJ136" i="10"/>
  <c r="EJ137" i="10"/>
  <c r="EJ138" i="10"/>
  <c r="EJ139" i="10"/>
  <c r="EJ140" i="10"/>
  <c r="EJ141" i="10"/>
  <c r="EJ142" i="10"/>
  <c r="EJ143" i="10"/>
  <c r="EJ144" i="10"/>
  <c r="EJ145" i="10"/>
  <c r="EJ146" i="10"/>
  <c r="EJ147" i="10"/>
  <c r="EJ148" i="10"/>
  <c r="EJ149" i="10"/>
  <c r="EJ150" i="10"/>
  <c r="EJ151" i="10"/>
  <c r="EJ152" i="10"/>
  <c r="EJ153" i="10"/>
  <c r="EJ154" i="10"/>
  <c r="EJ155" i="10"/>
  <c r="EJ156" i="10"/>
  <c r="EJ157" i="10"/>
  <c r="EJ158" i="10"/>
  <c r="EJ159" i="10"/>
  <c r="EJ160" i="10"/>
  <c r="EJ161" i="10"/>
  <c r="EJ162" i="10"/>
  <c r="EJ163" i="10"/>
  <c r="EJ164" i="10"/>
  <c r="EJ165" i="10"/>
  <c r="EJ166" i="10"/>
  <c r="EJ167" i="10"/>
  <c r="EJ168" i="10"/>
  <c r="EJ169" i="10"/>
  <c r="EJ170" i="10"/>
  <c r="EJ171" i="10"/>
  <c r="EJ172" i="10"/>
  <c r="EJ173" i="10"/>
  <c r="EJ174" i="10"/>
  <c r="EJ175" i="10"/>
  <c r="EJ176" i="10"/>
  <c r="EJ177" i="10"/>
  <c r="EJ178" i="10"/>
  <c r="EJ179" i="10"/>
  <c r="EJ180" i="10"/>
  <c r="EJ181" i="10"/>
  <c r="EJ182" i="10"/>
  <c r="EJ183" i="10"/>
  <c r="EJ184" i="10"/>
  <c r="EJ185" i="10"/>
  <c r="EJ186" i="10"/>
  <c r="EJ187" i="10"/>
  <c r="EJ188" i="10"/>
  <c r="EJ189" i="10"/>
  <c r="EJ190" i="10"/>
  <c r="EJ191" i="10"/>
  <c r="EJ192" i="10"/>
  <c r="EJ193" i="10"/>
  <c r="EJ194" i="10"/>
  <c r="EJ195" i="10"/>
  <c r="EJ196" i="10"/>
  <c r="EJ6" i="10"/>
  <c r="DL7" i="10"/>
  <c r="DL8" i="10"/>
  <c r="DL9" i="10"/>
  <c r="DL10" i="10"/>
  <c r="DL11" i="10"/>
  <c r="DL12" i="10"/>
  <c r="DL13" i="10"/>
  <c r="DL14" i="10"/>
  <c r="DL15" i="10"/>
  <c r="DL16" i="10"/>
  <c r="DL17" i="10"/>
  <c r="DL18" i="10"/>
  <c r="DL19" i="10"/>
  <c r="DL20" i="10"/>
  <c r="DL21" i="10"/>
  <c r="DL22" i="10"/>
  <c r="DL23" i="10"/>
  <c r="DL24" i="10"/>
  <c r="DL25" i="10"/>
  <c r="DL26" i="10"/>
  <c r="DL27" i="10"/>
  <c r="DL28" i="10"/>
  <c r="DL29" i="10"/>
  <c r="DL30" i="10"/>
  <c r="DL31" i="10"/>
  <c r="DL32" i="10"/>
  <c r="DL33" i="10"/>
  <c r="DL34" i="10"/>
  <c r="DL35" i="10"/>
  <c r="DL36" i="10"/>
  <c r="DL37" i="10"/>
  <c r="DL38" i="10"/>
  <c r="DL39" i="10"/>
  <c r="DL40" i="10"/>
  <c r="DL41" i="10"/>
  <c r="DL42" i="10"/>
  <c r="DL43" i="10"/>
  <c r="DL44" i="10"/>
  <c r="DL45" i="10"/>
  <c r="DL46" i="10"/>
  <c r="DL47" i="10"/>
  <c r="DL48" i="10"/>
  <c r="DL49" i="10"/>
  <c r="DL50" i="10"/>
  <c r="DL51" i="10"/>
  <c r="DL52" i="10"/>
  <c r="DL53" i="10"/>
  <c r="DL54" i="10"/>
  <c r="DL55" i="10"/>
  <c r="DL56" i="10"/>
  <c r="DL57" i="10"/>
  <c r="DL58" i="10"/>
  <c r="DL59" i="10"/>
  <c r="DL60" i="10"/>
  <c r="DL61" i="10"/>
  <c r="DL62" i="10"/>
  <c r="DL63" i="10"/>
  <c r="DL64" i="10"/>
  <c r="DL65" i="10"/>
  <c r="DL66" i="10"/>
  <c r="DL67" i="10"/>
  <c r="DL68" i="10"/>
  <c r="DL69" i="10"/>
  <c r="DL70" i="10"/>
  <c r="DL71" i="10"/>
  <c r="DL72" i="10"/>
  <c r="DL73" i="10"/>
  <c r="DL74" i="10"/>
  <c r="DL75" i="10"/>
  <c r="DL76" i="10"/>
  <c r="DL77" i="10"/>
  <c r="DL78" i="10"/>
  <c r="DL79" i="10"/>
  <c r="DL80" i="10"/>
  <c r="DL81" i="10"/>
  <c r="DL82" i="10"/>
  <c r="DL83" i="10"/>
  <c r="DL84" i="10"/>
  <c r="DL85" i="10"/>
  <c r="DL86" i="10"/>
  <c r="DL87" i="10"/>
  <c r="DL88" i="10"/>
  <c r="DL89" i="10"/>
  <c r="DL90" i="10"/>
  <c r="DL91" i="10"/>
  <c r="DL92" i="10"/>
  <c r="DL93" i="10"/>
  <c r="DL94" i="10"/>
  <c r="DL95" i="10"/>
  <c r="DL96" i="10"/>
  <c r="DL97" i="10"/>
  <c r="DL98" i="10"/>
  <c r="DL99" i="10"/>
  <c r="DL100" i="10"/>
  <c r="DL101" i="10"/>
  <c r="DL102" i="10"/>
  <c r="DL103" i="10"/>
  <c r="DL104" i="10"/>
  <c r="DL105" i="10"/>
  <c r="DL106" i="10"/>
  <c r="DL107" i="10"/>
  <c r="DL108" i="10"/>
  <c r="DL109" i="10"/>
  <c r="DL110" i="10"/>
  <c r="DL111" i="10"/>
  <c r="DL112" i="10"/>
  <c r="DL113" i="10"/>
  <c r="DL114" i="10"/>
  <c r="DL115" i="10"/>
  <c r="DL116" i="10"/>
  <c r="DL117" i="10"/>
  <c r="DL118" i="10"/>
  <c r="DL119" i="10"/>
  <c r="DL120" i="10"/>
  <c r="DL121" i="10"/>
  <c r="DL122" i="10"/>
  <c r="DL123" i="10"/>
  <c r="DL124" i="10"/>
  <c r="DL125" i="10"/>
  <c r="DL126" i="10"/>
  <c r="DL127" i="10"/>
  <c r="DL128" i="10"/>
  <c r="DL129" i="10"/>
  <c r="DL130" i="10"/>
  <c r="DL131" i="10"/>
  <c r="DL132" i="10"/>
  <c r="DL133" i="10"/>
  <c r="DL134" i="10"/>
  <c r="DL135" i="10"/>
  <c r="DL136" i="10"/>
  <c r="DL137" i="10"/>
  <c r="DL138" i="10"/>
  <c r="DL139" i="10"/>
  <c r="DL140" i="10"/>
  <c r="DL141" i="10"/>
  <c r="DL142" i="10"/>
  <c r="DL143" i="10"/>
  <c r="DL144" i="10"/>
  <c r="DL145" i="10"/>
  <c r="DL146" i="10"/>
  <c r="DL147" i="10"/>
  <c r="DL148" i="10"/>
  <c r="DL149" i="10"/>
  <c r="DL150" i="10"/>
  <c r="DL151" i="10"/>
  <c r="DL152" i="10"/>
  <c r="DL153" i="10"/>
  <c r="DL154" i="10"/>
  <c r="DL155" i="10"/>
  <c r="DL156" i="10"/>
  <c r="DL157" i="10"/>
  <c r="DL158" i="10"/>
  <c r="DL159" i="10"/>
  <c r="DL160" i="10"/>
  <c r="DL161" i="10"/>
  <c r="DL162" i="10"/>
  <c r="DL163" i="10"/>
  <c r="DL164" i="10"/>
  <c r="DL165" i="10"/>
  <c r="DL166" i="10"/>
  <c r="DL167" i="10"/>
  <c r="DL168" i="10"/>
  <c r="DL169" i="10"/>
  <c r="DL170" i="10"/>
  <c r="DL171" i="10"/>
  <c r="DL172" i="10"/>
  <c r="DL173" i="10"/>
  <c r="DL174" i="10"/>
  <c r="DL175" i="10"/>
  <c r="DL176" i="10"/>
  <c r="DL177" i="10"/>
  <c r="DL178" i="10"/>
  <c r="DL179" i="10"/>
  <c r="DL180" i="10"/>
  <c r="DL181" i="10"/>
  <c r="DL182" i="10"/>
  <c r="DL183" i="10"/>
  <c r="DL184" i="10"/>
  <c r="DL185" i="10"/>
  <c r="DL186" i="10"/>
  <c r="DL187" i="10"/>
  <c r="DL188" i="10"/>
  <c r="DL189" i="10"/>
  <c r="DL190" i="10"/>
  <c r="DL191" i="10"/>
  <c r="DL192" i="10"/>
  <c r="DL193" i="10"/>
  <c r="DL194" i="10"/>
  <c r="DL195" i="10"/>
  <c r="DL196" i="10"/>
  <c r="DL6" i="10"/>
  <c r="CN7" i="10"/>
  <c r="CN8" i="10"/>
  <c r="CN9" i="10"/>
  <c r="CN10" i="10"/>
  <c r="CN11" i="10"/>
  <c r="CN12" i="10"/>
  <c r="CN13" i="10"/>
  <c r="CN14" i="10"/>
  <c r="CN15" i="10"/>
  <c r="CN16" i="10"/>
  <c r="CN17" i="10"/>
  <c r="CN18" i="10"/>
  <c r="CN19" i="10"/>
  <c r="CN20" i="10"/>
  <c r="CN21" i="10"/>
  <c r="CN22" i="10"/>
  <c r="CN23" i="10"/>
  <c r="CN24" i="10"/>
  <c r="CN25" i="10"/>
  <c r="CN26" i="10"/>
  <c r="CN27" i="10"/>
  <c r="CN28" i="10"/>
  <c r="CN29" i="10"/>
  <c r="CN30" i="10"/>
  <c r="CN31" i="10"/>
  <c r="CN32" i="10"/>
  <c r="CN33" i="10"/>
  <c r="CN34" i="10"/>
  <c r="CN35" i="10"/>
  <c r="CN36" i="10"/>
  <c r="CN37" i="10"/>
  <c r="CN38" i="10"/>
  <c r="CN39" i="10"/>
  <c r="CN40" i="10"/>
  <c r="CN41" i="10"/>
  <c r="CN42" i="10"/>
  <c r="CN43" i="10"/>
  <c r="CN44" i="10"/>
  <c r="CN45" i="10"/>
  <c r="CN46" i="10"/>
  <c r="CN47" i="10"/>
  <c r="CN48" i="10"/>
  <c r="CN49" i="10"/>
  <c r="CN50" i="10"/>
  <c r="CN51" i="10"/>
  <c r="CN52" i="10"/>
  <c r="CN53" i="10"/>
  <c r="CN54" i="10"/>
  <c r="CN55" i="10"/>
  <c r="CN56" i="10"/>
  <c r="CN57" i="10"/>
  <c r="CN58" i="10"/>
  <c r="CN59" i="10"/>
  <c r="CN60" i="10"/>
  <c r="CN61" i="10"/>
  <c r="CN62" i="10"/>
  <c r="CN63" i="10"/>
  <c r="CN64" i="10"/>
  <c r="CN65" i="10"/>
  <c r="CN66" i="10"/>
  <c r="CN67" i="10"/>
  <c r="CN68" i="10"/>
  <c r="CN69" i="10"/>
  <c r="CN70" i="10"/>
  <c r="CN71" i="10"/>
  <c r="CN72" i="10"/>
  <c r="CN73" i="10"/>
  <c r="CN74" i="10"/>
  <c r="CN75" i="10"/>
  <c r="CN76" i="10"/>
  <c r="CN77" i="10"/>
  <c r="CN78" i="10"/>
  <c r="CN79" i="10"/>
  <c r="CN80" i="10"/>
  <c r="CN81" i="10"/>
  <c r="CN82" i="10"/>
  <c r="CN83" i="10"/>
  <c r="CN84" i="10"/>
  <c r="CN85" i="10"/>
  <c r="CN86" i="10"/>
  <c r="CN87" i="10"/>
  <c r="CN88" i="10"/>
  <c r="CN89" i="10"/>
  <c r="CN90" i="10"/>
  <c r="CN91" i="10"/>
  <c r="CN92" i="10"/>
  <c r="CN93" i="10"/>
  <c r="CN94" i="10"/>
  <c r="CN95" i="10"/>
  <c r="CN96" i="10"/>
  <c r="CN97" i="10"/>
  <c r="CN98" i="10"/>
  <c r="CN99" i="10"/>
  <c r="CN100" i="10"/>
  <c r="CN101" i="10"/>
  <c r="CN102" i="10"/>
  <c r="CN103" i="10"/>
  <c r="CN104" i="10"/>
  <c r="CN105" i="10"/>
  <c r="CN106" i="10"/>
  <c r="CN107" i="10"/>
  <c r="CN108" i="10"/>
  <c r="CN109" i="10"/>
  <c r="CN110" i="10"/>
  <c r="CN111" i="10"/>
  <c r="CN112" i="10"/>
  <c r="CN113" i="10"/>
  <c r="CN114" i="10"/>
  <c r="CN115" i="10"/>
  <c r="CN116" i="10"/>
  <c r="CN117" i="10"/>
  <c r="CN118" i="10"/>
  <c r="CN119" i="10"/>
  <c r="CN120" i="10"/>
  <c r="CN121" i="10"/>
  <c r="CN122" i="10"/>
  <c r="CN123" i="10"/>
  <c r="CN124" i="10"/>
  <c r="CN125" i="10"/>
  <c r="CN126" i="10"/>
  <c r="CN127" i="10"/>
  <c r="CN128" i="10"/>
  <c r="CN129" i="10"/>
  <c r="CN130" i="10"/>
  <c r="CN131" i="10"/>
  <c r="CN132" i="10"/>
  <c r="CN133" i="10"/>
  <c r="CN134" i="10"/>
  <c r="CN135" i="10"/>
  <c r="CN136" i="10"/>
  <c r="CN137" i="10"/>
  <c r="CN138" i="10"/>
  <c r="CN139" i="10"/>
  <c r="CN140" i="10"/>
  <c r="CN141" i="10"/>
  <c r="CN142" i="10"/>
  <c r="CN143" i="10"/>
  <c r="CN144" i="10"/>
  <c r="CN145" i="10"/>
  <c r="CN146" i="10"/>
  <c r="CN147" i="10"/>
  <c r="CN148" i="10"/>
  <c r="CN149" i="10"/>
  <c r="CN150" i="10"/>
  <c r="CN151" i="10"/>
  <c r="CN152" i="10"/>
  <c r="CN153" i="10"/>
  <c r="CN154" i="10"/>
  <c r="CN155" i="10"/>
  <c r="CN156" i="10"/>
  <c r="CN157" i="10"/>
  <c r="CN158" i="10"/>
  <c r="CN159" i="10"/>
  <c r="CN160" i="10"/>
  <c r="CN161" i="10"/>
  <c r="CN162" i="10"/>
  <c r="CN163" i="10"/>
  <c r="CN164" i="10"/>
  <c r="CN165" i="10"/>
  <c r="CN166" i="10"/>
  <c r="CN167" i="10"/>
  <c r="CN168" i="10"/>
  <c r="CN169" i="10"/>
  <c r="CN170" i="10"/>
  <c r="CN171" i="10"/>
  <c r="CN172" i="10"/>
  <c r="CN173" i="10"/>
  <c r="CN174" i="10"/>
  <c r="CN175" i="10"/>
  <c r="CN176" i="10"/>
  <c r="CN177" i="10"/>
  <c r="CN178" i="10"/>
  <c r="CN179" i="10"/>
  <c r="CN180" i="10"/>
  <c r="CN181" i="10"/>
  <c r="CN182" i="10"/>
  <c r="CN183" i="10"/>
  <c r="CN184" i="10"/>
  <c r="CN185" i="10"/>
  <c r="CN186" i="10"/>
  <c r="CN187" i="10"/>
  <c r="CN188" i="10"/>
  <c r="CN189" i="10"/>
  <c r="CN190" i="10"/>
  <c r="CN191" i="10"/>
  <c r="CN192" i="10"/>
  <c r="CN193" i="10"/>
  <c r="CN194" i="10"/>
  <c r="CN195" i="10"/>
  <c r="CN196" i="10"/>
  <c r="CN6" i="10"/>
  <c r="BP7" i="10"/>
  <c r="BP8" i="10"/>
  <c r="BP9" i="10"/>
  <c r="BP10" i="10"/>
  <c r="BP11" i="10"/>
  <c r="BP12" i="10"/>
  <c r="BP13" i="10"/>
  <c r="BP14" i="10"/>
  <c r="BP15" i="10"/>
  <c r="BP16" i="10"/>
  <c r="BP17" i="10"/>
  <c r="BP18" i="10"/>
  <c r="BP19" i="10"/>
  <c r="BP20" i="10"/>
  <c r="BP21" i="10"/>
  <c r="BP22" i="10"/>
  <c r="BP23" i="10"/>
  <c r="BP24" i="10"/>
  <c r="BP25" i="10"/>
  <c r="BP26" i="10"/>
  <c r="BP27" i="10"/>
  <c r="BP28" i="10"/>
  <c r="BP29" i="10"/>
  <c r="BP30" i="10"/>
  <c r="BP31" i="10"/>
  <c r="BP32" i="10"/>
  <c r="BP33" i="10"/>
  <c r="BP34" i="10"/>
  <c r="BP35" i="10"/>
  <c r="BP36" i="10"/>
  <c r="BP37" i="10"/>
  <c r="BP38" i="10"/>
  <c r="BP39" i="10"/>
  <c r="BP40" i="10"/>
  <c r="BP41" i="10"/>
  <c r="BP42" i="10"/>
  <c r="BP43" i="10"/>
  <c r="BP44" i="10"/>
  <c r="BP45" i="10"/>
  <c r="BP46" i="10"/>
  <c r="BP47" i="10"/>
  <c r="BP48" i="10"/>
  <c r="BP49" i="10"/>
  <c r="BP50" i="10"/>
  <c r="BP51" i="10"/>
  <c r="BP52" i="10"/>
  <c r="BP53" i="10"/>
  <c r="BP54" i="10"/>
  <c r="BP55" i="10"/>
  <c r="BP56" i="10"/>
  <c r="BP57" i="10"/>
  <c r="BP58" i="10"/>
  <c r="BP59" i="10"/>
  <c r="BP60" i="10"/>
  <c r="BP61" i="10"/>
  <c r="BP62" i="10"/>
  <c r="BP63" i="10"/>
  <c r="BP64" i="10"/>
  <c r="BP65" i="10"/>
  <c r="BP66" i="10"/>
  <c r="BP67" i="10"/>
  <c r="BP68" i="10"/>
  <c r="BP69" i="10"/>
  <c r="BP70" i="10"/>
  <c r="BP71" i="10"/>
  <c r="BP72" i="10"/>
  <c r="BP73" i="10"/>
  <c r="BP74" i="10"/>
  <c r="BP75" i="10"/>
  <c r="BP76" i="10"/>
  <c r="BP77" i="10"/>
  <c r="BP78" i="10"/>
  <c r="BP79" i="10"/>
  <c r="BP80" i="10"/>
  <c r="BP81" i="10"/>
  <c r="BP82" i="10"/>
  <c r="BP83" i="10"/>
  <c r="BP84" i="10"/>
  <c r="BP85" i="10"/>
  <c r="BP86" i="10"/>
  <c r="BP87" i="10"/>
  <c r="BP88" i="10"/>
  <c r="BP89" i="10"/>
  <c r="BP90" i="10"/>
  <c r="BP91" i="10"/>
  <c r="BP92" i="10"/>
  <c r="BP93" i="10"/>
  <c r="BP94" i="10"/>
  <c r="BP95" i="10"/>
  <c r="BP96" i="10"/>
  <c r="BP97" i="10"/>
  <c r="BP98" i="10"/>
  <c r="BP99" i="10"/>
  <c r="BP100" i="10"/>
  <c r="BP101" i="10"/>
  <c r="BP102" i="10"/>
  <c r="BP103" i="10"/>
  <c r="BP104" i="10"/>
  <c r="BP105" i="10"/>
  <c r="BP106" i="10"/>
  <c r="BP107" i="10"/>
  <c r="BP108" i="10"/>
  <c r="BP109" i="10"/>
  <c r="BP110" i="10"/>
  <c r="BP111" i="10"/>
  <c r="BP112" i="10"/>
  <c r="BP113" i="10"/>
  <c r="BP114" i="10"/>
  <c r="BP115" i="10"/>
  <c r="BP116" i="10"/>
  <c r="BP117" i="10"/>
  <c r="BP118" i="10"/>
  <c r="BP119" i="10"/>
  <c r="BP120" i="10"/>
  <c r="BP121" i="10"/>
  <c r="BP122" i="10"/>
  <c r="BP123" i="10"/>
  <c r="BP124" i="10"/>
  <c r="BP125" i="10"/>
  <c r="BP126" i="10"/>
  <c r="BP127" i="10"/>
  <c r="BP128" i="10"/>
  <c r="BP129" i="10"/>
  <c r="BP130" i="10"/>
  <c r="BP131" i="10"/>
  <c r="BP132" i="10"/>
  <c r="BP133" i="10"/>
  <c r="BP134" i="10"/>
  <c r="BP135" i="10"/>
  <c r="BP136" i="10"/>
  <c r="BP137" i="10"/>
  <c r="BP138" i="10"/>
  <c r="BP139" i="10"/>
  <c r="BP140" i="10"/>
  <c r="BP141" i="10"/>
  <c r="BP142" i="10"/>
  <c r="BP143" i="10"/>
  <c r="BP144" i="10"/>
  <c r="BP145" i="10"/>
  <c r="BP146" i="10"/>
  <c r="BP147" i="10"/>
  <c r="BP148" i="10"/>
  <c r="BP149" i="10"/>
  <c r="BP150" i="10"/>
  <c r="BP151" i="10"/>
  <c r="BP152" i="10"/>
  <c r="BP153" i="10"/>
  <c r="BP154" i="10"/>
  <c r="BP155" i="10"/>
  <c r="BP156" i="10"/>
  <c r="BP157" i="10"/>
  <c r="BP158" i="10"/>
  <c r="BP159" i="10"/>
  <c r="BP160" i="10"/>
  <c r="BP161" i="10"/>
  <c r="BP162" i="10"/>
  <c r="BP163" i="10"/>
  <c r="BP164" i="10"/>
  <c r="BP165" i="10"/>
  <c r="BP166" i="10"/>
  <c r="BP167" i="10"/>
  <c r="BP168" i="10"/>
  <c r="BP169" i="10"/>
  <c r="BP170" i="10"/>
  <c r="BP171" i="10"/>
  <c r="BP172" i="10"/>
  <c r="BP173" i="10"/>
  <c r="BP174" i="10"/>
  <c r="BP175" i="10"/>
  <c r="BP176" i="10"/>
  <c r="BP177" i="10"/>
  <c r="BP178" i="10"/>
  <c r="BP179" i="10"/>
  <c r="BP180" i="10"/>
  <c r="BP181" i="10"/>
  <c r="BP182" i="10"/>
  <c r="BP183" i="10"/>
  <c r="BP184" i="10"/>
  <c r="BP185" i="10"/>
  <c r="BP186" i="10"/>
  <c r="BP187" i="10"/>
  <c r="BP188" i="10"/>
  <c r="BP189" i="10"/>
  <c r="BP190" i="10"/>
  <c r="BP191" i="10"/>
  <c r="BP192" i="10"/>
  <c r="BP193" i="10"/>
  <c r="BP194" i="10"/>
  <c r="BP195" i="10"/>
  <c r="BP196" i="10"/>
  <c r="BP6" i="10"/>
  <c r="AR7" i="10"/>
  <c r="AR8" i="10"/>
  <c r="AR9" i="10"/>
  <c r="AR10" i="10"/>
  <c r="AR11" i="10"/>
  <c r="AR12" i="10"/>
  <c r="AR13" i="10"/>
  <c r="AR14" i="10"/>
  <c r="AR15" i="10"/>
  <c r="AR16" i="10"/>
  <c r="AR17" i="10"/>
  <c r="AR18" i="10"/>
  <c r="AR19" i="10"/>
  <c r="AR20" i="10"/>
  <c r="AR21" i="10"/>
  <c r="AR22" i="10"/>
  <c r="AR23" i="10"/>
  <c r="AR24" i="10"/>
  <c r="AR25" i="10"/>
  <c r="AR26" i="10"/>
  <c r="AR27" i="10"/>
  <c r="AR28" i="10"/>
  <c r="AR29" i="10"/>
  <c r="AR30" i="10"/>
  <c r="AR31" i="10"/>
  <c r="AR32" i="10"/>
  <c r="AR33" i="10"/>
  <c r="AR34" i="10"/>
  <c r="AR35" i="10"/>
  <c r="AR36" i="10"/>
  <c r="AR37" i="10"/>
  <c r="AR38" i="10"/>
  <c r="AR39" i="10"/>
  <c r="AR40" i="10"/>
  <c r="AR41" i="10"/>
  <c r="AR42" i="10"/>
  <c r="AR43" i="10"/>
  <c r="AR44" i="10"/>
  <c r="AR45" i="10"/>
  <c r="AR46" i="10"/>
  <c r="AR47" i="10"/>
  <c r="AR48" i="10"/>
  <c r="AR49" i="10"/>
  <c r="AR50" i="10"/>
  <c r="AR51" i="10"/>
  <c r="AR52" i="10"/>
  <c r="AR53" i="10"/>
  <c r="AR54" i="10"/>
  <c r="AR55" i="10"/>
  <c r="AR56" i="10"/>
  <c r="AR57" i="10"/>
  <c r="AR58" i="10"/>
  <c r="AR59" i="10"/>
  <c r="AR60" i="10"/>
  <c r="AR61" i="10"/>
  <c r="AR62" i="10"/>
  <c r="AR63" i="10"/>
  <c r="AR64" i="10"/>
  <c r="AR65" i="10"/>
  <c r="AR66" i="10"/>
  <c r="AR67" i="10"/>
  <c r="AR68" i="10"/>
  <c r="AR69" i="10"/>
  <c r="AR70" i="10"/>
  <c r="AR71" i="10"/>
  <c r="AR72" i="10"/>
  <c r="AR73" i="10"/>
  <c r="AR74" i="10"/>
  <c r="AR75" i="10"/>
  <c r="AR76" i="10"/>
  <c r="AR77" i="10"/>
  <c r="AR78" i="10"/>
  <c r="AR79" i="10"/>
  <c r="AR80" i="10"/>
  <c r="AR81" i="10"/>
  <c r="AR82" i="10"/>
  <c r="AR83" i="10"/>
  <c r="AR84" i="10"/>
  <c r="AR85" i="10"/>
  <c r="AR86" i="10"/>
  <c r="AR87" i="10"/>
  <c r="AR88" i="10"/>
  <c r="AR89" i="10"/>
  <c r="AR90" i="10"/>
  <c r="AR91" i="10"/>
  <c r="AR92" i="10"/>
  <c r="AR93" i="10"/>
  <c r="AR94" i="10"/>
  <c r="AR95" i="10"/>
  <c r="AR96" i="10"/>
  <c r="AR97" i="10"/>
  <c r="AR98" i="10"/>
  <c r="AR99" i="10"/>
  <c r="AR100" i="10"/>
  <c r="AR101" i="10"/>
  <c r="AR102" i="10"/>
  <c r="AR103" i="10"/>
  <c r="AR104" i="10"/>
  <c r="AR105" i="10"/>
  <c r="AR106" i="10"/>
  <c r="AR107" i="10"/>
  <c r="AR108" i="10"/>
  <c r="AR109" i="10"/>
  <c r="AR110" i="10"/>
  <c r="AR111" i="10"/>
  <c r="AR112" i="10"/>
  <c r="AR113" i="10"/>
  <c r="AR114" i="10"/>
  <c r="AR115" i="10"/>
  <c r="AR116" i="10"/>
  <c r="AR117" i="10"/>
  <c r="AR118" i="10"/>
  <c r="AR119" i="10"/>
  <c r="AR120" i="10"/>
  <c r="AR121" i="10"/>
  <c r="AR122" i="10"/>
  <c r="AR123" i="10"/>
  <c r="AR124" i="10"/>
  <c r="AR125" i="10"/>
  <c r="AR126" i="10"/>
  <c r="AR127" i="10"/>
  <c r="AR128" i="10"/>
  <c r="AR129" i="10"/>
  <c r="AR130" i="10"/>
  <c r="AR131" i="10"/>
  <c r="AR132" i="10"/>
  <c r="AR133" i="10"/>
  <c r="AR134" i="10"/>
  <c r="AR135" i="10"/>
  <c r="AR136" i="10"/>
  <c r="AR137" i="10"/>
  <c r="AR138" i="10"/>
  <c r="AR139" i="10"/>
  <c r="AR140" i="10"/>
  <c r="AR141" i="10"/>
  <c r="AR142" i="10"/>
  <c r="AR143" i="10"/>
  <c r="AR144" i="10"/>
  <c r="AR145" i="10"/>
  <c r="AR146" i="10"/>
  <c r="AR147" i="10"/>
  <c r="AR148" i="10"/>
  <c r="AR149" i="10"/>
  <c r="AR150" i="10"/>
  <c r="AR151" i="10"/>
  <c r="AR152" i="10"/>
  <c r="AR153" i="10"/>
  <c r="AR154" i="10"/>
  <c r="AR155" i="10"/>
  <c r="AR156" i="10"/>
  <c r="AR157" i="10"/>
  <c r="AR158" i="10"/>
  <c r="AR159" i="10"/>
  <c r="AR160" i="10"/>
  <c r="AR161" i="10"/>
  <c r="AR162" i="10"/>
  <c r="AR163" i="10"/>
  <c r="AR164" i="10"/>
  <c r="AR165" i="10"/>
  <c r="AR166" i="10"/>
  <c r="AR167" i="10"/>
  <c r="AR168" i="10"/>
  <c r="AR169" i="10"/>
  <c r="AR170" i="10"/>
  <c r="AR171" i="10"/>
  <c r="AR172" i="10"/>
  <c r="AR173" i="10"/>
  <c r="AR174" i="10"/>
  <c r="AR175" i="10"/>
  <c r="AR176" i="10"/>
  <c r="AR177" i="10"/>
  <c r="AR178" i="10"/>
  <c r="AR179" i="10"/>
  <c r="AR180" i="10"/>
  <c r="AR181" i="10"/>
  <c r="AR182" i="10"/>
  <c r="AR183" i="10"/>
  <c r="AR184" i="10"/>
  <c r="AR185" i="10"/>
  <c r="AR186" i="10"/>
  <c r="AR187" i="10"/>
  <c r="AR188" i="10"/>
  <c r="AR189" i="10"/>
  <c r="AR190" i="10"/>
  <c r="AR191" i="10"/>
  <c r="AR192" i="10"/>
  <c r="AR193" i="10"/>
  <c r="AR194" i="10"/>
  <c r="AR195" i="10"/>
  <c r="AR196" i="10"/>
  <c r="AR6" i="10"/>
  <c r="T7" i="10"/>
  <c r="T8" i="10"/>
  <c r="T9" i="10"/>
  <c r="T10" i="10"/>
  <c r="T11" i="10"/>
  <c r="T12" i="10"/>
  <c r="T13" i="10"/>
  <c r="T14" i="10"/>
  <c r="T15" i="10"/>
  <c r="T16" i="10"/>
  <c r="T17" i="10"/>
  <c r="T18" i="10"/>
  <c r="T19" i="10"/>
  <c r="T20" i="10"/>
  <c r="T21" i="10"/>
  <c r="T22" i="10"/>
  <c r="T23" i="10"/>
  <c r="T24" i="10"/>
  <c r="T25" i="10"/>
  <c r="T26" i="10"/>
  <c r="T27" i="10"/>
  <c r="T28" i="10"/>
  <c r="T29" i="10"/>
  <c r="T30" i="10"/>
  <c r="T31" i="10"/>
  <c r="T32" i="10"/>
  <c r="T33" i="10"/>
  <c r="T34" i="10"/>
  <c r="T35" i="10"/>
  <c r="T36" i="10"/>
  <c r="T37" i="10"/>
  <c r="T38" i="10"/>
  <c r="T39" i="10"/>
  <c r="T40" i="10"/>
  <c r="T41" i="10"/>
  <c r="T42" i="10"/>
  <c r="T43" i="10"/>
  <c r="T44" i="10"/>
  <c r="T45" i="10"/>
  <c r="T46" i="10"/>
  <c r="T47" i="10"/>
  <c r="T48" i="10"/>
  <c r="T49" i="10"/>
  <c r="T50" i="10"/>
  <c r="T51" i="10"/>
  <c r="T52" i="10"/>
  <c r="T53" i="10"/>
  <c r="T54" i="10"/>
  <c r="T55" i="10"/>
  <c r="T56" i="10"/>
  <c r="T57" i="10"/>
  <c r="T58" i="10"/>
  <c r="T59" i="10"/>
  <c r="T60" i="10"/>
  <c r="T61" i="10"/>
  <c r="T62" i="10"/>
  <c r="T63" i="10"/>
  <c r="T64" i="10"/>
  <c r="T65" i="10"/>
  <c r="T66" i="10"/>
  <c r="T67" i="10"/>
  <c r="T68" i="10"/>
  <c r="T69" i="10"/>
  <c r="T70" i="10"/>
  <c r="T71" i="10"/>
  <c r="T72" i="10"/>
  <c r="T73" i="10"/>
  <c r="T74" i="10"/>
  <c r="T75" i="10"/>
  <c r="T76" i="10"/>
  <c r="T77" i="10"/>
  <c r="T78" i="10"/>
  <c r="T79" i="10"/>
  <c r="T80" i="10"/>
  <c r="T81" i="10"/>
  <c r="T82" i="10"/>
  <c r="T83" i="10"/>
  <c r="T84" i="10"/>
  <c r="T85" i="10"/>
  <c r="T86" i="10"/>
  <c r="T87" i="10"/>
  <c r="T88" i="10"/>
  <c r="T89" i="10"/>
  <c r="T90" i="10"/>
  <c r="T91" i="10"/>
  <c r="T92" i="10"/>
  <c r="T93" i="10"/>
  <c r="T94" i="10"/>
  <c r="T95" i="10"/>
  <c r="T96" i="10"/>
  <c r="T97" i="10"/>
  <c r="T98" i="10"/>
  <c r="T99" i="10"/>
  <c r="T100" i="10"/>
  <c r="T101" i="10"/>
  <c r="T102" i="10"/>
  <c r="T103" i="10"/>
  <c r="T104" i="10"/>
  <c r="T105" i="10"/>
  <c r="T106" i="10"/>
  <c r="T107" i="10"/>
  <c r="T108" i="10"/>
  <c r="T109" i="10"/>
  <c r="T110" i="10"/>
  <c r="T111" i="10"/>
  <c r="T112" i="10"/>
  <c r="T113" i="10"/>
  <c r="T114" i="10"/>
  <c r="T115" i="10"/>
  <c r="T116" i="10"/>
  <c r="T117" i="10"/>
  <c r="T118" i="10"/>
  <c r="T119" i="10"/>
  <c r="T120" i="10"/>
  <c r="T121" i="10"/>
  <c r="T122" i="10"/>
  <c r="T123" i="10"/>
  <c r="T124" i="10"/>
  <c r="T125" i="10"/>
  <c r="T126" i="10"/>
  <c r="T127" i="10"/>
  <c r="T128" i="10"/>
  <c r="T129" i="10"/>
  <c r="T130" i="10"/>
  <c r="T131" i="10"/>
  <c r="T132" i="10"/>
  <c r="T133" i="10"/>
  <c r="T134" i="10"/>
  <c r="T135" i="10"/>
  <c r="T136" i="10"/>
  <c r="T137" i="10"/>
  <c r="T138" i="10"/>
  <c r="T139" i="10"/>
  <c r="T140" i="10"/>
  <c r="T141" i="10"/>
  <c r="T142" i="10"/>
  <c r="T143" i="10"/>
  <c r="T144" i="10"/>
  <c r="T145" i="10"/>
  <c r="T146" i="10"/>
  <c r="T147" i="10"/>
  <c r="T148" i="10"/>
  <c r="T149" i="10"/>
  <c r="T150" i="10"/>
  <c r="T151" i="10"/>
  <c r="T152" i="10"/>
  <c r="T153" i="10"/>
  <c r="T154" i="10"/>
  <c r="T155" i="10"/>
  <c r="T156" i="10"/>
  <c r="T157" i="10"/>
  <c r="T158" i="10"/>
  <c r="T159" i="10"/>
  <c r="T160" i="10"/>
  <c r="T161" i="10"/>
  <c r="T162" i="10"/>
  <c r="T163" i="10"/>
  <c r="T164" i="10"/>
  <c r="T165" i="10"/>
  <c r="T166" i="10"/>
  <c r="T167" i="10"/>
  <c r="T168" i="10"/>
  <c r="T169" i="10"/>
  <c r="T170" i="10"/>
  <c r="T171" i="10"/>
  <c r="T172" i="10"/>
  <c r="T173" i="10"/>
  <c r="T174" i="10"/>
  <c r="T175" i="10"/>
  <c r="T176" i="10"/>
  <c r="T177" i="10"/>
  <c r="T178" i="10"/>
  <c r="T179" i="10"/>
  <c r="T180" i="10"/>
  <c r="T181" i="10"/>
  <c r="T182" i="10"/>
  <c r="T183" i="10"/>
  <c r="T184" i="10"/>
  <c r="T185" i="10"/>
  <c r="T186" i="10"/>
  <c r="T187" i="10"/>
  <c r="T188" i="10"/>
  <c r="T189" i="10"/>
  <c r="T190" i="10"/>
  <c r="T191" i="10"/>
  <c r="T192" i="10"/>
  <c r="T193" i="10"/>
  <c r="T194" i="10"/>
  <c r="T195" i="10"/>
  <c r="T196" i="10"/>
  <c r="T6" i="10"/>
  <c r="EJ7" i="12"/>
  <c r="EJ8" i="12"/>
  <c r="EJ9" i="12"/>
  <c r="EJ10" i="12"/>
  <c r="EJ11" i="12"/>
  <c r="EJ12" i="12"/>
  <c r="EJ13" i="12"/>
  <c r="EJ14" i="12"/>
  <c r="EJ15" i="12"/>
  <c r="EJ16" i="12"/>
  <c r="EJ17" i="12"/>
  <c r="EJ18" i="12"/>
  <c r="EJ19" i="12"/>
  <c r="EJ20" i="12"/>
  <c r="EJ21" i="12"/>
  <c r="EJ22" i="12"/>
  <c r="EJ23" i="12"/>
  <c r="EJ24" i="12"/>
  <c r="EJ25" i="12"/>
  <c r="EJ26" i="12"/>
  <c r="EJ27" i="12"/>
  <c r="EJ28" i="12"/>
  <c r="EJ29" i="12"/>
  <c r="EJ30" i="12"/>
  <c r="EJ31" i="12"/>
  <c r="EJ32" i="12"/>
  <c r="EJ33" i="12"/>
  <c r="EJ34" i="12"/>
  <c r="EJ35" i="12"/>
  <c r="EJ36" i="12"/>
  <c r="EJ37" i="12"/>
  <c r="EJ38" i="12"/>
  <c r="EJ39" i="12"/>
  <c r="EJ40" i="12"/>
  <c r="EJ41" i="12"/>
  <c r="EJ42" i="12"/>
  <c r="EJ43" i="12"/>
  <c r="EJ44" i="12"/>
  <c r="EJ45" i="12"/>
  <c r="EJ46" i="12"/>
  <c r="EJ47" i="12"/>
  <c r="EJ48" i="12"/>
  <c r="EJ49" i="12"/>
  <c r="EJ50" i="12"/>
  <c r="EJ51" i="12"/>
  <c r="EJ52" i="12"/>
  <c r="EJ53" i="12"/>
  <c r="EJ54" i="12"/>
  <c r="EJ55" i="12"/>
  <c r="EJ56" i="12"/>
  <c r="EJ57" i="12"/>
  <c r="EJ58" i="12"/>
  <c r="EJ59" i="12"/>
  <c r="EJ60" i="12"/>
  <c r="EJ61" i="12"/>
  <c r="EJ62" i="12"/>
  <c r="EJ63" i="12"/>
  <c r="EJ64" i="12"/>
  <c r="EJ65" i="12"/>
  <c r="EJ66" i="12"/>
  <c r="EJ67" i="12"/>
  <c r="EJ68" i="12"/>
  <c r="EJ69" i="12"/>
  <c r="EJ70" i="12"/>
  <c r="EJ71" i="12"/>
  <c r="EJ72" i="12"/>
  <c r="EJ73" i="12"/>
  <c r="EJ74" i="12"/>
  <c r="EJ75" i="12"/>
  <c r="EJ76" i="12"/>
  <c r="EJ77" i="12"/>
  <c r="EJ78" i="12"/>
  <c r="EJ79" i="12"/>
  <c r="EJ80" i="12"/>
  <c r="EJ81" i="12"/>
  <c r="EJ82" i="12"/>
  <c r="EJ83" i="12"/>
  <c r="EJ84" i="12"/>
  <c r="EJ85" i="12"/>
  <c r="EJ86" i="12"/>
  <c r="EJ87" i="12"/>
  <c r="EJ88" i="12"/>
  <c r="EJ89" i="12"/>
  <c r="EJ90" i="12"/>
  <c r="EJ91" i="12"/>
  <c r="EJ92" i="12"/>
  <c r="EJ93" i="12"/>
  <c r="EJ94" i="12"/>
  <c r="EJ95" i="12"/>
  <c r="EJ96" i="12"/>
  <c r="EJ97" i="12"/>
  <c r="EJ98" i="12"/>
  <c r="EJ99" i="12"/>
  <c r="EJ100" i="12"/>
  <c r="EJ101" i="12"/>
  <c r="EJ102" i="12"/>
  <c r="EJ103" i="12"/>
  <c r="EJ104" i="12"/>
  <c r="EJ105" i="12"/>
  <c r="EJ106" i="12"/>
  <c r="EJ107" i="12"/>
  <c r="EJ108" i="12"/>
  <c r="EJ109" i="12"/>
  <c r="EJ110" i="12"/>
  <c r="EJ111" i="12"/>
  <c r="EJ112" i="12"/>
  <c r="EJ113" i="12"/>
  <c r="EJ114" i="12"/>
  <c r="EJ115" i="12"/>
  <c r="EJ116" i="12"/>
  <c r="EJ117" i="12"/>
  <c r="EJ118" i="12"/>
  <c r="EJ119" i="12"/>
  <c r="EJ120" i="12"/>
  <c r="EJ121" i="12"/>
  <c r="EJ122" i="12"/>
  <c r="EJ123" i="12"/>
  <c r="EJ124" i="12"/>
  <c r="EJ125" i="12"/>
  <c r="EJ126" i="12"/>
  <c r="EJ127" i="12"/>
  <c r="EJ128" i="12"/>
  <c r="EJ129" i="12"/>
  <c r="EJ130" i="12"/>
  <c r="EJ131" i="12"/>
  <c r="EJ132" i="12"/>
  <c r="EJ133" i="12"/>
  <c r="EJ134" i="12"/>
  <c r="EJ135" i="12"/>
  <c r="EJ136" i="12"/>
  <c r="EJ137" i="12"/>
  <c r="EJ138" i="12"/>
  <c r="EJ139" i="12"/>
  <c r="EJ140" i="12"/>
  <c r="EJ141" i="12"/>
  <c r="EJ142" i="12"/>
  <c r="EJ143" i="12"/>
  <c r="EJ144" i="12"/>
  <c r="EJ145" i="12"/>
  <c r="EJ146" i="12"/>
  <c r="EJ147" i="12"/>
  <c r="EJ148" i="12"/>
  <c r="EJ149" i="12"/>
  <c r="EJ150" i="12"/>
  <c r="EJ151" i="12"/>
  <c r="EJ152" i="12"/>
  <c r="EJ153" i="12"/>
  <c r="EJ154" i="12"/>
  <c r="EJ155" i="12"/>
  <c r="EJ156" i="12"/>
  <c r="EJ157" i="12"/>
  <c r="EJ158" i="12"/>
  <c r="EJ159" i="12"/>
  <c r="EJ160" i="12"/>
  <c r="EJ161" i="12"/>
  <c r="EJ162" i="12"/>
  <c r="EJ163" i="12"/>
  <c r="EJ164" i="12"/>
  <c r="EJ165" i="12"/>
  <c r="EJ166" i="12"/>
  <c r="EJ167" i="12"/>
  <c r="EJ168" i="12"/>
  <c r="EJ169" i="12"/>
  <c r="EJ170" i="12"/>
  <c r="EJ171" i="12"/>
  <c r="EJ172" i="12"/>
  <c r="EJ173" i="12"/>
  <c r="EJ174" i="12"/>
  <c r="EJ175" i="12"/>
  <c r="EJ176" i="12"/>
  <c r="EJ177" i="12"/>
  <c r="EJ178" i="12"/>
  <c r="EJ179" i="12"/>
  <c r="EJ180" i="12"/>
  <c r="EJ181" i="12"/>
  <c r="EJ182" i="12"/>
  <c r="EJ183" i="12"/>
  <c r="EJ184" i="12"/>
  <c r="EJ185" i="12"/>
  <c r="EJ186" i="12"/>
  <c r="EJ187" i="12"/>
  <c r="EJ188" i="12"/>
  <c r="EJ189" i="12"/>
  <c r="EJ190" i="12"/>
  <c r="EJ191" i="12"/>
  <c r="EJ192" i="12"/>
  <c r="EJ193" i="12"/>
  <c r="EJ194" i="12"/>
  <c r="EJ195" i="12"/>
  <c r="EJ196" i="12"/>
  <c r="EJ6" i="12"/>
  <c r="DL7" i="12"/>
  <c r="DL8" i="12"/>
  <c r="DL9" i="12"/>
  <c r="DL10" i="12"/>
  <c r="DL11" i="12"/>
  <c r="DL12" i="12"/>
  <c r="DL13" i="12"/>
  <c r="DL14" i="12"/>
  <c r="DL15" i="12"/>
  <c r="DL16" i="12"/>
  <c r="DL17" i="12"/>
  <c r="DL18" i="12"/>
  <c r="DL19" i="12"/>
  <c r="DL20" i="12"/>
  <c r="DL21" i="12"/>
  <c r="DL22" i="12"/>
  <c r="DL23" i="12"/>
  <c r="DL24" i="12"/>
  <c r="DL25" i="12"/>
  <c r="DL26" i="12"/>
  <c r="DL27" i="12"/>
  <c r="DL28" i="12"/>
  <c r="DL29" i="12"/>
  <c r="DL30" i="12"/>
  <c r="DL31" i="12"/>
  <c r="DL32" i="12"/>
  <c r="DL33" i="12"/>
  <c r="DL34" i="12"/>
  <c r="DL35" i="12"/>
  <c r="DL36" i="12"/>
  <c r="DL37" i="12"/>
  <c r="DL38" i="12"/>
  <c r="DL39" i="12"/>
  <c r="DL40" i="12"/>
  <c r="DL41" i="12"/>
  <c r="DL42" i="12"/>
  <c r="DL43" i="12"/>
  <c r="DL44" i="12"/>
  <c r="DL45" i="12"/>
  <c r="DL46" i="12"/>
  <c r="DL47" i="12"/>
  <c r="DL48" i="12"/>
  <c r="DL49" i="12"/>
  <c r="DL50" i="12"/>
  <c r="DL51" i="12"/>
  <c r="DL52" i="12"/>
  <c r="DL53" i="12"/>
  <c r="DL54" i="12"/>
  <c r="DL55" i="12"/>
  <c r="DL56" i="12"/>
  <c r="DL57" i="12"/>
  <c r="DL58" i="12"/>
  <c r="DL59" i="12"/>
  <c r="DL60" i="12"/>
  <c r="DL61" i="12"/>
  <c r="DL62" i="12"/>
  <c r="DL63" i="12"/>
  <c r="DL64" i="12"/>
  <c r="DL65" i="12"/>
  <c r="DL66" i="12"/>
  <c r="DL67" i="12"/>
  <c r="DL68" i="12"/>
  <c r="DL69" i="12"/>
  <c r="DL70" i="12"/>
  <c r="DL71" i="12"/>
  <c r="DL72" i="12"/>
  <c r="DL73" i="12"/>
  <c r="DL74" i="12"/>
  <c r="DL75" i="12"/>
  <c r="DL76" i="12"/>
  <c r="DL77" i="12"/>
  <c r="DL78" i="12"/>
  <c r="DL79" i="12"/>
  <c r="DL80" i="12"/>
  <c r="DL81" i="12"/>
  <c r="DL82" i="12"/>
  <c r="DL83" i="12"/>
  <c r="DL84" i="12"/>
  <c r="DL85" i="12"/>
  <c r="DL86" i="12"/>
  <c r="DL87" i="12"/>
  <c r="DL88" i="12"/>
  <c r="DL89" i="12"/>
  <c r="DL90" i="12"/>
  <c r="DL91" i="12"/>
  <c r="DL92" i="12"/>
  <c r="DL93" i="12"/>
  <c r="DL94" i="12"/>
  <c r="DL95" i="12"/>
  <c r="DL96" i="12"/>
  <c r="DL97" i="12"/>
  <c r="DL98" i="12"/>
  <c r="DL99" i="12"/>
  <c r="DL100" i="12"/>
  <c r="DL101" i="12"/>
  <c r="DL102" i="12"/>
  <c r="DL103" i="12"/>
  <c r="DL104" i="12"/>
  <c r="DL105" i="12"/>
  <c r="DL106" i="12"/>
  <c r="DL107" i="12"/>
  <c r="DL108" i="12"/>
  <c r="DL109" i="12"/>
  <c r="DL110" i="12"/>
  <c r="DL111" i="12"/>
  <c r="DL112" i="12"/>
  <c r="DL113" i="12"/>
  <c r="DL114" i="12"/>
  <c r="DL115" i="12"/>
  <c r="DL116" i="12"/>
  <c r="DL117" i="12"/>
  <c r="DL118" i="12"/>
  <c r="DL119" i="12"/>
  <c r="DL120" i="12"/>
  <c r="DL121" i="12"/>
  <c r="DL122" i="12"/>
  <c r="DL123" i="12"/>
  <c r="DL124" i="12"/>
  <c r="DL125" i="12"/>
  <c r="DL126" i="12"/>
  <c r="DL127" i="12"/>
  <c r="DL128" i="12"/>
  <c r="DL129" i="12"/>
  <c r="DL130" i="12"/>
  <c r="DL131" i="12"/>
  <c r="DL132" i="12"/>
  <c r="DL133" i="12"/>
  <c r="DL134" i="12"/>
  <c r="DL135" i="12"/>
  <c r="DL136" i="12"/>
  <c r="DL137" i="12"/>
  <c r="DL138" i="12"/>
  <c r="DL139" i="12"/>
  <c r="DL140" i="12"/>
  <c r="DL141" i="12"/>
  <c r="DL142" i="12"/>
  <c r="DL143" i="12"/>
  <c r="DL144" i="12"/>
  <c r="DL145" i="12"/>
  <c r="DL146" i="12"/>
  <c r="DL147" i="12"/>
  <c r="DL148" i="12"/>
  <c r="DL149" i="12"/>
  <c r="DL150" i="12"/>
  <c r="DL151" i="12"/>
  <c r="DL152" i="12"/>
  <c r="DL153" i="12"/>
  <c r="DL154" i="12"/>
  <c r="DL155" i="12"/>
  <c r="DL156" i="12"/>
  <c r="DL157" i="12"/>
  <c r="DL158" i="12"/>
  <c r="DL159" i="12"/>
  <c r="DL160" i="12"/>
  <c r="DL161" i="12"/>
  <c r="DL162" i="12"/>
  <c r="DL163" i="12"/>
  <c r="DL164" i="12"/>
  <c r="DL165" i="12"/>
  <c r="DL166" i="12"/>
  <c r="DL167" i="12"/>
  <c r="DL168" i="12"/>
  <c r="DL169" i="12"/>
  <c r="DL170" i="12"/>
  <c r="DL171" i="12"/>
  <c r="DL172" i="12"/>
  <c r="DL173" i="12"/>
  <c r="DL174" i="12"/>
  <c r="DL175" i="12"/>
  <c r="DL176" i="12"/>
  <c r="DL177" i="12"/>
  <c r="DL178" i="12"/>
  <c r="DL179" i="12"/>
  <c r="DL180" i="12"/>
  <c r="DL181" i="12"/>
  <c r="DL182" i="12"/>
  <c r="DL183" i="12"/>
  <c r="DL184" i="12"/>
  <c r="DL185" i="12"/>
  <c r="DL186" i="12"/>
  <c r="DL187" i="12"/>
  <c r="DL188" i="12"/>
  <c r="DL189" i="12"/>
  <c r="DL190" i="12"/>
  <c r="DL191" i="12"/>
  <c r="DL192" i="12"/>
  <c r="DL193" i="12"/>
  <c r="DL194" i="12"/>
  <c r="DL195" i="12"/>
  <c r="DL196" i="12"/>
  <c r="DL6" i="12"/>
  <c r="CN7" i="12"/>
  <c r="CN8" i="12"/>
  <c r="CN9" i="12"/>
  <c r="CN10" i="12"/>
  <c r="CN11" i="12"/>
  <c r="CN12" i="12"/>
  <c r="CN13" i="12"/>
  <c r="CN14" i="12"/>
  <c r="CN15" i="12"/>
  <c r="CN16" i="12"/>
  <c r="CN17" i="12"/>
  <c r="CN18" i="12"/>
  <c r="CN19" i="12"/>
  <c r="CN20" i="12"/>
  <c r="CN21" i="12"/>
  <c r="CN22" i="12"/>
  <c r="CN23" i="12"/>
  <c r="CN24" i="12"/>
  <c r="CN25" i="12"/>
  <c r="CN26" i="12"/>
  <c r="CN27" i="12"/>
  <c r="CN28" i="12"/>
  <c r="CN29" i="12"/>
  <c r="CN30" i="12"/>
  <c r="CN31" i="12"/>
  <c r="CN32" i="12"/>
  <c r="CN33" i="12"/>
  <c r="CN34" i="12"/>
  <c r="CN35" i="12"/>
  <c r="CN36" i="12"/>
  <c r="CN37" i="12"/>
  <c r="CN38" i="12"/>
  <c r="CN39" i="12"/>
  <c r="CN40" i="12"/>
  <c r="CN41" i="12"/>
  <c r="CN42" i="12"/>
  <c r="CN43" i="12"/>
  <c r="CN44" i="12"/>
  <c r="CN45" i="12"/>
  <c r="CN46" i="12"/>
  <c r="CN47" i="12"/>
  <c r="CN48" i="12"/>
  <c r="CN49" i="12"/>
  <c r="CN50" i="12"/>
  <c r="CN51" i="12"/>
  <c r="CN52" i="12"/>
  <c r="CN53" i="12"/>
  <c r="CN54" i="12"/>
  <c r="CN55" i="12"/>
  <c r="CN56" i="12"/>
  <c r="CN57" i="12"/>
  <c r="CN58" i="12"/>
  <c r="CN59" i="12"/>
  <c r="CN60" i="12"/>
  <c r="CN61" i="12"/>
  <c r="CN62" i="12"/>
  <c r="CN63" i="12"/>
  <c r="CN64" i="12"/>
  <c r="CN65" i="12"/>
  <c r="CN66" i="12"/>
  <c r="CN67" i="12"/>
  <c r="CN68" i="12"/>
  <c r="CN69" i="12"/>
  <c r="CN70" i="12"/>
  <c r="CN71" i="12"/>
  <c r="CN72" i="12"/>
  <c r="CN73" i="12"/>
  <c r="CN74" i="12"/>
  <c r="CN75" i="12"/>
  <c r="CN76" i="12"/>
  <c r="CN77" i="12"/>
  <c r="CN78" i="12"/>
  <c r="CN79" i="12"/>
  <c r="CN80" i="12"/>
  <c r="CN81" i="12"/>
  <c r="CN82" i="12"/>
  <c r="CN83" i="12"/>
  <c r="CN84" i="12"/>
  <c r="CN85" i="12"/>
  <c r="CN86" i="12"/>
  <c r="CN87" i="12"/>
  <c r="CN88" i="12"/>
  <c r="CN89" i="12"/>
  <c r="CN90" i="12"/>
  <c r="CN91" i="12"/>
  <c r="CN92" i="12"/>
  <c r="CN93" i="12"/>
  <c r="CN94" i="12"/>
  <c r="CN95" i="12"/>
  <c r="CN96" i="12"/>
  <c r="CN97" i="12"/>
  <c r="CN98" i="12"/>
  <c r="CN99" i="12"/>
  <c r="CN100" i="12"/>
  <c r="CN101" i="12"/>
  <c r="CN102" i="12"/>
  <c r="CN103" i="12"/>
  <c r="CN104" i="12"/>
  <c r="CN105" i="12"/>
  <c r="CN106" i="12"/>
  <c r="CN107" i="12"/>
  <c r="CN108" i="12"/>
  <c r="CN109" i="12"/>
  <c r="CN110" i="12"/>
  <c r="CN111" i="12"/>
  <c r="CN112" i="12"/>
  <c r="CN113" i="12"/>
  <c r="CN114" i="12"/>
  <c r="CN115" i="12"/>
  <c r="CN116" i="12"/>
  <c r="CN117" i="12"/>
  <c r="CN118" i="12"/>
  <c r="CN119" i="12"/>
  <c r="CN120" i="12"/>
  <c r="CN121" i="12"/>
  <c r="CN122" i="12"/>
  <c r="CN123" i="12"/>
  <c r="CN124" i="12"/>
  <c r="CN125" i="12"/>
  <c r="CN126" i="12"/>
  <c r="CN127" i="12"/>
  <c r="CN128" i="12"/>
  <c r="CN129" i="12"/>
  <c r="CN130" i="12"/>
  <c r="CN131" i="12"/>
  <c r="CN132" i="12"/>
  <c r="CN133" i="12"/>
  <c r="CN134" i="12"/>
  <c r="CN135" i="12"/>
  <c r="CN136" i="12"/>
  <c r="CN137" i="12"/>
  <c r="CN138" i="12"/>
  <c r="CN139" i="12"/>
  <c r="CN140" i="12"/>
  <c r="CN141" i="12"/>
  <c r="CN142" i="12"/>
  <c r="CN143" i="12"/>
  <c r="CN144" i="12"/>
  <c r="CN145" i="12"/>
  <c r="CN146" i="12"/>
  <c r="CN147" i="12"/>
  <c r="CN148" i="12"/>
  <c r="CN149" i="12"/>
  <c r="CN150" i="12"/>
  <c r="CN151" i="12"/>
  <c r="CN152" i="12"/>
  <c r="CN153" i="12"/>
  <c r="CN154" i="12"/>
  <c r="CN155" i="12"/>
  <c r="CN156" i="12"/>
  <c r="CN157" i="12"/>
  <c r="CN158" i="12"/>
  <c r="CN159" i="12"/>
  <c r="CN160" i="12"/>
  <c r="CN161" i="12"/>
  <c r="CN162" i="12"/>
  <c r="CN163" i="12"/>
  <c r="CN164" i="12"/>
  <c r="CN165" i="12"/>
  <c r="CN166" i="12"/>
  <c r="CN167" i="12"/>
  <c r="CN168" i="12"/>
  <c r="CN169" i="12"/>
  <c r="CN170" i="12"/>
  <c r="CN171" i="12"/>
  <c r="CN172" i="12"/>
  <c r="CN173" i="12"/>
  <c r="CN174" i="12"/>
  <c r="CN175" i="12"/>
  <c r="CN176" i="12"/>
  <c r="CN177" i="12"/>
  <c r="CN178" i="12"/>
  <c r="CN179" i="12"/>
  <c r="CN180" i="12"/>
  <c r="CN181" i="12"/>
  <c r="CN182" i="12"/>
  <c r="CN183" i="12"/>
  <c r="CN184" i="12"/>
  <c r="CN185" i="12"/>
  <c r="CN186" i="12"/>
  <c r="CN187" i="12"/>
  <c r="CN188" i="12"/>
  <c r="CN189" i="12"/>
  <c r="CN190" i="12"/>
  <c r="CN191" i="12"/>
  <c r="CN192" i="12"/>
  <c r="CN193" i="12"/>
  <c r="CN194" i="12"/>
  <c r="CN195" i="12"/>
  <c r="CN196" i="12"/>
  <c r="CN6" i="12"/>
  <c r="BP7" i="12"/>
  <c r="BP8" i="12"/>
  <c r="BP9" i="12"/>
  <c r="BP10" i="12"/>
  <c r="BP11" i="12"/>
  <c r="BP12" i="12"/>
  <c r="BP13" i="12"/>
  <c r="BP14" i="12"/>
  <c r="BP15" i="12"/>
  <c r="BP16" i="12"/>
  <c r="BP17" i="12"/>
  <c r="BP18" i="12"/>
  <c r="BP19" i="12"/>
  <c r="BP20" i="12"/>
  <c r="BP21" i="12"/>
  <c r="BP22" i="12"/>
  <c r="BP23" i="12"/>
  <c r="BP24" i="12"/>
  <c r="BP25" i="12"/>
  <c r="BP26" i="12"/>
  <c r="BP27" i="12"/>
  <c r="BP28" i="12"/>
  <c r="BP29" i="12"/>
  <c r="BP30" i="12"/>
  <c r="BP31" i="12"/>
  <c r="BP32" i="12"/>
  <c r="BP33" i="12"/>
  <c r="BP34" i="12"/>
  <c r="BP35" i="12"/>
  <c r="BP36" i="12"/>
  <c r="BP37" i="12"/>
  <c r="BP38" i="12"/>
  <c r="BP39" i="12"/>
  <c r="BP40" i="12"/>
  <c r="BP41" i="12"/>
  <c r="BP42" i="12"/>
  <c r="BP43" i="12"/>
  <c r="BP44" i="12"/>
  <c r="BP45" i="12"/>
  <c r="BP46" i="12"/>
  <c r="BP47" i="12"/>
  <c r="BP48" i="12"/>
  <c r="BP49" i="12"/>
  <c r="BP50" i="12"/>
  <c r="BP51" i="12"/>
  <c r="BP52" i="12"/>
  <c r="BP53" i="12"/>
  <c r="BP54" i="12"/>
  <c r="BP55" i="12"/>
  <c r="BP56" i="12"/>
  <c r="BP57" i="12"/>
  <c r="BP58" i="12"/>
  <c r="BP59" i="12"/>
  <c r="BP60" i="12"/>
  <c r="BP61" i="12"/>
  <c r="BP62" i="12"/>
  <c r="BP63" i="12"/>
  <c r="BP64" i="12"/>
  <c r="BP65" i="12"/>
  <c r="BP66" i="12"/>
  <c r="BP67" i="12"/>
  <c r="BP68" i="12"/>
  <c r="BP69" i="12"/>
  <c r="BP70" i="12"/>
  <c r="BP71" i="12"/>
  <c r="BP72" i="12"/>
  <c r="BP73" i="12"/>
  <c r="BP74" i="12"/>
  <c r="BP75" i="12"/>
  <c r="BP76" i="12"/>
  <c r="BP77" i="12"/>
  <c r="BP78" i="12"/>
  <c r="BP79" i="12"/>
  <c r="BP80" i="12"/>
  <c r="BP81" i="12"/>
  <c r="BP82" i="12"/>
  <c r="BP83" i="12"/>
  <c r="BP84" i="12"/>
  <c r="BP85" i="12"/>
  <c r="BP86" i="12"/>
  <c r="BP87" i="12"/>
  <c r="BP88" i="12"/>
  <c r="BP89" i="12"/>
  <c r="BP90" i="12"/>
  <c r="BP91" i="12"/>
  <c r="BP92" i="12"/>
  <c r="BP93" i="12"/>
  <c r="BP94" i="12"/>
  <c r="BP95" i="12"/>
  <c r="BP96" i="12"/>
  <c r="BP97" i="12"/>
  <c r="BP98" i="12"/>
  <c r="BP99" i="12"/>
  <c r="BP100" i="12"/>
  <c r="BP101" i="12"/>
  <c r="BP102" i="12"/>
  <c r="BP103" i="12"/>
  <c r="BP104" i="12"/>
  <c r="BP105" i="12"/>
  <c r="BP106" i="12"/>
  <c r="BP107" i="12"/>
  <c r="BP108" i="12"/>
  <c r="BP109" i="12"/>
  <c r="BP110" i="12"/>
  <c r="BP111" i="12"/>
  <c r="BP112" i="12"/>
  <c r="BP113" i="12"/>
  <c r="BP114" i="12"/>
  <c r="BP115" i="12"/>
  <c r="BP116" i="12"/>
  <c r="BP117" i="12"/>
  <c r="BP118" i="12"/>
  <c r="BP119" i="12"/>
  <c r="BP120" i="12"/>
  <c r="BP121" i="12"/>
  <c r="BP122" i="12"/>
  <c r="BP123" i="12"/>
  <c r="BP124" i="12"/>
  <c r="BP125" i="12"/>
  <c r="BP126" i="12"/>
  <c r="BP127" i="12"/>
  <c r="BP128" i="12"/>
  <c r="BP129" i="12"/>
  <c r="BP130" i="12"/>
  <c r="BP131" i="12"/>
  <c r="BP132" i="12"/>
  <c r="BP133" i="12"/>
  <c r="BP134" i="12"/>
  <c r="BP135" i="12"/>
  <c r="BP136" i="12"/>
  <c r="BP137" i="12"/>
  <c r="BP138" i="12"/>
  <c r="BP139" i="12"/>
  <c r="BP140" i="12"/>
  <c r="BP141" i="12"/>
  <c r="BP142" i="12"/>
  <c r="BP143" i="12"/>
  <c r="BP144" i="12"/>
  <c r="BP145" i="12"/>
  <c r="BP146" i="12"/>
  <c r="BP147" i="12"/>
  <c r="BP148" i="12"/>
  <c r="BP149" i="12"/>
  <c r="BP150" i="12"/>
  <c r="BP151" i="12"/>
  <c r="BP152" i="12"/>
  <c r="BP153" i="12"/>
  <c r="BP154" i="12"/>
  <c r="BP155" i="12"/>
  <c r="BP156" i="12"/>
  <c r="BP157" i="12"/>
  <c r="BP158" i="12"/>
  <c r="BP159" i="12"/>
  <c r="BP160" i="12"/>
  <c r="BP161" i="12"/>
  <c r="BP162" i="12"/>
  <c r="BP163" i="12"/>
  <c r="BP164" i="12"/>
  <c r="BP165" i="12"/>
  <c r="BP166" i="12"/>
  <c r="BP167" i="12"/>
  <c r="BP168" i="12"/>
  <c r="BP169" i="12"/>
  <c r="BP170" i="12"/>
  <c r="BP171" i="12"/>
  <c r="BP172" i="12"/>
  <c r="BP173" i="12"/>
  <c r="BP174" i="12"/>
  <c r="BP175" i="12"/>
  <c r="BP176" i="12"/>
  <c r="BP177" i="12"/>
  <c r="BP178" i="12"/>
  <c r="BP179" i="12"/>
  <c r="BP180" i="12"/>
  <c r="BP181" i="12"/>
  <c r="BP182" i="12"/>
  <c r="BP183" i="12"/>
  <c r="BP184" i="12"/>
  <c r="BP185" i="12"/>
  <c r="BP186" i="12"/>
  <c r="BP187" i="12"/>
  <c r="BP188" i="12"/>
  <c r="BP189" i="12"/>
  <c r="BP190" i="12"/>
  <c r="BP191" i="12"/>
  <c r="BP192" i="12"/>
  <c r="BP193" i="12"/>
  <c r="BP194" i="12"/>
  <c r="BP195" i="12"/>
  <c r="BP196" i="12"/>
  <c r="BP6" i="12"/>
  <c r="AR7" i="12"/>
  <c r="AR8" i="12"/>
  <c r="AR9" i="12"/>
  <c r="AR10" i="12"/>
  <c r="AR11" i="12"/>
  <c r="AR12" i="12"/>
  <c r="AR13" i="12"/>
  <c r="AR14" i="12"/>
  <c r="AR15" i="12"/>
  <c r="AR16" i="12"/>
  <c r="AR17" i="12"/>
  <c r="AR18" i="12"/>
  <c r="AR19" i="12"/>
  <c r="AR20" i="12"/>
  <c r="AR21" i="12"/>
  <c r="AR22" i="12"/>
  <c r="AR23" i="12"/>
  <c r="AR24" i="12"/>
  <c r="AR25" i="12"/>
  <c r="AR26" i="12"/>
  <c r="AR27" i="12"/>
  <c r="AR28" i="12"/>
  <c r="AR29" i="12"/>
  <c r="AR30" i="12"/>
  <c r="AR31" i="12"/>
  <c r="AR32" i="12"/>
  <c r="AR33" i="12"/>
  <c r="AR34" i="12"/>
  <c r="AR35" i="12"/>
  <c r="AR36" i="12"/>
  <c r="AR37" i="12"/>
  <c r="AR38" i="12"/>
  <c r="AR39" i="12"/>
  <c r="AR40" i="12"/>
  <c r="AR41" i="12"/>
  <c r="AR42" i="12"/>
  <c r="AR43" i="12"/>
  <c r="AR44" i="12"/>
  <c r="AR45" i="12"/>
  <c r="AR46" i="12"/>
  <c r="AR47" i="12"/>
  <c r="AR48" i="12"/>
  <c r="AR49" i="12"/>
  <c r="AR50" i="12"/>
  <c r="AR51" i="12"/>
  <c r="AR52" i="12"/>
  <c r="AR53" i="12"/>
  <c r="AR54" i="12"/>
  <c r="AR55" i="12"/>
  <c r="AR56" i="12"/>
  <c r="AR57" i="12"/>
  <c r="AR58" i="12"/>
  <c r="AR59" i="12"/>
  <c r="AR60" i="12"/>
  <c r="AR61" i="12"/>
  <c r="AR62" i="12"/>
  <c r="AR63" i="12"/>
  <c r="AR64" i="12"/>
  <c r="AR65" i="12"/>
  <c r="AR66" i="12"/>
  <c r="AR67" i="12"/>
  <c r="AR68" i="12"/>
  <c r="AR69" i="12"/>
  <c r="AR70" i="12"/>
  <c r="AR71" i="12"/>
  <c r="AR72" i="12"/>
  <c r="AR73" i="12"/>
  <c r="AR74" i="12"/>
  <c r="AR75" i="12"/>
  <c r="AR76" i="12"/>
  <c r="AR77" i="12"/>
  <c r="AR78" i="12"/>
  <c r="AR79" i="12"/>
  <c r="AR80" i="12"/>
  <c r="AR81" i="12"/>
  <c r="AR82" i="12"/>
  <c r="AR83" i="12"/>
  <c r="AR84" i="12"/>
  <c r="AR85" i="12"/>
  <c r="AR86" i="12"/>
  <c r="AR87" i="12"/>
  <c r="AR88" i="12"/>
  <c r="AR89" i="12"/>
  <c r="AR90" i="12"/>
  <c r="AR91" i="12"/>
  <c r="AR92" i="12"/>
  <c r="AR93" i="12"/>
  <c r="AR94" i="12"/>
  <c r="AR95" i="12"/>
  <c r="AR96" i="12"/>
  <c r="AR97" i="12"/>
  <c r="AR98" i="12"/>
  <c r="AR99" i="12"/>
  <c r="AR100" i="12"/>
  <c r="AR101" i="12"/>
  <c r="AR102" i="12"/>
  <c r="AR103" i="12"/>
  <c r="AR104" i="12"/>
  <c r="AR105" i="12"/>
  <c r="AR106" i="12"/>
  <c r="AR107" i="12"/>
  <c r="AR108" i="12"/>
  <c r="AR109" i="12"/>
  <c r="AR110" i="12"/>
  <c r="AR111" i="12"/>
  <c r="AR112" i="12"/>
  <c r="AR113" i="12"/>
  <c r="AR114" i="12"/>
  <c r="AR115" i="12"/>
  <c r="AR116" i="12"/>
  <c r="AR117" i="12"/>
  <c r="AR118" i="12"/>
  <c r="AR119" i="12"/>
  <c r="AR120" i="12"/>
  <c r="AR121" i="12"/>
  <c r="AR122" i="12"/>
  <c r="AR123" i="12"/>
  <c r="AR124" i="12"/>
  <c r="AR125" i="12"/>
  <c r="AR126" i="12"/>
  <c r="AR127" i="12"/>
  <c r="AR128" i="12"/>
  <c r="AR129" i="12"/>
  <c r="AR130" i="12"/>
  <c r="AR131" i="12"/>
  <c r="AR132" i="12"/>
  <c r="AR133" i="12"/>
  <c r="AR134" i="12"/>
  <c r="AR135" i="12"/>
  <c r="AR136" i="12"/>
  <c r="AR137" i="12"/>
  <c r="AR138" i="12"/>
  <c r="AR139" i="12"/>
  <c r="AR140" i="12"/>
  <c r="AR141" i="12"/>
  <c r="AR142" i="12"/>
  <c r="AR143" i="12"/>
  <c r="AR144" i="12"/>
  <c r="AR145" i="12"/>
  <c r="AR146" i="12"/>
  <c r="AR147" i="12"/>
  <c r="AR148" i="12"/>
  <c r="AR149" i="12"/>
  <c r="AR150" i="12"/>
  <c r="AR151" i="12"/>
  <c r="AR152" i="12"/>
  <c r="AR153" i="12"/>
  <c r="AR154" i="12"/>
  <c r="AR155" i="12"/>
  <c r="AR156" i="12"/>
  <c r="AR157" i="12"/>
  <c r="AR158" i="12"/>
  <c r="AR159" i="12"/>
  <c r="AR160" i="12"/>
  <c r="AR161" i="12"/>
  <c r="AR162" i="12"/>
  <c r="AR163" i="12"/>
  <c r="AR164" i="12"/>
  <c r="AR165" i="12"/>
  <c r="AR166" i="12"/>
  <c r="AR167" i="12"/>
  <c r="AR168" i="12"/>
  <c r="AR169" i="12"/>
  <c r="AR170" i="12"/>
  <c r="AR171" i="12"/>
  <c r="AR172" i="12"/>
  <c r="AR173" i="12"/>
  <c r="AR174" i="12"/>
  <c r="AR175" i="12"/>
  <c r="AR176" i="12"/>
  <c r="AR177" i="12"/>
  <c r="AR178" i="12"/>
  <c r="AR179" i="12"/>
  <c r="AR180" i="12"/>
  <c r="AR181" i="12"/>
  <c r="AR182" i="12"/>
  <c r="AR183" i="12"/>
  <c r="AR184" i="12"/>
  <c r="AR185" i="12"/>
  <c r="AR186" i="12"/>
  <c r="AR187" i="12"/>
  <c r="AR188" i="12"/>
  <c r="AR189" i="12"/>
  <c r="AR190" i="12"/>
  <c r="AR191" i="12"/>
  <c r="AR192" i="12"/>
  <c r="AR193" i="12"/>
  <c r="AR194" i="12"/>
  <c r="AR195" i="12"/>
  <c r="AR196" i="12"/>
  <c r="AR6" i="12"/>
  <c r="T7" i="12"/>
  <c r="T8" i="12"/>
  <c r="T9" i="12"/>
  <c r="T10" i="12"/>
  <c r="T11" i="12"/>
  <c r="T12" i="12"/>
  <c r="T13" i="12"/>
  <c r="T14" i="12"/>
  <c r="T15" i="12"/>
  <c r="T16" i="12"/>
  <c r="T17" i="12"/>
  <c r="T18" i="12"/>
  <c r="T19" i="12"/>
  <c r="T20" i="12"/>
  <c r="T21" i="12"/>
  <c r="T22" i="12"/>
  <c r="T23" i="12"/>
  <c r="T24" i="12"/>
  <c r="T25" i="12"/>
  <c r="T26" i="12"/>
  <c r="T27" i="12"/>
  <c r="T28" i="12"/>
  <c r="T29" i="12"/>
  <c r="T30" i="12"/>
  <c r="T31" i="12"/>
  <c r="T32" i="12"/>
  <c r="T33" i="12"/>
  <c r="T34" i="12"/>
  <c r="T35" i="12"/>
  <c r="T36" i="12"/>
  <c r="T37" i="12"/>
  <c r="T38" i="12"/>
  <c r="T39" i="12"/>
  <c r="T40" i="12"/>
  <c r="T41" i="12"/>
  <c r="T42" i="12"/>
  <c r="T43" i="12"/>
  <c r="T44" i="12"/>
  <c r="T45" i="12"/>
  <c r="T46" i="12"/>
  <c r="T47" i="12"/>
  <c r="T48" i="12"/>
  <c r="T49" i="12"/>
  <c r="T50" i="12"/>
  <c r="T51" i="12"/>
  <c r="T52" i="12"/>
  <c r="T53" i="12"/>
  <c r="T54" i="12"/>
  <c r="T55" i="12"/>
  <c r="T56" i="12"/>
  <c r="T57" i="12"/>
  <c r="T58" i="12"/>
  <c r="T59" i="12"/>
  <c r="T60" i="12"/>
  <c r="T61" i="12"/>
  <c r="T62" i="12"/>
  <c r="T63" i="12"/>
  <c r="T64" i="12"/>
  <c r="T65" i="12"/>
  <c r="T66" i="12"/>
  <c r="T67" i="12"/>
  <c r="T68" i="12"/>
  <c r="T69" i="12"/>
  <c r="T70" i="12"/>
  <c r="T71" i="12"/>
  <c r="T72" i="12"/>
  <c r="T73" i="12"/>
  <c r="T74" i="12"/>
  <c r="T75" i="12"/>
  <c r="T76" i="12"/>
  <c r="T77" i="12"/>
  <c r="T78" i="12"/>
  <c r="T79" i="12"/>
  <c r="T80" i="12"/>
  <c r="T81" i="12"/>
  <c r="T82" i="12"/>
  <c r="T83" i="12"/>
  <c r="T84" i="12"/>
  <c r="T85" i="12"/>
  <c r="T86" i="12"/>
  <c r="T87" i="12"/>
  <c r="T88" i="12"/>
  <c r="T89" i="12"/>
  <c r="T90" i="12"/>
  <c r="T91" i="12"/>
  <c r="T92" i="12"/>
  <c r="T93" i="12"/>
  <c r="T94" i="12"/>
  <c r="T95" i="12"/>
  <c r="T96" i="12"/>
  <c r="T97" i="12"/>
  <c r="T98" i="12"/>
  <c r="T99" i="12"/>
  <c r="T100" i="12"/>
  <c r="T101" i="12"/>
  <c r="T102" i="12"/>
  <c r="T103" i="12"/>
  <c r="T104" i="12"/>
  <c r="T105" i="12"/>
  <c r="T106" i="12"/>
  <c r="T107" i="12"/>
  <c r="T108" i="12"/>
  <c r="T109" i="12"/>
  <c r="T110" i="12"/>
  <c r="T111" i="12"/>
  <c r="T112" i="12"/>
  <c r="T113" i="12"/>
  <c r="T114" i="12"/>
  <c r="T115" i="12"/>
  <c r="T116" i="12"/>
  <c r="T117" i="12"/>
  <c r="T118" i="12"/>
  <c r="T119" i="12"/>
  <c r="T120" i="12"/>
  <c r="T121" i="12"/>
  <c r="T122" i="12"/>
  <c r="T123" i="12"/>
  <c r="T124" i="12"/>
  <c r="T125" i="12"/>
  <c r="T126" i="12"/>
  <c r="T127" i="12"/>
  <c r="T128" i="12"/>
  <c r="T129" i="12"/>
  <c r="T130" i="12"/>
  <c r="T131" i="12"/>
  <c r="T132" i="12"/>
  <c r="T133" i="12"/>
  <c r="T134" i="12"/>
  <c r="T135" i="12"/>
  <c r="T136" i="12"/>
  <c r="T137" i="12"/>
  <c r="T138" i="12"/>
  <c r="T139" i="12"/>
  <c r="T140" i="12"/>
  <c r="T141" i="12"/>
  <c r="T142" i="12"/>
  <c r="T143" i="12"/>
  <c r="T144" i="12"/>
  <c r="T145" i="12"/>
  <c r="T146" i="12"/>
  <c r="T147" i="12"/>
  <c r="T148" i="12"/>
  <c r="T149" i="12"/>
  <c r="T150" i="12"/>
  <c r="T151" i="12"/>
  <c r="T152" i="12"/>
  <c r="T153" i="12"/>
  <c r="T154" i="12"/>
  <c r="T155" i="12"/>
  <c r="T156" i="12"/>
  <c r="T157" i="12"/>
  <c r="T158" i="12"/>
  <c r="T159" i="12"/>
  <c r="T160" i="12"/>
  <c r="T161" i="12"/>
  <c r="T162" i="12"/>
  <c r="T163" i="12"/>
  <c r="T164" i="12"/>
  <c r="T165" i="12"/>
  <c r="T166" i="12"/>
  <c r="T167" i="12"/>
  <c r="T168" i="12"/>
  <c r="T169" i="12"/>
  <c r="T170" i="12"/>
  <c r="T171" i="12"/>
  <c r="T172" i="12"/>
  <c r="T173" i="12"/>
  <c r="T174" i="12"/>
  <c r="T175" i="12"/>
  <c r="T176" i="12"/>
  <c r="T177" i="12"/>
  <c r="T178" i="12"/>
  <c r="T179" i="12"/>
  <c r="T180" i="12"/>
  <c r="T181" i="12"/>
  <c r="T182" i="12"/>
  <c r="T183" i="12"/>
  <c r="T184" i="12"/>
  <c r="T185" i="12"/>
  <c r="T186" i="12"/>
  <c r="T187" i="12"/>
  <c r="T188" i="12"/>
  <c r="T189" i="12"/>
  <c r="T190" i="12"/>
  <c r="T191" i="12"/>
  <c r="T192" i="12"/>
  <c r="T193" i="12"/>
  <c r="T194" i="12"/>
  <c r="T195" i="12"/>
  <c r="T196" i="12"/>
  <c r="T6" i="12"/>
  <c r="EJ7" i="8"/>
  <c r="EJ8" i="8"/>
  <c r="EJ9" i="8"/>
  <c r="EJ10" i="8"/>
  <c r="EJ11" i="8"/>
  <c r="EJ12" i="8"/>
  <c r="EJ13" i="8"/>
  <c r="EJ14" i="8"/>
  <c r="EJ15" i="8"/>
  <c r="EJ16" i="8"/>
  <c r="EJ17" i="8"/>
  <c r="EJ18" i="8"/>
  <c r="EJ19" i="8"/>
  <c r="EJ20" i="8"/>
  <c r="EJ21" i="8"/>
  <c r="EJ22" i="8"/>
  <c r="EJ23" i="8"/>
  <c r="EJ24" i="8"/>
  <c r="EJ25" i="8"/>
  <c r="EJ26" i="8"/>
  <c r="EJ27" i="8"/>
  <c r="EJ28" i="8"/>
  <c r="EJ29" i="8"/>
  <c r="EJ30" i="8"/>
  <c r="EJ31" i="8"/>
  <c r="EJ32" i="8"/>
  <c r="EJ33" i="8"/>
  <c r="EJ34" i="8"/>
  <c r="EJ35" i="8"/>
  <c r="EJ36" i="8"/>
  <c r="EJ37" i="8"/>
  <c r="EJ38" i="8"/>
  <c r="EJ39" i="8"/>
  <c r="EJ40" i="8"/>
  <c r="EJ41" i="8"/>
  <c r="EJ42" i="8"/>
  <c r="EJ43" i="8"/>
  <c r="EJ44" i="8"/>
  <c r="EJ45" i="8"/>
  <c r="EJ46" i="8"/>
  <c r="EJ47" i="8"/>
  <c r="EJ48" i="8"/>
  <c r="EJ49" i="8"/>
  <c r="EJ50" i="8"/>
  <c r="EJ51" i="8"/>
  <c r="EJ52" i="8"/>
  <c r="EJ53" i="8"/>
  <c r="EJ54" i="8"/>
  <c r="EJ55" i="8"/>
  <c r="EJ56" i="8"/>
  <c r="EJ57" i="8"/>
  <c r="EJ58" i="8"/>
  <c r="EJ59" i="8"/>
  <c r="EJ60" i="8"/>
  <c r="EJ61" i="8"/>
  <c r="EJ62" i="8"/>
  <c r="EJ63" i="8"/>
  <c r="EJ64" i="8"/>
  <c r="EJ65" i="8"/>
  <c r="EJ66" i="8"/>
  <c r="EJ67" i="8"/>
  <c r="EJ68" i="8"/>
  <c r="EJ69" i="8"/>
  <c r="EJ70" i="8"/>
  <c r="EJ71" i="8"/>
  <c r="EJ72" i="8"/>
  <c r="EJ73" i="8"/>
  <c r="EJ74" i="8"/>
  <c r="EJ75" i="8"/>
  <c r="EJ76" i="8"/>
  <c r="EJ77" i="8"/>
  <c r="EJ78" i="8"/>
  <c r="EJ79" i="8"/>
  <c r="EJ80" i="8"/>
  <c r="EJ81" i="8"/>
  <c r="EJ82" i="8"/>
  <c r="EJ83" i="8"/>
  <c r="EJ84" i="8"/>
  <c r="EJ85" i="8"/>
  <c r="EJ86" i="8"/>
  <c r="EJ87" i="8"/>
  <c r="EJ88" i="8"/>
  <c r="EJ89" i="8"/>
  <c r="EJ90" i="8"/>
  <c r="EJ91" i="8"/>
  <c r="EJ92" i="8"/>
  <c r="EJ93" i="8"/>
  <c r="EJ94" i="8"/>
  <c r="EJ95" i="8"/>
  <c r="EJ96" i="8"/>
  <c r="EJ97" i="8"/>
  <c r="EJ98" i="8"/>
  <c r="EJ99" i="8"/>
  <c r="EJ100" i="8"/>
  <c r="EJ101" i="8"/>
  <c r="EJ102" i="8"/>
  <c r="EJ103" i="8"/>
  <c r="EJ104" i="8"/>
  <c r="EJ105" i="8"/>
  <c r="EJ106" i="8"/>
  <c r="EJ107" i="8"/>
  <c r="EJ108" i="8"/>
  <c r="EJ109" i="8"/>
  <c r="EJ110" i="8"/>
  <c r="EJ111" i="8"/>
  <c r="EJ112" i="8"/>
  <c r="EJ113" i="8"/>
  <c r="EJ114" i="8"/>
  <c r="EJ115" i="8"/>
  <c r="EJ116" i="8"/>
  <c r="EJ117" i="8"/>
  <c r="EJ118" i="8"/>
  <c r="EJ119" i="8"/>
  <c r="EJ120" i="8"/>
  <c r="EJ121" i="8"/>
  <c r="EJ122" i="8"/>
  <c r="EJ123" i="8"/>
  <c r="EJ124" i="8"/>
  <c r="EJ125" i="8"/>
  <c r="EJ126" i="8"/>
  <c r="EJ127" i="8"/>
  <c r="EJ128" i="8"/>
  <c r="EJ129" i="8"/>
  <c r="EJ130" i="8"/>
  <c r="EJ131" i="8"/>
  <c r="EJ132" i="8"/>
  <c r="EJ133" i="8"/>
  <c r="EJ134" i="8"/>
  <c r="EJ135" i="8"/>
  <c r="EJ136" i="8"/>
  <c r="EJ137" i="8"/>
  <c r="EJ138" i="8"/>
  <c r="EJ139" i="8"/>
  <c r="EJ140" i="8"/>
  <c r="EJ141" i="8"/>
  <c r="EJ142" i="8"/>
  <c r="EJ143" i="8"/>
  <c r="EJ144" i="8"/>
  <c r="EJ145" i="8"/>
  <c r="EJ146" i="8"/>
  <c r="EJ147" i="8"/>
  <c r="EJ148" i="8"/>
  <c r="EJ149" i="8"/>
  <c r="EJ150" i="8"/>
  <c r="EJ151" i="8"/>
  <c r="EJ152" i="8"/>
  <c r="EJ153" i="8"/>
  <c r="EJ154" i="8"/>
  <c r="EJ155" i="8"/>
  <c r="EJ156" i="8"/>
  <c r="EJ157" i="8"/>
  <c r="EJ158" i="8"/>
  <c r="EJ159" i="8"/>
  <c r="EJ160" i="8"/>
  <c r="EJ161" i="8"/>
  <c r="EJ162" i="8"/>
  <c r="EJ163" i="8"/>
  <c r="EJ164" i="8"/>
  <c r="EJ165" i="8"/>
  <c r="EJ166" i="8"/>
  <c r="EJ167" i="8"/>
  <c r="EJ168" i="8"/>
  <c r="EJ169" i="8"/>
  <c r="EJ170" i="8"/>
  <c r="EJ171" i="8"/>
  <c r="EJ172" i="8"/>
  <c r="EJ173" i="8"/>
  <c r="EJ174" i="8"/>
  <c r="EJ175" i="8"/>
  <c r="EJ176" i="8"/>
  <c r="EJ177" i="8"/>
  <c r="EJ178" i="8"/>
  <c r="EJ179" i="8"/>
  <c r="EJ180" i="8"/>
  <c r="EJ181" i="8"/>
  <c r="EJ182" i="8"/>
  <c r="EJ183" i="8"/>
  <c r="EJ184" i="8"/>
  <c r="EJ185" i="8"/>
  <c r="EJ186" i="8"/>
  <c r="EJ187" i="8"/>
  <c r="EJ188" i="8"/>
  <c r="EJ189" i="8"/>
  <c r="EJ190" i="8"/>
  <c r="EJ191" i="8"/>
  <c r="EJ192" i="8"/>
  <c r="EJ193" i="8"/>
  <c r="EJ194" i="8"/>
  <c r="EJ195" i="8"/>
  <c r="EJ196" i="8"/>
  <c r="EJ6" i="8"/>
  <c r="DL7" i="8"/>
  <c r="DL8" i="8"/>
  <c r="DL9" i="8"/>
  <c r="DL10" i="8"/>
  <c r="DL11" i="8"/>
  <c r="DL12" i="8"/>
  <c r="DL13" i="8"/>
  <c r="DL14" i="8"/>
  <c r="DL15" i="8"/>
  <c r="DL16" i="8"/>
  <c r="DL17" i="8"/>
  <c r="DL18" i="8"/>
  <c r="DL19" i="8"/>
  <c r="DL20" i="8"/>
  <c r="DL21" i="8"/>
  <c r="DL22" i="8"/>
  <c r="DL23" i="8"/>
  <c r="DL24" i="8"/>
  <c r="DL25" i="8"/>
  <c r="DL26" i="8"/>
  <c r="DL27" i="8"/>
  <c r="DL28" i="8"/>
  <c r="DL29" i="8"/>
  <c r="DL30" i="8"/>
  <c r="DL31" i="8"/>
  <c r="DL32" i="8"/>
  <c r="DL33" i="8"/>
  <c r="DL34" i="8"/>
  <c r="DL35" i="8"/>
  <c r="DL36" i="8"/>
  <c r="DL37" i="8"/>
  <c r="DL38" i="8"/>
  <c r="DL39" i="8"/>
  <c r="DL40" i="8"/>
  <c r="DL41" i="8"/>
  <c r="DL42" i="8"/>
  <c r="DL43" i="8"/>
  <c r="DL44" i="8"/>
  <c r="DL45" i="8"/>
  <c r="DL46" i="8"/>
  <c r="DL47" i="8"/>
  <c r="DL48" i="8"/>
  <c r="DL49" i="8"/>
  <c r="DL50" i="8"/>
  <c r="DL51" i="8"/>
  <c r="DL52" i="8"/>
  <c r="DL53" i="8"/>
  <c r="DL54" i="8"/>
  <c r="DL55" i="8"/>
  <c r="DL56" i="8"/>
  <c r="DL57" i="8"/>
  <c r="DL58" i="8"/>
  <c r="DL59" i="8"/>
  <c r="DL60" i="8"/>
  <c r="DL61" i="8"/>
  <c r="DL62" i="8"/>
  <c r="DL63" i="8"/>
  <c r="DL64" i="8"/>
  <c r="DL65" i="8"/>
  <c r="DL66" i="8"/>
  <c r="DL67" i="8"/>
  <c r="DL68" i="8"/>
  <c r="DL69" i="8"/>
  <c r="DL70" i="8"/>
  <c r="DL71" i="8"/>
  <c r="DL72" i="8"/>
  <c r="DL73" i="8"/>
  <c r="DL74" i="8"/>
  <c r="DL75" i="8"/>
  <c r="DL76" i="8"/>
  <c r="DL77" i="8"/>
  <c r="DL78" i="8"/>
  <c r="DL79" i="8"/>
  <c r="DL80" i="8"/>
  <c r="DL81" i="8"/>
  <c r="DL82" i="8"/>
  <c r="DL83" i="8"/>
  <c r="DL84" i="8"/>
  <c r="DL85" i="8"/>
  <c r="DL86" i="8"/>
  <c r="DL87" i="8"/>
  <c r="DL88" i="8"/>
  <c r="DL89" i="8"/>
  <c r="DL90" i="8"/>
  <c r="DL91" i="8"/>
  <c r="DL92" i="8"/>
  <c r="DL93" i="8"/>
  <c r="DL94" i="8"/>
  <c r="DL95" i="8"/>
  <c r="DL96" i="8"/>
  <c r="DL97" i="8"/>
  <c r="DL98" i="8"/>
  <c r="DL99" i="8"/>
  <c r="DL100" i="8"/>
  <c r="DL101" i="8"/>
  <c r="DL102" i="8"/>
  <c r="DL103" i="8"/>
  <c r="DL104" i="8"/>
  <c r="DL105" i="8"/>
  <c r="DL106" i="8"/>
  <c r="DL107" i="8"/>
  <c r="DL108" i="8"/>
  <c r="DL109" i="8"/>
  <c r="DL110" i="8"/>
  <c r="DL111" i="8"/>
  <c r="DL112" i="8"/>
  <c r="DL113" i="8"/>
  <c r="DL114" i="8"/>
  <c r="DL115" i="8"/>
  <c r="DL116" i="8"/>
  <c r="DL117" i="8"/>
  <c r="DL118" i="8"/>
  <c r="DL119" i="8"/>
  <c r="DL120" i="8"/>
  <c r="DL121" i="8"/>
  <c r="DL122" i="8"/>
  <c r="DL123" i="8"/>
  <c r="DL124" i="8"/>
  <c r="DL125" i="8"/>
  <c r="DL126" i="8"/>
  <c r="DL127" i="8"/>
  <c r="DL128" i="8"/>
  <c r="DL129" i="8"/>
  <c r="DL130" i="8"/>
  <c r="DL131" i="8"/>
  <c r="DL132" i="8"/>
  <c r="DL133" i="8"/>
  <c r="DL134" i="8"/>
  <c r="DL135" i="8"/>
  <c r="DL136" i="8"/>
  <c r="DL137" i="8"/>
  <c r="DL138" i="8"/>
  <c r="DL139" i="8"/>
  <c r="DL140" i="8"/>
  <c r="DL141" i="8"/>
  <c r="DL142" i="8"/>
  <c r="DL143" i="8"/>
  <c r="DL144" i="8"/>
  <c r="DL145" i="8"/>
  <c r="DL146" i="8"/>
  <c r="DL147" i="8"/>
  <c r="DL148" i="8"/>
  <c r="DL149" i="8"/>
  <c r="DL150" i="8"/>
  <c r="DL151" i="8"/>
  <c r="DL152" i="8"/>
  <c r="DL153" i="8"/>
  <c r="DL154" i="8"/>
  <c r="DL155" i="8"/>
  <c r="DL156" i="8"/>
  <c r="DL157" i="8"/>
  <c r="DL158" i="8"/>
  <c r="DL159" i="8"/>
  <c r="DL160" i="8"/>
  <c r="DL161" i="8"/>
  <c r="DL162" i="8"/>
  <c r="DL163" i="8"/>
  <c r="DL164" i="8"/>
  <c r="DL165" i="8"/>
  <c r="DL166" i="8"/>
  <c r="DL167" i="8"/>
  <c r="DL168" i="8"/>
  <c r="DL169" i="8"/>
  <c r="DL170" i="8"/>
  <c r="DL171" i="8"/>
  <c r="DL172" i="8"/>
  <c r="DL173" i="8"/>
  <c r="DL174" i="8"/>
  <c r="DL175" i="8"/>
  <c r="DL176" i="8"/>
  <c r="DL177" i="8"/>
  <c r="DL178" i="8"/>
  <c r="DL179" i="8"/>
  <c r="DL180" i="8"/>
  <c r="DL181" i="8"/>
  <c r="DL182" i="8"/>
  <c r="DL183" i="8"/>
  <c r="DL184" i="8"/>
  <c r="DL185" i="8"/>
  <c r="DL186" i="8"/>
  <c r="DL187" i="8"/>
  <c r="DL188" i="8"/>
  <c r="DL189" i="8"/>
  <c r="DL190" i="8"/>
  <c r="DL191" i="8"/>
  <c r="DL192" i="8"/>
  <c r="DL193" i="8"/>
  <c r="DL194" i="8"/>
  <c r="DL195" i="8"/>
  <c r="DL196" i="8"/>
  <c r="DL6" i="8"/>
  <c r="CN7" i="8"/>
  <c r="CN8" i="8"/>
  <c r="CN9" i="8"/>
  <c r="CN10" i="8"/>
  <c r="CN11" i="8"/>
  <c r="CN12" i="8"/>
  <c r="CN13" i="8"/>
  <c r="CN14" i="8"/>
  <c r="CN15" i="8"/>
  <c r="CN16" i="8"/>
  <c r="CN17" i="8"/>
  <c r="CN18" i="8"/>
  <c r="CN19" i="8"/>
  <c r="CN20" i="8"/>
  <c r="CN21" i="8"/>
  <c r="CN22" i="8"/>
  <c r="CN23" i="8"/>
  <c r="CN24" i="8"/>
  <c r="CN25" i="8"/>
  <c r="CN26" i="8"/>
  <c r="CN27" i="8"/>
  <c r="CN28" i="8"/>
  <c r="CN29" i="8"/>
  <c r="CN30" i="8"/>
  <c r="CN31" i="8"/>
  <c r="CN32" i="8"/>
  <c r="CN33" i="8"/>
  <c r="CN34" i="8"/>
  <c r="CN35" i="8"/>
  <c r="CN36" i="8"/>
  <c r="CN37" i="8"/>
  <c r="CN38" i="8"/>
  <c r="CN39" i="8"/>
  <c r="CN40" i="8"/>
  <c r="CN41" i="8"/>
  <c r="CN42" i="8"/>
  <c r="CN43" i="8"/>
  <c r="CN44" i="8"/>
  <c r="CN45" i="8"/>
  <c r="CN46" i="8"/>
  <c r="CN47" i="8"/>
  <c r="CN48" i="8"/>
  <c r="CN49" i="8"/>
  <c r="CN50" i="8"/>
  <c r="CN51" i="8"/>
  <c r="CN52" i="8"/>
  <c r="CN53" i="8"/>
  <c r="CN54" i="8"/>
  <c r="CN55" i="8"/>
  <c r="CN56" i="8"/>
  <c r="CN57" i="8"/>
  <c r="CN58" i="8"/>
  <c r="CN59" i="8"/>
  <c r="CN60" i="8"/>
  <c r="CN61" i="8"/>
  <c r="CN62" i="8"/>
  <c r="CN63" i="8"/>
  <c r="CN64" i="8"/>
  <c r="CN65" i="8"/>
  <c r="CN66" i="8"/>
  <c r="CN67" i="8"/>
  <c r="CN68" i="8"/>
  <c r="CN69" i="8"/>
  <c r="CN70" i="8"/>
  <c r="CN71" i="8"/>
  <c r="CN72" i="8"/>
  <c r="CN73" i="8"/>
  <c r="CN74" i="8"/>
  <c r="CN75" i="8"/>
  <c r="CN76" i="8"/>
  <c r="CN77" i="8"/>
  <c r="CN78" i="8"/>
  <c r="CN79" i="8"/>
  <c r="CN80" i="8"/>
  <c r="CN81" i="8"/>
  <c r="CN82" i="8"/>
  <c r="CN83" i="8"/>
  <c r="CN84" i="8"/>
  <c r="CN85" i="8"/>
  <c r="CN86" i="8"/>
  <c r="CN87" i="8"/>
  <c r="CN88" i="8"/>
  <c r="CN89" i="8"/>
  <c r="CN90" i="8"/>
  <c r="CN91" i="8"/>
  <c r="CN92" i="8"/>
  <c r="CN93" i="8"/>
  <c r="CN94" i="8"/>
  <c r="CN95" i="8"/>
  <c r="CN96" i="8"/>
  <c r="CN97" i="8"/>
  <c r="CN98" i="8"/>
  <c r="CN99" i="8"/>
  <c r="CN100" i="8"/>
  <c r="CN101" i="8"/>
  <c r="CN102" i="8"/>
  <c r="CN103" i="8"/>
  <c r="CN104" i="8"/>
  <c r="CN105" i="8"/>
  <c r="CN106" i="8"/>
  <c r="CN107" i="8"/>
  <c r="CN108" i="8"/>
  <c r="CN109" i="8"/>
  <c r="CN110" i="8"/>
  <c r="CN111" i="8"/>
  <c r="CN112" i="8"/>
  <c r="CN113" i="8"/>
  <c r="CN114" i="8"/>
  <c r="CN115" i="8"/>
  <c r="CN116" i="8"/>
  <c r="CN117" i="8"/>
  <c r="CN118" i="8"/>
  <c r="CN119" i="8"/>
  <c r="CN120" i="8"/>
  <c r="CN121" i="8"/>
  <c r="CN122" i="8"/>
  <c r="CN123" i="8"/>
  <c r="CN124" i="8"/>
  <c r="CN125" i="8"/>
  <c r="CN126" i="8"/>
  <c r="CN127" i="8"/>
  <c r="CN128" i="8"/>
  <c r="CN129" i="8"/>
  <c r="CN130" i="8"/>
  <c r="CN131" i="8"/>
  <c r="CN132" i="8"/>
  <c r="CN133" i="8"/>
  <c r="CN134" i="8"/>
  <c r="CN135" i="8"/>
  <c r="CN136" i="8"/>
  <c r="CN137" i="8"/>
  <c r="CN138" i="8"/>
  <c r="CN139" i="8"/>
  <c r="CN140" i="8"/>
  <c r="CN141" i="8"/>
  <c r="CN142" i="8"/>
  <c r="CN143" i="8"/>
  <c r="CN144" i="8"/>
  <c r="CN145" i="8"/>
  <c r="CN146" i="8"/>
  <c r="CN147" i="8"/>
  <c r="CN148" i="8"/>
  <c r="CN149" i="8"/>
  <c r="CN150" i="8"/>
  <c r="CN151" i="8"/>
  <c r="CN152" i="8"/>
  <c r="CN153" i="8"/>
  <c r="CN154" i="8"/>
  <c r="CN155" i="8"/>
  <c r="CN156" i="8"/>
  <c r="CN157" i="8"/>
  <c r="CN158" i="8"/>
  <c r="CN159" i="8"/>
  <c r="CN160" i="8"/>
  <c r="CN161" i="8"/>
  <c r="CN162" i="8"/>
  <c r="CN163" i="8"/>
  <c r="CN164" i="8"/>
  <c r="CN165" i="8"/>
  <c r="CN166" i="8"/>
  <c r="CN167" i="8"/>
  <c r="CN168" i="8"/>
  <c r="CN169" i="8"/>
  <c r="CN170" i="8"/>
  <c r="CN171" i="8"/>
  <c r="CN172" i="8"/>
  <c r="CN173" i="8"/>
  <c r="CN174" i="8"/>
  <c r="CN175" i="8"/>
  <c r="CN176" i="8"/>
  <c r="CN177" i="8"/>
  <c r="CN178" i="8"/>
  <c r="CN179" i="8"/>
  <c r="CN180" i="8"/>
  <c r="CN181" i="8"/>
  <c r="CN182" i="8"/>
  <c r="CN183" i="8"/>
  <c r="CN184" i="8"/>
  <c r="CN185" i="8"/>
  <c r="CN186" i="8"/>
  <c r="CN187" i="8"/>
  <c r="CN188" i="8"/>
  <c r="CN189" i="8"/>
  <c r="CN190" i="8"/>
  <c r="CN191" i="8"/>
  <c r="CN192" i="8"/>
  <c r="CN193" i="8"/>
  <c r="CN194" i="8"/>
  <c r="CN195" i="8"/>
  <c r="CN196" i="8"/>
  <c r="CN6" i="8"/>
  <c r="BP7" i="8"/>
  <c r="BP8" i="8"/>
  <c r="BP9" i="8"/>
  <c r="BP10" i="8"/>
  <c r="BP11" i="8"/>
  <c r="BP12" i="8"/>
  <c r="BP13" i="8"/>
  <c r="BP14" i="8"/>
  <c r="BP15" i="8"/>
  <c r="BP16" i="8"/>
  <c r="BP17" i="8"/>
  <c r="BP18" i="8"/>
  <c r="BP19" i="8"/>
  <c r="BP20" i="8"/>
  <c r="BP21" i="8"/>
  <c r="BP22" i="8"/>
  <c r="BP23" i="8"/>
  <c r="BP24" i="8"/>
  <c r="BP25" i="8"/>
  <c r="BP26" i="8"/>
  <c r="BP27" i="8"/>
  <c r="BP28" i="8"/>
  <c r="BP29" i="8"/>
  <c r="BP30" i="8"/>
  <c r="BP31" i="8"/>
  <c r="BP32" i="8"/>
  <c r="BP33" i="8"/>
  <c r="BP34" i="8"/>
  <c r="BP35" i="8"/>
  <c r="BP36" i="8"/>
  <c r="BP37" i="8"/>
  <c r="BP38" i="8"/>
  <c r="BP39" i="8"/>
  <c r="BP40" i="8"/>
  <c r="BP41" i="8"/>
  <c r="BP42" i="8"/>
  <c r="BP43" i="8"/>
  <c r="BP44" i="8"/>
  <c r="BP45" i="8"/>
  <c r="BP46" i="8"/>
  <c r="BP47" i="8"/>
  <c r="BP48" i="8"/>
  <c r="BP49" i="8"/>
  <c r="BP50" i="8"/>
  <c r="BP51" i="8"/>
  <c r="BP52" i="8"/>
  <c r="BP53" i="8"/>
  <c r="BP54" i="8"/>
  <c r="BP55" i="8"/>
  <c r="BP56" i="8"/>
  <c r="BP57" i="8"/>
  <c r="BP58" i="8"/>
  <c r="BP59" i="8"/>
  <c r="BP60" i="8"/>
  <c r="BP61" i="8"/>
  <c r="BP62" i="8"/>
  <c r="BP63" i="8"/>
  <c r="BP64" i="8"/>
  <c r="BP65" i="8"/>
  <c r="BP66" i="8"/>
  <c r="BP67" i="8"/>
  <c r="BP68" i="8"/>
  <c r="BP69" i="8"/>
  <c r="BP70" i="8"/>
  <c r="BP71" i="8"/>
  <c r="BP72" i="8"/>
  <c r="BP73" i="8"/>
  <c r="BP74" i="8"/>
  <c r="BP75" i="8"/>
  <c r="BP76" i="8"/>
  <c r="BP77" i="8"/>
  <c r="BP78" i="8"/>
  <c r="BP79" i="8"/>
  <c r="BP80" i="8"/>
  <c r="BP81" i="8"/>
  <c r="BP82" i="8"/>
  <c r="BP83" i="8"/>
  <c r="BP84" i="8"/>
  <c r="BP85" i="8"/>
  <c r="BP86" i="8"/>
  <c r="BP87" i="8"/>
  <c r="BP88" i="8"/>
  <c r="BP89" i="8"/>
  <c r="BP90" i="8"/>
  <c r="BP91" i="8"/>
  <c r="BP92" i="8"/>
  <c r="BP93" i="8"/>
  <c r="BP94" i="8"/>
  <c r="BP95" i="8"/>
  <c r="BP96" i="8"/>
  <c r="BP97" i="8"/>
  <c r="BP98" i="8"/>
  <c r="BP99" i="8"/>
  <c r="BP100" i="8"/>
  <c r="BP101" i="8"/>
  <c r="BP102" i="8"/>
  <c r="BP103" i="8"/>
  <c r="BP104" i="8"/>
  <c r="BP105" i="8"/>
  <c r="BP106" i="8"/>
  <c r="BP107" i="8"/>
  <c r="BP108" i="8"/>
  <c r="BP109" i="8"/>
  <c r="BP110" i="8"/>
  <c r="BP111" i="8"/>
  <c r="BP112" i="8"/>
  <c r="BP113" i="8"/>
  <c r="BP114" i="8"/>
  <c r="BP115" i="8"/>
  <c r="BP116" i="8"/>
  <c r="BP117" i="8"/>
  <c r="BP118" i="8"/>
  <c r="BP119" i="8"/>
  <c r="BP120" i="8"/>
  <c r="BP121" i="8"/>
  <c r="BP122" i="8"/>
  <c r="BP123" i="8"/>
  <c r="BP124" i="8"/>
  <c r="BP125" i="8"/>
  <c r="BP126" i="8"/>
  <c r="BP127" i="8"/>
  <c r="BP128" i="8"/>
  <c r="BP129" i="8"/>
  <c r="BP130" i="8"/>
  <c r="BP131" i="8"/>
  <c r="BP132" i="8"/>
  <c r="BP133" i="8"/>
  <c r="BP134" i="8"/>
  <c r="BP135" i="8"/>
  <c r="BP136" i="8"/>
  <c r="BP137" i="8"/>
  <c r="BP138" i="8"/>
  <c r="BP139" i="8"/>
  <c r="BP140" i="8"/>
  <c r="BP141" i="8"/>
  <c r="BP142" i="8"/>
  <c r="BP143" i="8"/>
  <c r="BP144" i="8"/>
  <c r="BP145" i="8"/>
  <c r="BP146" i="8"/>
  <c r="BP147" i="8"/>
  <c r="BP148" i="8"/>
  <c r="BP149" i="8"/>
  <c r="BP150" i="8"/>
  <c r="BP151" i="8"/>
  <c r="BP152" i="8"/>
  <c r="BP153" i="8"/>
  <c r="BP154" i="8"/>
  <c r="BP155" i="8"/>
  <c r="BP156" i="8"/>
  <c r="BP157" i="8"/>
  <c r="BP158" i="8"/>
  <c r="BP159" i="8"/>
  <c r="BP160" i="8"/>
  <c r="BP161" i="8"/>
  <c r="BP162" i="8"/>
  <c r="BP163" i="8"/>
  <c r="BP164" i="8"/>
  <c r="BP165" i="8"/>
  <c r="BP166" i="8"/>
  <c r="BP167" i="8"/>
  <c r="BP168" i="8"/>
  <c r="BP169" i="8"/>
  <c r="BP170" i="8"/>
  <c r="BP171" i="8"/>
  <c r="BP172" i="8"/>
  <c r="BP173" i="8"/>
  <c r="BP174" i="8"/>
  <c r="BP175" i="8"/>
  <c r="BP176" i="8"/>
  <c r="BP177" i="8"/>
  <c r="BP178" i="8"/>
  <c r="BP179" i="8"/>
  <c r="BP180" i="8"/>
  <c r="BP181" i="8"/>
  <c r="BP182" i="8"/>
  <c r="BP183" i="8"/>
  <c r="BP184" i="8"/>
  <c r="BP185" i="8"/>
  <c r="BP186" i="8"/>
  <c r="BP187" i="8"/>
  <c r="BP188" i="8"/>
  <c r="BP189" i="8"/>
  <c r="BP190" i="8"/>
  <c r="BP191" i="8"/>
  <c r="BP192" i="8"/>
  <c r="BP193" i="8"/>
  <c r="BP194" i="8"/>
  <c r="BP195" i="8"/>
  <c r="BP196" i="8"/>
  <c r="BP6" i="8"/>
  <c r="AR7" i="8"/>
  <c r="AR8" i="8"/>
  <c r="AR9" i="8"/>
  <c r="AR10" i="8"/>
  <c r="AR11" i="8"/>
  <c r="AR12" i="8"/>
  <c r="AR13" i="8"/>
  <c r="AR14" i="8"/>
  <c r="AR15" i="8"/>
  <c r="AR16" i="8"/>
  <c r="AR17" i="8"/>
  <c r="AR18" i="8"/>
  <c r="AR19" i="8"/>
  <c r="AR20" i="8"/>
  <c r="AR21" i="8"/>
  <c r="AR22" i="8"/>
  <c r="AR23" i="8"/>
  <c r="AR24" i="8"/>
  <c r="AR25" i="8"/>
  <c r="AR26" i="8"/>
  <c r="AR27" i="8"/>
  <c r="AR28" i="8"/>
  <c r="AR29" i="8"/>
  <c r="AR30" i="8"/>
  <c r="AR31" i="8"/>
  <c r="AR32" i="8"/>
  <c r="AR33" i="8"/>
  <c r="AR34" i="8"/>
  <c r="AR35" i="8"/>
  <c r="AR36" i="8"/>
  <c r="AR37" i="8"/>
  <c r="AR38" i="8"/>
  <c r="AR39" i="8"/>
  <c r="AR40" i="8"/>
  <c r="AR41" i="8"/>
  <c r="AR42" i="8"/>
  <c r="AR43" i="8"/>
  <c r="AR44" i="8"/>
  <c r="AR45" i="8"/>
  <c r="AR46" i="8"/>
  <c r="AR47" i="8"/>
  <c r="AR48" i="8"/>
  <c r="AR49" i="8"/>
  <c r="AR50" i="8"/>
  <c r="AR51" i="8"/>
  <c r="AR52" i="8"/>
  <c r="AR53" i="8"/>
  <c r="AR54" i="8"/>
  <c r="AR55" i="8"/>
  <c r="AR56" i="8"/>
  <c r="AR57" i="8"/>
  <c r="AR58" i="8"/>
  <c r="AR59" i="8"/>
  <c r="AR60" i="8"/>
  <c r="AR61" i="8"/>
  <c r="AR62" i="8"/>
  <c r="AR63" i="8"/>
  <c r="AR64" i="8"/>
  <c r="AR65" i="8"/>
  <c r="AR66" i="8"/>
  <c r="AR67" i="8"/>
  <c r="AR68" i="8"/>
  <c r="AR69" i="8"/>
  <c r="AR70" i="8"/>
  <c r="AR71" i="8"/>
  <c r="AR72" i="8"/>
  <c r="AR73" i="8"/>
  <c r="AR74" i="8"/>
  <c r="AR75" i="8"/>
  <c r="AR76" i="8"/>
  <c r="AR77" i="8"/>
  <c r="AR78" i="8"/>
  <c r="AR79" i="8"/>
  <c r="AR80" i="8"/>
  <c r="AR81" i="8"/>
  <c r="AR82" i="8"/>
  <c r="AR83" i="8"/>
  <c r="AR84" i="8"/>
  <c r="AR85" i="8"/>
  <c r="AR86" i="8"/>
  <c r="AR87" i="8"/>
  <c r="AR88" i="8"/>
  <c r="AR89" i="8"/>
  <c r="AR90" i="8"/>
  <c r="AR91" i="8"/>
  <c r="AR92" i="8"/>
  <c r="AR93" i="8"/>
  <c r="AR94" i="8"/>
  <c r="AR95" i="8"/>
  <c r="AR96" i="8"/>
  <c r="AR97" i="8"/>
  <c r="AR98" i="8"/>
  <c r="AR99" i="8"/>
  <c r="AR100" i="8"/>
  <c r="AR101" i="8"/>
  <c r="AR102" i="8"/>
  <c r="AR103" i="8"/>
  <c r="AR104" i="8"/>
  <c r="AR105" i="8"/>
  <c r="AR106" i="8"/>
  <c r="AR107" i="8"/>
  <c r="AR108" i="8"/>
  <c r="AR109" i="8"/>
  <c r="AR110" i="8"/>
  <c r="AR111" i="8"/>
  <c r="AR112" i="8"/>
  <c r="AR113" i="8"/>
  <c r="AR114" i="8"/>
  <c r="AR115" i="8"/>
  <c r="AR116" i="8"/>
  <c r="AR117" i="8"/>
  <c r="AR118" i="8"/>
  <c r="AR119" i="8"/>
  <c r="AR120" i="8"/>
  <c r="AR121" i="8"/>
  <c r="AR122" i="8"/>
  <c r="AR123" i="8"/>
  <c r="AR124" i="8"/>
  <c r="AR125" i="8"/>
  <c r="AR126" i="8"/>
  <c r="AR127" i="8"/>
  <c r="AR128" i="8"/>
  <c r="AR129" i="8"/>
  <c r="AR130" i="8"/>
  <c r="AR131" i="8"/>
  <c r="AR132" i="8"/>
  <c r="AR133" i="8"/>
  <c r="AR134" i="8"/>
  <c r="AR135" i="8"/>
  <c r="AR136" i="8"/>
  <c r="AR137" i="8"/>
  <c r="AR138" i="8"/>
  <c r="AR139" i="8"/>
  <c r="AR140" i="8"/>
  <c r="AR141" i="8"/>
  <c r="AR142" i="8"/>
  <c r="AR143" i="8"/>
  <c r="AR144" i="8"/>
  <c r="AR145" i="8"/>
  <c r="AR146" i="8"/>
  <c r="AR147" i="8"/>
  <c r="AR148" i="8"/>
  <c r="AR149" i="8"/>
  <c r="AR150" i="8"/>
  <c r="AR151" i="8"/>
  <c r="AR152" i="8"/>
  <c r="AR153" i="8"/>
  <c r="AR154" i="8"/>
  <c r="AR155" i="8"/>
  <c r="AR156" i="8"/>
  <c r="AR157" i="8"/>
  <c r="AR158" i="8"/>
  <c r="AR159" i="8"/>
  <c r="AR160" i="8"/>
  <c r="AR161" i="8"/>
  <c r="AR162" i="8"/>
  <c r="AR163" i="8"/>
  <c r="AR164" i="8"/>
  <c r="AR165" i="8"/>
  <c r="AR166" i="8"/>
  <c r="AR167" i="8"/>
  <c r="AR168" i="8"/>
  <c r="AR169" i="8"/>
  <c r="AR170" i="8"/>
  <c r="AR171" i="8"/>
  <c r="AR172" i="8"/>
  <c r="AR173" i="8"/>
  <c r="AR174" i="8"/>
  <c r="AR175" i="8"/>
  <c r="AR176" i="8"/>
  <c r="AR177" i="8"/>
  <c r="AR178" i="8"/>
  <c r="AR179" i="8"/>
  <c r="AR180" i="8"/>
  <c r="AR181" i="8"/>
  <c r="AR182" i="8"/>
  <c r="AR183" i="8"/>
  <c r="AR184" i="8"/>
  <c r="AR185" i="8"/>
  <c r="AR186" i="8"/>
  <c r="AR187" i="8"/>
  <c r="AR188" i="8"/>
  <c r="AR189" i="8"/>
  <c r="AR190" i="8"/>
  <c r="AR191" i="8"/>
  <c r="AR192" i="8"/>
  <c r="AR193" i="8"/>
  <c r="AR194" i="8"/>
  <c r="AR195" i="8"/>
  <c r="AR196" i="8"/>
  <c r="AR6" i="8"/>
  <c r="T7" i="8"/>
  <c r="T8" i="8"/>
  <c r="T9" i="8"/>
  <c r="T10" i="8"/>
  <c r="T11" i="8"/>
  <c r="T12" i="8"/>
  <c r="T13" i="8"/>
  <c r="T14" i="8"/>
  <c r="T15" i="8"/>
  <c r="T16" i="8"/>
  <c r="T17" i="8"/>
  <c r="T18" i="8"/>
  <c r="T19" i="8"/>
  <c r="T20" i="8"/>
  <c r="T21" i="8"/>
  <c r="T22" i="8"/>
  <c r="T23" i="8"/>
  <c r="T24" i="8"/>
  <c r="T25" i="8"/>
  <c r="T26" i="8"/>
  <c r="T27" i="8"/>
  <c r="T28" i="8"/>
  <c r="T29" i="8"/>
  <c r="T30" i="8"/>
  <c r="T31" i="8"/>
  <c r="T32" i="8"/>
  <c r="T33" i="8"/>
  <c r="T34" i="8"/>
  <c r="T35" i="8"/>
  <c r="T36" i="8"/>
  <c r="T37" i="8"/>
  <c r="T38" i="8"/>
  <c r="T39" i="8"/>
  <c r="T40" i="8"/>
  <c r="T41" i="8"/>
  <c r="T42" i="8"/>
  <c r="T43" i="8"/>
  <c r="T44" i="8"/>
  <c r="T45" i="8"/>
  <c r="T46" i="8"/>
  <c r="T47" i="8"/>
  <c r="T48" i="8"/>
  <c r="T49" i="8"/>
  <c r="T50" i="8"/>
  <c r="T51" i="8"/>
  <c r="T52" i="8"/>
  <c r="T53" i="8"/>
  <c r="T54" i="8"/>
  <c r="T55" i="8"/>
  <c r="T56" i="8"/>
  <c r="T57" i="8"/>
  <c r="T58" i="8"/>
  <c r="T59" i="8"/>
  <c r="T60" i="8"/>
  <c r="T61" i="8"/>
  <c r="T62" i="8"/>
  <c r="T63" i="8"/>
  <c r="T64" i="8"/>
  <c r="T65" i="8"/>
  <c r="T66" i="8"/>
  <c r="T67" i="8"/>
  <c r="T68" i="8"/>
  <c r="T69" i="8"/>
  <c r="T70" i="8"/>
  <c r="T71" i="8"/>
  <c r="T72" i="8"/>
  <c r="T73" i="8"/>
  <c r="T74" i="8"/>
  <c r="T75" i="8"/>
  <c r="T76" i="8"/>
  <c r="T77" i="8"/>
  <c r="T78" i="8"/>
  <c r="T79" i="8"/>
  <c r="T80" i="8"/>
  <c r="T81" i="8"/>
  <c r="T82" i="8"/>
  <c r="T83" i="8"/>
  <c r="T84" i="8"/>
  <c r="T85" i="8"/>
  <c r="T86" i="8"/>
  <c r="T87" i="8"/>
  <c r="T88" i="8"/>
  <c r="T89" i="8"/>
  <c r="T90" i="8"/>
  <c r="T91" i="8"/>
  <c r="T92" i="8"/>
  <c r="T93" i="8"/>
  <c r="T94" i="8"/>
  <c r="T95" i="8"/>
  <c r="T96" i="8"/>
  <c r="T97" i="8"/>
  <c r="T98" i="8"/>
  <c r="T99" i="8"/>
  <c r="T100" i="8"/>
  <c r="T101" i="8"/>
  <c r="T102" i="8"/>
  <c r="T103" i="8"/>
  <c r="T104" i="8"/>
  <c r="T105" i="8"/>
  <c r="T106" i="8"/>
  <c r="T107" i="8"/>
  <c r="T108" i="8"/>
  <c r="T109" i="8"/>
  <c r="T110" i="8"/>
  <c r="T111" i="8"/>
  <c r="T112" i="8"/>
  <c r="T113" i="8"/>
  <c r="T114" i="8"/>
  <c r="T115" i="8"/>
  <c r="T116" i="8"/>
  <c r="T117" i="8"/>
  <c r="T118" i="8"/>
  <c r="T119" i="8"/>
  <c r="T120" i="8"/>
  <c r="T121" i="8"/>
  <c r="T122" i="8"/>
  <c r="T123" i="8"/>
  <c r="T124" i="8"/>
  <c r="T125" i="8"/>
  <c r="T126" i="8"/>
  <c r="T127" i="8"/>
  <c r="T128" i="8"/>
  <c r="T129" i="8"/>
  <c r="T130" i="8"/>
  <c r="T131" i="8"/>
  <c r="T132" i="8"/>
  <c r="T133" i="8"/>
  <c r="T134" i="8"/>
  <c r="T135" i="8"/>
  <c r="T136" i="8"/>
  <c r="T137" i="8"/>
  <c r="T138" i="8"/>
  <c r="T139" i="8"/>
  <c r="T140" i="8"/>
  <c r="T141" i="8"/>
  <c r="T142" i="8"/>
  <c r="T143" i="8"/>
  <c r="T144" i="8"/>
  <c r="T145" i="8"/>
  <c r="T146" i="8"/>
  <c r="T147" i="8"/>
  <c r="T148" i="8"/>
  <c r="T149" i="8"/>
  <c r="T150" i="8"/>
  <c r="T151" i="8"/>
  <c r="T152" i="8"/>
  <c r="T153" i="8"/>
  <c r="T154" i="8"/>
  <c r="T155" i="8"/>
  <c r="T156" i="8"/>
  <c r="T157" i="8"/>
  <c r="T158" i="8"/>
  <c r="T159" i="8"/>
  <c r="T160" i="8"/>
  <c r="T161" i="8"/>
  <c r="T162" i="8"/>
  <c r="T163" i="8"/>
  <c r="T164" i="8"/>
  <c r="T165" i="8"/>
  <c r="T166" i="8"/>
  <c r="T167" i="8"/>
  <c r="T168" i="8"/>
  <c r="T169" i="8"/>
  <c r="T170" i="8"/>
  <c r="T171" i="8"/>
  <c r="T172" i="8"/>
  <c r="T173" i="8"/>
  <c r="T174" i="8"/>
  <c r="T175" i="8"/>
  <c r="T176" i="8"/>
  <c r="T177" i="8"/>
  <c r="T178" i="8"/>
  <c r="T179" i="8"/>
  <c r="T180" i="8"/>
  <c r="T181" i="8"/>
  <c r="T182" i="8"/>
  <c r="T183" i="8"/>
  <c r="T184" i="8"/>
  <c r="T185" i="8"/>
  <c r="T186" i="8"/>
  <c r="T187" i="8"/>
  <c r="T188" i="8"/>
  <c r="T189" i="8"/>
  <c r="T190" i="8"/>
  <c r="T191" i="8"/>
  <c r="T192" i="8"/>
  <c r="T193" i="8"/>
  <c r="T194" i="8"/>
  <c r="T195" i="8"/>
  <c r="T196" i="8"/>
  <c r="T6" i="8"/>
  <c r="K68" i="1" l="1"/>
  <c r="K69" i="1"/>
  <c r="K70" i="1"/>
  <c r="K71" i="1"/>
  <c r="K72" i="1"/>
  <c r="K67" i="1"/>
  <c r="DV6" i="11"/>
  <c r="DV7" i="11"/>
  <c r="DV8" i="11"/>
  <c r="DV9" i="11"/>
  <c r="DV10" i="11"/>
  <c r="DV11" i="11"/>
  <c r="DV12" i="11"/>
  <c r="DV13" i="11"/>
  <c r="DV14" i="11"/>
  <c r="DV15" i="11"/>
  <c r="DV16" i="11"/>
  <c r="DV17" i="11"/>
  <c r="DV18" i="11"/>
  <c r="DV19" i="11"/>
  <c r="DV20" i="11"/>
  <c r="DV21" i="11"/>
  <c r="DV22" i="11"/>
  <c r="DV23" i="11"/>
  <c r="DV24" i="11"/>
  <c r="DV25" i="11"/>
  <c r="DV26" i="11"/>
  <c r="DV27" i="11"/>
  <c r="DV28" i="11"/>
  <c r="DV29" i="11"/>
  <c r="DV30" i="11"/>
  <c r="DV31" i="11"/>
  <c r="DV32" i="11"/>
  <c r="DV33" i="11"/>
  <c r="DV34" i="11"/>
  <c r="DV35" i="11"/>
  <c r="DV36" i="11"/>
  <c r="DV37" i="11"/>
  <c r="DV38" i="11"/>
  <c r="DV39" i="11"/>
  <c r="DV40" i="11"/>
  <c r="DV41" i="11"/>
  <c r="DV42" i="11"/>
  <c r="DV43" i="11"/>
  <c r="DV44" i="11"/>
  <c r="DV45" i="11"/>
  <c r="DV46" i="11"/>
  <c r="DV47" i="11"/>
  <c r="DV48" i="11"/>
  <c r="DV49" i="11"/>
  <c r="DV50" i="11"/>
  <c r="DV51" i="11"/>
  <c r="DV52" i="11"/>
  <c r="DV53" i="11"/>
  <c r="DV54" i="11"/>
  <c r="DV55" i="11"/>
  <c r="DV56" i="11"/>
  <c r="DV57" i="11"/>
  <c r="DV58" i="11"/>
  <c r="DV59" i="11"/>
  <c r="DV60" i="11"/>
  <c r="DV61" i="11"/>
  <c r="DV62" i="11"/>
  <c r="DV63" i="11"/>
  <c r="DV64" i="11"/>
  <c r="DV65" i="11"/>
  <c r="DV66" i="11"/>
  <c r="DV67" i="11"/>
  <c r="DV68" i="11"/>
  <c r="DV69" i="11"/>
  <c r="DV70" i="11"/>
  <c r="DV71" i="11"/>
  <c r="DV72" i="11"/>
  <c r="DV73" i="11"/>
  <c r="DV74" i="11"/>
  <c r="DV75" i="11"/>
  <c r="DV76" i="11"/>
  <c r="DV77" i="11"/>
  <c r="DV78" i="11"/>
  <c r="DV79" i="11"/>
  <c r="DV80" i="11"/>
  <c r="DV81" i="11"/>
  <c r="DV82" i="11"/>
  <c r="DV83" i="11"/>
  <c r="DV84" i="11"/>
  <c r="DV85" i="11"/>
  <c r="DV86" i="11"/>
  <c r="DV87" i="11"/>
  <c r="DV88" i="11"/>
  <c r="DV89" i="11"/>
  <c r="DV90" i="11"/>
  <c r="DV91" i="11"/>
  <c r="DV92" i="11"/>
  <c r="DV93" i="11"/>
  <c r="DV94" i="11"/>
  <c r="DV95" i="11"/>
  <c r="DV96" i="11"/>
  <c r="DV97" i="11"/>
  <c r="DV98" i="11"/>
  <c r="DV99" i="11"/>
  <c r="DV100" i="11"/>
  <c r="DV101" i="11"/>
  <c r="DV102" i="11"/>
  <c r="DV103" i="11"/>
  <c r="DV104" i="11"/>
  <c r="DV105" i="11"/>
  <c r="DV106" i="11"/>
  <c r="DV107" i="11"/>
  <c r="DV108" i="11"/>
  <c r="DV109" i="11"/>
  <c r="DV110" i="11"/>
  <c r="DV111" i="11"/>
  <c r="DV112" i="11"/>
  <c r="DV113" i="11"/>
  <c r="DV114" i="11"/>
  <c r="DV115" i="11"/>
  <c r="DV116" i="11"/>
  <c r="DV117" i="11"/>
  <c r="DV118" i="11"/>
  <c r="DV119" i="11"/>
  <c r="DV120" i="11"/>
  <c r="DV121" i="11"/>
  <c r="DV122" i="11"/>
  <c r="DV123" i="11"/>
  <c r="DV124" i="11"/>
  <c r="DV125" i="11"/>
  <c r="DV126" i="11"/>
  <c r="DV127" i="11"/>
  <c r="DV128" i="11"/>
  <c r="DV129" i="11"/>
  <c r="DV130" i="11"/>
  <c r="DV131" i="11"/>
  <c r="DV132" i="11"/>
  <c r="DV133" i="11"/>
  <c r="DV134" i="11"/>
  <c r="DV135" i="11"/>
  <c r="DV136" i="11"/>
  <c r="DV137" i="11"/>
  <c r="DV138" i="11"/>
  <c r="DV139" i="11"/>
  <c r="DV140" i="11"/>
  <c r="DV141" i="11"/>
  <c r="DV142" i="11"/>
  <c r="DV143" i="11"/>
  <c r="DV144" i="11"/>
  <c r="DV145" i="11"/>
  <c r="DV146" i="11"/>
  <c r="DV147" i="11"/>
  <c r="DV148" i="11"/>
  <c r="DV149" i="11"/>
  <c r="DV150" i="11"/>
  <c r="DV151" i="11"/>
  <c r="DV152" i="11"/>
  <c r="DV153" i="11"/>
  <c r="DV154" i="11"/>
  <c r="DV155" i="11"/>
  <c r="DV156" i="11"/>
  <c r="DV157" i="11"/>
  <c r="DV158" i="11"/>
  <c r="DV159" i="11"/>
  <c r="DV160" i="11"/>
  <c r="DV161" i="11"/>
  <c r="DV162" i="11"/>
  <c r="DV163" i="11"/>
  <c r="DV164" i="11"/>
  <c r="DV165" i="11"/>
  <c r="DV166" i="11"/>
  <c r="DV167" i="11"/>
  <c r="DV168" i="11"/>
  <c r="DV169" i="11"/>
  <c r="DV170" i="11"/>
  <c r="DV171" i="11"/>
  <c r="DV172" i="11"/>
  <c r="DV173" i="11"/>
  <c r="DV174" i="11"/>
  <c r="DV175" i="11"/>
  <c r="DV176" i="11"/>
  <c r="DV177" i="11"/>
  <c r="DV178" i="11"/>
  <c r="DV179" i="11"/>
  <c r="DV180" i="11"/>
  <c r="DV181" i="11"/>
  <c r="DV182" i="11"/>
  <c r="DV183" i="11"/>
  <c r="DV184" i="11"/>
  <c r="DV185" i="11"/>
  <c r="DV186" i="11"/>
  <c r="DV187" i="11"/>
  <c r="DV188" i="11"/>
  <c r="DV189" i="11"/>
  <c r="DV190" i="11"/>
  <c r="DV191" i="11"/>
  <c r="DV192" i="11"/>
  <c r="DV193" i="11"/>
  <c r="DV194" i="11"/>
  <c r="DV195" i="11"/>
  <c r="DV196" i="11"/>
  <c r="CX6" i="11"/>
  <c r="CX7" i="11"/>
  <c r="CX8" i="11"/>
  <c r="CX9" i="11"/>
  <c r="CX10" i="11"/>
  <c r="CX11" i="11"/>
  <c r="CX12" i="11"/>
  <c r="CX13" i="11"/>
  <c r="CX14" i="11"/>
  <c r="CX15" i="11"/>
  <c r="CX16" i="11"/>
  <c r="CX17" i="11"/>
  <c r="CX18" i="11"/>
  <c r="CX19" i="11"/>
  <c r="CX20" i="11"/>
  <c r="CX21" i="11"/>
  <c r="CX22" i="11"/>
  <c r="CX23" i="11"/>
  <c r="CX24" i="11"/>
  <c r="CX25" i="11"/>
  <c r="CX26" i="11"/>
  <c r="CX27" i="11"/>
  <c r="CX28" i="11"/>
  <c r="CX29" i="11"/>
  <c r="CX30" i="11"/>
  <c r="CX31" i="11"/>
  <c r="CX32" i="11"/>
  <c r="CX33" i="11"/>
  <c r="CX34" i="11"/>
  <c r="CX35" i="11"/>
  <c r="CX36" i="11"/>
  <c r="CX37" i="11"/>
  <c r="CX38" i="11"/>
  <c r="CX39" i="11"/>
  <c r="CX40" i="11"/>
  <c r="CX41" i="11"/>
  <c r="CX42" i="11"/>
  <c r="CX43" i="11"/>
  <c r="CX44" i="11"/>
  <c r="CX45" i="11"/>
  <c r="CX46" i="11"/>
  <c r="CX47" i="11"/>
  <c r="CX48" i="11"/>
  <c r="CX49" i="11"/>
  <c r="CX50" i="11"/>
  <c r="CX51" i="11"/>
  <c r="CX52" i="11"/>
  <c r="CX53" i="11"/>
  <c r="CX54" i="11"/>
  <c r="CX55" i="11"/>
  <c r="CX56" i="11"/>
  <c r="CX57" i="11"/>
  <c r="CX58" i="11"/>
  <c r="CX59" i="11"/>
  <c r="CX60" i="11"/>
  <c r="CX61" i="11"/>
  <c r="CX62" i="11"/>
  <c r="CX63" i="11"/>
  <c r="CX64" i="11"/>
  <c r="CX65" i="11"/>
  <c r="CX66" i="11"/>
  <c r="CX67" i="11"/>
  <c r="CX68" i="11"/>
  <c r="CX69" i="11"/>
  <c r="CX70" i="11"/>
  <c r="CX71" i="11"/>
  <c r="CX72" i="11"/>
  <c r="CX73" i="11"/>
  <c r="CX74" i="11"/>
  <c r="CX75" i="11"/>
  <c r="CX76" i="11"/>
  <c r="CX77" i="11"/>
  <c r="CX78" i="11"/>
  <c r="CX79" i="11"/>
  <c r="CX80" i="11"/>
  <c r="CX81" i="11"/>
  <c r="CX82" i="11"/>
  <c r="CX83" i="11"/>
  <c r="CX84" i="11"/>
  <c r="CX85" i="11"/>
  <c r="CX86" i="11"/>
  <c r="CX87" i="11"/>
  <c r="CX88" i="11"/>
  <c r="CX89" i="11"/>
  <c r="CX90" i="11"/>
  <c r="CX91" i="11"/>
  <c r="CX92" i="11"/>
  <c r="CX93" i="11"/>
  <c r="CX94" i="11"/>
  <c r="CX95" i="11"/>
  <c r="CX96" i="11"/>
  <c r="CX97" i="11"/>
  <c r="CX98" i="11"/>
  <c r="CX99" i="11"/>
  <c r="CX100" i="11"/>
  <c r="CX101" i="11"/>
  <c r="CX102" i="11"/>
  <c r="CX103" i="11"/>
  <c r="CX104" i="11"/>
  <c r="CX105" i="11"/>
  <c r="CX106" i="11"/>
  <c r="CX107" i="11"/>
  <c r="CX108" i="11"/>
  <c r="CX109" i="11"/>
  <c r="CX110" i="11"/>
  <c r="CX111" i="11"/>
  <c r="CX112" i="11"/>
  <c r="CX113" i="11"/>
  <c r="CX114" i="11"/>
  <c r="CX115" i="11"/>
  <c r="CX116" i="11"/>
  <c r="CX117" i="11"/>
  <c r="CX118" i="11"/>
  <c r="CX119" i="11"/>
  <c r="CX120" i="11"/>
  <c r="CX121" i="11"/>
  <c r="CX122" i="11"/>
  <c r="CX123" i="11"/>
  <c r="CX124" i="11"/>
  <c r="CX125" i="11"/>
  <c r="CX126" i="11"/>
  <c r="CX127" i="11"/>
  <c r="CX128" i="11"/>
  <c r="CX129" i="11"/>
  <c r="CX130" i="11"/>
  <c r="CX131" i="11"/>
  <c r="CX132" i="11"/>
  <c r="CX133" i="11"/>
  <c r="CX134" i="11"/>
  <c r="CX135" i="11"/>
  <c r="CX136" i="11"/>
  <c r="CX137" i="11"/>
  <c r="CX138" i="11"/>
  <c r="CX139" i="11"/>
  <c r="CX140" i="11"/>
  <c r="CX141" i="11"/>
  <c r="CX142" i="11"/>
  <c r="CX143" i="11"/>
  <c r="CX144" i="11"/>
  <c r="CX145" i="11"/>
  <c r="CX146" i="11"/>
  <c r="CX147" i="11"/>
  <c r="CX148" i="11"/>
  <c r="CX149" i="11"/>
  <c r="CX150" i="11"/>
  <c r="CX151" i="11"/>
  <c r="CX152" i="11"/>
  <c r="CX153" i="11"/>
  <c r="CX154" i="11"/>
  <c r="CX155" i="11"/>
  <c r="CX156" i="11"/>
  <c r="CX157" i="11"/>
  <c r="CX158" i="11"/>
  <c r="CX159" i="11"/>
  <c r="CX160" i="11"/>
  <c r="CX161" i="11"/>
  <c r="CX162" i="11"/>
  <c r="CX163" i="11"/>
  <c r="CX164" i="11"/>
  <c r="CX165" i="11"/>
  <c r="CX166" i="11"/>
  <c r="CX167" i="11"/>
  <c r="CX168" i="11"/>
  <c r="CX169" i="11"/>
  <c r="CX170" i="11"/>
  <c r="CX171" i="11"/>
  <c r="CX172" i="11"/>
  <c r="CX173" i="11"/>
  <c r="CX174" i="11"/>
  <c r="CX175" i="11"/>
  <c r="CX176" i="11"/>
  <c r="CX177" i="11"/>
  <c r="CX178" i="11"/>
  <c r="CX179" i="11"/>
  <c r="CX180" i="11"/>
  <c r="CX181" i="11"/>
  <c r="CX182" i="11"/>
  <c r="CX183" i="11"/>
  <c r="CX184" i="11"/>
  <c r="CX185" i="11"/>
  <c r="CX186" i="11"/>
  <c r="CX187" i="11"/>
  <c r="CX188" i="11"/>
  <c r="CX189" i="11"/>
  <c r="CX190" i="11"/>
  <c r="CX191" i="11"/>
  <c r="CX192" i="11"/>
  <c r="CX193" i="11"/>
  <c r="CX194" i="11"/>
  <c r="CX195" i="11"/>
  <c r="CX196" i="11"/>
  <c r="BZ6" i="11"/>
  <c r="BZ7" i="11"/>
  <c r="BZ8" i="11"/>
  <c r="BZ9" i="11"/>
  <c r="BZ10" i="11"/>
  <c r="BZ11" i="11"/>
  <c r="BZ12" i="11"/>
  <c r="BZ13" i="11"/>
  <c r="BZ14" i="11"/>
  <c r="BZ15" i="11"/>
  <c r="BZ16" i="11"/>
  <c r="BZ17" i="11"/>
  <c r="BZ18" i="11"/>
  <c r="BZ19" i="11"/>
  <c r="BZ20" i="11"/>
  <c r="BZ21" i="11"/>
  <c r="BZ22" i="11"/>
  <c r="BZ23" i="11"/>
  <c r="BZ24" i="11"/>
  <c r="BZ25" i="11"/>
  <c r="BZ26" i="11"/>
  <c r="BZ27" i="11"/>
  <c r="BZ28" i="11"/>
  <c r="BZ29" i="11"/>
  <c r="BZ30" i="11"/>
  <c r="BZ31" i="11"/>
  <c r="BZ32" i="11"/>
  <c r="BZ33" i="11"/>
  <c r="BZ34" i="11"/>
  <c r="BZ35" i="11"/>
  <c r="BZ36" i="11"/>
  <c r="BZ37" i="11"/>
  <c r="BZ38" i="11"/>
  <c r="BZ39" i="11"/>
  <c r="BZ40" i="11"/>
  <c r="BZ41" i="11"/>
  <c r="BZ42" i="11"/>
  <c r="BZ43" i="11"/>
  <c r="BZ44" i="11"/>
  <c r="BZ45" i="11"/>
  <c r="BZ46" i="11"/>
  <c r="BZ47" i="11"/>
  <c r="BZ48" i="11"/>
  <c r="BZ49" i="11"/>
  <c r="BZ50" i="11"/>
  <c r="BZ51" i="11"/>
  <c r="BZ52" i="11"/>
  <c r="BZ53" i="11"/>
  <c r="BZ54" i="11"/>
  <c r="BZ55" i="11"/>
  <c r="BZ56" i="11"/>
  <c r="BZ57" i="11"/>
  <c r="BZ58" i="11"/>
  <c r="BZ59" i="11"/>
  <c r="BZ60" i="11"/>
  <c r="BZ61" i="11"/>
  <c r="BZ62" i="11"/>
  <c r="BZ63" i="11"/>
  <c r="BZ64" i="11"/>
  <c r="BZ65" i="11"/>
  <c r="BZ66" i="11"/>
  <c r="BZ67" i="11"/>
  <c r="BZ68" i="11"/>
  <c r="BZ69" i="11"/>
  <c r="BZ70" i="11"/>
  <c r="BZ71" i="11"/>
  <c r="BZ72" i="11"/>
  <c r="BZ73" i="11"/>
  <c r="BZ74" i="11"/>
  <c r="BZ75" i="11"/>
  <c r="BZ76" i="11"/>
  <c r="BZ77" i="11"/>
  <c r="BZ78" i="11"/>
  <c r="BZ79" i="11"/>
  <c r="BZ80" i="11"/>
  <c r="BZ81" i="11"/>
  <c r="BZ82" i="11"/>
  <c r="BZ83" i="11"/>
  <c r="BZ84" i="11"/>
  <c r="BZ85" i="11"/>
  <c r="BZ86" i="11"/>
  <c r="BZ87" i="11"/>
  <c r="BZ88" i="11"/>
  <c r="BZ89" i="11"/>
  <c r="BZ90" i="11"/>
  <c r="BZ91" i="11"/>
  <c r="BZ92" i="11"/>
  <c r="BZ93" i="11"/>
  <c r="BZ94" i="11"/>
  <c r="BZ95" i="11"/>
  <c r="BZ96" i="11"/>
  <c r="BZ97" i="11"/>
  <c r="BZ98" i="11"/>
  <c r="BZ99" i="11"/>
  <c r="BZ100" i="11"/>
  <c r="BZ101" i="11"/>
  <c r="BZ102" i="11"/>
  <c r="BZ103" i="11"/>
  <c r="BZ104" i="11"/>
  <c r="BZ105" i="11"/>
  <c r="BZ106" i="11"/>
  <c r="BZ107" i="11"/>
  <c r="BZ108" i="11"/>
  <c r="BZ109" i="11"/>
  <c r="BZ110" i="11"/>
  <c r="BZ111" i="11"/>
  <c r="BZ112" i="11"/>
  <c r="BZ113" i="11"/>
  <c r="BZ114" i="11"/>
  <c r="BZ115" i="11"/>
  <c r="BZ116" i="11"/>
  <c r="BZ117" i="11"/>
  <c r="BZ118" i="11"/>
  <c r="BZ119" i="11"/>
  <c r="BZ120" i="11"/>
  <c r="BZ121" i="11"/>
  <c r="BZ122" i="11"/>
  <c r="BZ123" i="11"/>
  <c r="BZ124" i="11"/>
  <c r="BZ125" i="11"/>
  <c r="BZ126" i="11"/>
  <c r="BZ127" i="11"/>
  <c r="BZ128" i="11"/>
  <c r="BZ129" i="11"/>
  <c r="BZ130" i="11"/>
  <c r="BZ131" i="11"/>
  <c r="BZ132" i="11"/>
  <c r="BZ133" i="11"/>
  <c r="BZ134" i="11"/>
  <c r="BZ135" i="11"/>
  <c r="BZ136" i="11"/>
  <c r="BZ137" i="11"/>
  <c r="BZ138" i="11"/>
  <c r="BZ139" i="11"/>
  <c r="BZ140" i="11"/>
  <c r="BZ141" i="11"/>
  <c r="BZ142" i="11"/>
  <c r="BZ143" i="11"/>
  <c r="BZ144" i="11"/>
  <c r="BZ145" i="11"/>
  <c r="BZ146" i="11"/>
  <c r="BZ147" i="11"/>
  <c r="BZ148" i="11"/>
  <c r="BZ149" i="11"/>
  <c r="BZ150" i="11"/>
  <c r="BZ151" i="11"/>
  <c r="BZ152" i="11"/>
  <c r="BZ153" i="11"/>
  <c r="BZ154" i="11"/>
  <c r="BZ155" i="11"/>
  <c r="BZ156" i="11"/>
  <c r="BZ157" i="11"/>
  <c r="BZ158" i="11"/>
  <c r="BZ159" i="11"/>
  <c r="BZ160" i="11"/>
  <c r="BZ161" i="11"/>
  <c r="BZ162" i="11"/>
  <c r="BZ163" i="11"/>
  <c r="BZ164" i="11"/>
  <c r="BZ165" i="11"/>
  <c r="BZ166" i="11"/>
  <c r="BZ167" i="11"/>
  <c r="BZ168" i="11"/>
  <c r="BZ169" i="11"/>
  <c r="BZ170" i="11"/>
  <c r="BZ171" i="11"/>
  <c r="BZ172" i="11"/>
  <c r="BZ173" i="11"/>
  <c r="BZ174" i="11"/>
  <c r="BZ175" i="11"/>
  <c r="BZ176" i="11"/>
  <c r="BZ177" i="11"/>
  <c r="BZ178" i="11"/>
  <c r="BZ179" i="11"/>
  <c r="BZ180" i="11"/>
  <c r="BZ181" i="11"/>
  <c r="BZ182" i="11"/>
  <c r="BZ183" i="11"/>
  <c r="BZ184" i="11"/>
  <c r="BZ185" i="11"/>
  <c r="BZ186" i="11"/>
  <c r="BZ187" i="11"/>
  <c r="BZ188" i="11"/>
  <c r="BZ189" i="11"/>
  <c r="BZ190" i="11"/>
  <c r="BZ191" i="11"/>
  <c r="BZ192" i="11"/>
  <c r="BZ193" i="11"/>
  <c r="BZ194" i="11"/>
  <c r="BZ195" i="11"/>
  <c r="BZ196" i="11"/>
  <c r="BB6" i="11"/>
  <c r="BB7" i="11"/>
  <c r="BB8" i="11"/>
  <c r="BB9" i="11"/>
  <c r="BB10" i="11"/>
  <c r="BB11" i="11"/>
  <c r="BB12" i="11"/>
  <c r="BB13" i="11"/>
  <c r="BB14" i="11"/>
  <c r="BB15" i="11"/>
  <c r="BB16" i="11"/>
  <c r="BB17" i="11"/>
  <c r="BB18" i="11"/>
  <c r="BB19" i="11"/>
  <c r="BB20" i="11"/>
  <c r="BB21" i="11"/>
  <c r="BB22" i="11"/>
  <c r="BB23" i="11"/>
  <c r="BB24" i="11"/>
  <c r="BB25" i="11"/>
  <c r="BB26" i="11"/>
  <c r="BB27" i="11"/>
  <c r="BB28" i="11"/>
  <c r="BB29" i="11"/>
  <c r="BB30" i="11"/>
  <c r="BB31" i="11"/>
  <c r="BB32" i="11"/>
  <c r="BB33" i="11"/>
  <c r="BB34" i="11"/>
  <c r="BB35" i="11"/>
  <c r="BB36" i="11"/>
  <c r="BB37" i="11"/>
  <c r="BB38" i="11"/>
  <c r="BB39" i="11"/>
  <c r="BB40" i="11"/>
  <c r="BB41" i="11"/>
  <c r="BB42" i="11"/>
  <c r="BB43" i="11"/>
  <c r="BB44" i="11"/>
  <c r="BB45" i="11"/>
  <c r="BB46" i="11"/>
  <c r="BB47" i="11"/>
  <c r="BB48" i="11"/>
  <c r="BB49" i="11"/>
  <c r="BB50" i="11"/>
  <c r="BB51" i="11"/>
  <c r="BB52" i="11"/>
  <c r="BB53" i="11"/>
  <c r="BB54" i="11"/>
  <c r="BB55" i="11"/>
  <c r="BB56" i="11"/>
  <c r="BB57" i="11"/>
  <c r="BB58" i="11"/>
  <c r="BB59" i="11"/>
  <c r="BB60" i="11"/>
  <c r="BB61" i="11"/>
  <c r="BB62" i="11"/>
  <c r="BB63" i="11"/>
  <c r="BB64" i="11"/>
  <c r="BB65" i="11"/>
  <c r="BB66" i="11"/>
  <c r="BB67" i="11"/>
  <c r="BB68" i="11"/>
  <c r="BB69" i="11"/>
  <c r="BB70" i="11"/>
  <c r="BB71" i="11"/>
  <c r="BB72" i="11"/>
  <c r="BB73" i="11"/>
  <c r="BB74" i="11"/>
  <c r="BB75" i="11"/>
  <c r="BB76" i="11"/>
  <c r="BB77" i="11"/>
  <c r="BB78" i="11"/>
  <c r="BB79" i="11"/>
  <c r="BB80" i="11"/>
  <c r="BB81" i="11"/>
  <c r="BB82" i="11"/>
  <c r="BB83" i="11"/>
  <c r="BB84" i="11"/>
  <c r="BB85" i="11"/>
  <c r="BB86" i="11"/>
  <c r="BB87" i="11"/>
  <c r="BB88" i="11"/>
  <c r="BB89" i="11"/>
  <c r="BB90" i="11"/>
  <c r="BB91" i="11"/>
  <c r="BB92" i="11"/>
  <c r="BB93" i="11"/>
  <c r="BB94" i="11"/>
  <c r="BB95" i="11"/>
  <c r="BB96" i="11"/>
  <c r="BB97" i="11"/>
  <c r="BB98" i="11"/>
  <c r="BB99" i="11"/>
  <c r="BB100" i="11"/>
  <c r="BB101" i="11"/>
  <c r="BB102" i="11"/>
  <c r="BB103" i="11"/>
  <c r="BB104" i="11"/>
  <c r="BB105" i="11"/>
  <c r="BB106" i="11"/>
  <c r="BB107" i="11"/>
  <c r="BB108" i="11"/>
  <c r="BB109" i="11"/>
  <c r="BB110" i="11"/>
  <c r="BB111" i="11"/>
  <c r="BB112" i="11"/>
  <c r="BB113" i="11"/>
  <c r="BB114" i="11"/>
  <c r="BB115" i="11"/>
  <c r="BB116" i="11"/>
  <c r="BB117" i="11"/>
  <c r="BB118" i="11"/>
  <c r="BB119" i="11"/>
  <c r="BB120" i="11"/>
  <c r="BB121" i="11"/>
  <c r="BB122" i="11"/>
  <c r="BB123" i="11"/>
  <c r="BB124" i="11"/>
  <c r="BB125" i="11"/>
  <c r="BB126" i="11"/>
  <c r="BB127" i="11"/>
  <c r="BB128" i="11"/>
  <c r="BB129" i="11"/>
  <c r="BB130" i="11"/>
  <c r="BB131" i="11"/>
  <c r="BB132" i="11"/>
  <c r="BB133" i="11"/>
  <c r="BB134" i="11"/>
  <c r="BB135" i="11"/>
  <c r="BB136" i="11"/>
  <c r="BB137" i="11"/>
  <c r="BB138" i="11"/>
  <c r="BB139" i="11"/>
  <c r="BB140" i="11"/>
  <c r="BB141" i="11"/>
  <c r="BB142" i="11"/>
  <c r="BB143" i="11"/>
  <c r="BB144" i="11"/>
  <c r="BB145" i="11"/>
  <c r="BB146" i="11"/>
  <c r="BB147" i="11"/>
  <c r="BB148" i="11"/>
  <c r="BB149" i="11"/>
  <c r="BB150" i="11"/>
  <c r="BB151" i="11"/>
  <c r="BB152" i="11"/>
  <c r="BB153" i="11"/>
  <c r="BB154" i="11"/>
  <c r="BB155" i="11"/>
  <c r="BB156" i="11"/>
  <c r="BB157" i="11"/>
  <c r="BB158" i="11"/>
  <c r="BB159" i="11"/>
  <c r="BB160" i="11"/>
  <c r="BB161" i="11"/>
  <c r="BB162" i="11"/>
  <c r="BB163" i="11"/>
  <c r="BB164" i="11"/>
  <c r="BB165" i="11"/>
  <c r="BB166" i="11"/>
  <c r="BB167" i="11"/>
  <c r="BB168" i="11"/>
  <c r="BB169" i="11"/>
  <c r="BB170" i="11"/>
  <c r="BB171" i="11"/>
  <c r="BB172" i="11"/>
  <c r="BB173" i="11"/>
  <c r="BB174" i="11"/>
  <c r="BB175" i="11"/>
  <c r="BB176" i="11"/>
  <c r="BB177" i="11"/>
  <c r="BB178" i="11"/>
  <c r="BB179" i="11"/>
  <c r="BB180" i="11"/>
  <c r="BB181" i="11"/>
  <c r="BB182" i="11"/>
  <c r="BB183" i="11"/>
  <c r="BB184" i="11"/>
  <c r="BB185" i="11"/>
  <c r="BB186" i="11"/>
  <c r="BB187" i="11"/>
  <c r="BB188" i="11"/>
  <c r="BB189" i="11"/>
  <c r="BB190" i="11"/>
  <c r="BB191" i="11"/>
  <c r="BB192" i="11"/>
  <c r="BB193" i="11"/>
  <c r="BB194" i="11"/>
  <c r="BB195" i="11"/>
  <c r="BB196" i="11"/>
  <c r="AD6" i="11"/>
  <c r="AD7" i="11"/>
  <c r="AD8" i="11"/>
  <c r="AD9" i="11"/>
  <c r="AD10" i="11"/>
  <c r="AD11" i="11"/>
  <c r="AD12" i="11"/>
  <c r="AD13" i="11"/>
  <c r="AD14" i="11"/>
  <c r="AD15" i="11"/>
  <c r="AD16" i="11"/>
  <c r="AD17" i="11"/>
  <c r="AD18" i="11"/>
  <c r="AD19" i="11"/>
  <c r="AD20" i="11"/>
  <c r="AD21" i="11"/>
  <c r="AD22" i="11"/>
  <c r="AD23" i="11"/>
  <c r="AD24" i="11"/>
  <c r="AD25" i="11"/>
  <c r="AD26" i="11"/>
  <c r="AD27" i="11"/>
  <c r="AD28" i="11"/>
  <c r="AD29" i="11"/>
  <c r="AD30" i="11"/>
  <c r="AD31" i="11"/>
  <c r="AD32" i="11"/>
  <c r="AD33" i="11"/>
  <c r="AD34" i="11"/>
  <c r="AD35" i="11"/>
  <c r="AD36" i="11"/>
  <c r="AD37" i="11"/>
  <c r="AD38" i="11"/>
  <c r="AD39" i="11"/>
  <c r="AD40" i="11"/>
  <c r="AD41" i="11"/>
  <c r="AD42" i="11"/>
  <c r="AD43" i="11"/>
  <c r="AD44" i="11"/>
  <c r="AD45" i="11"/>
  <c r="AD46" i="11"/>
  <c r="AD47" i="11"/>
  <c r="AD48" i="11"/>
  <c r="AD49" i="11"/>
  <c r="AD50" i="11"/>
  <c r="AD51" i="11"/>
  <c r="AD52" i="11"/>
  <c r="AD53" i="11"/>
  <c r="AD54" i="11"/>
  <c r="AD55" i="11"/>
  <c r="AD56" i="11"/>
  <c r="AD57" i="11"/>
  <c r="AD58" i="11"/>
  <c r="AD59" i="11"/>
  <c r="AD60" i="11"/>
  <c r="AD61" i="11"/>
  <c r="AD62" i="11"/>
  <c r="AD63" i="11"/>
  <c r="AD64" i="11"/>
  <c r="AD65" i="11"/>
  <c r="AD66" i="11"/>
  <c r="AD67" i="11"/>
  <c r="AD68" i="11"/>
  <c r="AD69" i="11"/>
  <c r="AD70" i="11"/>
  <c r="AD71" i="11"/>
  <c r="AD72" i="11"/>
  <c r="AD73" i="11"/>
  <c r="AD74" i="11"/>
  <c r="AD75" i="11"/>
  <c r="AD76" i="11"/>
  <c r="AD77" i="11"/>
  <c r="AD78" i="11"/>
  <c r="AD79" i="11"/>
  <c r="AD80" i="11"/>
  <c r="AD81" i="11"/>
  <c r="AD82" i="11"/>
  <c r="AD83" i="11"/>
  <c r="AD84" i="11"/>
  <c r="AD85" i="11"/>
  <c r="AD86" i="11"/>
  <c r="AD87" i="11"/>
  <c r="AD88" i="11"/>
  <c r="AD89" i="11"/>
  <c r="AD90" i="11"/>
  <c r="AD91" i="11"/>
  <c r="AD92" i="11"/>
  <c r="AD93" i="11"/>
  <c r="AD94" i="11"/>
  <c r="AD95" i="11"/>
  <c r="AD96" i="11"/>
  <c r="AD97" i="11"/>
  <c r="AD98" i="11"/>
  <c r="AD99" i="11"/>
  <c r="AD100" i="11"/>
  <c r="AD101" i="11"/>
  <c r="AD102" i="11"/>
  <c r="AD103" i="11"/>
  <c r="AD104" i="11"/>
  <c r="AD105" i="11"/>
  <c r="AD106" i="11"/>
  <c r="AD107" i="11"/>
  <c r="AD108" i="11"/>
  <c r="AD109" i="11"/>
  <c r="AD110" i="11"/>
  <c r="AD111" i="11"/>
  <c r="AD112" i="11"/>
  <c r="AD113" i="11"/>
  <c r="AD114" i="11"/>
  <c r="AD115" i="11"/>
  <c r="AD116" i="11"/>
  <c r="AD117" i="11"/>
  <c r="AD118" i="11"/>
  <c r="AD119" i="11"/>
  <c r="AD120" i="11"/>
  <c r="AD121" i="11"/>
  <c r="AD122" i="11"/>
  <c r="AD123" i="11"/>
  <c r="AD124" i="11"/>
  <c r="AD125" i="11"/>
  <c r="AD126" i="11"/>
  <c r="AD127" i="11"/>
  <c r="AD128" i="11"/>
  <c r="AD129" i="11"/>
  <c r="AD130" i="11"/>
  <c r="AD131" i="11"/>
  <c r="AD132" i="11"/>
  <c r="AD133" i="11"/>
  <c r="AD134" i="11"/>
  <c r="AD135" i="11"/>
  <c r="AD136" i="11"/>
  <c r="AD137" i="11"/>
  <c r="AD138" i="11"/>
  <c r="AD139" i="11"/>
  <c r="AD140" i="11"/>
  <c r="AD141" i="11"/>
  <c r="AD142" i="11"/>
  <c r="AD143" i="11"/>
  <c r="AD144" i="11"/>
  <c r="AD145" i="11"/>
  <c r="AD146" i="11"/>
  <c r="AD147" i="11"/>
  <c r="AD148" i="11"/>
  <c r="AD149" i="11"/>
  <c r="AD150" i="11"/>
  <c r="AD151" i="11"/>
  <c r="AD152" i="11"/>
  <c r="AD153" i="11"/>
  <c r="AD154" i="11"/>
  <c r="AD155" i="11"/>
  <c r="AD156" i="11"/>
  <c r="AD157" i="11"/>
  <c r="AD158" i="11"/>
  <c r="AD159" i="11"/>
  <c r="AD160" i="11"/>
  <c r="AD161" i="11"/>
  <c r="AD162" i="11"/>
  <c r="AD163" i="11"/>
  <c r="AD164" i="11"/>
  <c r="AD165" i="11"/>
  <c r="AD166" i="11"/>
  <c r="AD167" i="11"/>
  <c r="AD168" i="11"/>
  <c r="AD169" i="11"/>
  <c r="AD170" i="11"/>
  <c r="AD171" i="11"/>
  <c r="AD172" i="11"/>
  <c r="AD173" i="11"/>
  <c r="AD174" i="11"/>
  <c r="AD175" i="11"/>
  <c r="AD176" i="11"/>
  <c r="AD177" i="11"/>
  <c r="AD178" i="11"/>
  <c r="AD179" i="11"/>
  <c r="AD180" i="11"/>
  <c r="AD181" i="11"/>
  <c r="AD182" i="11"/>
  <c r="AD183" i="11"/>
  <c r="AD184" i="11"/>
  <c r="AD185" i="11"/>
  <c r="AD186" i="11"/>
  <c r="AD187" i="11"/>
  <c r="AD188" i="11"/>
  <c r="AD189" i="11"/>
  <c r="AD190" i="11"/>
  <c r="AD191" i="11"/>
  <c r="AD192" i="11"/>
  <c r="AD193" i="11"/>
  <c r="AD194" i="11"/>
  <c r="AD195" i="11"/>
  <c r="AD196" i="11"/>
  <c r="F6"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4" i="11"/>
  <c r="F35" i="11"/>
  <c r="F36" i="11"/>
  <c r="F37" i="11"/>
  <c r="F38" i="11"/>
  <c r="F39" i="11"/>
  <c r="F40" i="11"/>
  <c r="F41" i="11"/>
  <c r="F42" i="11"/>
  <c r="F43" i="11"/>
  <c r="F44" i="11"/>
  <c r="F45" i="11"/>
  <c r="F46" i="11"/>
  <c r="F47" i="11"/>
  <c r="F48" i="11"/>
  <c r="F49" i="11"/>
  <c r="F50" i="11"/>
  <c r="F51" i="11"/>
  <c r="F52" i="11"/>
  <c r="F53" i="11"/>
  <c r="F54" i="11"/>
  <c r="F55" i="11"/>
  <c r="F56" i="11"/>
  <c r="F57" i="11"/>
  <c r="F58" i="11"/>
  <c r="F59" i="11"/>
  <c r="F60" i="11"/>
  <c r="F61" i="11"/>
  <c r="F62" i="11"/>
  <c r="F63" i="11"/>
  <c r="F64" i="11"/>
  <c r="F65" i="11"/>
  <c r="F66" i="11"/>
  <c r="F67" i="11"/>
  <c r="F68" i="11"/>
  <c r="F69" i="11"/>
  <c r="F70" i="11"/>
  <c r="F71" i="11"/>
  <c r="F72" i="11"/>
  <c r="F73" i="11"/>
  <c r="F74" i="11"/>
  <c r="F75" i="11"/>
  <c r="F76" i="11"/>
  <c r="F77" i="11"/>
  <c r="F78" i="11"/>
  <c r="F79" i="11"/>
  <c r="F80" i="11"/>
  <c r="F81" i="11"/>
  <c r="F82" i="11"/>
  <c r="F83" i="11"/>
  <c r="F84" i="11"/>
  <c r="F85" i="11"/>
  <c r="F86" i="11"/>
  <c r="F87" i="11"/>
  <c r="F88" i="11"/>
  <c r="F89" i="11"/>
  <c r="F90" i="11"/>
  <c r="F91" i="11"/>
  <c r="F92" i="11"/>
  <c r="F93" i="11"/>
  <c r="F94" i="11"/>
  <c r="F95" i="11"/>
  <c r="F96" i="11"/>
  <c r="F97" i="11"/>
  <c r="F98" i="11"/>
  <c r="F99" i="11"/>
  <c r="F100" i="11"/>
  <c r="F101" i="11"/>
  <c r="F102" i="11"/>
  <c r="F103" i="11"/>
  <c r="F104" i="11"/>
  <c r="F105" i="11"/>
  <c r="F106" i="11"/>
  <c r="F107" i="11"/>
  <c r="F108" i="11"/>
  <c r="F109" i="11"/>
  <c r="F110" i="11"/>
  <c r="F111" i="11"/>
  <c r="F112" i="11"/>
  <c r="F113" i="11"/>
  <c r="F114" i="11"/>
  <c r="F115" i="11"/>
  <c r="F116" i="11"/>
  <c r="F117" i="11"/>
  <c r="F118" i="11"/>
  <c r="F119" i="11"/>
  <c r="F120" i="11"/>
  <c r="F121" i="11"/>
  <c r="F122" i="11"/>
  <c r="F123" i="11"/>
  <c r="F124" i="11"/>
  <c r="F125" i="11"/>
  <c r="F126" i="11"/>
  <c r="F127" i="11"/>
  <c r="F128" i="11"/>
  <c r="F129" i="11"/>
  <c r="F130" i="11"/>
  <c r="F131" i="11"/>
  <c r="F132" i="11"/>
  <c r="F133" i="11"/>
  <c r="F134" i="11"/>
  <c r="F135" i="11"/>
  <c r="F136" i="11"/>
  <c r="F137" i="11"/>
  <c r="F138" i="11"/>
  <c r="F139" i="11"/>
  <c r="F140" i="11"/>
  <c r="F141" i="11"/>
  <c r="F142" i="11"/>
  <c r="F143" i="11"/>
  <c r="F144" i="11"/>
  <c r="F145" i="11"/>
  <c r="F146" i="11"/>
  <c r="F147" i="11"/>
  <c r="F148" i="11"/>
  <c r="F149" i="11"/>
  <c r="F150" i="11"/>
  <c r="F151" i="11"/>
  <c r="F152" i="11"/>
  <c r="F153" i="11"/>
  <c r="F154" i="11"/>
  <c r="F155" i="11"/>
  <c r="F156" i="11"/>
  <c r="F157" i="11"/>
  <c r="F158" i="11"/>
  <c r="F159" i="11"/>
  <c r="F160" i="11"/>
  <c r="F161" i="11"/>
  <c r="F162" i="11"/>
  <c r="F163" i="11"/>
  <c r="F164" i="11"/>
  <c r="F165" i="11"/>
  <c r="F166" i="11"/>
  <c r="F167" i="11"/>
  <c r="F168" i="11"/>
  <c r="F169" i="11"/>
  <c r="F170" i="11"/>
  <c r="F171" i="11"/>
  <c r="F172" i="11"/>
  <c r="F173" i="11"/>
  <c r="F174" i="11"/>
  <c r="F175" i="11"/>
  <c r="F176" i="11"/>
  <c r="F177" i="11"/>
  <c r="F178" i="11"/>
  <c r="F179" i="11"/>
  <c r="F180" i="11"/>
  <c r="F181" i="11"/>
  <c r="F182" i="11"/>
  <c r="F183" i="11"/>
  <c r="F184" i="11"/>
  <c r="F185" i="11"/>
  <c r="F186" i="11"/>
  <c r="F187" i="11"/>
  <c r="F188" i="11"/>
  <c r="F189" i="11"/>
  <c r="F190" i="11"/>
  <c r="F191" i="11"/>
  <c r="F192" i="11"/>
  <c r="F193" i="11"/>
  <c r="F194" i="11"/>
  <c r="F195" i="11"/>
  <c r="F196" i="11"/>
  <c r="DV6" i="10"/>
  <c r="DV7" i="10"/>
  <c r="DV8" i="10"/>
  <c r="DV9" i="10"/>
  <c r="DV10" i="10"/>
  <c r="DV11" i="10"/>
  <c r="DV12" i="10"/>
  <c r="DV13" i="10"/>
  <c r="DV14" i="10"/>
  <c r="DV15" i="10"/>
  <c r="DV16" i="10"/>
  <c r="DV17" i="10"/>
  <c r="DV18" i="10"/>
  <c r="DV19" i="10"/>
  <c r="DV20" i="10"/>
  <c r="DV21" i="10"/>
  <c r="DV22" i="10"/>
  <c r="DV23" i="10"/>
  <c r="DV24" i="10"/>
  <c r="DV25" i="10"/>
  <c r="DV26" i="10"/>
  <c r="DV27" i="10"/>
  <c r="DV28" i="10"/>
  <c r="DV29" i="10"/>
  <c r="DV30" i="10"/>
  <c r="DV31" i="10"/>
  <c r="DV32" i="10"/>
  <c r="DV33" i="10"/>
  <c r="DV34" i="10"/>
  <c r="DV35" i="10"/>
  <c r="DV36" i="10"/>
  <c r="DV37" i="10"/>
  <c r="DV38" i="10"/>
  <c r="DV39" i="10"/>
  <c r="DV40" i="10"/>
  <c r="DV41" i="10"/>
  <c r="DV42" i="10"/>
  <c r="DV43" i="10"/>
  <c r="DV44" i="10"/>
  <c r="DV45" i="10"/>
  <c r="DV46" i="10"/>
  <c r="DV47" i="10"/>
  <c r="DV48" i="10"/>
  <c r="DV49" i="10"/>
  <c r="DV50" i="10"/>
  <c r="DV51" i="10"/>
  <c r="DV52" i="10"/>
  <c r="DV53" i="10"/>
  <c r="DV54" i="10"/>
  <c r="DV55" i="10"/>
  <c r="DV56" i="10"/>
  <c r="DV57" i="10"/>
  <c r="DV58" i="10"/>
  <c r="DV59" i="10"/>
  <c r="DV60" i="10"/>
  <c r="DV61" i="10"/>
  <c r="DV62" i="10"/>
  <c r="DV63" i="10"/>
  <c r="DV64" i="10"/>
  <c r="DV65" i="10"/>
  <c r="DV66" i="10"/>
  <c r="DV67" i="10"/>
  <c r="DV68" i="10"/>
  <c r="DV69" i="10"/>
  <c r="DV70" i="10"/>
  <c r="DV71" i="10"/>
  <c r="DV72" i="10"/>
  <c r="DV73" i="10"/>
  <c r="DV74" i="10"/>
  <c r="DV75" i="10"/>
  <c r="DV76" i="10"/>
  <c r="DV77" i="10"/>
  <c r="DV78" i="10"/>
  <c r="DV79" i="10"/>
  <c r="DV80" i="10"/>
  <c r="DV81" i="10"/>
  <c r="DV82" i="10"/>
  <c r="DV83" i="10"/>
  <c r="DV84" i="10"/>
  <c r="DV85" i="10"/>
  <c r="DV86" i="10"/>
  <c r="DV87" i="10"/>
  <c r="DV88" i="10"/>
  <c r="DV89" i="10"/>
  <c r="DV90" i="10"/>
  <c r="DV91" i="10"/>
  <c r="DV92" i="10"/>
  <c r="DV93" i="10"/>
  <c r="DV94" i="10"/>
  <c r="DV95" i="10"/>
  <c r="DV96" i="10"/>
  <c r="DV97" i="10"/>
  <c r="DV98" i="10"/>
  <c r="DV99" i="10"/>
  <c r="DV100" i="10"/>
  <c r="DV101" i="10"/>
  <c r="DV102" i="10"/>
  <c r="DV103" i="10"/>
  <c r="DV104" i="10"/>
  <c r="DV105" i="10"/>
  <c r="DV106" i="10"/>
  <c r="DV107" i="10"/>
  <c r="DV108" i="10"/>
  <c r="DV109" i="10"/>
  <c r="DV110" i="10"/>
  <c r="DV111" i="10"/>
  <c r="DV112" i="10"/>
  <c r="DV113" i="10"/>
  <c r="DV114" i="10"/>
  <c r="DV115" i="10"/>
  <c r="DV116" i="10"/>
  <c r="DV117" i="10"/>
  <c r="DV118" i="10"/>
  <c r="DV119" i="10"/>
  <c r="DV120" i="10"/>
  <c r="DV121" i="10"/>
  <c r="DV122" i="10"/>
  <c r="DV123" i="10"/>
  <c r="DV124" i="10"/>
  <c r="DV125" i="10"/>
  <c r="DV126" i="10"/>
  <c r="DV127" i="10"/>
  <c r="DV128" i="10"/>
  <c r="DV129" i="10"/>
  <c r="DV130" i="10"/>
  <c r="DV131" i="10"/>
  <c r="DV132" i="10"/>
  <c r="DV133" i="10"/>
  <c r="DV134" i="10"/>
  <c r="DV135" i="10"/>
  <c r="DV136" i="10"/>
  <c r="DV137" i="10"/>
  <c r="DV138" i="10"/>
  <c r="DV139" i="10"/>
  <c r="DV140" i="10"/>
  <c r="DV141" i="10"/>
  <c r="DV142" i="10"/>
  <c r="DV143" i="10"/>
  <c r="DV144" i="10"/>
  <c r="DV145" i="10"/>
  <c r="DV146" i="10"/>
  <c r="DV147" i="10"/>
  <c r="DV148" i="10"/>
  <c r="DV149" i="10"/>
  <c r="DV150" i="10"/>
  <c r="DV151" i="10"/>
  <c r="DV152" i="10"/>
  <c r="DV153" i="10"/>
  <c r="DV154" i="10"/>
  <c r="DV155" i="10"/>
  <c r="DV156" i="10"/>
  <c r="DV157" i="10"/>
  <c r="DV158" i="10"/>
  <c r="DV159" i="10"/>
  <c r="DV160" i="10"/>
  <c r="DV161" i="10"/>
  <c r="DV162" i="10"/>
  <c r="DV163" i="10"/>
  <c r="DV164" i="10"/>
  <c r="DV165" i="10"/>
  <c r="DV166" i="10"/>
  <c r="DV167" i="10"/>
  <c r="DV168" i="10"/>
  <c r="DV169" i="10"/>
  <c r="DV170" i="10"/>
  <c r="DV171" i="10"/>
  <c r="DV172" i="10"/>
  <c r="DV173" i="10"/>
  <c r="DV174" i="10"/>
  <c r="DV175" i="10"/>
  <c r="DV176" i="10"/>
  <c r="DV177" i="10"/>
  <c r="DV178" i="10"/>
  <c r="DV179" i="10"/>
  <c r="DV180" i="10"/>
  <c r="DV181" i="10"/>
  <c r="DV182" i="10"/>
  <c r="DV183" i="10"/>
  <c r="DV184" i="10"/>
  <c r="DV185" i="10"/>
  <c r="DV186" i="10"/>
  <c r="DV187" i="10"/>
  <c r="DV188" i="10"/>
  <c r="DV189" i="10"/>
  <c r="DV190" i="10"/>
  <c r="DV191" i="10"/>
  <c r="DV192" i="10"/>
  <c r="DV193" i="10"/>
  <c r="DV194" i="10"/>
  <c r="DV195" i="10"/>
  <c r="DV196" i="10"/>
  <c r="CX6" i="10"/>
  <c r="CX7" i="10"/>
  <c r="CX8" i="10"/>
  <c r="CX9" i="10"/>
  <c r="CX10" i="10"/>
  <c r="CX11" i="10"/>
  <c r="CX12" i="10"/>
  <c r="CX13" i="10"/>
  <c r="CX14" i="10"/>
  <c r="CX15" i="10"/>
  <c r="CX16" i="10"/>
  <c r="CX17" i="10"/>
  <c r="CX18" i="10"/>
  <c r="CX19" i="10"/>
  <c r="CX20" i="10"/>
  <c r="CX21" i="10"/>
  <c r="CX22" i="10"/>
  <c r="CX23" i="10"/>
  <c r="CX24" i="10"/>
  <c r="CX25" i="10"/>
  <c r="CX26" i="10"/>
  <c r="CX27" i="10"/>
  <c r="CX28" i="10"/>
  <c r="CX29" i="10"/>
  <c r="CX30" i="10"/>
  <c r="CX31" i="10"/>
  <c r="CX32" i="10"/>
  <c r="CX33" i="10"/>
  <c r="CX34" i="10"/>
  <c r="CX35" i="10"/>
  <c r="CX36" i="10"/>
  <c r="CX37" i="10"/>
  <c r="CX38" i="10"/>
  <c r="CX39" i="10"/>
  <c r="CX40" i="10"/>
  <c r="CX41" i="10"/>
  <c r="CX42" i="10"/>
  <c r="CX43" i="10"/>
  <c r="CX44" i="10"/>
  <c r="CX45" i="10"/>
  <c r="CX46" i="10"/>
  <c r="CX47" i="10"/>
  <c r="CX48" i="10"/>
  <c r="CX49" i="10"/>
  <c r="CX50" i="10"/>
  <c r="CX51" i="10"/>
  <c r="CX52" i="10"/>
  <c r="CX53" i="10"/>
  <c r="CX54" i="10"/>
  <c r="CX55" i="10"/>
  <c r="CX56" i="10"/>
  <c r="CX57" i="10"/>
  <c r="CX58" i="10"/>
  <c r="CX59" i="10"/>
  <c r="CX60" i="10"/>
  <c r="CX61" i="10"/>
  <c r="CX62" i="10"/>
  <c r="CX63" i="10"/>
  <c r="CX64" i="10"/>
  <c r="CX65" i="10"/>
  <c r="CX66" i="10"/>
  <c r="CX67" i="10"/>
  <c r="CX68" i="10"/>
  <c r="CX69" i="10"/>
  <c r="CX70" i="10"/>
  <c r="CX71" i="10"/>
  <c r="CX72" i="10"/>
  <c r="CX73" i="10"/>
  <c r="CX74" i="10"/>
  <c r="CX75" i="10"/>
  <c r="CX76" i="10"/>
  <c r="CX77" i="10"/>
  <c r="CX78" i="10"/>
  <c r="CX79" i="10"/>
  <c r="CX80" i="10"/>
  <c r="CX81" i="10"/>
  <c r="CX82" i="10"/>
  <c r="CX83" i="10"/>
  <c r="CX84" i="10"/>
  <c r="CX85" i="10"/>
  <c r="CX86" i="10"/>
  <c r="CX87" i="10"/>
  <c r="CX88" i="10"/>
  <c r="CX89" i="10"/>
  <c r="CX90" i="10"/>
  <c r="CX91" i="10"/>
  <c r="CX92" i="10"/>
  <c r="CX93" i="10"/>
  <c r="CX94" i="10"/>
  <c r="CX95" i="10"/>
  <c r="CX96" i="10"/>
  <c r="CX97" i="10"/>
  <c r="CX98" i="10"/>
  <c r="CX99" i="10"/>
  <c r="CX100" i="10"/>
  <c r="CX101" i="10"/>
  <c r="CX102" i="10"/>
  <c r="CX103" i="10"/>
  <c r="CX104" i="10"/>
  <c r="CX105" i="10"/>
  <c r="CX106" i="10"/>
  <c r="CX107" i="10"/>
  <c r="CX108" i="10"/>
  <c r="CX109" i="10"/>
  <c r="CX110" i="10"/>
  <c r="CX111" i="10"/>
  <c r="CX112" i="10"/>
  <c r="CX113" i="10"/>
  <c r="CX114" i="10"/>
  <c r="CX115" i="10"/>
  <c r="CX116" i="10"/>
  <c r="CX117" i="10"/>
  <c r="CX118" i="10"/>
  <c r="CX119" i="10"/>
  <c r="CX120" i="10"/>
  <c r="CX121" i="10"/>
  <c r="CX122" i="10"/>
  <c r="CX123" i="10"/>
  <c r="CX124" i="10"/>
  <c r="CX125" i="10"/>
  <c r="CX126" i="10"/>
  <c r="CX127" i="10"/>
  <c r="CX128" i="10"/>
  <c r="CX129" i="10"/>
  <c r="CX130" i="10"/>
  <c r="CX131" i="10"/>
  <c r="CX132" i="10"/>
  <c r="CX133" i="10"/>
  <c r="CX134" i="10"/>
  <c r="CX135" i="10"/>
  <c r="CX136" i="10"/>
  <c r="CX137" i="10"/>
  <c r="CX138" i="10"/>
  <c r="CX139" i="10"/>
  <c r="CX140" i="10"/>
  <c r="CX141" i="10"/>
  <c r="CX142" i="10"/>
  <c r="CX143" i="10"/>
  <c r="CX144" i="10"/>
  <c r="CX145" i="10"/>
  <c r="CX146" i="10"/>
  <c r="CX147" i="10"/>
  <c r="CX148" i="10"/>
  <c r="CX149" i="10"/>
  <c r="CX150" i="10"/>
  <c r="CX151" i="10"/>
  <c r="CX152" i="10"/>
  <c r="CX153" i="10"/>
  <c r="CX154" i="10"/>
  <c r="CX155" i="10"/>
  <c r="CX156" i="10"/>
  <c r="CX157" i="10"/>
  <c r="CX158" i="10"/>
  <c r="CX159" i="10"/>
  <c r="CX160" i="10"/>
  <c r="CX161" i="10"/>
  <c r="CX162" i="10"/>
  <c r="CX163" i="10"/>
  <c r="CX164" i="10"/>
  <c r="CX165" i="10"/>
  <c r="CX166" i="10"/>
  <c r="CX167" i="10"/>
  <c r="CX168" i="10"/>
  <c r="CX169" i="10"/>
  <c r="CX170" i="10"/>
  <c r="CX171" i="10"/>
  <c r="CX172" i="10"/>
  <c r="CX173" i="10"/>
  <c r="CX174" i="10"/>
  <c r="CX175" i="10"/>
  <c r="CX176" i="10"/>
  <c r="CX177" i="10"/>
  <c r="CX178" i="10"/>
  <c r="CX179" i="10"/>
  <c r="CX180" i="10"/>
  <c r="CX181" i="10"/>
  <c r="CX182" i="10"/>
  <c r="CX183" i="10"/>
  <c r="CX184" i="10"/>
  <c r="CX185" i="10"/>
  <c r="CX186" i="10"/>
  <c r="CX187" i="10"/>
  <c r="CX188" i="10"/>
  <c r="CX189" i="10"/>
  <c r="CX190" i="10"/>
  <c r="CX191" i="10"/>
  <c r="CX192" i="10"/>
  <c r="CX193" i="10"/>
  <c r="CX194" i="10"/>
  <c r="CX195" i="10"/>
  <c r="CX196" i="10"/>
  <c r="BZ6" i="10"/>
  <c r="BZ7" i="10"/>
  <c r="BZ8" i="10"/>
  <c r="BZ9" i="10"/>
  <c r="BZ10" i="10"/>
  <c r="BZ11" i="10"/>
  <c r="BZ12" i="10"/>
  <c r="BZ13" i="10"/>
  <c r="BZ14" i="10"/>
  <c r="BZ15" i="10"/>
  <c r="BZ16" i="10"/>
  <c r="BZ17" i="10"/>
  <c r="BZ18" i="10"/>
  <c r="BZ19" i="10"/>
  <c r="BZ20" i="10"/>
  <c r="BZ21" i="10"/>
  <c r="BZ22" i="10"/>
  <c r="BZ23" i="10"/>
  <c r="BZ24" i="10"/>
  <c r="BZ25" i="10"/>
  <c r="BZ26" i="10"/>
  <c r="BZ27" i="10"/>
  <c r="BZ28" i="10"/>
  <c r="BZ29" i="10"/>
  <c r="BZ30" i="10"/>
  <c r="BZ31" i="10"/>
  <c r="BZ32" i="10"/>
  <c r="BZ33" i="10"/>
  <c r="BZ34" i="10"/>
  <c r="BZ35" i="10"/>
  <c r="BZ36" i="10"/>
  <c r="BZ37" i="10"/>
  <c r="BZ38" i="10"/>
  <c r="BZ39" i="10"/>
  <c r="BZ40" i="10"/>
  <c r="BZ41" i="10"/>
  <c r="BZ42" i="10"/>
  <c r="BZ43" i="10"/>
  <c r="BZ44" i="10"/>
  <c r="BZ45" i="10"/>
  <c r="BZ46" i="10"/>
  <c r="BZ47" i="10"/>
  <c r="BZ48" i="10"/>
  <c r="BZ49" i="10"/>
  <c r="BZ50" i="10"/>
  <c r="BZ51" i="10"/>
  <c r="BZ52" i="10"/>
  <c r="BZ53" i="10"/>
  <c r="BZ54" i="10"/>
  <c r="BZ55" i="10"/>
  <c r="BZ56" i="10"/>
  <c r="BZ57" i="10"/>
  <c r="BZ58" i="10"/>
  <c r="BZ59" i="10"/>
  <c r="BZ60" i="10"/>
  <c r="BZ61" i="10"/>
  <c r="BZ62" i="10"/>
  <c r="BZ63" i="10"/>
  <c r="BZ64" i="10"/>
  <c r="BZ65" i="10"/>
  <c r="BZ66" i="10"/>
  <c r="BZ67" i="10"/>
  <c r="BZ68" i="10"/>
  <c r="BZ69" i="10"/>
  <c r="BZ70" i="10"/>
  <c r="BZ71" i="10"/>
  <c r="BZ72" i="10"/>
  <c r="BZ73" i="10"/>
  <c r="BZ74" i="10"/>
  <c r="BZ75" i="10"/>
  <c r="BZ76" i="10"/>
  <c r="BZ77" i="10"/>
  <c r="BZ78" i="10"/>
  <c r="BZ79" i="10"/>
  <c r="BZ80" i="10"/>
  <c r="BZ81" i="10"/>
  <c r="BZ82" i="10"/>
  <c r="BZ83" i="10"/>
  <c r="BZ84" i="10"/>
  <c r="BZ85" i="10"/>
  <c r="BZ86" i="10"/>
  <c r="BZ87" i="10"/>
  <c r="BZ88" i="10"/>
  <c r="BZ89" i="10"/>
  <c r="BZ90" i="10"/>
  <c r="BZ91" i="10"/>
  <c r="BZ92" i="10"/>
  <c r="BZ93" i="10"/>
  <c r="BZ94" i="10"/>
  <c r="BZ95" i="10"/>
  <c r="BZ96" i="10"/>
  <c r="BZ97" i="10"/>
  <c r="BZ98" i="10"/>
  <c r="BZ99" i="10"/>
  <c r="BZ100" i="10"/>
  <c r="BZ101" i="10"/>
  <c r="BZ102" i="10"/>
  <c r="BZ103" i="10"/>
  <c r="BZ104" i="10"/>
  <c r="BZ105" i="10"/>
  <c r="BZ106" i="10"/>
  <c r="BZ107" i="10"/>
  <c r="BZ108" i="10"/>
  <c r="BZ109" i="10"/>
  <c r="BZ110" i="10"/>
  <c r="BZ111" i="10"/>
  <c r="BZ112" i="10"/>
  <c r="BZ113" i="10"/>
  <c r="BZ114" i="10"/>
  <c r="BZ115" i="10"/>
  <c r="BZ116" i="10"/>
  <c r="BZ117" i="10"/>
  <c r="BZ118" i="10"/>
  <c r="BZ119" i="10"/>
  <c r="BZ120" i="10"/>
  <c r="BZ121" i="10"/>
  <c r="BZ122" i="10"/>
  <c r="BZ123" i="10"/>
  <c r="BZ124" i="10"/>
  <c r="BZ125" i="10"/>
  <c r="BZ126" i="10"/>
  <c r="BZ127" i="10"/>
  <c r="BZ128" i="10"/>
  <c r="BZ129" i="10"/>
  <c r="BZ130" i="10"/>
  <c r="BZ131" i="10"/>
  <c r="BZ132" i="10"/>
  <c r="BZ133" i="10"/>
  <c r="BZ134" i="10"/>
  <c r="BZ135" i="10"/>
  <c r="BZ136" i="10"/>
  <c r="BZ137" i="10"/>
  <c r="BZ138" i="10"/>
  <c r="BZ139" i="10"/>
  <c r="BZ140" i="10"/>
  <c r="BZ141" i="10"/>
  <c r="BZ142" i="10"/>
  <c r="BZ143" i="10"/>
  <c r="BZ144" i="10"/>
  <c r="BZ145" i="10"/>
  <c r="BZ146" i="10"/>
  <c r="BZ147" i="10"/>
  <c r="BZ148" i="10"/>
  <c r="BZ149" i="10"/>
  <c r="BZ150" i="10"/>
  <c r="BZ151" i="10"/>
  <c r="BZ152" i="10"/>
  <c r="BZ153" i="10"/>
  <c r="BZ154" i="10"/>
  <c r="BZ155" i="10"/>
  <c r="BZ156" i="10"/>
  <c r="BZ157" i="10"/>
  <c r="BZ158" i="10"/>
  <c r="BZ159" i="10"/>
  <c r="BZ160" i="10"/>
  <c r="BZ161" i="10"/>
  <c r="BZ162" i="10"/>
  <c r="BZ163" i="10"/>
  <c r="BZ164" i="10"/>
  <c r="BZ165" i="10"/>
  <c r="BZ166" i="10"/>
  <c r="BZ167" i="10"/>
  <c r="BZ168" i="10"/>
  <c r="BZ169" i="10"/>
  <c r="BZ170" i="10"/>
  <c r="BZ171" i="10"/>
  <c r="BZ172" i="10"/>
  <c r="BZ173" i="10"/>
  <c r="BZ174" i="10"/>
  <c r="BZ175" i="10"/>
  <c r="BZ176" i="10"/>
  <c r="BZ177" i="10"/>
  <c r="BZ178" i="10"/>
  <c r="BZ179" i="10"/>
  <c r="BZ180" i="10"/>
  <c r="BZ181" i="10"/>
  <c r="BZ182" i="10"/>
  <c r="BZ183" i="10"/>
  <c r="BZ184" i="10"/>
  <c r="BZ185" i="10"/>
  <c r="BZ186" i="10"/>
  <c r="BZ187" i="10"/>
  <c r="BZ188" i="10"/>
  <c r="BZ189" i="10"/>
  <c r="BZ190" i="10"/>
  <c r="BZ191" i="10"/>
  <c r="BZ192" i="10"/>
  <c r="BZ193" i="10"/>
  <c r="BZ194" i="10"/>
  <c r="BZ195" i="10"/>
  <c r="BZ196" i="10"/>
  <c r="BB6" i="10"/>
  <c r="BB7" i="10"/>
  <c r="BB8" i="10"/>
  <c r="BB9" i="10"/>
  <c r="BB10" i="10"/>
  <c r="BB11" i="10"/>
  <c r="BB12" i="10"/>
  <c r="BB13" i="10"/>
  <c r="BB14" i="10"/>
  <c r="BB15" i="10"/>
  <c r="BB16" i="10"/>
  <c r="BB17" i="10"/>
  <c r="BB18" i="10"/>
  <c r="BB19" i="10"/>
  <c r="BB20" i="10"/>
  <c r="BB21" i="10"/>
  <c r="BB22" i="10"/>
  <c r="BB23" i="10"/>
  <c r="BB24" i="10"/>
  <c r="BB25" i="10"/>
  <c r="BB26" i="10"/>
  <c r="BB27" i="10"/>
  <c r="BB28" i="10"/>
  <c r="BB29" i="10"/>
  <c r="BB30" i="10"/>
  <c r="BB31" i="10"/>
  <c r="BB32" i="10"/>
  <c r="BB33" i="10"/>
  <c r="BB34" i="10"/>
  <c r="BB35" i="10"/>
  <c r="BB36" i="10"/>
  <c r="BB37" i="10"/>
  <c r="BB38" i="10"/>
  <c r="BB39" i="10"/>
  <c r="BB40" i="10"/>
  <c r="BB41" i="10"/>
  <c r="BB42" i="10"/>
  <c r="BB43" i="10"/>
  <c r="BB44" i="10"/>
  <c r="BB45" i="10"/>
  <c r="BB46" i="10"/>
  <c r="BB47" i="10"/>
  <c r="BB48" i="10"/>
  <c r="BB49" i="10"/>
  <c r="BB50" i="10"/>
  <c r="BB51" i="10"/>
  <c r="BB52" i="10"/>
  <c r="BB53" i="10"/>
  <c r="BB54" i="10"/>
  <c r="BB55" i="10"/>
  <c r="BB56" i="10"/>
  <c r="BB57" i="10"/>
  <c r="BB58" i="10"/>
  <c r="BB59" i="10"/>
  <c r="BB60" i="10"/>
  <c r="BB61" i="10"/>
  <c r="BB62" i="10"/>
  <c r="BB63" i="10"/>
  <c r="BB64" i="10"/>
  <c r="BB65" i="10"/>
  <c r="BB66" i="10"/>
  <c r="BB67" i="10"/>
  <c r="BB68" i="10"/>
  <c r="BB69" i="10"/>
  <c r="BB70" i="10"/>
  <c r="BB71" i="10"/>
  <c r="BB72" i="10"/>
  <c r="BB73" i="10"/>
  <c r="BB74" i="10"/>
  <c r="BB75" i="10"/>
  <c r="BB76" i="10"/>
  <c r="BB77" i="10"/>
  <c r="BB78" i="10"/>
  <c r="BB79" i="10"/>
  <c r="BB80" i="10"/>
  <c r="BB81" i="10"/>
  <c r="BB82" i="10"/>
  <c r="BB83" i="10"/>
  <c r="BB84" i="10"/>
  <c r="BB85" i="10"/>
  <c r="BB86" i="10"/>
  <c r="BB87" i="10"/>
  <c r="BB88" i="10"/>
  <c r="BB89" i="10"/>
  <c r="BB90" i="10"/>
  <c r="BB91" i="10"/>
  <c r="BB92" i="10"/>
  <c r="BB93" i="10"/>
  <c r="BB94" i="10"/>
  <c r="BB95" i="10"/>
  <c r="BB96" i="10"/>
  <c r="BB97" i="10"/>
  <c r="BB98" i="10"/>
  <c r="BB99" i="10"/>
  <c r="BB100" i="10"/>
  <c r="BB101" i="10"/>
  <c r="BB102" i="10"/>
  <c r="BB103" i="10"/>
  <c r="BB104" i="10"/>
  <c r="BB105" i="10"/>
  <c r="BB106" i="10"/>
  <c r="BB107" i="10"/>
  <c r="BB108" i="10"/>
  <c r="BB109" i="10"/>
  <c r="BB110" i="10"/>
  <c r="BB111" i="10"/>
  <c r="BB112" i="10"/>
  <c r="BB113" i="10"/>
  <c r="BB114" i="10"/>
  <c r="BB115" i="10"/>
  <c r="BB116" i="10"/>
  <c r="BB117" i="10"/>
  <c r="BB118" i="10"/>
  <c r="BB119" i="10"/>
  <c r="BB120" i="10"/>
  <c r="BB121" i="10"/>
  <c r="BB122" i="10"/>
  <c r="BB123" i="10"/>
  <c r="BB124" i="10"/>
  <c r="BB125" i="10"/>
  <c r="BB126" i="10"/>
  <c r="BB127" i="10"/>
  <c r="BB128" i="10"/>
  <c r="BB129" i="10"/>
  <c r="BB130" i="10"/>
  <c r="BB131" i="10"/>
  <c r="BB132" i="10"/>
  <c r="BB133" i="10"/>
  <c r="BB134" i="10"/>
  <c r="BB135" i="10"/>
  <c r="BB136" i="10"/>
  <c r="BB137" i="10"/>
  <c r="BB138" i="10"/>
  <c r="BB139" i="10"/>
  <c r="BB140" i="10"/>
  <c r="BB141" i="10"/>
  <c r="BB142" i="10"/>
  <c r="BB143" i="10"/>
  <c r="BB144" i="10"/>
  <c r="BB145" i="10"/>
  <c r="BB146" i="10"/>
  <c r="BB147" i="10"/>
  <c r="BB148" i="10"/>
  <c r="BB149" i="10"/>
  <c r="BB150" i="10"/>
  <c r="BB151" i="10"/>
  <c r="BB152" i="10"/>
  <c r="BB153" i="10"/>
  <c r="BB154" i="10"/>
  <c r="BB155" i="10"/>
  <c r="BB156" i="10"/>
  <c r="BB157" i="10"/>
  <c r="BB158" i="10"/>
  <c r="BB159" i="10"/>
  <c r="BB160" i="10"/>
  <c r="BB161" i="10"/>
  <c r="BB162" i="10"/>
  <c r="BB163" i="10"/>
  <c r="BB164" i="10"/>
  <c r="BB165" i="10"/>
  <c r="BB166" i="10"/>
  <c r="BB167" i="10"/>
  <c r="BB168" i="10"/>
  <c r="BB169" i="10"/>
  <c r="BB170" i="10"/>
  <c r="BB171" i="10"/>
  <c r="BB172" i="10"/>
  <c r="BB173" i="10"/>
  <c r="BB174" i="10"/>
  <c r="BB175" i="10"/>
  <c r="BB176" i="10"/>
  <c r="BB177" i="10"/>
  <c r="BB178" i="10"/>
  <c r="BB179" i="10"/>
  <c r="BB180" i="10"/>
  <c r="BB181" i="10"/>
  <c r="BB182" i="10"/>
  <c r="BB183" i="10"/>
  <c r="BB184" i="10"/>
  <c r="BB185" i="10"/>
  <c r="BB186" i="10"/>
  <c r="BB187" i="10"/>
  <c r="BB188" i="10"/>
  <c r="BB189" i="10"/>
  <c r="BB190" i="10"/>
  <c r="BB191" i="10"/>
  <c r="BB192" i="10"/>
  <c r="BB193" i="10"/>
  <c r="BB194" i="10"/>
  <c r="BB195" i="10"/>
  <c r="BB196" i="10"/>
  <c r="AD6" i="10"/>
  <c r="AD7" i="10"/>
  <c r="AD8" i="10"/>
  <c r="AD9" i="10"/>
  <c r="AD10" i="10"/>
  <c r="AD11" i="10"/>
  <c r="AD12" i="10"/>
  <c r="AD13" i="10"/>
  <c r="AD14" i="10"/>
  <c r="AD15" i="10"/>
  <c r="AD16" i="10"/>
  <c r="AD17" i="10"/>
  <c r="AD18" i="10"/>
  <c r="AD19" i="10"/>
  <c r="AD20" i="10"/>
  <c r="AD21" i="10"/>
  <c r="AD22" i="10"/>
  <c r="AD23" i="10"/>
  <c r="AD24" i="10"/>
  <c r="AD25" i="10"/>
  <c r="AD26" i="10"/>
  <c r="AD27" i="10"/>
  <c r="AD28" i="10"/>
  <c r="AD29" i="10"/>
  <c r="AD30" i="10"/>
  <c r="AD31" i="10"/>
  <c r="AD32" i="10"/>
  <c r="AD33" i="10"/>
  <c r="AD34" i="10"/>
  <c r="AD35" i="10"/>
  <c r="AD36" i="10"/>
  <c r="AD37" i="10"/>
  <c r="AD38" i="10"/>
  <c r="AD39" i="10"/>
  <c r="AD40" i="10"/>
  <c r="AD41" i="10"/>
  <c r="AD42" i="10"/>
  <c r="AD43" i="10"/>
  <c r="AD44" i="10"/>
  <c r="AD45" i="10"/>
  <c r="AD46" i="10"/>
  <c r="AD47" i="10"/>
  <c r="AD48" i="10"/>
  <c r="AD49" i="10"/>
  <c r="AD50" i="10"/>
  <c r="AD51" i="10"/>
  <c r="AD52" i="10"/>
  <c r="AD53" i="10"/>
  <c r="AD54" i="10"/>
  <c r="AD55" i="10"/>
  <c r="AD56" i="10"/>
  <c r="AD57" i="10"/>
  <c r="AD58" i="10"/>
  <c r="AD59" i="10"/>
  <c r="AD60" i="10"/>
  <c r="AD61" i="10"/>
  <c r="AD62" i="10"/>
  <c r="AD63" i="10"/>
  <c r="AD64" i="10"/>
  <c r="AD65" i="10"/>
  <c r="AD66" i="10"/>
  <c r="AD67" i="10"/>
  <c r="AD68" i="10"/>
  <c r="AD69" i="10"/>
  <c r="AD70" i="10"/>
  <c r="AD71" i="10"/>
  <c r="AD72" i="10"/>
  <c r="AD73" i="10"/>
  <c r="AD74" i="10"/>
  <c r="AD75" i="10"/>
  <c r="AD76" i="10"/>
  <c r="AD77" i="10"/>
  <c r="AD78" i="10"/>
  <c r="AD79" i="10"/>
  <c r="AD80" i="10"/>
  <c r="AD81" i="10"/>
  <c r="AD82" i="10"/>
  <c r="AD83" i="10"/>
  <c r="AD84" i="10"/>
  <c r="AD85" i="10"/>
  <c r="AD86" i="10"/>
  <c r="AD87" i="10"/>
  <c r="AD88" i="10"/>
  <c r="AD89" i="10"/>
  <c r="AD90" i="10"/>
  <c r="AD91" i="10"/>
  <c r="AD92" i="10"/>
  <c r="AD93" i="10"/>
  <c r="AD94" i="10"/>
  <c r="AD95" i="10"/>
  <c r="AD96" i="10"/>
  <c r="AD97" i="10"/>
  <c r="AD98" i="10"/>
  <c r="AD99" i="10"/>
  <c r="AD100" i="10"/>
  <c r="AD101" i="10"/>
  <c r="AD102" i="10"/>
  <c r="AD103" i="10"/>
  <c r="AD104" i="10"/>
  <c r="AD105" i="10"/>
  <c r="AD106" i="10"/>
  <c r="AD107" i="10"/>
  <c r="AD108" i="10"/>
  <c r="AD109" i="10"/>
  <c r="AD110" i="10"/>
  <c r="AD111" i="10"/>
  <c r="AD112" i="10"/>
  <c r="AD113" i="10"/>
  <c r="AD114" i="10"/>
  <c r="AD115" i="10"/>
  <c r="AD116" i="10"/>
  <c r="AD117" i="10"/>
  <c r="AD118" i="10"/>
  <c r="AD119" i="10"/>
  <c r="AD120" i="10"/>
  <c r="AD121" i="10"/>
  <c r="AD122" i="10"/>
  <c r="AD123" i="10"/>
  <c r="AD124" i="10"/>
  <c r="AD125" i="10"/>
  <c r="AD126" i="10"/>
  <c r="AD127" i="10"/>
  <c r="AD128" i="10"/>
  <c r="AD129" i="10"/>
  <c r="AD130" i="10"/>
  <c r="AD131" i="10"/>
  <c r="AD132" i="10"/>
  <c r="AD133" i="10"/>
  <c r="AD134" i="10"/>
  <c r="AD135" i="10"/>
  <c r="AD136" i="10"/>
  <c r="AD137" i="10"/>
  <c r="AD138" i="10"/>
  <c r="AD139" i="10"/>
  <c r="AD140" i="10"/>
  <c r="AD141" i="10"/>
  <c r="AD142" i="10"/>
  <c r="AD143" i="10"/>
  <c r="AD144" i="10"/>
  <c r="AD145" i="10"/>
  <c r="AD146" i="10"/>
  <c r="AD147" i="10"/>
  <c r="AD148" i="10"/>
  <c r="AD149" i="10"/>
  <c r="AD150" i="10"/>
  <c r="AD151" i="10"/>
  <c r="AD152" i="10"/>
  <c r="AD153" i="10"/>
  <c r="AD154" i="10"/>
  <c r="AD155" i="10"/>
  <c r="AD156" i="10"/>
  <c r="AD157" i="10"/>
  <c r="AD158" i="10"/>
  <c r="AD159" i="10"/>
  <c r="AD160" i="10"/>
  <c r="AD161" i="10"/>
  <c r="AD162" i="10"/>
  <c r="AD163" i="10"/>
  <c r="AD164" i="10"/>
  <c r="AD165" i="10"/>
  <c r="AD166" i="10"/>
  <c r="AD167" i="10"/>
  <c r="AD168" i="10"/>
  <c r="AD169" i="10"/>
  <c r="AD170" i="10"/>
  <c r="AD171" i="10"/>
  <c r="AD172" i="10"/>
  <c r="AD173" i="10"/>
  <c r="AD174" i="10"/>
  <c r="AD175" i="10"/>
  <c r="AD176" i="10"/>
  <c r="AD177" i="10"/>
  <c r="AD178" i="10"/>
  <c r="AD179" i="10"/>
  <c r="AD180" i="10"/>
  <c r="AD181" i="10"/>
  <c r="AD182" i="10"/>
  <c r="AD183" i="10"/>
  <c r="AD184" i="10"/>
  <c r="AD185" i="10"/>
  <c r="AD186" i="10"/>
  <c r="AD187" i="10"/>
  <c r="AD188" i="10"/>
  <c r="AD189" i="10"/>
  <c r="AD190" i="10"/>
  <c r="AD191" i="10"/>
  <c r="AD192" i="10"/>
  <c r="AD193" i="10"/>
  <c r="AD194" i="10"/>
  <c r="AD195" i="10"/>
  <c r="AD196" i="10"/>
  <c r="F6" i="10"/>
  <c r="J6" i="10" s="1"/>
  <c r="U6" i="10" s="1"/>
  <c r="F7" i="10"/>
  <c r="F8" i="10"/>
  <c r="F9" i="10"/>
  <c r="F10" i="10"/>
  <c r="F11" i="10"/>
  <c r="F12" i="10"/>
  <c r="F13" i="10"/>
  <c r="F14" i="10"/>
  <c r="F15" i="10"/>
  <c r="F16" i="10"/>
  <c r="F17" i="10"/>
  <c r="F18" i="10"/>
  <c r="F19" i="10"/>
  <c r="F20" i="10"/>
  <c r="F21" i="10"/>
  <c r="F22" i="10"/>
  <c r="F23" i="10"/>
  <c r="F24" i="10"/>
  <c r="F25" i="10"/>
  <c r="F26" i="10"/>
  <c r="F27" i="10"/>
  <c r="F28" i="10"/>
  <c r="F29" i="10"/>
  <c r="F30" i="10"/>
  <c r="F31" i="10"/>
  <c r="F32" i="10"/>
  <c r="F33" i="10"/>
  <c r="F34" i="10"/>
  <c r="F35" i="10"/>
  <c r="F36" i="10"/>
  <c r="F37" i="10"/>
  <c r="F38" i="10"/>
  <c r="F39" i="10"/>
  <c r="F40" i="10"/>
  <c r="F41" i="10"/>
  <c r="F42" i="10"/>
  <c r="F43" i="10"/>
  <c r="F44" i="10"/>
  <c r="F45" i="10"/>
  <c r="F46" i="10"/>
  <c r="F47" i="10"/>
  <c r="F48" i="10"/>
  <c r="F49" i="10"/>
  <c r="F50" i="10"/>
  <c r="F51" i="10"/>
  <c r="F52" i="10"/>
  <c r="F53" i="10"/>
  <c r="F54" i="10"/>
  <c r="F55" i="10"/>
  <c r="F56" i="10"/>
  <c r="F57" i="10"/>
  <c r="F58" i="10"/>
  <c r="F59" i="10"/>
  <c r="F60" i="10"/>
  <c r="F61" i="10"/>
  <c r="F62" i="10"/>
  <c r="F63" i="10"/>
  <c r="F64" i="10"/>
  <c r="F65" i="10"/>
  <c r="F66" i="10"/>
  <c r="F67" i="10"/>
  <c r="F68" i="10"/>
  <c r="F69" i="10"/>
  <c r="F70" i="10"/>
  <c r="F71" i="10"/>
  <c r="F72" i="10"/>
  <c r="F73" i="10"/>
  <c r="F74" i="10"/>
  <c r="F75" i="10"/>
  <c r="F76" i="10"/>
  <c r="F77" i="10"/>
  <c r="F78" i="10"/>
  <c r="F79" i="10"/>
  <c r="F80" i="10"/>
  <c r="F81" i="10"/>
  <c r="F82" i="10"/>
  <c r="F83" i="10"/>
  <c r="F84" i="10"/>
  <c r="F85" i="10"/>
  <c r="F86" i="10"/>
  <c r="F87" i="10"/>
  <c r="F88" i="10"/>
  <c r="F89" i="10"/>
  <c r="F90" i="10"/>
  <c r="F91" i="10"/>
  <c r="F92" i="10"/>
  <c r="F93" i="10"/>
  <c r="F94" i="10"/>
  <c r="F95" i="10"/>
  <c r="F96" i="10"/>
  <c r="F97" i="10"/>
  <c r="F98" i="10"/>
  <c r="F99" i="10"/>
  <c r="F100" i="10"/>
  <c r="F101" i="10"/>
  <c r="F102" i="10"/>
  <c r="F103" i="10"/>
  <c r="F104" i="10"/>
  <c r="F105" i="10"/>
  <c r="F106" i="10"/>
  <c r="F107" i="10"/>
  <c r="F108" i="10"/>
  <c r="F109" i="10"/>
  <c r="F110" i="10"/>
  <c r="F111" i="10"/>
  <c r="F112" i="10"/>
  <c r="F113" i="10"/>
  <c r="F114" i="10"/>
  <c r="F115" i="10"/>
  <c r="F116" i="10"/>
  <c r="F117" i="10"/>
  <c r="F118" i="10"/>
  <c r="F119" i="10"/>
  <c r="F120" i="10"/>
  <c r="F121" i="10"/>
  <c r="F122" i="10"/>
  <c r="F123" i="10"/>
  <c r="F124" i="10"/>
  <c r="F125" i="10"/>
  <c r="F126" i="10"/>
  <c r="F127" i="10"/>
  <c r="F128" i="10"/>
  <c r="F129" i="10"/>
  <c r="F130" i="10"/>
  <c r="F131" i="10"/>
  <c r="F132" i="10"/>
  <c r="F133" i="10"/>
  <c r="F134" i="10"/>
  <c r="F135" i="10"/>
  <c r="F136" i="10"/>
  <c r="F137" i="10"/>
  <c r="F138" i="10"/>
  <c r="F139" i="10"/>
  <c r="F140" i="10"/>
  <c r="F141" i="10"/>
  <c r="F142" i="10"/>
  <c r="F143" i="10"/>
  <c r="F144" i="10"/>
  <c r="F145" i="10"/>
  <c r="F146" i="10"/>
  <c r="F147" i="10"/>
  <c r="F148" i="10"/>
  <c r="F149" i="10"/>
  <c r="F150" i="10"/>
  <c r="F151" i="10"/>
  <c r="F152" i="10"/>
  <c r="F153" i="10"/>
  <c r="F154" i="10"/>
  <c r="F155" i="10"/>
  <c r="F156" i="10"/>
  <c r="F157" i="10"/>
  <c r="F158" i="10"/>
  <c r="F159" i="10"/>
  <c r="F160" i="10"/>
  <c r="F161" i="10"/>
  <c r="F162" i="10"/>
  <c r="F163" i="10"/>
  <c r="F164" i="10"/>
  <c r="F165" i="10"/>
  <c r="F166" i="10"/>
  <c r="F167" i="10"/>
  <c r="F168" i="10"/>
  <c r="F169" i="10"/>
  <c r="F170" i="10"/>
  <c r="F171" i="10"/>
  <c r="F172" i="10"/>
  <c r="F173" i="10"/>
  <c r="F174" i="10"/>
  <c r="F175" i="10"/>
  <c r="F176" i="10"/>
  <c r="F177" i="10"/>
  <c r="F178" i="10"/>
  <c r="F179" i="10"/>
  <c r="F180" i="10"/>
  <c r="F181" i="10"/>
  <c r="F182" i="10"/>
  <c r="F183" i="10"/>
  <c r="F184" i="10"/>
  <c r="F185" i="10"/>
  <c r="F186" i="10"/>
  <c r="F187" i="10"/>
  <c r="F188" i="10"/>
  <c r="F189" i="10"/>
  <c r="F190" i="10"/>
  <c r="F191" i="10"/>
  <c r="F192" i="10"/>
  <c r="F193" i="10"/>
  <c r="F194" i="10"/>
  <c r="F195" i="10"/>
  <c r="F196" i="10"/>
  <c r="DV6" i="12"/>
  <c r="DV7" i="12"/>
  <c r="DV8" i="12"/>
  <c r="DV9" i="12"/>
  <c r="DV10" i="12"/>
  <c r="DV11" i="12"/>
  <c r="DV12" i="12"/>
  <c r="DV13" i="12"/>
  <c r="DV14" i="12"/>
  <c r="DV15" i="12"/>
  <c r="DV16" i="12"/>
  <c r="DV17" i="12"/>
  <c r="DV18" i="12"/>
  <c r="DV19" i="12"/>
  <c r="DV20" i="12"/>
  <c r="DV21" i="12"/>
  <c r="DV22" i="12"/>
  <c r="DV23" i="12"/>
  <c r="DV24" i="12"/>
  <c r="DV25" i="12"/>
  <c r="DV26" i="12"/>
  <c r="DV27" i="12"/>
  <c r="DV28" i="12"/>
  <c r="DV29" i="12"/>
  <c r="DV30" i="12"/>
  <c r="DV31" i="12"/>
  <c r="DV32" i="12"/>
  <c r="DV33" i="12"/>
  <c r="DV34" i="12"/>
  <c r="DV35" i="12"/>
  <c r="DV36" i="12"/>
  <c r="DV37" i="12"/>
  <c r="DV38" i="12"/>
  <c r="DV39" i="12"/>
  <c r="DV40" i="12"/>
  <c r="DV41" i="12"/>
  <c r="DV42" i="12"/>
  <c r="DV43" i="12"/>
  <c r="DV44" i="12"/>
  <c r="DV45" i="12"/>
  <c r="DV46" i="12"/>
  <c r="DV47" i="12"/>
  <c r="DV48" i="12"/>
  <c r="DV49" i="12"/>
  <c r="DV50" i="12"/>
  <c r="DV51" i="12"/>
  <c r="DV52" i="12"/>
  <c r="DV53" i="12"/>
  <c r="DV54" i="12"/>
  <c r="DV55" i="12"/>
  <c r="DV56" i="12"/>
  <c r="DV57" i="12"/>
  <c r="DV58" i="12"/>
  <c r="DV59" i="12"/>
  <c r="DV60" i="12"/>
  <c r="DV61" i="12"/>
  <c r="DV62" i="12"/>
  <c r="DV63" i="12"/>
  <c r="DV64" i="12"/>
  <c r="DV65" i="12"/>
  <c r="DV66" i="12"/>
  <c r="DV67" i="12"/>
  <c r="DV68" i="12"/>
  <c r="DV69" i="12"/>
  <c r="DV70" i="12"/>
  <c r="DV71" i="12"/>
  <c r="DV72" i="12"/>
  <c r="DV73" i="12"/>
  <c r="DV74" i="12"/>
  <c r="DV75" i="12"/>
  <c r="DV76" i="12"/>
  <c r="DV77" i="12"/>
  <c r="DV78" i="12"/>
  <c r="DV79" i="12"/>
  <c r="DV80" i="12"/>
  <c r="DV81" i="12"/>
  <c r="DV82" i="12"/>
  <c r="DV83" i="12"/>
  <c r="DV84" i="12"/>
  <c r="DV85" i="12"/>
  <c r="DV86" i="12"/>
  <c r="DV87" i="12"/>
  <c r="DV88" i="12"/>
  <c r="DV89" i="12"/>
  <c r="DV90" i="12"/>
  <c r="DV91" i="12"/>
  <c r="DV92" i="12"/>
  <c r="DV93" i="12"/>
  <c r="DV94" i="12"/>
  <c r="DV95" i="12"/>
  <c r="DV96" i="12"/>
  <c r="DV97" i="12"/>
  <c r="DV98" i="12"/>
  <c r="DV99" i="12"/>
  <c r="DV100" i="12"/>
  <c r="DV101" i="12"/>
  <c r="DV102" i="12"/>
  <c r="DV103" i="12"/>
  <c r="DV104" i="12"/>
  <c r="DV105" i="12"/>
  <c r="DV106" i="12"/>
  <c r="DV107" i="12"/>
  <c r="DV108" i="12"/>
  <c r="DV109" i="12"/>
  <c r="DV110" i="12"/>
  <c r="DV111" i="12"/>
  <c r="DV112" i="12"/>
  <c r="DV113" i="12"/>
  <c r="DV114" i="12"/>
  <c r="DV115" i="12"/>
  <c r="DV116" i="12"/>
  <c r="DV117" i="12"/>
  <c r="DV118" i="12"/>
  <c r="DV119" i="12"/>
  <c r="DV120" i="12"/>
  <c r="DV121" i="12"/>
  <c r="DV122" i="12"/>
  <c r="DV123" i="12"/>
  <c r="DV124" i="12"/>
  <c r="DV125" i="12"/>
  <c r="DV126" i="12"/>
  <c r="DV127" i="12"/>
  <c r="DV128" i="12"/>
  <c r="DV129" i="12"/>
  <c r="DV130" i="12"/>
  <c r="DV131" i="12"/>
  <c r="DV132" i="12"/>
  <c r="DV133" i="12"/>
  <c r="DV134" i="12"/>
  <c r="DV135" i="12"/>
  <c r="DV136" i="12"/>
  <c r="DV137" i="12"/>
  <c r="DV138" i="12"/>
  <c r="DV139" i="12"/>
  <c r="DV140" i="12"/>
  <c r="DV141" i="12"/>
  <c r="DV142" i="12"/>
  <c r="DV143" i="12"/>
  <c r="DV144" i="12"/>
  <c r="DV145" i="12"/>
  <c r="DV146" i="12"/>
  <c r="DV147" i="12"/>
  <c r="DV148" i="12"/>
  <c r="DV149" i="12"/>
  <c r="DV150" i="12"/>
  <c r="DV151" i="12"/>
  <c r="DV152" i="12"/>
  <c r="DV153" i="12"/>
  <c r="DV154" i="12"/>
  <c r="DV155" i="12"/>
  <c r="DV156" i="12"/>
  <c r="DV157" i="12"/>
  <c r="DV158" i="12"/>
  <c r="DV159" i="12"/>
  <c r="DV160" i="12"/>
  <c r="DV161" i="12"/>
  <c r="DV162" i="12"/>
  <c r="DV163" i="12"/>
  <c r="DV164" i="12"/>
  <c r="DV165" i="12"/>
  <c r="DV166" i="12"/>
  <c r="DV167" i="12"/>
  <c r="DV168" i="12"/>
  <c r="DV169" i="12"/>
  <c r="DV170" i="12"/>
  <c r="DV171" i="12"/>
  <c r="DV172" i="12"/>
  <c r="DV173" i="12"/>
  <c r="DV174" i="12"/>
  <c r="DV175" i="12"/>
  <c r="DV176" i="12"/>
  <c r="DV177" i="12"/>
  <c r="DV178" i="12"/>
  <c r="DV179" i="12"/>
  <c r="DV180" i="12"/>
  <c r="DV181" i="12"/>
  <c r="DV182" i="12"/>
  <c r="DV183" i="12"/>
  <c r="DV184" i="12"/>
  <c r="DV185" i="12"/>
  <c r="DV186" i="12"/>
  <c r="DV187" i="12"/>
  <c r="DV188" i="12"/>
  <c r="DV189" i="12"/>
  <c r="DV190" i="12"/>
  <c r="DV191" i="12"/>
  <c r="DV192" i="12"/>
  <c r="DV193" i="12"/>
  <c r="DV194" i="12"/>
  <c r="DV195" i="12"/>
  <c r="DV196" i="12"/>
  <c r="CX6" i="12"/>
  <c r="CX7" i="12"/>
  <c r="CX8" i="12"/>
  <c r="CX9" i="12"/>
  <c r="CX10" i="12"/>
  <c r="CX11" i="12"/>
  <c r="CX12" i="12"/>
  <c r="CX13" i="12"/>
  <c r="CX14" i="12"/>
  <c r="CX15" i="12"/>
  <c r="CX16" i="12"/>
  <c r="CX17" i="12"/>
  <c r="CX18" i="12"/>
  <c r="CX19" i="12"/>
  <c r="CX20" i="12"/>
  <c r="CX21" i="12"/>
  <c r="CX22" i="12"/>
  <c r="CX23" i="12"/>
  <c r="CX24" i="12"/>
  <c r="CX25" i="12"/>
  <c r="CX26" i="12"/>
  <c r="CX27" i="12"/>
  <c r="CX28" i="12"/>
  <c r="CX29" i="12"/>
  <c r="CX30" i="12"/>
  <c r="CX31" i="12"/>
  <c r="CX32" i="12"/>
  <c r="CX33" i="12"/>
  <c r="CX34" i="12"/>
  <c r="CX35" i="12"/>
  <c r="CX36" i="12"/>
  <c r="CX37" i="12"/>
  <c r="CX38" i="12"/>
  <c r="CX39" i="12"/>
  <c r="CX40" i="12"/>
  <c r="CX41" i="12"/>
  <c r="CX42" i="12"/>
  <c r="CX43" i="12"/>
  <c r="CX44" i="12"/>
  <c r="CX45" i="12"/>
  <c r="CX46" i="12"/>
  <c r="CX47" i="12"/>
  <c r="CX48" i="12"/>
  <c r="CX49" i="12"/>
  <c r="CX50" i="12"/>
  <c r="CX51" i="12"/>
  <c r="CX52" i="12"/>
  <c r="CX53" i="12"/>
  <c r="CX54" i="12"/>
  <c r="CX55" i="12"/>
  <c r="CX56" i="12"/>
  <c r="CX57" i="12"/>
  <c r="CX58" i="12"/>
  <c r="CX59" i="12"/>
  <c r="CX60" i="12"/>
  <c r="CX61" i="12"/>
  <c r="CX62" i="12"/>
  <c r="CX63" i="12"/>
  <c r="CX64" i="12"/>
  <c r="CX65" i="12"/>
  <c r="CX66" i="12"/>
  <c r="CX67" i="12"/>
  <c r="CX68" i="12"/>
  <c r="CX69" i="12"/>
  <c r="CX70" i="12"/>
  <c r="CX71" i="12"/>
  <c r="CX72" i="12"/>
  <c r="CX73" i="12"/>
  <c r="CX74" i="12"/>
  <c r="CX75" i="12"/>
  <c r="CX76" i="12"/>
  <c r="CX77" i="12"/>
  <c r="CX78" i="12"/>
  <c r="CX79" i="12"/>
  <c r="CX80" i="12"/>
  <c r="CX81" i="12"/>
  <c r="CX82" i="12"/>
  <c r="CX83" i="12"/>
  <c r="CX84" i="12"/>
  <c r="CX85" i="12"/>
  <c r="CX86" i="12"/>
  <c r="CX87" i="12"/>
  <c r="CX88" i="12"/>
  <c r="CX89" i="12"/>
  <c r="CX90" i="12"/>
  <c r="CX91" i="12"/>
  <c r="CX92" i="12"/>
  <c r="CX93" i="12"/>
  <c r="CX94" i="12"/>
  <c r="CX95" i="12"/>
  <c r="CX96" i="12"/>
  <c r="CX97" i="12"/>
  <c r="CX98" i="12"/>
  <c r="CX99" i="12"/>
  <c r="CX100" i="12"/>
  <c r="CX101" i="12"/>
  <c r="CX102" i="12"/>
  <c r="CX103" i="12"/>
  <c r="CX104" i="12"/>
  <c r="CX105" i="12"/>
  <c r="CX106" i="12"/>
  <c r="CX107" i="12"/>
  <c r="CX108" i="12"/>
  <c r="CX109" i="12"/>
  <c r="CX110" i="12"/>
  <c r="CX111" i="12"/>
  <c r="CX112" i="12"/>
  <c r="CX113" i="12"/>
  <c r="CX114" i="12"/>
  <c r="CX115" i="12"/>
  <c r="CX116" i="12"/>
  <c r="CX117" i="12"/>
  <c r="CX118" i="12"/>
  <c r="CX119" i="12"/>
  <c r="CX120" i="12"/>
  <c r="CX121" i="12"/>
  <c r="CX122" i="12"/>
  <c r="CX123" i="12"/>
  <c r="CX124" i="12"/>
  <c r="CX125" i="12"/>
  <c r="CX126" i="12"/>
  <c r="CX127" i="12"/>
  <c r="CX128" i="12"/>
  <c r="CX129" i="12"/>
  <c r="CX130" i="12"/>
  <c r="CX131" i="12"/>
  <c r="CX132" i="12"/>
  <c r="CX133" i="12"/>
  <c r="CX134" i="12"/>
  <c r="CX135" i="12"/>
  <c r="CX136" i="12"/>
  <c r="CX137" i="12"/>
  <c r="CX138" i="12"/>
  <c r="CX139" i="12"/>
  <c r="CX140" i="12"/>
  <c r="CX141" i="12"/>
  <c r="CX142" i="12"/>
  <c r="CX143" i="12"/>
  <c r="CX144" i="12"/>
  <c r="CX145" i="12"/>
  <c r="CX146" i="12"/>
  <c r="CX147" i="12"/>
  <c r="CX148" i="12"/>
  <c r="CX149" i="12"/>
  <c r="CX150" i="12"/>
  <c r="CX151" i="12"/>
  <c r="CX152" i="12"/>
  <c r="CX153" i="12"/>
  <c r="CX154" i="12"/>
  <c r="CX155" i="12"/>
  <c r="CX156" i="12"/>
  <c r="CX157" i="12"/>
  <c r="CX158" i="12"/>
  <c r="CX159" i="12"/>
  <c r="CX160" i="12"/>
  <c r="CX161" i="12"/>
  <c r="CX162" i="12"/>
  <c r="CX163" i="12"/>
  <c r="CX164" i="12"/>
  <c r="CX165" i="12"/>
  <c r="CX166" i="12"/>
  <c r="CX167" i="12"/>
  <c r="CX168" i="12"/>
  <c r="CX169" i="12"/>
  <c r="CX170" i="12"/>
  <c r="CX171" i="12"/>
  <c r="CX172" i="12"/>
  <c r="CX173" i="12"/>
  <c r="CX174" i="12"/>
  <c r="CX175" i="12"/>
  <c r="CX176" i="12"/>
  <c r="CX177" i="12"/>
  <c r="CX178" i="12"/>
  <c r="CX179" i="12"/>
  <c r="CX180" i="12"/>
  <c r="CX181" i="12"/>
  <c r="CX182" i="12"/>
  <c r="CX183" i="12"/>
  <c r="CX184" i="12"/>
  <c r="CX185" i="12"/>
  <c r="CX186" i="12"/>
  <c r="CX187" i="12"/>
  <c r="CX188" i="12"/>
  <c r="CX189" i="12"/>
  <c r="CX190" i="12"/>
  <c r="CX191" i="12"/>
  <c r="CX192" i="12"/>
  <c r="CX193" i="12"/>
  <c r="CX194" i="12"/>
  <c r="CX195" i="12"/>
  <c r="CX196" i="12"/>
  <c r="BZ6" i="12"/>
  <c r="BZ7" i="12"/>
  <c r="BZ8" i="12"/>
  <c r="BZ9" i="12"/>
  <c r="BZ10" i="12"/>
  <c r="BZ11" i="12"/>
  <c r="BZ12" i="12"/>
  <c r="BZ13" i="12"/>
  <c r="BZ14" i="12"/>
  <c r="BZ15" i="12"/>
  <c r="BZ16" i="12"/>
  <c r="BZ17" i="12"/>
  <c r="BZ18" i="12"/>
  <c r="BZ19" i="12"/>
  <c r="BZ20" i="12"/>
  <c r="BZ21" i="12"/>
  <c r="BZ22" i="12"/>
  <c r="BZ23" i="12"/>
  <c r="BZ24" i="12"/>
  <c r="BZ25" i="12"/>
  <c r="BZ26" i="12"/>
  <c r="BZ27" i="12"/>
  <c r="BZ28" i="12"/>
  <c r="BZ29" i="12"/>
  <c r="BZ30" i="12"/>
  <c r="BZ31" i="12"/>
  <c r="BZ32" i="12"/>
  <c r="BZ33" i="12"/>
  <c r="BZ34" i="12"/>
  <c r="BZ35" i="12"/>
  <c r="BZ36" i="12"/>
  <c r="BZ37" i="12"/>
  <c r="BZ38" i="12"/>
  <c r="BZ39" i="12"/>
  <c r="BZ40" i="12"/>
  <c r="BZ41" i="12"/>
  <c r="BZ42" i="12"/>
  <c r="BZ43" i="12"/>
  <c r="BZ44" i="12"/>
  <c r="BZ45" i="12"/>
  <c r="BZ46" i="12"/>
  <c r="BZ47" i="12"/>
  <c r="BZ48" i="12"/>
  <c r="BZ49" i="12"/>
  <c r="BZ50" i="12"/>
  <c r="BZ51" i="12"/>
  <c r="BZ52" i="12"/>
  <c r="BZ53" i="12"/>
  <c r="BZ54" i="12"/>
  <c r="BZ55" i="12"/>
  <c r="BZ56" i="12"/>
  <c r="BZ57" i="12"/>
  <c r="BZ58" i="12"/>
  <c r="BZ59" i="12"/>
  <c r="BZ60" i="12"/>
  <c r="BZ61" i="12"/>
  <c r="BZ62" i="12"/>
  <c r="BZ63" i="12"/>
  <c r="BZ64" i="12"/>
  <c r="BZ65" i="12"/>
  <c r="BZ66" i="12"/>
  <c r="BZ67" i="12"/>
  <c r="BZ68" i="12"/>
  <c r="BZ69" i="12"/>
  <c r="BZ70" i="12"/>
  <c r="BZ71" i="12"/>
  <c r="BZ72" i="12"/>
  <c r="BZ73" i="12"/>
  <c r="BZ74" i="12"/>
  <c r="BZ75" i="12"/>
  <c r="BZ76" i="12"/>
  <c r="BZ77" i="12"/>
  <c r="BZ78" i="12"/>
  <c r="BZ79" i="12"/>
  <c r="BZ80" i="12"/>
  <c r="BZ81" i="12"/>
  <c r="BZ82" i="12"/>
  <c r="BZ83" i="12"/>
  <c r="BZ84" i="12"/>
  <c r="BZ85" i="12"/>
  <c r="BZ86" i="12"/>
  <c r="BZ87" i="12"/>
  <c r="BZ88" i="12"/>
  <c r="BZ89" i="12"/>
  <c r="BZ90" i="12"/>
  <c r="BZ91" i="12"/>
  <c r="BZ92" i="12"/>
  <c r="BZ93" i="12"/>
  <c r="BZ94" i="12"/>
  <c r="BZ95" i="12"/>
  <c r="BZ96" i="12"/>
  <c r="BZ97" i="12"/>
  <c r="BZ98" i="12"/>
  <c r="BZ99" i="12"/>
  <c r="BZ100" i="12"/>
  <c r="BZ101" i="12"/>
  <c r="BZ102" i="12"/>
  <c r="BZ103" i="12"/>
  <c r="BZ104" i="12"/>
  <c r="BZ105" i="12"/>
  <c r="BZ106" i="12"/>
  <c r="BZ107" i="12"/>
  <c r="BZ108" i="12"/>
  <c r="BZ109" i="12"/>
  <c r="BZ110" i="12"/>
  <c r="BZ111" i="12"/>
  <c r="BZ112" i="12"/>
  <c r="BZ113" i="12"/>
  <c r="BZ114" i="12"/>
  <c r="BZ115" i="12"/>
  <c r="BZ116" i="12"/>
  <c r="BZ117" i="12"/>
  <c r="BZ118" i="12"/>
  <c r="BZ119" i="12"/>
  <c r="BZ120" i="12"/>
  <c r="BZ121" i="12"/>
  <c r="BZ122" i="12"/>
  <c r="BZ123" i="12"/>
  <c r="BZ124" i="12"/>
  <c r="BZ125" i="12"/>
  <c r="BZ126" i="12"/>
  <c r="BZ127" i="12"/>
  <c r="BZ128" i="12"/>
  <c r="BZ129" i="12"/>
  <c r="BZ130" i="12"/>
  <c r="BZ131" i="12"/>
  <c r="BZ132" i="12"/>
  <c r="BZ133" i="12"/>
  <c r="BZ134" i="12"/>
  <c r="BZ135" i="12"/>
  <c r="BZ136" i="12"/>
  <c r="BZ137" i="12"/>
  <c r="BZ138" i="12"/>
  <c r="BZ139" i="12"/>
  <c r="BZ140" i="12"/>
  <c r="BZ141" i="12"/>
  <c r="BZ142" i="12"/>
  <c r="BZ143" i="12"/>
  <c r="BZ144" i="12"/>
  <c r="BZ145" i="12"/>
  <c r="BZ146" i="12"/>
  <c r="BZ147" i="12"/>
  <c r="BZ148" i="12"/>
  <c r="BZ149" i="12"/>
  <c r="BZ150" i="12"/>
  <c r="BZ151" i="12"/>
  <c r="BZ152" i="12"/>
  <c r="BZ153" i="12"/>
  <c r="BZ154" i="12"/>
  <c r="BZ155" i="12"/>
  <c r="BZ156" i="12"/>
  <c r="BZ157" i="12"/>
  <c r="BZ158" i="12"/>
  <c r="BZ159" i="12"/>
  <c r="BZ160" i="12"/>
  <c r="BZ161" i="12"/>
  <c r="BZ162" i="12"/>
  <c r="BZ163" i="12"/>
  <c r="BZ164" i="12"/>
  <c r="BZ165" i="12"/>
  <c r="BZ166" i="12"/>
  <c r="BZ167" i="12"/>
  <c r="BZ168" i="12"/>
  <c r="BZ169" i="12"/>
  <c r="BZ170" i="12"/>
  <c r="BZ171" i="12"/>
  <c r="BZ172" i="12"/>
  <c r="BZ173" i="12"/>
  <c r="BZ174" i="12"/>
  <c r="BZ175" i="12"/>
  <c r="BZ176" i="12"/>
  <c r="BZ177" i="12"/>
  <c r="BZ178" i="12"/>
  <c r="BZ179" i="12"/>
  <c r="BZ180" i="12"/>
  <c r="BZ181" i="12"/>
  <c r="BZ182" i="12"/>
  <c r="BZ183" i="12"/>
  <c r="BZ184" i="12"/>
  <c r="BZ185" i="12"/>
  <c r="BZ186" i="12"/>
  <c r="BZ187" i="12"/>
  <c r="BZ188" i="12"/>
  <c r="BZ189" i="12"/>
  <c r="BZ190" i="12"/>
  <c r="BZ191" i="12"/>
  <c r="BZ192" i="12"/>
  <c r="BZ193" i="12"/>
  <c r="BZ194" i="12"/>
  <c r="BZ195" i="12"/>
  <c r="BZ196" i="12"/>
  <c r="BB6" i="12"/>
  <c r="BB7" i="12"/>
  <c r="BB8" i="12"/>
  <c r="BB9" i="12"/>
  <c r="BB10" i="12"/>
  <c r="BB11" i="12"/>
  <c r="BB12" i="12"/>
  <c r="BB13" i="12"/>
  <c r="BB14" i="12"/>
  <c r="BB15" i="12"/>
  <c r="BB16" i="12"/>
  <c r="BB17" i="12"/>
  <c r="BB18" i="12"/>
  <c r="BB19" i="12"/>
  <c r="BB20" i="12"/>
  <c r="BB21" i="12"/>
  <c r="BB22" i="12"/>
  <c r="BB23" i="12"/>
  <c r="BB24" i="12"/>
  <c r="BB25" i="12"/>
  <c r="BB26" i="12"/>
  <c r="BB27" i="12"/>
  <c r="BB28" i="12"/>
  <c r="BB29" i="12"/>
  <c r="BB30" i="12"/>
  <c r="BB31" i="12"/>
  <c r="BB32" i="12"/>
  <c r="BB33" i="12"/>
  <c r="BB34" i="12"/>
  <c r="BB35" i="12"/>
  <c r="BB36" i="12"/>
  <c r="BB37" i="12"/>
  <c r="BB38" i="12"/>
  <c r="BB39" i="12"/>
  <c r="BB40" i="12"/>
  <c r="BB41" i="12"/>
  <c r="BB42" i="12"/>
  <c r="BB43" i="12"/>
  <c r="BB44" i="12"/>
  <c r="BB45" i="12"/>
  <c r="BB46" i="12"/>
  <c r="BB47" i="12"/>
  <c r="BB48" i="12"/>
  <c r="BB49" i="12"/>
  <c r="BB50" i="12"/>
  <c r="BB51" i="12"/>
  <c r="BB52" i="12"/>
  <c r="BB53" i="12"/>
  <c r="BB54" i="12"/>
  <c r="BB55" i="12"/>
  <c r="BB56" i="12"/>
  <c r="BB57" i="12"/>
  <c r="BB58" i="12"/>
  <c r="BB59" i="12"/>
  <c r="BB60" i="12"/>
  <c r="BB61" i="12"/>
  <c r="BB62" i="12"/>
  <c r="BB63" i="12"/>
  <c r="BB64" i="12"/>
  <c r="BB65" i="12"/>
  <c r="BB66" i="12"/>
  <c r="BB67" i="12"/>
  <c r="BB68" i="12"/>
  <c r="BB69" i="12"/>
  <c r="BB70" i="12"/>
  <c r="BB71" i="12"/>
  <c r="BB72" i="12"/>
  <c r="BB73" i="12"/>
  <c r="BB74" i="12"/>
  <c r="BB75" i="12"/>
  <c r="BB76" i="12"/>
  <c r="BB77" i="12"/>
  <c r="BB78" i="12"/>
  <c r="BB79" i="12"/>
  <c r="BB80" i="12"/>
  <c r="BB81" i="12"/>
  <c r="BB82" i="12"/>
  <c r="BB83" i="12"/>
  <c r="BB84" i="12"/>
  <c r="BB85" i="12"/>
  <c r="BB86" i="12"/>
  <c r="BB87" i="12"/>
  <c r="BB88" i="12"/>
  <c r="BB89" i="12"/>
  <c r="BB90" i="12"/>
  <c r="BB91" i="12"/>
  <c r="BB92" i="12"/>
  <c r="BB93" i="12"/>
  <c r="BB94" i="12"/>
  <c r="BB95" i="12"/>
  <c r="BB96" i="12"/>
  <c r="BB97" i="12"/>
  <c r="BB98" i="12"/>
  <c r="BB99" i="12"/>
  <c r="BB100" i="12"/>
  <c r="BB101" i="12"/>
  <c r="BB102" i="12"/>
  <c r="BB103" i="12"/>
  <c r="BB104" i="12"/>
  <c r="BB105" i="12"/>
  <c r="BB106" i="12"/>
  <c r="BB107" i="12"/>
  <c r="BB108" i="12"/>
  <c r="BB109" i="12"/>
  <c r="BB110" i="12"/>
  <c r="BB111" i="12"/>
  <c r="BB112" i="12"/>
  <c r="BB113" i="12"/>
  <c r="BB114" i="12"/>
  <c r="BB115" i="12"/>
  <c r="BB116" i="12"/>
  <c r="BB117" i="12"/>
  <c r="BB118" i="12"/>
  <c r="BB119" i="12"/>
  <c r="BB120" i="12"/>
  <c r="BB121" i="12"/>
  <c r="BB122" i="12"/>
  <c r="BB123" i="12"/>
  <c r="BB124" i="12"/>
  <c r="BB125" i="12"/>
  <c r="BB126" i="12"/>
  <c r="BB127" i="12"/>
  <c r="BB128" i="12"/>
  <c r="BB129" i="12"/>
  <c r="BB130" i="12"/>
  <c r="BB131" i="12"/>
  <c r="BB132" i="12"/>
  <c r="BB133" i="12"/>
  <c r="BB134" i="12"/>
  <c r="BB135" i="12"/>
  <c r="BB136" i="12"/>
  <c r="BB137" i="12"/>
  <c r="BB138" i="12"/>
  <c r="BB139" i="12"/>
  <c r="BB140" i="12"/>
  <c r="BB141" i="12"/>
  <c r="BB142" i="12"/>
  <c r="BB143" i="12"/>
  <c r="BB144" i="12"/>
  <c r="BB145" i="12"/>
  <c r="BB146" i="12"/>
  <c r="BB147" i="12"/>
  <c r="BB148" i="12"/>
  <c r="BB149" i="12"/>
  <c r="BB150" i="12"/>
  <c r="BB151" i="12"/>
  <c r="BB152" i="12"/>
  <c r="BB153" i="12"/>
  <c r="BB154" i="12"/>
  <c r="BB155" i="12"/>
  <c r="BB156" i="12"/>
  <c r="BB157" i="12"/>
  <c r="BB158" i="12"/>
  <c r="BB159" i="12"/>
  <c r="BB160" i="12"/>
  <c r="BB161" i="12"/>
  <c r="BB162" i="12"/>
  <c r="BB163" i="12"/>
  <c r="BB164" i="12"/>
  <c r="BB165" i="12"/>
  <c r="BB166" i="12"/>
  <c r="BB167" i="12"/>
  <c r="BB168" i="12"/>
  <c r="BB169" i="12"/>
  <c r="BB170" i="12"/>
  <c r="BB171" i="12"/>
  <c r="BB172" i="12"/>
  <c r="BB173" i="12"/>
  <c r="BB174" i="12"/>
  <c r="BB175" i="12"/>
  <c r="BB176" i="12"/>
  <c r="BB177" i="12"/>
  <c r="BB178" i="12"/>
  <c r="BB179" i="12"/>
  <c r="BB180" i="12"/>
  <c r="BB181" i="12"/>
  <c r="BB182" i="12"/>
  <c r="BB183" i="12"/>
  <c r="BB184" i="12"/>
  <c r="BB185" i="12"/>
  <c r="BB186" i="12"/>
  <c r="BB187" i="12"/>
  <c r="BB188" i="12"/>
  <c r="BB189" i="12"/>
  <c r="BB190" i="12"/>
  <c r="BB191" i="12"/>
  <c r="BB192" i="12"/>
  <c r="BB193" i="12"/>
  <c r="BB194" i="12"/>
  <c r="BB195" i="12"/>
  <c r="BB196" i="12"/>
  <c r="AD6" i="12"/>
  <c r="AH6" i="12" s="1"/>
  <c r="AD7" i="12"/>
  <c r="AD8" i="12"/>
  <c r="AD9" i="12"/>
  <c r="AD10" i="12"/>
  <c r="AD11" i="12"/>
  <c r="AD12" i="12"/>
  <c r="AD13" i="12"/>
  <c r="AD14" i="12"/>
  <c r="AD15" i="12"/>
  <c r="AD16" i="12"/>
  <c r="AD17" i="12"/>
  <c r="AD18" i="12"/>
  <c r="AD19" i="12"/>
  <c r="AD20" i="12"/>
  <c r="AD21" i="12"/>
  <c r="AD22" i="12"/>
  <c r="AD23" i="12"/>
  <c r="AD24" i="12"/>
  <c r="AD25" i="12"/>
  <c r="AD26" i="12"/>
  <c r="AD27" i="12"/>
  <c r="AD28" i="12"/>
  <c r="AD29" i="12"/>
  <c r="AD30" i="12"/>
  <c r="AD31" i="12"/>
  <c r="AD32" i="12"/>
  <c r="AD33" i="12"/>
  <c r="AD34" i="12"/>
  <c r="AD35" i="12"/>
  <c r="AD36" i="12"/>
  <c r="AD37" i="12"/>
  <c r="AD38" i="12"/>
  <c r="AD39" i="12"/>
  <c r="AD40" i="12"/>
  <c r="AD41" i="12"/>
  <c r="AD42" i="12"/>
  <c r="AD43" i="12"/>
  <c r="AD44" i="12"/>
  <c r="AD45" i="12"/>
  <c r="AD46" i="12"/>
  <c r="AD47" i="12"/>
  <c r="AD48" i="12"/>
  <c r="AD49" i="12"/>
  <c r="AD50" i="12"/>
  <c r="AD51" i="12"/>
  <c r="AD52" i="12"/>
  <c r="AD53" i="12"/>
  <c r="AD54" i="12"/>
  <c r="AD55" i="12"/>
  <c r="AD56" i="12"/>
  <c r="AD57" i="12"/>
  <c r="AD58" i="12"/>
  <c r="AD59" i="12"/>
  <c r="AD60" i="12"/>
  <c r="AD61" i="12"/>
  <c r="AD62" i="12"/>
  <c r="AD63" i="12"/>
  <c r="AD64" i="12"/>
  <c r="AD65" i="12"/>
  <c r="AD66" i="12"/>
  <c r="AD67" i="12"/>
  <c r="AD68" i="12"/>
  <c r="AD69" i="12"/>
  <c r="AD70" i="12"/>
  <c r="AD71" i="12"/>
  <c r="AD72" i="12"/>
  <c r="AD73" i="12"/>
  <c r="AD74" i="12"/>
  <c r="AD75" i="12"/>
  <c r="AD76" i="12"/>
  <c r="AD77" i="12"/>
  <c r="AD78" i="12"/>
  <c r="AD79" i="12"/>
  <c r="AD80" i="12"/>
  <c r="AD81" i="12"/>
  <c r="AD82" i="12"/>
  <c r="AD83" i="12"/>
  <c r="AD84" i="12"/>
  <c r="AD85" i="12"/>
  <c r="AD86" i="12"/>
  <c r="AD87" i="12"/>
  <c r="AD88" i="12"/>
  <c r="AD89" i="12"/>
  <c r="AD90" i="12"/>
  <c r="AD91" i="12"/>
  <c r="AD92" i="12"/>
  <c r="AD93" i="12"/>
  <c r="AD94" i="12"/>
  <c r="AD95" i="12"/>
  <c r="AD96" i="12"/>
  <c r="AD97" i="12"/>
  <c r="AD98" i="12"/>
  <c r="AD99" i="12"/>
  <c r="AD100" i="12"/>
  <c r="AD101" i="12"/>
  <c r="AD102" i="12"/>
  <c r="AD103" i="12"/>
  <c r="AD104" i="12"/>
  <c r="AD105" i="12"/>
  <c r="AD106" i="12"/>
  <c r="AD107" i="12"/>
  <c r="AD108" i="12"/>
  <c r="AD109" i="12"/>
  <c r="AD110" i="12"/>
  <c r="AD111" i="12"/>
  <c r="AD112" i="12"/>
  <c r="AD113" i="12"/>
  <c r="AD114" i="12"/>
  <c r="AD115" i="12"/>
  <c r="AD116" i="12"/>
  <c r="AD117" i="12"/>
  <c r="AD118" i="12"/>
  <c r="AD119" i="12"/>
  <c r="AD120" i="12"/>
  <c r="AD121" i="12"/>
  <c r="AD122" i="12"/>
  <c r="AD123" i="12"/>
  <c r="AD124" i="12"/>
  <c r="AD125" i="12"/>
  <c r="AD126" i="12"/>
  <c r="AD127" i="12"/>
  <c r="AD128" i="12"/>
  <c r="AD129" i="12"/>
  <c r="AD130" i="12"/>
  <c r="AD131" i="12"/>
  <c r="AD132" i="12"/>
  <c r="AD133" i="12"/>
  <c r="AD134" i="12"/>
  <c r="AD135" i="12"/>
  <c r="AD136" i="12"/>
  <c r="AD137" i="12"/>
  <c r="AD138" i="12"/>
  <c r="AD139" i="12"/>
  <c r="AD140" i="12"/>
  <c r="AD141" i="12"/>
  <c r="AD142" i="12"/>
  <c r="AD143" i="12"/>
  <c r="AD144" i="12"/>
  <c r="AD145" i="12"/>
  <c r="AD146" i="12"/>
  <c r="AD147" i="12"/>
  <c r="AD148" i="12"/>
  <c r="AD149" i="12"/>
  <c r="AD150" i="12"/>
  <c r="AD151" i="12"/>
  <c r="AD152" i="12"/>
  <c r="AD153" i="12"/>
  <c r="AD154" i="12"/>
  <c r="AD155" i="12"/>
  <c r="AD156" i="12"/>
  <c r="AD157" i="12"/>
  <c r="AD158" i="12"/>
  <c r="AD159" i="12"/>
  <c r="AD160" i="12"/>
  <c r="AD161" i="12"/>
  <c r="AD162" i="12"/>
  <c r="AD163" i="12"/>
  <c r="AD164" i="12"/>
  <c r="AD165" i="12"/>
  <c r="AD166" i="12"/>
  <c r="AD167" i="12"/>
  <c r="AD168" i="12"/>
  <c r="AD169" i="12"/>
  <c r="AD170" i="12"/>
  <c r="AD171" i="12"/>
  <c r="AD172" i="12"/>
  <c r="AD173" i="12"/>
  <c r="AD174" i="12"/>
  <c r="AD175" i="12"/>
  <c r="AD176" i="12"/>
  <c r="AD177" i="12"/>
  <c r="AD178" i="12"/>
  <c r="AD179" i="12"/>
  <c r="AD180" i="12"/>
  <c r="AD181" i="12"/>
  <c r="AD182" i="12"/>
  <c r="AD183" i="12"/>
  <c r="AD184" i="12"/>
  <c r="AD185" i="12"/>
  <c r="AD186" i="12"/>
  <c r="AD187" i="12"/>
  <c r="AD188" i="12"/>
  <c r="AD189" i="12"/>
  <c r="AD190" i="12"/>
  <c r="AD191" i="12"/>
  <c r="AD192" i="12"/>
  <c r="AD193" i="12"/>
  <c r="AD194" i="12"/>
  <c r="AD195" i="12"/>
  <c r="AD196" i="12"/>
  <c r="F6" i="12"/>
  <c r="J6" i="12" s="1"/>
  <c r="U6" i="12" s="1"/>
  <c r="F7" i="12"/>
  <c r="F8" i="12"/>
  <c r="F9" i="12"/>
  <c r="F10" i="12"/>
  <c r="F11" i="12"/>
  <c r="F12" i="12"/>
  <c r="F13" i="12"/>
  <c r="F14" i="12"/>
  <c r="F15" i="12"/>
  <c r="F16" i="12"/>
  <c r="F17" i="12"/>
  <c r="F18" i="12"/>
  <c r="F19" i="12"/>
  <c r="F20" i="12"/>
  <c r="F21" i="12"/>
  <c r="F22" i="12"/>
  <c r="F23" i="12"/>
  <c r="F24" i="12"/>
  <c r="F25" i="12"/>
  <c r="F26" i="12"/>
  <c r="F27" i="12"/>
  <c r="F28" i="12"/>
  <c r="F29" i="12"/>
  <c r="F30" i="12"/>
  <c r="F31" i="12"/>
  <c r="F32" i="12"/>
  <c r="F33" i="12"/>
  <c r="F34" i="12"/>
  <c r="F35" i="12"/>
  <c r="F36" i="12"/>
  <c r="F37" i="12"/>
  <c r="F38" i="12"/>
  <c r="F39" i="12"/>
  <c r="F40" i="12"/>
  <c r="F41" i="12"/>
  <c r="F42" i="12"/>
  <c r="F43" i="12"/>
  <c r="F44" i="12"/>
  <c r="F45" i="12"/>
  <c r="F46" i="12"/>
  <c r="F47" i="12"/>
  <c r="F48" i="12"/>
  <c r="F49" i="12"/>
  <c r="F50" i="12"/>
  <c r="F51" i="12"/>
  <c r="F52" i="12"/>
  <c r="F53" i="12"/>
  <c r="F54" i="12"/>
  <c r="F55" i="12"/>
  <c r="F56" i="12"/>
  <c r="F57" i="12"/>
  <c r="F58" i="12"/>
  <c r="F59" i="12"/>
  <c r="F60" i="12"/>
  <c r="F61" i="12"/>
  <c r="F62" i="12"/>
  <c r="F63" i="12"/>
  <c r="F64" i="12"/>
  <c r="F65" i="12"/>
  <c r="F66" i="12"/>
  <c r="F67" i="12"/>
  <c r="F68" i="12"/>
  <c r="F69" i="12"/>
  <c r="F70" i="12"/>
  <c r="F71" i="12"/>
  <c r="F72" i="12"/>
  <c r="F73" i="12"/>
  <c r="F74" i="12"/>
  <c r="F75" i="12"/>
  <c r="F76" i="12"/>
  <c r="F77" i="12"/>
  <c r="F78" i="12"/>
  <c r="F79" i="12"/>
  <c r="F80" i="12"/>
  <c r="F81" i="12"/>
  <c r="F82" i="12"/>
  <c r="F83" i="12"/>
  <c r="F84" i="12"/>
  <c r="F85" i="12"/>
  <c r="F86" i="12"/>
  <c r="F87" i="12"/>
  <c r="F88" i="12"/>
  <c r="F89" i="12"/>
  <c r="F90" i="12"/>
  <c r="F91" i="12"/>
  <c r="F92" i="12"/>
  <c r="F93" i="12"/>
  <c r="F94" i="12"/>
  <c r="F95" i="12"/>
  <c r="F96" i="12"/>
  <c r="F97" i="12"/>
  <c r="F98" i="12"/>
  <c r="F99" i="12"/>
  <c r="F100" i="12"/>
  <c r="F101" i="12"/>
  <c r="F102" i="12"/>
  <c r="F103" i="12"/>
  <c r="F104" i="12"/>
  <c r="F105" i="12"/>
  <c r="F106" i="12"/>
  <c r="F107" i="12"/>
  <c r="F108" i="12"/>
  <c r="F109" i="12"/>
  <c r="F110" i="12"/>
  <c r="F111" i="12"/>
  <c r="F112" i="12"/>
  <c r="F113" i="12"/>
  <c r="F114" i="12"/>
  <c r="F115" i="12"/>
  <c r="F116" i="12"/>
  <c r="F117" i="12"/>
  <c r="F118" i="12"/>
  <c r="F119" i="12"/>
  <c r="F120" i="12"/>
  <c r="F121" i="12"/>
  <c r="F122" i="12"/>
  <c r="F123" i="12"/>
  <c r="F124" i="12"/>
  <c r="F125" i="12"/>
  <c r="F126" i="12"/>
  <c r="F127" i="12"/>
  <c r="F128" i="12"/>
  <c r="F129" i="12"/>
  <c r="F130" i="12"/>
  <c r="F131" i="12"/>
  <c r="F132" i="12"/>
  <c r="F133" i="12"/>
  <c r="F134" i="12"/>
  <c r="F135" i="12"/>
  <c r="F136" i="12"/>
  <c r="F137" i="12"/>
  <c r="F138" i="12"/>
  <c r="F139" i="12"/>
  <c r="F140" i="12"/>
  <c r="F141" i="12"/>
  <c r="F142" i="12"/>
  <c r="F143" i="12"/>
  <c r="F144" i="12"/>
  <c r="F145" i="12"/>
  <c r="F146" i="12"/>
  <c r="F147" i="12"/>
  <c r="F148" i="12"/>
  <c r="F149" i="12"/>
  <c r="F150" i="12"/>
  <c r="F151" i="12"/>
  <c r="F152" i="12"/>
  <c r="F153" i="12"/>
  <c r="F154" i="12"/>
  <c r="F155" i="12"/>
  <c r="F156" i="12"/>
  <c r="F157" i="12"/>
  <c r="F158" i="12"/>
  <c r="F159" i="12"/>
  <c r="F160" i="12"/>
  <c r="F161" i="12"/>
  <c r="F162" i="12"/>
  <c r="F163" i="12"/>
  <c r="F164" i="12"/>
  <c r="F165" i="12"/>
  <c r="F166" i="12"/>
  <c r="F167" i="12"/>
  <c r="F168" i="12"/>
  <c r="F169" i="12"/>
  <c r="F170" i="12"/>
  <c r="F171" i="12"/>
  <c r="F172" i="12"/>
  <c r="F173" i="12"/>
  <c r="F174" i="12"/>
  <c r="F175" i="12"/>
  <c r="F176" i="12"/>
  <c r="F177" i="12"/>
  <c r="F178" i="12"/>
  <c r="F179" i="12"/>
  <c r="F180" i="12"/>
  <c r="F181" i="12"/>
  <c r="F182" i="12"/>
  <c r="F183" i="12"/>
  <c r="F184" i="12"/>
  <c r="F185" i="12"/>
  <c r="F186" i="12"/>
  <c r="F187" i="12"/>
  <c r="F188" i="12"/>
  <c r="F189" i="12"/>
  <c r="F190" i="12"/>
  <c r="F191" i="12"/>
  <c r="F192" i="12"/>
  <c r="F193" i="12"/>
  <c r="F194" i="12"/>
  <c r="F195" i="12"/>
  <c r="F196" i="12"/>
  <c r="DV6" i="8"/>
  <c r="DV7" i="8"/>
  <c r="DV8" i="8"/>
  <c r="DV9" i="8"/>
  <c r="DV10" i="8"/>
  <c r="DV11" i="8"/>
  <c r="DV12" i="8"/>
  <c r="DV13" i="8"/>
  <c r="DV14" i="8"/>
  <c r="DV15" i="8"/>
  <c r="DV16" i="8"/>
  <c r="DV17" i="8"/>
  <c r="DV18" i="8"/>
  <c r="DV19" i="8"/>
  <c r="DV20" i="8"/>
  <c r="DV21" i="8"/>
  <c r="DV22" i="8"/>
  <c r="DV23" i="8"/>
  <c r="DV24" i="8"/>
  <c r="DV25" i="8"/>
  <c r="DV26" i="8"/>
  <c r="DV27" i="8"/>
  <c r="DV28" i="8"/>
  <c r="DV29" i="8"/>
  <c r="DV30" i="8"/>
  <c r="DV31" i="8"/>
  <c r="DV32" i="8"/>
  <c r="DV33" i="8"/>
  <c r="DV34" i="8"/>
  <c r="DV35" i="8"/>
  <c r="DV36" i="8"/>
  <c r="DV37" i="8"/>
  <c r="DV38" i="8"/>
  <c r="DV39" i="8"/>
  <c r="DV40" i="8"/>
  <c r="DV41" i="8"/>
  <c r="DV42" i="8"/>
  <c r="DV43" i="8"/>
  <c r="DV44" i="8"/>
  <c r="DV45" i="8"/>
  <c r="DV46" i="8"/>
  <c r="DV47" i="8"/>
  <c r="DV48" i="8"/>
  <c r="DV49" i="8"/>
  <c r="DV50" i="8"/>
  <c r="DV51" i="8"/>
  <c r="DV52" i="8"/>
  <c r="DV53" i="8"/>
  <c r="DV54" i="8"/>
  <c r="DV55" i="8"/>
  <c r="DV56" i="8"/>
  <c r="DV57" i="8"/>
  <c r="DV58" i="8"/>
  <c r="DV59" i="8"/>
  <c r="DV60" i="8"/>
  <c r="DV61" i="8"/>
  <c r="DV62" i="8"/>
  <c r="DV63" i="8"/>
  <c r="DV64" i="8"/>
  <c r="DV65" i="8"/>
  <c r="DV66" i="8"/>
  <c r="DV67" i="8"/>
  <c r="DV68" i="8"/>
  <c r="DV69" i="8"/>
  <c r="DV70" i="8"/>
  <c r="DV71" i="8"/>
  <c r="DV72" i="8"/>
  <c r="DV73" i="8"/>
  <c r="DV74" i="8"/>
  <c r="DV75" i="8"/>
  <c r="DV76" i="8"/>
  <c r="DV77" i="8"/>
  <c r="DV78" i="8"/>
  <c r="DV79" i="8"/>
  <c r="DV80" i="8"/>
  <c r="DV81" i="8"/>
  <c r="DV82" i="8"/>
  <c r="DV83" i="8"/>
  <c r="DV84" i="8"/>
  <c r="DV85" i="8"/>
  <c r="DV86" i="8"/>
  <c r="DV87" i="8"/>
  <c r="DV88" i="8"/>
  <c r="DV89" i="8"/>
  <c r="DV90" i="8"/>
  <c r="DV91" i="8"/>
  <c r="DV92" i="8"/>
  <c r="DV93" i="8"/>
  <c r="DV94" i="8"/>
  <c r="DV95" i="8"/>
  <c r="DV96" i="8"/>
  <c r="DV97" i="8"/>
  <c r="DV98" i="8"/>
  <c r="DV99" i="8"/>
  <c r="DV100" i="8"/>
  <c r="DV101" i="8"/>
  <c r="DV102" i="8"/>
  <c r="DV103" i="8"/>
  <c r="DV104" i="8"/>
  <c r="DV105" i="8"/>
  <c r="DV106" i="8"/>
  <c r="DV107" i="8"/>
  <c r="DV108" i="8"/>
  <c r="DV109" i="8"/>
  <c r="DV110" i="8"/>
  <c r="DV111" i="8"/>
  <c r="DV112" i="8"/>
  <c r="DV113" i="8"/>
  <c r="DV114" i="8"/>
  <c r="DV115" i="8"/>
  <c r="DV116" i="8"/>
  <c r="DV117" i="8"/>
  <c r="DV118" i="8"/>
  <c r="DV119" i="8"/>
  <c r="DV120" i="8"/>
  <c r="DV121" i="8"/>
  <c r="DV122" i="8"/>
  <c r="DV123" i="8"/>
  <c r="DV124" i="8"/>
  <c r="DV125" i="8"/>
  <c r="DV126" i="8"/>
  <c r="DV127" i="8"/>
  <c r="DV128" i="8"/>
  <c r="DV129" i="8"/>
  <c r="DV130" i="8"/>
  <c r="DV131" i="8"/>
  <c r="DV132" i="8"/>
  <c r="DV133" i="8"/>
  <c r="DV134" i="8"/>
  <c r="DV135" i="8"/>
  <c r="DV136" i="8"/>
  <c r="DV137" i="8"/>
  <c r="DV138" i="8"/>
  <c r="DV139" i="8"/>
  <c r="DV140" i="8"/>
  <c r="DV141" i="8"/>
  <c r="DV142" i="8"/>
  <c r="DV143" i="8"/>
  <c r="DV144" i="8"/>
  <c r="DV145" i="8"/>
  <c r="DV146" i="8"/>
  <c r="DV147" i="8"/>
  <c r="DV148" i="8"/>
  <c r="DV149" i="8"/>
  <c r="DV150" i="8"/>
  <c r="DV151" i="8"/>
  <c r="DV152" i="8"/>
  <c r="DV153" i="8"/>
  <c r="DV154" i="8"/>
  <c r="DV155" i="8"/>
  <c r="DV156" i="8"/>
  <c r="DV157" i="8"/>
  <c r="DV158" i="8"/>
  <c r="DV159" i="8"/>
  <c r="DV160" i="8"/>
  <c r="DV161" i="8"/>
  <c r="DV162" i="8"/>
  <c r="DV163" i="8"/>
  <c r="DV164" i="8"/>
  <c r="DV165" i="8"/>
  <c r="DV166" i="8"/>
  <c r="DV167" i="8"/>
  <c r="DV168" i="8"/>
  <c r="DV169" i="8"/>
  <c r="DV170" i="8"/>
  <c r="DV171" i="8"/>
  <c r="DV172" i="8"/>
  <c r="DV173" i="8"/>
  <c r="DV174" i="8"/>
  <c r="DV175" i="8"/>
  <c r="DV176" i="8"/>
  <c r="DV177" i="8"/>
  <c r="DV178" i="8"/>
  <c r="DV179" i="8"/>
  <c r="DV180" i="8"/>
  <c r="DV181" i="8"/>
  <c r="DV182" i="8"/>
  <c r="DV183" i="8"/>
  <c r="DV184" i="8"/>
  <c r="DV185" i="8"/>
  <c r="DV186" i="8"/>
  <c r="DV187" i="8"/>
  <c r="DV188" i="8"/>
  <c r="DV189" i="8"/>
  <c r="DV190" i="8"/>
  <c r="DV191" i="8"/>
  <c r="DV192" i="8"/>
  <c r="DV193" i="8"/>
  <c r="DV194" i="8"/>
  <c r="DV195" i="8"/>
  <c r="DV196" i="8"/>
  <c r="CX6" i="8"/>
  <c r="CX7" i="8"/>
  <c r="CX8" i="8"/>
  <c r="CX9" i="8"/>
  <c r="CX10" i="8"/>
  <c r="CX11" i="8"/>
  <c r="CX12" i="8"/>
  <c r="CX13" i="8"/>
  <c r="CX14" i="8"/>
  <c r="CX15" i="8"/>
  <c r="CX16" i="8"/>
  <c r="CX17" i="8"/>
  <c r="CX18" i="8"/>
  <c r="CX19" i="8"/>
  <c r="CX20" i="8"/>
  <c r="CX21" i="8"/>
  <c r="CX22" i="8"/>
  <c r="CX23" i="8"/>
  <c r="CX24" i="8"/>
  <c r="CX25" i="8"/>
  <c r="CX26" i="8"/>
  <c r="CX27" i="8"/>
  <c r="CX28" i="8"/>
  <c r="CX29" i="8"/>
  <c r="CX30" i="8"/>
  <c r="CX31" i="8"/>
  <c r="CX32" i="8"/>
  <c r="CX33" i="8"/>
  <c r="CX34" i="8"/>
  <c r="CX35" i="8"/>
  <c r="CX36" i="8"/>
  <c r="CX37" i="8"/>
  <c r="CX38" i="8"/>
  <c r="CX39" i="8"/>
  <c r="CX40" i="8"/>
  <c r="CX41" i="8"/>
  <c r="CX42" i="8"/>
  <c r="CX43" i="8"/>
  <c r="CX44" i="8"/>
  <c r="CX45" i="8"/>
  <c r="CX46" i="8"/>
  <c r="CX47" i="8"/>
  <c r="CX48" i="8"/>
  <c r="CX49" i="8"/>
  <c r="CX50" i="8"/>
  <c r="CX51" i="8"/>
  <c r="CX52" i="8"/>
  <c r="CX53" i="8"/>
  <c r="CX54" i="8"/>
  <c r="CX55" i="8"/>
  <c r="CX56" i="8"/>
  <c r="CX57" i="8"/>
  <c r="CX58" i="8"/>
  <c r="CX59" i="8"/>
  <c r="CX60" i="8"/>
  <c r="CX61" i="8"/>
  <c r="CX62" i="8"/>
  <c r="CX63" i="8"/>
  <c r="CX64" i="8"/>
  <c r="CX65" i="8"/>
  <c r="CX66" i="8"/>
  <c r="CX67" i="8"/>
  <c r="CX68" i="8"/>
  <c r="CX69" i="8"/>
  <c r="CX70" i="8"/>
  <c r="CX71" i="8"/>
  <c r="CX72" i="8"/>
  <c r="CX73" i="8"/>
  <c r="CX74" i="8"/>
  <c r="CX75" i="8"/>
  <c r="CX76" i="8"/>
  <c r="CX77" i="8"/>
  <c r="CX78" i="8"/>
  <c r="CX79" i="8"/>
  <c r="CX80" i="8"/>
  <c r="CX81" i="8"/>
  <c r="CX82" i="8"/>
  <c r="CX83" i="8"/>
  <c r="CX84" i="8"/>
  <c r="CX85" i="8"/>
  <c r="CX86" i="8"/>
  <c r="CX87" i="8"/>
  <c r="CX88" i="8"/>
  <c r="CX89" i="8"/>
  <c r="CX90" i="8"/>
  <c r="CX91" i="8"/>
  <c r="CX92" i="8"/>
  <c r="CX93" i="8"/>
  <c r="CX94" i="8"/>
  <c r="CX95" i="8"/>
  <c r="CX96" i="8"/>
  <c r="CX97" i="8"/>
  <c r="CX98" i="8"/>
  <c r="CX99" i="8"/>
  <c r="CX100" i="8"/>
  <c r="CX101" i="8"/>
  <c r="CX102" i="8"/>
  <c r="CX103" i="8"/>
  <c r="CX104" i="8"/>
  <c r="CX105" i="8"/>
  <c r="CX106" i="8"/>
  <c r="CX107" i="8"/>
  <c r="CX108" i="8"/>
  <c r="CX109" i="8"/>
  <c r="CX110" i="8"/>
  <c r="CX111" i="8"/>
  <c r="CX112" i="8"/>
  <c r="CX113" i="8"/>
  <c r="CX114" i="8"/>
  <c r="CX115" i="8"/>
  <c r="CX116" i="8"/>
  <c r="CX117" i="8"/>
  <c r="CX118" i="8"/>
  <c r="CX119" i="8"/>
  <c r="CX120" i="8"/>
  <c r="CX121" i="8"/>
  <c r="CX122" i="8"/>
  <c r="CX123" i="8"/>
  <c r="CX124" i="8"/>
  <c r="CX125" i="8"/>
  <c r="CX126" i="8"/>
  <c r="CX127" i="8"/>
  <c r="CX128" i="8"/>
  <c r="CX129" i="8"/>
  <c r="CX130" i="8"/>
  <c r="CX131" i="8"/>
  <c r="CX132" i="8"/>
  <c r="CX133" i="8"/>
  <c r="CX134" i="8"/>
  <c r="CX135" i="8"/>
  <c r="CX136" i="8"/>
  <c r="CX137" i="8"/>
  <c r="CX138" i="8"/>
  <c r="CX139" i="8"/>
  <c r="CX140" i="8"/>
  <c r="CX141" i="8"/>
  <c r="CX142" i="8"/>
  <c r="CX143" i="8"/>
  <c r="CX144" i="8"/>
  <c r="CX145" i="8"/>
  <c r="CX146" i="8"/>
  <c r="CX147" i="8"/>
  <c r="CX148" i="8"/>
  <c r="CX149" i="8"/>
  <c r="CX150" i="8"/>
  <c r="CX151" i="8"/>
  <c r="CX152" i="8"/>
  <c r="CX153" i="8"/>
  <c r="CX154" i="8"/>
  <c r="CX155" i="8"/>
  <c r="CX156" i="8"/>
  <c r="CX157" i="8"/>
  <c r="CX158" i="8"/>
  <c r="CX159" i="8"/>
  <c r="CX160" i="8"/>
  <c r="CX161" i="8"/>
  <c r="CX162" i="8"/>
  <c r="CX163" i="8"/>
  <c r="CX164" i="8"/>
  <c r="CX165" i="8"/>
  <c r="CX166" i="8"/>
  <c r="CX167" i="8"/>
  <c r="CX168" i="8"/>
  <c r="CX169" i="8"/>
  <c r="CX170" i="8"/>
  <c r="CX171" i="8"/>
  <c r="CX172" i="8"/>
  <c r="CX173" i="8"/>
  <c r="CX174" i="8"/>
  <c r="CX175" i="8"/>
  <c r="CX176" i="8"/>
  <c r="CX177" i="8"/>
  <c r="CX178" i="8"/>
  <c r="CX179" i="8"/>
  <c r="CX180" i="8"/>
  <c r="CX181" i="8"/>
  <c r="CX182" i="8"/>
  <c r="CX183" i="8"/>
  <c r="CX184" i="8"/>
  <c r="CX185" i="8"/>
  <c r="CX186" i="8"/>
  <c r="CX187" i="8"/>
  <c r="CX188" i="8"/>
  <c r="CX189" i="8"/>
  <c r="CX190" i="8"/>
  <c r="CX191" i="8"/>
  <c r="CX192" i="8"/>
  <c r="CX193" i="8"/>
  <c r="CX194" i="8"/>
  <c r="CX195" i="8"/>
  <c r="CX196" i="8"/>
  <c r="BZ6" i="8"/>
  <c r="BZ7" i="8"/>
  <c r="BZ8" i="8"/>
  <c r="BZ9" i="8"/>
  <c r="BZ10" i="8"/>
  <c r="BZ11" i="8"/>
  <c r="BZ12" i="8"/>
  <c r="BZ13" i="8"/>
  <c r="BZ14" i="8"/>
  <c r="BZ15" i="8"/>
  <c r="BZ16" i="8"/>
  <c r="BZ17" i="8"/>
  <c r="BZ18" i="8"/>
  <c r="BZ19" i="8"/>
  <c r="BZ20" i="8"/>
  <c r="BZ21" i="8"/>
  <c r="BZ22" i="8"/>
  <c r="BZ23" i="8"/>
  <c r="BZ24" i="8"/>
  <c r="BZ25" i="8"/>
  <c r="BZ26" i="8"/>
  <c r="BZ27" i="8"/>
  <c r="BZ28" i="8"/>
  <c r="BZ29" i="8"/>
  <c r="BZ30" i="8"/>
  <c r="BZ31" i="8"/>
  <c r="BZ32" i="8"/>
  <c r="BZ33" i="8"/>
  <c r="BZ34" i="8"/>
  <c r="BZ35" i="8"/>
  <c r="BZ36" i="8"/>
  <c r="BZ37" i="8"/>
  <c r="BZ38" i="8"/>
  <c r="BZ39" i="8"/>
  <c r="BZ40" i="8"/>
  <c r="BZ41" i="8"/>
  <c r="BZ42" i="8"/>
  <c r="BZ43" i="8"/>
  <c r="BZ44" i="8"/>
  <c r="BZ45" i="8"/>
  <c r="BZ46" i="8"/>
  <c r="BZ47" i="8"/>
  <c r="BZ48" i="8"/>
  <c r="BZ49" i="8"/>
  <c r="BZ50" i="8"/>
  <c r="BZ51" i="8"/>
  <c r="BZ52" i="8"/>
  <c r="BZ53" i="8"/>
  <c r="BZ54" i="8"/>
  <c r="BZ55" i="8"/>
  <c r="BZ56" i="8"/>
  <c r="BZ57" i="8"/>
  <c r="BZ58" i="8"/>
  <c r="BZ59" i="8"/>
  <c r="BZ60" i="8"/>
  <c r="BZ61" i="8"/>
  <c r="BZ62" i="8"/>
  <c r="BZ63" i="8"/>
  <c r="BZ64" i="8"/>
  <c r="BZ65" i="8"/>
  <c r="BZ66" i="8"/>
  <c r="BZ67" i="8"/>
  <c r="BZ68" i="8"/>
  <c r="BZ69" i="8"/>
  <c r="BZ70" i="8"/>
  <c r="BZ71" i="8"/>
  <c r="BZ72" i="8"/>
  <c r="BZ73" i="8"/>
  <c r="BZ74" i="8"/>
  <c r="BZ75" i="8"/>
  <c r="BZ76" i="8"/>
  <c r="BZ77" i="8"/>
  <c r="BZ78" i="8"/>
  <c r="BZ79" i="8"/>
  <c r="BZ80" i="8"/>
  <c r="BZ81" i="8"/>
  <c r="BZ82" i="8"/>
  <c r="BZ83" i="8"/>
  <c r="BZ84" i="8"/>
  <c r="BZ85" i="8"/>
  <c r="BZ86" i="8"/>
  <c r="BZ87" i="8"/>
  <c r="BZ88" i="8"/>
  <c r="BZ89" i="8"/>
  <c r="BZ90" i="8"/>
  <c r="BZ91" i="8"/>
  <c r="BZ92" i="8"/>
  <c r="BZ93" i="8"/>
  <c r="BZ94" i="8"/>
  <c r="BZ95" i="8"/>
  <c r="BZ96" i="8"/>
  <c r="BZ97" i="8"/>
  <c r="BZ98" i="8"/>
  <c r="BZ99" i="8"/>
  <c r="BZ100" i="8"/>
  <c r="BZ101" i="8"/>
  <c r="BZ102" i="8"/>
  <c r="BZ103" i="8"/>
  <c r="BZ104" i="8"/>
  <c r="BZ105" i="8"/>
  <c r="BZ106" i="8"/>
  <c r="BZ107" i="8"/>
  <c r="BZ108" i="8"/>
  <c r="BZ109" i="8"/>
  <c r="BZ110" i="8"/>
  <c r="BZ111" i="8"/>
  <c r="BZ112" i="8"/>
  <c r="BZ113" i="8"/>
  <c r="BZ114" i="8"/>
  <c r="BZ115" i="8"/>
  <c r="BZ116" i="8"/>
  <c r="BZ117" i="8"/>
  <c r="BZ118" i="8"/>
  <c r="BZ119" i="8"/>
  <c r="BZ120" i="8"/>
  <c r="BZ121" i="8"/>
  <c r="BZ122" i="8"/>
  <c r="BZ123" i="8"/>
  <c r="BZ124" i="8"/>
  <c r="BZ125" i="8"/>
  <c r="BZ126" i="8"/>
  <c r="BZ127" i="8"/>
  <c r="BZ128" i="8"/>
  <c r="BZ129" i="8"/>
  <c r="BZ130" i="8"/>
  <c r="BZ131" i="8"/>
  <c r="BZ132" i="8"/>
  <c r="BZ133" i="8"/>
  <c r="BZ134" i="8"/>
  <c r="BZ135" i="8"/>
  <c r="BZ136" i="8"/>
  <c r="BZ137" i="8"/>
  <c r="BZ138" i="8"/>
  <c r="BZ139" i="8"/>
  <c r="BZ140" i="8"/>
  <c r="BZ141" i="8"/>
  <c r="BZ142" i="8"/>
  <c r="BZ143" i="8"/>
  <c r="BZ144" i="8"/>
  <c r="BZ145" i="8"/>
  <c r="BZ146" i="8"/>
  <c r="BZ147" i="8"/>
  <c r="BZ148" i="8"/>
  <c r="BZ149" i="8"/>
  <c r="BZ150" i="8"/>
  <c r="BZ151" i="8"/>
  <c r="BZ152" i="8"/>
  <c r="BZ153" i="8"/>
  <c r="BZ154" i="8"/>
  <c r="BZ155" i="8"/>
  <c r="BZ156" i="8"/>
  <c r="BZ157" i="8"/>
  <c r="BZ158" i="8"/>
  <c r="BZ159" i="8"/>
  <c r="BZ160" i="8"/>
  <c r="BZ161" i="8"/>
  <c r="BZ162" i="8"/>
  <c r="BZ163" i="8"/>
  <c r="BZ164" i="8"/>
  <c r="BZ165" i="8"/>
  <c r="BZ166" i="8"/>
  <c r="BZ167" i="8"/>
  <c r="BZ168" i="8"/>
  <c r="BZ169" i="8"/>
  <c r="BZ170" i="8"/>
  <c r="BZ171" i="8"/>
  <c r="BZ172" i="8"/>
  <c r="BZ173" i="8"/>
  <c r="BZ174" i="8"/>
  <c r="BZ175" i="8"/>
  <c r="BZ176" i="8"/>
  <c r="BZ177" i="8"/>
  <c r="BZ178" i="8"/>
  <c r="BZ179" i="8"/>
  <c r="BZ180" i="8"/>
  <c r="BZ181" i="8"/>
  <c r="BZ182" i="8"/>
  <c r="BZ183" i="8"/>
  <c r="BZ184" i="8"/>
  <c r="BZ185" i="8"/>
  <c r="BZ186" i="8"/>
  <c r="BZ187" i="8"/>
  <c r="BZ188" i="8"/>
  <c r="BZ189" i="8"/>
  <c r="BZ190" i="8"/>
  <c r="BZ191" i="8"/>
  <c r="BZ192" i="8"/>
  <c r="BZ193" i="8"/>
  <c r="BZ194" i="8"/>
  <c r="BZ195" i="8"/>
  <c r="BZ196" i="8"/>
  <c r="BB6" i="8"/>
  <c r="BB7" i="8"/>
  <c r="BB8" i="8"/>
  <c r="BB9" i="8"/>
  <c r="BB10" i="8"/>
  <c r="BB11" i="8"/>
  <c r="BB12" i="8"/>
  <c r="BB13" i="8"/>
  <c r="BB14" i="8"/>
  <c r="BB15" i="8"/>
  <c r="BB16" i="8"/>
  <c r="BB17" i="8"/>
  <c r="BB18" i="8"/>
  <c r="BB19" i="8"/>
  <c r="BB20" i="8"/>
  <c r="BB21" i="8"/>
  <c r="BB22" i="8"/>
  <c r="BB23" i="8"/>
  <c r="BB24" i="8"/>
  <c r="BB25" i="8"/>
  <c r="BB26" i="8"/>
  <c r="BB27" i="8"/>
  <c r="BB28" i="8"/>
  <c r="BB29" i="8"/>
  <c r="BB30" i="8"/>
  <c r="BB31" i="8"/>
  <c r="BB32" i="8"/>
  <c r="BB33" i="8"/>
  <c r="BB34" i="8"/>
  <c r="BB35" i="8"/>
  <c r="BB36" i="8"/>
  <c r="BB37" i="8"/>
  <c r="BB38" i="8"/>
  <c r="BB39" i="8"/>
  <c r="BB40" i="8"/>
  <c r="BB41" i="8"/>
  <c r="BB42" i="8"/>
  <c r="BB43" i="8"/>
  <c r="BB44" i="8"/>
  <c r="BB45" i="8"/>
  <c r="BB46" i="8"/>
  <c r="BB47" i="8"/>
  <c r="BB48" i="8"/>
  <c r="BB49" i="8"/>
  <c r="BB50" i="8"/>
  <c r="BB51" i="8"/>
  <c r="BB52" i="8"/>
  <c r="BB53" i="8"/>
  <c r="BB54" i="8"/>
  <c r="BB55" i="8"/>
  <c r="BB56" i="8"/>
  <c r="BB57" i="8"/>
  <c r="BB58" i="8"/>
  <c r="BB59" i="8"/>
  <c r="BB60" i="8"/>
  <c r="BB61" i="8"/>
  <c r="BB62" i="8"/>
  <c r="BB63" i="8"/>
  <c r="BB64" i="8"/>
  <c r="BB65" i="8"/>
  <c r="BB66" i="8"/>
  <c r="BB67" i="8"/>
  <c r="BB68" i="8"/>
  <c r="BB69" i="8"/>
  <c r="BB70" i="8"/>
  <c r="BB71" i="8"/>
  <c r="BB72" i="8"/>
  <c r="BB73" i="8"/>
  <c r="BB74" i="8"/>
  <c r="BB75" i="8"/>
  <c r="BB76" i="8"/>
  <c r="BB77" i="8"/>
  <c r="BB78" i="8"/>
  <c r="BB79" i="8"/>
  <c r="BB80" i="8"/>
  <c r="BB81" i="8"/>
  <c r="BB82" i="8"/>
  <c r="BB83" i="8"/>
  <c r="BB84" i="8"/>
  <c r="BB85" i="8"/>
  <c r="BB86" i="8"/>
  <c r="BB87" i="8"/>
  <c r="BB88" i="8"/>
  <c r="BB89" i="8"/>
  <c r="BB90" i="8"/>
  <c r="BB91" i="8"/>
  <c r="BB92" i="8"/>
  <c r="BB93" i="8"/>
  <c r="BB94" i="8"/>
  <c r="BB95" i="8"/>
  <c r="BB96" i="8"/>
  <c r="BB97" i="8"/>
  <c r="BB98" i="8"/>
  <c r="BB99" i="8"/>
  <c r="BB100" i="8"/>
  <c r="BB101" i="8"/>
  <c r="BB102" i="8"/>
  <c r="BB103" i="8"/>
  <c r="BB104" i="8"/>
  <c r="BB105" i="8"/>
  <c r="BB106" i="8"/>
  <c r="BB107" i="8"/>
  <c r="BB108" i="8"/>
  <c r="BB109" i="8"/>
  <c r="BB110" i="8"/>
  <c r="BB111" i="8"/>
  <c r="BB112" i="8"/>
  <c r="BB113" i="8"/>
  <c r="BB114" i="8"/>
  <c r="BB115" i="8"/>
  <c r="BB116" i="8"/>
  <c r="BB117" i="8"/>
  <c r="BB118" i="8"/>
  <c r="BB119" i="8"/>
  <c r="BB120" i="8"/>
  <c r="BB121" i="8"/>
  <c r="BB122" i="8"/>
  <c r="BB123" i="8"/>
  <c r="BB124" i="8"/>
  <c r="BB125" i="8"/>
  <c r="BB126" i="8"/>
  <c r="BB127" i="8"/>
  <c r="BB128" i="8"/>
  <c r="BB129" i="8"/>
  <c r="BB130" i="8"/>
  <c r="BB131" i="8"/>
  <c r="BB132" i="8"/>
  <c r="BB133" i="8"/>
  <c r="BB134" i="8"/>
  <c r="BB135" i="8"/>
  <c r="BB136" i="8"/>
  <c r="BB137" i="8"/>
  <c r="BB138" i="8"/>
  <c r="BB139" i="8"/>
  <c r="BB140" i="8"/>
  <c r="BB141" i="8"/>
  <c r="BB142" i="8"/>
  <c r="BB143" i="8"/>
  <c r="BB144" i="8"/>
  <c r="BB145" i="8"/>
  <c r="BB146" i="8"/>
  <c r="BB147" i="8"/>
  <c r="BB148" i="8"/>
  <c r="BB149" i="8"/>
  <c r="BB150" i="8"/>
  <c r="BB151" i="8"/>
  <c r="BB152" i="8"/>
  <c r="BB153" i="8"/>
  <c r="BB154" i="8"/>
  <c r="BB155" i="8"/>
  <c r="BB156" i="8"/>
  <c r="BB157" i="8"/>
  <c r="BB158" i="8"/>
  <c r="BB159" i="8"/>
  <c r="BB160" i="8"/>
  <c r="BB161" i="8"/>
  <c r="BB162" i="8"/>
  <c r="BB163" i="8"/>
  <c r="BB164" i="8"/>
  <c r="BB165" i="8"/>
  <c r="BB166" i="8"/>
  <c r="BB167" i="8"/>
  <c r="BB168" i="8"/>
  <c r="BB169" i="8"/>
  <c r="BB170" i="8"/>
  <c r="BB171" i="8"/>
  <c r="BB172" i="8"/>
  <c r="BB173" i="8"/>
  <c r="BB174" i="8"/>
  <c r="BB175" i="8"/>
  <c r="BB176" i="8"/>
  <c r="BB177" i="8"/>
  <c r="BB178" i="8"/>
  <c r="BB179" i="8"/>
  <c r="BB180" i="8"/>
  <c r="BB181" i="8"/>
  <c r="BB182" i="8"/>
  <c r="BB183" i="8"/>
  <c r="BB184" i="8"/>
  <c r="BB185" i="8"/>
  <c r="BB186" i="8"/>
  <c r="BB187" i="8"/>
  <c r="BB188" i="8"/>
  <c r="BB189" i="8"/>
  <c r="BB190" i="8"/>
  <c r="BB191" i="8"/>
  <c r="BB192" i="8"/>
  <c r="BB193" i="8"/>
  <c r="BB194" i="8"/>
  <c r="BB195" i="8"/>
  <c r="BB196" i="8"/>
  <c r="AD6" i="8"/>
  <c r="AD7" i="8"/>
  <c r="AD8" i="8"/>
  <c r="AD9" i="8"/>
  <c r="AD10" i="8"/>
  <c r="AD11" i="8"/>
  <c r="AD12" i="8"/>
  <c r="AD13" i="8"/>
  <c r="AD14" i="8"/>
  <c r="AD15" i="8"/>
  <c r="AD16" i="8"/>
  <c r="AD17" i="8"/>
  <c r="AD18" i="8"/>
  <c r="AD19" i="8"/>
  <c r="AD20" i="8"/>
  <c r="AD21" i="8"/>
  <c r="AD22" i="8"/>
  <c r="AD23" i="8"/>
  <c r="AD24" i="8"/>
  <c r="AD25" i="8"/>
  <c r="AD26" i="8"/>
  <c r="AD27" i="8"/>
  <c r="AD28" i="8"/>
  <c r="AD29" i="8"/>
  <c r="AD30" i="8"/>
  <c r="AD31" i="8"/>
  <c r="AD32" i="8"/>
  <c r="AD33" i="8"/>
  <c r="AD34" i="8"/>
  <c r="AD35" i="8"/>
  <c r="AD36" i="8"/>
  <c r="AD37" i="8"/>
  <c r="AD38" i="8"/>
  <c r="AD39" i="8"/>
  <c r="AD40" i="8"/>
  <c r="AD41" i="8"/>
  <c r="AD42" i="8"/>
  <c r="AD43" i="8"/>
  <c r="AD44" i="8"/>
  <c r="AD45" i="8"/>
  <c r="AD46" i="8"/>
  <c r="AD47" i="8"/>
  <c r="AD48" i="8"/>
  <c r="AD49" i="8"/>
  <c r="AD50" i="8"/>
  <c r="AD51" i="8"/>
  <c r="AD52" i="8"/>
  <c r="AD53" i="8"/>
  <c r="AD54" i="8"/>
  <c r="AD55" i="8"/>
  <c r="AD56" i="8"/>
  <c r="AD57" i="8"/>
  <c r="AD58" i="8"/>
  <c r="AD59" i="8"/>
  <c r="AD60" i="8"/>
  <c r="AD61" i="8"/>
  <c r="AD62" i="8"/>
  <c r="AD63" i="8"/>
  <c r="AD64" i="8"/>
  <c r="AD65" i="8"/>
  <c r="AD66" i="8"/>
  <c r="AD67" i="8"/>
  <c r="AD68" i="8"/>
  <c r="AD69" i="8"/>
  <c r="AD70" i="8"/>
  <c r="AD71" i="8"/>
  <c r="AD72" i="8"/>
  <c r="AD73" i="8"/>
  <c r="AD74" i="8"/>
  <c r="AD75" i="8"/>
  <c r="AD76" i="8"/>
  <c r="AD77" i="8"/>
  <c r="AD78" i="8"/>
  <c r="AD79" i="8"/>
  <c r="AD80" i="8"/>
  <c r="AD81" i="8"/>
  <c r="AD82" i="8"/>
  <c r="AD83" i="8"/>
  <c r="AD84" i="8"/>
  <c r="AD85" i="8"/>
  <c r="AD86" i="8"/>
  <c r="AD87" i="8"/>
  <c r="AD88" i="8"/>
  <c r="AD89" i="8"/>
  <c r="AD90" i="8"/>
  <c r="AD91" i="8"/>
  <c r="AD92" i="8"/>
  <c r="AD93" i="8"/>
  <c r="AD94" i="8"/>
  <c r="AD95" i="8"/>
  <c r="AD96" i="8"/>
  <c r="AD97" i="8"/>
  <c r="AD98" i="8"/>
  <c r="AD99" i="8"/>
  <c r="AD100" i="8"/>
  <c r="AD101" i="8"/>
  <c r="AD102" i="8"/>
  <c r="AD103" i="8"/>
  <c r="AD104" i="8"/>
  <c r="AD105" i="8"/>
  <c r="AD106" i="8"/>
  <c r="AD107" i="8"/>
  <c r="AD108" i="8"/>
  <c r="AD109" i="8"/>
  <c r="AD110" i="8"/>
  <c r="AD111" i="8"/>
  <c r="AD112" i="8"/>
  <c r="AD113" i="8"/>
  <c r="AD114" i="8"/>
  <c r="AD115" i="8"/>
  <c r="AD116" i="8"/>
  <c r="AD117" i="8"/>
  <c r="AD118" i="8"/>
  <c r="AD119" i="8"/>
  <c r="AD120" i="8"/>
  <c r="AD121" i="8"/>
  <c r="AD122" i="8"/>
  <c r="AD123" i="8"/>
  <c r="AD124" i="8"/>
  <c r="AD125" i="8"/>
  <c r="AD126" i="8"/>
  <c r="AD127" i="8"/>
  <c r="AD128" i="8"/>
  <c r="AD129" i="8"/>
  <c r="AD130" i="8"/>
  <c r="AD131" i="8"/>
  <c r="AD132" i="8"/>
  <c r="AD133" i="8"/>
  <c r="AD134" i="8"/>
  <c r="AD135" i="8"/>
  <c r="AD136" i="8"/>
  <c r="AD137" i="8"/>
  <c r="AD138" i="8"/>
  <c r="AD139" i="8"/>
  <c r="AD140" i="8"/>
  <c r="AD141" i="8"/>
  <c r="AD142" i="8"/>
  <c r="AD143" i="8"/>
  <c r="AD144" i="8"/>
  <c r="AD145" i="8"/>
  <c r="AD146" i="8"/>
  <c r="AD147" i="8"/>
  <c r="AD148" i="8"/>
  <c r="AD149" i="8"/>
  <c r="AD150" i="8"/>
  <c r="AD151" i="8"/>
  <c r="AD152" i="8"/>
  <c r="AD153" i="8"/>
  <c r="AD154" i="8"/>
  <c r="AD155" i="8"/>
  <c r="AD156" i="8"/>
  <c r="AD157" i="8"/>
  <c r="AD158" i="8"/>
  <c r="AD159" i="8"/>
  <c r="AD160" i="8"/>
  <c r="AD161" i="8"/>
  <c r="AD162" i="8"/>
  <c r="AD163" i="8"/>
  <c r="AD164" i="8"/>
  <c r="AD165" i="8"/>
  <c r="AD166" i="8"/>
  <c r="AD167" i="8"/>
  <c r="AD168" i="8"/>
  <c r="AD169" i="8"/>
  <c r="AD170" i="8"/>
  <c r="AD171" i="8"/>
  <c r="AD172" i="8"/>
  <c r="AD173" i="8"/>
  <c r="AD174" i="8"/>
  <c r="AD175" i="8"/>
  <c r="AD176" i="8"/>
  <c r="AD177" i="8"/>
  <c r="AD178" i="8"/>
  <c r="AD179" i="8"/>
  <c r="AD180" i="8"/>
  <c r="AD181" i="8"/>
  <c r="AD182" i="8"/>
  <c r="AD183" i="8"/>
  <c r="AD184" i="8"/>
  <c r="AD185" i="8"/>
  <c r="AD186" i="8"/>
  <c r="AD187" i="8"/>
  <c r="AD188" i="8"/>
  <c r="AD189" i="8"/>
  <c r="AD190" i="8"/>
  <c r="AD191" i="8"/>
  <c r="AD192" i="8"/>
  <c r="AD193" i="8"/>
  <c r="AD194" i="8"/>
  <c r="AD195" i="8"/>
  <c r="AD196" i="8"/>
  <c r="F6" i="8"/>
  <c r="J6" i="8" s="1"/>
  <c r="U6" i="8" s="1"/>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Z106" i="1"/>
  <c r="Z107" i="1" s="1"/>
  <c r="Z108" i="1" s="1"/>
  <c r="Z109" i="1" s="1"/>
  <c r="Z110" i="1" s="1"/>
  <c r="Z111" i="1" s="1"/>
  <c r="Z112" i="1" s="1"/>
  <c r="Z113" i="1" s="1"/>
  <c r="Z114" i="1" s="1"/>
  <c r="Z115" i="1" s="1"/>
  <c r="Z116" i="1" s="1"/>
  <c r="Z117" i="1" s="1"/>
  <c r="Z118" i="1" s="1"/>
  <c r="Z119" i="1" s="1"/>
  <c r="Z120" i="1" s="1"/>
  <c r="Z121" i="1" s="1"/>
  <c r="Z122" i="1" s="1"/>
  <c r="Z123" i="1" s="1"/>
  <c r="Z124" i="1" s="1"/>
  <c r="Z125" i="1" s="1"/>
  <c r="Z126" i="1" s="1"/>
  <c r="Z127" i="1" s="1"/>
  <c r="Z128" i="1" s="1"/>
  <c r="Z129" i="1" s="1"/>
  <c r="Z130" i="1" s="1"/>
  <c r="Z131" i="1" s="1"/>
  <c r="Z132" i="1" s="1"/>
  <c r="Z133" i="1" s="1"/>
  <c r="Z134" i="1" s="1"/>
  <c r="Z135" i="1" s="1"/>
  <c r="Z136" i="1" s="1"/>
  <c r="Z137" i="1" s="1"/>
  <c r="Z138" i="1" s="1"/>
  <c r="Z139" i="1" s="1"/>
  <c r="Z140" i="1" s="1"/>
  <c r="Z141" i="1" s="1"/>
  <c r="Z142" i="1" s="1"/>
  <c r="Z143" i="1" s="1"/>
  <c r="Z144" i="1" s="1"/>
  <c r="Z145" i="1" s="1"/>
  <c r="Z146" i="1" s="1"/>
  <c r="Z147" i="1" s="1"/>
  <c r="Z148" i="1" s="1"/>
  <c r="Z149" i="1" s="1"/>
  <c r="Z150" i="1" s="1"/>
  <c r="Z151" i="1" s="1"/>
  <c r="Z152" i="1" s="1"/>
  <c r="Z153" i="1" s="1"/>
  <c r="Z154" i="1" s="1"/>
  <c r="Z155" i="1" s="1"/>
  <c r="Z156" i="1" s="1"/>
  <c r="Z157" i="1" s="1"/>
  <c r="Z158" i="1" s="1"/>
  <c r="Z159" i="1" s="1"/>
  <c r="Z160" i="1" s="1"/>
  <c r="Z161" i="1" s="1"/>
  <c r="Z162" i="1" s="1"/>
  <c r="Z163" i="1" s="1"/>
  <c r="Z164" i="1" s="1"/>
  <c r="Z165" i="1" s="1"/>
  <c r="Z166" i="1" s="1"/>
  <c r="Z167" i="1" s="1"/>
  <c r="Z168" i="1" s="1"/>
  <c r="Z169" i="1" s="1"/>
  <c r="Z170" i="1" s="1"/>
  <c r="Z171" i="1" s="1"/>
  <c r="Z172" i="1" s="1"/>
  <c r="Z173" i="1" s="1"/>
  <c r="Z174" i="1" s="1"/>
  <c r="Z175" i="1" s="1"/>
  <c r="Z176" i="1" s="1"/>
  <c r="Z177" i="1" s="1"/>
  <c r="Z178" i="1" s="1"/>
  <c r="Z179" i="1" s="1"/>
  <c r="Z180" i="1" s="1"/>
  <c r="Z181" i="1" s="1"/>
  <c r="Z182" i="1" s="1"/>
  <c r="Z183" i="1" s="1"/>
  <c r="Z184" i="1" s="1"/>
  <c r="Z185" i="1" s="1"/>
  <c r="Z186" i="1" s="1"/>
  <c r="Z187" i="1" s="1"/>
  <c r="Z188" i="1" s="1"/>
  <c r="Z189" i="1" s="1"/>
  <c r="Z190" i="1" s="1"/>
  <c r="Z191" i="1" s="1"/>
  <c r="Z192" i="1" s="1"/>
  <c r="Z193" i="1" s="1"/>
  <c r="Z194" i="1" s="1"/>
  <c r="Z195" i="1" s="1"/>
  <c r="Z196" i="1" s="1"/>
  <c r="Z197" i="1" s="1"/>
  <c r="Z198" i="1" s="1"/>
  <c r="Z199" i="1" s="1"/>
  <c r="Z200" i="1" s="1"/>
  <c r="Z201" i="1" s="1"/>
  <c r="Z202" i="1" s="1"/>
  <c r="Z203" i="1" s="1"/>
  <c r="Z204" i="1" s="1"/>
  <c r="Z205" i="1" s="1"/>
  <c r="Y114" i="1"/>
  <c r="Y115" i="1" s="1"/>
  <c r="Y116" i="1" s="1"/>
  <c r="Y117" i="1" s="1"/>
  <c r="Y118" i="1" s="1"/>
  <c r="Y119" i="1" s="1"/>
  <c r="Y120" i="1" s="1"/>
  <c r="Y121" i="1" s="1"/>
  <c r="Y122" i="1" s="1"/>
  <c r="Y123" i="1" s="1"/>
  <c r="Y124" i="1" s="1"/>
  <c r="Y125" i="1" s="1"/>
  <c r="Y126" i="1" s="1"/>
  <c r="Y127" i="1" s="1"/>
  <c r="Y128" i="1" s="1"/>
  <c r="Y129" i="1" s="1"/>
  <c r="Y130" i="1" s="1"/>
  <c r="Y131" i="1" s="1"/>
  <c r="Y132" i="1" s="1"/>
  <c r="Y133" i="1" s="1"/>
  <c r="Y134" i="1" s="1"/>
  <c r="Y135" i="1" s="1"/>
  <c r="Y136" i="1" s="1"/>
  <c r="Y137" i="1" s="1"/>
  <c r="Y138" i="1" s="1"/>
  <c r="Y139" i="1" s="1"/>
  <c r="Y140" i="1" s="1"/>
  <c r="Y141" i="1" s="1"/>
  <c r="Y142" i="1" s="1"/>
  <c r="Y143" i="1" s="1"/>
  <c r="Y144" i="1" s="1"/>
  <c r="Y145" i="1" s="1"/>
  <c r="Y146" i="1" s="1"/>
  <c r="Y147" i="1" s="1"/>
  <c r="Y148" i="1" s="1"/>
  <c r="Y149" i="1" s="1"/>
  <c r="Y150" i="1" s="1"/>
  <c r="Y151" i="1" s="1"/>
  <c r="Y152" i="1" s="1"/>
  <c r="Y153" i="1" s="1"/>
  <c r="Y154" i="1" s="1"/>
  <c r="Y155" i="1" s="1"/>
  <c r="Y156" i="1" s="1"/>
  <c r="Y157" i="1" s="1"/>
  <c r="Y158" i="1" s="1"/>
  <c r="Y159" i="1" s="1"/>
  <c r="Y160" i="1" s="1"/>
  <c r="Y161" i="1" s="1"/>
  <c r="Y162" i="1" s="1"/>
  <c r="Y163" i="1" s="1"/>
  <c r="Y164" i="1" s="1"/>
  <c r="Y165" i="1" s="1"/>
  <c r="Y166" i="1" s="1"/>
  <c r="Y167" i="1" s="1"/>
  <c r="Y168" i="1" s="1"/>
  <c r="Y169" i="1" s="1"/>
  <c r="Y170" i="1" s="1"/>
  <c r="Y171" i="1" s="1"/>
  <c r="Y172" i="1" s="1"/>
  <c r="Y173" i="1" s="1"/>
  <c r="Y174" i="1" s="1"/>
  <c r="Y175" i="1" s="1"/>
  <c r="Y176" i="1" s="1"/>
  <c r="Y177" i="1" s="1"/>
  <c r="Y178" i="1" s="1"/>
  <c r="Y179" i="1" s="1"/>
  <c r="Y180" i="1" s="1"/>
  <c r="Y181" i="1" s="1"/>
  <c r="Y182" i="1" s="1"/>
  <c r="Y183" i="1" s="1"/>
  <c r="Y184" i="1" s="1"/>
  <c r="Y185" i="1" s="1"/>
  <c r="Y186" i="1" s="1"/>
  <c r="Y187" i="1" s="1"/>
  <c r="Y188" i="1" s="1"/>
  <c r="Y189" i="1" s="1"/>
  <c r="Y190" i="1" s="1"/>
  <c r="Y191" i="1" s="1"/>
  <c r="Y192" i="1" s="1"/>
  <c r="Y193" i="1" s="1"/>
  <c r="Y194" i="1" s="1"/>
  <c r="Y195" i="1" s="1"/>
  <c r="Y196" i="1" s="1"/>
  <c r="Y197" i="1" s="1"/>
  <c r="Y198" i="1" s="1"/>
  <c r="Y199" i="1" s="1"/>
  <c r="Y200" i="1" s="1"/>
  <c r="Y201" i="1" s="1"/>
  <c r="Y202" i="1" s="1"/>
  <c r="Y203" i="1" s="1"/>
  <c r="Y204" i="1" s="1"/>
  <c r="Y205" i="1" s="1"/>
  <c r="Y206" i="1" s="1"/>
  <c r="Y207" i="1" s="1"/>
  <c r="Y208" i="1" s="1"/>
  <c r="Y209" i="1" s="1"/>
  <c r="Y210" i="1" s="1"/>
  <c r="Y211" i="1" s="1"/>
  <c r="Y212" i="1" s="1"/>
  <c r="Y213" i="1" s="1"/>
  <c r="Y214" i="1" s="1"/>
  <c r="Y215" i="1" s="1"/>
  <c r="Y216" i="1" s="1"/>
  <c r="Y217" i="1" s="1"/>
  <c r="Y218" i="1" s="1"/>
  <c r="Y219" i="1" s="1"/>
  <c r="Y220" i="1" s="1"/>
  <c r="Y221" i="1" s="1"/>
  <c r="Y222" i="1" s="1"/>
  <c r="Y223" i="1" s="1"/>
  <c r="Y224" i="1" s="1"/>
  <c r="Y225" i="1" s="1"/>
  <c r="Y226" i="1" s="1"/>
  <c r="Y227" i="1" s="1"/>
  <c r="Y228" i="1" s="1"/>
  <c r="Y229" i="1" s="1"/>
  <c r="Y230" i="1" s="1"/>
  <c r="Y231" i="1" s="1"/>
  <c r="Y232" i="1" s="1"/>
  <c r="Y233" i="1" s="1"/>
  <c r="Y234" i="1" s="1"/>
  <c r="Y235" i="1" s="1"/>
  <c r="Y236" i="1" s="1"/>
  <c r="Y237" i="1" s="1"/>
  <c r="Y238" i="1" s="1"/>
  <c r="Y239" i="1" s="1"/>
  <c r="Y240" i="1" s="1"/>
  <c r="Y241" i="1" s="1"/>
  <c r="Y242" i="1" s="1"/>
  <c r="Y243" i="1" s="1"/>
  <c r="Y244" i="1" s="1"/>
  <c r="Y245" i="1" s="1"/>
  <c r="Y246" i="1" s="1"/>
  <c r="Y247" i="1" s="1"/>
  <c r="Y248" i="1" s="1"/>
  <c r="Y249" i="1" s="1"/>
  <c r="Y250" i="1" s="1"/>
  <c r="Y251" i="1" s="1"/>
  <c r="Y252" i="1" s="1"/>
  <c r="Y253" i="1" s="1"/>
  <c r="Y254" i="1" s="1"/>
  <c r="Y255" i="1" s="1"/>
  <c r="Y256" i="1" s="1"/>
  <c r="Y257" i="1" s="1"/>
  <c r="Y258" i="1" s="1"/>
  <c r="Y259" i="1" s="1"/>
  <c r="Y260" i="1" s="1"/>
  <c r="Y261" i="1" s="1"/>
  <c r="Y262" i="1" s="1"/>
  <c r="Y263" i="1" s="1"/>
  <c r="Y264" i="1" s="1"/>
  <c r="Y265" i="1" s="1"/>
  <c r="Y266" i="1" s="1"/>
  <c r="Y267" i="1" s="1"/>
  <c r="Y268" i="1" s="1"/>
  <c r="Y269" i="1" s="1"/>
  <c r="Y270" i="1" s="1"/>
  <c r="Y271" i="1" s="1"/>
  <c r="Y272" i="1" s="1"/>
  <c r="Y273" i="1" s="1"/>
  <c r="Y274" i="1" s="1"/>
  <c r="Y275" i="1" s="1"/>
  <c r="Y276" i="1" s="1"/>
  <c r="Y277" i="1" s="1"/>
  <c r="Y278" i="1" s="1"/>
  <c r="Y279" i="1" s="1"/>
  <c r="Y280" i="1" s="1"/>
  <c r="Y281" i="1" s="1"/>
  <c r="Y282" i="1" s="1"/>
  <c r="Y283" i="1" s="1"/>
  <c r="Y284" i="1" s="1"/>
  <c r="Y285" i="1" s="1"/>
  <c r="Y286" i="1" s="1"/>
  <c r="Y287" i="1" s="1"/>
  <c r="Y288" i="1" s="1"/>
  <c r="Y289" i="1" s="1"/>
  <c r="Y290" i="1" s="1"/>
  <c r="Y291" i="1" s="1"/>
  <c r="Y292" i="1" s="1"/>
  <c r="Y293" i="1" s="1"/>
  <c r="Y294" i="1" s="1"/>
  <c r="Y295" i="1" s="1"/>
  <c r="Y296" i="1" s="1"/>
  <c r="Y297" i="1" s="1"/>
  <c r="Y298" i="1" s="1"/>
  <c r="Y299" i="1" s="1"/>
  <c r="Y300" i="1" s="1"/>
  <c r="Y301" i="1" s="1"/>
  <c r="Y302" i="1" s="1"/>
  <c r="Y303" i="1" s="1"/>
  <c r="Y6" i="13"/>
  <c r="DR6" i="11" s="1"/>
  <c r="DS6" i="11" s="1"/>
  <c r="DW6" i="11" s="1"/>
  <c r="Y6" i="11"/>
  <c r="AW6" i="11" s="1"/>
  <c r="A7" i="13"/>
  <c r="L7" i="13" s="1"/>
  <c r="AX7" i="10" s="1"/>
  <c r="AY7" i="10" s="1"/>
  <c r="BC7" i="10" s="1"/>
  <c r="BE7" i="10" s="1"/>
  <c r="A7" i="11"/>
  <c r="Y7" i="11" s="1"/>
  <c r="AF7" i="11" s="1"/>
  <c r="U6" i="13"/>
  <c r="CT6" i="11" s="1"/>
  <c r="CU6" i="11" s="1"/>
  <c r="CY6" i="11" s="1"/>
  <c r="DA6" i="11" s="1"/>
  <c r="Q6" i="13"/>
  <c r="BV6" i="11" s="1"/>
  <c r="BW6" i="11" s="1"/>
  <c r="CA6" i="11" s="1"/>
  <c r="M6" i="13"/>
  <c r="AX6" i="11" s="1"/>
  <c r="AY6" i="11" s="1"/>
  <c r="BC6" i="11" s="1"/>
  <c r="I6" i="13"/>
  <c r="Z6" i="11" s="1"/>
  <c r="AA6" i="11" s="1"/>
  <c r="AE6" i="11" s="1"/>
  <c r="AF6" i="11"/>
  <c r="E6" i="13"/>
  <c r="B6" i="11" s="1"/>
  <c r="C6" i="11" s="1"/>
  <c r="G6" i="11" s="1"/>
  <c r="H6" i="11"/>
  <c r="E7" i="13"/>
  <c r="B7" i="11" s="1"/>
  <c r="C7" i="11" s="1"/>
  <c r="G7" i="11" s="1"/>
  <c r="H7" i="11"/>
  <c r="X6" i="13"/>
  <c r="DR6" i="10" s="1"/>
  <c r="DS6" i="10" s="1"/>
  <c r="DW6" i="10" s="1"/>
  <c r="DY6" i="10" s="1"/>
  <c r="Y6" i="10"/>
  <c r="AF6" i="10" s="1"/>
  <c r="AH6" i="10" s="1"/>
  <c r="AS6" i="10" s="1"/>
  <c r="AW6" i="10"/>
  <c r="X7" i="13"/>
  <c r="DR7" i="10" s="1"/>
  <c r="DS7" i="10" s="1"/>
  <c r="DW7" i="10" s="1"/>
  <c r="DY7" i="10" s="1"/>
  <c r="A7" i="10"/>
  <c r="Y7" i="10" s="1"/>
  <c r="AF7" i="10" s="1"/>
  <c r="T6" i="13"/>
  <c r="CT6" i="10" s="1"/>
  <c r="CU6" i="10" s="1"/>
  <c r="CY6" i="10" s="1"/>
  <c r="DA6" i="10" s="1"/>
  <c r="P6" i="13"/>
  <c r="BV6" i="10" s="1"/>
  <c r="BW6" i="10" s="1"/>
  <c r="CA6" i="10" s="1"/>
  <c r="CC6" i="10" s="1"/>
  <c r="P7" i="13"/>
  <c r="BV7" i="10" s="1"/>
  <c r="BW7" i="10" s="1"/>
  <c r="CA7" i="10" s="1"/>
  <c r="CC7" i="10" s="1"/>
  <c r="L6" i="13"/>
  <c r="AX6" i="10" s="1"/>
  <c r="AY6" i="10" s="1"/>
  <c r="BC6" i="10" s="1"/>
  <c r="BE6" i="10" s="1"/>
  <c r="H6" i="13"/>
  <c r="Z6" i="10" s="1"/>
  <c r="AA6" i="10" s="1"/>
  <c r="AE6" i="10" s="1"/>
  <c r="AG6" i="10" s="1"/>
  <c r="H7" i="13"/>
  <c r="Z7" i="10" s="1"/>
  <c r="AA7" i="10" s="1"/>
  <c r="AE7" i="10" s="1"/>
  <c r="AG7" i="10" s="1"/>
  <c r="D6" i="13"/>
  <c r="B6" i="10" s="1"/>
  <c r="C6" i="10" s="1"/>
  <c r="G6" i="10" s="1"/>
  <c r="I6" i="10" s="1"/>
  <c r="H6" i="10"/>
  <c r="D7" i="13"/>
  <c r="B7" i="10" s="1"/>
  <c r="C7" i="10" s="1"/>
  <c r="G7" i="10" s="1"/>
  <c r="I7" i="10" s="1"/>
  <c r="H7" i="10"/>
  <c r="W6" i="13"/>
  <c r="DR6" i="12" s="1"/>
  <c r="DS6" i="12" s="1"/>
  <c r="DW6" i="12" s="1"/>
  <c r="DY6" i="12" s="1"/>
  <c r="Y6" i="12"/>
  <c r="AF6" i="12" s="1"/>
  <c r="W7" i="13"/>
  <c r="DR7" i="12" s="1"/>
  <c r="DS7" i="12" s="1"/>
  <c r="DW7" i="12" s="1"/>
  <c r="DY7" i="12" s="1"/>
  <c r="A7" i="12"/>
  <c r="Y7" i="12" s="1"/>
  <c r="S6" i="13"/>
  <c r="CT6" i="12" s="1"/>
  <c r="CU6" i="12" s="1"/>
  <c r="CY6" i="12" s="1"/>
  <c r="DA6" i="12" s="1"/>
  <c r="S7" i="13"/>
  <c r="CT7" i="12" s="1"/>
  <c r="CU7" i="12" s="1"/>
  <c r="CY7" i="12" s="1"/>
  <c r="DA7" i="12" s="1"/>
  <c r="O6" i="13"/>
  <c r="BV6" i="12" s="1"/>
  <c r="BW6" i="12" s="1"/>
  <c r="CA6" i="12" s="1"/>
  <c r="CC6" i="12" s="1"/>
  <c r="O7" i="13"/>
  <c r="BV7" i="12" s="1"/>
  <c r="BW7" i="12" s="1"/>
  <c r="CA7" i="12" s="1"/>
  <c r="CC7" i="12" s="1"/>
  <c r="K6" i="13"/>
  <c r="AX6" i="12" s="1"/>
  <c r="AY6" i="12" s="1"/>
  <c r="BC6" i="12" s="1"/>
  <c r="K7" i="13"/>
  <c r="AX7" i="12" s="1"/>
  <c r="AY7" i="12" s="1"/>
  <c r="BC7" i="12" s="1"/>
  <c r="G6" i="13"/>
  <c r="Z6" i="12" s="1"/>
  <c r="AA6" i="12" s="1"/>
  <c r="AE6" i="12" s="1"/>
  <c r="AG6" i="12" s="1"/>
  <c r="G7" i="13"/>
  <c r="Z7" i="12" s="1"/>
  <c r="AA7" i="12" s="1"/>
  <c r="AE7" i="12" s="1"/>
  <c r="AG7" i="12" s="1"/>
  <c r="C6" i="13"/>
  <c r="B6" i="12" s="1"/>
  <c r="C6" i="12" s="1"/>
  <c r="G6" i="12" s="1"/>
  <c r="I6" i="12" s="1"/>
  <c r="H6" i="12"/>
  <c r="C7" i="13"/>
  <c r="B7" i="12" s="1"/>
  <c r="C7" i="12" s="1"/>
  <c r="G7" i="12" s="1"/>
  <c r="I7" i="12" s="1"/>
  <c r="V6" i="13"/>
  <c r="DR6" i="8" s="1"/>
  <c r="DS6" i="8" s="1"/>
  <c r="DW6" i="8" s="1"/>
  <c r="DY6" i="8" s="1"/>
  <c r="Y6" i="8"/>
  <c r="AF6" i="8" s="1"/>
  <c r="V7" i="13"/>
  <c r="DR7" i="8" s="1"/>
  <c r="DS7" i="8" s="1"/>
  <c r="DW7" i="8" s="1"/>
  <c r="DY7" i="8" s="1"/>
  <c r="A7" i="8"/>
  <c r="Y7" i="8" s="1"/>
  <c r="R6" i="13"/>
  <c r="CT6" i="8" s="1"/>
  <c r="CU6" i="8" s="1"/>
  <c r="CY6" i="8" s="1"/>
  <c r="DA6" i="8" s="1"/>
  <c r="R7" i="13"/>
  <c r="CT7" i="8" s="1"/>
  <c r="CU7" i="8" s="1"/>
  <c r="CY7" i="8" s="1"/>
  <c r="N6" i="13"/>
  <c r="BV6" i="8" s="1"/>
  <c r="BW6" i="8" s="1"/>
  <c r="CA6" i="8" s="1"/>
  <c r="CC6" i="8" s="1"/>
  <c r="N7" i="13"/>
  <c r="BV7" i="8" s="1"/>
  <c r="BW7" i="8" s="1"/>
  <c r="CA7" i="8" s="1"/>
  <c r="CC7" i="8" s="1"/>
  <c r="J6" i="13"/>
  <c r="AX6" i="8" s="1"/>
  <c r="AY6" i="8" s="1"/>
  <c r="BC6" i="8" s="1"/>
  <c r="BE6" i="8" s="1"/>
  <c r="J7" i="13"/>
  <c r="AX7" i="8" s="1"/>
  <c r="AY7" i="8" s="1"/>
  <c r="BC7" i="8" s="1"/>
  <c r="BE7" i="8" s="1"/>
  <c r="F6" i="13"/>
  <c r="Z6" i="8" s="1"/>
  <c r="AA6" i="8" s="1"/>
  <c r="AE6" i="8" s="1"/>
  <c r="AG6" i="8" s="1"/>
  <c r="F7" i="13"/>
  <c r="Z7" i="8" s="1"/>
  <c r="AA7" i="8" s="1"/>
  <c r="AE7" i="8" s="1"/>
  <c r="AG7" i="8" s="1"/>
  <c r="B6" i="13"/>
  <c r="B6" i="8" s="1"/>
  <c r="C6" i="8" s="1"/>
  <c r="G6" i="8" s="1"/>
  <c r="H6" i="8"/>
  <c r="B7" i="13"/>
  <c r="B7" i="8" s="1"/>
  <c r="C7" i="8" s="1"/>
  <c r="G7" i="8" s="1"/>
  <c r="B22" i="21"/>
  <c r="B23" i="21" s="1"/>
  <c r="B15" i="21"/>
  <c r="G15" i="21" s="1"/>
  <c r="G16" i="21" s="1"/>
  <c r="B22" i="20"/>
  <c r="G62" i="20" s="1"/>
  <c r="G63" i="20" s="1"/>
  <c r="B15" i="20"/>
  <c r="B16" i="20" s="1"/>
  <c r="B22" i="19"/>
  <c r="G62" i="19" s="1"/>
  <c r="G63" i="19" s="1"/>
  <c r="B15" i="19"/>
  <c r="B16" i="19" s="1"/>
  <c r="B22" i="22"/>
  <c r="L22" i="22" s="1"/>
  <c r="L23" i="22" s="1"/>
  <c r="B15" i="22"/>
  <c r="G15" i="22" s="1"/>
  <c r="G16" i="22" s="1"/>
  <c r="A3" i="18"/>
  <c r="A3" i="22"/>
  <c r="A3" i="17"/>
  <c r="A3" i="21"/>
  <c r="A3" i="16"/>
  <c r="A3" i="20"/>
  <c r="A3" i="15"/>
  <c r="A3" i="19"/>
  <c r="A3" i="14"/>
  <c r="G4" i="18"/>
  <c r="G4" i="22"/>
  <c r="G4" i="17"/>
  <c r="G4" i="21"/>
  <c r="G4" i="16"/>
  <c r="G4" i="20"/>
  <c r="G4" i="15"/>
  <c r="G4" i="19"/>
  <c r="E4" i="14"/>
  <c r="K8" i="18"/>
  <c r="F8" i="18"/>
  <c r="K7" i="18"/>
  <c r="F7" i="18"/>
  <c r="K6" i="18"/>
  <c r="F6" i="18"/>
  <c r="K8" i="17"/>
  <c r="F8" i="17"/>
  <c r="K7" i="17"/>
  <c r="F7" i="17"/>
  <c r="K6" i="17"/>
  <c r="F6" i="17"/>
  <c r="K8" i="16"/>
  <c r="F8" i="16"/>
  <c r="K7" i="16"/>
  <c r="F7" i="16"/>
  <c r="K6" i="16"/>
  <c r="F6" i="16"/>
  <c r="K8" i="15"/>
  <c r="F8" i="15"/>
  <c r="K7" i="15"/>
  <c r="F7" i="15"/>
  <c r="K6" i="15"/>
  <c r="F6" i="15"/>
  <c r="K8" i="22"/>
  <c r="F8" i="22"/>
  <c r="K7" i="22"/>
  <c r="F7" i="22"/>
  <c r="K6" i="22"/>
  <c r="F6" i="22"/>
  <c r="K8" i="21"/>
  <c r="F8" i="21"/>
  <c r="K7" i="21"/>
  <c r="F7" i="21"/>
  <c r="K6" i="21"/>
  <c r="F6" i="21"/>
  <c r="K8" i="20"/>
  <c r="F8" i="20"/>
  <c r="K7" i="20"/>
  <c r="F7" i="20"/>
  <c r="K6" i="20"/>
  <c r="F6" i="20"/>
  <c r="K8" i="19"/>
  <c r="K7" i="19"/>
  <c r="K6" i="19"/>
  <c r="F8" i="19"/>
  <c r="F7" i="19"/>
  <c r="F6" i="19"/>
  <c r="G22" i="20"/>
  <c r="G23" i="20" s="1"/>
  <c r="BD6" i="10"/>
  <c r="BU6" i="10"/>
  <c r="CS6" i="10" s="1"/>
  <c r="A8" i="10"/>
  <c r="Y8" i="10" s="1"/>
  <c r="AF8" i="10" s="1"/>
  <c r="U7" i="13"/>
  <c r="CT7" i="11" s="1"/>
  <c r="CU7" i="11" s="1"/>
  <c r="CY7" i="11" s="1"/>
  <c r="DA7" i="11" s="1"/>
  <c r="M7" i="13"/>
  <c r="AX7" i="11" s="1"/>
  <c r="AY7" i="11" s="1"/>
  <c r="BC7" i="11" s="1"/>
  <c r="BE7" i="11" s="1"/>
  <c r="Q7" i="13"/>
  <c r="BV7" i="11" s="1"/>
  <c r="BW7" i="11" s="1"/>
  <c r="CA7" i="11" s="1"/>
  <c r="I7" i="13"/>
  <c r="Z7" i="11"/>
  <c r="AA7" i="11" s="1"/>
  <c r="AE7" i="11" s="1"/>
  <c r="AG7" i="11" s="1"/>
  <c r="Y7" i="13"/>
  <c r="DR7" i="11" s="1"/>
  <c r="DS7" i="11" s="1"/>
  <c r="DW7" i="11" s="1"/>
  <c r="DY7" i="11" s="1"/>
  <c r="A8" i="13"/>
  <c r="A9" i="13" s="1"/>
  <c r="A8" i="12"/>
  <c r="Y8" i="12" s="1"/>
  <c r="A8" i="11"/>
  <c r="CB6" i="10"/>
  <c r="Y8" i="13"/>
  <c r="DR8" i="11" s="1"/>
  <c r="DS8" i="11" s="1"/>
  <c r="DW8" i="11" s="1"/>
  <c r="Q8" i="13"/>
  <c r="BV8" i="11" s="1"/>
  <c r="BW8" i="11" s="1"/>
  <c r="CA8" i="11" s="1"/>
  <c r="H8" i="13"/>
  <c r="Z8" i="10" s="1"/>
  <c r="AA8" i="10" s="1"/>
  <c r="AE8" i="10" s="1"/>
  <c r="AG8" i="10" s="1"/>
  <c r="T8" i="13"/>
  <c r="CT8" i="10" s="1"/>
  <c r="CU8" i="10" s="1"/>
  <c r="CY8" i="10" s="1"/>
  <c r="DA8" i="10" s="1"/>
  <c r="D8" i="13"/>
  <c r="B8" i="10" s="1"/>
  <c r="C8" i="10" s="1"/>
  <c r="G8" i="10" s="1"/>
  <c r="I8" i="10" s="1"/>
  <c r="W8" i="13"/>
  <c r="DR8" i="12" s="1"/>
  <c r="DS8" i="12" s="1"/>
  <c r="DW8" i="12" s="1"/>
  <c r="DY8" i="12" s="1"/>
  <c r="O8" i="13"/>
  <c r="BV8" i="12" s="1"/>
  <c r="BW8" i="12" s="1"/>
  <c r="CA8" i="12" s="1"/>
  <c r="CC8" i="12" s="1"/>
  <c r="K8" i="13"/>
  <c r="AX8" i="12" s="1"/>
  <c r="AY8" i="12" s="1"/>
  <c r="BC8" i="12" s="1"/>
  <c r="BE8" i="12" s="1"/>
  <c r="G8" i="13"/>
  <c r="Z8" i="12" s="1"/>
  <c r="AA8" i="12" s="1"/>
  <c r="AE8" i="12" s="1"/>
  <c r="AG8" i="12" s="1"/>
  <c r="J8" i="13"/>
  <c r="AX8" i="8" s="1"/>
  <c r="AY8" i="8" s="1"/>
  <c r="BC8" i="8" s="1"/>
  <c r="BE8" i="8" s="1"/>
  <c r="C8" i="13"/>
  <c r="B8" i="12" s="1"/>
  <c r="C8" i="12" s="1"/>
  <c r="G8" i="12" s="1"/>
  <c r="I8" i="12" s="1"/>
  <c r="H8" i="10"/>
  <c r="J8" i="10" s="1"/>
  <c r="U8" i="10" s="1"/>
  <c r="A9" i="10"/>
  <c r="A10" i="10" s="1"/>
  <c r="AW8" i="10"/>
  <c r="BU8" i="10" s="1"/>
  <c r="CB8" i="10" s="1"/>
  <c r="BE7" i="12"/>
  <c r="B62" i="21" l="1"/>
  <c r="B63" i="21" s="1"/>
  <c r="J7" i="10"/>
  <c r="U7" i="10" s="1"/>
  <c r="CZ6" i="10"/>
  <c r="DQ6" i="10"/>
  <c r="J7" i="12"/>
  <c r="U7" i="12" s="1"/>
  <c r="AH7" i="11"/>
  <c r="AS7" i="11" s="1"/>
  <c r="W9" i="13"/>
  <c r="DR9" i="12" s="1"/>
  <c r="DS9" i="12" s="1"/>
  <c r="DW9" i="12" s="1"/>
  <c r="DY9" i="12" s="1"/>
  <c r="D9" i="13"/>
  <c r="B9" i="10" s="1"/>
  <c r="C9" i="10" s="1"/>
  <c r="G9" i="10" s="1"/>
  <c r="I9" i="10" s="1"/>
  <c r="N9" i="13"/>
  <c r="BV9" i="8" s="1"/>
  <c r="BW9" i="8" s="1"/>
  <c r="CA9" i="8" s="1"/>
  <c r="CC9" i="8" s="1"/>
  <c r="Q9" i="13"/>
  <c r="BV9" i="11" s="1"/>
  <c r="BW9" i="11" s="1"/>
  <c r="CA9" i="11" s="1"/>
  <c r="K9" i="13"/>
  <c r="AX9" i="12" s="1"/>
  <c r="AY9" i="12" s="1"/>
  <c r="BC9" i="12" s="1"/>
  <c r="BE9" i="12" s="1"/>
  <c r="A10" i="13"/>
  <c r="B10" i="13" s="1"/>
  <c r="B10" i="8" s="1"/>
  <c r="C10" i="8" s="1"/>
  <c r="G10" i="8" s="1"/>
  <c r="J9" i="13"/>
  <c r="AX9" i="8" s="1"/>
  <c r="AY9" i="8" s="1"/>
  <c r="BC9" i="8" s="1"/>
  <c r="BE9" i="8" s="1"/>
  <c r="L9" i="13"/>
  <c r="AX9" i="10" s="1"/>
  <c r="AY9" i="10" s="1"/>
  <c r="BC9" i="10" s="1"/>
  <c r="BE9" i="10" s="1"/>
  <c r="F9" i="13"/>
  <c r="Z9" i="8" s="1"/>
  <c r="AA9" i="8" s="1"/>
  <c r="AE9" i="8" s="1"/>
  <c r="AG9" i="8" s="1"/>
  <c r="H9" i="13"/>
  <c r="Z9" i="10" s="1"/>
  <c r="AA9" i="10" s="1"/>
  <c r="AE9" i="10" s="1"/>
  <c r="AG9" i="10" s="1"/>
  <c r="Y9" i="13"/>
  <c r="DR9" i="11" s="1"/>
  <c r="DS9" i="11" s="1"/>
  <c r="DW9" i="11" s="1"/>
  <c r="DY9" i="11" s="1"/>
  <c r="O9" i="13"/>
  <c r="BV9" i="12" s="1"/>
  <c r="BW9" i="12" s="1"/>
  <c r="CA9" i="12" s="1"/>
  <c r="CC9" i="12" s="1"/>
  <c r="P9" i="13"/>
  <c r="BV9" i="10" s="1"/>
  <c r="BW9" i="10" s="1"/>
  <c r="CA9" i="10" s="1"/>
  <c r="CC9" i="10" s="1"/>
  <c r="M9" i="13"/>
  <c r="AX9" i="11" s="1"/>
  <c r="AY9" i="11" s="1"/>
  <c r="BC9" i="11" s="1"/>
  <c r="BE9" i="11" s="1"/>
  <c r="C9" i="13"/>
  <c r="B9" i="12" s="1"/>
  <c r="C9" i="12" s="1"/>
  <c r="G9" i="12" s="1"/>
  <c r="I9" i="12" s="1"/>
  <c r="E9" i="13"/>
  <c r="B9" i="11" s="1"/>
  <c r="C9" i="11" s="1"/>
  <c r="G9" i="11" s="1"/>
  <c r="T9" i="13"/>
  <c r="CT9" i="10" s="1"/>
  <c r="CU9" i="10" s="1"/>
  <c r="CY9" i="10" s="1"/>
  <c r="DA9" i="10" s="1"/>
  <c r="V9" i="13"/>
  <c r="DR9" i="8" s="1"/>
  <c r="DS9" i="8" s="1"/>
  <c r="DW9" i="8" s="1"/>
  <c r="DY9" i="8" s="1"/>
  <c r="I9" i="13"/>
  <c r="Z9" i="11" s="1"/>
  <c r="AA9" i="11" s="1"/>
  <c r="AE9" i="11" s="1"/>
  <c r="AG9" i="11" s="1"/>
  <c r="R9" i="13"/>
  <c r="CT9" i="8" s="1"/>
  <c r="CU9" i="8" s="1"/>
  <c r="CY9" i="8" s="1"/>
  <c r="DA9" i="8" s="1"/>
  <c r="G9" i="13"/>
  <c r="Z9" i="12" s="1"/>
  <c r="AA9" i="12" s="1"/>
  <c r="AE9" i="12" s="1"/>
  <c r="AG9" i="12" s="1"/>
  <c r="BU6" i="11"/>
  <c r="BD6" i="11"/>
  <c r="BF6" i="11" s="1"/>
  <c r="BQ6" i="11" s="1"/>
  <c r="AF8" i="12"/>
  <c r="AW8" i="12"/>
  <c r="BD8" i="12" s="1"/>
  <c r="B8" i="13"/>
  <c r="B8" i="8" s="1"/>
  <c r="C8" i="8" s="1"/>
  <c r="G8" i="8" s="1"/>
  <c r="I8" i="8" s="1"/>
  <c r="S8" i="13"/>
  <c r="CT8" i="12" s="1"/>
  <c r="CU8" i="12" s="1"/>
  <c r="CY8" i="12" s="1"/>
  <c r="DA8" i="12" s="1"/>
  <c r="I8" i="13"/>
  <c r="Z8" i="11" s="1"/>
  <c r="AA8" i="11" s="1"/>
  <c r="AE8" i="11" s="1"/>
  <c r="AG8" i="11" s="1"/>
  <c r="F8" i="13"/>
  <c r="Z8" i="8" s="1"/>
  <c r="AA8" i="8" s="1"/>
  <c r="AE8" i="8" s="1"/>
  <c r="AG8" i="8" s="1"/>
  <c r="L8" i="13"/>
  <c r="AX8" i="10" s="1"/>
  <c r="AY8" i="10" s="1"/>
  <c r="BC8" i="10" s="1"/>
  <c r="BE8" i="10" s="1"/>
  <c r="M8" i="13"/>
  <c r="AX8" i="11" s="1"/>
  <c r="AY8" i="11" s="1"/>
  <c r="BC8" i="11" s="1"/>
  <c r="BE8" i="11" s="1"/>
  <c r="AW7" i="11"/>
  <c r="BD7" i="11" s="1"/>
  <c r="BF7" i="11" s="1"/>
  <c r="BQ7" i="11" s="1"/>
  <c r="AH6" i="11"/>
  <c r="AS6" i="11" s="1"/>
  <c r="H9" i="10"/>
  <c r="J9" i="10" s="1"/>
  <c r="N8" i="13"/>
  <c r="BV8" i="8" s="1"/>
  <c r="BW8" i="8" s="1"/>
  <c r="CA8" i="8" s="1"/>
  <c r="CC8" i="8" s="1"/>
  <c r="E8" i="13"/>
  <c r="B8" i="11" s="1"/>
  <c r="C8" i="11" s="1"/>
  <c r="G8" i="11" s="1"/>
  <c r="I8" i="11" s="1"/>
  <c r="U8" i="13"/>
  <c r="CT8" i="11" s="1"/>
  <c r="CU8" i="11" s="1"/>
  <c r="CY8" i="11" s="1"/>
  <c r="DA8" i="11" s="1"/>
  <c r="H7" i="12"/>
  <c r="AW6" i="12"/>
  <c r="J6" i="11"/>
  <c r="U6" i="11" s="1"/>
  <c r="DB6" i="10"/>
  <c r="DM6" i="10" s="1"/>
  <c r="CD6" i="10"/>
  <c r="CO6" i="10" s="1"/>
  <c r="CS8" i="10"/>
  <c r="Y9" i="10"/>
  <c r="AW9" i="10" s="1"/>
  <c r="V8" i="13"/>
  <c r="DR8" i="8" s="1"/>
  <c r="DS8" i="8" s="1"/>
  <c r="DW8" i="8" s="1"/>
  <c r="DY8" i="8" s="1"/>
  <c r="P8" i="13"/>
  <c r="BV8" i="10" s="1"/>
  <c r="BW8" i="10" s="1"/>
  <c r="CA8" i="10" s="1"/>
  <c r="CC8" i="10" s="1"/>
  <c r="CG8" i="10" s="1"/>
  <c r="CH8" i="10" s="1"/>
  <c r="CI8" i="10" s="1"/>
  <c r="AH6" i="8"/>
  <c r="AS6" i="8" s="1"/>
  <c r="AH8" i="12"/>
  <c r="AS8" i="12" s="1"/>
  <c r="CD8" i="10"/>
  <c r="CO8" i="10" s="1"/>
  <c r="L62" i="19"/>
  <c r="L63" i="19" s="1"/>
  <c r="B23" i="19"/>
  <c r="BF6" i="10"/>
  <c r="BQ6" i="10" s="1"/>
  <c r="M6" i="10"/>
  <c r="N6" i="10" s="1"/>
  <c r="O6" i="10" s="1"/>
  <c r="AH7" i="10"/>
  <c r="AS7" i="10" s="1"/>
  <c r="B55" i="19"/>
  <c r="B56" i="19" s="1"/>
  <c r="L15" i="19"/>
  <c r="L16" i="19" s="1"/>
  <c r="AK6" i="10"/>
  <c r="AL6" i="10" s="1"/>
  <c r="AM6" i="10" s="1"/>
  <c r="M6" i="12"/>
  <c r="N6" i="12" s="1"/>
  <c r="O6" i="12" s="1"/>
  <c r="L22" i="20"/>
  <c r="L23" i="20" s="1"/>
  <c r="L62" i="22"/>
  <c r="L63" i="22" s="1"/>
  <c r="AK6" i="12"/>
  <c r="AL6" i="12" s="1"/>
  <c r="AM6" i="12" s="1"/>
  <c r="B23" i="20"/>
  <c r="B62" i="20"/>
  <c r="B63" i="20" s="1"/>
  <c r="M8" i="10"/>
  <c r="N8" i="10" s="1"/>
  <c r="O8" i="10" s="1"/>
  <c r="B23" i="22"/>
  <c r="AS6" i="12"/>
  <c r="L62" i="20"/>
  <c r="L63" i="20" s="1"/>
  <c r="G22" i="21"/>
  <c r="G23" i="21" s="1"/>
  <c r="B62" i="19"/>
  <c r="B63" i="19" s="1"/>
  <c r="L55" i="19"/>
  <c r="L56" i="19" s="1"/>
  <c r="G55" i="19"/>
  <c r="G56" i="19" s="1"/>
  <c r="G22" i="19"/>
  <c r="G23" i="19" s="1"/>
  <c r="G15" i="19"/>
  <c r="G16" i="19" s="1"/>
  <c r="L55" i="20"/>
  <c r="L56" i="20" s="1"/>
  <c r="L15" i="20"/>
  <c r="L16" i="20" s="1"/>
  <c r="G15" i="20"/>
  <c r="G16" i="20" s="1"/>
  <c r="B55" i="20"/>
  <c r="B56" i="20" s="1"/>
  <c r="G55" i="20"/>
  <c r="G56" i="20" s="1"/>
  <c r="G55" i="21"/>
  <c r="G56" i="21" s="1"/>
  <c r="B55" i="21"/>
  <c r="B56" i="21" s="1"/>
  <c r="L55" i="22"/>
  <c r="L56" i="22" s="1"/>
  <c r="L15" i="21"/>
  <c r="L16" i="21" s="1"/>
  <c r="L55" i="21"/>
  <c r="L56" i="21" s="1"/>
  <c r="B55" i="22"/>
  <c r="B56" i="22" s="1"/>
  <c r="B16" i="21"/>
  <c r="J7" i="11"/>
  <c r="U7" i="11" s="1"/>
  <c r="B62" i="22"/>
  <c r="B63" i="22" s="1"/>
  <c r="G62" i="22"/>
  <c r="G63" i="22" s="1"/>
  <c r="G22" i="22"/>
  <c r="G23" i="22" s="1"/>
  <c r="G55" i="22"/>
  <c r="G56" i="22" s="1"/>
  <c r="L22" i="19"/>
  <c r="L23" i="19" s="1"/>
  <c r="B16" i="22"/>
  <c r="G62" i="21"/>
  <c r="G63" i="21" s="1"/>
  <c r="CC9" i="11"/>
  <c r="DY8" i="11"/>
  <c r="L15" i="22"/>
  <c r="L16" i="22" s="1"/>
  <c r="AG6" i="11"/>
  <c r="L62" i="21"/>
  <c r="L63" i="21" s="1"/>
  <c r="BE6" i="11"/>
  <c r="DY6" i="11"/>
  <c r="CC8" i="11"/>
  <c r="CC7" i="11"/>
  <c r="CC6" i="11"/>
  <c r="I9" i="11"/>
  <c r="I7" i="11"/>
  <c r="L22" i="21"/>
  <c r="L23" i="21" s="1"/>
  <c r="I6" i="11"/>
  <c r="I6" i="8"/>
  <c r="M6" i="8" s="1"/>
  <c r="N6" i="8" s="1"/>
  <c r="O6" i="8" s="1"/>
  <c r="AW6" i="8"/>
  <c r="BU6" i="8" s="1"/>
  <c r="AF7" i="8"/>
  <c r="AH7" i="8" s="1"/>
  <c r="AW7" i="8"/>
  <c r="A8" i="8"/>
  <c r="H7" i="8"/>
  <c r="J7" i="8" s="1"/>
  <c r="U7" i="8" s="1"/>
  <c r="Y10" i="10"/>
  <c r="A11" i="10"/>
  <c r="H10" i="10"/>
  <c r="J10" i="10" s="1"/>
  <c r="BD8" i="10"/>
  <c r="BD6" i="8"/>
  <c r="A9" i="11"/>
  <c r="H8" i="11"/>
  <c r="CB6" i="8"/>
  <c r="CS6" i="8"/>
  <c r="H8" i="12"/>
  <c r="A9" i="12"/>
  <c r="BU8" i="12"/>
  <c r="Y8" i="11"/>
  <c r="AW7" i="10"/>
  <c r="AF9" i="10"/>
  <c r="P10" i="13"/>
  <c r="BV10" i="10" s="1"/>
  <c r="BW10" i="10" s="1"/>
  <c r="CA10" i="10" s="1"/>
  <c r="CC10" i="10" s="1"/>
  <c r="U10" i="13"/>
  <c r="CT10" i="11" s="1"/>
  <c r="CU10" i="11" s="1"/>
  <c r="CY10" i="11" s="1"/>
  <c r="Q10" i="13"/>
  <c r="BV10" i="11" s="1"/>
  <c r="BW10" i="11" s="1"/>
  <c r="CA10" i="11" s="1"/>
  <c r="N10" i="13"/>
  <c r="BV10" i="8" s="1"/>
  <c r="BW10" i="8" s="1"/>
  <c r="CA10" i="8" s="1"/>
  <c r="CC10" i="8" s="1"/>
  <c r="U9" i="13"/>
  <c r="CT9" i="11" s="1"/>
  <c r="CU9" i="11" s="1"/>
  <c r="CY9" i="11" s="1"/>
  <c r="S9" i="13"/>
  <c r="CT9" i="12" s="1"/>
  <c r="CU9" i="12" s="1"/>
  <c r="CY9" i="12" s="1"/>
  <c r="X9" i="13"/>
  <c r="DR9" i="10" s="1"/>
  <c r="DS9" i="10" s="1"/>
  <c r="DW9" i="10" s="1"/>
  <c r="DY9" i="10" s="1"/>
  <c r="B9" i="13"/>
  <c r="B9" i="8" s="1"/>
  <c r="C9" i="8" s="1"/>
  <c r="G9" i="8" s="1"/>
  <c r="X8" i="13"/>
  <c r="DR8" i="10" s="1"/>
  <c r="DS8" i="10" s="1"/>
  <c r="DW8" i="10" s="1"/>
  <c r="R8" i="13"/>
  <c r="CT8" i="8" s="1"/>
  <c r="CU8" i="8" s="1"/>
  <c r="CY8" i="8" s="1"/>
  <c r="AH8" i="10"/>
  <c r="AW7" i="12"/>
  <c r="AF7" i="12"/>
  <c r="T7" i="13"/>
  <c r="CT7" i="10" s="1"/>
  <c r="CU7" i="10" s="1"/>
  <c r="CY7" i="10" s="1"/>
  <c r="DA7" i="8"/>
  <c r="I7" i="8"/>
  <c r="BE6" i="12"/>
  <c r="M7" i="10" l="1"/>
  <c r="N7" i="10" s="1"/>
  <c r="O7" i="10" s="1"/>
  <c r="AK6" i="8"/>
  <c r="AL6" i="8" s="1"/>
  <c r="AM6" i="8" s="1"/>
  <c r="BI7" i="11"/>
  <c r="BJ7" i="11" s="1"/>
  <c r="BK7" i="11" s="1"/>
  <c r="CG6" i="10"/>
  <c r="CH6" i="10" s="1"/>
  <c r="CI6" i="10" s="1"/>
  <c r="M7" i="12"/>
  <c r="N7" i="12" s="1"/>
  <c r="O7" i="12" s="1"/>
  <c r="U9" i="10"/>
  <c r="M9" i="10"/>
  <c r="N9" i="10" s="1"/>
  <c r="O9" i="10" s="1"/>
  <c r="AK7" i="11"/>
  <c r="AL7" i="11" s="1"/>
  <c r="AM7" i="11" s="1"/>
  <c r="AK6" i="11"/>
  <c r="AL6" i="11" s="1"/>
  <c r="AM6" i="11" s="1"/>
  <c r="BD6" i="12"/>
  <c r="BF6" i="12" s="1"/>
  <c r="BQ6" i="12" s="1"/>
  <c r="BU6" i="12"/>
  <c r="K10" i="13"/>
  <c r="AX10" i="12" s="1"/>
  <c r="AY10" i="12" s="1"/>
  <c r="BC10" i="12" s="1"/>
  <c r="BE10" i="12" s="1"/>
  <c r="DE6" i="10"/>
  <c r="DF6" i="10" s="1"/>
  <c r="DG6" i="10" s="1"/>
  <c r="M6" i="11"/>
  <c r="N6" i="11" s="1"/>
  <c r="O6" i="11" s="1"/>
  <c r="BI6" i="11"/>
  <c r="BJ6" i="11" s="1"/>
  <c r="BK6" i="11" s="1"/>
  <c r="BD9" i="10"/>
  <c r="BF9" i="10" s="1"/>
  <c r="BQ9" i="10" s="1"/>
  <c r="BU9" i="10"/>
  <c r="CB6" i="11"/>
  <c r="CD6" i="11" s="1"/>
  <c r="CO6" i="11" s="1"/>
  <c r="CS6" i="11"/>
  <c r="BU7" i="11"/>
  <c r="DQ8" i="10"/>
  <c r="CZ8" i="10"/>
  <c r="DB8" i="10" s="1"/>
  <c r="DM8" i="10" s="1"/>
  <c r="DX6" i="10"/>
  <c r="DZ6" i="10" s="1"/>
  <c r="EK6" i="10" s="1"/>
  <c r="EO6" i="10"/>
  <c r="D10" i="13"/>
  <c r="B10" i="10" s="1"/>
  <c r="C10" i="10" s="1"/>
  <c r="G10" i="10" s="1"/>
  <c r="I10" i="10" s="1"/>
  <c r="M10" i="10" s="1"/>
  <c r="N10" i="10" s="1"/>
  <c r="O10" i="10" s="1"/>
  <c r="I10" i="13"/>
  <c r="Z10" i="11" s="1"/>
  <c r="AA10" i="11" s="1"/>
  <c r="AE10" i="11" s="1"/>
  <c r="AG10" i="11" s="1"/>
  <c r="F10" i="13"/>
  <c r="Z10" i="8" s="1"/>
  <c r="AA10" i="8" s="1"/>
  <c r="AE10" i="8" s="1"/>
  <c r="AG10" i="8" s="1"/>
  <c r="L10" i="13"/>
  <c r="AX10" i="10" s="1"/>
  <c r="AY10" i="10" s="1"/>
  <c r="BC10" i="10" s="1"/>
  <c r="BE10" i="10" s="1"/>
  <c r="W10" i="13"/>
  <c r="DR10" i="12" s="1"/>
  <c r="DS10" i="12" s="1"/>
  <c r="DW10" i="12" s="1"/>
  <c r="DY10" i="12" s="1"/>
  <c r="X10" i="13"/>
  <c r="DR10" i="10" s="1"/>
  <c r="DS10" i="10" s="1"/>
  <c r="DW10" i="10" s="1"/>
  <c r="DY10" i="10" s="1"/>
  <c r="J10" i="13"/>
  <c r="AX10" i="8" s="1"/>
  <c r="AY10" i="8" s="1"/>
  <c r="BC10" i="8" s="1"/>
  <c r="BE10" i="8" s="1"/>
  <c r="T10" i="13"/>
  <c r="CT10" i="10" s="1"/>
  <c r="CU10" i="10" s="1"/>
  <c r="CY10" i="10" s="1"/>
  <c r="DA10" i="10" s="1"/>
  <c r="M10" i="13"/>
  <c r="AX10" i="11" s="1"/>
  <c r="AY10" i="11" s="1"/>
  <c r="BC10" i="11" s="1"/>
  <c r="BE10" i="11" s="1"/>
  <c r="H10" i="13"/>
  <c r="Z10" i="10" s="1"/>
  <c r="AA10" i="10" s="1"/>
  <c r="AE10" i="10" s="1"/>
  <c r="AG10" i="10" s="1"/>
  <c r="A11" i="13"/>
  <c r="R10" i="13"/>
  <c r="CT10" i="8" s="1"/>
  <c r="CU10" i="8" s="1"/>
  <c r="CY10" i="8" s="1"/>
  <c r="DA10" i="8" s="1"/>
  <c r="S10" i="13"/>
  <c r="CT10" i="12" s="1"/>
  <c r="CU10" i="12" s="1"/>
  <c r="CY10" i="12" s="1"/>
  <c r="DA10" i="12" s="1"/>
  <c r="C10" i="13"/>
  <c r="B10" i="12" s="1"/>
  <c r="C10" i="12" s="1"/>
  <c r="G10" i="12" s="1"/>
  <c r="I10" i="12" s="1"/>
  <c r="E10" i="13"/>
  <c r="B10" i="11" s="1"/>
  <c r="C10" i="11" s="1"/>
  <c r="G10" i="11" s="1"/>
  <c r="I10" i="11" s="1"/>
  <c r="V10" i="13"/>
  <c r="DR10" i="8" s="1"/>
  <c r="DS10" i="8" s="1"/>
  <c r="DW10" i="8" s="1"/>
  <c r="DY10" i="8" s="1"/>
  <c r="Y10" i="13"/>
  <c r="DR10" i="11" s="1"/>
  <c r="DS10" i="11" s="1"/>
  <c r="DW10" i="11" s="1"/>
  <c r="DY10" i="11" s="1"/>
  <c r="O10" i="13"/>
  <c r="BV10" i="12" s="1"/>
  <c r="BW10" i="12" s="1"/>
  <c r="CA10" i="12" s="1"/>
  <c r="CC10" i="12" s="1"/>
  <c r="G10" i="13"/>
  <c r="Z10" i="12" s="1"/>
  <c r="AA10" i="12" s="1"/>
  <c r="AE10" i="12" s="1"/>
  <c r="AG10" i="12" s="1"/>
  <c r="AK8" i="12"/>
  <c r="AL8" i="12" s="1"/>
  <c r="AM8" i="12" s="1"/>
  <c r="AK7" i="10"/>
  <c r="AL7" i="10" s="1"/>
  <c r="AM7" i="10" s="1"/>
  <c r="BI6" i="10"/>
  <c r="BJ6" i="10" s="1"/>
  <c r="BK6" i="10" s="1"/>
  <c r="M7" i="11"/>
  <c r="N7" i="11" s="1"/>
  <c r="O7" i="11" s="1"/>
  <c r="H8" i="8"/>
  <c r="Y8" i="8"/>
  <c r="A9" i="8"/>
  <c r="BD7" i="8"/>
  <c r="BU7" i="8"/>
  <c r="M7" i="8"/>
  <c r="N7" i="8" s="1"/>
  <c r="O7" i="8" s="1"/>
  <c r="AS7" i="8"/>
  <c r="AK7" i="8"/>
  <c r="AL7" i="8" s="1"/>
  <c r="AM7" i="8" s="1"/>
  <c r="AH7" i="12"/>
  <c r="I9" i="8"/>
  <c r="CC10" i="11"/>
  <c r="BD7" i="10"/>
  <c r="BU7" i="10"/>
  <c r="CZ6" i="8"/>
  <c r="DQ6" i="8"/>
  <c r="BF8" i="10"/>
  <c r="BD7" i="12"/>
  <c r="BU7" i="12"/>
  <c r="DA10" i="11"/>
  <c r="AF8" i="11"/>
  <c r="AW8" i="11"/>
  <c r="CD6" i="8"/>
  <c r="U10" i="10"/>
  <c r="DA9" i="12"/>
  <c r="I10" i="8"/>
  <c r="J8" i="11"/>
  <c r="H11" i="10"/>
  <c r="J11" i="10" s="1"/>
  <c r="U11" i="10" s="1"/>
  <c r="Y11" i="10"/>
  <c r="A12" i="10"/>
  <c r="AS8" i="10"/>
  <c r="AK8" i="10"/>
  <c r="AL8" i="10" s="1"/>
  <c r="AM8" i="10" s="1"/>
  <c r="DA9" i="11"/>
  <c r="CS8" i="12"/>
  <c r="CB8" i="12"/>
  <c r="A10" i="11"/>
  <c r="Y9" i="11"/>
  <c r="H9" i="11"/>
  <c r="AW10" i="10"/>
  <c r="AF10" i="10"/>
  <c r="DA7" i="10"/>
  <c r="BF8" i="12"/>
  <c r="CS7" i="11"/>
  <c r="CB7" i="11"/>
  <c r="BF6" i="8"/>
  <c r="DA8" i="8"/>
  <c r="H9" i="12"/>
  <c r="Y9" i="12"/>
  <c r="A10" i="12"/>
  <c r="DY8" i="10"/>
  <c r="AH9" i="10"/>
  <c r="J8" i="12"/>
  <c r="BI6" i="12"/>
  <c r="BJ6" i="12" s="1"/>
  <c r="BK6" i="12" s="1"/>
  <c r="EC6" i="10" l="1"/>
  <c r="ED6" i="10" s="1"/>
  <c r="EE6" i="10" s="1"/>
  <c r="DE8" i="10"/>
  <c r="DF8" i="10" s="1"/>
  <c r="DG8" i="10" s="1"/>
  <c r="CG6" i="11"/>
  <c r="CH6" i="11" s="1"/>
  <c r="CI6" i="11" s="1"/>
  <c r="DX8" i="10"/>
  <c r="DZ8" i="10" s="1"/>
  <c r="EK8" i="10" s="1"/>
  <c r="EO8" i="10"/>
  <c r="A12" i="13"/>
  <c r="T11" i="13"/>
  <c r="CT11" i="10" s="1"/>
  <c r="CU11" i="10" s="1"/>
  <c r="CY11" i="10" s="1"/>
  <c r="DA11" i="10" s="1"/>
  <c r="C11" i="13"/>
  <c r="B11" i="12" s="1"/>
  <c r="C11" i="12" s="1"/>
  <c r="G11" i="12" s="1"/>
  <c r="I11" i="12" s="1"/>
  <c r="R11" i="13"/>
  <c r="CT11" i="8" s="1"/>
  <c r="CU11" i="8" s="1"/>
  <c r="CY11" i="8" s="1"/>
  <c r="DA11" i="8" s="1"/>
  <c r="X11" i="13"/>
  <c r="DR11" i="10" s="1"/>
  <c r="DS11" i="10" s="1"/>
  <c r="DW11" i="10" s="1"/>
  <c r="DY11" i="10" s="1"/>
  <c r="B11" i="13"/>
  <c r="B11" i="8" s="1"/>
  <c r="C11" i="8" s="1"/>
  <c r="G11" i="8" s="1"/>
  <c r="I11" i="8" s="1"/>
  <c r="Q11" i="13"/>
  <c r="BV11" i="11" s="1"/>
  <c r="BW11" i="11" s="1"/>
  <c r="CA11" i="11" s="1"/>
  <c r="CC11" i="11" s="1"/>
  <c r="L11" i="13"/>
  <c r="AX11" i="10" s="1"/>
  <c r="AY11" i="10" s="1"/>
  <c r="BC11" i="10" s="1"/>
  <c r="BE11" i="10" s="1"/>
  <c r="I11" i="13"/>
  <c r="Z11" i="11" s="1"/>
  <c r="AA11" i="11" s="1"/>
  <c r="AE11" i="11" s="1"/>
  <c r="AG11" i="11" s="1"/>
  <c r="H11" i="13"/>
  <c r="Z11" i="10" s="1"/>
  <c r="AA11" i="10" s="1"/>
  <c r="AE11" i="10" s="1"/>
  <c r="AG11" i="10" s="1"/>
  <c r="W11" i="13"/>
  <c r="DR11" i="12" s="1"/>
  <c r="DS11" i="12" s="1"/>
  <c r="DW11" i="12" s="1"/>
  <c r="DY11" i="12" s="1"/>
  <c r="M11" i="13"/>
  <c r="AX11" i="11" s="1"/>
  <c r="AY11" i="11" s="1"/>
  <c r="BC11" i="11" s="1"/>
  <c r="BE11" i="11" s="1"/>
  <c r="F11" i="13"/>
  <c r="Z11" i="8" s="1"/>
  <c r="AA11" i="8" s="1"/>
  <c r="AE11" i="8" s="1"/>
  <c r="AG11" i="8" s="1"/>
  <c r="S11" i="13"/>
  <c r="CT11" i="12" s="1"/>
  <c r="CU11" i="12" s="1"/>
  <c r="CY11" i="12" s="1"/>
  <c r="DA11" i="12" s="1"/>
  <c r="J11" i="13"/>
  <c r="AX11" i="8" s="1"/>
  <c r="AY11" i="8" s="1"/>
  <c r="BC11" i="8" s="1"/>
  <c r="BE11" i="8" s="1"/>
  <c r="Y11" i="13"/>
  <c r="DR11" i="11" s="1"/>
  <c r="DS11" i="11" s="1"/>
  <c r="DW11" i="11" s="1"/>
  <c r="DY11" i="11" s="1"/>
  <c r="N11" i="13"/>
  <c r="BV11" i="8" s="1"/>
  <c r="BW11" i="8" s="1"/>
  <c r="CA11" i="8" s="1"/>
  <c r="CC11" i="8" s="1"/>
  <c r="E11" i="13"/>
  <c r="B11" i="11" s="1"/>
  <c r="C11" i="11" s="1"/>
  <c r="G11" i="11" s="1"/>
  <c r="I11" i="11" s="1"/>
  <c r="G11" i="13"/>
  <c r="Z11" i="12" s="1"/>
  <c r="AA11" i="12" s="1"/>
  <c r="AE11" i="12" s="1"/>
  <c r="AG11" i="12" s="1"/>
  <c r="U11" i="13"/>
  <c r="CT11" i="11" s="1"/>
  <c r="CU11" i="11" s="1"/>
  <c r="CY11" i="11" s="1"/>
  <c r="DA11" i="11" s="1"/>
  <c r="V11" i="13"/>
  <c r="DR11" i="8" s="1"/>
  <c r="DS11" i="8" s="1"/>
  <c r="DW11" i="8" s="1"/>
  <c r="DY11" i="8" s="1"/>
  <c r="D11" i="13"/>
  <c r="B11" i="10" s="1"/>
  <c r="C11" i="10" s="1"/>
  <c r="G11" i="10" s="1"/>
  <c r="I11" i="10" s="1"/>
  <c r="M11" i="10" s="1"/>
  <c r="N11" i="10" s="1"/>
  <c r="O11" i="10" s="1"/>
  <c r="K11" i="13"/>
  <c r="AX11" i="12" s="1"/>
  <c r="AY11" i="12" s="1"/>
  <c r="BC11" i="12" s="1"/>
  <c r="BE11" i="12" s="1"/>
  <c r="P11" i="13"/>
  <c r="BV11" i="10" s="1"/>
  <c r="BW11" i="10" s="1"/>
  <c r="CA11" i="10" s="1"/>
  <c r="CC11" i="10" s="1"/>
  <c r="O11" i="13"/>
  <c r="BV11" i="12" s="1"/>
  <c r="BW11" i="12" s="1"/>
  <c r="CA11" i="12" s="1"/>
  <c r="CC11" i="12" s="1"/>
  <c r="CZ6" i="11"/>
  <c r="DB6" i="11" s="1"/>
  <c r="DM6" i="11" s="1"/>
  <c r="DQ6" i="11"/>
  <c r="CB6" i="12"/>
  <c r="CD6" i="12" s="1"/>
  <c r="CS6" i="12"/>
  <c r="BI9" i="10"/>
  <c r="BJ9" i="10" s="1"/>
  <c r="BK9" i="10" s="1"/>
  <c r="CB9" i="10"/>
  <c r="CD9" i="10" s="1"/>
  <c r="CS9" i="10"/>
  <c r="CS7" i="8"/>
  <c r="CB7" i="8"/>
  <c r="J8" i="8"/>
  <c r="BF7" i="8"/>
  <c r="H9" i="8"/>
  <c r="A10" i="8"/>
  <c r="Y9" i="8"/>
  <c r="AW8" i="8"/>
  <c r="AF8" i="8"/>
  <c r="AS9" i="10"/>
  <c r="AK9" i="10"/>
  <c r="AL9" i="10" s="1"/>
  <c r="AM9" i="10" s="1"/>
  <c r="CD8" i="12"/>
  <c r="AW11" i="10"/>
  <c r="AF11" i="10"/>
  <c r="AH10" i="10"/>
  <c r="DQ8" i="12"/>
  <c r="CZ8" i="12"/>
  <c r="CO6" i="8"/>
  <c r="CG6" i="8"/>
  <c r="CH6" i="8" s="1"/>
  <c r="CI6" i="8" s="1"/>
  <c r="CD7" i="11"/>
  <c r="BU10" i="10"/>
  <c r="BD10" i="10"/>
  <c r="CB7" i="12"/>
  <c r="CS7" i="12"/>
  <c r="CZ7" i="11"/>
  <c r="DQ7" i="11"/>
  <c r="J9" i="11"/>
  <c r="U8" i="11"/>
  <c r="M8" i="11"/>
  <c r="N8" i="11" s="1"/>
  <c r="O8" i="11" s="1"/>
  <c r="BF7" i="12"/>
  <c r="BQ8" i="10"/>
  <c r="BI8" i="10"/>
  <c r="BJ8" i="10" s="1"/>
  <c r="BK8" i="10" s="1"/>
  <c r="U8" i="12"/>
  <c r="M8" i="12"/>
  <c r="N8" i="12" s="1"/>
  <c r="O8" i="12" s="1"/>
  <c r="EC8" i="10"/>
  <c r="ED8" i="10" s="1"/>
  <c r="EE8" i="10" s="1"/>
  <c r="Y10" i="12"/>
  <c r="A11" i="12"/>
  <c r="H10" i="12"/>
  <c r="BI6" i="8"/>
  <c r="BJ6" i="8" s="1"/>
  <c r="BK6" i="8" s="1"/>
  <c r="BQ6" i="8"/>
  <c r="AW9" i="11"/>
  <c r="AF9" i="11"/>
  <c r="BU8" i="11"/>
  <c r="BD8" i="11"/>
  <c r="DX6" i="8"/>
  <c r="EO6" i="8"/>
  <c r="AW9" i="12"/>
  <c r="AF9" i="12"/>
  <c r="Y10" i="11"/>
  <c r="A11" i="11"/>
  <c r="H10" i="11"/>
  <c r="AH8" i="11"/>
  <c r="DB6" i="8"/>
  <c r="AS7" i="12"/>
  <c r="AK7" i="12"/>
  <c r="AL7" i="12" s="1"/>
  <c r="AM7" i="12" s="1"/>
  <c r="J9" i="12"/>
  <c r="CB7" i="10"/>
  <c r="CS7" i="10"/>
  <c r="BQ8" i="12"/>
  <c r="BI8" i="12"/>
  <c r="BJ8" i="12" s="1"/>
  <c r="BK8" i="12" s="1"/>
  <c r="A13" i="10"/>
  <c r="H12" i="10"/>
  <c r="J12" i="10" s="1"/>
  <c r="U12" i="10" s="1"/>
  <c r="Y12" i="10"/>
  <c r="BF7" i="10"/>
  <c r="DQ6" i="12" l="1"/>
  <c r="CZ6" i="12"/>
  <c r="DB6" i="12" s="1"/>
  <c r="DM6" i="12" s="1"/>
  <c r="CO6" i="12"/>
  <c r="CG6" i="12"/>
  <c r="CH6" i="12" s="1"/>
  <c r="CI6" i="12" s="1"/>
  <c r="EO6" i="11"/>
  <c r="DX6" i="11"/>
  <c r="DZ6" i="11" s="1"/>
  <c r="EK6" i="11" s="1"/>
  <c r="L12" i="13"/>
  <c r="AX12" i="10" s="1"/>
  <c r="AY12" i="10" s="1"/>
  <c r="BC12" i="10" s="1"/>
  <c r="BE12" i="10" s="1"/>
  <c r="S12" i="13"/>
  <c r="CT12" i="12" s="1"/>
  <c r="CU12" i="12" s="1"/>
  <c r="CY12" i="12" s="1"/>
  <c r="DA12" i="12" s="1"/>
  <c r="N12" i="13"/>
  <c r="BV12" i="8" s="1"/>
  <c r="BW12" i="8" s="1"/>
  <c r="CA12" i="8" s="1"/>
  <c r="CC12" i="8" s="1"/>
  <c r="B12" i="13"/>
  <c r="B12" i="8" s="1"/>
  <c r="C12" i="8" s="1"/>
  <c r="G12" i="8" s="1"/>
  <c r="I12" i="8" s="1"/>
  <c r="G12" i="13"/>
  <c r="Z12" i="12" s="1"/>
  <c r="AA12" i="12" s="1"/>
  <c r="AE12" i="12" s="1"/>
  <c r="AG12" i="12" s="1"/>
  <c r="U12" i="13"/>
  <c r="CT12" i="11" s="1"/>
  <c r="CU12" i="11" s="1"/>
  <c r="CY12" i="11" s="1"/>
  <c r="DA12" i="11" s="1"/>
  <c r="M12" i="13"/>
  <c r="AX12" i="11" s="1"/>
  <c r="AY12" i="11" s="1"/>
  <c r="BC12" i="11" s="1"/>
  <c r="BE12" i="11" s="1"/>
  <c r="C12" i="13"/>
  <c r="B12" i="12" s="1"/>
  <c r="C12" i="12" s="1"/>
  <c r="G12" i="12" s="1"/>
  <c r="I12" i="12" s="1"/>
  <c r="K12" i="13"/>
  <c r="AX12" i="12" s="1"/>
  <c r="AY12" i="12" s="1"/>
  <c r="BC12" i="12" s="1"/>
  <c r="BE12" i="12" s="1"/>
  <c r="W12" i="13"/>
  <c r="DR12" i="12" s="1"/>
  <c r="DS12" i="12" s="1"/>
  <c r="DW12" i="12" s="1"/>
  <c r="DY12" i="12" s="1"/>
  <c r="X12" i="13"/>
  <c r="DR12" i="10" s="1"/>
  <c r="DS12" i="10" s="1"/>
  <c r="DW12" i="10" s="1"/>
  <c r="DY12" i="10" s="1"/>
  <c r="J12" i="13"/>
  <c r="AX12" i="8" s="1"/>
  <c r="AY12" i="8" s="1"/>
  <c r="BC12" i="8" s="1"/>
  <c r="BE12" i="8" s="1"/>
  <c r="T12" i="13"/>
  <c r="CT12" i="10" s="1"/>
  <c r="CU12" i="10" s="1"/>
  <c r="CY12" i="10" s="1"/>
  <c r="DA12" i="10" s="1"/>
  <c r="Q12" i="13"/>
  <c r="BV12" i="11" s="1"/>
  <c r="BW12" i="11" s="1"/>
  <c r="CA12" i="11" s="1"/>
  <c r="CC12" i="11" s="1"/>
  <c r="V12" i="13"/>
  <c r="DR12" i="8" s="1"/>
  <c r="DS12" i="8" s="1"/>
  <c r="DW12" i="8" s="1"/>
  <c r="DY12" i="8" s="1"/>
  <c r="F12" i="13"/>
  <c r="Z12" i="8" s="1"/>
  <c r="AA12" i="8" s="1"/>
  <c r="AE12" i="8" s="1"/>
  <c r="AG12" i="8" s="1"/>
  <c r="R12" i="13"/>
  <c r="CT12" i="8" s="1"/>
  <c r="CU12" i="8" s="1"/>
  <c r="CY12" i="8" s="1"/>
  <c r="DA12" i="8" s="1"/>
  <c r="Y12" i="13"/>
  <c r="DR12" i="11" s="1"/>
  <c r="DS12" i="11" s="1"/>
  <c r="DW12" i="11" s="1"/>
  <c r="DY12" i="11" s="1"/>
  <c r="D12" i="13"/>
  <c r="B12" i="10" s="1"/>
  <c r="C12" i="10" s="1"/>
  <c r="G12" i="10" s="1"/>
  <c r="I12" i="10" s="1"/>
  <c r="M12" i="10" s="1"/>
  <c r="N12" i="10" s="1"/>
  <c r="O12" i="10" s="1"/>
  <c r="E12" i="13"/>
  <c r="B12" i="11" s="1"/>
  <c r="C12" i="11" s="1"/>
  <c r="G12" i="11" s="1"/>
  <c r="I12" i="11" s="1"/>
  <c r="H12" i="13"/>
  <c r="Z12" i="10" s="1"/>
  <c r="AA12" i="10" s="1"/>
  <c r="AE12" i="10" s="1"/>
  <c r="AG12" i="10" s="1"/>
  <c r="O12" i="13"/>
  <c r="BV12" i="12" s="1"/>
  <c r="BW12" i="12" s="1"/>
  <c r="CA12" i="12" s="1"/>
  <c r="CC12" i="12" s="1"/>
  <c r="I12" i="13"/>
  <c r="Z12" i="11" s="1"/>
  <c r="AA12" i="11" s="1"/>
  <c r="AE12" i="11" s="1"/>
  <c r="AG12" i="11" s="1"/>
  <c r="A13" i="13"/>
  <c r="P12" i="13"/>
  <c r="BV12" i="10" s="1"/>
  <c r="BW12" i="10" s="1"/>
  <c r="CA12" i="10" s="1"/>
  <c r="CC12" i="10" s="1"/>
  <c r="DE6" i="11"/>
  <c r="DF6" i="11" s="1"/>
  <c r="DG6" i="11" s="1"/>
  <c r="DQ9" i="10"/>
  <c r="CZ9" i="10"/>
  <c r="DB9" i="10" s="1"/>
  <c r="CO9" i="10"/>
  <c r="CG9" i="10"/>
  <c r="CH9" i="10" s="1"/>
  <c r="CI9" i="10" s="1"/>
  <c r="BD8" i="8"/>
  <c r="BU8" i="8"/>
  <c r="BQ7" i="8"/>
  <c r="BI7" i="8"/>
  <c r="BJ7" i="8" s="1"/>
  <c r="BK7" i="8" s="1"/>
  <c r="AW9" i="8"/>
  <c r="AF9" i="8"/>
  <c r="AH9" i="8" s="1"/>
  <c r="Y10" i="8"/>
  <c r="A11" i="8"/>
  <c r="H10" i="8"/>
  <c r="U8" i="8"/>
  <c r="M8" i="8"/>
  <c r="N8" i="8" s="1"/>
  <c r="O8" i="8" s="1"/>
  <c r="J9" i="8"/>
  <c r="CD7" i="8"/>
  <c r="DQ7" i="8"/>
  <c r="CZ7" i="8"/>
  <c r="AH8" i="8"/>
  <c r="AW12" i="10"/>
  <c r="AF12" i="10"/>
  <c r="DQ7" i="10"/>
  <c r="CZ7" i="10"/>
  <c r="AS8" i="11"/>
  <c r="AK8" i="11"/>
  <c r="AL8" i="11" s="1"/>
  <c r="AM8" i="11" s="1"/>
  <c r="AF10" i="11"/>
  <c r="AW10" i="11"/>
  <c r="CS8" i="11"/>
  <c r="CB8" i="11"/>
  <c r="CB10" i="10"/>
  <c r="CS10" i="10"/>
  <c r="AS10" i="10"/>
  <c r="AK10" i="10"/>
  <c r="AL10" i="10" s="1"/>
  <c r="AM10" i="10" s="1"/>
  <c r="CD7" i="10"/>
  <c r="AH9" i="12"/>
  <c r="J10" i="12"/>
  <c r="Y13" i="10"/>
  <c r="A14" i="10"/>
  <c r="H13" i="10"/>
  <c r="BD9" i="12"/>
  <c r="BU9" i="12"/>
  <c r="H11" i="12"/>
  <c r="A12" i="12"/>
  <c r="Y11" i="12"/>
  <c r="CO7" i="11"/>
  <c r="CG7" i="11"/>
  <c r="CH7" i="11" s="1"/>
  <c r="CI7" i="11" s="1"/>
  <c r="BQ7" i="10"/>
  <c r="BI7" i="10"/>
  <c r="BJ7" i="10" s="1"/>
  <c r="BK7" i="10" s="1"/>
  <c r="AH9" i="11"/>
  <c r="AF10" i="12"/>
  <c r="AW10" i="12"/>
  <c r="U9" i="11"/>
  <c r="M9" i="11"/>
  <c r="N9" i="11" s="1"/>
  <c r="O9" i="11" s="1"/>
  <c r="DE6" i="12"/>
  <c r="DF6" i="12" s="1"/>
  <c r="DG6" i="12" s="1"/>
  <c r="AH11" i="10"/>
  <c r="BD9" i="11"/>
  <c r="BU9" i="11"/>
  <c r="BQ7" i="12"/>
  <c r="BI7" i="12"/>
  <c r="BJ7" i="12" s="1"/>
  <c r="BK7" i="12" s="1"/>
  <c r="BD11" i="10"/>
  <c r="BU11" i="10"/>
  <c r="DM6" i="8"/>
  <c r="DE6" i="8"/>
  <c r="DF6" i="8" s="1"/>
  <c r="DG6" i="8" s="1"/>
  <c r="DQ7" i="12"/>
  <c r="CZ7" i="12"/>
  <c r="DB8" i="12"/>
  <c r="J10" i="11"/>
  <c r="DZ6" i="8"/>
  <c r="DX7" i="11"/>
  <c r="EO7" i="11"/>
  <c r="CD7" i="12"/>
  <c r="DX8" i="12"/>
  <c r="EO8" i="12"/>
  <c r="CO8" i="12"/>
  <c r="CG8" i="12"/>
  <c r="CH8" i="12" s="1"/>
  <c r="CI8" i="12" s="1"/>
  <c r="U9" i="12"/>
  <c r="M9" i="12"/>
  <c r="N9" i="12" s="1"/>
  <c r="O9" i="12" s="1"/>
  <c r="A12" i="11"/>
  <c r="Y11" i="11"/>
  <c r="H11" i="11"/>
  <c r="BF8" i="11"/>
  <c r="DB7" i="11"/>
  <c r="BF10" i="10"/>
  <c r="EC6" i="11" l="1"/>
  <c r="ED6" i="11" s="1"/>
  <c r="EE6" i="11" s="1"/>
  <c r="A14" i="13"/>
  <c r="P13" i="13"/>
  <c r="BV13" i="10" s="1"/>
  <c r="BW13" i="10" s="1"/>
  <c r="CA13" i="10" s="1"/>
  <c r="CC13" i="10" s="1"/>
  <c r="I13" i="13"/>
  <c r="Z13" i="11" s="1"/>
  <c r="AA13" i="11" s="1"/>
  <c r="AE13" i="11" s="1"/>
  <c r="AG13" i="11" s="1"/>
  <c r="Y13" i="13"/>
  <c r="DR13" i="11" s="1"/>
  <c r="DS13" i="11" s="1"/>
  <c r="DW13" i="11" s="1"/>
  <c r="DY13" i="11" s="1"/>
  <c r="F13" i="13"/>
  <c r="Z13" i="8" s="1"/>
  <c r="AA13" i="8" s="1"/>
  <c r="AE13" i="8" s="1"/>
  <c r="AG13" i="8" s="1"/>
  <c r="T13" i="13"/>
  <c r="CT13" i="10" s="1"/>
  <c r="CU13" i="10" s="1"/>
  <c r="CY13" i="10" s="1"/>
  <c r="DA13" i="10" s="1"/>
  <c r="O13" i="13"/>
  <c r="BV13" i="12" s="1"/>
  <c r="BW13" i="12" s="1"/>
  <c r="CA13" i="12" s="1"/>
  <c r="CC13" i="12" s="1"/>
  <c r="G13" i="13"/>
  <c r="Z13" i="12" s="1"/>
  <c r="AA13" i="12" s="1"/>
  <c r="AE13" i="12" s="1"/>
  <c r="AG13" i="12" s="1"/>
  <c r="J13" i="13"/>
  <c r="AX13" i="8" s="1"/>
  <c r="AY13" i="8" s="1"/>
  <c r="BC13" i="8" s="1"/>
  <c r="BE13" i="8" s="1"/>
  <c r="X13" i="13"/>
  <c r="DR13" i="10" s="1"/>
  <c r="DS13" i="10" s="1"/>
  <c r="DW13" i="10" s="1"/>
  <c r="DY13" i="10" s="1"/>
  <c r="H13" i="13"/>
  <c r="Z13" i="10" s="1"/>
  <c r="AA13" i="10" s="1"/>
  <c r="AE13" i="10" s="1"/>
  <c r="AG13" i="10" s="1"/>
  <c r="E13" i="13"/>
  <c r="B13" i="11" s="1"/>
  <c r="C13" i="11" s="1"/>
  <c r="G13" i="11" s="1"/>
  <c r="I13" i="11" s="1"/>
  <c r="L13" i="13"/>
  <c r="AX13" i="10" s="1"/>
  <c r="AY13" i="10" s="1"/>
  <c r="BC13" i="10" s="1"/>
  <c r="BE13" i="10" s="1"/>
  <c r="V13" i="13"/>
  <c r="DR13" i="8" s="1"/>
  <c r="DS13" i="8" s="1"/>
  <c r="DW13" i="8" s="1"/>
  <c r="DY13" i="8" s="1"/>
  <c r="N13" i="13"/>
  <c r="BV13" i="8" s="1"/>
  <c r="BW13" i="8" s="1"/>
  <c r="CA13" i="8" s="1"/>
  <c r="CC13" i="8" s="1"/>
  <c r="C13" i="13"/>
  <c r="B13" i="12" s="1"/>
  <c r="C13" i="12" s="1"/>
  <c r="G13" i="12" s="1"/>
  <c r="I13" i="12" s="1"/>
  <c r="R13" i="13"/>
  <c r="CT13" i="8" s="1"/>
  <c r="CU13" i="8" s="1"/>
  <c r="CY13" i="8" s="1"/>
  <c r="DA13" i="8" s="1"/>
  <c r="M13" i="13"/>
  <c r="AX13" i="11" s="1"/>
  <c r="AY13" i="11" s="1"/>
  <c r="BC13" i="11" s="1"/>
  <c r="BE13" i="11" s="1"/>
  <c r="K13" i="13"/>
  <c r="AX13" i="12" s="1"/>
  <c r="AY13" i="12" s="1"/>
  <c r="BC13" i="12" s="1"/>
  <c r="BE13" i="12" s="1"/>
  <c r="U13" i="13"/>
  <c r="CT13" i="11" s="1"/>
  <c r="CU13" i="11" s="1"/>
  <c r="CY13" i="11" s="1"/>
  <c r="DA13" i="11" s="1"/>
  <c r="Q13" i="13"/>
  <c r="BV13" i="11" s="1"/>
  <c r="BW13" i="11" s="1"/>
  <c r="CA13" i="11" s="1"/>
  <c r="CC13" i="11" s="1"/>
  <c r="W13" i="13"/>
  <c r="DR13" i="12" s="1"/>
  <c r="DS13" i="12" s="1"/>
  <c r="DW13" i="12" s="1"/>
  <c r="DY13" i="12" s="1"/>
  <c r="D13" i="13"/>
  <c r="B13" i="10" s="1"/>
  <c r="C13" i="10" s="1"/>
  <c r="G13" i="10" s="1"/>
  <c r="I13" i="10" s="1"/>
  <c r="B13" i="13"/>
  <c r="B13" i="8" s="1"/>
  <c r="C13" i="8" s="1"/>
  <c r="G13" i="8" s="1"/>
  <c r="I13" i="8" s="1"/>
  <c r="S13" i="13"/>
  <c r="CT13" i="12" s="1"/>
  <c r="CU13" i="12" s="1"/>
  <c r="CY13" i="12" s="1"/>
  <c r="DA13" i="12" s="1"/>
  <c r="DM9" i="10"/>
  <c r="DE9" i="10"/>
  <c r="DF9" i="10" s="1"/>
  <c r="DG9" i="10" s="1"/>
  <c r="EO9" i="10"/>
  <c r="DX9" i="10"/>
  <c r="DZ9" i="10" s="1"/>
  <c r="DX6" i="12"/>
  <c r="DZ6" i="12" s="1"/>
  <c r="EK6" i="12" s="1"/>
  <c r="EO6" i="12"/>
  <c r="CG7" i="8"/>
  <c r="CH7" i="8" s="1"/>
  <c r="CI7" i="8" s="1"/>
  <c r="CO7" i="8"/>
  <c r="U9" i="8"/>
  <c r="M9" i="8"/>
  <c r="N9" i="8" s="1"/>
  <c r="O9" i="8" s="1"/>
  <c r="DB7" i="8"/>
  <c r="J10" i="8"/>
  <c r="EO7" i="8"/>
  <c r="DX7" i="8"/>
  <c r="DZ7" i="8" s="1"/>
  <c r="H11" i="8"/>
  <c r="Y11" i="8"/>
  <c r="A12" i="8"/>
  <c r="AW10" i="8"/>
  <c r="AF10" i="8"/>
  <c r="AH10" i="8" s="1"/>
  <c r="BD9" i="8"/>
  <c r="BU9" i="8"/>
  <c r="AS9" i="8"/>
  <c r="AK9" i="8"/>
  <c r="AL9" i="8" s="1"/>
  <c r="AM9" i="8" s="1"/>
  <c r="AS8" i="8"/>
  <c r="AK8" i="8"/>
  <c r="AL8" i="8" s="1"/>
  <c r="AM8" i="8" s="1"/>
  <c r="CS8" i="8"/>
  <c r="CB8" i="8"/>
  <c r="BF8" i="8"/>
  <c r="CO7" i="12"/>
  <c r="CG7" i="12"/>
  <c r="CH7" i="12" s="1"/>
  <c r="CI7" i="12" s="1"/>
  <c r="DB7" i="12"/>
  <c r="BF9" i="11"/>
  <c r="CS9" i="12"/>
  <c r="CB9" i="12"/>
  <c r="DX7" i="10"/>
  <c r="EO7" i="10"/>
  <c r="BQ8" i="11"/>
  <c r="BI8" i="11"/>
  <c r="BJ8" i="11" s="1"/>
  <c r="BK8" i="11" s="1"/>
  <c r="U10" i="11"/>
  <c r="M10" i="11"/>
  <c r="N10" i="11" s="1"/>
  <c r="O10" i="11" s="1"/>
  <c r="DX7" i="12"/>
  <c r="EO7" i="12"/>
  <c r="CB11" i="10"/>
  <c r="CS11" i="10"/>
  <c r="BF9" i="12"/>
  <c r="EK7" i="8"/>
  <c r="CD8" i="11"/>
  <c r="AH12" i="10"/>
  <c r="J11" i="11"/>
  <c r="DZ7" i="11"/>
  <c r="BF11" i="10"/>
  <c r="BD10" i="12"/>
  <c r="BU10" i="12"/>
  <c r="CO7" i="10"/>
  <c r="CG7" i="10"/>
  <c r="CH7" i="10" s="1"/>
  <c r="CI7" i="10" s="1"/>
  <c r="DQ8" i="11"/>
  <c r="CZ8" i="11"/>
  <c r="BD12" i="10"/>
  <c r="BU12" i="10"/>
  <c r="AF11" i="11"/>
  <c r="AW11" i="11"/>
  <c r="AH10" i="12"/>
  <c r="AF11" i="12"/>
  <c r="AW11" i="12"/>
  <c r="U10" i="12"/>
  <c r="M10" i="12"/>
  <c r="N10" i="12" s="1"/>
  <c r="O10" i="12" s="1"/>
  <c r="BU10" i="11"/>
  <c r="BD10" i="11"/>
  <c r="A13" i="11"/>
  <c r="Y12" i="11"/>
  <c r="H12" i="11"/>
  <c r="DZ8" i="12"/>
  <c r="H12" i="12"/>
  <c r="A13" i="12"/>
  <c r="Y12" i="12"/>
  <c r="J13" i="10"/>
  <c r="AH10" i="11"/>
  <c r="BQ10" i="10"/>
  <c r="BI10" i="10"/>
  <c r="BJ10" i="10" s="1"/>
  <c r="BK10" i="10" s="1"/>
  <c r="EC6" i="12"/>
  <c r="ED6" i="12" s="1"/>
  <c r="EE6" i="12" s="1"/>
  <c r="AS11" i="10"/>
  <c r="AK11" i="10"/>
  <c r="AL11" i="10" s="1"/>
  <c r="AM11" i="10" s="1"/>
  <c r="AK9" i="11"/>
  <c r="AL9" i="11" s="1"/>
  <c r="AM9" i="11" s="1"/>
  <c r="AS9" i="11"/>
  <c r="J11" i="12"/>
  <c r="Y14" i="10"/>
  <c r="A15" i="10"/>
  <c r="H14" i="10"/>
  <c r="J14" i="10" s="1"/>
  <c r="U14" i="10" s="1"/>
  <c r="AS9" i="12"/>
  <c r="AK9" i="12"/>
  <c r="AL9" i="12" s="1"/>
  <c r="AM9" i="12" s="1"/>
  <c r="CZ10" i="10"/>
  <c r="DQ10" i="10"/>
  <c r="AF13" i="10"/>
  <c r="AW13" i="10"/>
  <c r="CD10" i="10"/>
  <c r="DM7" i="11"/>
  <c r="DE7" i="11"/>
  <c r="DF7" i="11" s="1"/>
  <c r="DG7" i="11" s="1"/>
  <c r="EK6" i="8"/>
  <c r="EC6" i="8"/>
  <c r="ED6" i="8" s="1"/>
  <c r="EE6" i="8" s="1"/>
  <c r="DM8" i="12"/>
  <c r="DE8" i="12"/>
  <c r="DF8" i="12" s="1"/>
  <c r="DG8" i="12" s="1"/>
  <c r="CS9" i="11"/>
  <c r="CB9" i="11"/>
  <c r="DB7" i="10"/>
  <c r="EK9" i="10" l="1"/>
  <c r="EC9" i="10"/>
  <c r="ED9" i="10" s="1"/>
  <c r="EE9" i="10" s="1"/>
  <c r="D14" i="13"/>
  <c r="B14" i="10" s="1"/>
  <c r="C14" i="10" s="1"/>
  <c r="G14" i="10" s="1"/>
  <c r="I14" i="10" s="1"/>
  <c r="M14" i="13"/>
  <c r="AX14" i="11" s="1"/>
  <c r="AY14" i="11" s="1"/>
  <c r="BC14" i="11" s="1"/>
  <c r="BE14" i="11" s="1"/>
  <c r="T14" i="13"/>
  <c r="CT14" i="10" s="1"/>
  <c r="CU14" i="10" s="1"/>
  <c r="CY14" i="10" s="1"/>
  <c r="DA14" i="10" s="1"/>
  <c r="C14" i="13"/>
  <c r="B14" i="12" s="1"/>
  <c r="C14" i="12" s="1"/>
  <c r="G14" i="12" s="1"/>
  <c r="I14" i="12" s="1"/>
  <c r="P14" i="13"/>
  <c r="BV14" i="10" s="1"/>
  <c r="BW14" i="10" s="1"/>
  <c r="CA14" i="10" s="1"/>
  <c r="CC14" i="10" s="1"/>
  <c r="E14" i="13"/>
  <c r="B14" i="11" s="1"/>
  <c r="C14" i="11" s="1"/>
  <c r="G14" i="11" s="1"/>
  <c r="I14" i="11" s="1"/>
  <c r="W14" i="13"/>
  <c r="DR14" i="12" s="1"/>
  <c r="DS14" i="12" s="1"/>
  <c r="DW14" i="12" s="1"/>
  <c r="DY14" i="12" s="1"/>
  <c r="V14" i="13"/>
  <c r="DR14" i="8" s="1"/>
  <c r="DS14" i="8" s="1"/>
  <c r="DW14" i="8" s="1"/>
  <c r="DY14" i="8" s="1"/>
  <c r="R14" i="13"/>
  <c r="CT14" i="8" s="1"/>
  <c r="CU14" i="8" s="1"/>
  <c r="CY14" i="8" s="1"/>
  <c r="DA14" i="8" s="1"/>
  <c r="S14" i="13"/>
  <c r="CT14" i="12" s="1"/>
  <c r="CU14" i="12" s="1"/>
  <c r="CY14" i="12" s="1"/>
  <c r="DA14" i="12" s="1"/>
  <c r="O14" i="13"/>
  <c r="BV14" i="12" s="1"/>
  <c r="BW14" i="12" s="1"/>
  <c r="CA14" i="12" s="1"/>
  <c r="CC14" i="12" s="1"/>
  <c r="J14" i="13"/>
  <c r="AX14" i="8" s="1"/>
  <c r="AY14" i="8" s="1"/>
  <c r="BC14" i="8" s="1"/>
  <c r="BE14" i="8" s="1"/>
  <c r="B14" i="13"/>
  <c r="B14" i="8" s="1"/>
  <c r="C14" i="8" s="1"/>
  <c r="G14" i="8" s="1"/>
  <c r="I14" i="8" s="1"/>
  <c r="G14" i="13"/>
  <c r="Z14" i="12" s="1"/>
  <c r="AA14" i="12" s="1"/>
  <c r="AE14" i="12" s="1"/>
  <c r="AG14" i="12" s="1"/>
  <c r="L14" i="13"/>
  <c r="AX14" i="10" s="1"/>
  <c r="AY14" i="10" s="1"/>
  <c r="BC14" i="10" s="1"/>
  <c r="BE14" i="10" s="1"/>
  <c r="Y14" i="13"/>
  <c r="DR14" i="11" s="1"/>
  <c r="DS14" i="11" s="1"/>
  <c r="DW14" i="11" s="1"/>
  <c r="DY14" i="11" s="1"/>
  <c r="N14" i="13"/>
  <c r="BV14" i="8" s="1"/>
  <c r="BW14" i="8" s="1"/>
  <c r="CA14" i="8" s="1"/>
  <c r="CC14" i="8" s="1"/>
  <c r="K14" i="13"/>
  <c r="AX14" i="12" s="1"/>
  <c r="AY14" i="12" s="1"/>
  <c r="BC14" i="12" s="1"/>
  <c r="BE14" i="12" s="1"/>
  <c r="I14" i="13"/>
  <c r="Z14" i="11" s="1"/>
  <c r="AA14" i="11" s="1"/>
  <c r="AE14" i="11" s="1"/>
  <c r="AG14" i="11" s="1"/>
  <c r="F14" i="13"/>
  <c r="Z14" i="8" s="1"/>
  <c r="AA14" i="8" s="1"/>
  <c r="AE14" i="8" s="1"/>
  <c r="AG14" i="8" s="1"/>
  <c r="U14" i="13"/>
  <c r="CT14" i="11" s="1"/>
  <c r="CU14" i="11" s="1"/>
  <c r="CY14" i="11" s="1"/>
  <c r="DA14" i="11" s="1"/>
  <c r="Q14" i="13"/>
  <c r="BV14" i="11" s="1"/>
  <c r="BW14" i="11" s="1"/>
  <c r="CA14" i="11" s="1"/>
  <c r="CC14" i="11" s="1"/>
  <c r="H14" i="13"/>
  <c r="Z14" i="10" s="1"/>
  <c r="AA14" i="10" s="1"/>
  <c r="AE14" i="10" s="1"/>
  <c r="AG14" i="10" s="1"/>
  <c r="A15" i="13"/>
  <c r="X14" i="13"/>
  <c r="DR14" i="10" s="1"/>
  <c r="DS14" i="10" s="1"/>
  <c r="DW14" i="10" s="1"/>
  <c r="DY14" i="10" s="1"/>
  <c r="EC7" i="8"/>
  <c r="ED7" i="8" s="1"/>
  <c r="EE7" i="8" s="1"/>
  <c r="BQ8" i="8"/>
  <c r="BI8" i="8"/>
  <c r="BJ8" i="8" s="1"/>
  <c r="BK8" i="8" s="1"/>
  <c r="CZ8" i="8"/>
  <c r="DQ8" i="8"/>
  <c r="U10" i="8"/>
  <c r="M10" i="8"/>
  <c r="N10" i="8" s="1"/>
  <c r="O10" i="8" s="1"/>
  <c r="BU10" i="8"/>
  <c r="BD10" i="8"/>
  <c r="BF10" i="8" s="1"/>
  <c r="Y12" i="8"/>
  <c r="A13" i="8"/>
  <c r="H12" i="8"/>
  <c r="DM7" i="8"/>
  <c r="DE7" i="8"/>
  <c r="DF7" i="8" s="1"/>
  <c r="DG7" i="8" s="1"/>
  <c r="J11" i="8"/>
  <c r="CB9" i="8"/>
  <c r="CD9" i="8" s="1"/>
  <c r="CS9" i="8"/>
  <c r="AS10" i="8"/>
  <c r="AK10" i="8"/>
  <c r="AL10" i="8" s="1"/>
  <c r="AM10" i="8" s="1"/>
  <c r="AF11" i="8"/>
  <c r="AW11" i="8"/>
  <c r="CD8" i="8"/>
  <c r="BF9" i="8"/>
  <c r="DM7" i="10"/>
  <c r="DE7" i="10"/>
  <c r="DF7" i="10" s="1"/>
  <c r="DG7" i="10" s="1"/>
  <c r="AS10" i="11"/>
  <c r="AK10" i="11"/>
  <c r="AL10" i="11" s="1"/>
  <c r="AM10" i="11" s="1"/>
  <c r="A14" i="12"/>
  <c r="Y13" i="12"/>
  <c r="H13" i="12"/>
  <c r="Y13" i="11"/>
  <c r="A14" i="11"/>
  <c r="H13" i="11"/>
  <c r="BD11" i="11"/>
  <c r="BU11" i="11"/>
  <c r="BF12" i="10"/>
  <c r="BF10" i="12"/>
  <c r="DZ7" i="10"/>
  <c r="J12" i="12"/>
  <c r="AH11" i="11"/>
  <c r="DB8" i="11"/>
  <c r="U11" i="11"/>
  <c r="M11" i="11"/>
  <c r="N11" i="11" s="1"/>
  <c r="O11" i="11" s="1"/>
  <c r="CO8" i="11"/>
  <c r="CG8" i="11"/>
  <c r="CH8" i="11" s="1"/>
  <c r="CI8" i="11" s="1"/>
  <c r="DZ7" i="12"/>
  <c r="DE7" i="12"/>
  <c r="DF7" i="12" s="1"/>
  <c r="DG7" i="12" s="1"/>
  <c r="DM7" i="12"/>
  <c r="H15" i="10"/>
  <c r="Y15" i="10"/>
  <c r="A16" i="10"/>
  <c r="BF10" i="11"/>
  <c r="BD11" i="12"/>
  <c r="BU11" i="12"/>
  <c r="DX8" i="11"/>
  <c r="EO8" i="11"/>
  <c r="BQ11" i="10"/>
  <c r="BI11" i="10"/>
  <c r="BJ11" i="10" s="1"/>
  <c r="BK11" i="10" s="1"/>
  <c r="CD9" i="11"/>
  <c r="AW14" i="10"/>
  <c r="AF14" i="10"/>
  <c r="CS10" i="11"/>
  <c r="CB10" i="11"/>
  <c r="AH11" i="12"/>
  <c r="M14" i="10"/>
  <c r="N14" i="10" s="1"/>
  <c r="O14" i="10" s="1"/>
  <c r="CD9" i="12"/>
  <c r="CZ9" i="11"/>
  <c r="DQ9" i="11"/>
  <c r="CO10" i="10"/>
  <c r="CG10" i="10"/>
  <c r="CH10" i="10" s="1"/>
  <c r="CI10" i="10" s="1"/>
  <c r="EO10" i="10"/>
  <c r="DX10" i="10"/>
  <c r="U11" i="12"/>
  <c r="M11" i="12"/>
  <c r="N11" i="12" s="1"/>
  <c r="O11" i="12" s="1"/>
  <c r="EK8" i="12"/>
  <c r="EC8" i="12"/>
  <c r="ED8" i="12" s="1"/>
  <c r="EE8" i="12" s="1"/>
  <c r="AS10" i="12"/>
  <c r="AK10" i="12"/>
  <c r="AL10" i="12" s="1"/>
  <c r="AM10" i="12" s="1"/>
  <c r="BI9" i="12"/>
  <c r="BJ9" i="12" s="1"/>
  <c r="BK9" i="12" s="1"/>
  <c r="BQ9" i="12"/>
  <c r="CZ9" i="12"/>
  <c r="DQ9" i="12"/>
  <c r="BU13" i="10"/>
  <c r="BD13" i="10"/>
  <c r="DB10" i="10"/>
  <c r="U13" i="10"/>
  <c r="M13" i="10"/>
  <c r="N13" i="10" s="1"/>
  <c r="O13" i="10" s="1"/>
  <c r="J12" i="11"/>
  <c r="CZ11" i="10"/>
  <c r="DQ11" i="10"/>
  <c r="AH13" i="10"/>
  <c r="AW12" i="12"/>
  <c r="AF12" i="12"/>
  <c r="AW12" i="11"/>
  <c r="AF12" i="11"/>
  <c r="CS12" i="10"/>
  <c r="CB12" i="10"/>
  <c r="CB10" i="12"/>
  <c r="CS10" i="12"/>
  <c r="EK7" i="11"/>
  <c r="EC7" i="11"/>
  <c r="ED7" i="11" s="1"/>
  <c r="EE7" i="11" s="1"/>
  <c r="AS12" i="10"/>
  <c r="AK12" i="10"/>
  <c r="AL12" i="10" s="1"/>
  <c r="AM12" i="10" s="1"/>
  <c r="CD11" i="10"/>
  <c r="BQ9" i="11"/>
  <c r="BI9" i="11"/>
  <c r="BJ9" i="11" s="1"/>
  <c r="BK9" i="11" s="1"/>
  <c r="K15" i="13" l="1"/>
  <c r="AX15" i="12" s="1"/>
  <c r="AY15" i="12" s="1"/>
  <c r="BC15" i="12" s="1"/>
  <c r="BE15" i="12" s="1"/>
  <c r="P15" i="13"/>
  <c r="BV15" i="10" s="1"/>
  <c r="BW15" i="10" s="1"/>
  <c r="CA15" i="10" s="1"/>
  <c r="CC15" i="10" s="1"/>
  <c r="C15" i="13"/>
  <c r="B15" i="12" s="1"/>
  <c r="C15" i="12" s="1"/>
  <c r="G15" i="12" s="1"/>
  <c r="I15" i="12" s="1"/>
  <c r="O15" i="13"/>
  <c r="BV15" i="12" s="1"/>
  <c r="BW15" i="12" s="1"/>
  <c r="CA15" i="12" s="1"/>
  <c r="CC15" i="12" s="1"/>
  <c r="F15" i="13"/>
  <c r="Z15" i="8" s="1"/>
  <c r="AA15" i="8" s="1"/>
  <c r="AE15" i="8" s="1"/>
  <c r="AG15" i="8" s="1"/>
  <c r="D15" i="13"/>
  <c r="B15" i="10" s="1"/>
  <c r="C15" i="10" s="1"/>
  <c r="G15" i="10" s="1"/>
  <c r="I15" i="10" s="1"/>
  <c r="E15" i="13"/>
  <c r="B15" i="11" s="1"/>
  <c r="C15" i="11" s="1"/>
  <c r="G15" i="11" s="1"/>
  <c r="I15" i="11" s="1"/>
  <c r="M15" i="13"/>
  <c r="AX15" i="11" s="1"/>
  <c r="AY15" i="11" s="1"/>
  <c r="BC15" i="11" s="1"/>
  <c r="BE15" i="11" s="1"/>
  <c r="B15" i="13"/>
  <c r="B15" i="8" s="1"/>
  <c r="C15" i="8" s="1"/>
  <c r="G15" i="8" s="1"/>
  <c r="I15" i="8" s="1"/>
  <c r="R15" i="13"/>
  <c r="CT15" i="8" s="1"/>
  <c r="CU15" i="8" s="1"/>
  <c r="CY15" i="8" s="1"/>
  <c r="DA15" i="8" s="1"/>
  <c r="J15" i="13"/>
  <c r="AX15" i="8" s="1"/>
  <c r="AY15" i="8" s="1"/>
  <c r="BC15" i="8" s="1"/>
  <c r="BE15" i="8" s="1"/>
  <c r="Q15" i="13"/>
  <c r="BV15" i="11" s="1"/>
  <c r="BW15" i="11" s="1"/>
  <c r="CA15" i="11" s="1"/>
  <c r="CC15" i="11" s="1"/>
  <c r="L15" i="13"/>
  <c r="AX15" i="10" s="1"/>
  <c r="AY15" i="10" s="1"/>
  <c r="BC15" i="10" s="1"/>
  <c r="BE15" i="10" s="1"/>
  <c r="S15" i="13"/>
  <c r="CT15" i="12" s="1"/>
  <c r="CU15" i="12" s="1"/>
  <c r="CY15" i="12" s="1"/>
  <c r="DA15" i="12" s="1"/>
  <c r="A16" i="13"/>
  <c r="V15" i="13"/>
  <c r="DR15" i="8" s="1"/>
  <c r="DS15" i="8" s="1"/>
  <c r="DW15" i="8" s="1"/>
  <c r="DY15" i="8" s="1"/>
  <c r="I15" i="13"/>
  <c r="Z15" i="11" s="1"/>
  <c r="AA15" i="11" s="1"/>
  <c r="AE15" i="11" s="1"/>
  <c r="AG15" i="11" s="1"/>
  <c r="H15" i="13"/>
  <c r="Z15" i="10" s="1"/>
  <c r="AA15" i="10" s="1"/>
  <c r="AE15" i="10" s="1"/>
  <c r="AG15" i="10" s="1"/>
  <c r="X15" i="13"/>
  <c r="DR15" i="10" s="1"/>
  <c r="DS15" i="10" s="1"/>
  <c r="DW15" i="10" s="1"/>
  <c r="DY15" i="10" s="1"/>
  <c r="W15" i="13"/>
  <c r="DR15" i="12" s="1"/>
  <c r="DS15" i="12" s="1"/>
  <c r="DW15" i="12" s="1"/>
  <c r="DY15" i="12" s="1"/>
  <c r="N15" i="13"/>
  <c r="BV15" i="8" s="1"/>
  <c r="BW15" i="8" s="1"/>
  <c r="CA15" i="8" s="1"/>
  <c r="CC15" i="8" s="1"/>
  <c r="G15" i="13"/>
  <c r="Z15" i="12" s="1"/>
  <c r="AA15" i="12" s="1"/>
  <c r="AE15" i="12" s="1"/>
  <c r="AG15" i="12" s="1"/>
  <c r="U15" i="13"/>
  <c r="CT15" i="11" s="1"/>
  <c r="CU15" i="11" s="1"/>
  <c r="CY15" i="11" s="1"/>
  <c r="DA15" i="11" s="1"/>
  <c r="T15" i="13"/>
  <c r="CT15" i="10" s="1"/>
  <c r="CU15" i="10" s="1"/>
  <c r="CY15" i="10" s="1"/>
  <c r="DA15" i="10" s="1"/>
  <c r="Y15" i="13"/>
  <c r="DR15" i="11" s="1"/>
  <c r="DS15" i="11" s="1"/>
  <c r="DW15" i="11" s="1"/>
  <c r="DY15" i="11" s="1"/>
  <c r="BQ9" i="8"/>
  <c r="BI9" i="8"/>
  <c r="BJ9" i="8" s="1"/>
  <c r="BK9" i="8" s="1"/>
  <c r="AF12" i="8"/>
  <c r="AW12" i="8"/>
  <c r="BU11" i="8"/>
  <c r="BD11" i="8"/>
  <c r="AH11" i="8"/>
  <c r="J12" i="8"/>
  <c r="EO8" i="8"/>
  <c r="DX8" i="8"/>
  <c r="H13" i="8"/>
  <c r="A14" i="8"/>
  <c r="Y13" i="8"/>
  <c r="CO8" i="8"/>
  <c r="CG8" i="8"/>
  <c r="CH8" i="8" s="1"/>
  <c r="CI8" i="8" s="1"/>
  <c r="CG9" i="8"/>
  <c r="CH9" i="8" s="1"/>
  <c r="CI9" i="8" s="1"/>
  <c r="CO9" i="8"/>
  <c r="BQ10" i="8"/>
  <c r="BI10" i="8"/>
  <c r="BJ10" i="8" s="1"/>
  <c r="BK10" i="8" s="1"/>
  <c r="DB8" i="8"/>
  <c r="DQ9" i="8"/>
  <c r="CZ9" i="8"/>
  <c r="U11" i="8"/>
  <c r="M11" i="8"/>
  <c r="N11" i="8" s="1"/>
  <c r="O11" i="8" s="1"/>
  <c r="CB10" i="8"/>
  <c r="CS10" i="8"/>
  <c r="AH12" i="12"/>
  <c r="DX11" i="10"/>
  <c r="EO11" i="10"/>
  <c r="CO9" i="12"/>
  <c r="CG9" i="12"/>
  <c r="CH9" i="12" s="1"/>
  <c r="CI9" i="12" s="1"/>
  <c r="AS11" i="12"/>
  <c r="AK11" i="12"/>
  <c r="AL11" i="12" s="1"/>
  <c r="AM11" i="12" s="1"/>
  <c r="CO9" i="11"/>
  <c r="CG9" i="11"/>
  <c r="CH9" i="11" s="1"/>
  <c r="CI9" i="11" s="1"/>
  <c r="U12" i="12"/>
  <c r="M12" i="12"/>
  <c r="N12" i="12" s="1"/>
  <c r="O12" i="12" s="1"/>
  <c r="BF11" i="11"/>
  <c r="Y14" i="12"/>
  <c r="A15" i="12"/>
  <c r="H14" i="12"/>
  <c r="BD12" i="12"/>
  <c r="BU12" i="12"/>
  <c r="DB11" i="10"/>
  <c r="CD10" i="11"/>
  <c r="DQ10" i="12"/>
  <c r="CZ10" i="12"/>
  <c r="DQ10" i="11"/>
  <c r="CZ10" i="11"/>
  <c r="EK7" i="10"/>
  <c r="EC7" i="10"/>
  <c r="ED7" i="10" s="1"/>
  <c r="EE7" i="10" s="1"/>
  <c r="DX9" i="12"/>
  <c r="EO9" i="12"/>
  <c r="CD10" i="12"/>
  <c r="DM10" i="10"/>
  <c r="DE10" i="10"/>
  <c r="DF10" i="10" s="1"/>
  <c r="DG10" i="10" s="1"/>
  <c r="DB9" i="12"/>
  <c r="DZ8" i="11"/>
  <c r="H16" i="10"/>
  <c r="J16" i="10" s="1"/>
  <c r="U16" i="10" s="1"/>
  <c r="Y16" i="10"/>
  <c r="A17" i="10"/>
  <c r="J13" i="11"/>
  <c r="CD12" i="10"/>
  <c r="AS13" i="10"/>
  <c r="AK13" i="10"/>
  <c r="AL13" i="10" s="1"/>
  <c r="AM13" i="10" s="1"/>
  <c r="BF13" i="10"/>
  <c r="DX9" i="11"/>
  <c r="EO9" i="11"/>
  <c r="CS11" i="12"/>
  <c r="CB11" i="12"/>
  <c r="AW15" i="10"/>
  <c r="AF15" i="10"/>
  <c r="DM8" i="11"/>
  <c r="DE8" i="11"/>
  <c r="DF8" i="11" s="1"/>
  <c r="DG8" i="11" s="1"/>
  <c r="BQ10" i="12"/>
  <c r="BI10" i="12"/>
  <c r="BJ10" i="12" s="1"/>
  <c r="BK10" i="12" s="1"/>
  <c r="H14" i="11"/>
  <c r="A15" i="11"/>
  <c r="Y14" i="11"/>
  <c r="AH14" i="10"/>
  <c r="BF11" i="12"/>
  <c r="AW13" i="11"/>
  <c r="AF13" i="11"/>
  <c r="CO11" i="10"/>
  <c r="CG11" i="10"/>
  <c r="CH11" i="10" s="1"/>
  <c r="CI11" i="10" s="1"/>
  <c r="CB13" i="10"/>
  <c r="CS13" i="10"/>
  <c r="DB9" i="11"/>
  <c r="J15" i="10"/>
  <c r="AH12" i="11"/>
  <c r="DZ10" i="10"/>
  <c r="BU14" i="10"/>
  <c r="BD14" i="10"/>
  <c r="EK7" i="12"/>
  <c r="EC7" i="12"/>
  <c r="ED7" i="12" s="1"/>
  <c r="EE7" i="12" s="1"/>
  <c r="AS11" i="11"/>
  <c r="AK11" i="11"/>
  <c r="AL11" i="11" s="1"/>
  <c r="AM11" i="11" s="1"/>
  <c r="BQ12" i="10"/>
  <c r="BI12" i="10"/>
  <c r="BJ12" i="10" s="1"/>
  <c r="BK12" i="10" s="1"/>
  <c r="J13" i="12"/>
  <c r="CZ12" i="10"/>
  <c r="DQ12" i="10"/>
  <c r="BD12" i="11"/>
  <c r="BU12" i="11"/>
  <c r="U12" i="11"/>
  <c r="M12" i="11"/>
  <c r="N12" i="11" s="1"/>
  <c r="O12" i="11" s="1"/>
  <c r="BQ10" i="11"/>
  <c r="BI10" i="11"/>
  <c r="BJ10" i="11" s="1"/>
  <c r="BK10" i="11" s="1"/>
  <c r="CB11" i="11"/>
  <c r="CS11" i="11"/>
  <c r="AF13" i="12"/>
  <c r="AW13" i="12"/>
  <c r="A17" i="13" l="1"/>
  <c r="X16" i="13"/>
  <c r="DR16" i="10" s="1"/>
  <c r="DS16" i="10" s="1"/>
  <c r="DW16" i="10" s="1"/>
  <c r="DY16" i="10" s="1"/>
  <c r="W16" i="13"/>
  <c r="DR16" i="12" s="1"/>
  <c r="DS16" i="12" s="1"/>
  <c r="DW16" i="12" s="1"/>
  <c r="DY16" i="12" s="1"/>
  <c r="Q16" i="13"/>
  <c r="BV16" i="11" s="1"/>
  <c r="BW16" i="11" s="1"/>
  <c r="CA16" i="11" s="1"/>
  <c r="CC16" i="11" s="1"/>
  <c r="Y16" i="13"/>
  <c r="DR16" i="11" s="1"/>
  <c r="DS16" i="11" s="1"/>
  <c r="DW16" i="11" s="1"/>
  <c r="DY16" i="11" s="1"/>
  <c r="L16" i="13"/>
  <c r="AX16" i="10" s="1"/>
  <c r="AY16" i="10" s="1"/>
  <c r="BC16" i="10" s="1"/>
  <c r="BE16" i="10" s="1"/>
  <c r="K16" i="13"/>
  <c r="AX16" i="12" s="1"/>
  <c r="AY16" i="12" s="1"/>
  <c r="BC16" i="12" s="1"/>
  <c r="BE16" i="12" s="1"/>
  <c r="N16" i="13"/>
  <c r="BV16" i="8" s="1"/>
  <c r="BW16" i="8" s="1"/>
  <c r="CA16" i="8" s="1"/>
  <c r="CC16" i="8" s="1"/>
  <c r="E16" i="13"/>
  <c r="B16" i="11" s="1"/>
  <c r="C16" i="11" s="1"/>
  <c r="G16" i="11" s="1"/>
  <c r="I16" i="11" s="1"/>
  <c r="J16" i="13"/>
  <c r="AX16" i="8" s="1"/>
  <c r="AY16" i="8" s="1"/>
  <c r="BC16" i="8" s="1"/>
  <c r="BE16" i="8" s="1"/>
  <c r="C16" i="13"/>
  <c r="B16" i="12" s="1"/>
  <c r="C16" i="12" s="1"/>
  <c r="G16" i="12" s="1"/>
  <c r="I16" i="12" s="1"/>
  <c r="T16" i="13"/>
  <c r="CT16" i="10" s="1"/>
  <c r="CU16" i="10" s="1"/>
  <c r="CY16" i="10" s="1"/>
  <c r="DA16" i="10" s="1"/>
  <c r="R16" i="13"/>
  <c r="CT16" i="8" s="1"/>
  <c r="CU16" i="8" s="1"/>
  <c r="CY16" i="8" s="1"/>
  <c r="DA16" i="8" s="1"/>
  <c r="I16" i="13"/>
  <c r="Z16" i="11" s="1"/>
  <c r="AA16" i="11" s="1"/>
  <c r="AE16" i="11" s="1"/>
  <c r="AG16" i="11" s="1"/>
  <c r="G16" i="13"/>
  <c r="Z16" i="12" s="1"/>
  <c r="AA16" i="12" s="1"/>
  <c r="AE16" i="12" s="1"/>
  <c r="AG16" i="12" s="1"/>
  <c r="H16" i="13"/>
  <c r="Z16" i="10" s="1"/>
  <c r="AA16" i="10" s="1"/>
  <c r="AE16" i="10" s="1"/>
  <c r="AG16" i="10" s="1"/>
  <c r="P16" i="13"/>
  <c r="BV16" i="10" s="1"/>
  <c r="BW16" i="10" s="1"/>
  <c r="CA16" i="10" s="1"/>
  <c r="CC16" i="10" s="1"/>
  <c r="M16" i="13"/>
  <c r="AX16" i="11" s="1"/>
  <c r="AY16" i="11" s="1"/>
  <c r="BC16" i="11" s="1"/>
  <c r="BE16" i="11" s="1"/>
  <c r="D16" i="13"/>
  <c r="B16" i="10" s="1"/>
  <c r="C16" i="10" s="1"/>
  <c r="G16" i="10" s="1"/>
  <c r="I16" i="10" s="1"/>
  <c r="B16" i="13"/>
  <c r="B16" i="8" s="1"/>
  <c r="C16" i="8" s="1"/>
  <c r="G16" i="8" s="1"/>
  <c r="I16" i="8" s="1"/>
  <c r="F16" i="13"/>
  <c r="Z16" i="8" s="1"/>
  <c r="AA16" i="8" s="1"/>
  <c r="AE16" i="8" s="1"/>
  <c r="AG16" i="8" s="1"/>
  <c r="S16" i="13"/>
  <c r="CT16" i="12" s="1"/>
  <c r="CU16" i="12" s="1"/>
  <c r="CY16" i="12" s="1"/>
  <c r="DA16" i="12" s="1"/>
  <c r="O16" i="13"/>
  <c r="BV16" i="12" s="1"/>
  <c r="BW16" i="12" s="1"/>
  <c r="CA16" i="12" s="1"/>
  <c r="CC16" i="12" s="1"/>
  <c r="U16" i="13"/>
  <c r="CT16" i="11" s="1"/>
  <c r="CU16" i="11" s="1"/>
  <c r="CY16" i="11" s="1"/>
  <c r="DA16" i="11" s="1"/>
  <c r="V16" i="13"/>
  <c r="DR16" i="8" s="1"/>
  <c r="DS16" i="8" s="1"/>
  <c r="DW16" i="8" s="1"/>
  <c r="DY16" i="8" s="1"/>
  <c r="DM8" i="8"/>
  <c r="DE8" i="8"/>
  <c r="DF8" i="8" s="1"/>
  <c r="DG8" i="8" s="1"/>
  <c r="DQ10" i="8"/>
  <c r="CZ10" i="8"/>
  <c r="AF13" i="8"/>
  <c r="AH13" i="8" s="1"/>
  <c r="AW13" i="8"/>
  <c r="AS11" i="8"/>
  <c r="AK11" i="8"/>
  <c r="AL11" i="8" s="1"/>
  <c r="AM11" i="8" s="1"/>
  <c r="CD10" i="8"/>
  <c r="Y14" i="8"/>
  <c r="A15" i="8"/>
  <c r="H14" i="8"/>
  <c r="BF11" i="8"/>
  <c r="J13" i="8"/>
  <c r="CS11" i="8"/>
  <c r="CB11" i="8"/>
  <c r="DB9" i="8"/>
  <c r="AH12" i="8"/>
  <c r="DZ8" i="8"/>
  <c r="BD12" i="8"/>
  <c r="BU12" i="8"/>
  <c r="EO9" i="8"/>
  <c r="DX9" i="8"/>
  <c r="DZ9" i="8" s="1"/>
  <c r="U12" i="8"/>
  <c r="M12" i="8"/>
  <c r="N12" i="8" s="1"/>
  <c r="O12" i="8" s="1"/>
  <c r="BU15" i="10"/>
  <c r="BD15" i="10"/>
  <c r="DZ9" i="12"/>
  <c r="CS12" i="11"/>
  <c r="CB12" i="11"/>
  <c r="U13" i="12"/>
  <c r="M13" i="12"/>
  <c r="N13" i="12" s="1"/>
  <c r="O13" i="12" s="1"/>
  <c r="CD13" i="10"/>
  <c r="BQ11" i="12"/>
  <c r="BI11" i="12"/>
  <c r="BJ11" i="12" s="1"/>
  <c r="BK11" i="12" s="1"/>
  <c r="H15" i="11"/>
  <c r="A16" i="11"/>
  <c r="Y15" i="11"/>
  <c r="CD11" i="12"/>
  <c r="DX10" i="11"/>
  <c r="EO10" i="11"/>
  <c r="H15" i="12"/>
  <c r="A16" i="12"/>
  <c r="Y15" i="12"/>
  <c r="AS12" i="12"/>
  <c r="AK12" i="12"/>
  <c r="AL12" i="12" s="1"/>
  <c r="AM12" i="12" s="1"/>
  <c r="BF12" i="11"/>
  <c r="BF14" i="10"/>
  <c r="J14" i="11"/>
  <c r="CZ11" i="12"/>
  <c r="DQ11" i="12"/>
  <c r="AW14" i="12"/>
  <c r="AF14" i="12"/>
  <c r="BU13" i="12"/>
  <c r="BD13" i="12"/>
  <c r="CS14" i="10"/>
  <c r="CB14" i="10"/>
  <c r="AS14" i="10"/>
  <c r="AK14" i="10"/>
  <c r="AL14" i="10" s="1"/>
  <c r="AM14" i="10" s="1"/>
  <c r="BQ13" i="10"/>
  <c r="BI13" i="10"/>
  <c r="BJ13" i="10" s="1"/>
  <c r="BK13" i="10" s="1"/>
  <c r="U13" i="11"/>
  <c r="M13" i="11"/>
  <c r="N13" i="11" s="1"/>
  <c r="O13" i="11" s="1"/>
  <c r="DM11" i="10"/>
  <c r="DE11" i="10"/>
  <c r="DF11" i="10" s="1"/>
  <c r="DG11" i="10" s="1"/>
  <c r="M16" i="10"/>
  <c r="N16" i="10" s="1"/>
  <c r="O16" i="10" s="1"/>
  <c r="AH13" i="12"/>
  <c r="DX12" i="10"/>
  <c r="EO12" i="10"/>
  <c r="A18" i="10"/>
  <c r="Y17" i="10"/>
  <c r="H17" i="10"/>
  <c r="CO10" i="12"/>
  <c r="CG10" i="12"/>
  <c r="CH10" i="12" s="1"/>
  <c r="CI10" i="12" s="1"/>
  <c r="CB12" i="12"/>
  <c r="CS12" i="12"/>
  <c r="BQ11" i="11"/>
  <c r="BI11" i="11"/>
  <c r="BJ11" i="11" s="1"/>
  <c r="BK11" i="11" s="1"/>
  <c r="CZ11" i="11"/>
  <c r="DQ11" i="11"/>
  <c r="DB12" i="10"/>
  <c r="EK10" i="10"/>
  <c r="EC10" i="10"/>
  <c r="ED10" i="10" s="1"/>
  <c r="EE10" i="10" s="1"/>
  <c r="U15" i="10"/>
  <c r="M15" i="10"/>
  <c r="N15" i="10" s="1"/>
  <c r="O15" i="10" s="1"/>
  <c r="AW16" i="10"/>
  <c r="AF16" i="10"/>
  <c r="DB10" i="12"/>
  <c r="BF12" i="12"/>
  <c r="CD11" i="11"/>
  <c r="AH13" i="11"/>
  <c r="DX10" i="12"/>
  <c r="EO10" i="12"/>
  <c r="CO10" i="11"/>
  <c r="CG10" i="11"/>
  <c r="CH10" i="11" s="1"/>
  <c r="CI10" i="11" s="1"/>
  <c r="DM9" i="11"/>
  <c r="DE9" i="11"/>
  <c r="DF9" i="11" s="1"/>
  <c r="DG9" i="11" s="1"/>
  <c r="BD13" i="11"/>
  <c r="BU13" i="11"/>
  <c r="AH15" i="10"/>
  <c r="CO12" i="10"/>
  <c r="CG12" i="10"/>
  <c r="CH12" i="10" s="1"/>
  <c r="CI12" i="10" s="1"/>
  <c r="DZ11" i="10"/>
  <c r="AS12" i="11"/>
  <c r="AK12" i="11"/>
  <c r="AL12" i="11" s="1"/>
  <c r="AM12" i="11" s="1"/>
  <c r="DQ13" i="10"/>
  <c r="CZ13" i="10"/>
  <c r="AW14" i="11"/>
  <c r="AF14" i="11"/>
  <c r="DZ9" i="11"/>
  <c r="EK8" i="11"/>
  <c r="EC8" i="11"/>
  <c r="ED8" i="11" s="1"/>
  <c r="EE8" i="11" s="1"/>
  <c r="DM9" i="12"/>
  <c r="DE9" i="12"/>
  <c r="DF9" i="12" s="1"/>
  <c r="DG9" i="12" s="1"/>
  <c r="DB10" i="11"/>
  <c r="J14" i="12"/>
  <c r="O17" i="13" l="1"/>
  <c r="BV17" i="12" s="1"/>
  <c r="BW17" i="12" s="1"/>
  <c r="CA17" i="12" s="1"/>
  <c r="CC17" i="12" s="1"/>
  <c r="K17" i="13"/>
  <c r="AX17" i="12" s="1"/>
  <c r="AY17" i="12" s="1"/>
  <c r="BC17" i="12" s="1"/>
  <c r="BE17" i="12" s="1"/>
  <c r="Y17" i="13"/>
  <c r="DR17" i="11" s="1"/>
  <c r="DS17" i="11" s="1"/>
  <c r="DW17" i="11" s="1"/>
  <c r="DY17" i="11" s="1"/>
  <c r="E17" i="13"/>
  <c r="B17" i="11" s="1"/>
  <c r="C17" i="11" s="1"/>
  <c r="G17" i="11" s="1"/>
  <c r="I17" i="11" s="1"/>
  <c r="A18" i="13"/>
  <c r="I17" i="13"/>
  <c r="Z17" i="11" s="1"/>
  <c r="AA17" i="11" s="1"/>
  <c r="AE17" i="11" s="1"/>
  <c r="AG17" i="11" s="1"/>
  <c r="J17" i="13"/>
  <c r="AX17" i="8" s="1"/>
  <c r="AY17" i="8" s="1"/>
  <c r="BC17" i="8" s="1"/>
  <c r="BE17" i="8" s="1"/>
  <c r="U17" i="13"/>
  <c r="CT17" i="11" s="1"/>
  <c r="CU17" i="11" s="1"/>
  <c r="CY17" i="11" s="1"/>
  <c r="DA17" i="11" s="1"/>
  <c r="G17" i="13"/>
  <c r="Z17" i="12" s="1"/>
  <c r="AA17" i="12" s="1"/>
  <c r="AE17" i="12" s="1"/>
  <c r="AG17" i="12" s="1"/>
  <c r="H17" i="13"/>
  <c r="Z17" i="10" s="1"/>
  <c r="AA17" i="10" s="1"/>
  <c r="AE17" i="10" s="1"/>
  <c r="AG17" i="10" s="1"/>
  <c r="M17" i="13"/>
  <c r="AX17" i="11" s="1"/>
  <c r="AY17" i="11" s="1"/>
  <c r="BC17" i="11" s="1"/>
  <c r="BE17" i="11" s="1"/>
  <c r="R17" i="13"/>
  <c r="CT17" i="8" s="1"/>
  <c r="CU17" i="8" s="1"/>
  <c r="CY17" i="8" s="1"/>
  <c r="DA17" i="8" s="1"/>
  <c r="V17" i="13"/>
  <c r="DR17" i="8" s="1"/>
  <c r="DS17" i="8" s="1"/>
  <c r="DW17" i="8" s="1"/>
  <c r="DY17" i="8" s="1"/>
  <c r="P17" i="13"/>
  <c r="BV17" i="10" s="1"/>
  <c r="BW17" i="10" s="1"/>
  <c r="CA17" i="10" s="1"/>
  <c r="CC17" i="10" s="1"/>
  <c r="N17" i="13"/>
  <c r="BV17" i="8" s="1"/>
  <c r="BW17" i="8" s="1"/>
  <c r="CA17" i="8" s="1"/>
  <c r="CC17" i="8" s="1"/>
  <c r="X17" i="13"/>
  <c r="DR17" i="10" s="1"/>
  <c r="DS17" i="10" s="1"/>
  <c r="DW17" i="10" s="1"/>
  <c r="DY17" i="10" s="1"/>
  <c r="B17" i="13"/>
  <c r="B17" i="8" s="1"/>
  <c r="C17" i="8" s="1"/>
  <c r="G17" i="8" s="1"/>
  <c r="I17" i="8" s="1"/>
  <c r="C17" i="13"/>
  <c r="B17" i="12" s="1"/>
  <c r="C17" i="12" s="1"/>
  <c r="G17" i="12" s="1"/>
  <c r="I17" i="12" s="1"/>
  <c r="D17" i="13"/>
  <c r="B17" i="10" s="1"/>
  <c r="C17" i="10" s="1"/>
  <c r="G17" i="10" s="1"/>
  <c r="I17" i="10" s="1"/>
  <c r="F17" i="13"/>
  <c r="Z17" i="8" s="1"/>
  <c r="AA17" i="8" s="1"/>
  <c r="AE17" i="8" s="1"/>
  <c r="AG17" i="8" s="1"/>
  <c r="T17" i="13"/>
  <c r="CT17" i="10" s="1"/>
  <c r="CU17" i="10" s="1"/>
  <c r="CY17" i="10" s="1"/>
  <c r="DA17" i="10" s="1"/>
  <c r="W17" i="13"/>
  <c r="DR17" i="12" s="1"/>
  <c r="DS17" i="12" s="1"/>
  <c r="DW17" i="12" s="1"/>
  <c r="DY17" i="12" s="1"/>
  <c r="Q17" i="13"/>
  <c r="BV17" i="11" s="1"/>
  <c r="BW17" i="11" s="1"/>
  <c r="CA17" i="11" s="1"/>
  <c r="CC17" i="11" s="1"/>
  <c r="S17" i="13"/>
  <c r="CT17" i="12" s="1"/>
  <c r="CU17" i="12" s="1"/>
  <c r="CY17" i="12" s="1"/>
  <c r="DA17" i="12" s="1"/>
  <c r="L17" i="13"/>
  <c r="AX17" i="10" s="1"/>
  <c r="AY17" i="10" s="1"/>
  <c r="BC17" i="10" s="1"/>
  <c r="BE17" i="10" s="1"/>
  <c r="DB10" i="8"/>
  <c r="EC8" i="8"/>
  <c r="ED8" i="8" s="1"/>
  <c r="EE8" i="8" s="1"/>
  <c r="EK8" i="8"/>
  <c r="U13" i="8"/>
  <c r="M13" i="8"/>
  <c r="N13" i="8" s="1"/>
  <c r="O13" i="8" s="1"/>
  <c r="AS12" i="8"/>
  <c r="AK12" i="8"/>
  <c r="AL12" i="8" s="1"/>
  <c r="AM12" i="8" s="1"/>
  <c r="BQ11" i="8"/>
  <c r="BI11" i="8"/>
  <c r="BJ11" i="8" s="1"/>
  <c r="BK11" i="8" s="1"/>
  <c r="BU13" i="8"/>
  <c r="BD13" i="8"/>
  <c r="BF13" i="8" s="1"/>
  <c r="EK9" i="8"/>
  <c r="EC9" i="8"/>
  <c r="ED9" i="8" s="1"/>
  <c r="EE9" i="8" s="1"/>
  <c r="J14" i="8"/>
  <c r="AK13" i="8"/>
  <c r="AL13" i="8" s="1"/>
  <c r="AM13" i="8" s="1"/>
  <c r="AS13" i="8"/>
  <c r="CB12" i="8"/>
  <c r="CD12" i="8" s="1"/>
  <c r="CS12" i="8"/>
  <c r="CD11" i="8"/>
  <c r="AF14" i="8"/>
  <c r="AH14" i="8" s="1"/>
  <c r="AW14" i="8"/>
  <c r="DX10" i="8"/>
  <c r="DZ10" i="8" s="1"/>
  <c r="EO10" i="8"/>
  <c r="H15" i="8"/>
  <c r="Y15" i="8"/>
  <c r="A16" i="8"/>
  <c r="BF12" i="8"/>
  <c r="CZ11" i="8"/>
  <c r="DQ11" i="8"/>
  <c r="DM9" i="8"/>
  <c r="DE9" i="8"/>
  <c r="DF9" i="8" s="1"/>
  <c r="DG9" i="8" s="1"/>
  <c r="CG10" i="8"/>
  <c r="CH10" i="8" s="1"/>
  <c r="CI10" i="8" s="1"/>
  <c r="CO10" i="8"/>
  <c r="DQ12" i="12"/>
  <c r="CZ12" i="12"/>
  <c r="J17" i="10"/>
  <c r="CD14" i="10"/>
  <c r="A17" i="11"/>
  <c r="Y16" i="11"/>
  <c r="H16" i="11"/>
  <c r="DM10" i="11"/>
  <c r="DE10" i="11"/>
  <c r="DF10" i="11" s="1"/>
  <c r="DG10" i="11" s="1"/>
  <c r="BU14" i="11"/>
  <c r="BD14" i="11"/>
  <c r="BF13" i="11"/>
  <c r="AH16" i="10"/>
  <c r="CD12" i="12"/>
  <c r="AW17" i="10"/>
  <c r="AF17" i="10"/>
  <c r="DZ12" i="10"/>
  <c r="DQ14" i="10"/>
  <c r="CZ14" i="10"/>
  <c r="DX11" i="12"/>
  <c r="EO11" i="12"/>
  <c r="BQ12" i="11"/>
  <c r="BI12" i="11"/>
  <c r="BJ12" i="11" s="1"/>
  <c r="BK12" i="11" s="1"/>
  <c r="J15" i="12"/>
  <c r="J15" i="11"/>
  <c r="BF15" i="10"/>
  <c r="AH14" i="11"/>
  <c r="CS13" i="11"/>
  <c r="CB13" i="11"/>
  <c r="DB13" i="10"/>
  <c r="BQ12" i="12"/>
  <c r="BI12" i="12"/>
  <c r="BJ12" i="12" s="1"/>
  <c r="BK12" i="12" s="1"/>
  <c r="BU16" i="10"/>
  <c r="BD16" i="10"/>
  <c r="DM12" i="10"/>
  <c r="DE12" i="10"/>
  <c r="DF12" i="10" s="1"/>
  <c r="DG12" i="10" s="1"/>
  <c r="A19" i="10"/>
  <c r="H18" i="10"/>
  <c r="J18" i="10" s="1"/>
  <c r="U18" i="10" s="1"/>
  <c r="Y18" i="10"/>
  <c r="BF13" i="12"/>
  <c r="DB11" i="12"/>
  <c r="CD12" i="11"/>
  <c r="CB15" i="10"/>
  <c r="CS15" i="10"/>
  <c r="DX13" i="10"/>
  <c r="EO13" i="10"/>
  <c r="EK11" i="10"/>
  <c r="EC11" i="10"/>
  <c r="ED11" i="10" s="1"/>
  <c r="EE11" i="10" s="1"/>
  <c r="DZ10" i="12"/>
  <c r="DX11" i="11"/>
  <c r="EO11" i="11"/>
  <c r="CB13" i="12"/>
  <c r="CS13" i="12"/>
  <c r="DZ10" i="11"/>
  <c r="DQ12" i="11"/>
  <c r="CZ12" i="11"/>
  <c r="AS13" i="11"/>
  <c r="AK13" i="11"/>
  <c r="AL13" i="11" s="1"/>
  <c r="AM13" i="11" s="1"/>
  <c r="U14" i="11"/>
  <c r="M14" i="11"/>
  <c r="N14" i="11" s="1"/>
  <c r="O14" i="11" s="1"/>
  <c r="DM10" i="12"/>
  <c r="DE10" i="12"/>
  <c r="DF10" i="12" s="1"/>
  <c r="DG10" i="12" s="1"/>
  <c r="DB11" i="11"/>
  <c r="AS13" i="12"/>
  <c r="AK13" i="12"/>
  <c r="AL13" i="12" s="1"/>
  <c r="AM13" i="12" s="1"/>
  <c r="AH14" i="12"/>
  <c r="CO13" i="10"/>
  <c r="CG13" i="10"/>
  <c r="CH13" i="10" s="1"/>
  <c r="CI13" i="10" s="1"/>
  <c r="CO11" i="11"/>
  <c r="CG11" i="11"/>
  <c r="CH11" i="11" s="1"/>
  <c r="CI11" i="11" s="1"/>
  <c r="CO11" i="12"/>
  <c r="CG11" i="12"/>
  <c r="CH11" i="12" s="1"/>
  <c r="CI11" i="12" s="1"/>
  <c r="U14" i="12"/>
  <c r="M14" i="12"/>
  <c r="N14" i="12" s="1"/>
  <c r="O14" i="12" s="1"/>
  <c r="BU14" i="12"/>
  <c r="BD14" i="12"/>
  <c r="EK9" i="11"/>
  <c r="EC9" i="11"/>
  <c r="ED9" i="11" s="1"/>
  <c r="EE9" i="11" s="1"/>
  <c r="AS15" i="10"/>
  <c r="AK15" i="10"/>
  <c r="AL15" i="10" s="1"/>
  <c r="AM15" i="10" s="1"/>
  <c r="BQ14" i="10"/>
  <c r="BI14" i="10"/>
  <c r="BJ14" i="10" s="1"/>
  <c r="BK14" i="10" s="1"/>
  <c r="AW15" i="12"/>
  <c r="AF15" i="12"/>
  <c r="AF15" i="11"/>
  <c r="AW15" i="11"/>
  <c r="Y16" i="12"/>
  <c r="A17" i="12"/>
  <c r="H16" i="12"/>
  <c r="EK9" i="12"/>
  <c r="EC9" i="12"/>
  <c r="ED9" i="12" s="1"/>
  <c r="EE9" i="12" s="1"/>
  <c r="H18" i="13" l="1"/>
  <c r="Z18" i="10" s="1"/>
  <c r="AA18" i="10" s="1"/>
  <c r="AE18" i="10" s="1"/>
  <c r="AG18" i="10" s="1"/>
  <c r="B18" i="13"/>
  <c r="B18" i="8" s="1"/>
  <c r="C18" i="8" s="1"/>
  <c r="G18" i="8" s="1"/>
  <c r="I18" i="8" s="1"/>
  <c r="R18" i="13"/>
  <c r="CT18" i="8" s="1"/>
  <c r="CU18" i="8" s="1"/>
  <c r="CY18" i="8" s="1"/>
  <c r="DA18" i="8" s="1"/>
  <c r="K18" i="13"/>
  <c r="AX18" i="12" s="1"/>
  <c r="AY18" i="12" s="1"/>
  <c r="BC18" i="12" s="1"/>
  <c r="BE18" i="12" s="1"/>
  <c r="M18" i="13"/>
  <c r="AX18" i="11" s="1"/>
  <c r="AY18" i="11" s="1"/>
  <c r="BC18" i="11" s="1"/>
  <c r="BE18" i="11" s="1"/>
  <c r="C18" i="13"/>
  <c r="B18" i="12" s="1"/>
  <c r="C18" i="12" s="1"/>
  <c r="G18" i="12" s="1"/>
  <c r="I18" i="12" s="1"/>
  <c r="P18" i="13"/>
  <c r="BV18" i="10" s="1"/>
  <c r="BW18" i="10" s="1"/>
  <c r="CA18" i="10" s="1"/>
  <c r="CC18" i="10" s="1"/>
  <c r="O18" i="13"/>
  <c r="BV18" i="12" s="1"/>
  <c r="BW18" i="12" s="1"/>
  <c r="CA18" i="12" s="1"/>
  <c r="CC18" i="12" s="1"/>
  <c r="W18" i="13"/>
  <c r="DR18" i="12" s="1"/>
  <c r="DS18" i="12" s="1"/>
  <c r="DW18" i="12" s="1"/>
  <c r="DY18" i="12" s="1"/>
  <c r="G18" i="13"/>
  <c r="Z18" i="12" s="1"/>
  <c r="AA18" i="12" s="1"/>
  <c r="AE18" i="12" s="1"/>
  <c r="AG18" i="12" s="1"/>
  <c r="N18" i="13"/>
  <c r="BV18" i="8" s="1"/>
  <c r="BW18" i="8" s="1"/>
  <c r="CA18" i="8" s="1"/>
  <c r="CC18" i="8" s="1"/>
  <c r="X18" i="13"/>
  <c r="DR18" i="10" s="1"/>
  <c r="DS18" i="10" s="1"/>
  <c r="DW18" i="10" s="1"/>
  <c r="DY18" i="10" s="1"/>
  <c r="V18" i="13"/>
  <c r="DR18" i="8" s="1"/>
  <c r="DS18" i="8" s="1"/>
  <c r="DW18" i="8" s="1"/>
  <c r="DY18" i="8" s="1"/>
  <c r="F18" i="13"/>
  <c r="Z18" i="8" s="1"/>
  <c r="AA18" i="8" s="1"/>
  <c r="AE18" i="8" s="1"/>
  <c r="AG18" i="8" s="1"/>
  <c r="T18" i="13"/>
  <c r="CT18" i="10" s="1"/>
  <c r="CU18" i="10" s="1"/>
  <c r="CY18" i="10" s="1"/>
  <c r="DA18" i="10" s="1"/>
  <c r="A19" i="13"/>
  <c r="D18" i="13"/>
  <c r="B18" i="10" s="1"/>
  <c r="C18" i="10" s="1"/>
  <c r="G18" i="10" s="1"/>
  <c r="I18" i="10" s="1"/>
  <c r="S18" i="13"/>
  <c r="CT18" i="12" s="1"/>
  <c r="CU18" i="12" s="1"/>
  <c r="CY18" i="12" s="1"/>
  <c r="DA18" i="12" s="1"/>
  <c r="E18" i="13"/>
  <c r="B18" i="11" s="1"/>
  <c r="C18" i="11" s="1"/>
  <c r="G18" i="11" s="1"/>
  <c r="I18" i="11" s="1"/>
  <c r="I18" i="13"/>
  <c r="Z18" i="11" s="1"/>
  <c r="AA18" i="11" s="1"/>
  <c r="AE18" i="11" s="1"/>
  <c r="AG18" i="11" s="1"/>
  <c r="Y18" i="13"/>
  <c r="DR18" i="11" s="1"/>
  <c r="DS18" i="11" s="1"/>
  <c r="DW18" i="11" s="1"/>
  <c r="DY18" i="11" s="1"/>
  <c r="Q18" i="13"/>
  <c r="BV18" i="11" s="1"/>
  <c r="BW18" i="11" s="1"/>
  <c r="CA18" i="11" s="1"/>
  <c r="CC18" i="11" s="1"/>
  <c r="L18" i="13"/>
  <c r="AX18" i="10" s="1"/>
  <c r="AY18" i="10" s="1"/>
  <c r="BC18" i="10" s="1"/>
  <c r="BE18" i="10" s="1"/>
  <c r="U18" i="13"/>
  <c r="CT18" i="11" s="1"/>
  <c r="CU18" i="11" s="1"/>
  <c r="CY18" i="11" s="1"/>
  <c r="DA18" i="11" s="1"/>
  <c r="J18" i="13"/>
  <c r="AX18" i="8" s="1"/>
  <c r="AY18" i="8" s="1"/>
  <c r="BC18" i="8" s="1"/>
  <c r="BE18" i="8" s="1"/>
  <c r="BQ12" i="8"/>
  <c r="BI12" i="8"/>
  <c r="BJ12" i="8" s="1"/>
  <c r="BK12" i="8" s="1"/>
  <c r="A17" i="8"/>
  <c r="Y16" i="8"/>
  <c r="H16" i="8"/>
  <c r="CO11" i="8"/>
  <c r="CG11" i="8"/>
  <c r="CH11" i="8" s="1"/>
  <c r="CI11" i="8" s="1"/>
  <c r="AF15" i="8"/>
  <c r="AH15" i="8" s="1"/>
  <c r="AW15" i="8"/>
  <c r="DQ12" i="8"/>
  <c r="CZ12" i="8"/>
  <c r="J15" i="8"/>
  <c r="CO12" i="8"/>
  <c r="CG12" i="8"/>
  <c r="CH12" i="8" s="1"/>
  <c r="CI12" i="8" s="1"/>
  <c r="BQ13" i="8"/>
  <c r="BI13" i="8"/>
  <c r="BJ13" i="8" s="1"/>
  <c r="BK13" i="8" s="1"/>
  <c r="EO11" i="8"/>
  <c r="DX11" i="8"/>
  <c r="EK10" i="8"/>
  <c r="EC10" i="8"/>
  <c r="ED10" i="8" s="1"/>
  <c r="EE10" i="8" s="1"/>
  <c r="CS13" i="8"/>
  <c r="CB13" i="8"/>
  <c r="DB11" i="8"/>
  <c r="BU14" i="8"/>
  <c r="BD14" i="8"/>
  <c r="BF14" i="8" s="1"/>
  <c r="AS14" i="8"/>
  <c r="AK14" i="8"/>
  <c r="AL14" i="8" s="1"/>
  <c r="AM14" i="8" s="1"/>
  <c r="U14" i="8"/>
  <c r="M14" i="8"/>
  <c r="N14" i="8" s="1"/>
  <c r="O14" i="8" s="1"/>
  <c r="DM10" i="8"/>
  <c r="DE10" i="8"/>
  <c r="DF10" i="8" s="1"/>
  <c r="DG10" i="8" s="1"/>
  <c r="J16" i="12"/>
  <c r="BD15" i="11"/>
  <c r="BU15" i="11"/>
  <c r="DM11" i="11"/>
  <c r="DE11" i="11"/>
  <c r="DF11" i="11" s="1"/>
  <c r="DG11" i="11" s="1"/>
  <c r="CZ13" i="12"/>
  <c r="DQ13" i="12"/>
  <c r="CD15" i="10"/>
  <c r="CB16" i="10"/>
  <c r="CS16" i="10"/>
  <c r="DB14" i="10"/>
  <c r="H17" i="12"/>
  <c r="A18" i="12"/>
  <c r="Y17" i="12"/>
  <c r="AH15" i="11"/>
  <c r="AS14" i="12"/>
  <c r="AK14" i="12"/>
  <c r="AL14" i="12" s="1"/>
  <c r="AM14" i="12" s="1"/>
  <c r="CD13" i="12"/>
  <c r="EK10" i="12"/>
  <c r="EC10" i="12"/>
  <c r="ED10" i="12" s="1"/>
  <c r="EE10" i="12" s="1"/>
  <c r="CD13" i="11"/>
  <c r="U15" i="11"/>
  <c r="M15" i="11"/>
  <c r="N15" i="11" s="1"/>
  <c r="O15" i="11" s="1"/>
  <c r="DX14" i="10"/>
  <c r="EO14" i="10"/>
  <c r="AS16" i="10"/>
  <c r="AK16" i="10"/>
  <c r="AL16" i="10" s="1"/>
  <c r="AM16" i="10" s="1"/>
  <c r="U17" i="10"/>
  <c r="M17" i="10"/>
  <c r="N17" i="10" s="1"/>
  <c r="O17" i="10" s="1"/>
  <c r="AW16" i="12"/>
  <c r="AF16" i="12"/>
  <c r="AH15" i="12"/>
  <c r="CO12" i="11"/>
  <c r="CG12" i="11"/>
  <c r="CH12" i="11" s="1"/>
  <c r="CI12" i="11" s="1"/>
  <c r="AW18" i="10"/>
  <c r="AF18" i="10"/>
  <c r="DQ13" i="11"/>
  <c r="CZ13" i="11"/>
  <c r="J16" i="11"/>
  <c r="DB12" i="12"/>
  <c r="BU15" i="12"/>
  <c r="BD15" i="12"/>
  <c r="U15" i="12"/>
  <c r="M15" i="12"/>
  <c r="N15" i="12" s="1"/>
  <c r="O15" i="12" s="1"/>
  <c r="EK12" i="10"/>
  <c r="EC12" i="10"/>
  <c r="ED12" i="10" s="1"/>
  <c r="EE12" i="10" s="1"/>
  <c r="BQ13" i="11"/>
  <c r="BI13" i="11"/>
  <c r="BJ13" i="11" s="1"/>
  <c r="BK13" i="11" s="1"/>
  <c r="AF16" i="11"/>
  <c r="AW16" i="11"/>
  <c r="EO12" i="12"/>
  <c r="DX12" i="12"/>
  <c r="BF14" i="12"/>
  <c r="DB12" i="11"/>
  <c r="DM11" i="12"/>
  <c r="DE11" i="12"/>
  <c r="DF11" i="12" s="1"/>
  <c r="DG11" i="12" s="1"/>
  <c r="A20" i="10"/>
  <c r="H19" i="10"/>
  <c r="Y19" i="10"/>
  <c r="AS14" i="11"/>
  <c r="AK14" i="11"/>
  <c r="AL14" i="11" s="1"/>
  <c r="AM14" i="11" s="1"/>
  <c r="AH17" i="10"/>
  <c r="BF14" i="11"/>
  <c r="A18" i="11"/>
  <c r="Y17" i="11"/>
  <c r="H17" i="11"/>
  <c r="CB14" i="12"/>
  <c r="CS14" i="12"/>
  <c r="DX12" i="11"/>
  <c r="EO12" i="11"/>
  <c r="DZ13" i="10"/>
  <c r="BD17" i="10"/>
  <c r="BU17" i="10"/>
  <c r="CB14" i="11"/>
  <c r="CS14" i="11"/>
  <c r="BQ13" i="12"/>
  <c r="BI13" i="12"/>
  <c r="BJ13" i="12" s="1"/>
  <c r="BK13" i="12" s="1"/>
  <c r="DM13" i="10"/>
  <c r="DE13" i="10"/>
  <c r="DF13" i="10" s="1"/>
  <c r="DG13" i="10" s="1"/>
  <c r="CO14" i="10"/>
  <c r="CG14" i="10"/>
  <c r="CH14" i="10" s="1"/>
  <c r="CI14" i="10" s="1"/>
  <c r="EK10" i="11"/>
  <c r="EC10" i="11"/>
  <c r="ED10" i="11" s="1"/>
  <c r="EE10" i="11" s="1"/>
  <c r="DZ11" i="11"/>
  <c r="DQ15" i="10"/>
  <c r="CZ15" i="10"/>
  <c r="BF16" i="10"/>
  <c r="BQ15" i="10"/>
  <c r="BI15" i="10"/>
  <c r="BJ15" i="10" s="1"/>
  <c r="BK15" i="10" s="1"/>
  <c r="DZ11" i="12"/>
  <c r="CO12" i="12"/>
  <c r="CG12" i="12"/>
  <c r="CH12" i="12" s="1"/>
  <c r="CI12" i="12" s="1"/>
  <c r="M18" i="10"/>
  <c r="N18" i="10" s="1"/>
  <c r="O18" i="10" s="1"/>
  <c r="T19" i="13" l="1"/>
  <c r="CT19" i="10" s="1"/>
  <c r="CU19" i="10" s="1"/>
  <c r="CY19" i="10" s="1"/>
  <c r="DA19" i="10" s="1"/>
  <c r="Q19" i="13"/>
  <c r="BV19" i="11" s="1"/>
  <c r="BW19" i="11" s="1"/>
  <c r="CA19" i="11" s="1"/>
  <c r="CC19" i="11" s="1"/>
  <c r="H19" i="13"/>
  <c r="Z19" i="10" s="1"/>
  <c r="AA19" i="10" s="1"/>
  <c r="AE19" i="10" s="1"/>
  <c r="AG19" i="10" s="1"/>
  <c r="W19" i="13"/>
  <c r="DR19" i="12" s="1"/>
  <c r="DS19" i="12" s="1"/>
  <c r="DW19" i="12" s="1"/>
  <c r="DY19" i="12" s="1"/>
  <c r="V19" i="13"/>
  <c r="DR19" i="8" s="1"/>
  <c r="DS19" i="8" s="1"/>
  <c r="DW19" i="8" s="1"/>
  <c r="DY19" i="8" s="1"/>
  <c r="D19" i="13"/>
  <c r="B19" i="10" s="1"/>
  <c r="C19" i="10" s="1"/>
  <c r="G19" i="10" s="1"/>
  <c r="I19" i="10" s="1"/>
  <c r="G19" i="13"/>
  <c r="Z19" i="12" s="1"/>
  <c r="AA19" i="12" s="1"/>
  <c r="AE19" i="12" s="1"/>
  <c r="AG19" i="12" s="1"/>
  <c r="K19" i="13"/>
  <c r="AX19" i="12" s="1"/>
  <c r="AY19" i="12" s="1"/>
  <c r="BC19" i="12" s="1"/>
  <c r="BE19" i="12" s="1"/>
  <c r="R19" i="13"/>
  <c r="CT19" i="8" s="1"/>
  <c r="CU19" i="8" s="1"/>
  <c r="CY19" i="8" s="1"/>
  <c r="DA19" i="8" s="1"/>
  <c r="I19" i="13"/>
  <c r="Z19" i="11" s="1"/>
  <c r="AA19" i="11" s="1"/>
  <c r="AE19" i="11" s="1"/>
  <c r="AG19" i="11" s="1"/>
  <c r="N19" i="13"/>
  <c r="BV19" i="8" s="1"/>
  <c r="BW19" i="8" s="1"/>
  <c r="CA19" i="8" s="1"/>
  <c r="CC19" i="8" s="1"/>
  <c r="M19" i="13"/>
  <c r="AX19" i="11" s="1"/>
  <c r="AY19" i="11" s="1"/>
  <c r="BC19" i="11" s="1"/>
  <c r="BE19" i="11" s="1"/>
  <c r="O19" i="13"/>
  <c r="BV19" i="12" s="1"/>
  <c r="BW19" i="12" s="1"/>
  <c r="CA19" i="12" s="1"/>
  <c r="CC19" i="12" s="1"/>
  <c r="S19" i="13"/>
  <c r="CT19" i="12" s="1"/>
  <c r="CU19" i="12" s="1"/>
  <c r="CY19" i="12" s="1"/>
  <c r="DA19" i="12" s="1"/>
  <c r="F19" i="13"/>
  <c r="Z19" i="8" s="1"/>
  <c r="AA19" i="8" s="1"/>
  <c r="AE19" i="8" s="1"/>
  <c r="AG19" i="8" s="1"/>
  <c r="A20" i="13"/>
  <c r="C19" i="13"/>
  <c r="B19" i="12" s="1"/>
  <c r="C19" i="12" s="1"/>
  <c r="G19" i="12" s="1"/>
  <c r="I19" i="12" s="1"/>
  <c r="L19" i="13"/>
  <c r="AX19" i="10" s="1"/>
  <c r="AY19" i="10" s="1"/>
  <c r="BC19" i="10" s="1"/>
  <c r="BE19" i="10" s="1"/>
  <c r="U19" i="13"/>
  <c r="CT19" i="11" s="1"/>
  <c r="CU19" i="11" s="1"/>
  <c r="CY19" i="11" s="1"/>
  <c r="DA19" i="11" s="1"/>
  <c r="E19" i="13"/>
  <c r="B19" i="11" s="1"/>
  <c r="C19" i="11" s="1"/>
  <c r="G19" i="11" s="1"/>
  <c r="I19" i="11" s="1"/>
  <c r="P19" i="13"/>
  <c r="BV19" i="10" s="1"/>
  <c r="BW19" i="10" s="1"/>
  <c r="CA19" i="10" s="1"/>
  <c r="CC19" i="10" s="1"/>
  <c r="J19" i="13"/>
  <c r="AX19" i="8" s="1"/>
  <c r="AY19" i="8" s="1"/>
  <c r="BC19" i="8" s="1"/>
  <c r="BE19" i="8" s="1"/>
  <c r="B19" i="13"/>
  <c r="B19" i="8" s="1"/>
  <c r="C19" i="8" s="1"/>
  <c r="G19" i="8" s="1"/>
  <c r="I19" i="8" s="1"/>
  <c r="X19" i="13"/>
  <c r="DR19" i="10" s="1"/>
  <c r="DS19" i="10" s="1"/>
  <c r="DW19" i="10" s="1"/>
  <c r="DY19" i="10" s="1"/>
  <c r="Y19" i="13"/>
  <c r="DR19" i="11" s="1"/>
  <c r="DS19" i="11" s="1"/>
  <c r="DW19" i="11" s="1"/>
  <c r="DY19" i="11" s="1"/>
  <c r="AK15" i="8"/>
  <c r="AL15" i="8" s="1"/>
  <c r="AM15" i="8" s="1"/>
  <c r="AS15" i="8"/>
  <c r="BI14" i="8"/>
  <c r="BJ14" i="8" s="1"/>
  <c r="BK14" i="8" s="1"/>
  <c r="BQ14" i="8"/>
  <c r="CS14" i="8"/>
  <c r="CB14" i="8"/>
  <c r="DZ11" i="8"/>
  <c r="J16" i="8"/>
  <c r="U15" i="8"/>
  <c r="M15" i="8"/>
  <c r="N15" i="8" s="1"/>
  <c r="O15" i="8" s="1"/>
  <c r="AF16" i="8"/>
  <c r="AH16" i="8" s="1"/>
  <c r="AW16" i="8"/>
  <c r="DM11" i="8"/>
  <c r="DE11" i="8"/>
  <c r="DF11" i="8" s="1"/>
  <c r="DG11" i="8" s="1"/>
  <c r="DB12" i="8"/>
  <c r="A18" i="8"/>
  <c r="Y17" i="8"/>
  <c r="H17" i="8"/>
  <c r="CD13" i="8"/>
  <c r="EO12" i="8"/>
  <c r="DX12" i="8"/>
  <c r="CZ13" i="8"/>
  <c r="DB13" i="8" s="1"/>
  <c r="DQ13" i="8"/>
  <c r="BD15" i="8"/>
  <c r="BU15" i="8"/>
  <c r="DB15" i="10"/>
  <c r="CB17" i="10"/>
  <c r="CS17" i="10"/>
  <c r="DQ14" i="12"/>
  <c r="CZ14" i="12"/>
  <c r="J17" i="11"/>
  <c r="BQ14" i="12"/>
  <c r="BI14" i="12"/>
  <c r="BJ14" i="12" s="1"/>
  <c r="BK14" i="12" s="1"/>
  <c r="BD16" i="11"/>
  <c r="BU16" i="11"/>
  <c r="BU16" i="12"/>
  <c r="BD16" i="12"/>
  <c r="J17" i="12"/>
  <c r="CO15" i="10"/>
  <c r="CG15" i="10"/>
  <c r="CH15" i="10" s="1"/>
  <c r="CI15" i="10" s="1"/>
  <c r="EO15" i="10"/>
  <c r="DX15" i="10"/>
  <c r="BF17" i="10"/>
  <c r="CD14" i="12"/>
  <c r="AW17" i="11"/>
  <c r="AF17" i="11"/>
  <c r="DM12" i="11"/>
  <c r="DE12" i="11"/>
  <c r="DF12" i="11" s="1"/>
  <c r="DG12" i="11" s="1"/>
  <c r="AH16" i="11"/>
  <c r="DB13" i="11"/>
  <c r="CO13" i="12"/>
  <c r="CG13" i="12"/>
  <c r="CH13" i="12" s="1"/>
  <c r="CI13" i="12" s="1"/>
  <c r="DX13" i="12"/>
  <c r="EO13" i="12"/>
  <c r="A19" i="11"/>
  <c r="Y18" i="11"/>
  <c r="H18" i="11"/>
  <c r="AW19" i="10"/>
  <c r="AF19" i="10"/>
  <c r="BF15" i="12"/>
  <c r="EO13" i="11"/>
  <c r="DX13" i="11"/>
  <c r="DM14" i="10"/>
  <c r="DE14" i="10"/>
  <c r="DF14" i="10" s="1"/>
  <c r="DG14" i="10" s="1"/>
  <c r="DB13" i="12"/>
  <c r="EK11" i="12"/>
  <c r="EC11" i="12"/>
  <c r="ED11" i="12" s="1"/>
  <c r="EE11" i="12" s="1"/>
  <c r="EK11" i="11"/>
  <c r="EC11" i="11"/>
  <c r="ED11" i="11" s="1"/>
  <c r="EE11" i="11" s="1"/>
  <c r="J19" i="10"/>
  <c r="CS15" i="12"/>
  <c r="CB15" i="12"/>
  <c r="AH18" i="10"/>
  <c r="CO13" i="11"/>
  <c r="CG13" i="11"/>
  <c r="CH13" i="11" s="1"/>
  <c r="CI13" i="11" s="1"/>
  <c r="DQ16" i="10"/>
  <c r="CZ16" i="10"/>
  <c r="EK13" i="10"/>
  <c r="EC13" i="10"/>
  <c r="ED13" i="10" s="1"/>
  <c r="EE13" i="10" s="1"/>
  <c r="BQ14" i="11"/>
  <c r="BI14" i="11"/>
  <c r="BJ14" i="11" s="1"/>
  <c r="BK14" i="11" s="1"/>
  <c r="Y20" i="10"/>
  <c r="H20" i="10"/>
  <c r="J20" i="10" s="1"/>
  <c r="U20" i="10" s="1"/>
  <c r="A21" i="10"/>
  <c r="BD18" i="10"/>
  <c r="BU18" i="10"/>
  <c r="CD16" i="10"/>
  <c r="CS15" i="11"/>
  <c r="CB15" i="11"/>
  <c r="DM12" i="12"/>
  <c r="DE12" i="12"/>
  <c r="DF12" i="12" s="1"/>
  <c r="DG12" i="12" s="1"/>
  <c r="AS15" i="11"/>
  <c r="AK15" i="11"/>
  <c r="AL15" i="11" s="1"/>
  <c r="AM15" i="11" s="1"/>
  <c r="BF15" i="11"/>
  <c r="DQ14" i="11"/>
  <c r="CZ14" i="11"/>
  <c r="DZ12" i="11"/>
  <c r="AS17" i="10"/>
  <c r="AK17" i="10"/>
  <c r="AL17" i="10" s="1"/>
  <c r="AM17" i="10" s="1"/>
  <c r="DZ12" i="12"/>
  <c r="AS15" i="12"/>
  <c r="AK15" i="12"/>
  <c r="AL15" i="12" s="1"/>
  <c r="AM15" i="12" s="1"/>
  <c r="AF17" i="12"/>
  <c r="AW17" i="12"/>
  <c r="BQ16" i="10"/>
  <c r="BI16" i="10"/>
  <c r="BJ16" i="10" s="1"/>
  <c r="BK16" i="10" s="1"/>
  <c r="CD14" i="11"/>
  <c r="U16" i="11"/>
  <c r="M16" i="11"/>
  <c r="N16" i="11" s="1"/>
  <c r="O16" i="11" s="1"/>
  <c r="AH16" i="12"/>
  <c r="DZ14" i="10"/>
  <c r="A19" i="12"/>
  <c r="Y18" i="12"/>
  <c r="H18" i="12"/>
  <c r="U16" i="12"/>
  <c r="M16" i="12"/>
  <c r="N16" i="12" s="1"/>
  <c r="O16" i="12" s="1"/>
  <c r="P20" i="13" l="1"/>
  <c r="BV20" i="10" s="1"/>
  <c r="BW20" i="10" s="1"/>
  <c r="CA20" i="10" s="1"/>
  <c r="CC20" i="10" s="1"/>
  <c r="R20" i="13"/>
  <c r="CT20" i="8" s="1"/>
  <c r="CU20" i="8" s="1"/>
  <c r="CY20" i="8" s="1"/>
  <c r="DA20" i="8" s="1"/>
  <c r="K20" i="13"/>
  <c r="AX20" i="12" s="1"/>
  <c r="AY20" i="12" s="1"/>
  <c r="BC20" i="12" s="1"/>
  <c r="BE20" i="12" s="1"/>
  <c r="Y20" i="13"/>
  <c r="DR20" i="11" s="1"/>
  <c r="DS20" i="11" s="1"/>
  <c r="DW20" i="11" s="1"/>
  <c r="DY20" i="11" s="1"/>
  <c r="G20" i="13"/>
  <c r="Z20" i="12" s="1"/>
  <c r="AA20" i="12" s="1"/>
  <c r="AE20" i="12" s="1"/>
  <c r="AG20" i="12" s="1"/>
  <c r="M20" i="13"/>
  <c r="AX20" i="11" s="1"/>
  <c r="AY20" i="11" s="1"/>
  <c r="BC20" i="11" s="1"/>
  <c r="BE20" i="11" s="1"/>
  <c r="E20" i="13"/>
  <c r="B20" i="11" s="1"/>
  <c r="C20" i="11" s="1"/>
  <c r="G20" i="11" s="1"/>
  <c r="I20" i="11" s="1"/>
  <c r="W20" i="13"/>
  <c r="DR20" i="12" s="1"/>
  <c r="DS20" i="12" s="1"/>
  <c r="DW20" i="12" s="1"/>
  <c r="DY20" i="12" s="1"/>
  <c r="H20" i="13"/>
  <c r="Z20" i="10" s="1"/>
  <c r="AA20" i="10" s="1"/>
  <c r="AE20" i="10" s="1"/>
  <c r="AG20" i="10" s="1"/>
  <c r="L20" i="13"/>
  <c r="AX20" i="10" s="1"/>
  <c r="AY20" i="10" s="1"/>
  <c r="BC20" i="10" s="1"/>
  <c r="BE20" i="10" s="1"/>
  <c r="A21" i="13"/>
  <c r="X20" i="13"/>
  <c r="DR20" i="10" s="1"/>
  <c r="DS20" i="10" s="1"/>
  <c r="DW20" i="10" s="1"/>
  <c r="DY20" i="10" s="1"/>
  <c r="I20" i="13"/>
  <c r="Z20" i="11" s="1"/>
  <c r="AA20" i="11" s="1"/>
  <c r="AE20" i="11" s="1"/>
  <c r="AG20" i="11" s="1"/>
  <c r="V20" i="13"/>
  <c r="DR20" i="8" s="1"/>
  <c r="DS20" i="8" s="1"/>
  <c r="DW20" i="8" s="1"/>
  <c r="DY20" i="8" s="1"/>
  <c r="Q20" i="13"/>
  <c r="BV20" i="11" s="1"/>
  <c r="BW20" i="11" s="1"/>
  <c r="CA20" i="11" s="1"/>
  <c r="CC20" i="11" s="1"/>
  <c r="S20" i="13"/>
  <c r="CT20" i="12" s="1"/>
  <c r="CU20" i="12" s="1"/>
  <c r="CY20" i="12" s="1"/>
  <c r="DA20" i="12" s="1"/>
  <c r="C20" i="13"/>
  <c r="B20" i="12" s="1"/>
  <c r="C20" i="12" s="1"/>
  <c r="G20" i="12" s="1"/>
  <c r="I20" i="12" s="1"/>
  <c r="D20" i="13"/>
  <c r="B20" i="10" s="1"/>
  <c r="C20" i="10" s="1"/>
  <c r="G20" i="10" s="1"/>
  <c r="I20" i="10" s="1"/>
  <c r="B20" i="13"/>
  <c r="B20" i="8" s="1"/>
  <c r="C20" i="8" s="1"/>
  <c r="G20" i="8" s="1"/>
  <c r="I20" i="8" s="1"/>
  <c r="T20" i="13"/>
  <c r="CT20" i="10" s="1"/>
  <c r="CU20" i="10" s="1"/>
  <c r="CY20" i="10" s="1"/>
  <c r="DA20" i="10" s="1"/>
  <c r="J20" i="13"/>
  <c r="AX20" i="8" s="1"/>
  <c r="AY20" i="8" s="1"/>
  <c r="BC20" i="8" s="1"/>
  <c r="BE20" i="8" s="1"/>
  <c r="F20" i="13"/>
  <c r="Z20" i="8" s="1"/>
  <c r="AA20" i="8" s="1"/>
  <c r="AE20" i="8" s="1"/>
  <c r="AG20" i="8" s="1"/>
  <c r="O20" i="13"/>
  <c r="BV20" i="12" s="1"/>
  <c r="BW20" i="12" s="1"/>
  <c r="CA20" i="12" s="1"/>
  <c r="CC20" i="12" s="1"/>
  <c r="N20" i="13"/>
  <c r="BV20" i="8" s="1"/>
  <c r="BW20" i="8" s="1"/>
  <c r="CA20" i="8" s="1"/>
  <c r="CC20" i="8" s="1"/>
  <c r="U20" i="13"/>
  <c r="CT20" i="11" s="1"/>
  <c r="CU20" i="11" s="1"/>
  <c r="CY20" i="11" s="1"/>
  <c r="DA20" i="11" s="1"/>
  <c r="M20" i="10"/>
  <c r="N20" i="10" s="1"/>
  <c r="O20" i="10" s="1"/>
  <c r="CB15" i="8"/>
  <c r="CS15" i="8"/>
  <c r="BD16" i="8"/>
  <c r="BU16" i="8"/>
  <c r="CD14" i="8"/>
  <c r="BF15" i="8"/>
  <c r="J17" i="8"/>
  <c r="AS16" i="8"/>
  <c r="AK16" i="8"/>
  <c r="AL16" i="8" s="1"/>
  <c r="AM16" i="8" s="1"/>
  <c r="DQ14" i="8"/>
  <c r="CZ14" i="8"/>
  <c r="DX13" i="8"/>
  <c r="EO13" i="8"/>
  <c r="AW17" i="8"/>
  <c r="AF17" i="8"/>
  <c r="DM13" i="8"/>
  <c r="DE13" i="8"/>
  <c r="DF13" i="8" s="1"/>
  <c r="DG13" i="8" s="1"/>
  <c r="Y18" i="8"/>
  <c r="H18" i="8"/>
  <c r="A19" i="8"/>
  <c r="DZ12" i="8"/>
  <c r="DE12" i="8"/>
  <c r="DF12" i="8" s="1"/>
  <c r="DG12" i="8" s="1"/>
  <c r="DM12" i="8"/>
  <c r="U16" i="8"/>
  <c r="M16" i="8"/>
  <c r="N16" i="8" s="1"/>
  <c r="O16" i="8" s="1"/>
  <c r="CO13" i="8"/>
  <c r="CG13" i="8"/>
  <c r="CH13" i="8" s="1"/>
  <c r="CI13" i="8" s="1"/>
  <c r="EK11" i="8"/>
  <c r="EC11" i="8"/>
  <c r="ED11" i="8" s="1"/>
  <c r="EE11" i="8" s="1"/>
  <c r="AW18" i="12"/>
  <c r="AF18" i="12"/>
  <c r="Y19" i="12"/>
  <c r="H19" i="12"/>
  <c r="A20" i="12"/>
  <c r="EK12" i="11"/>
  <c r="EC12" i="11"/>
  <c r="ED12" i="11" s="1"/>
  <c r="EE12" i="11" s="1"/>
  <c r="H21" i="10"/>
  <c r="A22" i="10"/>
  <c r="Y21" i="10"/>
  <c r="DX16" i="10"/>
  <c r="EO16" i="10"/>
  <c r="AH19" i="10"/>
  <c r="AH17" i="11"/>
  <c r="CB16" i="12"/>
  <c r="CS16" i="12"/>
  <c r="DB14" i="12"/>
  <c r="BD17" i="12"/>
  <c r="BU17" i="12"/>
  <c r="DB14" i="11"/>
  <c r="CO16" i="10"/>
  <c r="CG16" i="10"/>
  <c r="CH16" i="10" s="1"/>
  <c r="CI16" i="10" s="1"/>
  <c r="CS18" i="10"/>
  <c r="CB18" i="10"/>
  <c r="BU19" i="10"/>
  <c r="BD19" i="10"/>
  <c r="BD17" i="11"/>
  <c r="BU17" i="11"/>
  <c r="CS16" i="11"/>
  <c r="CB16" i="11"/>
  <c r="DX14" i="12"/>
  <c r="EO14" i="12"/>
  <c r="CO14" i="11"/>
  <c r="CG14" i="11"/>
  <c r="CH14" i="11" s="1"/>
  <c r="CI14" i="11" s="1"/>
  <c r="AH17" i="12"/>
  <c r="DX14" i="11"/>
  <c r="EO14" i="11"/>
  <c r="BF18" i="10"/>
  <c r="AW20" i="10"/>
  <c r="AF20" i="10"/>
  <c r="U19" i="10"/>
  <c r="M19" i="10"/>
  <c r="N19" i="10" s="1"/>
  <c r="O19" i="10" s="1"/>
  <c r="DM13" i="12"/>
  <c r="DE13" i="12"/>
  <c r="DF13" i="12" s="1"/>
  <c r="DG13" i="12" s="1"/>
  <c r="J18" i="11"/>
  <c r="DZ13" i="12"/>
  <c r="DM13" i="11"/>
  <c r="DE13" i="11"/>
  <c r="DF13" i="11" s="1"/>
  <c r="DG13" i="11" s="1"/>
  <c r="BF16" i="11"/>
  <c r="CZ17" i="10"/>
  <c r="DQ17" i="10"/>
  <c r="EK14" i="10"/>
  <c r="EC14" i="10"/>
  <c r="ED14" i="10" s="1"/>
  <c r="EE14" i="10" s="1"/>
  <c r="DZ13" i="11"/>
  <c r="AF18" i="11"/>
  <c r="AW18" i="11"/>
  <c r="CO14" i="12"/>
  <c r="CG14" i="12"/>
  <c r="CH14" i="12" s="1"/>
  <c r="CI14" i="12" s="1"/>
  <c r="CD17" i="10"/>
  <c r="EK12" i="12"/>
  <c r="EC12" i="12"/>
  <c r="ED12" i="12" s="1"/>
  <c r="EE12" i="12" s="1"/>
  <c r="AS18" i="10"/>
  <c r="AK18" i="10"/>
  <c r="AL18" i="10" s="1"/>
  <c r="AM18" i="10" s="1"/>
  <c r="H19" i="11"/>
  <c r="Y19" i="11"/>
  <c r="A20" i="11"/>
  <c r="AS16" i="12"/>
  <c r="AK16" i="12"/>
  <c r="AL16" i="12" s="1"/>
  <c r="AM16" i="12" s="1"/>
  <c r="CD15" i="12"/>
  <c r="AS16" i="11"/>
  <c r="AK16" i="11"/>
  <c r="AL16" i="11" s="1"/>
  <c r="AM16" i="11" s="1"/>
  <c r="BQ17" i="10"/>
  <c r="BI17" i="10"/>
  <c r="BJ17" i="10" s="1"/>
  <c r="BK17" i="10" s="1"/>
  <c r="U17" i="12"/>
  <c r="M17" i="12"/>
  <c r="N17" i="12" s="1"/>
  <c r="O17" i="12" s="1"/>
  <c r="J18" i="12"/>
  <c r="BQ15" i="11"/>
  <c r="BI15" i="11"/>
  <c r="BJ15" i="11" s="1"/>
  <c r="BK15" i="11" s="1"/>
  <c r="CD15" i="11"/>
  <c r="DQ15" i="12"/>
  <c r="CZ15" i="12"/>
  <c r="BQ15" i="12"/>
  <c r="BI15" i="12"/>
  <c r="BJ15" i="12" s="1"/>
  <c r="BK15" i="12" s="1"/>
  <c r="DZ15" i="10"/>
  <c r="DM15" i="10"/>
  <c r="DE15" i="10"/>
  <c r="DF15" i="10" s="1"/>
  <c r="DG15" i="10" s="1"/>
  <c r="DQ15" i="11"/>
  <c r="CZ15" i="11"/>
  <c r="DB16" i="10"/>
  <c r="BF16" i="12"/>
  <c r="U17" i="11"/>
  <c r="M17" i="11"/>
  <c r="N17" i="11" s="1"/>
  <c r="O17" i="11" s="1"/>
  <c r="Y21" i="13" l="1"/>
  <c r="DR21" i="11" s="1"/>
  <c r="DS21" i="11" s="1"/>
  <c r="DW21" i="11" s="1"/>
  <c r="DY21" i="11" s="1"/>
  <c r="D21" i="13"/>
  <c r="B21" i="10" s="1"/>
  <c r="C21" i="10" s="1"/>
  <c r="G21" i="10" s="1"/>
  <c r="I21" i="10" s="1"/>
  <c r="V21" i="13"/>
  <c r="DR21" i="8" s="1"/>
  <c r="DS21" i="8" s="1"/>
  <c r="DW21" i="8" s="1"/>
  <c r="DY21" i="8" s="1"/>
  <c r="I21" i="13"/>
  <c r="Z21" i="11" s="1"/>
  <c r="AA21" i="11" s="1"/>
  <c r="AE21" i="11" s="1"/>
  <c r="AG21" i="11" s="1"/>
  <c r="W21" i="13"/>
  <c r="DR21" i="12" s="1"/>
  <c r="DS21" i="12" s="1"/>
  <c r="DW21" i="12" s="1"/>
  <c r="DY21" i="12" s="1"/>
  <c r="R21" i="13"/>
  <c r="CT21" i="8" s="1"/>
  <c r="CU21" i="8" s="1"/>
  <c r="CY21" i="8" s="1"/>
  <c r="DA21" i="8" s="1"/>
  <c r="F21" i="13"/>
  <c r="Z21" i="8" s="1"/>
  <c r="AA21" i="8" s="1"/>
  <c r="AE21" i="8" s="1"/>
  <c r="AG21" i="8" s="1"/>
  <c r="G21" i="13"/>
  <c r="Z21" i="12" s="1"/>
  <c r="AA21" i="12" s="1"/>
  <c r="AE21" i="12" s="1"/>
  <c r="AG21" i="12" s="1"/>
  <c r="K21" i="13"/>
  <c r="AX21" i="12" s="1"/>
  <c r="AY21" i="12" s="1"/>
  <c r="BC21" i="12" s="1"/>
  <c r="BE21" i="12" s="1"/>
  <c r="M21" i="13"/>
  <c r="AX21" i="11" s="1"/>
  <c r="AY21" i="11" s="1"/>
  <c r="BC21" i="11" s="1"/>
  <c r="BE21" i="11" s="1"/>
  <c r="N21" i="13"/>
  <c r="BV21" i="8" s="1"/>
  <c r="BW21" i="8" s="1"/>
  <c r="CA21" i="8" s="1"/>
  <c r="CC21" i="8" s="1"/>
  <c r="T21" i="13"/>
  <c r="CT21" i="10" s="1"/>
  <c r="CU21" i="10" s="1"/>
  <c r="CY21" i="10" s="1"/>
  <c r="DA21" i="10" s="1"/>
  <c r="U21" i="13"/>
  <c r="CT21" i="11" s="1"/>
  <c r="CU21" i="11" s="1"/>
  <c r="CY21" i="11" s="1"/>
  <c r="DA21" i="11" s="1"/>
  <c r="E21" i="13"/>
  <c r="B21" i="11" s="1"/>
  <c r="C21" i="11" s="1"/>
  <c r="G21" i="11" s="1"/>
  <c r="I21" i="11" s="1"/>
  <c r="L21" i="13"/>
  <c r="AX21" i="10" s="1"/>
  <c r="AY21" i="10" s="1"/>
  <c r="BC21" i="10" s="1"/>
  <c r="BE21" i="10" s="1"/>
  <c r="S21" i="13"/>
  <c r="CT21" i="12" s="1"/>
  <c r="CU21" i="12" s="1"/>
  <c r="CY21" i="12" s="1"/>
  <c r="DA21" i="12" s="1"/>
  <c r="X21" i="13"/>
  <c r="DR21" i="10" s="1"/>
  <c r="DS21" i="10" s="1"/>
  <c r="DW21" i="10" s="1"/>
  <c r="DY21" i="10" s="1"/>
  <c r="B21" i="13"/>
  <c r="B21" i="8" s="1"/>
  <c r="C21" i="8" s="1"/>
  <c r="G21" i="8" s="1"/>
  <c r="I21" i="8" s="1"/>
  <c r="Q21" i="13"/>
  <c r="BV21" i="11" s="1"/>
  <c r="BW21" i="11" s="1"/>
  <c r="CA21" i="11" s="1"/>
  <c r="CC21" i="11" s="1"/>
  <c r="P21" i="13"/>
  <c r="BV21" i="10" s="1"/>
  <c r="BW21" i="10" s="1"/>
  <c r="CA21" i="10" s="1"/>
  <c r="CC21" i="10" s="1"/>
  <c r="A22" i="13"/>
  <c r="O21" i="13"/>
  <c r="BV21" i="12" s="1"/>
  <c r="BW21" i="12" s="1"/>
  <c r="CA21" i="12" s="1"/>
  <c r="CC21" i="12" s="1"/>
  <c r="C21" i="13"/>
  <c r="B21" i="12" s="1"/>
  <c r="C21" i="12" s="1"/>
  <c r="G21" i="12" s="1"/>
  <c r="I21" i="12" s="1"/>
  <c r="H21" i="13"/>
  <c r="Z21" i="10" s="1"/>
  <c r="AA21" i="10" s="1"/>
  <c r="AE21" i="10" s="1"/>
  <c r="AG21" i="10" s="1"/>
  <c r="J21" i="13"/>
  <c r="AX21" i="8" s="1"/>
  <c r="AY21" i="8" s="1"/>
  <c r="BC21" i="8" s="1"/>
  <c r="BE21" i="8" s="1"/>
  <c r="J18" i="8"/>
  <c r="DZ13" i="8"/>
  <c r="AW18" i="8"/>
  <c r="AF18" i="8"/>
  <c r="DB14" i="8"/>
  <c r="BI15" i="8"/>
  <c r="BJ15" i="8" s="1"/>
  <c r="BK15" i="8" s="1"/>
  <c r="BQ15" i="8"/>
  <c r="EO14" i="8"/>
  <c r="DX14" i="8"/>
  <c r="DZ14" i="8" s="1"/>
  <c r="CO14" i="8"/>
  <c r="CG14" i="8"/>
  <c r="CH14" i="8" s="1"/>
  <c r="CI14" i="8" s="1"/>
  <c r="CB16" i="8"/>
  <c r="CS16" i="8"/>
  <c r="AH17" i="8"/>
  <c r="BF16" i="8"/>
  <c r="EK12" i="8"/>
  <c r="EC12" i="8"/>
  <c r="ED12" i="8" s="1"/>
  <c r="EE12" i="8" s="1"/>
  <c r="BU17" i="8"/>
  <c r="BD17" i="8"/>
  <c r="DQ15" i="8"/>
  <c r="CZ15" i="8"/>
  <c r="DB15" i="8" s="1"/>
  <c r="H19" i="8"/>
  <c r="Y19" i="8"/>
  <c r="A20" i="8"/>
  <c r="U17" i="8"/>
  <c r="M17" i="8"/>
  <c r="N17" i="8" s="1"/>
  <c r="O17" i="8" s="1"/>
  <c r="CD15" i="8"/>
  <c r="DM16" i="10"/>
  <c r="DE16" i="10"/>
  <c r="DF16" i="10" s="1"/>
  <c r="DG16" i="10" s="1"/>
  <c r="CO15" i="12"/>
  <c r="CG15" i="12"/>
  <c r="CH15" i="12" s="1"/>
  <c r="CI15" i="12" s="1"/>
  <c r="BQ18" i="10"/>
  <c r="BI18" i="10"/>
  <c r="BJ18" i="10" s="1"/>
  <c r="BK18" i="10" s="1"/>
  <c r="BF19" i="10"/>
  <c r="AF21" i="10"/>
  <c r="AW21" i="10"/>
  <c r="AH18" i="12"/>
  <c r="DB15" i="12"/>
  <c r="EK13" i="11"/>
  <c r="EC13" i="11"/>
  <c r="ED13" i="11" s="1"/>
  <c r="EE13" i="11" s="1"/>
  <c r="CS19" i="10"/>
  <c r="CB19" i="10"/>
  <c r="Y22" i="10"/>
  <c r="H22" i="10"/>
  <c r="J22" i="10" s="1"/>
  <c r="U22" i="10" s="1"/>
  <c r="A23" i="10"/>
  <c r="BD18" i="12"/>
  <c r="BU18" i="12"/>
  <c r="DX15" i="12"/>
  <c r="EO15" i="12"/>
  <c r="U18" i="12"/>
  <c r="M18" i="12"/>
  <c r="N18" i="12" s="1"/>
  <c r="O18" i="12" s="1"/>
  <c r="A21" i="11"/>
  <c r="H20" i="11"/>
  <c r="Y20" i="11"/>
  <c r="CO17" i="10"/>
  <c r="CG17" i="10"/>
  <c r="CH17" i="10" s="1"/>
  <c r="CI17" i="10" s="1"/>
  <c r="DZ14" i="11"/>
  <c r="J21" i="10"/>
  <c r="A21" i="12"/>
  <c r="Y20" i="12"/>
  <c r="H20" i="12"/>
  <c r="AW19" i="11"/>
  <c r="AF19" i="11"/>
  <c r="DX17" i="10"/>
  <c r="EO17" i="10"/>
  <c r="DZ14" i="12"/>
  <c r="DM14" i="12"/>
  <c r="DE14" i="12"/>
  <c r="DF14" i="12" s="1"/>
  <c r="DG14" i="12" s="1"/>
  <c r="AS19" i="10"/>
  <c r="AK19" i="10"/>
  <c r="AL19" i="10" s="1"/>
  <c r="AM19" i="10" s="1"/>
  <c r="J19" i="12"/>
  <c r="DB15" i="11"/>
  <c r="EK15" i="10"/>
  <c r="EC15" i="10"/>
  <c r="ED15" i="10" s="1"/>
  <c r="EE15" i="10" s="1"/>
  <c r="CO15" i="11"/>
  <c r="CG15" i="11"/>
  <c r="CH15" i="11" s="1"/>
  <c r="CI15" i="11" s="1"/>
  <c r="J19" i="11"/>
  <c r="DB17" i="10"/>
  <c r="EK13" i="12"/>
  <c r="EC13" i="12"/>
  <c r="ED13" i="12" s="1"/>
  <c r="EE13" i="12" s="1"/>
  <c r="AS17" i="12"/>
  <c r="AK17" i="12"/>
  <c r="AL17" i="12" s="1"/>
  <c r="AM17" i="12" s="1"/>
  <c r="CD16" i="11"/>
  <c r="DQ16" i="12"/>
  <c r="CZ16" i="12"/>
  <c r="AW19" i="12"/>
  <c r="AF19" i="12"/>
  <c r="BQ16" i="12"/>
  <c r="BI16" i="12"/>
  <c r="BJ16" i="12" s="1"/>
  <c r="BK16" i="12" s="1"/>
  <c r="EO15" i="11"/>
  <c r="DX15" i="11"/>
  <c r="AH20" i="10"/>
  <c r="CZ16" i="11"/>
  <c r="DQ16" i="11"/>
  <c r="CD18" i="10"/>
  <c r="DM14" i="11"/>
  <c r="DE14" i="11"/>
  <c r="DF14" i="11" s="1"/>
  <c r="DG14" i="11" s="1"/>
  <c r="CD16" i="12"/>
  <c r="BU18" i="11"/>
  <c r="BD18" i="11"/>
  <c r="BQ16" i="11"/>
  <c r="BI16" i="11"/>
  <c r="BJ16" i="11" s="1"/>
  <c r="BK16" i="11" s="1"/>
  <c r="U18" i="11"/>
  <c r="M18" i="11"/>
  <c r="N18" i="11" s="1"/>
  <c r="O18" i="11" s="1"/>
  <c r="BD20" i="10"/>
  <c r="BU20" i="10"/>
  <c r="CB17" i="11"/>
  <c r="CS17" i="11"/>
  <c r="DQ18" i="10"/>
  <c r="CZ18" i="10"/>
  <c r="CS17" i="12"/>
  <c r="CB17" i="12"/>
  <c r="AH18" i="11"/>
  <c r="BF17" i="11"/>
  <c r="BF17" i="12"/>
  <c r="AS17" i="11"/>
  <c r="AK17" i="11"/>
  <c r="AL17" i="11" s="1"/>
  <c r="AM17" i="11" s="1"/>
  <c r="DZ16" i="10"/>
  <c r="T22" i="13" l="1"/>
  <c r="CT22" i="10" s="1"/>
  <c r="CU22" i="10" s="1"/>
  <c r="CY22" i="10" s="1"/>
  <c r="DA22" i="10" s="1"/>
  <c r="E22" i="13"/>
  <c r="B22" i="11" s="1"/>
  <c r="C22" i="11" s="1"/>
  <c r="G22" i="11" s="1"/>
  <c r="I22" i="11" s="1"/>
  <c r="H22" i="13"/>
  <c r="Z22" i="10" s="1"/>
  <c r="AA22" i="10" s="1"/>
  <c r="AE22" i="10" s="1"/>
  <c r="AG22" i="10" s="1"/>
  <c r="G22" i="13"/>
  <c r="Z22" i="12" s="1"/>
  <c r="AA22" i="12" s="1"/>
  <c r="AE22" i="12" s="1"/>
  <c r="AG22" i="12" s="1"/>
  <c r="O22" i="13"/>
  <c r="BV22" i="12" s="1"/>
  <c r="BW22" i="12" s="1"/>
  <c r="CA22" i="12" s="1"/>
  <c r="CC22" i="12" s="1"/>
  <c r="D22" i="13"/>
  <c r="B22" i="10" s="1"/>
  <c r="C22" i="10" s="1"/>
  <c r="G22" i="10" s="1"/>
  <c r="I22" i="10" s="1"/>
  <c r="M22" i="10" s="1"/>
  <c r="N22" i="10" s="1"/>
  <c r="O22" i="10" s="1"/>
  <c r="P22" i="13"/>
  <c r="BV22" i="10" s="1"/>
  <c r="BW22" i="10" s="1"/>
  <c r="CA22" i="10" s="1"/>
  <c r="CC22" i="10" s="1"/>
  <c r="X22" i="13"/>
  <c r="DR22" i="10" s="1"/>
  <c r="DS22" i="10" s="1"/>
  <c r="DW22" i="10" s="1"/>
  <c r="DY22" i="10" s="1"/>
  <c r="C22" i="13"/>
  <c r="B22" i="12" s="1"/>
  <c r="C22" i="12" s="1"/>
  <c r="G22" i="12" s="1"/>
  <c r="I22" i="12" s="1"/>
  <c r="W22" i="13"/>
  <c r="DR22" i="12" s="1"/>
  <c r="DS22" i="12" s="1"/>
  <c r="DW22" i="12" s="1"/>
  <c r="DY22" i="12" s="1"/>
  <c r="B22" i="13"/>
  <c r="B22" i="8" s="1"/>
  <c r="C22" i="8" s="1"/>
  <c r="G22" i="8" s="1"/>
  <c r="I22" i="8" s="1"/>
  <c r="Y22" i="13"/>
  <c r="DR22" i="11" s="1"/>
  <c r="DS22" i="11" s="1"/>
  <c r="DW22" i="11" s="1"/>
  <c r="DY22" i="11" s="1"/>
  <c r="M22" i="13"/>
  <c r="AX22" i="11" s="1"/>
  <c r="AY22" i="11" s="1"/>
  <c r="BC22" i="11" s="1"/>
  <c r="BE22" i="11" s="1"/>
  <c r="R22" i="13"/>
  <c r="CT22" i="8" s="1"/>
  <c r="CU22" i="8" s="1"/>
  <c r="CY22" i="8" s="1"/>
  <c r="DA22" i="8" s="1"/>
  <c r="S22" i="13"/>
  <c r="CT22" i="12" s="1"/>
  <c r="CU22" i="12" s="1"/>
  <c r="CY22" i="12" s="1"/>
  <c r="DA22" i="12" s="1"/>
  <c r="K22" i="13"/>
  <c r="AX22" i="12" s="1"/>
  <c r="AY22" i="12" s="1"/>
  <c r="BC22" i="12" s="1"/>
  <c r="BE22" i="12" s="1"/>
  <c r="I22" i="13"/>
  <c r="Z22" i="11" s="1"/>
  <c r="AA22" i="11" s="1"/>
  <c r="AE22" i="11" s="1"/>
  <c r="AG22" i="11" s="1"/>
  <c r="V22" i="13"/>
  <c r="DR22" i="8" s="1"/>
  <c r="DS22" i="8" s="1"/>
  <c r="DW22" i="8" s="1"/>
  <c r="DY22" i="8" s="1"/>
  <c r="F22" i="13"/>
  <c r="Z22" i="8" s="1"/>
  <c r="AA22" i="8" s="1"/>
  <c r="AE22" i="8" s="1"/>
  <c r="AG22" i="8" s="1"/>
  <c r="U22" i="13"/>
  <c r="CT22" i="11" s="1"/>
  <c r="CU22" i="11" s="1"/>
  <c r="CY22" i="11" s="1"/>
  <c r="DA22" i="11" s="1"/>
  <c r="N22" i="13"/>
  <c r="BV22" i="8" s="1"/>
  <c r="BW22" i="8" s="1"/>
  <c r="CA22" i="8" s="1"/>
  <c r="CC22" i="8" s="1"/>
  <c r="A23" i="13"/>
  <c r="Q22" i="13"/>
  <c r="BV22" i="11" s="1"/>
  <c r="BW22" i="11" s="1"/>
  <c r="CA22" i="11" s="1"/>
  <c r="CC22" i="11" s="1"/>
  <c r="J22" i="13"/>
  <c r="AX22" i="8" s="1"/>
  <c r="AY22" i="8" s="1"/>
  <c r="BC22" i="8" s="1"/>
  <c r="BE22" i="8" s="1"/>
  <c r="L22" i="13"/>
  <c r="AX22" i="10" s="1"/>
  <c r="AY22" i="10" s="1"/>
  <c r="BC22" i="10" s="1"/>
  <c r="BE22" i="10" s="1"/>
  <c r="AS17" i="8"/>
  <c r="AK17" i="8"/>
  <c r="AL17" i="8" s="1"/>
  <c r="AM17" i="8" s="1"/>
  <c r="BF17" i="8"/>
  <c r="DQ16" i="8"/>
  <c r="CZ16" i="8"/>
  <c r="CS17" i="8"/>
  <c r="CB17" i="8"/>
  <c r="CD16" i="8"/>
  <c r="DM14" i="8"/>
  <c r="DE14" i="8"/>
  <c r="DF14" i="8" s="1"/>
  <c r="DG14" i="8" s="1"/>
  <c r="Y20" i="8"/>
  <c r="H20" i="8"/>
  <c r="A21" i="8"/>
  <c r="AH18" i="8"/>
  <c r="AW19" i="8"/>
  <c r="AF19" i="8"/>
  <c r="BU18" i="8"/>
  <c r="BD18" i="8"/>
  <c r="BF18" i="8" s="1"/>
  <c r="J19" i="8"/>
  <c r="EC14" i="8"/>
  <c r="ED14" i="8" s="1"/>
  <c r="EE14" i="8" s="1"/>
  <c r="EK14" i="8"/>
  <c r="BQ16" i="8"/>
  <c r="BI16" i="8"/>
  <c r="BJ16" i="8" s="1"/>
  <c r="BK16" i="8" s="1"/>
  <c r="EK13" i="8"/>
  <c r="EC13" i="8"/>
  <c r="ED13" i="8" s="1"/>
  <c r="EE13" i="8" s="1"/>
  <c r="CG15" i="8"/>
  <c r="CH15" i="8" s="1"/>
  <c r="CI15" i="8" s="1"/>
  <c r="CO15" i="8"/>
  <c r="DM15" i="8"/>
  <c r="DE15" i="8"/>
  <c r="DF15" i="8" s="1"/>
  <c r="DG15" i="8" s="1"/>
  <c r="DX15" i="8"/>
  <c r="EO15" i="8"/>
  <c r="U18" i="8"/>
  <c r="M18" i="8"/>
  <c r="N18" i="8" s="1"/>
  <c r="O18" i="8" s="1"/>
  <c r="DQ17" i="12"/>
  <c r="CZ17" i="12"/>
  <c r="AW20" i="12"/>
  <c r="AF20" i="12"/>
  <c r="Y23" i="10"/>
  <c r="A24" i="10"/>
  <c r="H23" i="10"/>
  <c r="J23" i="10" s="1"/>
  <c r="U23" i="10" s="1"/>
  <c r="BD21" i="10"/>
  <c r="BU21" i="10"/>
  <c r="BQ17" i="12"/>
  <c r="BI17" i="12"/>
  <c r="BJ17" i="12" s="1"/>
  <c r="BK17" i="12" s="1"/>
  <c r="DB18" i="10"/>
  <c r="CO16" i="12"/>
  <c r="CG16" i="12"/>
  <c r="CH16" i="12" s="1"/>
  <c r="CI16" i="12" s="1"/>
  <c r="U19" i="12"/>
  <c r="M19" i="12"/>
  <c r="N19" i="12" s="1"/>
  <c r="O19" i="12" s="1"/>
  <c r="AH19" i="11"/>
  <c r="A22" i="12"/>
  <c r="H21" i="12"/>
  <c r="Y21" i="12"/>
  <c r="AH21" i="10"/>
  <c r="EO18" i="10"/>
  <c r="DX18" i="10"/>
  <c r="AS20" i="10"/>
  <c r="AK20" i="10"/>
  <c r="AL20" i="10" s="1"/>
  <c r="AM20" i="10" s="1"/>
  <c r="DB16" i="12"/>
  <c r="EK14" i="12"/>
  <c r="EC14" i="12"/>
  <c r="ED14" i="12" s="1"/>
  <c r="EE14" i="12" s="1"/>
  <c r="BU19" i="11"/>
  <c r="BD19" i="11"/>
  <c r="DZ15" i="12"/>
  <c r="AW22" i="10"/>
  <c r="AF22" i="10"/>
  <c r="DM15" i="12"/>
  <c r="DE15" i="12"/>
  <c r="DF15" i="12" s="1"/>
  <c r="DG15" i="12" s="1"/>
  <c r="DQ17" i="11"/>
  <c r="CZ17" i="11"/>
  <c r="BF18" i="11"/>
  <c r="EO16" i="12"/>
  <c r="DX16" i="12"/>
  <c r="U21" i="10"/>
  <c r="M21" i="10"/>
  <c r="N21" i="10" s="1"/>
  <c r="O21" i="10" s="1"/>
  <c r="BQ17" i="11"/>
  <c r="BI17" i="11"/>
  <c r="BJ17" i="11" s="1"/>
  <c r="BK17" i="11" s="1"/>
  <c r="AS18" i="11"/>
  <c r="AK18" i="11"/>
  <c r="AL18" i="11" s="1"/>
  <c r="AM18" i="11" s="1"/>
  <c r="CD17" i="11"/>
  <c r="CS18" i="11"/>
  <c r="CB18" i="11"/>
  <c r="DM17" i="10"/>
  <c r="DE17" i="10"/>
  <c r="DF17" i="10" s="1"/>
  <c r="DG17" i="10" s="1"/>
  <c r="AW20" i="11"/>
  <c r="AF20" i="11"/>
  <c r="BQ19" i="10"/>
  <c r="BI19" i="10"/>
  <c r="BJ19" i="10" s="1"/>
  <c r="BK19" i="10" s="1"/>
  <c r="EK16" i="10"/>
  <c r="EC16" i="10"/>
  <c r="ED16" i="10" s="1"/>
  <c r="EE16" i="10" s="1"/>
  <c r="CS20" i="10"/>
  <c r="CB20" i="10"/>
  <c r="CO18" i="10"/>
  <c r="CG18" i="10"/>
  <c r="CH18" i="10" s="1"/>
  <c r="CI18" i="10" s="1"/>
  <c r="AH19" i="12"/>
  <c r="DM15" i="11"/>
  <c r="DE15" i="11"/>
  <c r="DF15" i="11" s="1"/>
  <c r="DG15" i="11" s="1"/>
  <c r="J20" i="11"/>
  <c r="CD19" i="10"/>
  <c r="BF20" i="10"/>
  <c r="DX16" i="11"/>
  <c r="EO16" i="11"/>
  <c r="DZ15" i="11"/>
  <c r="BU19" i="12"/>
  <c r="BD19" i="12"/>
  <c r="CO16" i="11"/>
  <c r="CG16" i="11"/>
  <c r="CH16" i="11" s="1"/>
  <c r="CI16" i="11" s="1"/>
  <c r="Y21" i="11"/>
  <c r="A22" i="11"/>
  <c r="H21" i="11"/>
  <c r="CB18" i="12"/>
  <c r="CS18" i="12"/>
  <c r="DQ19" i="10"/>
  <c r="CZ19" i="10"/>
  <c r="CD17" i="12"/>
  <c r="DB16" i="11"/>
  <c r="U19" i="11"/>
  <c r="M19" i="11"/>
  <c r="N19" i="11" s="1"/>
  <c r="O19" i="11" s="1"/>
  <c r="DZ17" i="10"/>
  <c r="J20" i="12"/>
  <c r="EK14" i="11"/>
  <c r="EC14" i="11"/>
  <c r="ED14" i="11" s="1"/>
  <c r="EE14" i="11" s="1"/>
  <c r="BF18" i="12"/>
  <c r="AS18" i="12"/>
  <c r="AK18" i="12"/>
  <c r="AL18" i="12" s="1"/>
  <c r="AM18" i="12" s="1"/>
  <c r="L23" i="13" l="1"/>
  <c r="AX23" i="10" s="1"/>
  <c r="AY23" i="10" s="1"/>
  <c r="BC23" i="10" s="1"/>
  <c r="BE23" i="10" s="1"/>
  <c r="F23" i="13"/>
  <c r="Z23" i="8" s="1"/>
  <c r="AA23" i="8" s="1"/>
  <c r="AE23" i="8" s="1"/>
  <c r="AG23" i="8" s="1"/>
  <c r="C23" i="13"/>
  <c r="B23" i="12" s="1"/>
  <c r="C23" i="12" s="1"/>
  <c r="G23" i="12" s="1"/>
  <c r="I23" i="12" s="1"/>
  <c r="E23" i="13"/>
  <c r="B23" i="11" s="1"/>
  <c r="C23" i="11" s="1"/>
  <c r="G23" i="11" s="1"/>
  <c r="I23" i="11" s="1"/>
  <c r="O23" i="13"/>
  <c r="BV23" i="12" s="1"/>
  <c r="BW23" i="12" s="1"/>
  <c r="CA23" i="12" s="1"/>
  <c r="CC23" i="12" s="1"/>
  <c r="T23" i="13"/>
  <c r="CT23" i="10" s="1"/>
  <c r="CU23" i="10" s="1"/>
  <c r="CY23" i="10" s="1"/>
  <c r="DA23" i="10" s="1"/>
  <c r="Q23" i="13"/>
  <c r="BV23" i="11" s="1"/>
  <c r="BW23" i="11" s="1"/>
  <c r="CA23" i="11" s="1"/>
  <c r="CC23" i="11" s="1"/>
  <c r="B23" i="13"/>
  <c r="B23" i="8" s="1"/>
  <c r="C23" i="8" s="1"/>
  <c r="G23" i="8" s="1"/>
  <c r="I23" i="8" s="1"/>
  <c r="V23" i="13"/>
  <c r="DR23" i="8" s="1"/>
  <c r="DS23" i="8" s="1"/>
  <c r="DW23" i="8" s="1"/>
  <c r="DY23" i="8" s="1"/>
  <c r="R23" i="13"/>
  <c r="CT23" i="8" s="1"/>
  <c r="CU23" i="8" s="1"/>
  <c r="CY23" i="8" s="1"/>
  <c r="DA23" i="8" s="1"/>
  <c r="U23" i="13"/>
  <c r="CT23" i="11" s="1"/>
  <c r="CU23" i="11" s="1"/>
  <c r="CY23" i="11" s="1"/>
  <c r="DA23" i="11" s="1"/>
  <c r="Y23" i="13"/>
  <c r="DR23" i="11" s="1"/>
  <c r="DS23" i="11" s="1"/>
  <c r="DW23" i="11" s="1"/>
  <c r="DY23" i="11" s="1"/>
  <c r="X23" i="13"/>
  <c r="DR23" i="10" s="1"/>
  <c r="DS23" i="10" s="1"/>
  <c r="DW23" i="10" s="1"/>
  <c r="DY23" i="10" s="1"/>
  <c r="P23" i="13"/>
  <c r="BV23" i="10" s="1"/>
  <c r="BW23" i="10" s="1"/>
  <c r="CA23" i="10" s="1"/>
  <c r="CC23" i="10" s="1"/>
  <c r="I23" i="13"/>
  <c r="Z23" i="11" s="1"/>
  <c r="AA23" i="11" s="1"/>
  <c r="AE23" i="11" s="1"/>
  <c r="AG23" i="11" s="1"/>
  <c r="D23" i="13"/>
  <c r="B23" i="10" s="1"/>
  <c r="C23" i="10" s="1"/>
  <c r="G23" i="10" s="1"/>
  <c r="I23" i="10" s="1"/>
  <c r="M23" i="10" s="1"/>
  <c r="N23" i="10" s="1"/>
  <c r="O23" i="10" s="1"/>
  <c r="M23" i="13"/>
  <c r="AX23" i="11" s="1"/>
  <c r="AY23" i="11" s="1"/>
  <c r="BC23" i="11" s="1"/>
  <c r="BE23" i="11" s="1"/>
  <c r="A24" i="13"/>
  <c r="H23" i="13"/>
  <c r="Z23" i="10" s="1"/>
  <c r="AA23" i="10" s="1"/>
  <c r="AE23" i="10" s="1"/>
  <c r="AG23" i="10" s="1"/>
  <c r="S23" i="13"/>
  <c r="CT23" i="12" s="1"/>
  <c r="CU23" i="12" s="1"/>
  <c r="CY23" i="12" s="1"/>
  <c r="DA23" i="12" s="1"/>
  <c r="N23" i="13"/>
  <c r="BV23" i="8" s="1"/>
  <c r="BW23" i="8" s="1"/>
  <c r="CA23" i="8" s="1"/>
  <c r="CC23" i="8" s="1"/>
  <c r="G23" i="13"/>
  <c r="Z23" i="12" s="1"/>
  <c r="AA23" i="12" s="1"/>
  <c r="AE23" i="12" s="1"/>
  <c r="AG23" i="12" s="1"/>
  <c r="K23" i="13"/>
  <c r="AX23" i="12" s="1"/>
  <c r="AY23" i="12" s="1"/>
  <c r="BC23" i="12" s="1"/>
  <c r="BE23" i="12" s="1"/>
  <c r="J23" i="13"/>
  <c r="AX23" i="8" s="1"/>
  <c r="AY23" i="8" s="1"/>
  <c r="BC23" i="8" s="1"/>
  <c r="BE23" i="8" s="1"/>
  <c r="W23" i="13"/>
  <c r="DR23" i="12" s="1"/>
  <c r="DS23" i="12" s="1"/>
  <c r="DW23" i="12" s="1"/>
  <c r="DY23" i="12" s="1"/>
  <c r="CO16" i="8"/>
  <c r="CG16" i="8"/>
  <c r="CH16" i="8" s="1"/>
  <c r="CI16" i="8" s="1"/>
  <c r="AS18" i="8"/>
  <c r="AK18" i="8"/>
  <c r="AL18" i="8" s="1"/>
  <c r="AM18" i="8" s="1"/>
  <c r="CD17" i="8"/>
  <c r="A22" i="8"/>
  <c r="Y21" i="8"/>
  <c r="H21" i="8"/>
  <c r="DQ17" i="8"/>
  <c r="CZ17" i="8"/>
  <c r="U19" i="8"/>
  <c r="M19" i="8"/>
  <c r="N19" i="8" s="1"/>
  <c r="O19" i="8" s="1"/>
  <c r="J20" i="8"/>
  <c r="DB16" i="8"/>
  <c r="DZ15" i="8"/>
  <c r="BQ18" i="8"/>
  <c r="BI18" i="8"/>
  <c r="BJ18" i="8" s="1"/>
  <c r="BK18" i="8" s="1"/>
  <c r="AW20" i="8"/>
  <c r="AF20" i="8"/>
  <c r="AH20" i="8" s="1"/>
  <c r="EO16" i="8"/>
  <c r="DX16" i="8"/>
  <c r="DZ16" i="8" s="1"/>
  <c r="CS18" i="8"/>
  <c r="CB18" i="8"/>
  <c r="AH19" i="8"/>
  <c r="BQ17" i="8"/>
  <c r="BI17" i="8"/>
  <c r="BJ17" i="8" s="1"/>
  <c r="BK17" i="8" s="1"/>
  <c r="BU19" i="8"/>
  <c r="BD19" i="8"/>
  <c r="BF19" i="8" s="1"/>
  <c r="DQ18" i="12"/>
  <c r="CZ18" i="12"/>
  <c r="CO17" i="11"/>
  <c r="CG17" i="11"/>
  <c r="CH17" i="11" s="1"/>
  <c r="CI17" i="11" s="1"/>
  <c r="BD22" i="10"/>
  <c r="BU22" i="10"/>
  <c r="DZ18" i="10"/>
  <c r="AW21" i="12"/>
  <c r="AF21" i="12"/>
  <c r="BF21" i="10"/>
  <c r="CD18" i="12"/>
  <c r="BF19" i="12"/>
  <c r="BQ18" i="11"/>
  <c r="BI18" i="11"/>
  <c r="BJ18" i="11" s="1"/>
  <c r="BK18" i="11" s="1"/>
  <c r="J21" i="12"/>
  <c r="U20" i="12"/>
  <c r="M20" i="12"/>
  <c r="N20" i="12" s="1"/>
  <c r="O20" i="12" s="1"/>
  <c r="J21" i="11"/>
  <c r="CS19" i="12"/>
  <c r="CB19" i="12"/>
  <c r="BQ20" i="10"/>
  <c r="BI20" i="10"/>
  <c r="BJ20" i="10" s="1"/>
  <c r="BK20" i="10" s="1"/>
  <c r="DB17" i="11"/>
  <c r="EK15" i="12"/>
  <c r="EC15" i="12"/>
  <c r="ED15" i="12" s="1"/>
  <c r="EE15" i="12" s="1"/>
  <c r="A23" i="12"/>
  <c r="Y22" i="12"/>
  <c r="H22" i="12"/>
  <c r="A25" i="10"/>
  <c r="Y24" i="10"/>
  <c r="H24" i="10"/>
  <c r="DM16" i="11"/>
  <c r="DE16" i="11"/>
  <c r="DF16" i="11" s="1"/>
  <c r="DG16" i="11" s="1"/>
  <c r="A23" i="11"/>
  <c r="Y22" i="11"/>
  <c r="H22" i="11"/>
  <c r="CD20" i="10"/>
  <c r="DX17" i="11"/>
  <c r="EO17" i="11"/>
  <c r="AW23" i="10"/>
  <c r="AF23" i="10"/>
  <c r="DB17" i="12"/>
  <c r="EK17" i="10"/>
  <c r="EC17" i="10"/>
  <c r="ED17" i="10" s="1"/>
  <c r="EE17" i="10" s="1"/>
  <c r="AF21" i="11"/>
  <c r="AW21" i="11"/>
  <c r="EK15" i="11"/>
  <c r="EC15" i="11"/>
  <c r="ED15" i="11" s="1"/>
  <c r="EE15" i="11" s="1"/>
  <c r="CO19" i="10"/>
  <c r="CG19" i="10"/>
  <c r="CH19" i="10" s="1"/>
  <c r="CI19" i="10" s="1"/>
  <c r="DQ20" i="10"/>
  <c r="CZ20" i="10"/>
  <c r="DM16" i="12"/>
  <c r="DE16" i="12"/>
  <c r="DF16" i="12" s="1"/>
  <c r="DG16" i="12" s="1"/>
  <c r="AS19" i="11"/>
  <c r="AK19" i="11"/>
  <c r="AL19" i="11" s="1"/>
  <c r="AM19" i="11" s="1"/>
  <c r="DM18" i="10"/>
  <c r="DE18" i="10"/>
  <c r="DF18" i="10" s="1"/>
  <c r="DG18" i="10" s="1"/>
  <c r="DX17" i="12"/>
  <c r="EO17" i="12"/>
  <c r="BQ18" i="12"/>
  <c r="BI18" i="12"/>
  <c r="BJ18" i="12" s="1"/>
  <c r="BK18" i="12" s="1"/>
  <c r="AS19" i="12"/>
  <c r="AK19" i="12"/>
  <c r="AL19" i="12" s="1"/>
  <c r="AM19" i="12" s="1"/>
  <c r="CD18" i="11"/>
  <c r="AH20" i="12"/>
  <c r="DB19" i="10"/>
  <c r="DZ16" i="11"/>
  <c r="U20" i="11"/>
  <c r="M20" i="11"/>
  <c r="N20" i="11" s="1"/>
  <c r="O20" i="11" s="1"/>
  <c r="AH20" i="11"/>
  <c r="DQ18" i="11"/>
  <c r="CZ18" i="11"/>
  <c r="DZ16" i="12"/>
  <c r="BF19" i="11"/>
  <c r="AS21" i="10"/>
  <c r="AK21" i="10"/>
  <c r="AL21" i="10" s="1"/>
  <c r="AM21" i="10" s="1"/>
  <c r="BU20" i="12"/>
  <c r="BD20" i="12"/>
  <c r="CO17" i="12"/>
  <c r="CG17" i="12"/>
  <c r="CH17" i="12" s="1"/>
  <c r="CI17" i="12" s="1"/>
  <c r="EO19" i="10"/>
  <c r="DX19" i="10"/>
  <c r="BU20" i="11"/>
  <c r="BD20" i="11"/>
  <c r="AH22" i="10"/>
  <c r="CB19" i="11"/>
  <c r="CS19" i="11"/>
  <c r="CB21" i="10"/>
  <c r="CS21" i="10"/>
  <c r="D24" i="13" l="1"/>
  <c r="B24" i="10" s="1"/>
  <c r="C24" i="10" s="1"/>
  <c r="G24" i="10" s="1"/>
  <c r="I24" i="10" s="1"/>
  <c r="J24" i="13"/>
  <c r="AX24" i="8" s="1"/>
  <c r="AY24" i="8" s="1"/>
  <c r="BC24" i="8" s="1"/>
  <c r="BE24" i="8" s="1"/>
  <c r="V24" i="13"/>
  <c r="DR24" i="8" s="1"/>
  <c r="DS24" i="8" s="1"/>
  <c r="DW24" i="8" s="1"/>
  <c r="DY24" i="8" s="1"/>
  <c r="R24" i="13"/>
  <c r="CT24" i="8" s="1"/>
  <c r="CU24" i="8" s="1"/>
  <c r="CY24" i="8" s="1"/>
  <c r="DA24" i="8" s="1"/>
  <c r="Y24" i="13"/>
  <c r="DR24" i="11" s="1"/>
  <c r="DS24" i="11" s="1"/>
  <c r="DW24" i="11" s="1"/>
  <c r="DY24" i="11" s="1"/>
  <c r="S24" i="13"/>
  <c r="CT24" i="12" s="1"/>
  <c r="CU24" i="12" s="1"/>
  <c r="CY24" i="12" s="1"/>
  <c r="DA24" i="12" s="1"/>
  <c r="M24" i="13"/>
  <c r="AX24" i="11" s="1"/>
  <c r="AY24" i="11" s="1"/>
  <c r="BC24" i="11" s="1"/>
  <c r="BE24" i="11" s="1"/>
  <c r="X24" i="13"/>
  <c r="DR24" i="10" s="1"/>
  <c r="DS24" i="10" s="1"/>
  <c r="DW24" i="10" s="1"/>
  <c r="DY24" i="10" s="1"/>
  <c r="U24" i="13"/>
  <c r="CT24" i="11" s="1"/>
  <c r="CU24" i="11" s="1"/>
  <c r="CY24" i="11" s="1"/>
  <c r="DA24" i="11" s="1"/>
  <c r="C24" i="13"/>
  <c r="B24" i="12" s="1"/>
  <c r="C24" i="12" s="1"/>
  <c r="G24" i="12" s="1"/>
  <c r="I24" i="12" s="1"/>
  <c r="K24" i="13"/>
  <c r="AX24" i="12" s="1"/>
  <c r="AY24" i="12" s="1"/>
  <c r="BC24" i="12" s="1"/>
  <c r="BE24" i="12" s="1"/>
  <c r="O24" i="13"/>
  <c r="BV24" i="12" s="1"/>
  <c r="BW24" i="12" s="1"/>
  <c r="CA24" i="12" s="1"/>
  <c r="CC24" i="12" s="1"/>
  <c r="I24" i="13"/>
  <c r="Z24" i="11" s="1"/>
  <c r="AA24" i="11" s="1"/>
  <c r="AE24" i="11" s="1"/>
  <c r="AG24" i="11" s="1"/>
  <c r="P24" i="13"/>
  <c r="BV24" i="10" s="1"/>
  <c r="BW24" i="10" s="1"/>
  <c r="CA24" i="10" s="1"/>
  <c r="CC24" i="10" s="1"/>
  <c r="L24" i="13"/>
  <c r="AX24" i="10" s="1"/>
  <c r="AY24" i="10" s="1"/>
  <c r="BC24" i="10" s="1"/>
  <c r="BE24" i="10" s="1"/>
  <c r="F24" i="13"/>
  <c r="Z24" i="8" s="1"/>
  <c r="AA24" i="8" s="1"/>
  <c r="AE24" i="8" s="1"/>
  <c r="AG24" i="8" s="1"/>
  <c r="W24" i="13"/>
  <c r="DR24" i="12" s="1"/>
  <c r="DS24" i="12" s="1"/>
  <c r="DW24" i="12" s="1"/>
  <c r="DY24" i="12" s="1"/>
  <c r="N24" i="13"/>
  <c r="BV24" i="8" s="1"/>
  <c r="BW24" i="8" s="1"/>
  <c r="CA24" i="8" s="1"/>
  <c r="CC24" i="8" s="1"/>
  <c r="H24" i="13"/>
  <c r="Z24" i="10" s="1"/>
  <c r="AA24" i="10" s="1"/>
  <c r="AE24" i="10" s="1"/>
  <c r="AG24" i="10" s="1"/>
  <c r="A25" i="13"/>
  <c r="Q24" i="13"/>
  <c r="BV24" i="11" s="1"/>
  <c r="BW24" i="11" s="1"/>
  <c r="CA24" i="11" s="1"/>
  <c r="CC24" i="11" s="1"/>
  <c r="B24" i="13"/>
  <c r="B24" i="8" s="1"/>
  <c r="C24" i="8" s="1"/>
  <c r="G24" i="8" s="1"/>
  <c r="I24" i="8" s="1"/>
  <c r="T24" i="13"/>
  <c r="CT24" i="10" s="1"/>
  <c r="CU24" i="10" s="1"/>
  <c r="CY24" i="10" s="1"/>
  <c r="DA24" i="10" s="1"/>
  <c r="G24" i="13"/>
  <c r="Z24" i="12" s="1"/>
  <c r="AA24" i="12" s="1"/>
  <c r="AE24" i="12" s="1"/>
  <c r="AG24" i="12" s="1"/>
  <c r="E24" i="13"/>
  <c r="B24" i="11" s="1"/>
  <c r="C24" i="11" s="1"/>
  <c r="G24" i="11" s="1"/>
  <c r="I24" i="11" s="1"/>
  <c r="CB19" i="8"/>
  <c r="CD19" i="8" s="1"/>
  <c r="CS19" i="8"/>
  <c r="AS20" i="8"/>
  <c r="AK20" i="8"/>
  <c r="AL20" i="8" s="1"/>
  <c r="AM20" i="8" s="1"/>
  <c r="DM16" i="8"/>
  <c r="DE16" i="8"/>
  <c r="DF16" i="8" s="1"/>
  <c r="DG16" i="8" s="1"/>
  <c r="AF21" i="8"/>
  <c r="AW21" i="8"/>
  <c r="BU20" i="8"/>
  <c r="BD20" i="8"/>
  <c r="Y22" i="8"/>
  <c r="A23" i="8"/>
  <c r="H22" i="8"/>
  <c r="U20" i="8"/>
  <c r="M20" i="8"/>
  <c r="N20" i="8" s="1"/>
  <c r="O20" i="8" s="1"/>
  <c r="CO17" i="8"/>
  <c r="CG17" i="8"/>
  <c r="CH17" i="8" s="1"/>
  <c r="CI17" i="8" s="1"/>
  <c r="AK19" i="8"/>
  <c r="AL19" i="8" s="1"/>
  <c r="AM19" i="8" s="1"/>
  <c r="AS19" i="8"/>
  <c r="CD18" i="8"/>
  <c r="CZ18" i="8"/>
  <c r="DQ18" i="8"/>
  <c r="EK15" i="8"/>
  <c r="EC15" i="8"/>
  <c r="ED15" i="8" s="1"/>
  <c r="EE15" i="8" s="1"/>
  <c r="DB17" i="8"/>
  <c r="BI19" i="8"/>
  <c r="BJ19" i="8" s="1"/>
  <c r="BK19" i="8" s="1"/>
  <c r="BQ19" i="8"/>
  <c r="EK16" i="8"/>
  <c r="EC16" i="8"/>
  <c r="ED16" i="8" s="1"/>
  <c r="EE16" i="8" s="1"/>
  <c r="EO17" i="8"/>
  <c r="DX17" i="8"/>
  <c r="DZ17" i="8" s="1"/>
  <c r="J21" i="8"/>
  <c r="AS22" i="10"/>
  <c r="AK22" i="10"/>
  <c r="AL22" i="10" s="1"/>
  <c r="AM22" i="10" s="1"/>
  <c r="BF20" i="12"/>
  <c r="DB18" i="11"/>
  <c r="H23" i="12"/>
  <c r="A24" i="12"/>
  <c r="Y23" i="12"/>
  <c r="CZ19" i="12"/>
  <c r="DQ19" i="12"/>
  <c r="EK18" i="10"/>
  <c r="EC18" i="10"/>
  <c r="ED18" i="10" s="1"/>
  <c r="EE18" i="10" s="1"/>
  <c r="DZ19" i="10"/>
  <c r="CS20" i="12"/>
  <c r="CB20" i="12"/>
  <c r="DX18" i="11"/>
  <c r="EO18" i="11"/>
  <c r="DZ17" i="12"/>
  <c r="CO20" i="10"/>
  <c r="CG20" i="10"/>
  <c r="CH20" i="10" s="1"/>
  <c r="CI20" i="10" s="1"/>
  <c r="BQ19" i="12"/>
  <c r="BI19" i="12"/>
  <c r="BJ19" i="12" s="1"/>
  <c r="BK19" i="12" s="1"/>
  <c r="BQ21" i="10"/>
  <c r="BI21" i="10"/>
  <c r="BJ21" i="10" s="1"/>
  <c r="BK21" i="10" s="1"/>
  <c r="DQ21" i="10"/>
  <c r="CZ21" i="10"/>
  <c r="DM19" i="10"/>
  <c r="DE19" i="10"/>
  <c r="DF19" i="10" s="1"/>
  <c r="DG19" i="10" s="1"/>
  <c r="U21" i="11"/>
  <c r="M21" i="11"/>
  <c r="N21" i="11" s="1"/>
  <c r="O21" i="11" s="1"/>
  <c r="CS22" i="10"/>
  <c r="CB22" i="10"/>
  <c r="DB18" i="12"/>
  <c r="CD21" i="10"/>
  <c r="BF20" i="11"/>
  <c r="AS20" i="11"/>
  <c r="AK20" i="11"/>
  <c r="AL20" i="11" s="1"/>
  <c r="AM20" i="11" s="1"/>
  <c r="BU21" i="11"/>
  <c r="BD21" i="11"/>
  <c r="J22" i="11"/>
  <c r="J24" i="10"/>
  <c r="U21" i="12"/>
  <c r="M21" i="12"/>
  <c r="N21" i="12" s="1"/>
  <c r="O21" i="12" s="1"/>
  <c r="CO18" i="12"/>
  <c r="CG18" i="12"/>
  <c r="CH18" i="12" s="1"/>
  <c r="CI18" i="12" s="1"/>
  <c r="BF22" i="10"/>
  <c r="DX18" i="12"/>
  <c r="EO18" i="12"/>
  <c r="CS20" i="11"/>
  <c r="CB20" i="11"/>
  <c r="AH21" i="11"/>
  <c r="DM17" i="12"/>
  <c r="DE17" i="12"/>
  <c r="DF17" i="12" s="1"/>
  <c r="DG17" i="12" s="1"/>
  <c r="AF22" i="11"/>
  <c r="AW22" i="11"/>
  <c r="AW24" i="10"/>
  <c r="AF24" i="10"/>
  <c r="DM17" i="11"/>
  <c r="DE17" i="11"/>
  <c r="DF17" i="11" s="1"/>
  <c r="DG17" i="11" s="1"/>
  <c r="DQ19" i="11"/>
  <c r="CZ19" i="11"/>
  <c r="BQ19" i="11"/>
  <c r="BI19" i="11"/>
  <c r="BJ19" i="11" s="1"/>
  <c r="BK19" i="11" s="1"/>
  <c r="DB20" i="10"/>
  <c r="AH23" i="10"/>
  <c r="DZ17" i="11"/>
  <c r="Y23" i="11"/>
  <c r="A24" i="11"/>
  <c r="H23" i="11"/>
  <c r="Y25" i="10"/>
  <c r="A26" i="10"/>
  <c r="H25" i="10"/>
  <c r="AH21" i="12"/>
  <c r="CD19" i="11"/>
  <c r="AS20" i="12"/>
  <c r="AK20" i="12"/>
  <c r="AL20" i="12" s="1"/>
  <c r="AM20" i="12" s="1"/>
  <c r="EO20" i="10"/>
  <c r="DX20" i="10"/>
  <c r="BU23" i="10"/>
  <c r="BD23" i="10"/>
  <c r="J22" i="12"/>
  <c r="BU21" i="12"/>
  <c r="BD21" i="12"/>
  <c r="EK16" i="12"/>
  <c r="EC16" i="12"/>
  <c r="ED16" i="12" s="1"/>
  <c r="EE16" i="12" s="1"/>
  <c r="EK16" i="11"/>
  <c r="EC16" i="11"/>
  <c r="ED16" i="11" s="1"/>
  <c r="EE16" i="11" s="1"/>
  <c r="CO18" i="11"/>
  <c r="CG18" i="11"/>
  <c r="CH18" i="11" s="1"/>
  <c r="CI18" i="11" s="1"/>
  <c r="AF22" i="12"/>
  <c r="AW22" i="12"/>
  <c r="CD19" i="12"/>
  <c r="F25" i="13" l="1"/>
  <c r="Z25" i="8" s="1"/>
  <c r="AA25" i="8" s="1"/>
  <c r="AE25" i="8" s="1"/>
  <c r="AG25" i="8" s="1"/>
  <c r="R25" i="13"/>
  <c r="CT25" i="8" s="1"/>
  <c r="CU25" i="8" s="1"/>
  <c r="CY25" i="8" s="1"/>
  <c r="DA25" i="8" s="1"/>
  <c r="D25" i="13"/>
  <c r="B25" i="10" s="1"/>
  <c r="C25" i="10" s="1"/>
  <c r="G25" i="10" s="1"/>
  <c r="I25" i="10" s="1"/>
  <c r="W25" i="13"/>
  <c r="DR25" i="12" s="1"/>
  <c r="DS25" i="12" s="1"/>
  <c r="DW25" i="12" s="1"/>
  <c r="DY25" i="12" s="1"/>
  <c r="I25" i="13"/>
  <c r="Z25" i="11" s="1"/>
  <c r="AA25" i="11" s="1"/>
  <c r="AE25" i="11" s="1"/>
  <c r="AG25" i="11" s="1"/>
  <c r="A26" i="13"/>
  <c r="T25" i="13"/>
  <c r="CT25" i="10" s="1"/>
  <c r="CU25" i="10" s="1"/>
  <c r="CY25" i="10" s="1"/>
  <c r="DA25" i="10" s="1"/>
  <c r="U25" i="13"/>
  <c r="CT25" i="11" s="1"/>
  <c r="CU25" i="11" s="1"/>
  <c r="CY25" i="11" s="1"/>
  <c r="DA25" i="11" s="1"/>
  <c r="M25" i="13"/>
  <c r="AX25" i="11" s="1"/>
  <c r="AY25" i="11" s="1"/>
  <c r="BC25" i="11" s="1"/>
  <c r="BE25" i="11" s="1"/>
  <c r="C25" i="13"/>
  <c r="B25" i="12" s="1"/>
  <c r="C25" i="12" s="1"/>
  <c r="G25" i="12" s="1"/>
  <c r="I25" i="12" s="1"/>
  <c r="Q25" i="13"/>
  <c r="BV25" i="11" s="1"/>
  <c r="BW25" i="11" s="1"/>
  <c r="CA25" i="11" s="1"/>
  <c r="CC25" i="11" s="1"/>
  <c r="N25" i="13"/>
  <c r="BV25" i="8" s="1"/>
  <c r="BW25" i="8" s="1"/>
  <c r="CA25" i="8" s="1"/>
  <c r="CC25" i="8" s="1"/>
  <c r="O25" i="13"/>
  <c r="BV25" i="12" s="1"/>
  <c r="BW25" i="12" s="1"/>
  <c r="CA25" i="12" s="1"/>
  <c r="CC25" i="12" s="1"/>
  <c r="V25" i="13"/>
  <c r="DR25" i="8" s="1"/>
  <c r="DS25" i="8" s="1"/>
  <c r="DW25" i="8" s="1"/>
  <c r="DY25" i="8" s="1"/>
  <c r="P25" i="13"/>
  <c r="BV25" i="10" s="1"/>
  <c r="BW25" i="10" s="1"/>
  <c r="CA25" i="10" s="1"/>
  <c r="CC25" i="10" s="1"/>
  <c r="B25" i="13"/>
  <c r="B25" i="8" s="1"/>
  <c r="C25" i="8" s="1"/>
  <c r="G25" i="8" s="1"/>
  <c r="I25" i="8" s="1"/>
  <c r="S25" i="13"/>
  <c r="CT25" i="12" s="1"/>
  <c r="CU25" i="12" s="1"/>
  <c r="CY25" i="12" s="1"/>
  <c r="DA25" i="12" s="1"/>
  <c r="X25" i="13"/>
  <c r="DR25" i="10" s="1"/>
  <c r="DS25" i="10" s="1"/>
  <c r="DW25" i="10" s="1"/>
  <c r="DY25" i="10" s="1"/>
  <c r="K25" i="13"/>
  <c r="AX25" i="12" s="1"/>
  <c r="AY25" i="12" s="1"/>
  <c r="BC25" i="12" s="1"/>
  <c r="BE25" i="12" s="1"/>
  <c r="L25" i="13"/>
  <c r="AX25" i="10" s="1"/>
  <c r="AY25" i="10" s="1"/>
  <c r="BC25" i="10" s="1"/>
  <c r="BE25" i="10" s="1"/>
  <c r="J25" i="13"/>
  <c r="AX25" i="8" s="1"/>
  <c r="AY25" i="8" s="1"/>
  <c r="BC25" i="8" s="1"/>
  <c r="BE25" i="8" s="1"/>
  <c r="Y25" i="13"/>
  <c r="DR25" i="11" s="1"/>
  <c r="DS25" i="11" s="1"/>
  <c r="DW25" i="11" s="1"/>
  <c r="DY25" i="11" s="1"/>
  <c r="E25" i="13"/>
  <c r="B25" i="11" s="1"/>
  <c r="C25" i="11" s="1"/>
  <c r="G25" i="11" s="1"/>
  <c r="I25" i="11" s="1"/>
  <c r="H25" i="13"/>
  <c r="Z25" i="10" s="1"/>
  <c r="AA25" i="10" s="1"/>
  <c r="AE25" i="10" s="1"/>
  <c r="AG25" i="10" s="1"/>
  <c r="G25" i="13"/>
  <c r="Z25" i="12" s="1"/>
  <c r="AA25" i="12" s="1"/>
  <c r="AE25" i="12" s="1"/>
  <c r="AG25" i="12" s="1"/>
  <c r="EO18" i="8"/>
  <c r="DX18" i="8"/>
  <c r="AH21" i="8"/>
  <c r="DB18" i="8"/>
  <c r="U21" i="8"/>
  <c r="M21" i="8"/>
  <c r="N21" i="8" s="1"/>
  <c r="O21" i="8" s="1"/>
  <c r="J22" i="8"/>
  <c r="EC17" i="8"/>
  <c r="ED17" i="8" s="1"/>
  <c r="EE17" i="8" s="1"/>
  <c r="EK17" i="8"/>
  <c r="CO18" i="8"/>
  <c r="CG18" i="8"/>
  <c r="CH18" i="8" s="1"/>
  <c r="CI18" i="8" s="1"/>
  <c r="Y23" i="8"/>
  <c r="A24" i="8"/>
  <c r="H23" i="8"/>
  <c r="AW22" i="8"/>
  <c r="AF22" i="8"/>
  <c r="BF20" i="8"/>
  <c r="DM17" i="8"/>
  <c r="DE17" i="8"/>
  <c r="DF17" i="8" s="1"/>
  <c r="DG17" i="8" s="1"/>
  <c r="CB20" i="8"/>
  <c r="CS20" i="8"/>
  <c r="DQ19" i="8"/>
  <c r="CZ19" i="8"/>
  <c r="DB19" i="8" s="1"/>
  <c r="BU21" i="8"/>
  <c r="BD21" i="8"/>
  <c r="CO19" i="8"/>
  <c r="CG19" i="8"/>
  <c r="CH19" i="8" s="1"/>
  <c r="CI19" i="8" s="1"/>
  <c r="BU22" i="12"/>
  <c r="BD22" i="12"/>
  <c r="CB21" i="12"/>
  <c r="CS21" i="12"/>
  <c r="A25" i="11"/>
  <c r="H24" i="11"/>
  <c r="Y24" i="11"/>
  <c r="AH24" i="10"/>
  <c r="U22" i="11"/>
  <c r="M22" i="11"/>
  <c r="N22" i="11" s="1"/>
  <c r="O22" i="11" s="1"/>
  <c r="DM18" i="12"/>
  <c r="DE18" i="12"/>
  <c r="DF18" i="12" s="1"/>
  <c r="DG18" i="12" s="1"/>
  <c r="AF23" i="12"/>
  <c r="AW23" i="12"/>
  <c r="AH22" i="12"/>
  <c r="CO19" i="11"/>
  <c r="CG19" i="11"/>
  <c r="CH19" i="11" s="1"/>
  <c r="CI19" i="11" s="1"/>
  <c r="AF23" i="11"/>
  <c r="AW23" i="11"/>
  <c r="BU24" i="10"/>
  <c r="BD24" i="10"/>
  <c r="CD22" i="10"/>
  <c r="DZ18" i="11"/>
  <c r="H24" i="12"/>
  <c r="Y24" i="12"/>
  <c r="A25" i="12"/>
  <c r="BQ20" i="12"/>
  <c r="BI20" i="12"/>
  <c r="BJ20" i="12" s="1"/>
  <c r="BK20" i="12" s="1"/>
  <c r="DZ20" i="10"/>
  <c r="BU22" i="11"/>
  <c r="BD22" i="11"/>
  <c r="DZ18" i="12"/>
  <c r="BF21" i="11"/>
  <c r="BQ20" i="11"/>
  <c r="BI20" i="11"/>
  <c r="BJ20" i="11" s="1"/>
  <c r="BK20" i="11" s="1"/>
  <c r="DQ22" i="10"/>
  <c r="CZ22" i="10"/>
  <c r="CD20" i="12"/>
  <c r="J23" i="12"/>
  <c r="EK17" i="11"/>
  <c r="EC17" i="11"/>
  <c r="ED17" i="11" s="1"/>
  <c r="EE17" i="11" s="1"/>
  <c r="DB19" i="11"/>
  <c r="AH22" i="11"/>
  <c r="CS21" i="11"/>
  <c r="CB21" i="11"/>
  <c r="CZ20" i="12"/>
  <c r="DQ20" i="12"/>
  <c r="U22" i="12"/>
  <c r="M22" i="12"/>
  <c r="N22" i="12" s="1"/>
  <c r="O22" i="12" s="1"/>
  <c r="J25" i="10"/>
  <c r="EO19" i="11"/>
  <c r="DX19" i="11"/>
  <c r="BQ22" i="10"/>
  <c r="BI22" i="10"/>
  <c r="BJ22" i="10" s="1"/>
  <c r="BK22" i="10" s="1"/>
  <c r="CO21" i="10"/>
  <c r="CG21" i="10"/>
  <c r="CH21" i="10" s="1"/>
  <c r="CI21" i="10" s="1"/>
  <c r="Y26" i="10"/>
  <c r="A27" i="10"/>
  <c r="H26" i="10"/>
  <c r="J26" i="10" s="1"/>
  <c r="U26" i="10" s="1"/>
  <c r="AS23" i="10"/>
  <c r="AK23" i="10"/>
  <c r="AL23" i="10" s="1"/>
  <c r="AM23" i="10" s="1"/>
  <c r="CD20" i="11"/>
  <c r="DB21" i="10"/>
  <c r="EK19" i="10"/>
  <c r="EC19" i="10"/>
  <c r="ED19" i="10" s="1"/>
  <c r="EE19" i="10" s="1"/>
  <c r="BF23" i="10"/>
  <c r="AS21" i="12"/>
  <c r="AK21" i="12"/>
  <c r="AL21" i="12" s="1"/>
  <c r="AM21" i="12" s="1"/>
  <c r="AW25" i="10"/>
  <c r="AF25" i="10"/>
  <c r="DQ20" i="11"/>
  <c r="CZ20" i="11"/>
  <c r="U24" i="10"/>
  <c r="M24" i="10"/>
  <c r="N24" i="10" s="1"/>
  <c r="O24" i="10" s="1"/>
  <c r="EO21" i="10"/>
  <c r="DX21" i="10"/>
  <c r="EK17" i="12"/>
  <c r="EC17" i="12"/>
  <c r="ED17" i="12" s="1"/>
  <c r="EE17" i="12" s="1"/>
  <c r="EO19" i="12"/>
  <c r="DX19" i="12"/>
  <c r="CO19" i="12"/>
  <c r="CG19" i="12"/>
  <c r="CH19" i="12" s="1"/>
  <c r="CI19" i="12" s="1"/>
  <c r="BF21" i="12"/>
  <c r="CS23" i="10"/>
  <c r="CB23" i="10"/>
  <c r="J23" i="11"/>
  <c r="DM20" i="10"/>
  <c r="DE20" i="10"/>
  <c r="DF20" i="10" s="1"/>
  <c r="DG20" i="10" s="1"/>
  <c r="AS21" i="11"/>
  <c r="AK21" i="11"/>
  <c r="AL21" i="11" s="1"/>
  <c r="AM21" i="11" s="1"/>
  <c r="DB19" i="12"/>
  <c r="DM18" i="11"/>
  <c r="DE18" i="11"/>
  <c r="DF18" i="11" s="1"/>
  <c r="DG18" i="11" s="1"/>
  <c r="O26" i="13" l="1"/>
  <c r="BV26" i="12" s="1"/>
  <c r="BW26" i="12" s="1"/>
  <c r="CA26" i="12" s="1"/>
  <c r="CC26" i="12" s="1"/>
  <c r="Y26" i="13"/>
  <c r="DR26" i="11" s="1"/>
  <c r="DS26" i="11" s="1"/>
  <c r="DW26" i="11" s="1"/>
  <c r="DY26" i="11" s="1"/>
  <c r="H26" i="13"/>
  <c r="Z26" i="10" s="1"/>
  <c r="AA26" i="10" s="1"/>
  <c r="AE26" i="10" s="1"/>
  <c r="AG26" i="10" s="1"/>
  <c r="F26" i="13"/>
  <c r="Z26" i="8" s="1"/>
  <c r="AA26" i="8" s="1"/>
  <c r="AE26" i="8" s="1"/>
  <c r="AG26" i="8" s="1"/>
  <c r="T26" i="13"/>
  <c r="CT26" i="10" s="1"/>
  <c r="CU26" i="10" s="1"/>
  <c r="CY26" i="10" s="1"/>
  <c r="DA26" i="10" s="1"/>
  <c r="N26" i="13"/>
  <c r="BV26" i="8" s="1"/>
  <c r="BW26" i="8" s="1"/>
  <c r="CA26" i="8" s="1"/>
  <c r="CC26" i="8" s="1"/>
  <c r="P26" i="13"/>
  <c r="BV26" i="10" s="1"/>
  <c r="BW26" i="10" s="1"/>
  <c r="CA26" i="10" s="1"/>
  <c r="CC26" i="10" s="1"/>
  <c r="R26" i="13"/>
  <c r="CT26" i="8" s="1"/>
  <c r="CU26" i="8" s="1"/>
  <c r="CY26" i="8" s="1"/>
  <c r="DA26" i="8" s="1"/>
  <c r="K26" i="13"/>
  <c r="AX26" i="12" s="1"/>
  <c r="AY26" i="12" s="1"/>
  <c r="BC26" i="12" s="1"/>
  <c r="BE26" i="12" s="1"/>
  <c r="S26" i="13"/>
  <c r="CT26" i="12" s="1"/>
  <c r="CU26" i="12" s="1"/>
  <c r="CY26" i="12" s="1"/>
  <c r="DA26" i="12" s="1"/>
  <c r="U26" i="13"/>
  <c r="CT26" i="11" s="1"/>
  <c r="CU26" i="11" s="1"/>
  <c r="CY26" i="11" s="1"/>
  <c r="DA26" i="11" s="1"/>
  <c r="V26" i="13"/>
  <c r="DR26" i="8" s="1"/>
  <c r="DS26" i="8" s="1"/>
  <c r="DW26" i="8" s="1"/>
  <c r="DY26" i="8" s="1"/>
  <c r="E26" i="13"/>
  <c r="B26" i="11" s="1"/>
  <c r="C26" i="11" s="1"/>
  <c r="G26" i="11" s="1"/>
  <c r="I26" i="11" s="1"/>
  <c r="I26" i="13"/>
  <c r="Z26" i="11" s="1"/>
  <c r="AA26" i="11" s="1"/>
  <c r="AE26" i="11" s="1"/>
  <c r="AG26" i="11" s="1"/>
  <c r="Q26" i="13"/>
  <c r="BV26" i="11" s="1"/>
  <c r="BW26" i="11" s="1"/>
  <c r="CA26" i="11" s="1"/>
  <c r="CC26" i="11" s="1"/>
  <c r="M26" i="13"/>
  <c r="AX26" i="11" s="1"/>
  <c r="AY26" i="11" s="1"/>
  <c r="BC26" i="11" s="1"/>
  <c r="BE26" i="11" s="1"/>
  <c r="G26" i="13"/>
  <c r="Z26" i="12" s="1"/>
  <c r="AA26" i="12" s="1"/>
  <c r="AE26" i="12" s="1"/>
  <c r="AG26" i="12" s="1"/>
  <c r="C26" i="13"/>
  <c r="B26" i="12" s="1"/>
  <c r="C26" i="12" s="1"/>
  <c r="G26" i="12" s="1"/>
  <c r="I26" i="12" s="1"/>
  <c r="D26" i="13"/>
  <c r="B26" i="10" s="1"/>
  <c r="C26" i="10" s="1"/>
  <c r="G26" i="10" s="1"/>
  <c r="I26" i="10" s="1"/>
  <c r="M26" i="10" s="1"/>
  <c r="N26" i="10" s="1"/>
  <c r="O26" i="10" s="1"/>
  <c r="W26" i="13"/>
  <c r="DR26" i="12" s="1"/>
  <c r="DS26" i="12" s="1"/>
  <c r="DW26" i="12" s="1"/>
  <c r="DY26" i="12" s="1"/>
  <c r="A27" i="13"/>
  <c r="L26" i="13"/>
  <c r="AX26" i="10" s="1"/>
  <c r="AY26" i="10" s="1"/>
  <c r="BC26" i="10" s="1"/>
  <c r="BE26" i="10" s="1"/>
  <c r="X26" i="13"/>
  <c r="DR26" i="10" s="1"/>
  <c r="DS26" i="10" s="1"/>
  <c r="DW26" i="10" s="1"/>
  <c r="DY26" i="10" s="1"/>
  <c r="B26" i="13"/>
  <c r="B26" i="8" s="1"/>
  <c r="C26" i="8" s="1"/>
  <c r="G26" i="8" s="1"/>
  <c r="I26" i="8" s="1"/>
  <c r="J26" i="13"/>
  <c r="AX26" i="8" s="1"/>
  <c r="AY26" i="8" s="1"/>
  <c r="BC26" i="8" s="1"/>
  <c r="BE26" i="8" s="1"/>
  <c r="AH22" i="8"/>
  <c r="AW23" i="8"/>
  <c r="AF23" i="8"/>
  <c r="BF21" i="8"/>
  <c r="CS21" i="8"/>
  <c r="CB21" i="8"/>
  <c r="CD21" i="8" s="1"/>
  <c r="BQ20" i="8"/>
  <c r="BI20" i="8"/>
  <c r="BJ20" i="8" s="1"/>
  <c r="BK20" i="8" s="1"/>
  <c r="DM19" i="8"/>
  <c r="DE19" i="8"/>
  <c r="DF19" i="8" s="1"/>
  <c r="DG19" i="8" s="1"/>
  <c r="DM18" i="8"/>
  <c r="DE18" i="8"/>
  <c r="DF18" i="8" s="1"/>
  <c r="DG18" i="8" s="1"/>
  <c r="EO19" i="8"/>
  <c r="DX19" i="8"/>
  <c r="DQ20" i="8"/>
  <c r="CZ20" i="8"/>
  <c r="BD22" i="8"/>
  <c r="BU22" i="8"/>
  <c r="AS21" i="8"/>
  <c r="AK21" i="8"/>
  <c r="AL21" i="8" s="1"/>
  <c r="AM21" i="8" s="1"/>
  <c r="CD20" i="8"/>
  <c r="J23" i="8"/>
  <c r="DZ18" i="8"/>
  <c r="A25" i="8"/>
  <c r="Y24" i="8"/>
  <c r="H24" i="8"/>
  <c r="U22" i="8"/>
  <c r="M22" i="8"/>
  <c r="N22" i="8" s="1"/>
  <c r="O22" i="8" s="1"/>
  <c r="DB20" i="11"/>
  <c r="AS22" i="11"/>
  <c r="AK22" i="11"/>
  <c r="AL22" i="11" s="1"/>
  <c r="AM22" i="11" s="1"/>
  <c r="DB22" i="10"/>
  <c r="AS22" i="12"/>
  <c r="AK22" i="12"/>
  <c r="AL22" i="12" s="1"/>
  <c r="AM22" i="12" s="1"/>
  <c r="CD23" i="10"/>
  <c r="DX20" i="11"/>
  <c r="EO20" i="11"/>
  <c r="BQ23" i="10"/>
  <c r="BI23" i="10"/>
  <c r="BJ23" i="10" s="1"/>
  <c r="BK23" i="10" s="1"/>
  <c r="DX22" i="10"/>
  <c r="EO22" i="10"/>
  <c r="BD23" i="11"/>
  <c r="BU23" i="11"/>
  <c r="CZ23" i="10"/>
  <c r="DQ23" i="10"/>
  <c r="DZ21" i="10"/>
  <c r="DM21" i="10"/>
  <c r="DE21" i="10"/>
  <c r="DF21" i="10" s="1"/>
  <c r="DG21" i="10" s="1"/>
  <c r="U25" i="10"/>
  <c r="M25" i="10"/>
  <c r="N25" i="10" s="1"/>
  <c r="O25" i="10" s="1"/>
  <c r="DX20" i="12"/>
  <c r="EO20" i="12"/>
  <c r="DM19" i="11"/>
  <c r="DE19" i="11"/>
  <c r="DF19" i="11" s="1"/>
  <c r="DG19" i="11" s="1"/>
  <c r="U23" i="12"/>
  <c r="M23" i="12"/>
  <c r="N23" i="12" s="1"/>
  <c r="O23" i="12" s="1"/>
  <c r="BF22" i="11"/>
  <c r="CO22" i="10"/>
  <c r="CG22" i="10"/>
  <c r="CH22" i="10" s="1"/>
  <c r="CI22" i="10" s="1"/>
  <c r="AH23" i="11"/>
  <c r="AH25" i="10"/>
  <c r="DB20" i="12"/>
  <c r="CS22" i="11"/>
  <c r="CB22" i="11"/>
  <c r="A26" i="12"/>
  <c r="Y25" i="12"/>
  <c r="H25" i="12"/>
  <c r="BU23" i="12"/>
  <c r="BD23" i="12"/>
  <c r="AS24" i="10"/>
  <c r="AK24" i="10"/>
  <c r="AL24" i="10" s="1"/>
  <c r="AM24" i="10" s="1"/>
  <c r="CZ21" i="12"/>
  <c r="DQ21" i="12"/>
  <c r="DM19" i="12"/>
  <c r="DE19" i="12"/>
  <c r="DF19" i="12" s="1"/>
  <c r="DG19" i="12" s="1"/>
  <c r="BQ21" i="12"/>
  <c r="BI21" i="12"/>
  <c r="BJ21" i="12" s="1"/>
  <c r="BK21" i="12" s="1"/>
  <c r="DZ19" i="12"/>
  <c r="BU25" i="10"/>
  <c r="BD25" i="10"/>
  <c r="AF24" i="12"/>
  <c r="AW24" i="12"/>
  <c r="AH23" i="12"/>
  <c r="AF24" i="11"/>
  <c r="AW24" i="11"/>
  <c r="CD21" i="12"/>
  <c r="H27" i="10"/>
  <c r="A28" i="10"/>
  <c r="Y27" i="10"/>
  <c r="CD21" i="11"/>
  <c r="CO20" i="12"/>
  <c r="CG20" i="12"/>
  <c r="CH20" i="12" s="1"/>
  <c r="CI20" i="12" s="1"/>
  <c r="BQ21" i="11"/>
  <c r="BI21" i="11"/>
  <c r="BJ21" i="11" s="1"/>
  <c r="BK21" i="11" s="1"/>
  <c r="J24" i="12"/>
  <c r="J24" i="11"/>
  <c r="BF22" i="12"/>
  <c r="U23" i="11"/>
  <c r="M23" i="11"/>
  <c r="N23" i="11" s="1"/>
  <c r="O23" i="11" s="1"/>
  <c r="AF26" i="10"/>
  <c r="AW26" i="10"/>
  <c r="CZ21" i="11"/>
  <c r="DQ21" i="11"/>
  <c r="BF24" i="10"/>
  <c r="H25" i="11"/>
  <c r="A26" i="11"/>
  <c r="Y25" i="11"/>
  <c r="CB22" i="12"/>
  <c r="CS22" i="12"/>
  <c r="CO20" i="11"/>
  <c r="CG20" i="11"/>
  <c r="CH20" i="11" s="1"/>
  <c r="CI20" i="11" s="1"/>
  <c r="DZ19" i="11"/>
  <c r="EK18" i="12"/>
  <c r="EC18" i="12"/>
  <c r="ED18" i="12" s="1"/>
  <c r="EE18" i="12" s="1"/>
  <c r="EK20" i="10"/>
  <c r="EC20" i="10"/>
  <c r="ED20" i="10" s="1"/>
  <c r="EE20" i="10" s="1"/>
  <c r="EK18" i="11"/>
  <c r="EC18" i="11"/>
  <c r="ED18" i="11" s="1"/>
  <c r="EE18" i="11" s="1"/>
  <c r="CB24" i="10"/>
  <c r="CS24" i="10"/>
  <c r="V27" i="13" l="1"/>
  <c r="DR27" i="8" s="1"/>
  <c r="DS27" i="8" s="1"/>
  <c r="DW27" i="8" s="1"/>
  <c r="DY27" i="8" s="1"/>
  <c r="R27" i="13"/>
  <c r="CT27" i="8" s="1"/>
  <c r="CU27" i="8" s="1"/>
  <c r="CY27" i="8" s="1"/>
  <c r="DA27" i="8" s="1"/>
  <c r="G27" i="13"/>
  <c r="Z27" i="12" s="1"/>
  <c r="AA27" i="12" s="1"/>
  <c r="AE27" i="12" s="1"/>
  <c r="AG27" i="12" s="1"/>
  <c r="Y27" i="13"/>
  <c r="DR27" i="11" s="1"/>
  <c r="DS27" i="11" s="1"/>
  <c r="DW27" i="11" s="1"/>
  <c r="DY27" i="11" s="1"/>
  <c r="O27" i="13"/>
  <c r="BV27" i="12" s="1"/>
  <c r="BW27" i="12" s="1"/>
  <c r="CA27" i="12" s="1"/>
  <c r="CC27" i="12" s="1"/>
  <c r="D27" i="13"/>
  <c r="B27" i="10" s="1"/>
  <c r="C27" i="10" s="1"/>
  <c r="G27" i="10" s="1"/>
  <c r="I27" i="10" s="1"/>
  <c r="K27" i="13"/>
  <c r="AX27" i="12" s="1"/>
  <c r="AY27" i="12" s="1"/>
  <c r="BC27" i="12" s="1"/>
  <c r="BE27" i="12" s="1"/>
  <c r="B27" i="13"/>
  <c r="B27" i="8" s="1"/>
  <c r="C27" i="8" s="1"/>
  <c r="G27" i="8" s="1"/>
  <c r="I27" i="8" s="1"/>
  <c r="W27" i="13"/>
  <c r="DR27" i="12" s="1"/>
  <c r="DS27" i="12" s="1"/>
  <c r="DW27" i="12" s="1"/>
  <c r="DY27" i="12" s="1"/>
  <c r="J27" i="13"/>
  <c r="AX27" i="8" s="1"/>
  <c r="AY27" i="8" s="1"/>
  <c r="BC27" i="8" s="1"/>
  <c r="BE27" i="8" s="1"/>
  <c r="H27" i="13"/>
  <c r="Z27" i="10" s="1"/>
  <c r="AA27" i="10" s="1"/>
  <c r="AE27" i="10" s="1"/>
  <c r="AG27" i="10" s="1"/>
  <c r="N27" i="13"/>
  <c r="BV27" i="8" s="1"/>
  <c r="BW27" i="8" s="1"/>
  <c r="CA27" i="8" s="1"/>
  <c r="CC27" i="8" s="1"/>
  <c r="U27" i="13"/>
  <c r="CT27" i="11" s="1"/>
  <c r="CU27" i="11" s="1"/>
  <c r="CY27" i="11" s="1"/>
  <c r="DA27" i="11" s="1"/>
  <c r="L27" i="13"/>
  <c r="AX27" i="10" s="1"/>
  <c r="AY27" i="10" s="1"/>
  <c r="BC27" i="10" s="1"/>
  <c r="BE27" i="10" s="1"/>
  <c r="A28" i="13"/>
  <c r="E27" i="13"/>
  <c r="B27" i="11" s="1"/>
  <c r="C27" i="11" s="1"/>
  <c r="G27" i="11" s="1"/>
  <c r="I27" i="11" s="1"/>
  <c r="S27" i="13"/>
  <c r="CT27" i="12" s="1"/>
  <c r="CU27" i="12" s="1"/>
  <c r="CY27" i="12" s="1"/>
  <c r="DA27" i="12" s="1"/>
  <c r="X27" i="13"/>
  <c r="DR27" i="10" s="1"/>
  <c r="DS27" i="10" s="1"/>
  <c r="DW27" i="10" s="1"/>
  <c r="DY27" i="10" s="1"/>
  <c r="Q27" i="13"/>
  <c r="BV27" i="11" s="1"/>
  <c r="BW27" i="11" s="1"/>
  <c r="CA27" i="11" s="1"/>
  <c r="CC27" i="11" s="1"/>
  <c r="T27" i="13"/>
  <c r="CT27" i="10" s="1"/>
  <c r="CU27" i="10" s="1"/>
  <c r="CY27" i="10" s="1"/>
  <c r="DA27" i="10" s="1"/>
  <c r="C27" i="13"/>
  <c r="B27" i="12" s="1"/>
  <c r="C27" i="12" s="1"/>
  <c r="G27" i="12" s="1"/>
  <c r="I27" i="12" s="1"/>
  <c r="M27" i="13"/>
  <c r="AX27" i="11" s="1"/>
  <c r="AY27" i="11" s="1"/>
  <c r="BC27" i="11" s="1"/>
  <c r="BE27" i="11" s="1"/>
  <c r="F27" i="13"/>
  <c r="Z27" i="8" s="1"/>
  <c r="AA27" i="8" s="1"/>
  <c r="AE27" i="8" s="1"/>
  <c r="AG27" i="8" s="1"/>
  <c r="P27" i="13"/>
  <c r="BV27" i="10" s="1"/>
  <c r="BW27" i="10" s="1"/>
  <c r="CA27" i="10" s="1"/>
  <c r="CC27" i="10" s="1"/>
  <c r="I27" i="13"/>
  <c r="Z27" i="11" s="1"/>
  <c r="AA27" i="11" s="1"/>
  <c r="AE27" i="11" s="1"/>
  <c r="AG27" i="11" s="1"/>
  <c r="J24" i="8"/>
  <c r="AW24" i="8"/>
  <c r="AF24" i="8"/>
  <c r="CO21" i="8"/>
  <c r="CG21" i="8"/>
  <c r="CH21" i="8" s="1"/>
  <c r="CI21" i="8" s="1"/>
  <c r="A26" i="8"/>
  <c r="Y25" i="8"/>
  <c r="H25" i="8"/>
  <c r="CZ21" i="8"/>
  <c r="DQ21" i="8"/>
  <c r="CS22" i="8"/>
  <c r="CB22" i="8"/>
  <c r="EK18" i="8"/>
  <c r="EC18" i="8"/>
  <c r="ED18" i="8" s="1"/>
  <c r="EE18" i="8" s="1"/>
  <c r="BF22" i="8"/>
  <c r="BQ21" i="8"/>
  <c r="BI21" i="8"/>
  <c r="BJ21" i="8" s="1"/>
  <c r="BK21" i="8" s="1"/>
  <c r="DB20" i="8"/>
  <c r="AH23" i="8"/>
  <c r="DX20" i="8"/>
  <c r="EO20" i="8"/>
  <c r="BU23" i="8"/>
  <c r="BD23" i="8"/>
  <c r="U23" i="8"/>
  <c r="M23" i="8"/>
  <c r="N23" i="8" s="1"/>
  <c r="O23" i="8" s="1"/>
  <c r="CO20" i="8"/>
  <c r="CG20" i="8"/>
  <c r="CH20" i="8" s="1"/>
  <c r="CI20" i="8" s="1"/>
  <c r="DZ19" i="8"/>
  <c r="AS22" i="8"/>
  <c r="AK22" i="8"/>
  <c r="AL22" i="8" s="1"/>
  <c r="AM22" i="8" s="1"/>
  <c r="CZ24" i="10"/>
  <c r="DQ24" i="10"/>
  <c r="DQ22" i="12"/>
  <c r="CZ22" i="12"/>
  <c r="BQ22" i="12"/>
  <c r="BI22" i="12"/>
  <c r="BJ22" i="12" s="1"/>
  <c r="BK22" i="12" s="1"/>
  <c r="CD22" i="11"/>
  <c r="AS25" i="10"/>
  <c r="AK25" i="10"/>
  <c r="AL25" i="10" s="1"/>
  <c r="AM25" i="10" s="1"/>
  <c r="DZ20" i="12"/>
  <c r="EK21" i="10"/>
  <c r="EC21" i="10"/>
  <c r="ED21" i="10" s="1"/>
  <c r="EE21" i="10" s="1"/>
  <c r="DM22" i="10"/>
  <c r="DE22" i="10"/>
  <c r="DF22" i="10" s="1"/>
  <c r="DG22" i="10" s="1"/>
  <c r="CD24" i="10"/>
  <c r="CD22" i="12"/>
  <c r="AS23" i="12"/>
  <c r="AK23" i="12"/>
  <c r="AL23" i="12" s="1"/>
  <c r="AM23" i="12" s="1"/>
  <c r="DQ22" i="11"/>
  <c r="CZ22" i="11"/>
  <c r="BQ22" i="11"/>
  <c r="BI22" i="11"/>
  <c r="BJ22" i="11" s="1"/>
  <c r="BK22" i="11" s="1"/>
  <c r="EO23" i="10"/>
  <c r="DX23" i="10"/>
  <c r="EK19" i="11"/>
  <c r="EC19" i="11"/>
  <c r="ED19" i="11" s="1"/>
  <c r="EE19" i="11" s="1"/>
  <c r="AF25" i="11"/>
  <c r="AW25" i="11"/>
  <c r="DX21" i="11"/>
  <c r="EO21" i="11"/>
  <c r="U24" i="11"/>
  <c r="M24" i="11"/>
  <c r="N24" i="11" s="1"/>
  <c r="O24" i="11" s="1"/>
  <c r="AF27" i="10"/>
  <c r="AW27" i="10"/>
  <c r="BU24" i="12"/>
  <c r="BD24" i="12"/>
  <c r="BF23" i="12"/>
  <c r="DB23" i="10"/>
  <c r="A27" i="11"/>
  <c r="Y26" i="11"/>
  <c r="H26" i="11"/>
  <c r="DB21" i="11"/>
  <c r="H28" i="10"/>
  <c r="J28" i="10" s="1"/>
  <c r="U28" i="10" s="1"/>
  <c r="Y28" i="10"/>
  <c r="A29" i="10"/>
  <c r="AH24" i="12"/>
  <c r="BF25" i="10"/>
  <c r="CB23" i="12"/>
  <c r="CS23" i="12"/>
  <c r="DZ20" i="11"/>
  <c r="J25" i="11"/>
  <c r="J27" i="10"/>
  <c r="CS25" i="10"/>
  <c r="CB25" i="10"/>
  <c r="DM20" i="12"/>
  <c r="DE20" i="12"/>
  <c r="DF20" i="12" s="1"/>
  <c r="DG20" i="12" s="1"/>
  <c r="DZ22" i="10"/>
  <c r="CO21" i="12"/>
  <c r="CG21" i="12"/>
  <c r="CH21" i="12" s="1"/>
  <c r="CI21" i="12" s="1"/>
  <c r="J25" i="12"/>
  <c r="AS23" i="11"/>
  <c r="AK23" i="11"/>
  <c r="AL23" i="11" s="1"/>
  <c r="AM23" i="11" s="1"/>
  <c r="CO23" i="10"/>
  <c r="CG23" i="10"/>
  <c r="CH23" i="10" s="1"/>
  <c r="CI23" i="10" s="1"/>
  <c r="BD26" i="10"/>
  <c r="BU26" i="10"/>
  <c r="U24" i="12"/>
  <c r="M24" i="12"/>
  <c r="N24" i="12" s="1"/>
  <c r="O24" i="12" s="1"/>
  <c r="CO21" i="11"/>
  <c r="CG21" i="11"/>
  <c r="CH21" i="11" s="1"/>
  <c r="CI21" i="11" s="1"/>
  <c r="BD24" i="11"/>
  <c r="BU24" i="11"/>
  <c r="EK19" i="12"/>
  <c r="EC19" i="12"/>
  <c r="ED19" i="12" s="1"/>
  <c r="EE19" i="12" s="1"/>
  <c r="DX21" i="12"/>
  <c r="EO21" i="12"/>
  <c r="AF25" i="12"/>
  <c r="AW25" i="12"/>
  <c r="CS23" i="11"/>
  <c r="CB23" i="11"/>
  <c r="DM20" i="11"/>
  <c r="DE20" i="11"/>
  <c r="DF20" i="11" s="1"/>
  <c r="DG20" i="11" s="1"/>
  <c r="BQ24" i="10"/>
  <c r="BI24" i="10"/>
  <c r="BJ24" i="10" s="1"/>
  <c r="BK24" i="10" s="1"/>
  <c r="AH26" i="10"/>
  <c r="AH24" i="11"/>
  <c r="DB21" i="12"/>
  <c r="Y26" i="12"/>
  <c r="A27" i="12"/>
  <c r="H26" i="12"/>
  <c r="BF23" i="11"/>
  <c r="Q28" i="13" l="1"/>
  <c r="BV28" i="11" s="1"/>
  <c r="BW28" i="11" s="1"/>
  <c r="CA28" i="11" s="1"/>
  <c r="CC28" i="11" s="1"/>
  <c r="J28" i="13"/>
  <c r="AX28" i="8" s="1"/>
  <c r="AY28" i="8" s="1"/>
  <c r="BC28" i="8" s="1"/>
  <c r="BE28" i="8" s="1"/>
  <c r="U28" i="13"/>
  <c r="CT28" i="11" s="1"/>
  <c r="CU28" i="11" s="1"/>
  <c r="CY28" i="11" s="1"/>
  <c r="DA28" i="11" s="1"/>
  <c r="W28" i="13"/>
  <c r="DR28" i="12" s="1"/>
  <c r="DS28" i="12" s="1"/>
  <c r="DW28" i="12" s="1"/>
  <c r="DY28" i="12" s="1"/>
  <c r="N28" i="13"/>
  <c r="BV28" i="8" s="1"/>
  <c r="BW28" i="8" s="1"/>
  <c r="CA28" i="8" s="1"/>
  <c r="CC28" i="8" s="1"/>
  <c r="S28" i="13"/>
  <c r="CT28" i="12" s="1"/>
  <c r="CU28" i="12" s="1"/>
  <c r="CY28" i="12" s="1"/>
  <c r="DA28" i="12" s="1"/>
  <c r="M28" i="13"/>
  <c r="AX28" i="11" s="1"/>
  <c r="AY28" i="11" s="1"/>
  <c r="BC28" i="11" s="1"/>
  <c r="BE28" i="11" s="1"/>
  <c r="H28" i="13"/>
  <c r="Z28" i="10" s="1"/>
  <c r="AA28" i="10" s="1"/>
  <c r="AE28" i="10" s="1"/>
  <c r="AG28" i="10" s="1"/>
  <c r="E28" i="13"/>
  <c r="B28" i="11" s="1"/>
  <c r="C28" i="11" s="1"/>
  <c r="G28" i="11" s="1"/>
  <c r="I28" i="11" s="1"/>
  <c r="K28" i="13"/>
  <c r="AX28" i="12" s="1"/>
  <c r="AY28" i="12" s="1"/>
  <c r="BC28" i="12" s="1"/>
  <c r="BE28" i="12" s="1"/>
  <c r="P28" i="13"/>
  <c r="BV28" i="10" s="1"/>
  <c r="BW28" i="10" s="1"/>
  <c r="CA28" i="10" s="1"/>
  <c r="CC28" i="10" s="1"/>
  <c r="T28" i="13"/>
  <c r="CT28" i="10" s="1"/>
  <c r="CU28" i="10" s="1"/>
  <c r="CY28" i="10" s="1"/>
  <c r="DA28" i="10" s="1"/>
  <c r="A29" i="13"/>
  <c r="X28" i="13"/>
  <c r="DR28" i="10" s="1"/>
  <c r="DS28" i="10" s="1"/>
  <c r="DW28" i="10" s="1"/>
  <c r="DY28" i="10" s="1"/>
  <c r="I28" i="13"/>
  <c r="Z28" i="11" s="1"/>
  <c r="AA28" i="11" s="1"/>
  <c r="AE28" i="11" s="1"/>
  <c r="AG28" i="11" s="1"/>
  <c r="B28" i="13"/>
  <c r="B28" i="8" s="1"/>
  <c r="C28" i="8" s="1"/>
  <c r="G28" i="8" s="1"/>
  <c r="I28" i="8" s="1"/>
  <c r="R28" i="13"/>
  <c r="CT28" i="8" s="1"/>
  <c r="CU28" i="8" s="1"/>
  <c r="CY28" i="8" s="1"/>
  <c r="DA28" i="8" s="1"/>
  <c r="O28" i="13"/>
  <c r="BV28" i="12" s="1"/>
  <c r="BW28" i="12" s="1"/>
  <c r="CA28" i="12" s="1"/>
  <c r="CC28" i="12" s="1"/>
  <c r="V28" i="13"/>
  <c r="DR28" i="8" s="1"/>
  <c r="DS28" i="8" s="1"/>
  <c r="DW28" i="8" s="1"/>
  <c r="DY28" i="8" s="1"/>
  <c r="C28" i="13"/>
  <c r="B28" i="12" s="1"/>
  <c r="C28" i="12" s="1"/>
  <c r="G28" i="12" s="1"/>
  <c r="I28" i="12" s="1"/>
  <c r="L28" i="13"/>
  <c r="AX28" i="10" s="1"/>
  <c r="AY28" i="10" s="1"/>
  <c r="BC28" i="10" s="1"/>
  <c r="BE28" i="10" s="1"/>
  <c r="Y28" i="13"/>
  <c r="DR28" i="11" s="1"/>
  <c r="DS28" i="11" s="1"/>
  <c r="DW28" i="11" s="1"/>
  <c r="DY28" i="11" s="1"/>
  <c r="G28" i="13"/>
  <c r="Z28" i="12" s="1"/>
  <c r="AA28" i="12" s="1"/>
  <c r="AE28" i="12" s="1"/>
  <c r="AG28" i="12" s="1"/>
  <c r="D28" i="13"/>
  <c r="B28" i="10" s="1"/>
  <c r="C28" i="10" s="1"/>
  <c r="G28" i="10" s="1"/>
  <c r="I28" i="10" s="1"/>
  <c r="M28" i="10" s="1"/>
  <c r="N28" i="10" s="1"/>
  <c r="O28" i="10" s="1"/>
  <c r="F28" i="13"/>
  <c r="Z28" i="8" s="1"/>
  <c r="AA28" i="8" s="1"/>
  <c r="AE28" i="8" s="1"/>
  <c r="AG28" i="8" s="1"/>
  <c r="AF25" i="8"/>
  <c r="AW25" i="8"/>
  <c r="AS23" i="8"/>
  <c r="AK23" i="8"/>
  <c r="AL23" i="8" s="1"/>
  <c r="AM23" i="8" s="1"/>
  <c r="Y26" i="8"/>
  <c r="H26" i="8"/>
  <c r="A27" i="8"/>
  <c r="CD22" i="8"/>
  <c r="DM20" i="8"/>
  <c r="DE20" i="8"/>
  <c r="DF20" i="8" s="1"/>
  <c r="DG20" i="8" s="1"/>
  <c r="CZ22" i="8"/>
  <c r="DQ22" i="8"/>
  <c r="BF23" i="8"/>
  <c r="CS23" i="8"/>
  <c r="CB23" i="8"/>
  <c r="EO21" i="8"/>
  <c r="DX21" i="8"/>
  <c r="AH24" i="8"/>
  <c r="BU24" i="8"/>
  <c r="BD24" i="8"/>
  <c r="BF24" i="8" s="1"/>
  <c r="DB21" i="8"/>
  <c r="EK19" i="8"/>
  <c r="EC19" i="8"/>
  <c r="ED19" i="8" s="1"/>
  <c r="EE19" i="8" s="1"/>
  <c r="DZ20" i="8"/>
  <c r="BQ22" i="8"/>
  <c r="BI22" i="8"/>
  <c r="BJ22" i="8" s="1"/>
  <c r="BK22" i="8" s="1"/>
  <c r="J25" i="8"/>
  <c r="U24" i="8"/>
  <c r="M24" i="8"/>
  <c r="N24" i="8" s="1"/>
  <c r="O24" i="8" s="1"/>
  <c r="BQ23" i="11"/>
  <c r="BI23" i="11"/>
  <c r="BJ23" i="11" s="1"/>
  <c r="BK23" i="11" s="1"/>
  <c r="AH25" i="12"/>
  <c r="DQ23" i="12"/>
  <c r="CZ23" i="12"/>
  <c r="CS24" i="12"/>
  <c r="CB24" i="12"/>
  <c r="AH25" i="11"/>
  <c r="EO22" i="11"/>
  <c r="DX22" i="11"/>
  <c r="CO22" i="12"/>
  <c r="CG22" i="12"/>
  <c r="CH22" i="12" s="1"/>
  <c r="CI22" i="12" s="1"/>
  <c r="EK20" i="12"/>
  <c r="EC20" i="12"/>
  <c r="ED20" i="12" s="1"/>
  <c r="EE20" i="12" s="1"/>
  <c r="U27" i="10"/>
  <c r="M27" i="10"/>
  <c r="N27" i="10" s="1"/>
  <c r="O27" i="10" s="1"/>
  <c r="CD23" i="12"/>
  <c r="BU27" i="10"/>
  <c r="BD27" i="10"/>
  <c r="AS24" i="11"/>
  <c r="AK24" i="11"/>
  <c r="AL24" i="11" s="1"/>
  <c r="AM24" i="11" s="1"/>
  <c r="DZ21" i="12"/>
  <c r="AH27" i="10"/>
  <c r="DZ23" i="10"/>
  <c r="DX24" i="10"/>
  <c r="EO24" i="10"/>
  <c r="J26" i="12"/>
  <c r="CB26" i="10"/>
  <c r="CS26" i="10"/>
  <c r="U25" i="12"/>
  <c r="M25" i="12"/>
  <c r="N25" i="12" s="1"/>
  <c r="O25" i="12" s="1"/>
  <c r="EK22" i="10"/>
  <c r="EC22" i="10"/>
  <c r="ED22" i="10" s="1"/>
  <c r="EE22" i="10" s="1"/>
  <c r="BQ25" i="10"/>
  <c r="BI25" i="10"/>
  <c r="BJ25" i="10" s="1"/>
  <c r="BK25" i="10" s="1"/>
  <c r="CO24" i="10"/>
  <c r="CG24" i="10"/>
  <c r="CH24" i="10" s="1"/>
  <c r="CI24" i="10" s="1"/>
  <c r="DB24" i="10"/>
  <c r="A28" i="12"/>
  <c r="Y27" i="12"/>
  <c r="H27" i="12"/>
  <c r="CD23" i="11"/>
  <c r="BF26" i="10"/>
  <c r="DM21" i="11"/>
  <c r="DE21" i="11"/>
  <c r="DF21" i="11" s="1"/>
  <c r="DG21" i="11" s="1"/>
  <c r="DM23" i="10"/>
  <c r="DE23" i="10"/>
  <c r="DF23" i="10" s="1"/>
  <c r="DG23" i="10" s="1"/>
  <c r="AF26" i="12"/>
  <c r="AW26" i="12"/>
  <c r="DQ23" i="11"/>
  <c r="CZ23" i="11"/>
  <c r="CS24" i="11"/>
  <c r="CB24" i="11"/>
  <c r="U25" i="11"/>
  <c r="M25" i="11"/>
  <c r="N25" i="11" s="1"/>
  <c r="O25" i="11" s="1"/>
  <c r="AS24" i="12"/>
  <c r="AK24" i="12"/>
  <c r="AL24" i="12" s="1"/>
  <c r="AM24" i="12" s="1"/>
  <c r="J26" i="11"/>
  <c r="CO22" i="11"/>
  <c r="CG22" i="11"/>
  <c r="CH22" i="11" s="1"/>
  <c r="CI22" i="11" s="1"/>
  <c r="BF24" i="11"/>
  <c r="CD25" i="10"/>
  <c r="EK20" i="11"/>
  <c r="EC20" i="11"/>
  <c r="ED20" i="11" s="1"/>
  <c r="EE20" i="11" s="1"/>
  <c r="H29" i="10"/>
  <c r="A30" i="10"/>
  <c r="Y29" i="10"/>
  <c r="AF26" i="11"/>
  <c r="AW26" i="11"/>
  <c r="BQ23" i="12"/>
  <c r="BI23" i="12"/>
  <c r="BJ23" i="12" s="1"/>
  <c r="BK23" i="12" s="1"/>
  <c r="DZ21" i="11"/>
  <c r="DB22" i="12"/>
  <c r="DM21" i="12"/>
  <c r="DE21" i="12"/>
  <c r="DF21" i="12" s="1"/>
  <c r="DG21" i="12" s="1"/>
  <c r="AS26" i="10"/>
  <c r="AK26" i="10"/>
  <c r="AL26" i="10" s="1"/>
  <c r="AM26" i="10" s="1"/>
  <c r="BU25" i="12"/>
  <c r="BD25" i="12"/>
  <c r="DQ25" i="10"/>
  <c r="CZ25" i="10"/>
  <c r="AW28" i="10"/>
  <c r="AF28" i="10"/>
  <c r="Y27" i="11"/>
  <c r="A28" i="11"/>
  <c r="H27" i="11"/>
  <c r="BF24" i="12"/>
  <c r="BD25" i="11"/>
  <c r="BU25" i="11"/>
  <c r="DB22" i="11"/>
  <c r="DX22" i="12"/>
  <c r="EO22" i="12"/>
  <c r="B29" i="13" l="1"/>
  <c r="B29" i="8" s="1"/>
  <c r="C29" i="8" s="1"/>
  <c r="G29" i="8" s="1"/>
  <c r="I29" i="8" s="1"/>
  <c r="K29" i="13"/>
  <c r="AX29" i="12" s="1"/>
  <c r="AY29" i="12" s="1"/>
  <c r="BC29" i="12" s="1"/>
  <c r="BE29" i="12" s="1"/>
  <c r="E29" i="13"/>
  <c r="B29" i="11" s="1"/>
  <c r="C29" i="11" s="1"/>
  <c r="G29" i="11" s="1"/>
  <c r="I29" i="11" s="1"/>
  <c r="F29" i="13"/>
  <c r="Z29" i="8" s="1"/>
  <c r="AA29" i="8" s="1"/>
  <c r="AE29" i="8" s="1"/>
  <c r="AG29" i="8" s="1"/>
  <c r="L29" i="13"/>
  <c r="AX29" i="10" s="1"/>
  <c r="AY29" i="10" s="1"/>
  <c r="BC29" i="10" s="1"/>
  <c r="BE29" i="10" s="1"/>
  <c r="M29" i="13"/>
  <c r="AX29" i="11" s="1"/>
  <c r="AY29" i="11" s="1"/>
  <c r="BC29" i="11" s="1"/>
  <c r="BE29" i="11" s="1"/>
  <c r="G29" i="13"/>
  <c r="Z29" i="12" s="1"/>
  <c r="AA29" i="12" s="1"/>
  <c r="AE29" i="12" s="1"/>
  <c r="AG29" i="12" s="1"/>
  <c r="V29" i="13"/>
  <c r="DR29" i="8" s="1"/>
  <c r="DS29" i="8" s="1"/>
  <c r="DW29" i="8" s="1"/>
  <c r="DY29" i="8" s="1"/>
  <c r="S29" i="13"/>
  <c r="CT29" i="12" s="1"/>
  <c r="CU29" i="12" s="1"/>
  <c r="CY29" i="12" s="1"/>
  <c r="DA29" i="12" s="1"/>
  <c r="O29" i="13"/>
  <c r="BV29" i="12" s="1"/>
  <c r="BW29" i="12" s="1"/>
  <c r="CA29" i="12" s="1"/>
  <c r="CC29" i="12" s="1"/>
  <c r="J29" i="13"/>
  <c r="AX29" i="8" s="1"/>
  <c r="AY29" i="8" s="1"/>
  <c r="BC29" i="8" s="1"/>
  <c r="BE29" i="8" s="1"/>
  <c r="C29" i="13"/>
  <c r="B29" i="12" s="1"/>
  <c r="C29" i="12" s="1"/>
  <c r="G29" i="12" s="1"/>
  <c r="I29" i="12" s="1"/>
  <c r="U29" i="13"/>
  <c r="CT29" i="11" s="1"/>
  <c r="CU29" i="11" s="1"/>
  <c r="CY29" i="11" s="1"/>
  <c r="DA29" i="11" s="1"/>
  <c r="P29" i="13"/>
  <c r="BV29" i="10" s="1"/>
  <c r="BW29" i="10" s="1"/>
  <c r="CA29" i="10" s="1"/>
  <c r="CC29" i="10" s="1"/>
  <c r="X29" i="13"/>
  <c r="DR29" i="10" s="1"/>
  <c r="DS29" i="10" s="1"/>
  <c r="DW29" i="10" s="1"/>
  <c r="DY29" i="10" s="1"/>
  <c r="Y29" i="13"/>
  <c r="DR29" i="11" s="1"/>
  <c r="DS29" i="11" s="1"/>
  <c r="DW29" i="11" s="1"/>
  <c r="DY29" i="11" s="1"/>
  <c r="R29" i="13"/>
  <c r="CT29" i="8" s="1"/>
  <c r="CU29" i="8" s="1"/>
  <c r="CY29" i="8" s="1"/>
  <c r="DA29" i="8" s="1"/>
  <c r="N29" i="13"/>
  <c r="BV29" i="8" s="1"/>
  <c r="BW29" i="8" s="1"/>
  <c r="CA29" i="8" s="1"/>
  <c r="CC29" i="8" s="1"/>
  <c r="I29" i="13"/>
  <c r="Z29" i="11" s="1"/>
  <c r="AA29" i="11" s="1"/>
  <c r="AE29" i="11" s="1"/>
  <c r="AG29" i="11" s="1"/>
  <c r="D29" i="13"/>
  <c r="B29" i="10" s="1"/>
  <c r="C29" i="10" s="1"/>
  <c r="G29" i="10" s="1"/>
  <c r="I29" i="10" s="1"/>
  <c r="Q29" i="13"/>
  <c r="BV29" i="11" s="1"/>
  <c r="BW29" i="11" s="1"/>
  <c r="CA29" i="11" s="1"/>
  <c r="CC29" i="11" s="1"/>
  <c r="A30" i="13"/>
  <c r="W29" i="13"/>
  <c r="DR29" i="12" s="1"/>
  <c r="DS29" i="12" s="1"/>
  <c r="DW29" i="12" s="1"/>
  <c r="DY29" i="12" s="1"/>
  <c r="T29" i="13"/>
  <c r="CT29" i="10" s="1"/>
  <c r="CU29" i="10" s="1"/>
  <c r="CY29" i="10" s="1"/>
  <c r="DA29" i="10" s="1"/>
  <c r="H29" i="13"/>
  <c r="Z29" i="10" s="1"/>
  <c r="AA29" i="10" s="1"/>
  <c r="AE29" i="10" s="1"/>
  <c r="AG29" i="10" s="1"/>
  <c r="DM21" i="8"/>
  <c r="DE21" i="8"/>
  <c r="DF21" i="8" s="1"/>
  <c r="DG21" i="8" s="1"/>
  <c r="CD23" i="8"/>
  <c r="U25" i="8"/>
  <c r="M25" i="8"/>
  <c r="N25" i="8" s="1"/>
  <c r="O25" i="8" s="1"/>
  <c r="DQ23" i="8"/>
  <c r="CZ23" i="8"/>
  <c r="DB23" i="8" s="1"/>
  <c r="CO22" i="8"/>
  <c r="CG22" i="8"/>
  <c r="CH22" i="8" s="1"/>
  <c r="CI22" i="8" s="1"/>
  <c r="BQ24" i="8"/>
  <c r="BI24" i="8"/>
  <c r="BJ24" i="8" s="1"/>
  <c r="BK24" i="8" s="1"/>
  <c r="A28" i="8"/>
  <c r="H27" i="8"/>
  <c r="Y27" i="8"/>
  <c r="CB24" i="8"/>
  <c r="CS24" i="8"/>
  <c r="BI23" i="8"/>
  <c r="BJ23" i="8" s="1"/>
  <c r="BK23" i="8" s="1"/>
  <c r="BQ23" i="8"/>
  <c r="J26" i="8"/>
  <c r="EO22" i="8"/>
  <c r="DX22" i="8"/>
  <c r="AW26" i="8"/>
  <c r="AF26" i="8"/>
  <c r="EC20" i="8"/>
  <c r="ED20" i="8" s="1"/>
  <c r="EE20" i="8" s="1"/>
  <c r="EK20" i="8"/>
  <c r="AS24" i="8"/>
  <c r="AK24" i="8"/>
  <c r="AL24" i="8" s="1"/>
  <c r="AM24" i="8" s="1"/>
  <c r="DB22" i="8"/>
  <c r="DZ21" i="8"/>
  <c r="BU25" i="8"/>
  <c r="BD25" i="8"/>
  <c r="BF25" i="8" s="1"/>
  <c r="AH25" i="8"/>
  <c r="J27" i="11"/>
  <c r="AW29" i="10"/>
  <c r="AF29" i="10"/>
  <c r="AH26" i="12"/>
  <c r="U26" i="12"/>
  <c r="M26" i="12"/>
  <c r="N26" i="12" s="1"/>
  <c r="O26" i="12" s="1"/>
  <c r="AS27" i="10"/>
  <c r="AK27" i="10"/>
  <c r="AL27" i="10" s="1"/>
  <c r="AM27" i="10" s="1"/>
  <c r="BF27" i="10"/>
  <c r="DX23" i="12"/>
  <c r="EO23" i="12"/>
  <c r="Y28" i="11"/>
  <c r="A29" i="11"/>
  <c r="H28" i="11"/>
  <c r="Y30" i="10"/>
  <c r="A31" i="10"/>
  <c r="H30" i="10"/>
  <c r="BQ24" i="11"/>
  <c r="BI24" i="11"/>
  <c r="BJ24" i="11" s="1"/>
  <c r="BK24" i="11" s="1"/>
  <c r="CO23" i="11"/>
  <c r="CG23" i="11"/>
  <c r="CH23" i="11" s="1"/>
  <c r="CI23" i="11" s="1"/>
  <c r="DM24" i="10"/>
  <c r="DE24" i="10"/>
  <c r="DF24" i="10" s="1"/>
  <c r="DG24" i="10" s="1"/>
  <c r="CS27" i="10"/>
  <c r="CB27" i="10"/>
  <c r="DZ22" i="11"/>
  <c r="AW27" i="11"/>
  <c r="AF27" i="11"/>
  <c r="BF25" i="12"/>
  <c r="J29" i="10"/>
  <c r="DM22" i="11"/>
  <c r="DE22" i="11"/>
  <c r="DF22" i="11" s="1"/>
  <c r="DG22" i="11" s="1"/>
  <c r="AH28" i="10"/>
  <c r="CS25" i="12"/>
  <c r="CB25" i="12"/>
  <c r="EK21" i="11"/>
  <c r="EC21" i="11"/>
  <c r="ED21" i="11" s="1"/>
  <c r="EE21" i="11" s="1"/>
  <c r="CD24" i="11"/>
  <c r="CS25" i="11"/>
  <c r="CB25" i="11"/>
  <c r="BU28" i="10"/>
  <c r="BD28" i="10"/>
  <c r="DQ24" i="11"/>
  <c r="CZ24" i="11"/>
  <c r="J27" i="12"/>
  <c r="DQ26" i="10"/>
  <c r="CZ26" i="10"/>
  <c r="CO23" i="12"/>
  <c r="CG23" i="12"/>
  <c r="CH23" i="12" s="1"/>
  <c r="CI23" i="12" s="1"/>
  <c r="AS25" i="11"/>
  <c r="AK25" i="11"/>
  <c r="AL25" i="11" s="1"/>
  <c r="AM25" i="11" s="1"/>
  <c r="DZ22" i="12"/>
  <c r="BF25" i="11"/>
  <c r="DB25" i="10"/>
  <c r="DM22" i="12"/>
  <c r="DE22" i="12"/>
  <c r="DF22" i="12" s="1"/>
  <c r="DG22" i="12" s="1"/>
  <c r="U26" i="11"/>
  <c r="M26" i="11"/>
  <c r="N26" i="11" s="1"/>
  <c r="O26" i="11" s="1"/>
  <c r="DB23" i="11"/>
  <c r="AF27" i="12"/>
  <c r="AW27" i="12"/>
  <c r="CD26" i="10"/>
  <c r="DZ24" i="10"/>
  <c r="CD24" i="12"/>
  <c r="AS25" i="12"/>
  <c r="AK25" i="12"/>
  <c r="AL25" i="12" s="1"/>
  <c r="AM25" i="12" s="1"/>
  <c r="DX25" i="10"/>
  <c r="EO25" i="10"/>
  <c r="BU26" i="11"/>
  <c r="BD26" i="11"/>
  <c r="CO25" i="10"/>
  <c r="CG25" i="10"/>
  <c r="CH25" i="10" s="1"/>
  <c r="CI25" i="10" s="1"/>
  <c r="EO23" i="11"/>
  <c r="DX23" i="11"/>
  <c r="H28" i="12"/>
  <c r="A29" i="12"/>
  <c r="Y28" i="12"/>
  <c r="EK23" i="10"/>
  <c r="EC23" i="10"/>
  <c r="ED23" i="10" s="1"/>
  <c r="EE23" i="10" s="1"/>
  <c r="EK21" i="12"/>
  <c r="EC21" i="12"/>
  <c r="ED21" i="12" s="1"/>
  <c r="EE21" i="12" s="1"/>
  <c r="CZ24" i="12"/>
  <c r="DQ24" i="12"/>
  <c r="BQ24" i="12"/>
  <c r="BI24" i="12"/>
  <c r="BJ24" i="12" s="1"/>
  <c r="BK24" i="12" s="1"/>
  <c r="AH26" i="11"/>
  <c r="BU26" i="12"/>
  <c r="BD26" i="12"/>
  <c r="BQ26" i="10"/>
  <c r="BI26" i="10"/>
  <c r="BJ26" i="10" s="1"/>
  <c r="BK26" i="10" s="1"/>
  <c r="DB23" i="12"/>
  <c r="D30" i="13" l="1"/>
  <c r="B30" i="10" s="1"/>
  <c r="C30" i="10" s="1"/>
  <c r="G30" i="10" s="1"/>
  <c r="I30" i="10" s="1"/>
  <c r="S30" i="13"/>
  <c r="CT30" i="12" s="1"/>
  <c r="CU30" i="12" s="1"/>
  <c r="CY30" i="12" s="1"/>
  <c r="DA30" i="12" s="1"/>
  <c r="T30" i="13"/>
  <c r="CT30" i="10" s="1"/>
  <c r="CU30" i="10" s="1"/>
  <c r="CY30" i="10" s="1"/>
  <c r="DA30" i="10" s="1"/>
  <c r="Q30" i="13"/>
  <c r="BV30" i="11" s="1"/>
  <c r="BW30" i="11" s="1"/>
  <c r="CA30" i="11" s="1"/>
  <c r="CC30" i="11" s="1"/>
  <c r="N30" i="13"/>
  <c r="BV30" i="8" s="1"/>
  <c r="BW30" i="8" s="1"/>
  <c r="CA30" i="8" s="1"/>
  <c r="CC30" i="8" s="1"/>
  <c r="C30" i="13"/>
  <c r="B30" i="12" s="1"/>
  <c r="C30" i="12" s="1"/>
  <c r="G30" i="12" s="1"/>
  <c r="I30" i="12" s="1"/>
  <c r="K30" i="13"/>
  <c r="AX30" i="12" s="1"/>
  <c r="AY30" i="12" s="1"/>
  <c r="BC30" i="12" s="1"/>
  <c r="BE30" i="12" s="1"/>
  <c r="V30" i="13"/>
  <c r="DR30" i="8" s="1"/>
  <c r="DS30" i="8" s="1"/>
  <c r="DW30" i="8" s="1"/>
  <c r="DY30" i="8" s="1"/>
  <c r="O30" i="13"/>
  <c r="BV30" i="12" s="1"/>
  <c r="BW30" i="12" s="1"/>
  <c r="CA30" i="12" s="1"/>
  <c r="CC30" i="12" s="1"/>
  <c r="F30" i="13"/>
  <c r="Z30" i="8" s="1"/>
  <c r="AA30" i="8" s="1"/>
  <c r="AE30" i="8" s="1"/>
  <c r="AG30" i="8" s="1"/>
  <c r="R30" i="13"/>
  <c r="CT30" i="8" s="1"/>
  <c r="CU30" i="8" s="1"/>
  <c r="CY30" i="8" s="1"/>
  <c r="DA30" i="8" s="1"/>
  <c r="J30" i="13"/>
  <c r="AX30" i="8" s="1"/>
  <c r="AY30" i="8" s="1"/>
  <c r="BC30" i="8" s="1"/>
  <c r="BE30" i="8" s="1"/>
  <c r="X30" i="13"/>
  <c r="DR30" i="10" s="1"/>
  <c r="DS30" i="10" s="1"/>
  <c r="DW30" i="10" s="1"/>
  <c r="DY30" i="10" s="1"/>
  <c r="W30" i="13"/>
  <c r="DR30" i="12" s="1"/>
  <c r="DS30" i="12" s="1"/>
  <c r="DW30" i="12" s="1"/>
  <c r="DY30" i="12" s="1"/>
  <c r="Y30" i="13"/>
  <c r="DR30" i="11" s="1"/>
  <c r="DS30" i="11" s="1"/>
  <c r="DW30" i="11" s="1"/>
  <c r="DY30" i="11" s="1"/>
  <c r="B30" i="13"/>
  <c r="B30" i="8" s="1"/>
  <c r="C30" i="8" s="1"/>
  <c r="G30" i="8" s="1"/>
  <c r="I30" i="8" s="1"/>
  <c r="I30" i="13"/>
  <c r="Z30" i="11" s="1"/>
  <c r="AA30" i="11" s="1"/>
  <c r="AE30" i="11" s="1"/>
  <c r="AG30" i="11" s="1"/>
  <c r="L30" i="13"/>
  <c r="AX30" i="10" s="1"/>
  <c r="AY30" i="10" s="1"/>
  <c r="BC30" i="10" s="1"/>
  <c r="BE30" i="10" s="1"/>
  <c r="U30" i="13"/>
  <c r="CT30" i="11" s="1"/>
  <c r="CU30" i="11" s="1"/>
  <c r="CY30" i="11" s="1"/>
  <c r="DA30" i="11" s="1"/>
  <c r="H30" i="13"/>
  <c r="Z30" i="10" s="1"/>
  <c r="AA30" i="10" s="1"/>
  <c r="AE30" i="10" s="1"/>
  <c r="AG30" i="10" s="1"/>
  <c r="A31" i="13"/>
  <c r="P30" i="13"/>
  <c r="BV30" i="10" s="1"/>
  <c r="BW30" i="10" s="1"/>
  <c r="CA30" i="10" s="1"/>
  <c r="CC30" i="10" s="1"/>
  <c r="M30" i="13"/>
  <c r="AX30" i="11" s="1"/>
  <c r="AY30" i="11" s="1"/>
  <c r="BC30" i="11" s="1"/>
  <c r="BE30" i="11" s="1"/>
  <c r="G30" i="13"/>
  <c r="Z30" i="12" s="1"/>
  <c r="AA30" i="12" s="1"/>
  <c r="AE30" i="12" s="1"/>
  <c r="AG30" i="12" s="1"/>
  <c r="E30" i="13"/>
  <c r="B30" i="11" s="1"/>
  <c r="C30" i="11" s="1"/>
  <c r="G30" i="11" s="1"/>
  <c r="I30" i="11" s="1"/>
  <c r="DZ22" i="8"/>
  <c r="DM23" i="8"/>
  <c r="DE23" i="8"/>
  <c r="DF23" i="8" s="1"/>
  <c r="DG23" i="8" s="1"/>
  <c r="DM22" i="8"/>
  <c r="DE22" i="8"/>
  <c r="DF22" i="8" s="1"/>
  <c r="DG22" i="8" s="1"/>
  <c r="J27" i="8"/>
  <c r="DX23" i="8"/>
  <c r="DZ23" i="8" s="1"/>
  <c r="EO23" i="8"/>
  <c r="Y28" i="8"/>
  <c r="A29" i="8"/>
  <c r="H28" i="8"/>
  <c r="AS25" i="8"/>
  <c r="AK25" i="8"/>
  <c r="AL25" i="8" s="1"/>
  <c r="AM25" i="8" s="1"/>
  <c r="U26" i="8"/>
  <c r="M26" i="8"/>
  <c r="N26" i="8" s="1"/>
  <c r="O26" i="8" s="1"/>
  <c r="BQ25" i="8"/>
  <c r="BI25" i="8"/>
  <c r="BJ25" i="8" s="1"/>
  <c r="BK25" i="8" s="1"/>
  <c r="CS25" i="8"/>
  <c r="CB25" i="8"/>
  <c r="CD25" i="8" s="1"/>
  <c r="DQ24" i="8"/>
  <c r="CZ24" i="8"/>
  <c r="CO23" i="8"/>
  <c r="CG23" i="8"/>
  <c r="CH23" i="8" s="1"/>
  <c r="CI23" i="8" s="1"/>
  <c r="AH26" i="8"/>
  <c r="EK21" i="8"/>
  <c r="EC21" i="8"/>
  <c r="ED21" i="8" s="1"/>
  <c r="EE21" i="8" s="1"/>
  <c r="BD26" i="8"/>
  <c r="BU26" i="8"/>
  <c r="CD24" i="8"/>
  <c r="AF27" i="8"/>
  <c r="AH27" i="8" s="1"/>
  <c r="AW27" i="8"/>
  <c r="AS26" i="11"/>
  <c r="AK26" i="11"/>
  <c r="AL26" i="11" s="1"/>
  <c r="AM26" i="11" s="1"/>
  <c r="DZ25" i="10"/>
  <c r="CO24" i="12"/>
  <c r="CG24" i="12"/>
  <c r="CH24" i="12" s="1"/>
  <c r="CI24" i="12" s="1"/>
  <c r="CO26" i="10"/>
  <c r="CG26" i="10"/>
  <c r="CH26" i="10" s="1"/>
  <c r="CI26" i="10" s="1"/>
  <c r="BF28" i="10"/>
  <c r="AH27" i="11"/>
  <c r="J28" i="11"/>
  <c r="BQ27" i="10"/>
  <c r="BI27" i="10"/>
  <c r="BJ27" i="10" s="1"/>
  <c r="BK27" i="10" s="1"/>
  <c r="AS26" i="12"/>
  <c r="AK26" i="12"/>
  <c r="AL26" i="12" s="1"/>
  <c r="AM26" i="12" s="1"/>
  <c r="BQ25" i="11"/>
  <c r="BI25" i="11"/>
  <c r="BJ25" i="11" s="1"/>
  <c r="BK25" i="11" s="1"/>
  <c r="DB26" i="10"/>
  <c r="CS28" i="10"/>
  <c r="CB28" i="10"/>
  <c r="BU27" i="11"/>
  <c r="BD27" i="11"/>
  <c r="H29" i="11"/>
  <c r="A30" i="11"/>
  <c r="Y29" i="11"/>
  <c r="AH29" i="10"/>
  <c r="DX26" i="10"/>
  <c r="EO26" i="10"/>
  <c r="CD25" i="11"/>
  <c r="CD25" i="12"/>
  <c r="AW28" i="11"/>
  <c r="AF28" i="11"/>
  <c r="BU29" i="10"/>
  <c r="BD29" i="10"/>
  <c r="EK22" i="12"/>
  <c r="EC22" i="12"/>
  <c r="ED22" i="12" s="1"/>
  <c r="EE22" i="12" s="1"/>
  <c r="DQ25" i="11"/>
  <c r="CZ25" i="11"/>
  <c r="DQ25" i="12"/>
  <c r="CZ25" i="12"/>
  <c r="EK22" i="11"/>
  <c r="EC22" i="11"/>
  <c r="ED22" i="11" s="1"/>
  <c r="EE22" i="11" s="1"/>
  <c r="AF28" i="12"/>
  <c r="AW28" i="12"/>
  <c r="BU27" i="12"/>
  <c r="BD27" i="12"/>
  <c r="U27" i="12"/>
  <c r="M27" i="12"/>
  <c r="N27" i="12" s="1"/>
  <c r="O27" i="12" s="1"/>
  <c r="U29" i="10"/>
  <c r="M29" i="10"/>
  <c r="N29" i="10" s="1"/>
  <c r="O29" i="10" s="1"/>
  <c r="CD27" i="10"/>
  <c r="J30" i="10"/>
  <c r="DM23" i="12"/>
  <c r="DE23" i="12"/>
  <c r="DF23" i="12" s="1"/>
  <c r="DG23" i="12" s="1"/>
  <c r="BF26" i="12"/>
  <c r="DX24" i="12"/>
  <c r="EO24" i="12"/>
  <c r="H29" i="12"/>
  <c r="Y29" i="12"/>
  <c r="A30" i="12"/>
  <c r="BF26" i="11"/>
  <c r="AH27" i="12"/>
  <c r="DB24" i="11"/>
  <c r="AS28" i="10"/>
  <c r="AK28" i="10"/>
  <c r="AL28" i="10" s="1"/>
  <c r="AM28" i="10" s="1"/>
  <c r="CZ27" i="10"/>
  <c r="DQ27" i="10"/>
  <c r="H31" i="10"/>
  <c r="A32" i="10"/>
  <c r="Y31" i="10"/>
  <c r="CS26" i="12"/>
  <c r="CB26" i="12"/>
  <c r="DB24" i="12"/>
  <c r="J28" i="12"/>
  <c r="CB26" i="11"/>
  <c r="CS26" i="11"/>
  <c r="EK24" i="10"/>
  <c r="EC24" i="10"/>
  <c r="ED24" i="10" s="1"/>
  <c r="EE24" i="10" s="1"/>
  <c r="DX24" i="11"/>
  <c r="EO24" i="11"/>
  <c r="CO24" i="11"/>
  <c r="CG24" i="11"/>
  <c r="CH24" i="11" s="1"/>
  <c r="CI24" i="11" s="1"/>
  <c r="AF30" i="10"/>
  <c r="AW30" i="10"/>
  <c r="DZ23" i="12"/>
  <c r="DZ23" i="11"/>
  <c r="DM23" i="11"/>
  <c r="DE23" i="11"/>
  <c r="DF23" i="11" s="1"/>
  <c r="DG23" i="11" s="1"/>
  <c r="DM25" i="10"/>
  <c r="DE25" i="10"/>
  <c r="DF25" i="10" s="1"/>
  <c r="DG25" i="10" s="1"/>
  <c r="BQ25" i="12"/>
  <c r="BI25" i="12"/>
  <c r="BJ25" i="12" s="1"/>
  <c r="BK25" i="12" s="1"/>
  <c r="U27" i="11"/>
  <c r="M27" i="11"/>
  <c r="N27" i="11" s="1"/>
  <c r="O27" i="11" s="1"/>
  <c r="D31" i="13" l="1"/>
  <c r="B31" i="10" s="1"/>
  <c r="C31" i="10" s="1"/>
  <c r="G31" i="10" s="1"/>
  <c r="I31" i="10" s="1"/>
  <c r="Q31" i="13"/>
  <c r="BV31" i="11" s="1"/>
  <c r="BW31" i="11" s="1"/>
  <c r="CA31" i="11" s="1"/>
  <c r="CC31" i="11" s="1"/>
  <c r="G31" i="13"/>
  <c r="Z31" i="12" s="1"/>
  <c r="AA31" i="12" s="1"/>
  <c r="AE31" i="12" s="1"/>
  <c r="AG31" i="12" s="1"/>
  <c r="K31" i="13"/>
  <c r="AX31" i="12" s="1"/>
  <c r="AY31" i="12" s="1"/>
  <c r="BC31" i="12" s="1"/>
  <c r="BE31" i="12" s="1"/>
  <c r="S31" i="13"/>
  <c r="CT31" i="12" s="1"/>
  <c r="CU31" i="12" s="1"/>
  <c r="CY31" i="12" s="1"/>
  <c r="DA31" i="12" s="1"/>
  <c r="N31" i="13"/>
  <c r="BV31" i="8" s="1"/>
  <c r="BW31" i="8" s="1"/>
  <c r="CA31" i="8" s="1"/>
  <c r="CC31" i="8" s="1"/>
  <c r="W31" i="13"/>
  <c r="DR31" i="12" s="1"/>
  <c r="DS31" i="12" s="1"/>
  <c r="DW31" i="12" s="1"/>
  <c r="DY31" i="12" s="1"/>
  <c r="V31" i="13"/>
  <c r="DR31" i="8" s="1"/>
  <c r="DS31" i="8" s="1"/>
  <c r="DW31" i="8" s="1"/>
  <c r="DY31" i="8" s="1"/>
  <c r="C31" i="13"/>
  <c r="B31" i="12" s="1"/>
  <c r="C31" i="12" s="1"/>
  <c r="G31" i="12" s="1"/>
  <c r="I31" i="12" s="1"/>
  <c r="J31" i="13"/>
  <c r="AX31" i="8" s="1"/>
  <c r="AY31" i="8" s="1"/>
  <c r="BC31" i="8" s="1"/>
  <c r="BE31" i="8" s="1"/>
  <c r="B31" i="13"/>
  <c r="B31" i="8" s="1"/>
  <c r="C31" i="8" s="1"/>
  <c r="G31" i="8" s="1"/>
  <c r="I31" i="8" s="1"/>
  <c r="X31" i="13"/>
  <c r="DR31" i="10" s="1"/>
  <c r="DS31" i="10" s="1"/>
  <c r="DW31" i="10" s="1"/>
  <c r="DY31" i="10" s="1"/>
  <c r="R31" i="13"/>
  <c r="CT31" i="8" s="1"/>
  <c r="CU31" i="8" s="1"/>
  <c r="CY31" i="8" s="1"/>
  <c r="DA31" i="8" s="1"/>
  <c r="E31" i="13"/>
  <c r="B31" i="11" s="1"/>
  <c r="C31" i="11" s="1"/>
  <c r="G31" i="11" s="1"/>
  <c r="I31" i="11" s="1"/>
  <c r="U31" i="13"/>
  <c r="CT31" i="11" s="1"/>
  <c r="CU31" i="11" s="1"/>
  <c r="CY31" i="11" s="1"/>
  <c r="DA31" i="11" s="1"/>
  <c r="F31" i="13"/>
  <c r="Z31" i="8" s="1"/>
  <c r="AA31" i="8" s="1"/>
  <c r="AE31" i="8" s="1"/>
  <c r="AG31" i="8" s="1"/>
  <c r="H31" i="13"/>
  <c r="Z31" i="10" s="1"/>
  <c r="AA31" i="10" s="1"/>
  <c r="AE31" i="10" s="1"/>
  <c r="AG31" i="10" s="1"/>
  <c r="L31" i="13"/>
  <c r="AX31" i="10" s="1"/>
  <c r="AY31" i="10" s="1"/>
  <c r="BC31" i="10" s="1"/>
  <c r="BE31" i="10" s="1"/>
  <c r="Y31" i="13"/>
  <c r="DR31" i="11" s="1"/>
  <c r="DS31" i="11" s="1"/>
  <c r="DW31" i="11" s="1"/>
  <c r="DY31" i="11" s="1"/>
  <c r="I31" i="13"/>
  <c r="Z31" i="11" s="1"/>
  <c r="AA31" i="11" s="1"/>
  <c r="AE31" i="11" s="1"/>
  <c r="AG31" i="11" s="1"/>
  <c r="A32" i="13"/>
  <c r="T31" i="13"/>
  <c r="CT31" i="10" s="1"/>
  <c r="CU31" i="10" s="1"/>
  <c r="CY31" i="10" s="1"/>
  <c r="DA31" i="10" s="1"/>
  <c r="M31" i="13"/>
  <c r="AX31" i="11" s="1"/>
  <c r="AY31" i="11" s="1"/>
  <c r="BC31" i="11" s="1"/>
  <c r="BE31" i="11" s="1"/>
  <c r="P31" i="13"/>
  <c r="BV31" i="10" s="1"/>
  <c r="BW31" i="10" s="1"/>
  <c r="CA31" i="10" s="1"/>
  <c r="CC31" i="10" s="1"/>
  <c r="O31" i="13"/>
  <c r="BV31" i="12" s="1"/>
  <c r="BW31" i="12" s="1"/>
  <c r="CA31" i="12" s="1"/>
  <c r="CC31" i="12" s="1"/>
  <c r="DX24" i="8"/>
  <c r="EO24" i="8"/>
  <c r="U27" i="8"/>
  <c r="M27" i="8"/>
  <c r="N27" i="8" s="1"/>
  <c r="O27" i="8" s="1"/>
  <c r="CO25" i="8"/>
  <c r="CG25" i="8"/>
  <c r="CH25" i="8" s="1"/>
  <c r="CI25" i="8" s="1"/>
  <c r="BD27" i="8"/>
  <c r="BF27" i="8" s="1"/>
  <c r="BU27" i="8"/>
  <c r="DQ25" i="8"/>
  <c r="CZ25" i="8"/>
  <c r="DB25" i="8" s="1"/>
  <c r="J28" i="8"/>
  <c r="AS27" i="8"/>
  <c r="AK27" i="8"/>
  <c r="AL27" i="8" s="1"/>
  <c r="AM27" i="8" s="1"/>
  <c r="AS26" i="8"/>
  <c r="AK26" i="8"/>
  <c r="AL26" i="8" s="1"/>
  <c r="AM26" i="8" s="1"/>
  <c r="A30" i="8"/>
  <c r="Y29" i="8"/>
  <c r="H29" i="8"/>
  <c r="CG24" i="8"/>
  <c r="CH24" i="8" s="1"/>
  <c r="CI24" i="8" s="1"/>
  <c r="CO24" i="8"/>
  <c r="AF28" i="8"/>
  <c r="AW28" i="8"/>
  <c r="CS26" i="8"/>
  <c r="CB26" i="8"/>
  <c r="CD26" i="8" s="1"/>
  <c r="EK23" i="8"/>
  <c r="EC23" i="8"/>
  <c r="ED23" i="8" s="1"/>
  <c r="EE23" i="8" s="1"/>
  <c r="BF26" i="8"/>
  <c r="DB24" i="8"/>
  <c r="EK22" i="8"/>
  <c r="EC22" i="8"/>
  <c r="ED22" i="8" s="1"/>
  <c r="EE22" i="8" s="1"/>
  <c r="BU30" i="10"/>
  <c r="BD30" i="10"/>
  <c r="CD26" i="11"/>
  <c r="DX27" i="10"/>
  <c r="EO27" i="10"/>
  <c r="DB25" i="11"/>
  <c r="BF29" i="10"/>
  <c r="CD28" i="10"/>
  <c r="U28" i="11"/>
  <c r="M28" i="11"/>
  <c r="N28" i="11" s="1"/>
  <c r="O28" i="11" s="1"/>
  <c r="AH30" i="10"/>
  <c r="DB27" i="10"/>
  <c r="AS27" i="12"/>
  <c r="AK27" i="12"/>
  <c r="AL27" i="12" s="1"/>
  <c r="AM27" i="12" s="1"/>
  <c r="DZ24" i="12"/>
  <c r="CO27" i="10"/>
  <c r="CG27" i="10"/>
  <c r="CH27" i="10" s="1"/>
  <c r="CI27" i="10" s="1"/>
  <c r="EO25" i="11"/>
  <c r="DX25" i="11"/>
  <c r="CS29" i="10"/>
  <c r="CB29" i="10"/>
  <c r="CO25" i="11"/>
  <c r="CG25" i="11"/>
  <c r="CH25" i="11" s="1"/>
  <c r="CI25" i="11" s="1"/>
  <c r="CZ28" i="10"/>
  <c r="DQ28" i="10"/>
  <c r="DZ24" i="11"/>
  <c r="U28" i="12"/>
  <c r="M28" i="12"/>
  <c r="N28" i="12" s="1"/>
  <c r="O28" i="12" s="1"/>
  <c r="AH28" i="11"/>
  <c r="BF27" i="12"/>
  <c r="BU28" i="11"/>
  <c r="BD28" i="11"/>
  <c r="DZ26" i="10"/>
  <c r="AS29" i="10"/>
  <c r="AK29" i="10"/>
  <c r="AL29" i="10" s="1"/>
  <c r="AM29" i="10" s="1"/>
  <c r="BF27" i="11"/>
  <c r="DM26" i="10"/>
  <c r="DE26" i="10"/>
  <c r="DF26" i="10" s="1"/>
  <c r="DG26" i="10" s="1"/>
  <c r="DM24" i="12"/>
  <c r="DE24" i="12"/>
  <c r="DF24" i="12" s="1"/>
  <c r="DG24" i="12" s="1"/>
  <c r="BQ26" i="11"/>
  <c r="BI26" i="11"/>
  <c r="BJ26" i="11" s="1"/>
  <c r="BK26" i="11" s="1"/>
  <c r="CS27" i="12"/>
  <c r="CB27" i="12"/>
  <c r="CS27" i="11"/>
  <c r="CB27" i="11"/>
  <c r="AS27" i="11"/>
  <c r="AK27" i="11"/>
  <c r="AL27" i="11" s="1"/>
  <c r="AM27" i="11" s="1"/>
  <c r="AW31" i="10"/>
  <c r="AF31" i="10"/>
  <c r="Y30" i="12"/>
  <c r="A31" i="12"/>
  <c r="H30" i="12"/>
  <c r="BQ26" i="12"/>
  <c r="BI26" i="12"/>
  <c r="BJ26" i="12" s="1"/>
  <c r="BK26" i="12" s="1"/>
  <c r="BU28" i="12"/>
  <c r="BD28" i="12"/>
  <c r="DB25" i="12"/>
  <c r="AW29" i="11"/>
  <c r="AF29" i="11"/>
  <c r="EK23" i="11"/>
  <c r="EC23" i="11"/>
  <c r="ED23" i="11" s="1"/>
  <c r="EE23" i="11" s="1"/>
  <c r="CD26" i="12"/>
  <c r="A33" i="10"/>
  <c r="Y32" i="10"/>
  <c r="H32" i="10"/>
  <c r="J32" i="10" s="1"/>
  <c r="U32" i="10" s="1"/>
  <c r="AW29" i="12"/>
  <c r="AF29" i="12"/>
  <c r="U30" i="10"/>
  <c r="M30" i="10"/>
  <c r="N30" i="10" s="1"/>
  <c r="O30" i="10" s="1"/>
  <c r="AH28" i="12"/>
  <c r="DX25" i="12"/>
  <c r="EO25" i="12"/>
  <c r="A31" i="11"/>
  <c r="H30" i="11"/>
  <c r="Y30" i="11"/>
  <c r="EK25" i="10"/>
  <c r="EC25" i="10"/>
  <c r="ED25" i="10" s="1"/>
  <c r="EE25" i="10" s="1"/>
  <c r="EK23" i="12"/>
  <c r="EC23" i="12"/>
  <c r="ED23" i="12" s="1"/>
  <c r="EE23" i="12" s="1"/>
  <c r="CZ26" i="11"/>
  <c r="DQ26" i="11"/>
  <c r="DQ26" i="12"/>
  <c r="CZ26" i="12"/>
  <c r="J31" i="10"/>
  <c r="DM24" i="11"/>
  <c r="DE24" i="11"/>
  <c r="DF24" i="11" s="1"/>
  <c r="DG24" i="11" s="1"/>
  <c r="J29" i="12"/>
  <c r="CO25" i="12"/>
  <c r="CG25" i="12"/>
  <c r="CH25" i="12" s="1"/>
  <c r="CI25" i="12" s="1"/>
  <c r="J29" i="11"/>
  <c r="BQ28" i="10"/>
  <c r="BI28" i="10"/>
  <c r="BJ28" i="10" s="1"/>
  <c r="BK28" i="10" s="1"/>
  <c r="I32" i="13" l="1"/>
  <c r="Z32" i="11" s="1"/>
  <c r="AA32" i="11" s="1"/>
  <c r="AE32" i="11" s="1"/>
  <c r="AG32" i="11" s="1"/>
  <c r="U32" i="13"/>
  <c r="CT32" i="11" s="1"/>
  <c r="CU32" i="11" s="1"/>
  <c r="CY32" i="11" s="1"/>
  <c r="DA32" i="11" s="1"/>
  <c r="H32" i="13"/>
  <c r="Z32" i="10" s="1"/>
  <c r="AA32" i="10" s="1"/>
  <c r="AE32" i="10" s="1"/>
  <c r="AG32" i="10" s="1"/>
  <c r="N32" i="13"/>
  <c r="BV32" i="8" s="1"/>
  <c r="BW32" i="8" s="1"/>
  <c r="CA32" i="8" s="1"/>
  <c r="CC32" i="8" s="1"/>
  <c r="B32" i="13"/>
  <c r="B32" i="8" s="1"/>
  <c r="C32" i="8" s="1"/>
  <c r="G32" i="8" s="1"/>
  <c r="I32" i="8" s="1"/>
  <c r="X32" i="13"/>
  <c r="DR32" i="10" s="1"/>
  <c r="DS32" i="10" s="1"/>
  <c r="DW32" i="10" s="1"/>
  <c r="DY32" i="10" s="1"/>
  <c r="Y32" i="13"/>
  <c r="DR32" i="11" s="1"/>
  <c r="DS32" i="11" s="1"/>
  <c r="DW32" i="11" s="1"/>
  <c r="DY32" i="11" s="1"/>
  <c r="S32" i="13"/>
  <c r="CT32" i="12" s="1"/>
  <c r="CU32" i="12" s="1"/>
  <c r="CY32" i="12" s="1"/>
  <c r="DA32" i="12" s="1"/>
  <c r="G32" i="13"/>
  <c r="Z32" i="12" s="1"/>
  <c r="AA32" i="12" s="1"/>
  <c r="AE32" i="12" s="1"/>
  <c r="AG32" i="12" s="1"/>
  <c r="E32" i="13"/>
  <c r="B32" i="11" s="1"/>
  <c r="C32" i="11" s="1"/>
  <c r="G32" i="11" s="1"/>
  <c r="I32" i="11" s="1"/>
  <c r="C32" i="13"/>
  <c r="B32" i="12" s="1"/>
  <c r="C32" i="12" s="1"/>
  <c r="G32" i="12" s="1"/>
  <c r="I32" i="12" s="1"/>
  <c r="A33" i="13"/>
  <c r="R32" i="13"/>
  <c r="CT32" i="8" s="1"/>
  <c r="CU32" i="8" s="1"/>
  <c r="CY32" i="8" s="1"/>
  <c r="DA32" i="8" s="1"/>
  <c r="D32" i="13"/>
  <c r="B32" i="10" s="1"/>
  <c r="C32" i="10" s="1"/>
  <c r="G32" i="10" s="1"/>
  <c r="I32" i="10" s="1"/>
  <c r="M32" i="10" s="1"/>
  <c r="N32" i="10" s="1"/>
  <c r="O32" i="10" s="1"/>
  <c r="K32" i="13"/>
  <c r="AX32" i="12" s="1"/>
  <c r="AY32" i="12" s="1"/>
  <c r="BC32" i="12" s="1"/>
  <c r="BE32" i="12" s="1"/>
  <c r="L32" i="13"/>
  <c r="AX32" i="10" s="1"/>
  <c r="AY32" i="10" s="1"/>
  <c r="BC32" i="10" s="1"/>
  <c r="BE32" i="10" s="1"/>
  <c r="J32" i="13"/>
  <c r="AX32" i="8" s="1"/>
  <c r="AY32" i="8" s="1"/>
  <c r="BC32" i="8" s="1"/>
  <c r="BE32" i="8" s="1"/>
  <c r="P32" i="13"/>
  <c r="BV32" i="10" s="1"/>
  <c r="BW32" i="10" s="1"/>
  <c r="CA32" i="10" s="1"/>
  <c r="CC32" i="10" s="1"/>
  <c r="F32" i="13"/>
  <c r="Z32" i="8" s="1"/>
  <c r="AA32" i="8" s="1"/>
  <c r="AE32" i="8" s="1"/>
  <c r="AG32" i="8" s="1"/>
  <c r="W32" i="13"/>
  <c r="DR32" i="12" s="1"/>
  <c r="DS32" i="12" s="1"/>
  <c r="DW32" i="12" s="1"/>
  <c r="DY32" i="12" s="1"/>
  <c r="Q32" i="13"/>
  <c r="BV32" i="11" s="1"/>
  <c r="BW32" i="11" s="1"/>
  <c r="CA32" i="11" s="1"/>
  <c r="CC32" i="11" s="1"/>
  <c r="O32" i="13"/>
  <c r="BV32" i="12" s="1"/>
  <c r="BW32" i="12" s="1"/>
  <c r="CA32" i="12" s="1"/>
  <c r="CC32" i="12" s="1"/>
  <c r="T32" i="13"/>
  <c r="CT32" i="10" s="1"/>
  <c r="CU32" i="10" s="1"/>
  <c r="CY32" i="10" s="1"/>
  <c r="DA32" i="10" s="1"/>
  <c r="V32" i="13"/>
  <c r="DR32" i="8" s="1"/>
  <c r="DS32" i="8" s="1"/>
  <c r="DW32" i="8" s="1"/>
  <c r="DY32" i="8" s="1"/>
  <c r="M32" i="13"/>
  <c r="AX32" i="11" s="1"/>
  <c r="AY32" i="11" s="1"/>
  <c r="BC32" i="11" s="1"/>
  <c r="BE32" i="11" s="1"/>
  <c r="DM24" i="8"/>
  <c r="DE24" i="8"/>
  <c r="DF24" i="8" s="1"/>
  <c r="DG24" i="8" s="1"/>
  <c r="AH28" i="8"/>
  <c r="BQ27" i="8"/>
  <c r="BI27" i="8"/>
  <c r="BJ27" i="8" s="1"/>
  <c r="BK27" i="8" s="1"/>
  <c r="BQ26" i="8"/>
  <c r="BI26" i="8"/>
  <c r="BJ26" i="8" s="1"/>
  <c r="BK26" i="8" s="1"/>
  <c r="J29" i="8"/>
  <c r="AF29" i="8"/>
  <c r="AH29" i="8" s="1"/>
  <c r="AW29" i="8"/>
  <c r="U28" i="8"/>
  <c r="M28" i="8"/>
  <c r="N28" i="8" s="1"/>
  <c r="O28" i="8" s="1"/>
  <c r="CO26" i="8"/>
  <c r="CG26" i="8"/>
  <c r="CH26" i="8" s="1"/>
  <c r="CI26" i="8" s="1"/>
  <c r="DE25" i="8"/>
  <c r="DF25" i="8" s="1"/>
  <c r="DG25" i="8" s="1"/>
  <c r="DM25" i="8"/>
  <c r="A31" i="8"/>
  <c r="Y30" i="8"/>
  <c r="H30" i="8"/>
  <c r="CZ26" i="8"/>
  <c r="DB26" i="8" s="1"/>
  <c r="DQ26" i="8"/>
  <c r="EO25" i="8"/>
  <c r="DX25" i="8"/>
  <c r="BU28" i="8"/>
  <c r="BD28" i="8"/>
  <c r="CS27" i="8"/>
  <c r="CB27" i="8"/>
  <c r="DZ24" i="8"/>
  <c r="DB26" i="12"/>
  <c r="H31" i="11"/>
  <c r="A32" i="11"/>
  <c r="Y31" i="11"/>
  <c r="DM25" i="12"/>
  <c r="DE25" i="12"/>
  <c r="DF25" i="12" s="1"/>
  <c r="DG25" i="12" s="1"/>
  <c r="J30" i="12"/>
  <c r="CD27" i="11"/>
  <c r="EK24" i="11"/>
  <c r="EC24" i="11"/>
  <c r="ED24" i="11" s="1"/>
  <c r="EE24" i="11" s="1"/>
  <c r="DB28" i="10"/>
  <c r="DZ25" i="11"/>
  <c r="DX26" i="12"/>
  <c r="EO26" i="12"/>
  <c r="AH29" i="12"/>
  <c r="BF28" i="12"/>
  <c r="A32" i="12"/>
  <c r="Y31" i="12"/>
  <c r="H31" i="12"/>
  <c r="CZ27" i="11"/>
  <c r="DQ27" i="11"/>
  <c r="BQ27" i="11"/>
  <c r="BI27" i="11"/>
  <c r="BJ27" i="11" s="1"/>
  <c r="BK27" i="11" s="1"/>
  <c r="DM27" i="10"/>
  <c r="DE27" i="10"/>
  <c r="DF27" i="10" s="1"/>
  <c r="DG27" i="10" s="1"/>
  <c r="CO26" i="11"/>
  <c r="CG26" i="11"/>
  <c r="CH26" i="11" s="1"/>
  <c r="CI26" i="11" s="1"/>
  <c r="DX26" i="11"/>
  <c r="EO26" i="11"/>
  <c r="DZ25" i="12"/>
  <c r="BU29" i="12"/>
  <c r="BD29" i="12"/>
  <c r="CS28" i="12"/>
  <c r="CB28" i="12"/>
  <c r="AF30" i="12"/>
  <c r="AW30" i="12"/>
  <c r="CD27" i="12"/>
  <c r="BQ27" i="12"/>
  <c r="BI27" i="12"/>
  <c r="BJ27" i="12" s="1"/>
  <c r="BK27" i="12" s="1"/>
  <c r="BQ29" i="10"/>
  <c r="BI29" i="10"/>
  <c r="BJ29" i="10" s="1"/>
  <c r="BK29" i="10" s="1"/>
  <c r="BF30" i="10"/>
  <c r="U29" i="12"/>
  <c r="M29" i="12"/>
  <c r="N29" i="12" s="1"/>
  <c r="O29" i="12" s="1"/>
  <c r="DB26" i="11"/>
  <c r="AH31" i="10"/>
  <c r="CZ27" i="12"/>
  <c r="DQ27" i="12"/>
  <c r="CS30" i="10"/>
  <c r="CB30" i="10"/>
  <c r="AS28" i="12"/>
  <c r="AK28" i="12"/>
  <c r="AL28" i="12" s="1"/>
  <c r="AM28" i="12" s="1"/>
  <c r="AW32" i="10"/>
  <c r="AF32" i="10"/>
  <c r="BU31" i="10"/>
  <c r="BD31" i="10"/>
  <c r="DM25" i="11"/>
  <c r="DE25" i="11"/>
  <c r="DF25" i="11" s="1"/>
  <c r="DG25" i="11" s="1"/>
  <c r="Y33" i="10"/>
  <c r="A34" i="10"/>
  <c r="H33" i="10"/>
  <c r="J33" i="10" s="1"/>
  <c r="U33" i="10" s="1"/>
  <c r="AH29" i="11"/>
  <c r="EK26" i="10"/>
  <c r="EC26" i="10"/>
  <c r="ED26" i="10" s="1"/>
  <c r="EE26" i="10" s="1"/>
  <c r="AS28" i="11"/>
  <c r="AK28" i="11"/>
  <c r="AL28" i="11" s="1"/>
  <c r="AM28" i="11" s="1"/>
  <c r="EK24" i="12"/>
  <c r="EC24" i="12"/>
  <c r="ED24" i="12" s="1"/>
  <c r="EE24" i="12" s="1"/>
  <c r="AS30" i="10"/>
  <c r="AK30" i="10"/>
  <c r="AL30" i="10" s="1"/>
  <c r="AM30" i="10" s="1"/>
  <c r="CO28" i="10"/>
  <c r="CG28" i="10"/>
  <c r="CH28" i="10" s="1"/>
  <c r="CI28" i="10" s="1"/>
  <c r="AW30" i="11"/>
  <c r="AF30" i="11"/>
  <c r="BU29" i="11"/>
  <c r="BD29" i="11"/>
  <c r="BF28" i="11"/>
  <c r="CD29" i="10"/>
  <c r="U29" i="11"/>
  <c r="M29" i="11"/>
  <c r="N29" i="11" s="1"/>
  <c r="O29" i="11" s="1"/>
  <c r="U31" i="10"/>
  <c r="M31" i="10"/>
  <c r="N31" i="10" s="1"/>
  <c r="O31" i="10" s="1"/>
  <c r="J30" i="11"/>
  <c r="CO26" i="12"/>
  <c r="CG26" i="12"/>
  <c r="CH26" i="12" s="1"/>
  <c r="CI26" i="12" s="1"/>
  <c r="CS28" i="11"/>
  <c r="CB28" i="11"/>
  <c r="DX28" i="10"/>
  <c r="EO28" i="10"/>
  <c r="DQ29" i="10"/>
  <c r="CZ29" i="10"/>
  <c r="DZ27" i="10"/>
  <c r="R33" i="13" l="1"/>
  <c r="CT33" i="8" s="1"/>
  <c r="CU33" i="8" s="1"/>
  <c r="CY33" i="8" s="1"/>
  <c r="DA33" i="8" s="1"/>
  <c r="L33" i="13"/>
  <c r="AX33" i="10" s="1"/>
  <c r="AY33" i="10" s="1"/>
  <c r="BC33" i="10" s="1"/>
  <c r="BE33" i="10" s="1"/>
  <c r="K33" i="13"/>
  <c r="AX33" i="12" s="1"/>
  <c r="AY33" i="12" s="1"/>
  <c r="BC33" i="12" s="1"/>
  <c r="BE33" i="12" s="1"/>
  <c r="J33" i="13"/>
  <c r="AX33" i="8" s="1"/>
  <c r="AY33" i="8" s="1"/>
  <c r="BC33" i="8" s="1"/>
  <c r="BE33" i="8" s="1"/>
  <c r="T33" i="13"/>
  <c r="CT33" i="10" s="1"/>
  <c r="CU33" i="10" s="1"/>
  <c r="CY33" i="10" s="1"/>
  <c r="DA33" i="10" s="1"/>
  <c r="H33" i="13"/>
  <c r="Z33" i="10" s="1"/>
  <c r="AA33" i="10" s="1"/>
  <c r="AE33" i="10" s="1"/>
  <c r="AG33" i="10" s="1"/>
  <c r="B33" i="13"/>
  <c r="B33" i="8" s="1"/>
  <c r="C33" i="8" s="1"/>
  <c r="G33" i="8" s="1"/>
  <c r="I33" i="8" s="1"/>
  <c r="M33" i="13"/>
  <c r="AX33" i="11" s="1"/>
  <c r="AY33" i="11" s="1"/>
  <c r="BC33" i="11" s="1"/>
  <c r="BE33" i="11" s="1"/>
  <c r="W33" i="13"/>
  <c r="DR33" i="12" s="1"/>
  <c r="DS33" i="12" s="1"/>
  <c r="DW33" i="12" s="1"/>
  <c r="DY33" i="12" s="1"/>
  <c r="P33" i="13"/>
  <c r="BV33" i="10" s="1"/>
  <c r="BW33" i="10" s="1"/>
  <c r="CA33" i="10" s="1"/>
  <c r="CC33" i="10" s="1"/>
  <c r="Q33" i="13"/>
  <c r="BV33" i="11" s="1"/>
  <c r="BW33" i="11" s="1"/>
  <c r="CA33" i="11" s="1"/>
  <c r="CC33" i="11" s="1"/>
  <c r="N33" i="13"/>
  <c r="BV33" i="8" s="1"/>
  <c r="BW33" i="8" s="1"/>
  <c r="CA33" i="8" s="1"/>
  <c r="CC33" i="8" s="1"/>
  <c r="E33" i="13"/>
  <c r="B33" i="11" s="1"/>
  <c r="C33" i="11" s="1"/>
  <c r="G33" i="11" s="1"/>
  <c r="I33" i="11" s="1"/>
  <c r="A34" i="13"/>
  <c r="I33" i="13"/>
  <c r="Z33" i="11" s="1"/>
  <c r="AA33" i="11" s="1"/>
  <c r="AE33" i="11" s="1"/>
  <c r="AG33" i="11" s="1"/>
  <c r="G33" i="13"/>
  <c r="Z33" i="12" s="1"/>
  <c r="AA33" i="12" s="1"/>
  <c r="AE33" i="12" s="1"/>
  <c r="AG33" i="12" s="1"/>
  <c r="C33" i="13"/>
  <c r="B33" i="12" s="1"/>
  <c r="C33" i="12" s="1"/>
  <c r="G33" i="12" s="1"/>
  <c r="I33" i="12" s="1"/>
  <c r="X33" i="13"/>
  <c r="DR33" i="10" s="1"/>
  <c r="DS33" i="10" s="1"/>
  <c r="DW33" i="10" s="1"/>
  <c r="DY33" i="10" s="1"/>
  <c r="U33" i="13"/>
  <c r="CT33" i="11" s="1"/>
  <c r="CU33" i="11" s="1"/>
  <c r="CY33" i="11" s="1"/>
  <c r="DA33" i="11" s="1"/>
  <c r="O33" i="13"/>
  <c r="BV33" i="12" s="1"/>
  <c r="BW33" i="12" s="1"/>
  <c r="CA33" i="12" s="1"/>
  <c r="CC33" i="12" s="1"/>
  <c r="Y33" i="13"/>
  <c r="DR33" i="11" s="1"/>
  <c r="DS33" i="11" s="1"/>
  <c r="DW33" i="11" s="1"/>
  <c r="DY33" i="11" s="1"/>
  <c r="V33" i="13"/>
  <c r="DR33" i="8" s="1"/>
  <c r="DS33" i="8" s="1"/>
  <c r="DW33" i="8" s="1"/>
  <c r="DY33" i="8" s="1"/>
  <c r="D33" i="13"/>
  <c r="B33" i="10" s="1"/>
  <c r="C33" i="10" s="1"/>
  <c r="G33" i="10" s="1"/>
  <c r="I33" i="10" s="1"/>
  <c r="M33" i="10" s="1"/>
  <c r="N33" i="10" s="1"/>
  <c r="O33" i="10" s="1"/>
  <c r="S33" i="13"/>
  <c r="CT33" i="12" s="1"/>
  <c r="CU33" i="12" s="1"/>
  <c r="CY33" i="12" s="1"/>
  <c r="DA33" i="12" s="1"/>
  <c r="F33" i="13"/>
  <c r="Z33" i="8" s="1"/>
  <c r="AA33" i="8" s="1"/>
  <c r="AE33" i="8" s="1"/>
  <c r="AG33" i="8" s="1"/>
  <c r="CZ27" i="8"/>
  <c r="DQ27" i="8"/>
  <c r="BF28" i="8"/>
  <c r="J30" i="8"/>
  <c r="CS28" i="8"/>
  <c r="CB28" i="8"/>
  <c r="AW30" i="8"/>
  <c r="AF30" i="8"/>
  <c r="DZ25" i="8"/>
  <c r="H31" i="8"/>
  <c r="A32" i="8"/>
  <c r="Y31" i="8"/>
  <c r="BU29" i="8"/>
  <c r="BD29" i="8"/>
  <c r="DX26" i="8"/>
  <c r="EO26" i="8"/>
  <c r="EK24" i="8"/>
  <c r="EC24" i="8"/>
  <c r="ED24" i="8" s="1"/>
  <c r="EE24" i="8" s="1"/>
  <c r="DM26" i="8"/>
  <c r="DE26" i="8"/>
  <c r="DF26" i="8" s="1"/>
  <c r="DG26" i="8" s="1"/>
  <c r="AS28" i="8"/>
  <c r="AK28" i="8"/>
  <c r="AL28" i="8" s="1"/>
  <c r="AM28" i="8" s="1"/>
  <c r="AS29" i="8"/>
  <c r="AK29" i="8"/>
  <c r="AL29" i="8" s="1"/>
  <c r="AM29" i="8" s="1"/>
  <c r="CD27" i="8"/>
  <c r="U29" i="8"/>
  <c r="M29" i="8"/>
  <c r="N29" i="8" s="1"/>
  <c r="O29" i="8" s="1"/>
  <c r="DB27" i="12"/>
  <c r="DM26" i="11"/>
  <c r="DE26" i="11"/>
  <c r="DF26" i="11" s="1"/>
  <c r="DG26" i="11" s="1"/>
  <c r="EK25" i="12"/>
  <c r="EC25" i="12"/>
  <c r="ED25" i="12" s="1"/>
  <c r="EE25" i="12" s="1"/>
  <c r="DM28" i="10"/>
  <c r="DE28" i="10"/>
  <c r="DF28" i="10" s="1"/>
  <c r="DG28" i="10" s="1"/>
  <c r="J31" i="11"/>
  <c r="DZ28" i="10"/>
  <c r="U30" i="11"/>
  <c r="M30" i="11"/>
  <c r="N30" i="11" s="1"/>
  <c r="O30" i="11" s="1"/>
  <c r="BF31" i="10"/>
  <c r="CD30" i="10"/>
  <c r="BU30" i="12"/>
  <c r="BD30" i="12"/>
  <c r="J31" i="12"/>
  <c r="DZ26" i="12"/>
  <c r="EK27" i="10"/>
  <c r="EC27" i="10"/>
  <c r="ED27" i="10" s="1"/>
  <c r="EE27" i="10" s="1"/>
  <c r="CD28" i="11"/>
  <c r="CO29" i="10"/>
  <c r="CG29" i="10"/>
  <c r="CH29" i="10" s="1"/>
  <c r="CI29" i="10" s="1"/>
  <c r="BF29" i="11"/>
  <c r="CS31" i="10"/>
  <c r="CB31" i="10"/>
  <c r="CZ30" i="10"/>
  <c r="DQ30" i="10"/>
  <c r="AH30" i="12"/>
  <c r="DZ26" i="11"/>
  <c r="AW31" i="12"/>
  <c r="AF31" i="12"/>
  <c r="U30" i="12"/>
  <c r="M30" i="12"/>
  <c r="N30" i="12" s="1"/>
  <c r="O30" i="12" s="1"/>
  <c r="DM26" i="12"/>
  <c r="DE26" i="12"/>
  <c r="DF26" i="12" s="1"/>
  <c r="DG26" i="12" s="1"/>
  <c r="DQ28" i="11"/>
  <c r="CZ28" i="11"/>
  <c r="CB29" i="11"/>
  <c r="CS29" i="11"/>
  <c r="AS29" i="11"/>
  <c r="AK29" i="11"/>
  <c r="AL29" i="11" s="1"/>
  <c r="AM29" i="11" s="1"/>
  <c r="AH32" i="10"/>
  <c r="CD28" i="12"/>
  <c r="H32" i="12"/>
  <c r="Y32" i="12"/>
  <c r="A33" i="12"/>
  <c r="BD32" i="10"/>
  <c r="BU32" i="10"/>
  <c r="AS31" i="10"/>
  <c r="AK31" i="10"/>
  <c r="AL31" i="10" s="1"/>
  <c r="AM31" i="10" s="1"/>
  <c r="DQ28" i="12"/>
  <c r="CZ28" i="12"/>
  <c r="AH30" i="11"/>
  <c r="Y34" i="10"/>
  <c r="A35" i="10"/>
  <c r="H34" i="10"/>
  <c r="J34" i="10" s="1"/>
  <c r="U34" i="10" s="1"/>
  <c r="BF29" i="12"/>
  <c r="DX27" i="11"/>
  <c r="EO27" i="11"/>
  <c r="BQ28" i="12"/>
  <c r="BI28" i="12"/>
  <c r="BJ28" i="12" s="1"/>
  <c r="BK28" i="12" s="1"/>
  <c r="DB29" i="10"/>
  <c r="BQ28" i="11"/>
  <c r="BI28" i="11"/>
  <c r="BJ28" i="11" s="1"/>
  <c r="BK28" i="11" s="1"/>
  <c r="BU30" i="11"/>
  <c r="BD30" i="11"/>
  <c r="AF33" i="10"/>
  <c r="AW33" i="10"/>
  <c r="BQ30" i="10"/>
  <c r="BI30" i="10"/>
  <c r="BJ30" i="10" s="1"/>
  <c r="BK30" i="10" s="1"/>
  <c r="CS29" i="12"/>
  <c r="CB29" i="12"/>
  <c r="DB27" i="11"/>
  <c r="EK25" i="11"/>
  <c r="EC25" i="11"/>
  <c r="ED25" i="11" s="1"/>
  <c r="EE25" i="11" s="1"/>
  <c r="CO27" i="11"/>
  <c r="CG27" i="11"/>
  <c r="CH27" i="11" s="1"/>
  <c r="CI27" i="11" s="1"/>
  <c r="AW31" i="11"/>
  <c r="AF31" i="11"/>
  <c r="DX29" i="10"/>
  <c r="EO29" i="10"/>
  <c r="DX27" i="12"/>
  <c r="EO27" i="12"/>
  <c r="CO27" i="12"/>
  <c r="CG27" i="12"/>
  <c r="CH27" i="12" s="1"/>
  <c r="CI27" i="12" s="1"/>
  <c r="AS29" i="12"/>
  <c r="AK29" i="12"/>
  <c r="AL29" i="12" s="1"/>
  <c r="AM29" i="12" s="1"/>
  <c r="Y32" i="11"/>
  <c r="A33" i="11"/>
  <c r="H32" i="11"/>
  <c r="R34" i="13" l="1"/>
  <c r="CT34" i="8" s="1"/>
  <c r="CU34" i="8" s="1"/>
  <c r="CY34" i="8" s="1"/>
  <c r="DA34" i="8" s="1"/>
  <c r="K34" i="13"/>
  <c r="AX34" i="12" s="1"/>
  <c r="AY34" i="12" s="1"/>
  <c r="BC34" i="12" s="1"/>
  <c r="BE34" i="12" s="1"/>
  <c r="B34" i="13"/>
  <c r="B34" i="8" s="1"/>
  <c r="C34" i="8" s="1"/>
  <c r="G34" i="8" s="1"/>
  <c r="I34" i="8" s="1"/>
  <c r="J34" i="13"/>
  <c r="AX34" i="8" s="1"/>
  <c r="AY34" i="8" s="1"/>
  <c r="BC34" i="8" s="1"/>
  <c r="BE34" i="8" s="1"/>
  <c r="P34" i="13"/>
  <c r="BV34" i="10" s="1"/>
  <c r="BW34" i="10" s="1"/>
  <c r="CA34" i="10" s="1"/>
  <c r="CC34" i="10" s="1"/>
  <c r="L34" i="13"/>
  <c r="AX34" i="10" s="1"/>
  <c r="AY34" i="10" s="1"/>
  <c r="BC34" i="10" s="1"/>
  <c r="BE34" i="10" s="1"/>
  <c r="T34" i="13"/>
  <c r="CT34" i="10" s="1"/>
  <c r="CU34" i="10" s="1"/>
  <c r="CY34" i="10" s="1"/>
  <c r="DA34" i="10" s="1"/>
  <c r="U34" i="13"/>
  <c r="CT34" i="11" s="1"/>
  <c r="CU34" i="11" s="1"/>
  <c r="CY34" i="11" s="1"/>
  <c r="DA34" i="11" s="1"/>
  <c r="C34" i="13"/>
  <c r="B34" i="12" s="1"/>
  <c r="C34" i="12" s="1"/>
  <c r="G34" i="12" s="1"/>
  <c r="I34" i="12" s="1"/>
  <c r="O34" i="13"/>
  <c r="BV34" i="12" s="1"/>
  <c r="BW34" i="12" s="1"/>
  <c r="CA34" i="12" s="1"/>
  <c r="CC34" i="12" s="1"/>
  <c r="M34" i="13"/>
  <c r="AX34" i="11" s="1"/>
  <c r="AY34" i="11" s="1"/>
  <c r="BC34" i="11" s="1"/>
  <c r="BE34" i="11" s="1"/>
  <c r="V34" i="13"/>
  <c r="DR34" i="8" s="1"/>
  <c r="DS34" i="8" s="1"/>
  <c r="DW34" i="8" s="1"/>
  <c r="DY34" i="8" s="1"/>
  <c r="F34" i="13"/>
  <c r="Z34" i="8" s="1"/>
  <c r="AA34" i="8" s="1"/>
  <c r="AE34" i="8" s="1"/>
  <c r="AG34" i="8" s="1"/>
  <c r="W34" i="13"/>
  <c r="DR34" i="12" s="1"/>
  <c r="DS34" i="12" s="1"/>
  <c r="DW34" i="12" s="1"/>
  <c r="DY34" i="12" s="1"/>
  <c r="Q34" i="13"/>
  <c r="BV34" i="11" s="1"/>
  <c r="BW34" i="11" s="1"/>
  <c r="CA34" i="11" s="1"/>
  <c r="CC34" i="11" s="1"/>
  <c r="G34" i="13"/>
  <c r="Z34" i="12" s="1"/>
  <c r="AA34" i="12" s="1"/>
  <c r="AE34" i="12" s="1"/>
  <c r="AG34" i="12" s="1"/>
  <c r="N34" i="13"/>
  <c r="BV34" i="8" s="1"/>
  <c r="BW34" i="8" s="1"/>
  <c r="CA34" i="8" s="1"/>
  <c r="CC34" i="8" s="1"/>
  <c r="X34" i="13"/>
  <c r="DR34" i="10" s="1"/>
  <c r="DS34" i="10" s="1"/>
  <c r="DW34" i="10" s="1"/>
  <c r="DY34" i="10" s="1"/>
  <c r="E34" i="13"/>
  <c r="B34" i="11" s="1"/>
  <c r="C34" i="11" s="1"/>
  <c r="G34" i="11" s="1"/>
  <c r="I34" i="11" s="1"/>
  <c r="A35" i="13"/>
  <c r="Y34" i="13"/>
  <c r="DR34" i="11" s="1"/>
  <c r="DS34" i="11" s="1"/>
  <c r="DW34" i="11" s="1"/>
  <c r="DY34" i="11" s="1"/>
  <c r="S34" i="13"/>
  <c r="CT34" i="12" s="1"/>
  <c r="CU34" i="12" s="1"/>
  <c r="CY34" i="12" s="1"/>
  <c r="DA34" i="12" s="1"/>
  <c r="I34" i="13"/>
  <c r="Z34" i="11" s="1"/>
  <c r="AA34" i="11" s="1"/>
  <c r="AE34" i="11" s="1"/>
  <c r="AG34" i="11" s="1"/>
  <c r="D34" i="13"/>
  <c r="B34" i="10" s="1"/>
  <c r="C34" i="10" s="1"/>
  <c r="G34" i="10" s="1"/>
  <c r="I34" i="10" s="1"/>
  <c r="M34" i="10" s="1"/>
  <c r="N34" i="10" s="1"/>
  <c r="O34" i="10" s="1"/>
  <c r="H34" i="13"/>
  <c r="Z34" i="10" s="1"/>
  <c r="AA34" i="10" s="1"/>
  <c r="AE34" i="10" s="1"/>
  <c r="AG34" i="10" s="1"/>
  <c r="CS29" i="8"/>
  <c r="CB29" i="8"/>
  <c r="CD29" i="8" s="1"/>
  <c r="CD28" i="8"/>
  <c r="CO27" i="8"/>
  <c r="CG27" i="8"/>
  <c r="CH27" i="8" s="1"/>
  <c r="CI27" i="8" s="1"/>
  <c r="AF31" i="8"/>
  <c r="AH31" i="8" s="1"/>
  <c r="AW31" i="8"/>
  <c r="CZ28" i="8"/>
  <c r="DQ28" i="8"/>
  <c r="H32" i="8"/>
  <c r="A33" i="8"/>
  <c r="Y32" i="8"/>
  <c r="J31" i="8"/>
  <c r="U30" i="8"/>
  <c r="M30" i="8"/>
  <c r="N30" i="8" s="1"/>
  <c r="O30" i="8" s="1"/>
  <c r="EK25" i="8"/>
  <c r="EC25" i="8"/>
  <c r="ED25" i="8" s="1"/>
  <c r="EE25" i="8" s="1"/>
  <c r="BQ28" i="8"/>
  <c r="BI28" i="8"/>
  <c r="BJ28" i="8" s="1"/>
  <c r="BK28" i="8" s="1"/>
  <c r="DZ26" i="8"/>
  <c r="AH30" i="8"/>
  <c r="DX27" i="8"/>
  <c r="EO27" i="8"/>
  <c r="BF29" i="8"/>
  <c r="BU30" i="8"/>
  <c r="BD30" i="8"/>
  <c r="DB27" i="8"/>
  <c r="BU31" i="11"/>
  <c r="BD31" i="11"/>
  <c r="CD29" i="12"/>
  <c r="AH33" i="10"/>
  <c r="DM29" i="10"/>
  <c r="DE29" i="10"/>
  <c r="DF29" i="10" s="1"/>
  <c r="DG29" i="10" s="1"/>
  <c r="CS32" i="10"/>
  <c r="CB32" i="10"/>
  <c r="CD31" i="10"/>
  <c r="BQ31" i="10"/>
  <c r="BI31" i="10"/>
  <c r="BJ31" i="10" s="1"/>
  <c r="BK31" i="10" s="1"/>
  <c r="DQ29" i="12"/>
  <c r="CZ29" i="12"/>
  <c r="BQ29" i="12"/>
  <c r="BI29" i="12"/>
  <c r="BJ29" i="12" s="1"/>
  <c r="BK29" i="12" s="1"/>
  <c r="DB28" i="12"/>
  <c r="BF32" i="10"/>
  <c r="DQ31" i="10"/>
  <c r="CZ31" i="10"/>
  <c r="CO28" i="11"/>
  <c r="CG28" i="11"/>
  <c r="CH28" i="11" s="1"/>
  <c r="CI28" i="11" s="1"/>
  <c r="BF30" i="12"/>
  <c r="U31" i="11"/>
  <c r="M31" i="11"/>
  <c r="N31" i="11" s="1"/>
  <c r="O31" i="11" s="1"/>
  <c r="BF30" i="11"/>
  <c r="DX28" i="12"/>
  <c r="EO28" i="12"/>
  <c r="A34" i="12"/>
  <c r="Y33" i="12"/>
  <c r="H33" i="12"/>
  <c r="DQ29" i="11"/>
  <c r="CZ29" i="11"/>
  <c r="EK26" i="11"/>
  <c r="EC26" i="11"/>
  <c r="ED26" i="11" s="1"/>
  <c r="EE26" i="11" s="1"/>
  <c r="CB30" i="12"/>
  <c r="CS30" i="12"/>
  <c r="DZ27" i="12"/>
  <c r="DZ29" i="10"/>
  <c r="CS30" i="11"/>
  <c r="CB30" i="11"/>
  <c r="AF32" i="12"/>
  <c r="AW32" i="12"/>
  <c r="CD29" i="11"/>
  <c r="AS30" i="11"/>
  <c r="AK30" i="11"/>
  <c r="AL30" i="11" s="1"/>
  <c r="AM30" i="11" s="1"/>
  <c r="J32" i="12"/>
  <c r="AS30" i="12"/>
  <c r="AK30" i="12"/>
  <c r="AL30" i="12" s="1"/>
  <c r="AM30" i="12" s="1"/>
  <c r="BQ29" i="11"/>
  <c r="BI29" i="11"/>
  <c r="BJ29" i="11" s="1"/>
  <c r="BK29" i="11" s="1"/>
  <c r="EK26" i="12"/>
  <c r="EC26" i="12"/>
  <c r="ED26" i="12" s="1"/>
  <c r="EE26" i="12" s="1"/>
  <c r="J32" i="11"/>
  <c r="DB28" i="11"/>
  <c r="AH31" i="12"/>
  <c r="A34" i="11"/>
  <c r="Y33" i="11"/>
  <c r="H33" i="11"/>
  <c r="Y35" i="10"/>
  <c r="A36" i="10"/>
  <c r="H35" i="10"/>
  <c r="J35" i="10" s="1"/>
  <c r="U35" i="10" s="1"/>
  <c r="AS32" i="10"/>
  <c r="AK32" i="10"/>
  <c r="AL32" i="10" s="1"/>
  <c r="AM32" i="10" s="1"/>
  <c r="EO28" i="11"/>
  <c r="DX28" i="11"/>
  <c r="BU31" i="12"/>
  <c r="BD31" i="12"/>
  <c r="DX30" i="10"/>
  <c r="EO30" i="10"/>
  <c r="U31" i="12"/>
  <c r="M31" i="12"/>
  <c r="N31" i="12" s="1"/>
  <c r="O31" i="12" s="1"/>
  <c r="CO30" i="10"/>
  <c r="CG30" i="10"/>
  <c r="CH30" i="10" s="1"/>
  <c r="CI30" i="10" s="1"/>
  <c r="EK28" i="10"/>
  <c r="EC28" i="10"/>
  <c r="ED28" i="10" s="1"/>
  <c r="EE28" i="10" s="1"/>
  <c r="DM27" i="12"/>
  <c r="DE27" i="12"/>
  <c r="DF27" i="12" s="1"/>
  <c r="DG27" i="12" s="1"/>
  <c r="AF32" i="11"/>
  <c r="AW32" i="11"/>
  <c r="AH31" i="11"/>
  <c r="DM27" i="11"/>
  <c r="DE27" i="11"/>
  <c r="DF27" i="11" s="1"/>
  <c r="DG27" i="11" s="1"/>
  <c r="BU33" i="10"/>
  <c r="BD33" i="10"/>
  <c r="DZ27" i="11"/>
  <c r="AW34" i="10"/>
  <c r="AF34" i="10"/>
  <c r="CO28" i="12"/>
  <c r="CG28" i="12"/>
  <c r="CH28" i="12" s="1"/>
  <c r="CI28" i="12" s="1"/>
  <c r="DB30" i="10"/>
  <c r="Y35" i="13" l="1"/>
  <c r="DR35" i="11" s="1"/>
  <c r="DS35" i="11" s="1"/>
  <c r="DW35" i="11" s="1"/>
  <c r="DY35" i="11" s="1"/>
  <c r="D35" i="13"/>
  <c r="B35" i="10" s="1"/>
  <c r="C35" i="10" s="1"/>
  <c r="G35" i="10" s="1"/>
  <c r="I35" i="10" s="1"/>
  <c r="O35" i="13"/>
  <c r="BV35" i="12" s="1"/>
  <c r="BW35" i="12" s="1"/>
  <c r="CA35" i="12" s="1"/>
  <c r="CC35" i="12" s="1"/>
  <c r="B35" i="13"/>
  <c r="B35" i="8" s="1"/>
  <c r="C35" i="8" s="1"/>
  <c r="G35" i="8" s="1"/>
  <c r="I35" i="8" s="1"/>
  <c r="V35" i="13"/>
  <c r="DR35" i="8" s="1"/>
  <c r="DS35" i="8" s="1"/>
  <c r="DW35" i="8" s="1"/>
  <c r="DY35" i="8" s="1"/>
  <c r="W35" i="13"/>
  <c r="DR35" i="12" s="1"/>
  <c r="DS35" i="12" s="1"/>
  <c r="DW35" i="12" s="1"/>
  <c r="DY35" i="12" s="1"/>
  <c r="N35" i="13"/>
  <c r="BV35" i="8" s="1"/>
  <c r="BW35" i="8" s="1"/>
  <c r="CA35" i="8" s="1"/>
  <c r="CC35" i="8" s="1"/>
  <c r="M35" i="13"/>
  <c r="AX35" i="11" s="1"/>
  <c r="AY35" i="11" s="1"/>
  <c r="BC35" i="11" s="1"/>
  <c r="BE35" i="11" s="1"/>
  <c r="K35" i="13"/>
  <c r="AX35" i="12" s="1"/>
  <c r="AY35" i="12" s="1"/>
  <c r="BC35" i="12" s="1"/>
  <c r="BE35" i="12" s="1"/>
  <c r="R35" i="13"/>
  <c r="CT35" i="8" s="1"/>
  <c r="CU35" i="8" s="1"/>
  <c r="CY35" i="8" s="1"/>
  <c r="DA35" i="8" s="1"/>
  <c r="G35" i="13"/>
  <c r="Z35" i="12" s="1"/>
  <c r="AA35" i="12" s="1"/>
  <c r="AE35" i="12" s="1"/>
  <c r="AG35" i="12" s="1"/>
  <c r="C35" i="13"/>
  <c r="B35" i="12" s="1"/>
  <c r="C35" i="12" s="1"/>
  <c r="G35" i="12" s="1"/>
  <c r="I35" i="12" s="1"/>
  <c r="X35" i="13"/>
  <c r="DR35" i="10" s="1"/>
  <c r="DS35" i="10" s="1"/>
  <c r="DW35" i="10" s="1"/>
  <c r="DY35" i="10" s="1"/>
  <c r="U35" i="13"/>
  <c r="CT35" i="11" s="1"/>
  <c r="CU35" i="11" s="1"/>
  <c r="CY35" i="11" s="1"/>
  <c r="DA35" i="11" s="1"/>
  <c r="A36" i="13"/>
  <c r="L35" i="13"/>
  <c r="AX35" i="10" s="1"/>
  <c r="AY35" i="10" s="1"/>
  <c r="BC35" i="10" s="1"/>
  <c r="BE35" i="10" s="1"/>
  <c r="F35" i="13"/>
  <c r="Z35" i="8" s="1"/>
  <c r="AA35" i="8" s="1"/>
  <c r="AE35" i="8" s="1"/>
  <c r="AG35" i="8" s="1"/>
  <c r="I35" i="13"/>
  <c r="Z35" i="11" s="1"/>
  <c r="AA35" i="11" s="1"/>
  <c r="AE35" i="11" s="1"/>
  <c r="AG35" i="11" s="1"/>
  <c r="J35" i="13"/>
  <c r="AX35" i="8" s="1"/>
  <c r="AY35" i="8" s="1"/>
  <c r="BC35" i="8" s="1"/>
  <c r="BE35" i="8" s="1"/>
  <c r="Q35" i="13"/>
  <c r="BV35" i="11" s="1"/>
  <c r="BW35" i="11" s="1"/>
  <c r="CA35" i="11" s="1"/>
  <c r="CC35" i="11" s="1"/>
  <c r="H35" i="13"/>
  <c r="Z35" i="10" s="1"/>
  <c r="AA35" i="10" s="1"/>
  <c r="AE35" i="10" s="1"/>
  <c r="AG35" i="10" s="1"/>
  <c r="E35" i="13"/>
  <c r="B35" i="11" s="1"/>
  <c r="C35" i="11" s="1"/>
  <c r="G35" i="11" s="1"/>
  <c r="I35" i="11" s="1"/>
  <c r="T35" i="13"/>
  <c r="CT35" i="10" s="1"/>
  <c r="CU35" i="10" s="1"/>
  <c r="CY35" i="10" s="1"/>
  <c r="DA35" i="10" s="1"/>
  <c r="P35" i="13"/>
  <c r="BV35" i="10" s="1"/>
  <c r="BW35" i="10" s="1"/>
  <c r="CA35" i="10" s="1"/>
  <c r="CC35" i="10" s="1"/>
  <c r="S35" i="13"/>
  <c r="CT35" i="12" s="1"/>
  <c r="CU35" i="12" s="1"/>
  <c r="CY35" i="12" s="1"/>
  <c r="DA35" i="12" s="1"/>
  <c r="BF30" i="8"/>
  <c r="BD31" i="8"/>
  <c r="BU31" i="8"/>
  <c r="CS30" i="8"/>
  <c r="CB30" i="8"/>
  <c r="EK26" i="8"/>
  <c r="EC26" i="8"/>
  <c r="ED26" i="8" s="1"/>
  <c r="EE26" i="8" s="1"/>
  <c r="AK31" i="8"/>
  <c r="AL31" i="8" s="1"/>
  <c r="AM31" i="8" s="1"/>
  <c r="AS31" i="8"/>
  <c r="U31" i="8"/>
  <c r="M31" i="8"/>
  <c r="N31" i="8" s="1"/>
  <c r="O31" i="8" s="1"/>
  <c r="BQ29" i="8"/>
  <c r="BI29" i="8"/>
  <c r="BJ29" i="8" s="1"/>
  <c r="BK29" i="8" s="1"/>
  <c r="AW32" i="8"/>
  <c r="AF32" i="8"/>
  <c r="AH32" i="8" s="1"/>
  <c r="H33" i="8"/>
  <c r="A34" i="8"/>
  <c r="Y33" i="8"/>
  <c r="CO28" i="8"/>
  <c r="CG28" i="8"/>
  <c r="CH28" i="8" s="1"/>
  <c r="CI28" i="8" s="1"/>
  <c r="DZ27" i="8"/>
  <c r="J32" i="8"/>
  <c r="EO28" i="8"/>
  <c r="DX28" i="8"/>
  <c r="CO29" i="8"/>
  <c r="CG29" i="8"/>
  <c r="CH29" i="8" s="1"/>
  <c r="CI29" i="8" s="1"/>
  <c r="DM27" i="8"/>
  <c r="DE27" i="8"/>
  <c r="DF27" i="8" s="1"/>
  <c r="DG27" i="8" s="1"/>
  <c r="AS30" i="8"/>
  <c r="AK30" i="8"/>
  <c r="AL30" i="8" s="1"/>
  <c r="AM30" i="8" s="1"/>
  <c r="DB28" i="8"/>
  <c r="DQ29" i="8"/>
  <c r="CZ29" i="8"/>
  <c r="DB29" i="8" s="1"/>
  <c r="AS31" i="11"/>
  <c r="AK31" i="11"/>
  <c r="AL31" i="11" s="1"/>
  <c r="AM31" i="11" s="1"/>
  <c r="A35" i="11"/>
  <c r="Y34" i="11"/>
  <c r="H34" i="11"/>
  <c r="DQ30" i="11"/>
  <c r="CZ30" i="11"/>
  <c r="CZ30" i="12"/>
  <c r="DQ30" i="12"/>
  <c r="AW33" i="12"/>
  <c r="AF33" i="12"/>
  <c r="BQ32" i="10"/>
  <c r="BI32" i="10"/>
  <c r="BJ32" i="10" s="1"/>
  <c r="BK32" i="10" s="1"/>
  <c r="DX29" i="12"/>
  <c r="EO29" i="12"/>
  <c r="EK27" i="11"/>
  <c r="EC27" i="11"/>
  <c r="ED27" i="11" s="1"/>
  <c r="EE27" i="11" s="1"/>
  <c r="DZ30" i="10"/>
  <c r="DM28" i="11"/>
  <c r="DE28" i="11"/>
  <c r="DF28" i="11" s="1"/>
  <c r="DG28" i="11" s="1"/>
  <c r="U32" i="11"/>
  <c r="M32" i="11"/>
  <c r="N32" i="11" s="1"/>
  <c r="O32" i="11" s="1"/>
  <c r="CD30" i="12"/>
  <c r="A35" i="12"/>
  <c r="Y34" i="12"/>
  <c r="H34" i="12"/>
  <c r="DB31" i="10"/>
  <c r="AS33" i="10"/>
  <c r="AK33" i="10"/>
  <c r="AL33" i="10" s="1"/>
  <c r="AM33" i="10" s="1"/>
  <c r="BF31" i="12"/>
  <c r="DX31" i="10"/>
  <c r="EO31" i="10"/>
  <c r="DM28" i="12"/>
  <c r="DE28" i="12"/>
  <c r="DF28" i="12" s="1"/>
  <c r="DG28" i="12" s="1"/>
  <c r="BF33" i="10"/>
  <c r="CS31" i="12"/>
  <c r="CB31" i="12"/>
  <c r="M35" i="10"/>
  <c r="N35" i="10" s="1"/>
  <c r="O35" i="10" s="1"/>
  <c r="CO29" i="12"/>
  <c r="CG29" i="12"/>
  <c r="CH29" i="12" s="1"/>
  <c r="CI29" i="12" s="1"/>
  <c r="CS33" i="10"/>
  <c r="CB33" i="10"/>
  <c r="BU32" i="11"/>
  <c r="BD32" i="11"/>
  <c r="DZ28" i="11"/>
  <c r="A37" i="10"/>
  <c r="Y36" i="10"/>
  <c r="H36" i="10"/>
  <c r="CO29" i="11"/>
  <c r="CG29" i="11"/>
  <c r="CH29" i="11" s="1"/>
  <c r="CI29" i="11" s="1"/>
  <c r="EK29" i="10"/>
  <c r="EC29" i="10"/>
  <c r="ED29" i="10" s="1"/>
  <c r="EE29" i="10" s="1"/>
  <c r="DZ28" i="12"/>
  <c r="CD32" i="10"/>
  <c r="BF31" i="11"/>
  <c r="AH32" i="11"/>
  <c r="AF35" i="10"/>
  <c r="AW35" i="10"/>
  <c r="U32" i="12"/>
  <c r="M32" i="12"/>
  <c r="N32" i="12" s="1"/>
  <c r="O32" i="12" s="1"/>
  <c r="BU32" i="12"/>
  <c r="BD32" i="12"/>
  <c r="DB29" i="11"/>
  <c r="CO31" i="10"/>
  <c r="CG31" i="10"/>
  <c r="CH31" i="10" s="1"/>
  <c r="CI31" i="10" s="1"/>
  <c r="DQ32" i="10"/>
  <c r="CZ32" i="10"/>
  <c r="CS31" i="11"/>
  <c r="CB31" i="11"/>
  <c r="AH34" i="10"/>
  <c r="J33" i="11"/>
  <c r="AH32" i="12"/>
  <c r="EK27" i="12"/>
  <c r="EC27" i="12"/>
  <c r="ED27" i="12" s="1"/>
  <c r="EE27" i="12" s="1"/>
  <c r="DX29" i="11"/>
  <c r="EO29" i="11"/>
  <c r="BQ30" i="12"/>
  <c r="BI30" i="12"/>
  <c r="BJ30" i="12" s="1"/>
  <c r="BK30" i="12" s="1"/>
  <c r="DM30" i="10"/>
  <c r="DE30" i="10"/>
  <c r="DF30" i="10" s="1"/>
  <c r="DG30" i="10" s="1"/>
  <c r="BU34" i="10"/>
  <c r="BD34" i="10"/>
  <c r="AF33" i="11"/>
  <c r="AW33" i="11"/>
  <c r="AS31" i="12"/>
  <c r="AK31" i="12"/>
  <c r="AL31" i="12" s="1"/>
  <c r="AM31" i="12" s="1"/>
  <c r="CD30" i="11"/>
  <c r="J33" i="12"/>
  <c r="BQ30" i="11"/>
  <c r="BI30" i="11"/>
  <c r="BJ30" i="11" s="1"/>
  <c r="BK30" i="11" s="1"/>
  <c r="DB29" i="12"/>
  <c r="G36" i="13" l="1"/>
  <c r="Z36" i="12" s="1"/>
  <c r="AA36" i="12" s="1"/>
  <c r="AE36" i="12" s="1"/>
  <c r="AG36" i="12" s="1"/>
  <c r="L36" i="13"/>
  <c r="AX36" i="10" s="1"/>
  <c r="AY36" i="10" s="1"/>
  <c r="BC36" i="10" s="1"/>
  <c r="BE36" i="10" s="1"/>
  <c r="B36" i="13"/>
  <c r="B36" i="8" s="1"/>
  <c r="C36" i="8" s="1"/>
  <c r="G36" i="8" s="1"/>
  <c r="I36" i="8" s="1"/>
  <c r="C36" i="13"/>
  <c r="B36" i="12" s="1"/>
  <c r="C36" i="12" s="1"/>
  <c r="G36" i="12" s="1"/>
  <c r="I36" i="12" s="1"/>
  <c r="X36" i="13"/>
  <c r="DR36" i="10" s="1"/>
  <c r="DS36" i="10" s="1"/>
  <c r="DW36" i="10" s="1"/>
  <c r="DY36" i="10" s="1"/>
  <c r="W36" i="13"/>
  <c r="DR36" i="12" s="1"/>
  <c r="DS36" i="12" s="1"/>
  <c r="DW36" i="12" s="1"/>
  <c r="DY36" i="12" s="1"/>
  <c r="S36" i="13"/>
  <c r="CT36" i="12" s="1"/>
  <c r="CU36" i="12" s="1"/>
  <c r="CY36" i="12" s="1"/>
  <c r="DA36" i="12" s="1"/>
  <c r="V36" i="13"/>
  <c r="DR36" i="8" s="1"/>
  <c r="DS36" i="8" s="1"/>
  <c r="DW36" i="8" s="1"/>
  <c r="DY36" i="8" s="1"/>
  <c r="U36" i="13"/>
  <c r="CT36" i="11" s="1"/>
  <c r="CU36" i="11" s="1"/>
  <c r="CY36" i="11" s="1"/>
  <c r="DA36" i="11" s="1"/>
  <c r="J36" i="13"/>
  <c r="AX36" i="8" s="1"/>
  <c r="AY36" i="8" s="1"/>
  <c r="BC36" i="8" s="1"/>
  <c r="BE36" i="8" s="1"/>
  <c r="F36" i="13"/>
  <c r="Z36" i="8" s="1"/>
  <c r="AA36" i="8" s="1"/>
  <c r="AE36" i="8" s="1"/>
  <c r="AG36" i="8" s="1"/>
  <c r="N36" i="13"/>
  <c r="BV36" i="8" s="1"/>
  <c r="BW36" i="8" s="1"/>
  <c r="CA36" i="8" s="1"/>
  <c r="CC36" i="8" s="1"/>
  <c r="T36" i="13"/>
  <c r="CT36" i="10" s="1"/>
  <c r="CU36" i="10" s="1"/>
  <c r="CY36" i="10" s="1"/>
  <c r="DA36" i="10" s="1"/>
  <c r="H36" i="13"/>
  <c r="Z36" i="10" s="1"/>
  <c r="AA36" i="10" s="1"/>
  <c r="AE36" i="10" s="1"/>
  <c r="AG36" i="10" s="1"/>
  <c r="P36" i="13"/>
  <c r="BV36" i="10" s="1"/>
  <c r="BW36" i="10" s="1"/>
  <c r="CA36" i="10" s="1"/>
  <c r="CC36" i="10" s="1"/>
  <c r="D36" i="13"/>
  <c r="B36" i="10" s="1"/>
  <c r="C36" i="10" s="1"/>
  <c r="G36" i="10" s="1"/>
  <c r="I36" i="10" s="1"/>
  <c r="M36" i="13"/>
  <c r="AX36" i="11" s="1"/>
  <c r="AY36" i="11" s="1"/>
  <c r="BC36" i="11" s="1"/>
  <c r="BE36" i="11" s="1"/>
  <c r="E36" i="13"/>
  <c r="B36" i="11" s="1"/>
  <c r="C36" i="11" s="1"/>
  <c r="G36" i="11" s="1"/>
  <c r="I36" i="11" s="1"/>
  <c r="I36" i="13"/>
  <c r="Z36" i="11" s="1"/>
  <c r="AA36" i="11" s="1"/>
  <c r="AE36" i="11" s="1"/>
  <c r="AG36" i="11" s="1"/>
  <c r="O36" i="13"/>
  <c r="BV36" i="12" s="1"/>
  <c r="BW36" i="12" s="1"/>
  <c r="CA36" i="12" s="1"/>
  <c r="CC36" i="12" s="1"/>
  <c r="A37" i="13"/>
  <c r="R36" i="13"/>
  <c r="CT36" i="8" s="1"/>
  <c r="CU36" i="8" s="1"/>
  <c r="CY36" i="8" s="1"/>
  <c r="DA36" i="8" s="1"/>
  <c r="Q36" i="13"/>
  <c r="BV36" i="11" s="1"/>
  <c r="BW36" i="11" s="1"/>
  <c r="CA36" i="11" s="1"/>
  <c r="CC36" i="11" s="1"/>
  <c r="Y36" i="13"/>
  <c r="DR36" i="11" s="1"/>
  <c r="DS36" i="11" s="1"/>
  <c r="DW36" i="11" s="1"/>
  <c r="DY36" i="11" s="1"/>
  <c r="K36" i="13"/>
  <c r="AX36" i="12" s="1"/>
  <c r="AY36" i="12" s="1"/>
  <c r="BC36" i="12" s="1"/>
  <c r="BE36" i="12" s="1"/>
  <c r="H34" i="8"/>
  <c r="Y34" i="8"/>
  <c r="A35" i="8"/>
  <c r="BU32" i="8"/>
  <c r="BD32" i="8"/>
  <c r="DE29" i="8"/>
  <c r="DF29" i="8" s="1"/>
  <c r="DG29" i="8" s="1"/>
  <c r="DM29" i="8"/>
  <c r="EK27" i="8"/>
  <c r="EC27" i="8"/>
  <c r="ED27" i="8" s="1"/>
  <c r="EE27" i="8" s="1"/>
  <c r="DX29" i="8"/>
  <c r="DZ29" i="8" s="1"/>
  <c r="EO29" i="8"/>
  <c r="CD30" i="8"/>
  <c r="CZ30" i="8"/>
  <c r="DQ30" i="8"/>
  <c r="DM28" i="8"/>
  <c r="DE28" i="8"/>
  <c r="DF28" i="8" s="1"/>
  <c r="DG28" i="8" s="1"/>
  <c r="DZ28" i="8"/>
  <c r="AW33" i="8"/>
  <c r="AF33" i="8"/>
  <c r="CS31" i="8"/>
  <c r="CB31" i="8"/>
  <c r="CD31" i="8" s="1"/>
  <c r="BF31" i="8"/>
  <c r="J33" i="8"/>
  <c r="U32" i="8"/>
  <c r="M32" i="8"/>
  <c r="N32" i="8" s="1"/>
  <c r="O32" i="8" s="1"/>
  <c r="AS32" i="8"/>
  <c r="AK32" i="8"/>
  <c r="AL32" i="8" s="1"/>
  <c r="AM32" i="8" s="1"/>
  <c r="BI30" i="8"/>
  <c r="BJ30" i="8" s="1"/>
  <c r="BK30" i="8" s="1"/>
  <c r="BQ30" i="8"/>
  <c r="BF32" i="12"/>
  <c r="CO30" i="12"/>
  <c r="CG30" i="12"/>
  <c r="CH30" i="12" s="1"/>
  <c r="CI30" i="12" s="1"/>
  <c r="EK30" i="10"/>
  <c r="EC30" i="10"/>
  <c r="ED30" i="10" s="1"/>
  <c r="EE30" i="10" s="1"/>
  <c r="AH33" i="12"/>
  <c r="J34" i="11"/>
  <c r="BF34" i="10"/>
  <c r="CD31" i="11"/>
  <c r="CS32" i="12"/>
  <c r="CB32" i="12"/>
  <c r="BF32" i="11"/>
  <c r="BU33" i="12"/>
  <c r="BD33" i="12"/>
  <c r="AW34" i="11"/>
  <c r="AF34" i="11"/>
  <c r="CS34" i="10"/>
  <c r="CB34" i="10"/>
  <c r="U33" i="11"/>
  <c r="M33" i="11"/>
  <c r="N33" i="11" s="1"/>
  <c r="O33" i="11" s="1"/>
  <c r="DQ31" i="11"/>
  <c r="CZ31" i="11"/>
  <c r="CB32" i="11"/>
  <c r="CS32" i="11"/>
  <c r="EO30" i="12"/>
  <c r="DX30" i="12"/>
  <c r="H35" i="11"/>
  <c r="Y35" i="11"/>
  <c r="A36" i="11"/>
  <c r="AS32" i="12"/>
  <c r="AK32" i="12"/>
  <c r="AL32" i="12" s="1"/>
  <c r="AM32" i="12" s="1"/>
  <c r="DB32" i="10"/>
  <c r="J36" i="10"/>
  <c r="CD33" i="10"/>
  <c r="BQ31" i="12"/>
  <c r="BI31" i="12"/>
  <c r="BJ31" i="12" s="1"/>
  <c r="BK31" i="12" s="1"/>
  <c r="DM31" i="10"/>
  <c r="DE31" i="10"/>
  <c r="DF31" i="10" s="1"/>
  <c r="DG31" i="10" s="1"/>
  <c r="DB30" i="12"/>
  <c r="U33" i="12"/>
  <c r="M33" i="12"/>
  <c r="N33" i="12" s="1"/>
  <c r="O33" i="12" s="1"/>
  <c r="DX32" i="10"/>
  <c r="EO32" i="10"/>
  <c r="BU35" i="10"/>
  <c r="BD35" i="10"/>
  <c r="EK28" i="12"/>
  <c r="EC28" i="12"/>
  <c r="ED28" i="12" s="1"/>
  <c r="EE28" i="12" s="1"/>
  <c r="AW36" i="10"/>
  <c r="AF36" i="10"/>
  <c r="CZ33" i="10"/>
  <c r="DQ33" i="10"/>
  <c r="CD31" i="12"/>
  <c r="J34" i="12"/>
  <c r="DB30" i="11"/>
  <c r="BU33" i="11"/>
  <c r="BD33" i="11"/>
  <c r="AH35" i="10"/>
  <c r="BQ31" i="11"/>
  <c r="BI31" i="11"/>
  <c r="BJ31" i="11" s="1"/>
  <c r="BK31" i="11" s="1"/>
  <c r="A38" i="10"/>
  <c r="Y37" i="10"/>
  <c r="H37" i="10"/>
  <c r="CZ31" i="12"/>
  <c r="DQ31" i="12"/>
  <c r="AW34" i="12"/>
  <c r="AF34" i="12"/>
  <c r="DZ29" i="12"/>
  <c r="DX30" i="11"/>
  <c r="EO30" i="11"/>
  <c r="DM29" i="12"/>
  <c r="DE29" i="12"/>
  <c r="DF29" i="12" s="1"/>
  <c r="DG29" i="12" s="1"/>
  <c r="CO30" i="11"/>
  <c r="CG30" i="11"/>
  <c r="CH30" i="11" s="1"/>
  <c r="CI30" i="11" s="1"/>
  <c r="AH33" i="11"/>
  <c r="AS34" i="10"/>
  <c r="AK34" i="10"/>
  <c r="AL34" i="10" s="1"/>
  <c r="AM34" i="10" s="1"/>
  <c r="DM29" i="11"/>
  <c r="DE29" i="11"/>
  <c r="DF29" i="11" s="1"/>
  <c r="DG29" i="11" s="1"/>
  <c r="Y35" i="12"/>
  <c r="A36" i="12"/>
  <c r="H35" i="12"/>
  <c r="DZ29" i="11"/>
  <c r="AS32" i="11"/>
  <c r="AK32" i="11"/>
  <c r="AL32" i="11" s="1"/>
  <c r="AM32" i="11" s="1"/>
  <c r="CO32" i="10"/>
  <c r="CG32" i="10"/>
  <c r="CH32" i="10" s="1"/>
  <c r="CI32" i="10" s="1"/>
  <c r="EK28" i="11"/>
  <c r="EC28" i="11"/>
  <c r="ED28" i="11" s="1"/>
  <c r="EE28" i="11" s="1"/>
  <c r="BQ33" i="10"/>
  <c r="BI33" i="10"/>
  <c r="BJ33" i="10" s="1"/>
  <c r="BK33" i="10" s="1"/>
  <c r="DZ31" i="10"/>
  <c r="G37" i="13" l="1"/>
  <c r="Z37" i="12" s="1"/>
  <c r="AA37" i="12" s="1"/>
  <c r="AE37" i="12" s="1"/>
  <c r="AG37" i="12" s="1"/>
  <c r="C37" i="13"/>
  <c r="B37" i="12" s="1"/>
  <c r="C37" i="12" s="1"/>
  <c r="G37" i="12" s="1"/>
  <c r="I37" i="12" s="1"/>
  <c r="Q37" i="13"/>
  <c r="BV37" i="11" s="1"/>
  <c r="BW37" i="11" s="1"/>
  <c r="CA37" i="11" s="1"/>
  <c r="CC37" i="11" s="1"/>
  <c r="R37" i="13"/>
  <c r="CT37" i="8" s="1"/>
  <c r="CU37" i="8" s="1"/>
  <c r="CY37" i="8" s="1"/>
  <c r="DA37" i="8" s="1"/>
  <c r="V37" i="13"/>
  <c r="DR37" i="8" s="1"/>
  <c r="DS37" i="8" s="1"/>
  <c r="DW37" i="8" s="1"/>
  <c r="DY37" i="8" s="1"/>
  <c r="E37" i="13"/>
  <c r="B37" i="11" s="1"/>
  <c r="C37" i="11" s="1"/>
  <c r="G37" i="11" s="1"/>
  <c r="I37" i="11" s="1"/>
  <c r="X37" i="13"/>
  <c r="DR37" i="10" s="1"/>
  <c r="DS37" i="10" s="1"/>
  <c r="DW37" i="10" s="1"/>
  <c r="DY37" i="10" s="1"/>
  <c r="Y37" i="13"/>
  <c r="DR37" i="11" s="1"/>
  <c r="DS37" i="11" s="1"/>
  <c r="DW37" i="11" s="1"/>
  <c r="DY37" i="11" s="1"/>
  <c r="B37" i="13"/>
  <c r="B37" i="8" s="1"/>
  <c r="C37" i="8" s="1"/>
  <c r="G37" i="8" s="1"/>
  <c r="I37" i="8" s="1"/>
  <c r="H37" i="13"/>
  <c r="Z37" i="10" s="1"/>
  <c r="AA37" i="10" s="1"/>
  <c r="AE37" i="10" s="1"/>
  <c r="AG37" i="10" s="1"/>
  <c r="K37" i="13"/>
  <c r="AX37" i="12" s="1"/>
  <c r="AY37" i="12" s="1"/>
  <c r="BC37" i="12" s="1"/>
  <c r="BE37" i="12" s="1"/>
  <c r="M37" i="13"/>
  <c r="AX37" i="11" s="1"/>
  <c r="AY37" i="11" s="1"/>
  <c r="BC37" i="11" s="1"/>
  <c r="BE37" i="11" s="1"/>
  <c r="O37" i="13"/>
  <c r="BV37" i="12" s="1"/>
  <c r="BW37" i="12" s="1"/>
  <c r="CA37" i="12" s="1"/>
  <c r="CC37" i="12" s="1"/>
  <c r="U37" i="13"/>
  <c r="CT37" i="11" s="1"/>
  <c r="CU37" i="11" s="1"/>
  <c r="CY37" i="11" s="1"/>
  <c r="DA37" i="11" s="1"/>
  <c r="L37" i="13"/>
  <c r="AX37" i="10" s="1"/>
  <c r="AY37" i="10" s="1"/>
  <c r="BC37" i="10" s="1"/>
  <c r="BE37" i="10" s="1"/>
  <c r="J37" i="13"/>
  <c r="AX37" i="8" s="1"/>
  <c r="AY37" i="8" s="1"/>
  <c r="BC37" i="8" s="1"/>
  <c r="BE37" i="8" s="1"/>
  <c r="I37" i="13"/>
  <c r="Z37" i="11" s="1"/>
  <c r="AA37" i="11" s="1"/>
  <c r="AE37" i="11" s="1"/>
  <c r="AG37" i="11" s="1"/>
  <c r="A38" i="13"/>
  <c r="D37" i="13"/>
  <c r="B37" i="10" s="1"/>
  <c r="C37" i="10" s="1"/>
  <c r="G37" i="10" s="1"/>
  <c r="I37" i="10" s="1"/>
  <c r="F37" i="13"/>
  <c r="Z37" i="8" s="1"/>
  <c r="AA37" i="8" s="1"/>
  <c r="AE37" i="8" s="1"/>
  <c r="AG37" i="8" s="1"/>
  <c r="T37" i="13"/>
  <c r="CT37" i="10" s="1"/>
  <c r="CU37" i="10" s="1"/>
  <c r="CY37" i="10" s="1"/>
  <c r="DA37" i="10" s="1"/>
  <c r="N37" i="13"/>
  <c r="BV37" i="8" s="1"/>
  <c r="BW37" i="8" s="1"/>
  <c r="CA37" i="8" s="1"/>
  <c r="CC37" i="8" s="1"/>
  <c r="S37" i="13"/>
  <c r="CT37" i="12" s="1"/>
  <c r="CU37" i="12" s="1"/>
  <c r="CY37" i="12" s="1"/>
  <c r="DA37" i="12" s="1"/>
  <c r="P37" i="13"/>
  <c r="BV37" i="10" s="1"/>
  <c r="BW37" i="10" s="1"/>
  <c r="CA37" i="10" s="1"/>
  <c r="CC37" i="10" s="1"/>
  <c r="W37" i="13"/>
  <c r="DR37" i="12" s="1"/>
  <c r="DS37" i="12" s="1"/>
  <c r="DW37" i="12" s="1"/>
  <c r="DY37" i="12" s="1"/>
  <c r="CZ31" i="8"/>
  <c r="DB31" i="8" s="1"/>
  <c r="DQ31" i="8"/>
  <c r="DB30" i="8"/>
  <c r="AH33" i="8"/>
  <c r="BU33" i="8"/>
  <c r="BD33" i="8"/>
  <c r="CO30" i="8"/>
  <c r="CG30" i="8"/>
  <c r="CH30" i="8" s="1"/>
  <c r="CI30" i="8" s="1"/>
  <c r="BF32" i="8"/>
  <c r="CS32" i="8"/>
  <c r="CB32" i="8"/>
  <c r="U33" i="8"/>
  <c r="M33" i="8"/>
  <c r="N33" i="8" s="1"/>
  <c r="O33" i="8" s="1"/>
  <c r="EK28" i="8"/>
  <c r="EC28" i="8"/>
  <c r="ED28" i="8" s="1"/>
  <c r="EE28" i="8" s="1"/>
  <c r="EK29" i="8"/>
  <c r="EC29" i="8"/>
  <c r="ED29" i="8" s="1"/>
  <c r="EE29" i="8" s="1"/>
  <c r="Y35" i="8"/>
  <c r="H35" i="8"/>
  <c r="A36" i="8"/>
  <c r="BQ31" i="8"/>
  <c r="BI31" i="8"/>
  <c r="BJ31" i="8" s="1"/>
  <c r="BK31" i="8" s="1"/>
  <c r="AF34" i="8"/>
  <c r="AW34" i="8"/>
  <c r="CO31" i="8"/>
  <c r="CG31" i="8"/>
  <c r="CH31" i="8" s="1"/>
  <c r="CI31" i="8" s="1"/>
  <c r="DX30" i="8"/>
  <c r="EO30" i="8"/>
  <c r="J34" i="8"/>
  <c r="AF35" i="12"/>
  <c r="AW35" i="12"/>
  <c r="AS35" i="10"/>
  <c r="AK35" i="10"/>
  <c r="AL35" i="10" s="1"/>
  <c r="AM35" i="10" s="1"/>
  <c r="U34" i="12"/>
  <c r="M34" i="12"/>
  <c r="N34" i="12" s="1"/>
  <c r="O34" i="12" s="1"/>
  <c r="AH36" i="10"/>
  <c r="CD34" i="10"/>
  <c r="CD32" i="12"/>
  <c r="BQ34" i="10"/>
  <c r="BI34" i="10"/>
  <c r="BJ34" i="10" s="1"/>
  <c r="BK34" i="10" s="1"/>
  <c r="DZ30" i="11"/>
  <c r="J37" i="10"/>
  <c r="BU36" i="10"/>
  <c r="BD36" i="10"/>
  <c r="U36" i="10"/>
  <c r="M36" i="10"/>
  <c r="N36" i="10" s="1"/>
  <c r="O36" i="10" s="1"/>
  <c r="CZ34" i="10"/>
  <c r="DQ34" i="10"/>
  <c r="CZ32" i="12"/>
  <c r="DQ32" i="12"/>
  <c r="EK29" i="11"/>
  <c r="EC29" i="11"/>
  <c r="ED29" i="11" s="1"/>
  <c r="EE29" i="11" s="1"/>
  <c r="AF37" i="10"/>
  <c r="AW37" i="10"/>
  <c r="EK29" i="12"/>
  <c r="EC29" i="12"/>
  <c r="ED29" i="12" s="1"/>
  <c r="EE29" i="12" s="1"/>
  <c r="A39" i="10"/>
  <c r="Y38" i="10"/>
  <c r="H38" i="10"/>
  <c r="CO31" i="12"/>
  <c r="CG31" i="12"/>
  <c r="CH31" i="12" s="1"/>
  <c r="CI31" i="12" s="1"/>
  <c r="AH34" i="12"/>
  <c r="BF33" i="11"/>
  <c r="BF35" i="10"/>
  <c r="DM32" i="10"/>
  <c r="DE32" i="10"/>
  <c r="DF32" i="10" s="1"/>
  <c r="DG32" i="10" s="1"/>
  <c r="Y36" i="11"/>
  <c r="A37" i="11"/>
  <c r="H36" i="11"/>
  <c r="DQ32" i="11"/>
  <c r="CZ32" i="11"/>
  <c r="DB31" i="11"/>
  <c r="AH34" i="11"/>
  <c r="BQ32" i="11"/>
  <c r="BI32" i="11"/>
  <c r="BJ32" i="11" s="1"/>
  <c r="BK32" i="11" s="1"/>
  <c r="BU34" i="12"/>
  <c r="BD34" i="12"/>
  <c r="CB33" i="11"/>
  <c r="CS33" i="11"/>
  <c r="DM30" i="11"/>
  <c r="DE30" i="11"/>
  <c r="DF30" i="11" s="1"/>
  <c r="DG30" i="11" s="1"/>
  <c r="CS35" i="10"/>
  <c r="CB35" i="10"/>
  <c r="AW35" i="11"/>
  <c r="AF35" i="11"/>
  <c r="CD32" i="11"/>
  <c r="EO31" i="11"/>
  <c r="DX31" i="11"/>
  <c r="BD34" i="11"/>
  <c r="BU34" i="11"/>
  <c r="CO31" i="11"/>
  <c r="CG31" i="11"/>
  <c r="CH31" i="11" s="1"/>
  <c r="CI31" i="11" s="1"/>
  <c r="U34" i="11"/>
  <c r="M34" i="11"/>
  <c r="N34" i="11" s="1"/>
  <c r="O34" i="11" s="1"/>
  <c r="J35" i="12"/>
  <c r="EO31" i="12"/>
  <c r="DX31" i="12"/>
  <c r="EO33" i="10"/>
  <c r="DX33" i="10"/>
  <c r="DM30" i="12"/>
  <c r="DE30" i="12"/>
  <c r="DF30" i="12" s="1"/>
  <c r="DG30" i="12" s="1"/>
  <c r="J35" i="11"/>
  <c r="BF33" i="12"/>
  <c r="BQ32" i="12"/>
  <c r="BI32" i="12"/>
  <c r="BJ32" i="12" s="1"/>
  <c r="BK32" i="12" s="1"/>
  <c r="EK31" i="10"/>
  <c r="EC31" i="10"/>
  <c r="ED31" i="10" s="1"/>
  <c r="EE31" i="10" s="1"/>
  <c r="A37" i="12"/>
  <c r="Y36" i="12"/>
  <c r="H36" i="12"/>
  <c r="AS33" i="11"/>
  <c r="AK33" i="11"/>
  <c r="AL33" i="11" s="1"/>
  <c r="AM33" i="11" s="1"/>
  <c r="DB31" i="12"/>
  <c r="DB33" i="10"/>
  <c r="DZ32" i="10"/>
  <c r="CO33" i="10"/>
  <c r="CG33" i="10"/>
  <c r="CH33" i="10" s="1"/>
  <c r="CI33" i="10" s="1"/>
  <c r="DZ30" i="12"/>
  <c r="CS33" i="12"/>
  <c r="CB33" i="12"/>
  <c r="AS33" i="12"/>
  <c r="AK33" i="12"/>
  <c r="AL33" i="12" s="1"/>
  <c r="AM33" i="12" s="1"/>
  <c r="P38" i="13" l="1"/>
  <c r="BV38" i="10" s="1"/>
  <c r="BW38" i="10" s="1"/>
  <c r="CA38" i="10" s="1"/>
  <c r="CC38" i="10" s="1"/>
  <c r="J38" i="13"/>
  <c r="AX38" i="8" s="1"/>
  <c r="AY38" i="8" s="1"/>
  <c r="BC38" i="8" s="1"/>
  <c r="BE38" i="8" s="1"/>
  <c r="F38" i="13"/>
  <c r="Z38" i="8" s="1"/>
  <c r="AA38" i="8" s="1"/>
  <c r="AE38" i="8" s="1"/>
  <c r="AG38" i="8" s="1"/>
  <c r="A39" i="13"/>
  <c r="W38" i="13"/>
  <c r="DR38" i="12" s="1"/>
  <c r="DS38" i="12" s="1"/>
  <c r="DW38" i="12" s="1"/>
  <c r="DY38" i="12" s="1"/>
  <c r="R38" i="13"/>
  <c r="CT38" i="8" s="1"/>
  <c r="CU38" i="8" s="1"/>
  <c r="CY38" i="8" s="1"/>
  <c r="DA38" i="8" s="1"/>
  <c r="I38" i="13"/>
  <c r="Z38" i="11" s="1"/>
  <c r="AA38" i="11" s="1"/>
  <c r="AE38" i="11" s="1"/>
  <c r="AG38" i="11" s="1"/>
  <c r="M38" i="13"/>
  <c r="AX38" i="11" s="1"/>
  <c r="AY38" i="11" s="1"/>
  <c r="BC38" i="11" s="1"/>
  <c r="BE38" i="11" s="1"/>
  <c r="L38" i="13"/>
  <c r="AX38" i="10" s="1"/>
  <c r="AY38" i="10" s="1"/>
  <c r="BC38" i="10" s="1"/>
  <c r="BE38" i="10" s="1"/>
  <c r="N38" i="13"/>
  <c r="BV38" i="8" s="1"/>
  <c r="BW38" i="8" s="1"/>
  <c r="CA38" i="8" s="1"/>
  <c r="CC38" i="8" s="1"/>
  <c r="E38" i="13"/>
  <c r="B38" i="11" s="1"/>
  <c r="C38" i="11" s="1"/>
  <c r="G38" i="11" s="1"/>
  <c r="I38" i="11" s="1"/>
  <c r="G38" i="13"/>
  <c r="Z38" i="12" s="1"/>
  <c r="AA38" i="12" s="1"/>
  <c r="AE38" i="12" s="1"/>
  <c r="AG38" i="12" s="1"/>
  <c r="B38" i="13"/>
  <c r="B38" i="8" s="1"/>
  <c r="C38" i="8" s="1"/>
  <c r="G38" i="8" s="1"/>
  <c r="I38" i="8" s="1"/>
  <c r="Q38" i="13"/>
  <c r="BV38" i="11" s="1"/>
  <c r="BW38" i="11" s="1"/>
  <c r="CA38" i="11" s="1"/>
  <c r="CC38" i="11" s="1"/>
  <c r="K38" i="13"/>
  <c r="AX38" i="12" s="1"/>
  <c r="AY38" i="12" s="1"/>
  <c r="BC38" i="12" s="1"/>
  <c r="BE38" i="12" s="1"/>
  <c r="S38" i="13"/>
  <c r="CT38" i="12" s="1"/>
  <c r="CU38" i="12" s="1"/>
  <c r="CY38" i="12" s="1"/>
  <c r="DA38" i="12" s="1"/>
  <c r="X38" i="13"/>
  <c r="DR38" i="10" s="1"/>
  <c r="DS38" i="10" s="1"/>
  <c r="DW38" i="10" s="1"/>
  <c r="DY38" i="10" s="1"/>
  <c r="V38" i="13"/>
  <c r="DR38" i="8" s="1"/>
  <c r="DS38" i="8" s="1"/>
  <c r="DW38" i="8" s="1"/>
  <c r="DY38" i="8" s="1"/>
  <c r="H38" i="13"/>
  <c r="Z38" i="10" s="1"/>
  <c r="AA38" i="10" s="1"/>
  <c r="AE38" i="10" s="1"/>
  <c r="AG38" i="10" s="1"/>
  <c r="D38" i="13"/>
  <c r="B38" i="10" s="1"/>
  <c r="C38" i="10" s="1"/>
  <c r="G38" i="10" s="1"/>
  <c r="I38" i="10" s="1"/>
  <c r="T38" i="13"/>
  <c r="CT38" i="10" s="1"/>
  <c r="CU38" i="10" s="1"/>
  <c r="CY38" i="10" s="1"/>
  <c r="DA38" i="10" s="1"/>
  <c r="C38" i="13"/>
  <c r="B38" i="12" s="1"/>
  <c r="C38" i="12" s="1"/>
  <c r="G38" i="12" s="1"/>
  <c r="I38" i="12" s="1"/>
  <c r="Y38" i="13"/>
  <c r="DR38" i="11" s="1"/>
  <c r="DS38" i="11" s="1"/>
  <c r="DW38" i="11" s="1"/>
  <c r="DY38" i="11" s="1"/>
  <c r="U38" i="13"/>
  <c r="CT38" i="11" s="1"/>
  <c r="CU38" i="11" s="1"/>
  <c r="CY38" i="11" s="1"/>
  <c r="DA38" i="11" s="1"/>
  <c r="O38" i="13"/>
  <c r="BV38" i="12" s="1"/>
  <c r="BW38" i="12" s="1"/>
  <c r="CA38" i="12" s="1"/>
  <c r="CC38" i="12" s="1"/>
  <c r="J35" i="8"/>
  <c r="BF33" i="8"/>
  <c r="AW35" i="8"/>
  <c r="AF35" i="8"/>
  <c r="CB33" i="8"/>
  <c r="CS33" i="8"/>
  <c r="CD32" i="8"/>
  <c r="BU34" i="8"/>
  <c r="BD34" i="8"/>
  <c r="BF34" i="8" s="1"/>
  <c r="DQ32" i="8"/>
  <c r="CZ32" i="8"/>
  <c r="AS33" i="8"/>
  <c r="AK33" i="8"/>
  <c r="AL33" i="8" s="1"/>
  <c r="AM33" i="8" s="1"/>
  <c r="AH34" i="8"/>
  <c r="U34" i="8"/>
  <c r="M34" i="8"/>
  <c r="N34" i="8" s="1"/>
  <c r="O34" i="8" s="1"/>
  <c r="BQ32" i="8"/>
  <c r="BI32" i="8"/>
  <c r="BJ32" i="8" s="1"/>
  <c r="BK32" i="8" s="1"/>
  <c r="DM30" i="8"/>
  <c r="DE30" i="8"/>
  <c r="DF30" i="8" s="1"/>
  <c r="DG30" i="8" s="1"/>
  <c r="EO31" i="8"/>
  <c r="DX31" i="8"/>
  <c r="DZ30" i="8"/>
  <c r="H36" i="8"/>
  <c r="A37" i="8"/>
  <c r="Y36" i="8"/>
  <c r="DM31" i="8"/>
  <c r="DE31" i="8"/>
  <c r="DF31" i="8" s="1"/>
  <c r="DG31" i="8" s="1"/>
  <c r="EK30" i="12"/>
  <c r="EC30" i="12"/>
  <c r="ED30" i="12" s="1"/>
  <c r="EE30" i="12" s="1"/>
  <c r="BF34" i="11"/>
  <c r="CZ33" i="11"/>
  <c r="DQ33" i="11"/>
  <c r="Y37" i="11"/>
  <c r="A38" i="11"/>
  <c r="H37" i="11"/>
  <c r="BU37" i="10"/>
  <c r="BD37" i="10"/>
  <c r="DB32" i="12"/>
  <c r="U37" i="10"/>
  <c r="M37" i="10"/>
  <c r="N37" i="10" s="1"/>
  <c r="O37" i="10" s="1"/>
  <c r="AS36" i="10"/>
  <c r="AK36" i="10"/>
  <c r="AL36" i="10" s="1"/>
  <c r="AM36" i="10" s="1"/>
  <c r="U35" i="11"/>
  <c r="M35" i="11"/>
  <c r="N35" i="11" s="1"/>
  <c r="O35" i="11" s="1"/>
  <c r="DZ31" i="11"/>
  <c r="CD33" i="11"/>
  <c r="AW36" i="11"/>
  <c r="AF36" i="11"/>
  <c r="BQ33" i="11"/>
  <c r="BI33" i="11"/>
  <c r="BJ33" i="11" s="1"/>
  <c r="BK33" i="11" s="1"/>
  <c r="AH37" i="10"/>
  <c r="DX34" i="10"/>
  <c r="EO34" i="10"/>
  <c r="DM31" i="12"/>
  <c r="DE31" i="12"/>
  <c r="DF31" i="12" s="1"/>
  <c r="DG31" i="12" s="1"/>
  <c r="U35" i="12"/>
  <c r="M35" i="12"/>
  <c r="N35" i="12" s="1"/>
  <c r="O35" i="12" s="1"/>
  <c r="CD35" i="10"/>
  <c r="AS34" i="11"/>
  <c r="AK34" i="11"/>
  <c r="AL34" i="11" s="1"/>
  <c r="AM34" i="11" s="1"/>
  <c r="DB34" i="10"/>
  <c r="EK30" i="11"/>
  <c r="EC30" i="11"/>
  <c r="ED30" i="11" s="1"/>
  <c r="EE30" i="11" s="1"/>
  <c r="CO32" i="12"/>
  <c r="CG32" i="12"/>
  <c r="CH32" i="12" s="1"/>
  <c r="CI32" i="12" s="1"/>
  <c r="CD33" i="12"/>
  <c r="DQ35" i="10"/>
  <c r="CZ35" i="10"/>
  <c r="BF34" i="12"/>
  <c r="AS34" i="12"/>
  <c r="AK34" i="12"/>
  <c r="AL34" i="12" s="1"/>
  <c r="AM34" i="12" s="1"/>
  <c r="J38" i="10"/>
  <c r="DQ33" i="12"/>
  <c r="CZ33" i="12"/>
  <c r="EK32" i="10"/>
  <c r="EC32" i="10"/>
  <c r="ED32" i="10" s="1"/>
  <c r="EE32" i="10" s="1"/>
  <c r="CO32" i="11"/>
  <c r="CG32" i="11"/>
  <c r="CH32" i="11" s="1"/>
  <c r="CI32" i="11" s="1"/>
  <c r="CS34" i="12"/>
  <c r="CB34" i="12"/>
  <c r="DM31" i="11"/>
  <c r="DE31" i="11"/>
  <c r="DF31" i="11" s="1"/>
  <c r="DG31" i="11" s="1"/>
  <c r="AW38" i="10"/>
  <c r="AF38" i="10"/>
  <c r="CO34" i="10"/>
  <c r="CG34" i="10"/>
  <c r="CH34" i="10" s="1"/>
  <c r="CI34" i="10" s="1"/>
  <c r="J36" i="12"/>
  <c r="BQ33" i="12"/>
  <c r="BI33" i="12"/>
  <c r="BJ33" i="12" s="1"/>
  <c r="BK33" i="12" s="1"/>
  <c r="DZ33" i="10"/>
  <c r="AH35" i="11"/>
  <c r="DB32" i="11"/>
  <c r="BQ35" i="10"/>
  <c r="BI35" i="10"/>
  <c r="BJ35" i="10" s="1"/>
  <c r="BK35" i="10" s="1"/>
  <c r="A40" i="10"/>
  <c r="Y39" i="10"/>
  <c r="H39" i="10"/>
  <c r="J39" i="10" s="1"/>
  <c r="U39" i="10" s="1"/>
  <c r="BF36" i="10"/>
  <c r="DM33" i="10"/>
  <c r="DE33" i="10"/>
  <c r="DF33" i="10" s="1"/>
  <c r="DG33" i="10" s="1"/>
  <c r="AF36" i="12"/>
  <c r="AW36" i="12"/>
  <c r="BU35" i="11"/>
  <c r="BD35" i="11"/>
  <c r="EO32" i="11"/>
  <c r="DX32" i="11"/>
  <c r="CS36" i="10"/>
  <c r="CB36" i="10"/>
  <c r="BU35" i="12"/>
  <c r="BD35" i="12"/>
  <c r="H37" i="12"/>
  <c r="Y37" i="12"/>
  <c r="A38" i="12"/>
  <c r="DZ31" i="12"/>
  <c r="CB34" i="11"/>
  <c r="CS34" i="11"/>
  <c r="J36" i="11"/>
  <c r="DX32" i="12"/>
  <c r="EO32" i="12"/>
  <c r="AH35" i="12"/>
  <c r="S39" i="13" l="1"/>
  <c r="CT39" i="12" s="1"/>
  <c r="CU39" i="12" s="1"/>
  <c r="CY39" i="12" s="1"/>
  <c r="DA39" i="12" s="1"/>
  <c r="H39" i="13"/>
  <c r="Z39" i="10" s="1"/>
  <c r="AA39" i="10" s="1"/>
  <c r="AE39" i="10" s="1"/>
  <c r="AG39" i="10" s="1"/>
  <c r="M39" i="13"/>
  <c r="AX39" i="11" s="1"/>
  <c r="AY39" i="11" s="1"/>
  <c r="BC39" i="11" s="1"/>
  <c r="BE39" i="11" s="1"/>
  <c r="C39" i="13"/>
  <c r="B39" i="12" s="1"/>
  <c r="C39" i="12" s="1"/>
  <c r="G39" i="12" s="1"/>
  <c r="I39" i="12" s="1"/>
  <c r="Q39" i="13"/>
  <c r="BV39" i="11" s="1"/>
  <c r="BW39" i="11" s="1"/>
  <c r="CA39" i="11" s="1"/>
  <c r="CC39" i="11" s="1"/>
  <c r="D39" i="13"/>
  <c r="B39" i="10" s="1"/>
  <c r="C39" i="10" s="1"/>
  <c r="G39" i="10" s="1"/>
  <c r="I39" i="10" s="1"/>
  <c r="M39" i="10" s="1"/>
  <c r="N39" i="10" s="1"/>
  <c r="O39" i="10" s="1"/>
  <c r="B39" i="13"/>
  <c r="B39" i="8" s="1"/>
  <c r="C39" i="8" s="1"/>
  <c r="G39" i="8" s="1"/>
  <c r="I39" i="8" s="1"/>
  <c r="W39" i="13"/>
  <c r="DR39" i="12" s="1"/>
  <c r="DS39" i="12" s="1"/>
  <c r="DW39" i="12" s="1"/>
  <c r="DY39" i="12" s="1"/>
  <c r="L39" i="13"/>
  <c r="AX39" i="10" s="1"/>
  <c r="AY39" i="10" s="1"/>
  <c r="BC39" i="10" s="1"/>
  <c r="BE39" i="10" s="1"/>
  <c r="U39" i="13"/>
  <c r="CT39" i="11" s="1"/>
  <c r="CU39" i="11" s="1"/>
  <c r="CY39" i="11" s="1"/>
  <c r="DA39" i="11" s="1"/>
  <c r="T39" i="13"/>
  <c r="CT39" i="10" s="1"/>
  <c r="CU39" i="10" s="1"/>
  <c r="CY39" i="10" s="1"/>
  <c r="DA39" i="10" s="1"/>
  <c r="R39" i="13"/>
  <c r="CT39" i="8" s="1"/>
  <c r="CU39" i="8" s="1"/>
  <c r="CY39" i="8" s="1"/>
  <c r="DA39" i="8" s="1"/>
  <c r="F39" i="13"/>
  <c r="Z39" i="8" s="1"/>
  <c r="AA39" i="8" s="1"/>
  <c r="AE39" i="8" s="1"/>
  <c r="AG39" i="8" s="1"/>
  <c r="G39" i="13"/>
  <c r="Z39" i="12" s="1"/>
  <c r="AA39" i="12" s="1"/>
  <c r="AE39" i="12" s="1"/>
  <c r="AG39" i="12" s="1"/>
  <c r="V39" i="13"/>
  <c r="DR39" i="8" s="1"/>
  <c r="DS39" i="8" s="1"/>
  <c r="DW39" i="8" s="1"/>
  <c r="DY39" i="8" s="1"/>
  <c r="A40" i="13"/>
  <c r="O39" i="13"/>
  <c r="BV39" i="12" s="1"/>
  <c r="BW39" i="12" s="1"/>
  <c r="CA39" i="12" s="1"/>
  <c r="CC39" i="12" s="1"/>
  <c r="I39" i="13"/>
  <c r="Z39" i="11" s="1"/>
  <c r="AA39" i="11" s="1"/>
  <c r="AE39" i="11" s="1"/>
  <c r="AG39" i="11" s="1"/>
  <c r="J39" i="13"/>
  <c r="AX39" i="8" s="1"/>
  <c r="AY39" i="8" s="1"/>
  <c r="BC39" i="8" s="1"/>
  <c r="BE39" i="8" s="1"/>
  <c r="N39" i="13"/>
  <c r="BV39" i="8" s="1"/>
  <c r="BW39" i="8" s="1"/>
  <c r="CA39" i="8" s="1"/>
  <c r="CC39" i="8" s="1"/>
  <c r="Y39" i="13"/>
  <c r="DR39" i="11" s="1"/>
  <c r="DS39" i="11" s="1"/>
  <c r="DW39" i="11" s="1"/>
  <c r="DY39" i="11" s="1"/>
  <c r="E39" i="13"/>
  <c r="B39" i="11" s="1"/>
  <c r="C39" i="11" s="1"/>
  <c r="G39" i="11" s="1"/>
  <c r="I39" i="11" s="1"/>
  <c r="K39" i="13"/>
  <c r="AX39" i="12" s="1"/>
  <c r="AY39" i="12" s="1"/>
  <c r="BC39" i="12" s="1"/>
  <c r="BE39" i="12" s="1"/>
  <c r="X39" i="13"/>
  <c r="DR39" i="10" s="1"/>
  <c r="DS39" i="10" s="1"/>
  <c r="DW39" i="10" s="1"/>
  <c r="DY39" i="10" s="1"/>
  <c r="P39" i="13"/>
  <c r="BV39" i="10" s="1"/>
  <c r="BW39" i="10" s="1"/>
  <c r="CA39" i="10" s="1"/>
  <c r="CC39" i="10" s="1"/>
  <c r="AF36" i="8"/>
  <c r="AW36" i="8"/>
  <c r="CZ33" i="8"/>
  <c r="DQ33" i="8"/>
  <c r="H37" i="8"/>
  <c r="A38" i="8"/>
  <c r="Y37" i="8"/>
  <c r="CD33" i="8"/>
  <c r="J36" i="8"/>
  <c r="DB32" i="8"/>
  <c r="AH35" i="8"/>
  <c r="EK30" i="8"/>
  <c r="EC30" i="8"/>
  <c r="ED30" i="8" s="1"/>
  <c r="EE30" i="8" s="1"/>
  <c r="EO32" i="8"/>
  <c r="DX32" i="8"/>
  <c r="BU35" i="8"/>
  <c r="BD35" i="8"/>
  <c r="BF35" i="8" s="1"/>
  <c r="BQ34" i="8"/>
  <c r="BI34" i="8"/>
  <c r="BJ34" i="8" s="1"/>
  <c r="BK34" i="8" s="1"/>
  <c r="BQ33" i="8"/>
  <c r="BI33" i="8"/>
  <c r="BJ33" i="8" s="1"/>
  <c r="BK33" i="8" s="1"/>
  <c r="DZ31" i="8"/>
  <c r="CB34" i="8"/>
  <c r="CS34" i="8"/>
  <c r="AS34" i="8"/>
  <c r="AK34" i="8"/>
  <c r="AL34" i="8" s="1"/>
  <c r="AM34" i="8" s="1"/>
  <c r="CO32" i="8"/>
  <c r="CG32" i="8"/>
  <c r="CH32" i="8" s="1"/>
  <c r="CI32" i="8" s="1"/>
  <c r="U35" i="8"/>
  <c r="M35" i="8"/>
  <c r="N35" i="8" s="1"/>
  <c r="O35" i="8" s="1"/>
  <c r="AS35" i="12"/>
  <c r="AK35" i="12"/>
  <c r="AL35" i="12" s="1"/>
  <c r="AM35" i="12" s="1"/>
  <c r="A39" i="12"/>
  <c r="Y38" i="12"/>
  <c r="H38" i="12"/>
  <c r="CS35" i="12"/>
  <c r="CB35" i="12"/>
  <c r="A41" i="10"/>
  <c r="Y40" i="10"/>
  <c r="H40" i="10"/>
  <c r="J40" i="10" s="1"/>
  <c r="U40" i="10" s="1"/>
  <c r="AH38" i="10"/>
  <c r="DM34" i="10"/>
  <c r="DE34" i="10"/>
  <c r="DF34" i="10" s="1"/>
  <c r="DG34" i="10" s="1"/>
  <c r="CO33" i="11"/>
  <c r="CG33" i="11"/>
  <c r="CH33" i="11" s="1"/>
  <c r="CI33" i="11" s="1"/>
  <c r="U36" i="11"/>
  <c r="M36" i="11"/>
  <c r="N36" i="11" s="1"/>
  <c r="O36" i="11" s="1"/>
  <c r="AF37" i="12"/>
  <c r="AW37" i="12"/>
  <c r="CD36" i="10"/>
  <c r="BU38" i="10"/>
  <c r="BD38" i="10"/>
  <c r="J37" i="12"/>
  <c r="CZ36" i="10"/>
  <c r="DQ36" i="10"/>
  <c r="U36" i="12"/>
  <c r="M36" i="12"/>
  <c r="N36" i="12" s="1"/>
  <c r="O36" i="12" s="1"/>
  <c r="DZ34" i="10"/>
  <c r="EK31" i="11"/>
  <c r="EC31" i="11"/>
  <c r="ED31" i="11" s="1"/>
  <c r="EE31" i="11" s="1"/>
  <c r="DM32" i="12"/>
  <c r="DE32" i="12"/>
  <c r="DF32" i="12" s="1"/>
  <c r="DG32" i="12" s="1"/>
  <c r="BQ34" i="11"/>
  <c r="BI34" i="11"/>
  <c r="BJ34" i="11" s="1"/>
  <c r="BK34" i="11" s="1"/>
  <c r="BF35" i="11"/>
  <c r="AS35" i="11"/>
  <c r="AK35" i="11"/>
  <c r="AL35" i="11" s="1"/>
  <c r="AM35" i="11" s="1"/>
  <c r="BF37" i="10"/>
  <c r="J37" i="11"/>
  <c r="DZ32" i="12"/>
  <c r="DQ34" i="11"/>
  <c r="CZ34" i="11"/>
  <c r="CS35" i="11"/>
  <c r="CB35" i="11"/>
  <c r="BQ36" i="10"/>
  <c r="BI36" i="10"/>
  <c r="BJ36" i="10" s="1"/>
  <c r="BK36" i="10" s="1"/>
  <c r="BQ34" i="12"/>
  <c r="BI34" i="12"/>
  <c r="BJ34" i="12" s="1"/>
  <c r="BK34" i="12" s="1"/>
  <c r="AS37" i="10"/>
  <c r="AK37" i="10"/>
  <c r="AL37" i="10" s="1"/>
  <c r="AM37" i="10" s="1"/>
  <c r="CS37" i="10"/>
  <c r="CB37" i="10"/>
  <c r="A39" i="11"/>
  <c r="Y38" i="11"/>
  <c r="H38" i="11"/>
  <c r="CD34" i="11"/>
  <c r="BU36" i="12"/>
  <c r="BD36" i="12"/>
  <c r="DM32" i="11"/>
  <c r="DE32" i="11"/>
  <c r="DF32" i="11" s="1"/>
  <c r="DG32" i="11" s="1"/>
  <c r="U38" i="10"/>
  <c r="M38" i="10"/>
  <c r="N38" i="10" s="1"/>
  <c r="O38" i="10" s="1"/>
  <c r="DB35" i="10"/>
  <c r="AH36" i="11"/>
  <c r="AW37" i="11"/>
  <c r="AF37" i="11"/>
  <c r="DZ32" i="11"/>
  <c r="AH36" i="12"/>
  <c r="EK33" i="10"/>
  <c r="EC33" i="10"/>
  <c r="ED33" i="10" s="1"/>
  <c r="EE33" i="10" s="1"/>
  <c r="CD34" i="12"/>
  <c r="DB33" i="12"/>
  <c r="DX35" i="10"/>
  <c r="EO35" i="10"/>
  <c r="BU36" i="11"/>
  <c r="BD36" i="11"/>
  <c r="DX33" i="11"/>
  <c r="EO33" i="11"/>
  <c r="EK31" i="12"/>
  <c r="EC31" i="12"/>
  <c r="ED31" i="12" s="1"/>
  <c r="EE31" i="12" s="1"/>
  <c r="BF35" i="12"/>
  <c r="AW39" i="10"/>
  <c r="AF39" i="10"/>
  <c r="DQ34" i="12"/>
  <c r="CZ34" i="12"/>
  <c r="DX33" i="12"/>
  <c r="EO33" i="12"/>
  <c r="CO33" i="12"/>
  <c r="CG33" i="12"/>
  <c r="CH33" i="12" s="1"/>
  <c r="CI33" i="12" s="1"/>
  <c r="CO35" i="10"/>
  <c r="CG35" i="10"/>
  <c r="CH35" i="10" s="1"/>
  <c r="CI35" i="10" s="1"/>
  <c r="DB33" i="11"/>
  <c r="M40" i="13" l="1"/>
  <c r="AX40" i="11" s="1"/>
  <c r="AY40" i="11" s="1"/>
  <c r="BC40" i="11" s="1"/>
  <c r="BE40" i="11" s="1"/>
  <c r="X40" i="13"/>
  <c r="DR40" i="10" s="1"/>
  <c r="DS40" i="10" s="1"/>
  <c r="DW40" i="10" s="1"/>
  <c r="DY40" i="10" s="1"/>
  <c r="U40" i="13"/>
  <c r="CT40" i="11" s="1"/>
  <c r="CU40" i="11" s="1"/>
  <c r="CY40" i="11" s="1"/>
  <c r="DA40" i="11" s="1"/>
  <c r="E40" i="13"/>
  <c r="B40" i="11" s="1"/>
  <c r="C40" i="11" s="1"/>
  <c r="G40" i="11" s="1"/>
  <c r="I40" i="11" s="1"/>
  <c r="P40" i="13"/>
  <c r="BV40" i="10" s="1"/>
  <c r="BW40" i="10" s="1"/>
  <c r="CA40" i="10" s="1"/>
  <c r="CC40" i="10" s="1"/>
  <c r="R40" i="13"/>
  <c r="CT40" i="8" s="1"/>
  <c r="CU40" i="8" s="1"/>
  <c r="CY40" i="8" s="1"/>
  <c r="DA40" i="8" s="1"/>
  <c r="D40" i="13"/>
  <c r="B40" i="10" s="1"/>
  <c r="C40" i="10" s="1"/>
  <c r="G40" i="10" s="1"/>
  <c r="I40" i="10" s="1"/>
  <c r="M40" i="10" s="1"/>
  <c r="N40" i="10" s="1"/>
  <c r="O40" i="10" s="1"/>
  <c r="Q40" i="13"/>
  <c r="BV40" i="11" s="1"/>
  <c r="BW40" i="11" s="1"/>
  <c r="CA40" i="11" s="1"/>
  <c r="CC40" i="11" s="1"/>
  <c r="H40" i="13"/>
  <c r="Z40" i="10" s="1"/>
  <c r="AA40" i="10" s="1"/>
  <c r="AE40" i="10" s="1"/>
  <c r="AG40" i="10" s="1"/>
  <c r="B40" i="13"/>
  <c r="B40" i="8" s="1"/>
  <c r="C40" i="8" s="1"/>
  <c r="G40" i="8" s="1"/>
  <c r="I40" i="8" s="1"/>
  <c r="C40" i="13"/>
  <c r="B40" i="12" s="1"/>
  <c r="C40" i="12" s="1"/>
  <c r="G40" i="12" s="1"/>
  <c r="I40" i="12" s="1"/>
  <c r="L40" i="13"/>
  <c r="AX40" i="10" s="1"/>
  <c r="AY40" i="10" s="1"/>
  <c r="BC40" i="10" s="1"/>
  <c r="BE40" i="10" s="1"/>
  <c r="I40" i="13"/>
  <c r="Z40" i="11" s="1"/>
  <c r="AA40" i="11" s="1"/>
  <c r="AE40" i="11" s="1"/>
  <c r="AG40" i="11" s="1"/>
  <c r="V40" i="13"/>
  <c r="DR40" i="8" s="1"/>
  <c r="DS40" i="8" s="1"/>
  <c r="DW40" i="8" s="1"/>
  <c r="DY40" i="8" s="1"/>
  <c r="K40" i="13"/>
  <c r="AX40" i="12" s="1"/>
  <c r="AY40" i="12" s="1"/>
  <c r="BC40" i="12" s="1"/>
  <c r="BE40" i="12" s="1"/>
  <c r="Y40" i="13"/>
  <c r="DR40" i="11" s="1"/>
  <c r="DS40" i="11" s="1"/>
  <c r="DW40" i="11" s="1"/>
  <c r="DY40" i="11" s="1"/>
  <c r="W40" i="13"/>
  <c r="DR40" i="12" s="1"/>
  <c r="DS40" i="12" s="1"/>
  <c r="DW40" i="12" s="1"/>
  <c r="DY40" i="12" s="1"/>
  <c r="G40" i="13"/>
  <c r="Z40" i="12" s="1"/>
  <c r="AA40" i="12" s="1"/>
  <c r="AE40" i="12" s="1"/>
  <c r="AG40" i="12" s="1"/>
  <c r="J40" i="13"/>
  <c r="AX40" i="8" s="1"/>
  <c r="AY40" i="8" s="1"/>
  <c r="BC40" i="8" s="1"/>
  <c r="BE40" i="8" s="1"/>
  <c r="T40" i="13"/>
  <c r="CT40" i="10" s="1"/>
  <c r="CU40" i="10" s="1"/>
  <c r="CY40" i="10" s="1"/>
  <c r="DA40" i="10" s="1"/>
  <c r="O40" i="13"/>
  <c r="BV40" i="12" s="1"/>
  <c r="BW40" i="12" s="1"/>
  <c r="CA40" i="12" s="1"/>
  <c r="CC40" i="12" s="1"/>
  <c r="A41" i="13"/>
  <c r="S40" i="13"/>
  <c r="CT40" i="12" s="1"/>
  <c r="CU40" i="12" s="1"/>
  <c r="CY40" i="12" s="1"/>
  <c r="DA40" i="12" s="1"/>
  <c r="F40" i="13"/>
  <c r="Z40" i="8" s="1"/>
  <c r="AA40" i="8" s="1"/>
  <c r="AE40" i="8" s="1"/>
  <c r="AG40" i="8" s="1"/>
  <c r="N40" i="13"/>
  <c r="BV40" i="8" s="1"/>
  <c r="BW40" i="8" s="1"/>
  <c r="CA40" i="8" s="1"/>
  <c r="CC40" i="8" s="1"/>
  <c r="CZ34" i="8"/>
  <c r="DQ34" i="8"/>
  <c r="AW37" i="8"/>
  <c r="AF37" i="8"/>
  <c r="CD34" i="8"/>
  <c r="AS35" i="8"/>
  <c r="AK35" i="8"/>
  <c r="AL35" i="8" s="1"/>
  <c r="AM35" i="8" s="1"/>
  <c r="Y38" i="8"/>
  <c r="A39" i="8"/>
  <c r="H38" i="8"/>
  <c r="BQ35" i="8"/>
  <c r="BI35" i="8"/>
  <c r="BJ35" i="8" s="1"/>
  <c r="BK35" i="8" s="1"/>
  <c r="J37" i="8"/>
  <c r="EK31" i="8"/>
  <c r="EC31" i="8"/>
  <c r="ED31" i="8" s="1"/>
  <c r="EE31" i="8" s="1"/>
  <c r="CS35" i="8"/>
  <c r="CB35" i="8"/>
  <c r="CD35" i="8" s="1"/>
  <c r="DE32" i="8"/>
  <c r="DF32" i="8" s="1"/>
  <c r="DG32" i="8" s="1"/>
  <c r="DM32" i="8"/>
  <c r="DX33" i="8"/>
  <c r="EO33" i="8"/>
  <c r="DZ32" i="8"/>
  <c r="DB33" i="8"/>
  <c r="U36" i="8"/>
  <c r="M36" i="8"/>
  <c r="N36" i="8" s="1"/>
  <c r="O36" i="8" s="1"/>
  <c r="BU36" i="8"/>
  <c r="BD36" i="8"/>
  <c r="BF36" i="8" s="1"/>
  <c r="CG33" i="8"/>
  <c r="CH33" i="8" s="1"/>
  <c r="CI33" i="8" s="1"/>
  <c r="CO33" i="8"/>
  <c r="AH36" i="8"/>
  <c r="CS38" i="10"/>
  <c r="CB38" i="10"/>
  <c r="CD35" i="12"/>
  <c r="DM33" i="12"/>
  <c r="DE33" i="12"/>
  <c r="DF33" i="12" s="1"/>
  <c r="DG33" i="12" s="1"/>
  <c r="EK32" i="11"/>
  <c r="EC32" i="11"/>
  <c r="ED32" i="11" s="1"/>
  <c r="EE32" i="11" s="1"/>
  <c r="AH37" i="11"/>
  <c r="BF36" i="12"/>
  <c r="J38" i="11"/>
  <c r="U37" i="11"/>
  <c r="M37" i="11"/>
  <c r="N37" i="11" s="1"/>
  <c r="O37" i="11" s="1"/>
  <c r="EO36" i="10"/>
  <c r="DX36" i="10"/>
  <c r="DQ35" i="12"/>
  <c r="CZ35" i="12"/>
  <c r="DZ33" i="12"/>
  <c r="BQ35" i="12"/>
  <c r="BI35" i="12"/>
  <c r="BJ35" i="12" s="1"/>
  <c r="BK35" i="12" s="1"/>
  <c r="BF36" i="11"/>
  <c r="BU37" i="11"/>
  <c r="BD37" i="11"/>
  <c r="DM35" i="10"/>
  <c r="DE35" i="10"/>
  <c r="DF35" i="10" s="1"/>
  <c r="DG35" i="10" s="1"/>
  <c r="CS36" i="12"/>
  <c r="CB36" i="12"/>
  <c r="AW38" i="11"/>
  <c r="AF38" i="11"/>
  <c r="CD35" i="11"/>
  <c r="DB36" i="10"/>
  <c r="J38" i="12"/>
  <c r="DB34" i="12"/>
  <c r="CS36" i="11"/>
  <c r="CB36" i="11"/>
  <c r="CO34" i="12"/>
  <c r="CG34" i="12"/>
  <c r="CH34" i="12" s="1"/>
  <c r="CI34" i="12" s="1"/>
  <c r="Y39" i="11"/>
  <c r="H39" i="11"/>
  <c r="A40" i="11"/>
  <c r="DQ35" i="11"/>
  <c r="CZ35" i="11"/>
  <c r="BQ37" i="10"/>
  <c r="BI37" i="10"/>
  <c r="BJ37" i="10" s="1"/>
  <c r="BK37" i="10" s="1"/>
  <c r="AS38" i="10"/>
  <c r="AK38" i="10"/>
  <c r="AL38" i="10" s="1"/>
  <c r="AM38" i="10" s="1"/>
  <c r="AW38" i="12"/>
  <c r="AF38" i="12"/>
  <c r="DM33" i="11"/>
  <c r="DE33" i="11"/>
  <c r="DF33" i="11" s="1"/>
  <c r="DG33" i="11" s="1"/>
  <c r="DX34" i="12"/>
  <c r="EO34" i="12"/>
  <c r="CO34" i="11"/>
  <c r="CG34" i="11"/>
  <c r="CH34" i="11" s="1"/>
  <c r="CI34" i="11" s="1"/>
  <c r="CD37" i="10"/>
  <c r="DB34" i="11"/>
  <c r="BQ35" i="11"/>
  <c r="BI35" i="11"/>
  <c r="BJ35" i="11" s="1"/>
  <c r="BK35" i="11" s="1"/>
  <c r="U37" i="12"/>
  <c r="M37" i="12"/>
  <c r="N37" i="12" s="1"/>
  <c r="O37" i="12" s="1"/>
  <c r="CO36" i="10"/>
  <c r="CG36" i="10"/>
  <c r="CH36" i="10" s="1"/>
  <c r="CI36" i="10" s="1"/>
  <c r="A40" i="12"/>
  <c r="Y39" i="12"/>
  <c r="H39" i="12"/>
  <c r="AS36" i="11"/>
  <c r="AK36" i="11"/>
  <c r="AL36" i="11" s="1"/>
  <c r="AM36" i="11" s="1"/>
  <c r="CZ37" i="10"/>
  <c r="DQ37" i="10"/>
  <c r="DX34" i="11"/>
  <c r="EO34" i="11"/>
  <c r="EK34" i="10"/>
  <c r="EC34" i="10"/>
  <c r="ED34" i="10" s="1"/>
  <c r="EE34" i="10" s="1"/>
  <c r="BD37" i="12"/>
  <c r="BU37" i="12"/>
  <c r="AW40" i="10"/>
  <c r="AF40" i="10"/>
  <c r="AH39" i="10"/>
  <c r="AH37" i="12"/>
  <c r="Y41" i="10"/>
  <c r="A42" i="10"/>
  <c r="H41" i="10"/>
  <c r="BD39" i="10"/>
  <c r="BU39" i="10"/>
  <c r="DZ33" i="11"/>
  <c r="DZ35" i="10"/>
  <c r="AS36" i="12"/>
  <c r="AK36" i="12"/>
  <c r="AL36" i="12" s="1"/>
  <c r="AM36" i="12" s="1"/>
  <c r="EK32" i="12"/>
  <c r="EC32" i="12"/>
  <c r="ED32" i="12" s="1"/>
  <c r="EE32" i="12" s="1"/>
  <c r="BF38" i="10"/>
  <c r="B41" i="13" l="1"/>
  <c r="B41" i="8" s="1"/>
  <c r="C41" i="8" s="1"/>
  <c r="G41" i="8" s="1"/>
  <c r="I41" i="8" s="1"/>
  <c r="K41" i="13"/>
  <c r="AX41" i="12" s="1"/>
  <c r="AY41" i="12" s="1"/>
  <c r="BC41" i="12" s="1"/>
  <c r="BE41" i="12" s="1"/>
  <c r="L41" i="13"/>
  <c r="AX41" i="10" s="1"/>
  <c r="AY41" i="10" s="1"/>
  <c r="BC41" i="10" s="1"/>
  <c r="BE41" i="10" s="1"/>
  <c r="F41" i="13"/>
  <c r="Z41" i="8" s="1"/>
  <c r="AA41" i="8" s="1"/>
  <c r="AE41" i="8" s="1"/>
  <c r="AG41" i="8" s="1"/>
  <c r="E41" i="13"/>
  <c r="B41" i="11" s="1"/>
  <c r="C41" i="11" s="1"/>
  <c r="G41" i="11" s="1"/>
  <c r="I41" i="11" s="1"/>
  <c r="H41" i="13"/>
  <c r="Z41" i="10" s="1"/>
  <c r="AA41" i="10" s="1"/>
  <c r="AE41" i="10" s="1"/>
  <c r="AG41" i="10" s="1"/>
  <c r="J41" i="13"/>
  <c r="AX41" i="8" s="1"/>
  <c r="AY41" i="8" s="1"/>
  <c r="BC41" i="8" s="1"/>
  <c r="BE41" i="8" s="1"/>
  <c r="W41" i="13"/>
  <c r="DR41" i="12" s="1"/>
  <c r="DS41" i="12" s="1"/>
  <c r="DW41" i="12" s="1"/>
  <c r="DY41" i="12" s="1"/>
  <c r="D41" i="13"/>
  <c r="B41" i="10" s="1"/>
  <c r="C41" i="10" s="1"/>
  <c r="G41" i="10" s="1"/>
  <c r="I41" i="10" s="1"/>
  <c r="Q41" i="13"/>
  <c r="BV41" i="11" s="1"/>
  <c r="BW41" i="11" s="1"/>
  <c r="CA41" i="11" s="1"/>
  <c r="CC41" i="11" s="1"/>
  <c r="O41" i="13"/>
  <c r="BV41" i="12" s="1"/>
  <c r="BW41" i="12" s="1"/>
  <c r="CA41" i="12" s="1"/>
  <c r="CC41" i="12" s="1"/>
  <c r="P41" i="13"/>
  <c r="BV41" i="10" s="1"/>
  <c r="BW41" i="10" s="1"/>
  <c r="CA41" i="10" s="1"/>
  <c r="CC41" i="10" s="1"/>
  <c r="N41" i="13"/>
  <c r="BV41" i="8" s="1"/>
  <c r="BW41" i="8" s="1"/>
  <c r="CA41" i="8" s="1"/>
  <c r="CC41" i="8" s="1"/>
  <c r="T41" i="13"/>
  <c r="CT41" i="10" s="1"/>
  <c r="CU41" i="10" s="1"/>
  <c r="CY41" i="10" s="1"/>
  <c r="DA41" i="10" s="1"/>
  <c r="X41" i="13"/>
  <c r="DR41" i="10" s="1"/>
  <c r="DS41" i="10" s="1"/>
  <c r="DW41" i="10" s="1"/>
  <c r="DY41" i="10" s="1"/>
  <c r="V41" i="13"/>
  <c r="DR41" i="8" s="1"/>
  <c r="DS41" i="8" s="1"/>
  <c r="DW41" i="8" s="1"/>
  <c r="DY41" i="8" s="1"/>
  <c r="Y41" i="13"/>
  <c r="DR41" i="11" s="1"/>
  <c r="DS41" i="11" s="1"/>
  <c r="DW41" i="11" s="1"/>
  <c r="DY41" i="11" s="1"/>
  <c r="G41" i="13"/>
  <c r="Z41" i="12" s="1"/>
  <c r="AA41" i="12" s="1"/>
  <c r="AE41" i="12" s="1"/>
  <c r="AG41" i="12" s="1"/>
  <c r="S41" i="13"/>
  <c r="CT41" i="12" s="1"/>
  <c r="CU41" i="12" s="1"/>
  <c r="CY41" i="12" s="1"/>
  <c r="DA41" i="12" s="1"/>
  <c r="C41" i="13"/>
  <c r="B41" i="12" s="1"/>
  <c r="C41" i="12" s="1"/>
  <c r="G41" i="12" s="1"/>
  <c r="I41" i="12" s="1"/>
  <c r="M41" i="13"/>
  <c r="AX41" i="11" s="1"/>
  <c r="AY41" i="11" s="1"/>
  <c r="BC41" i="11" s="1"/>
  <c r="BE41" i="11" s="1"/>
  <c r="A42" i="13"/>
  <c r="I41" i="13"/>
  <c r="Z41" i="11" s="1"/>
  <c r="AA41" i="11" s="1"/>
  <c r="AE41" i="11" s="1"/>
  <c r="AG41" i="11" s="1"/>
  <c r="R41" i="13"/>
  <c r="CT41" i="8" s="1"/>
  <c r="CU41" i="8" s="1"/>
  <c r="CY41" i="8" s="1"/>
  <c r="DA41" i="8" s="1"/>
  <c r="U41" i="13"/>
  <c r="CT41" i="11" s="1"/>
  <c r="CU41" i="11" s="1"/>
  <c r="CY41" i="11" s="1"/>
  <c r="DA41" i="11" s="1"/>
  <c r="BQ36" i="8"/>
  <c r="BI36" i="8"/>
  <c r="BJ36" i="8" s="1"/>
  <c r="BK36" i="8" s="1"/>
  <c r="CS36" i="8"/>
  <c r="CB36" i="8"/>
  <c r="DZ33" i="8"/>
  <c r="U37" i="8"/>
  <c r="M37" i="8"/>
  <c r="N37" i="8" s="1"/>
  <c r="O37" i="8" s="1"/>
  <c r="CO34" i="8"/>
  <c r="CG34" i="8"/>
  <c r="CH34" i="8" s="1"/>
  <c r="CI34" i="8" s="1"/>
  <c r="CO35" i="8"/>
  <c r="CG35" i="8"/>
  <c r="CH35" i="8" s="1"/>
  <c r="CI35" i="8" s="1"/>
  <c r="AH37" i="8"/>
  <c r="AK36" i="8"/>
  <c r="AL36" i="8" s="1"/>
  <c r="AM36" i="8" s="1"/>
  <c r="AS36" i="8"/>
  <c r="DE33" i="8"/>
  <c r="DF33" i="8" s="1"/>
  <c r="DG33" i="8" s="1"/>
  <c r="DM33" i="8"/>
  <c r="DQ35" i="8"/>
  <c r="CZ35" i="8"/>
  <c r="DB35" i="8" s="1"/>
  <c r="J38" i="8"/>
  <c r="BU37" i="8"/>
  <c r="BD37" i="8"/>
  <c r="A40" i="8"/>
  <c r="Y39" i="8"/>
  <c r="H39" i="8"/>
  <c r="DX34" i="8"/>
  <c r="EO34" i="8"/>
  <c r="EK32" i="8"/>
  <c r="EC32" i="8"/>
  <c r="ED32" i="8" s="1"/>
  <c r="EE32" i="8" s="1"/>
  <c r="AW38" i="8"/>
  <c r="AF38" i="8"/>
  <c r="AH38" i="8" s="1"/>
  <c r="DB34" i="8"/>
  <c r="J39" i="11"/>
  <c r="CD36" i="12"/>
  <c r="DX35" i="12"/>
  <c r="EO35" i="12"/>
  <c r="AH40" i="10"/>
  <c r="AW39" i="11"/>
  <c r="AF39" i="11"/>
  <c r="DM36" i="10"/>
  <c r="DE36" i="10"/>
  <c r="DF36" i="10" s="1"/>
  <c r="DG36" i="10" s="1"/>
  <c r="DQ36" i="12"/>
  <c r="CZ36" i="12"/>
  <c r="DZ36" i="10"/>
  <c r="U38" i="11"/>
  <c r="M38" i="11"/>
  <c r="N38" i="11" s="1"/>
  <c r="O38" i="11" s="1"/>
  <c r="CO35" i="12"/>
  <c r="CG35" i="12"/>
  <c r="CH35" i="12" s="1"/>
  <c r="CI35" i="12" s="1"/>
  <c r="EK35" i="10"/>
  <c r="EC35" i="10"/>
  <c r="ED35" i="10" s="1"/>
  <c r="EE35" i="10" s="1"/>
  <c r="J41" i="10"/>
  <c r="AS39" i="10"/>
  <c r="AK39" i="10"/>
  <c r="AL39" i="10" s="1"/>
  <c r="AM39" i="10" s="1"/>
  <c r="BU40" i="10"/>
  <c r="BD40" i="10"/>
  <c r="DZ34" i="11"/>
  <c r="DM34" i="12"/>
  <c r="DE34" i="12"/>
  <c r="DF34" i="12" s="1"/>
  <c r="DG34" i="12" s="1"/>
  <c r="CD38" i="10"/>
  <c r="Y42" i="10"/>
  <c r="A43" i="10"/>
  <c r="H42" i="10"/>
  <c r="CB37" i="12"/>
  <c r="CS37" i="12"/>
  <c r="EO37" i="10"/>
  <c r="DX37" i="10"/>
  <c r="J39" i="12"/>
  <c r="DM34" i="11"/>
  <c r="DE34" i="11"/>
  <c r="DF34" i="11" s="1"/>
  <c r="DG34" i="11" s="1"/>
  <c r="DZ34" i="12"/>
  <c r="EK33" i="12"/>
  <c r="EC33" i="12"/>
  <c r="ED33" i="12" s="1"/>
  <c r="EE33" i="12" s="1"/>
  <c r="BQ36" i="12"/>
  <c r="BI36" i="12"/>
  <c r="BJ36" i="12" s="1"/>
  <c r="BK36" i="12" s="1"/>
  <c r="DQ38" i="10"/>
  <c r="CZ38" i="10"/>
  <c r="BQ38" i="10"/>
  <c r="BI38" i="10"/>
  <c r="BJ38" i="10" s="1"/>
  <c r="BK38" i="10" s="1"/>
  <c r="EK33" i="11"/>
  <c r="EC33" i="11"/>
  <c r="ED33" i="11" s="1"/>
  <c r="EE33" i="11" s="1"/>
  <c r="AF41" i="10"/>
  <c r="AW41" i="10"/>
  <c r="BF37" i="12"/>
  <c r="DB37" i="10"/>
  <c r="AW39" i="12"/>
  <c r="AF39" i="12"/>
  <c r="BF37" i="11"/>
  <c r="CS39" i="10"/>
  <c r="CB39" i="10"/>
  <c r="A41" i="12"/>
  <c r="Y40" i="12"/>
  <c r="H40" i="12"/>
  <c r="DB35" i="11"/>
  <c r="U38" i="12"/>
  <c r="M38" i="12"/>
  <c r="N38" i="12" s="1"/>
  <c r="O38" i="12" s="1"/>
  <c r="CO35" i="11"/>
  <c r="CG35" i="11"/>
  <c r="CH35" i="11" s="1"/>
  <c r="CI35" i="11" s="1"/>
  <c r="CS37" i="11"/>
  <c r="CB37" i="11"/>
  <c r="AS37" i="11"/>
  <c r="AK37" i="11"/>
  <c r="AL37" i="11" s="1"/>
  <c r="AM37" i="11" s="1"/>
  <c r="BF39" i="10"/>
  <c r="AS37" i="12"/>
  <c r="AK37" i="12"/>
  <c r="AL37" i="12" s="1"/>
  <c r="AM37" i="12" s="1"/>
  <c r="CO37" i="10"/>
  <c r="CG37" i="10"/>
  <c r="CH37" i="10" s="1"/>
  <c r="CI37" i="10" s="1"/>
  <c r="AH38" i="12"/>
  <c r="DX35" i="11"/>
  <c r="EO35" i="11"/>
  <c r="CD36" i="11"/>
  <c r="AH38" i="11"/>
  <c r="BU38" i="12"/>
  <c r="BD38" i="12"/>
  <c r="A41" i="11"/>
  <c r="Y40" i="11"/>
  <c r="H40" i="11"/>
  <c r="DQ36" i="11"/>
  <c r="CZ36" i="11"/>
  <c r="BU38" i="11"/>
  <c r="BD38" i="11"/>
  <c r="BQ36" i="11"/>
  <c r="BI36" i="11"/>
  <c r="BJ36" i="11" s="1"/>
  <c r="BK36" i="11" s="1"/>
  <c r="DB35" i="12"/>
  <c r="F42" i="13" l="1"/>
  <c r="Z42" i="8" s="1"/>
  <c r="AA42" i="8" s="1"/>
  <c r="AE42" i="8" s="1"/>
  <c r="AG42" i="8" s="1"/>
  <c r="L42" i="13"/>
  <c r="AX42" i="10" s="1"/>
  <c r="AY42" i="10" s="1"/>
  <c r="BC42" i="10" s="1"/>
  <c r="BE42" i="10" s="1"/>
  <c r="G42" i="13"/>
  <c r="Z42" i="12" s="1"/>
  <c r="AA42" i="12" s="1"/>
  <c r="AE42" i="12" s="1"/>
  <c r="AG42" i="12" s="1"/>
  <c r="J42" i="13"/>
  <c r="AX42" i="8" s="1"/>
  <c r="AY42" i="8" s="1"/>
  <c r="BC42" i="8" s="1"/>
  <c r="BE42" i="8" s="1"/>
  <c r="O42" i="13"/>
  <c r="BV42" i="12" s="1"/>
  <c r="BW42" i="12" s="1"/>
  <c r="CA42" i="12" s="1"/>
  <c r="CC42" i="12" s="1"/>
  <c r="I42" i="13"/>
  <c r="Z42" i="11" s="1"/>
  <c r="AA42" i="11" s="1"/>
  <c r="AE42" i="11" s="1"/>
  <c r="AG42" i="11" s="1"/>
  <c r="H42" i="13"/>
  <c r="Z42" i="10" s="1"/>
  <c r="AA42" i="10" s="1"/>
  <c r="AE42" i="10" s="1"/>
  <c r="AG42" i="10" s="1"/>
  <c r="Y42" i="13"/>
  <c r="DR42" i="11" s="1"/>
  <c r="DS42" i="11" s="1"/>
  <c r="DW42" i="11" s="1"/>
  <c r="DY42" i="11" s="1"/>
  <c r="K42" i="13"/>
  <c r="AX42" i="12" s="1"/>
  <c r="AY42" i="12" s="1"/>
  <c r="BC42" i="12" s="1"/>
  <c r="BE42" i="12" s="1"/>
  <c r="R42" i="13"/>
  <c r="CT42" i="8" s="1"/>
  <c r="CU42" i="8" s="1"/>
  <c r="CY42" i="8" s="1"/>
  <c r="DA42" i="8" s="1"/>
  <c r="N42" i="13"/>
  <c r="BV42" i="8" s="1"/>
  <c r="BW42" i="8" s="1"/>
  <c r="CA42" i="8" s="1"/>
  <c r="CC42" i="8" s="1"/>
  <c r="T42" i="13"/>
  <c r="CT42" i="10" s="1"/>
  <c r="CU42" i="10" s="1"/>
  <c r="CY42" i="10" s="1"/>
  <c r="DA42" i="10" s="1"/>
  <c r="C42" i="13"/>
  <c r="B42" i="12" s="1"/>
  <c r="C42" i="12" s="1"/>
  <c r="G42" i="12" s="1"/>
  <c r="I42" i="12" s="1"/>
  <c r="D42" i="13"/>
  <c r="B42" i="10" s="1"/>
  <c r="C42" i="10" s="1"/>
  <c r="G42" i="10" s="1"/>
  <c r="I42" i="10" s="1"/>
  <c r="V42" i="13"/>
  <c r="DR42" i="8" s="1"/>
  <c r="DS42" i="8" s="1"/>
  <c r="DW42" i="8" s="1"/>
  <c r="DY42" i="8" s="1"/>
  <c r="A43" i="13"/>
  <c r="E42" i="13"/>
  <c r="B42" i="11" s="1"/>
  <c r="C42" i="11" s="1"/>
  <c r="G42" i="11" s="1"/>
  <c r="I42" i="11" s="1"/>
  <c r="U42" i="13"/>
  <c r="CT42" i="11" s="1"/>
  <c r="CU42" i="11" s="1"/>
  <c r="CY42" i="11" s="1"/>
  <c r="DA42" i="11" s="1"/>
  <c r="S42" i="13"/>
  <c r="CT42" i="12" s="1"/>
  <c r="CU42" i="12" s="1"/>
  <c r="CY42" i="12" s="1"/>
  <c r="DA42" i="12" s="1"/>
  <c r="M42" i="13"/>
  <c r="AX42" i="11" s="1"/>
  <c r="AY42" i="11" s="1"/>
  <c r="BC42" i="11" s="1"/>
  <c r="BE42" i="11" s="1"/>
  <c r="W42" i="13"/>
  <c r="DR42" i="12" s="1"/>
  <c r="DS42" i="12" s="1"/>
  <c r="DW42" i="12" s="1"/>
  <c r="DY42" i="12" s="1"/>
  <c r="X42" i="13"/>
  <c r="DR42" i="10" s="1"/>
  <c r="DS42" i="10" s="1"/>
  <c r="DW42" i="10" s="1"/>
  <c r="DY42" i="10" s="1"/>
  <c r="P42" i="13"/>
  <c r="BV42" i="10" s="1"/>
  <c r="BW42" i="10" s="1"/>
  <c r="CA42" i="10" s="1"/>
  <c r="CC42" i="10" s="1"/>
  <c r="Q42" i="13"/>
  <c r="BV42" i="11" s="1"/>
  <c r="BW42" i="11" s="1"/>
  <c r="CA42" i="11" s="1"/>
  <c r="CC42" i="11" s="1"/>
  <c r="B42" i="13"/>
  <c r="B42" i="8" s="1"/>
  <c r="C42" i="8" s="1"/>
  <c r="G42" i="8" s="1"/>
  <c r="I42" i="8" s="1"/>
  <c r="U38" i="8"/>
  <c r="M38" i="8"/>
  <c r="N38" i="8" s="1"/>
  <c r="O38" i="8" s="1"/>
  <c r="AS37" i="8"/>
  <c r="AK37" i="8"/>
  <c r="AL37" i="8" s="1"/>
  <c r="AM37" i="8" s="1"/>
  <c r="DZ34" i="8"/>
  <c r="DM35" i="8"/>
  <c r="DE35" i="8"/>
  <c r="DF35" i="8" s="1"/>
  <c r="DG35" i="8" s="1"/>
  <c r="EK33" i="8"/>
  <c r="EC33" i="8"/>
  <c r="ED33" i="8" s="1"/>
  <c r="EE33" i="8" s="1"/>
  <c r="DM34" i="8"/>
  <c r="DE34" i="8"/>
  <c r="DF34" i="8" s="1"/>
  <c r="DG34" i="8" s="1"/>
  <c r="J39" i="8"/>
  <c r="DX35" i="8"/>
  <c r="DZ35" i="8" s="1"/>
  <c r="EO35" i="8"/>
  <c r="CD36" i="8"/>
  <c r="AS38" i="8"/>
  <c r="AK38" i="8"/>
  <c r="AL38" i="8" s="1"/>
  <c r="AM38" i="8" s="1"/>
  <c r="AW39" i="8"/>
  <c r="AF39" i="8"/>
  <c r="DQ36" i="8"/>
  <c r="CZ36" i="8"/>
  <c r="DB36" i="8" s="1"/>
  <c r="BU38" i="8"/>
  <c r="BD38" i="8"/>
  <c r="A41" i="8"/>
  <c r="Y40" i="8"/>
  <c r="H40" i="8"/>
  <c r="BF37" i="8"/>
  <c r="CS37" i="8"/>
  <c r="CB37" i="8"/>
  <c r="CD37" i="8" s="1"/>
  <c r="BF38" i="11"/>
  <c r="CB38" i="12"/>
  <c r="CS38" i="12"/>
  <c r="CO36" i="11"/>
  <c r="CG36" i="11"/>
  <c r="CH36" i="11" s="1"/>
  <c r="CI36" i="11" s="1"/>
  <c r="DM35" i="11"/>
  <c r="DE35" i="11"/>
  <c r="DF35" i="11" s="1"/>
  <c r="DG35" i="11" s="1"/>
  <c r="BU39" i="12"/>
  <c r="BD39" i="12"/>
  <c r="EK34" i="12"/>
  <c r="EC34" i="12"/>
  <c r="ED34" i="12" s="1"/>
  <c r="EE34" i="12" s="1"/>
  <c r="DQ37" i="12"/>
  <c r="CZ37" i="12"/>
  <c r="CO38" i="10"/>
  <c r="CG38" i="10"/>
  <c r="CH38" i="10" s="1"/>
  <c r="CI38" i="10" s="1"/>
  <c r="EK34" i="11"/>
  <c r="EC34" i="11"/>
  <c r="ED34" i="11" s="1"/>
  <c r="EE34" i="11" s="1"/>
  <c r="DZ35" i="12"/>
  <c r="CS38" i="11"/>
  <c r="CB38" i="11"/>
  <c r="CD37" i="11"/>
  <c r="CD37" i="12"/>
  <c r="BF40" i="10"/>
  <c r="EK36" i="10"/>
  <c r="EC36" i="10"/>
  <c r="ED36" i="10" s="1"/>
  <c r="EE36" i="10" s="1"/>
  <c r="DB36" i="11"/>
  <c r="DZ35" i="11"/>
  <c r="BQ39" i="10"/>
  <c r="BI39" i="10"/>
  <c r="BJ39" i="10" s="1"/>
  <c r="BK39" i="10" s="1"/>
  <c r="DQ37" i="11"/>
  <c r="CZ37" i="11"/>
  <c r="J40" i="12"/>
  <c r="DM37" i="10"/>
  <c r="DE37" i="10"/>
  <c r="DF37" i="10" s="1"/>
  <c r="DG37" i="10" s="1"/>
  <c r="J42" i="10"/>
  <c r="CS40" i="10"/>
  <c r="CB40" i="10"/>
  <c r="DB36" i="12"/>
  <c r="AS40" i="10"/>
  <c r="AK40" i="10"/>
  <c r="AL40" i="10" s="1"/>
  <c r="AM40" i="10" s="1"/>
  <c r="DX36" i="11"/>
  <c r="EO36" i="11"/>
  <c r="AF40" i="12"/>
  <c r="AW40" i="12"/>
  <c r="BQ37" i="11"/>
  <c r="BI37" i="11"/>
  <c r="BJ37" i="11" s="1"/>
  <c r="BK37" i="11" s="1"/>
  <c r="Y43" i="10"/>
  <c r="A44" i="10"/>
  <c r="H43" i="10"/>
  <c r="DX36" i="12"/>
  <c r="EO36" i="12"/>
  <c r="CO36" i="12"/>
  <c r="CG36" i="12"/>
  <c r="CH36" i="12" s="1"/>
  <c r="CI36" i="12" s="1"/>
  <c r="J40" i="11"/>
  <c r="AS38" i="12"/>
  <c r="AK38" i="12"/>
  <c r="AL38" i="12" s="1"/>
  <c r="AM38" i="12" s="1"/>
  <c r="Y41" i="12"/>
  <c r="A42" i="12"/>
  <c r="H41" i="12"/>
  <c r="BQ37" i="12"/>
  <c r="BI37" i="12"/>
  <c r="BJ37" i="12" s="1"/>
  <c r="BK37" i="12" s="1"/>
  <c r="AF42" i="10"/>
  <c r="AW42" i="10"/>
  <c r="DM35" i="12"/>
  <c r="DE35" i="12"/>
  <c r="DF35" i="12" s="1"/>
  <c r="DG35" i="12" s="1"/>
  <c r="AF40" i="11"/>
  <c r="AW40" i="11"/>
  <c r="AS38" i="11"/>
  <c r="AK38" i="11"/>
  <c r="AL38" i="11" s="1"/>
  <c r="AM38" i="11" s="1"/>
  <c r="BD41" i="10"/>
  <c r="BU41" i="10"/>
  <c r="U39" i="12"/>
  <c r="M39" i="12"/>
  <c r="N39" i="12" s="1"/>
  <c r="O39" i="12" s="1"/>
  <c r="U39" i="11"/>
  <c r="M39" i="11"/>
  <c r="N39" i="11" s="1"/>
  <c r="O39" i="11" s="1"/>
  <c r="H41" i="11"/>
  <c r="A42" i="11"/>
  <c r="Y41" i="11"/>
  <c r="CD39" i="10"/>
  <c r="AH41" i="10"/>
  <c r="DB38" i="10"/>
  <c r="DZ37" i="10"/>
  <c r="U41" i="10"/>
  <c r="M41" i="10"/>
  <c r="N41" i="10" s="1"/>
  <c r="O41" i="10" s="1"/>
  <c r="AH39" i="11"/>
  <c r="BF38" i="12"/>
  <c r="DQ39" i="10"/>
  <c r="CZ39" i="10"/>
  <c r="AH39" i="12"/>
  <c r="DX38" i="10"/>
  <c r="EO38" i="10"/>
  <c r="BU39" i="11"/>
  <c r="BD39" i="11"/>
  <c r="C43" i="13" l="1"/>
  <c r="B43" i="12" s="1"/>
  <c r="C43" i="12" s="1"/>
  <c r="G43" i="12" s="1"/>
  <c r="I43" i="12" s="1"/>
  <c r="S43" i="13"/>
  <c r="CT43" i="12" s="1"/>
  <c r="CU43" i="12" s="1"/>
  <c r="CY43" i="12" s="1"/>
  <c r="DA43" i="12" s="1"/>
  <c r="P43" i="13"/>
  <c r="BV43" i="10" s="1"/>
  <c r="BW43" i="10" s="1"/>
  <c r="CA43" i="10" s="1"/>
  <c r="CC43" i="10" s="1"/>
  <c r="E43" i="13"/>
  <c r="B43" i="11" s="1"/>
  <c r="C43" i="11" s="1"/>
  <c r="G43" i="11" s="1"/>
  <c r="I43" i="11" s="1"/>
  <c r="L43" i="13"/>
  <c r="AX43" i="10" s="1"/>
  <c r="AY43" i="10" s="1"/>
  <c r="BC43" i="10" s="1"/>
  <c r="BE43" i="10" s="1"/>
  <c r="A44" i="13"/>
  <c r="H43" i="13"/>
  <c r="Z43" i="10" s="1"/>
  <c r="AA43" i="10" s="1"/>
  <c r="AE43" i="10" s="1"/>
  <c r="AG43" i="10" s="1"/>
  <c r="M43" i="13"/>
  <c r="AX43" i="11" s="1"/>
  <c r="AY43" i="11" s="1"/>
  <c r="BC43" i="11" s="1"/>
  <c r="BE43" i="11" s="1"/>
  <c r="G43" i="13"/>
  <c r="Z43" i="12" s="1"/>
  <c r="AA43" i="12" s="1"/>
  <c r="AE43" i="12" s="1"/>
  <c r="AG43" i="12" s="1"/>
  <c r="Q43" i="13"/>
  <c r="BV43" i="11" s="1"/>
  <c r="BW43" i="11" s="1"/>
  <c r="CA43" i="11" s="1"/>
  <c r="CC43" i="11" s="1"/>
  <c r="N43" i="13"/>
  <c r="BV43" i="8" s="1"/>
  <c r="BW43" i="8" s="1"/>
  <c r="CA43" i="8" s="1"/>
  <c r="CC43" i="8" s="1"/>
  <c r="B43" i="13"/>
  <c r="B43" i="8" s="1"/>
  <c r="C43" i="8" s="1"/>
  <c r="G43" i="8" s="1"/>
  <c r="I43" i="8" s="1"/>
  <c r="Y43" i="13"/>
  <c r="DR43" i="11" s="1"/>
  <c r="DS43" i="11" s="1"/>
  <c r="DW43" i="11" s="1"/>
  <c r="DY43" i="11" s="1"/>
  <c r="J43" i="13"/>
  <c r="AX43" i="8" s="1"/>
  <c r="AY43" i="8" s="1"/>
  <c r="BC43" i="8" s="1"/>
  <c r="BE43" i="8" s="1"/>
  <c r="D43" i="13"/>
  <c r="B43" i="10" s="1"/>
  <c r="C43" i="10" s="1"/>
  <c r="G43" i="10" s="1"/>
  <c r="I43" i="10" s="1"/>
  <c r="T43" i="13"/>
  <c r="CT43" i="10" s="1"/>
  <c r="CU43" i="10" s="1"/>
  <c r="CY43" i="10" s="1"/>
  <c r="DA43" i="10" s="1"/>
  <c r="K43" i="13"/>
  <c r="AX43" i="12" s="1"/>
  <c r="AY43" i="12" s="1"/>
  <c r="BC43" i="12" s="1"/>
  <c r="BE43" i="12" s="1"/>
  <c r="F43" i="13"/>
  <c r="Z43" i="8" s="1"/>
  <c r="AA43" i="8" s="1"/>
  <c r="AE43" i="8" s="1"/>
  <c r="AG43" i="8" s="1"/>
  <c r="O43" i="13"/>
  <c r="BV43" i="12" s="1"/>
  <c r="BW43" i="12" s="1"/>
  <c r="CA43" i="12" s="1"/>
  <c r="CC43" i="12" s="1"/>
  <c r="I43" i="13"/>
  <c r="Z43" i="11" s="1"/>
  <c r="AA43" i="11" s="1"/>
  <c r="AE43" i="11" s="1"/>
  <c r="AG43" i="11" s="1"/>
  <c r="V43" i="13"/>
  <c r="DR43" i="8" s="1"/>
  <c r="DS43" i="8" s="1"/>
  <c r="DW43" i="8" s="1"/>
  <c r="DY43" i="8" s="1"/>
  <c r="W43" i="13"/>
  <c r="DR43" i="12" s="1"/>
  <c r="DS43" i="12" s="1"/>
  <c r="DW43" i="12" s="1"/>
  <c r="DY43" i="12" s="1"/>
  <c r="R43" i="13"/>
  <c r="CT43" i="8" s="1"/>
  <c r="CU43" i="8" s="1"/>
  <c r="CY43" i="8" s="1"/>
  <c r="DA43" i="8" s="1"/>
  <c r="U43" i="13"/>
  <c r="CT43" i="11" s="1"/>
  <c r="CU43" i="11" s="1"/>
  <c r="CY43" i="11" s="1"/>
  <c r="DA43" i="11" s="1"/>
  <c r="X43" i="13"/>
  <c r="DR43" i="10" s="1"/>
  <c r="DS43" i="10" s="1"/>
  <c r="DW43" i="10" s="1"/>
  <c r="DY43" i="10" s="1"/>
  <c r="J40" i="8"/>
  <c r="BU39" i="8"/>
  <c r="BD39" i="8"/>
  <c r="AW40" i="8"/>
  <c r="AF40" i="8"/>
  <c r="U39" i="8"/>
  <c r="M39" i="8"/>
  <c r="N39" i="8" s="1"/>
  <c r="O39" i="8" s="1"/>
  <c r="A42" i="8"/>
  <c r="Y41" i="8"/>
  <c r="H41" i="8"/>
  <c r="BF38" i="8"/>
  <c r="EK34" i="8"/>
  <c r="EC34" i="8"/>
  <c r="ED34" i="8" s="1"/>
  <c r="EE34" i="8" s="1"/>
  <c r="CO37" i="8"/>
  <c r="CG37" i="8"/>
  <c r="CH37" i="8" s="1"/>
  <c r="CI37" i="8" s="1"/>
  <c r="CB38" i="8"/>
  <c r="CD38" i="8" s="1"/>
  <c r="CS38" i="8"/>
  <c r="CZ37" i="8"/>
  <c r="DQ37" i="8"/>
  <c r="DM36" i="8"/>
  <c r="DE36" i="8"/>
  <c r="DF36" i="8" s="1"/>
  <c r="DG36" i="8" s="1"/>
  <c r="CO36" i="8"/>
  <c r="CG36" i="8"/>
  <c r="CH36" i="8" s="1"/>
  <c r="CI36" i="8" s="1"/>
  <c r="EO36" i="8"/>
  <c r="DX36" i="8"/>
  <c r="BQ37" i="8"/>
  <c r="BI37" i="8"/>
  <c r="BJ37" i="8" s="1"/>
  <c r="BK37" i="8" s="1"/>
  <c r="AH39" i="8"/>
  <c r="EK35" i="8"/>
  <c r="EC35" i="8"/>
  <c r="ED35" i="8" s="1"/>
  <c r="EE35" i="8" s="1"/>
  <c r="CS39" i="11"/>
  <c r="CB39" i="11"/>
  <c r="AS39" i="12"/>
  <c r="AK39" i="12"/>
  <c r="AL39" i="12" s="1"/>
  <c r="AM39" i="12" s="1"/>
  <c r="BU42" i="10"/>
  <c r="BD42" i="10"/>
  <c r="Y44" i="10"/>
  <c r="H44" i="10"/>
  <c r="A45" i="10"/>
  <c r="DZ36" i="11"/>
  <c r="CD40" i="10"/>
  <c r="CO37" i="11"/>
  <c r="CG37" i="11"/>
  <c r="CH37" i="11" s="1"/>
  <c r="CI37" i="11" s="1"/>
  <c r="DX37" i="12"/>
  <c r="EO37" i="12"/>
  <c r="BQ38" i="11"/>
  <c r="BI38" i="11"/>
  <c r="BJ38" i="11" s="1"/>
  <c r="BK38" i="11" s="1"/>
  <c r="DB39" i="10"/>
  <c r="EK37" i="10"/>
  <c r="EC37" i="10"/>
  <c r="ED37" i="10" s="1"/>
  <c r="EE37" i="10" s="1"/>
  <c r="AH42" i="10"/>
  <c r="AW43" i="10"/>
  <c r="AF43" i="10"/>
  <c r="DQ40" i="10"/>
  <c r="CZ40" i="10"/>
  <c r="DX39" i="10"/>
  <c r="EO39" i="10"/>
  <c r="BQ38" i="12"/>
  <c r="BI38" i="12"/>
  <c r="BJ38" i="12" s="1"/>
  <c r="BK38" i="12" s="1"/>
  <c r="EK35" i="11"/>
  <c r="EC35" i="11"/>
  <c r="ED35" i="11" s="1"/>
  <c r="EE35" i="11" s="1"/>
  <c r="CO37" i="12"/>
  <c r="CG37" i="12"/>
  <c r="CH37" i="12" s="1"/>
  <c r="CI37" i="12" s="1"/>
  <c r="EK35" i="12"/>
  <c r="EC35" i="12"/>
  <c r="ED35" i="12" s="1"/>
  <c r="EE35" i="12" s="1"/>
  <c r="DM38" i="10"/>
  <c r="DE38" i="10"/>
  <c r="DF38" i="10" s="1"/>
  <c r="DG38" i="10" s="1"/>
  <c r="AW41" i="11"/>
  <c r="AF41" i="11"/>
  <c r="U40" i="12"/>
  <c r="M40" i="12"/>
  <c r="N40" i="12" s="1"/>
  <c r="O40" i="12" s="1"/>
  <c r="BF39" i="12"/>
  <c r="AS39" i="11"/>
  <c r="AK39" i="11"/>
  <c r="AL39" i="11" s="1"/>
  <c r="AM39" i="11" s="1"/>
  <c r="Y42" i="11"/>
  <c r="A43" i="11"/>
  <c r="H42" i="11"/>
  <c r="CS41" i="10"/>
  <c r="CB41" i="10"/>
  <c r="BD40" i="12"/>
  <c r="BU40" i="12"/>
  <c r="DB37" i="11"/>
  <c r="DM36" i="11"/>
  <c r="DE36" i="11"/>
  <c r="DF36" i="11" s="1"/>
  <c r="DG36" i="11" s="1"/>
  <c r="CD38" i="11"/>
  <c r="CS39" i="12"/>
  <c r="CB39" i="12"/>
  <c r="DZ38" i="10"/>
  <c r="AS41" i="10"/>
  <c r="AK41" i="10"/>
  <c r="AL41" i="10" s="1"/>
  <c r="AM41" i="10" s="1"/>
  <c r="J41" i="11"/>
  <c r="BF41" i="10"/>
  <c r="BU40" i="11"/>
  <c r="BD40" i="11"/>
  <c r="J41" i="12"/>
  <c r="DZ36" i="12"/>
  <c r="AH40" i="12"/>
  <c r="U42" i="10"/>
  <c r="M42" i="10"/>
  <c r="N42" i="10" s="1"/>
  <c r="O42" i="10" s="1"/>
  <c r="DX37" i="11"/>
  <c r="EO37" i="11"/>
  <c r="DQ38" i="11"/>
  <c r="CZ38" i="11"/>
  <c r="DQ38" i="12"/>
  <c r="CZ38" i="12"/>
  <c r="AH40" i="11"/>
  <c r="Y42" i="12"/>
  <c r="A43" i="12"/>
  <c r="H42" i="12"/>
  <c r="DM36" i="12"/>
  <c r="DE36" i="12"/>
  <c r="DF36" i="12" s="1"/>
  <c r="DG36" i="12" s="1"/>
  <c r="BQ40" i="10"/>
  <c r="BI40" i="10"/>
  <c r="BJ40" i="10" s="1"/>
  <c r="BK40" i="10" s="1"/>
  <c r="CD38" i="12"/>
  <c r="BF39" i="11"/>
  <c r="CO39" i="10"/>
  <c r="CG39" i="10"/>
  <c r="CH39" i="10" s="1"/>
  <c r="CI39" i="10" s="1"/>
  <c r="AW41" i="12"/>
  <c r="AF41" i="12"/>
  <c r="U40" i="11"/>
  <c r="M40" i="11"/>
  <c r="N40" i="11" s="1"/>
  <c r="O40" i="11" s="1"/>
  <c r="J43" i="10"/>
  <c r="DB37" i="12"/>
  <c r="O44" i="13" l="1"/>
  <c r="BV44" i="12" s="1"/>
  <c r="BW44" i="12" s="1"/>
  <c r="CA44" i="12" s="1"/>
  <c r="CC44" i="12" s="1"/>
  <c r="K44" i="13"/>
  <c r="AX44" i="12" s="1"/>
  <c r="AY44" i="12" s="1"/>
  <c r="BC44" i="12" s="1"/>
  <c r="BE44" i="12" s="1"/>
  <c r="G44" i="13"/>
  <c r="Z44" i="12" s="1"/>
  <c r="AA44" i="12" s="1"/>
  <c r="AE44" i="12" s="1"/>
  <c r="AG44" i="12" s="1"/>
  <c r="S44" i="13"/>
  <c r="CT44" i="12" s="1"/>
  <c r="CU44" i="12" s="1"/>
  <c r="CY44" i="12" s="1"/>
  <c r="DA44" i="12" s="1"/>
  <c r="V44" i="13"/>
  <c r="DR44" i="8" s="1"/>
  <c r="DS44" i="8" s="1"/>
  <c r="DW44" i="8" s="1"/>
  <c r="DY44" i="8" s="1"/>
  <c r="X44" i="13"/>
  <c r="DR44" i="10" s="1"/>
  <c r="DS44" i="10" s="1"/>
  <c r="DW44" i="10" s="1"/>
  <c r="DY44" i="10" s="1"/>
  <c r="J44" i="13"/>
  <c r="AX44" i="8" s="1"/>
  <c r="AY44" i="8" s="1"/>
  <c r="BC44" i="8" s="1"/>
  <c r="BE44" i="8" s="1"/>
  <c r="U44" i="13"/>
  <c r="CT44" i="11" s="1"/>
  <c r="CU44" i="11" s="1"/>
  <c r="CY44" i="11" s="1"/>
  <c r="DA44" i="11" s="1"/>
  <c r="L44" i="13"/>
  <c r="AX44" i="10" s="1"/>
  <c r="AY44" i="10" s="1"/>
  <c r="BC44" i="10" s="1"/>
  <c r="BE44" i="10" s="1"/>
  <c r="H44" i="13"/>
  <c r="Z44" i="10" s="1"/>
  <c r="AA44" i="10" s="1"/>
  <c r="AE44" i="10" s="1"/>
  <c r="AG44" i="10" s="1"/>
  <c r="R44" i="13"/>
  <c r="CT44" i="8" s="1"/>
  <c r="CU44" i="8" s="1"/>
  <c r="CY44" i="8" s="1"/>
  <c r="DA44" i="8" s="1"/>
  <c r="W44" i="13"/>
  <c r="DR44" i="12" s="1"/>
  <c r="DS44" i="12" s="1"/>
  <c r="DW44" i="12" s="1"/>
  <c r="DY44" i="12" s="1"/>
  <c r="D44" i="13"/>
  <c r="B44" i="10" s="1"/>
  <c r="C44" i="10" s="1"/>
  <c r="G44" i="10" s="1"/>
  <c r="I44" i="10" s="1"/>
  <c r="Q44" i="13"/>
  <c r="BV44" i="11" s="1"/>
  <c r="BW44" i="11" s="1"/>
  <c r="CA44" i="11" s="1"/>
  <c r="CC44" i="11" s="1"/>
  <c r="P44" i="13"/>
  <c r="BV44" i="10" s="1"/>
  <c r="BW44" i="10" s="1"/>
  <c r="CA44" i="10" s="1"/>
  <c r="CC44" i="10" s="1"/>
  <c r="E44" i="13"/>
  <c r="B44" i="11" s="1"/>
  <c r="C44" i="11" s="1"/>
  <c r="G44" i="11" s="1"/>
  <c r="I44" i="11" s="1"/>
  <c r="T44" i="13"/>
  <c r="CT44" i="10" s="1"/>
  <c r="CU44" i="10" s="1"/>
  <c r="CY44" i="10" s="1"/>
  <c r="DA44" i="10" s="1"/>
  <c r="I44" i="13"/>
  <c r="Z44" i="11" s="1"/>
  <c r="AA44" i="11" s="1"/>
  <c r="AE44" i="11" s="1"/>
  <c r="AG44" i="11" s="1"/>
  <c r="N44" i="13"/>
  <c r="BV44" i="8" s="1"/>
  <c r="BW44" i="8" s="1"/>
  <c r="CA44" i="8" s="1"/>
  <c r="CC44" i="8" s="1"/>
  <c r="B44" i="13"/>
  <c r="B44" i="8" s="1"/>
  <c r="C44" i="8" s="1"/>
  <c r="G44" i="8" s="1"/>
  <c r="I44" i="8" s="1"/>
  <c r="C44" i="13"/>
  <c r="B44" i="12" s="1"/>
  <c r="C44" i="12" s="1"/>
  <c r="G44" i="12" s="1"/>
  <c r="I44" i="12" s="1"/>
  <c r="M44" i="13"/>
  <c r="AX44" i="11" s="1"/>
  <c r="AY44" i="11" s="1"/>
  <c r="BC44" i="11" s="1"/>
  <c r="BE44" i="11" s="1"/>
  <c r="Y44" i="13"/>
  <c r="DR44" i="11" s="1"/>
  <c r="DS44" i="11" s="1"/>
  <c r="DW44" i="11" s="1"/>
  <c r="DY44" i="11" s="1"/>
  <c r="F44" i="13"/>
  <c r="Z44" i="8" s="1"/>
  <c r="AA44" i="8" s="1"/>
  <c r="AE44" i="8" s="1"/>
  <c r="AG44" i="8" s="1"/>
  <c r="A45" i="13"/>
  <c r="AS39" i="8"/>
  <c r="AK39" i="8"/>
  <c r="AL39" i="8" s="1"/>
  <c r="AM39" i="8" s="1"/>
  <c r="DX37" i="8"/>
  <c r="DZ37" i="8" s="1"/>
  <c r="EO37" i="8"/>
  <c r="AH40" i="8"/>
  <c r="DZ36" i="8"/>
  <c r="DB37" i="8"/>
  <c r="BQ38" i="8"/>
  <c r="BI38" i="8"/>
  <c r="BJ38" i="8" s="1"/>
  <c r="BK38" i="8" s="1"/>
  <c r="BU40" i="8"/>
  <c r="BD40" i="8"/>
  <c r="BF40" i="8" s="1"/>
  <c r="CZ38" i="8"/>
  <c r="DQ38" i="8"/>
  <c r="BF39" i="8"/>
  <c r="CO38" i="8"/>
  <c r="CG38" i="8"/>
  <c r="CH38" i="8" s="1"/>
  <c r="CI38" i="8" s="1"/>
  <c r="J41" i="8"/>
  <c r="CB39" i="8"/>
  <c r="CD39" i="8" s="1"/>
  <c r="CS39" i="8"/>
  <c r="AF41" i="8"/>
  <c r="AW41" i="8"/>
  <c r="Y42" i="8"/>
  <c r="H42" i="8"/>
  <c r="A43" i="8"/>
  <c r="U40" i="8"/>
  <c r="M40" i="8"/>
  <c r="N40" i="8" s="1"/>
  <c r="O40" i="8" s="1"/>
  <c r="BU41" i="12"/>
  <c r="BD41" i="12"/>
  <c r="J42" i="12"/>
  <c r="CS40" i="11"/>
  <c r="CB40" i="11"/>
  <c r="EK38" i="10"/>
  <c r="EC38" i="10"/>
  <c r="ED38" i="10" s="1"/>
  <c r="EE38" i="10" s="1"/>
  <c r="J42" i="11"/>
  <c r="EK36" i="11"/>
  <c r="EC36" i="11"/>
  <c r="ED36" i="11" s="1"/>
  <c r="EE36" i="11" s="1"/>
  <c r="CO38" i="12"/>
  <c r="CG38" i="12"/>
  <c r="CH38" i="12" s="1"/>
  <c r="CI38" i="12" s="1"/>
  <c r="A44" i="12"/>
  <c r="Y43" i="12"/>
  <c r="H43" i="12"/>
  <c r="DB38" i="11"/>
  <c r="CD39" i="12"/>
  <c r="A44" i="11"/>
  <c r="Y43" i="11"/>
  <c r="H43" i="11"/>
  <c r="DZ39" i="10"/>
  <c r="DB40" i="10"/>
  <c r="A46" i="10"/>
  <c r="Y45" i="10"/>
  <c r="H45" i="10"/>
  <c r="AW42" i="12"/>
  <c r="AF42" i="12"/>
  <c r="DX38" i="11"/>
  <c r="EO38" i="11"/>
  <c r="AS40" i="12"/>
  <c r="AK40" i="12"/>
  <c r="AL40" i="12" s="1"/>
  <c r="AM40" i="12" s="1"/>
  <c r="BQ41" i="10"/>
  <c r="BI41" i="10"/>
  <c r="BJ41" i="10" s="1"/>
  <c r="BK41" i="10" s="1"/>
  <c r="DQ39" i="12"/>
  <c r="CZ39" i="12"/>
  <c r="DM37" i="11"/>
  <c r="DE37" i="11"/>
  <c r="DF37" i="11" s="1"/>
  <c r="DG37" i="11" s="1"/>
  <c r="AW42" i="11"/>
  <c r="AF42" i="11"/>
  <c r="BQ39" i="12"/>
  <c r="BI39" i="12"/>
  <c r="BJ39" i="12" s="1"/>
  <c r="BK39" i="12" s="1"/>
  <c r="EO40" i="10"/>
  <c r="DX40" i="10"/>
  <c r="J44" i="10"/>
  <c r="CS40" i="12"/>
  <c r="CB40" i="12"/>
  <c r="AH43" i="10"/>
  <c r="AW44" i="10"/>
  <c r="AF44" i="10"/>
  <c r="DM37" i="12"/>
  <c r="DE37" i="12"/>
  <c r="DF37" i="12" s="1"/>
  <c r="DG37" i="12" s="1"/>
  <c r="U43" i="10"/>
  <c r="M43" i="10"/>
  <c r="N43" i="10" s="1"/>
  <c r="O43" i="10" s="1"/>
  <c r="AS40" i="11"/>
  <c r="AK40" i="11"/>
  <c r="AL40" i="11" s="1"/>
  <c r="AM40" i="11" s="1"/>
  <c r="DB38" i="12"/>
  <c r="EK36" i="12"/>
  <c r="EC36" i="12"/>
  <c r="ED36" i="12" s="1"/>
  <c r="EE36" i="12" s="1"/>
  <c r="U41" i="11"/>
  <c r="M41" i="11"/>
  <c r="N41" i="11" s="1"/>
  <c r="O41" i="11" s="1"/>
  <c r="CO38" i="11"/>
  <c r="CG38" i="11"/>
  <c r="CH38" i="11" s="1"/>
  <c r="CI38" i="11" s="1"/>
  <c r="BF40" i="12"/>
  <c r="AH41" i="11"/>
  <c r="BD43" i="10"/>
  <c r="BU43" i="10"/>
  <c r="DZ37" i="12"/>
  <c r="DX38" i="12"/>
  <c r="EO38" i="12"/>
  <c r="DZ37" i="11"/>
  <c r="BU41" i="11"/>
  <c r="BD41" i="11"/>
  <c r="BF42" i="10"/>
  <c r="BQ39" i="11"/>
  <c r="BI39" i="11"/>
  <c r="BJ39" i="11" s="1"/>
  <c r="BK39" i="11" s="1"/>
  <c r="U41" i="12"/>
  <c r="M41" i="12"/>
  <c r="N41" i="12" s="1"/>
  <c r="O41" i="12" s="1"/>
  <c r="CD41" i="10"/>
  <c r="AS42" i="10"/>
  <c r="AK42" i="10"/>
  <c r="AL42" i="10" s="1"/>
  <c r="AM42" i="10" s="1"/>
  <c r="CO40" i="10"/>
  <c r="CG40" i="10"/>
  <c r="CH40" i="10" s="1"/>
  <c r="CI40" i="10" s="1"/>
  <c r="CS42" i="10"/>
  <c r="CB42" i="10"/>
  <c r="CD39" i="11"/>
  <c r="AH41" i="12"/>
  <c r="BF40" i="11"/>
  <c r="DQ41" i="10"/>
  <c r="CZ41" i="10"/>
  <c r="DM39" i="10"/>
  <c r="DE39" i="10"/>
  <c r="DF39" i="10" s="1"/>
  <c r="DG39" i="10" s="1"/>
  <c r="DQ39" i="11"/>
  <c r="CZ39" i="11"/>
  <c r="L45" i="13" l="1"/>
  <c r="AX45" i="10" s="1"/>
  <c r="AY45" i="10" s="1"/>
  <c r="BC45" i="10" s="1"/>
  <c r="BE45" i="10" s="1"/>
  <c r="R45" i="13"/>
  <c r="CT45" i="8" s="1"/>
  <c r="CU45" i="8" s="1"/>
  <c r="CY45" i="8" s="1"/>
  <c r="DA45" i="8" s="1"/>
  <c r="G45" i="13"/>
  <c r="Z45" i="12" s="1"/>
  <c r="AA45" i="12" s="1"/>
  <c r="AE45" i="12" s="1"/>
  <c r="AG45" i="12" s="1"/>
  <c r="W45" i="13"/>
  <c r="DR45" i="12" s="1"/>
  <c r="DS45" i="12" s="1"/>
  <c r="DW45" i="12" s="1"/>
  <c r="DY45" i="12" s="1"/>
  <c r="S45" i="13"/>
  <c r="CT45" i="12" s="1"/>
  <c r="CU45" i="12" s="1"/>
  <c r="CY45" i="12" s="1"/>
  <c r="DA45" i="12" s="1"/>
  <c r="C45" i="13"/>
  <c r="B45" i="12" s="1"/>
  <c r="C45" i="12" s="1"/>
  <c r="G45" i="12" s="1"/>
  <c r="I45" i="12" s="1"/>
  <c r="D45" i="13"/>
  <c r="B45" i="10" s="1"/>
  <c r="C45" i="10" s="1"/>
  <c r="G45" i="10" s="1"/>
  <c r="I45" i="10" s="1"/>
  <c r="A46" i="13"/>
  <c r="P45" i="13"/>
  <c r="BV45" i="10" s="1"/>
  <c r="BW45" i="10" s="1"/>
  <c r="CA45" i="10" s="1"/>
  <c r="CC45" i="10" s="1"/>
  <c r="N45" i="13"/>
  <c r="BV45" i="8" s="1"/>
  <c r="BW45" i="8" s="1"/>
  <c r="CA45" i="8" s="1"/>
  <c r="CC45" i="8" s="1"/>
  <c r="I45" i="13"/>
  <c r="Z45" i="11" s="1"/>
  <c r="AA45" i="11" s="1"/>
  <c r="AE45" i="11" s="1"/>
  <c r="AG45" i="11" s="1"/>
  <c r="B45" i="13"/>
  <c r="B45" i="8" s="1"/>
  <c r="C45" i="8" s="1"/>
  <c r="G45" i="8" s="1"/>
  <c r="I45" i="8" s="1"/>
  <c r="K45" i="13"/>
  <c r="AX45" i="12" s="1"/>
  <c r="AY45" i="12" s="1"/>
  <c r="BC45" i="12" s="1"/>
  <c r="BE45" i="12" s="1"/>
  <c r="H45" i="13"/>
  <c r="Z45" i="10" s="1"/>
  <c r="AA45" i="10" s="1"/>
  <c r="AE45" i="10" s="1"/>
  <c r="AG45" i="10" s="1"/>
  <c r="Q45" i="13"/>
  <c r="BV45" i="11" s="1"/>
  <c r="BW45" i="11" s="1"/>
  <c r="CA45" i="11" s="1"/>
  <c r="CC45" i="11" s="1"/>
  <c r="M45" i="13"/>
  <c r="AX45" i="11" s="1"/>
  <c r="AY45" i="11" s="1"/>
  <c r="BC45" i="11" s="1"/>
  <c r="BE45" i="11" s="1"/>
  <c r="O45" i="13"/>
  <c r="BV45" i="12" s="1"/>
  <c r="BW45" i="12" s="1"/>
  <c r="CA45" i="12" s="1"/>
  <c r="CC45" i="12" s="1"/>
  <c r="E45" i="13"/>
  <c r="B45" i="11" s="1"/>
  <c r="C45" i="11" s="1"/>
  <c r="G45" i="11" s="1"/>
  <c r="I45" i="11" s="1"/>
  <c r="V45" i="13"/>
  <c r="DR45" i="8" s="1"/>
  <c r="DS45" i="8" s="1"/>
  <c r="DW45" i="8" s="1"/>
  <c r="DY45" i="8" s="1"/>
  <c r="Y45" i="13"/>
  <c r="DR45" i="11" s="1"/>
  <c r="DS45" i="11" s="1"/>
  <c r="DW45" i="11" s="1"/>
  <c r="DY45" i="11" s="1"/>
  <c r="J45" i="13"/>
  <c r="AX45" i="8" s="1"/>
  <c r="AY45" i="8" s="1"/>
  <c r="BC45" i="8" s="1"/>
  <c r="BE45" i="8" s="1"/>
  <c r="F45" i="13"/>
  <c r="Z45" i="8" s="1"/>
  <c r="AA45" i="8" s="1"/>
  <c r="AE45" i="8" s="1"/>
  <c r="AG45" i="8" s="1"/>
  <c r="T45" i="13"/>
  <c r="CT45" i="10" s="1"/>
  <c r="CU45" i="10" s="1"/>
  <c r="CY45" i="10" s="1"/>
  <c r="DA45" i="10" s="1"/>
  <c r="X45" i="13"/>
  <c r="DR45" i="10" s="1"/>
  <c r="DS45" i="10" s="1"/>
  <c r="DW45" i="10" s="1"/>
  <c r="DY45" i="10" s="1"/>
  <c r="U45" i="13"/>
  <c r="CT45" i="11" s="1"/>
  <c r="CU45" i="11" s="1"/>
  <c r="CY45" i="11" s="1"/>
  <c r="DA45" i="11" s="1"/>
  <c r="A44" i="8"/>
  <c r="Y43" i="8"/>
  <c r="H43" i="8"/>
  <c r="DX38" i="8"/>
  <c r="EO38" i="8"/>
  <c r="J42" i="8"/>
  <c r="U41" i="8"/>
  <c r="M41" i="8"/>
  <c r="N41" i="8" s="1"/>
  <c r="O41" i="8" s="1"/>
  <c r="DB38" i="8"/>
  <c r="EC36" i="8"/>
  <c r="ED36" i="8" s="1"/>
  <c r="EE36" i="8" s="1"/>
  <c r="EK36" i="8"/>
  <c r="AF42" i="8"/>
  <c r="AW42" i="8"/>
  <c r="BQ40" i="8"/>
  <c r="BI40" i="8"/>
  <c r="BJ40" i="8" s="1"/>
  <c r="BK40" i="8" s="1"/>
  <c r="CS40" i="8"/>
  <c r="CB40" i="8"/>
  <c r="AS40" i="8"/>
  <c r="AK40" i="8"/>
  <c r="AL40" i="8" s="1"/>
  <c r="AM40" i="8" s="1"/>
  <c r="BD41" i="8"/>
  <c r="BU41" i="8"/>
  <c r="AH41" i="8"/>
  <c r="EC37" i="8"/>
  <c r="ED37" i="8" s="1"/>
  <c r="EE37" i="8" s="1"/>
  <c r="EK37" i="8"/>
  <c r="DQ39" i="8"/>
  <c r="CZ39" i="8"/>
  <c r="BQ39" i="8"/>
  <c r="BI39" i="8"/>
  <c r="BJ39" i="8" s="1"/>
  <c r="BK39" i="8" s="1"/>
  <c r="CO39" i="8"/>
  <c r="CG39" i="8"/>
  <c r="CH39" i="8" s="1"/>
  <c r="CI39" i="8" s="1"/>
  <c r="DM37" i="8"/>
  <c r="DE37" i="8"/>
  <c r="DF37" i="8" s="1"/>
  <c r="DG37" i="8" s="1"/>
  <c r="CD42" i="10"/>
  <c r="DM40" i="10"/>
  <c r="DE40" i="10"/>
  <c r="DF40" i="10" s="1"/>
  <c r="DG40" i="10" s="1"/>
  <c r="DQ42" i="10"/>
  <c r="CZ42" i="10"/>
  <c r="EK37" i="11"/>
  <c r="EC37" i="11"/>
  <c r="ED37" i="11" s="1"/>
  <c r="EE37" i="11" s="1"/>
  <c r="AH44" i="10"/>
  <c r="AH42" i="11"/>
  <c r="CO39" i="12"/>
  <c r="CG39" i="12"/>
  <c r="CH39" i="12" s="1"/>
  <c r="CI39" i="12" s="1"/>
  <c r="CD40" i="11"/>
  <c r="DB41" i="10"/>
  <c r="AS41" i="12"/>
  <c r="AK41" i="12"/>
  <c r="AL41" i="12" s="1"/>
  <c r="AM41" i="12" s="1"/>
  <c r="BU44" i="10"/>
  <c r="BD44" i="10"/>
  <c r="U44" i="10"/>
  <c r="M44" i="10"/>
  <c r="N44" i="10" s="1"/>
  <c r="O44" i="10" s="1"/>
  <c r="BU42" i="11"/>
  <c r="BD42" i="11"/>
  <c r="J45" i="10"/>
  <c r="EK39" i="10"/>
  <c r="EC39" i="10"/>
  <c r="ED39" i="10" s="1"/>
  <c r="EE39" i="10" s="1"/>
  <c r="DQ40" i="11"/>
  <c r="CZ40" i="11"/>
  <c r="EO41" i="10"/>
  <c r="DX41" i="10"/>
  <c r="CO41" i="10"/>
  <c r="CG41" i="10"/>
  <c r="CH41" i="10" s="1"/>
  <c r="CI41" i="10" s="1"/>
  <c r="BF41" i="11"/>
  <c r="DZ38" i="12"/>
  <c r="CD40" i="12"/>
  <c r="AW45" i="10"/>
  <c r="AF45" i="10"/>
  <c r="CB41" i="11"/>
  <c r="CS41" i="11"/>
  <c r="EK37" i="12"/>
  <c r="EC37" i="12"/>
  <c r="ED37" i="12" s="1"/>
  <c r="EE37" i="12" s="1"/>
  <c r="AS41" i="11"/>
  <c r="AK41" i="11"/>
  <c r="AL41" i="11" s="1"/>
  <c r="AM41" i="11" s="1"/>
  <c r="DQ40" i="12"/>
  <c r="CZ40" i="12"/>
  <c r="DZ38" i="11"/>
  <c r="H46" i="10"/>
  <c r="A47" i="10"/>
  <c r="Y46" i="10"/>
  <c r="J43" i="11"/>
  <c r="DM38" i="11"/>
  <c r="DE38" i="11"/>
  <c r="DF38" i="11" s="1"/>
  <c r="DG38" i="11" s="1"/>
  <c r="U42" i="12"/>
  <c r="M42" i="12"/>
  <c r="N42" i="12" s="1"/>
  <c r="O42" i="12" s="1"/>
  <c r="DZ40" i="10"/>
  <c r="DB39" i="12"/>
  <c r="AH42" i="12"/>
  <c r="AW43" i="11"/>
  <c r="AF43" i="11"/>
  <c r="J43" i="12"/>
  <c r="BF41" i="12"/>
  <c r="DB39" i="11"/>
  <c r="BQ40" i="11"/>
  <c r="BI40" i="11"/>
  <c r="BJ40" i="11" s="1"/>
  <c r="BK40" i="11" s="1"/>
  <c r="CS43" i="10"/>
  <c r="CB43" i="10"/>
  <c r="DX39" i="12"/>
  <c r="EO39" i="12"/>
  <c r="BD42" i="12"/>
  <c r="BU42" i="12"/>
  <c r="Y44" i="11"/>
  <c r="A45" i="11"/>
  <c r="H44" i="11"/>
  <c r="AW43" i="12"/>
  <c r="AF43" i="12"/>
  <c r="U42" i="11"/>
  <c r="M42" i="11"/>
  <c r="N42" i="11" s="1"/>
  <c r="O42" i="11" s="1"/>
  <c r="CS41" i="12"/>
  <c r="CB41" i="12"/>
  <c r="DX39" i="11"/>
  <c r="EO39" i="11"/>
  <c r="CO39" i="11"/>
  <c r="CG39" i="11"/>
  <c r="CH39" i="11" s="1"/>
  <c r="CI39" i="11" s="1"/>
  <c r="BQ42" i="10"/>
  <c r="BI42" i="10"/>
  <c r="BJ42" i="10" s="1"/>
  <c r="BK42" i="10" s="1"/>
  <c r="BF43" i="10"/>
  <c r="BQ40" i="12"/>
  <c r="BI40" i="12"/>
  <c r="BJ40" i="12" s="1"/>
  <c r="BK40" i="12" s="1"/>
  <c r="DM38" i="12"/>
  <c r="DE38" i="12"/>
  <c r="DF38" i="12" s="1"/>
  <c r="DG38" i="12" s="1"/>
  <c r="AS43" i="10"/>
  <c r="AK43" i="10"/>
  <c r="AL43" i="10" s="1"/>
  <c r="AM43" i="10" s="1"/>
  <c r="Y44" i="12"/>
  <c r="A45" i="12"/>
  <c r="H44" i="12"/>
  <c r="Q46" i="13" l="1"/>
  <c r="BV46" i="11" s="1"/>
  <c r="BW46" i="11" s="1"/>
  <c r="CA46" i="11" s="1"/>
  <c r="CC46" i="11" s="1"/>
  <c r="H46" i="13"/>
  <c r="Z46" i="10" s="1"/>
  <c r="AA46" i="10" s="1"/>
  <c r="AE46" i="10" s="1"/>
  <c r="AG46" i="10" s="1"/>
  <c r="B46" i="13"/>
  <c r="B46" i="8" s="1"/>
  <c r="C46" i="8" s="1"/>
  <c r="G46" i="8" s="1"/>
  <c r="I46" i="8" s="1"/>
  <c r="A47" i="13"/>
  <c r="Y46" i="13"/>
  <c r="DR46" i="11" s="1"/>
  <c r="DS46" i="11" s="1"/>
  <c r="DW46" i="11" s="1"/>
  <c r="DY46" i="11" s="1"/>
  <c r="K46" i="13"/>
  <c r="AX46" i="12" s="1"/>
  <c r="AY46" i="12" s="1"/>
  <c r="BC46" i="12" s="1"/>
  <c r="BE46" i="12" s="1"/>
  <c r="E46" i="13"/>
  <c r="B46" i="11" s="1"/>
  <c r="C46" i="11" s="1"/>
  <c r="G46" i="11" s="1"/>
  <c r="I46" i="11" s="1"/>
  <c r="C46" i="13"/>
  <c r="B46" i="12" s="1"/>
  <c r="C46" i="12" s="1"/>
  <c r="G46" i="12" s="1"/>
  <c r="I46" i="12" s="1"/>
  <c r="S46" i="13"/>
  <c r="CT46" i="12" s="1"/>
  <c r="CU46" i="12" s="1"/>
  <c r="CY46" i="12" s="1"/>
  <c r="DA46" i="12" s="1"/>
  <c r="T46" i="13"/>
  <c r="CT46" i="10" s="1"/>
  <c r="CU46" i="10" s="1"/>
  <c r="CY46" i="10" s="1"/>
  <c r="DA46" i="10" s="1"/>
  <c r="N46" i="13"/>
  <c r="BV46" i="8" s="1"/>
  <c r="BW46" i="8" s="1"/>
  <c r="CA46" i="8" s="1"/>
  <c r="CC46" i="8" s="1"/>
  <c r="O46" i="13"/>
  <c r="BV46" i="12" s="1"/>
  <c r="BW46" i="12" s="1"/>
  <c r="CA46" i="12" s="1"/>
  <c r="CC46" i="12" s="1"/>
  <c r="W46" i="13"/>
  <c r="DR46" i="12" s="1"/>
  <c r="DS46" i="12" s="1"/>
  <c r="DW46" i="12" s="1"/>
  <c r="DY46" i="12" s="1"/>
  <c r="D46" i="13"/>
  <c r="B46" i="10" s="1"/>
  <c r="C46" i="10" s="1"/>
  <c r="G46" i="10" s="1"/>
  <c r="I46" i="10" s="1"/>
  <c r="L46" i="13"/>
  <c r="AX46" i="10" s="1"/>
  <c r="AY46" i="10" s="1"/>
  <c r="BC46" i="10" s="1"/>
  <c r="BE46" i="10" s="1"/>
  <c r="J46" i="13"/>
  <c r="AX46" i="8" s="1"/>
  <c r="AY46" i="8" s="1"/>
  <c r="BC46" i="8" s="1"/>
  <c r="BE46" i="8" s="1"/>
  <c r="M46" i="13"/>
  <c r="AX46" i="11" s="1"/>
  <c r="AY46" i="11" s="1"/>
  <c r="BC46" i="11" s="1"/>
  <c r="BE46" i="11" s="1"/>
  <c r="G46" i="13"/>
  <c r="Z46" i="12" s="1"/>
  <c r="AA46" i="12" s="1"/>
  <c r="AE46" i="12" s="1"/>
  <c r="AG46" i="12" s="1"/>
  <c r="P46" i="13"/>
  <c r="BV46" i="10" s="1"/>
  <c r="BW46" i="10" s="1"/>
  <c r="CA46" i="10" s="1"/>
  <c r="CC46" i="10" s="1"/>
  <c r="R46" i="13"/>
  <c r="CT46" i="8" s="1"/>
  <c r="CU46" i="8" s="1"/>
  <c r="CY46" i="8" s="1"/>
  <c r="DA46" i="8" s="1"/>
  <c r="F46" i="13"/>
  <c r="Z46" i="8" s="1"/>
  <c r="AA46" i="8" s="1"/>
  <c r="AE46" i="8" s="1"/>
  <c r="AG46" i="8" s="1"/>
  <c r="X46" i="13"/>
  <c r="DR46" i="10" s="1"/>
  <c r="DS46" i="10" s="1"/>
  <c r="DW46" i="10" s="1"/>
  <c r="DY46" i="10" s="1"/>
  <c r="U46" i="13"/>
  <c r="CT46" i="11" s="1"/>
  <c r="CU46" i="11" s="1"/>
  <c r="CY46" i="11" s="1"/>
  <c r="DA46" i="11" s="1"/>
  <c r="I46" i="13"/>
  <c r="Z46" i="11" s="1"/>
  <c r="AA46" i="11" s="1"/>
  <c r="AE46" i="11" s="1"/>
  <c r="AG46" i="11" s="1"/>
  <c r="V46" i="13"/>
  <c r="DR46" i="8" s="1"/>
  <c r="DS46" i="8" s="1"/>
  <c r="DW46" i="8" s="1"/>
  <c r="DY46" i="8" s="1"/>
  <c r="CS41" i="8"/>
  <c r="CB41" i="8"/>
  <c r="DB39" i="8"/>
  <c r="BF41" i="8"/>
  <c r="BD42" i="8"/>
  <c r="BF42" i="8" s="1"/>
  <c r="BU42" i="8"/>
  <c r="DX39" i="8"/>
  <c r="EO39" i="8"/>
  <c r="AH42" i="8"/>
  <c r="U42" i="8"/>
  <c r="M42" i="8"/>
  <c r="N42" i="8" s="1"/>
  <c r="O42" i="8" s="1"/>
  <c r="CD40" i="8"/>
  <c r="DZ38" i="8"/>
  <c r="DQ40" i="8"/>
  <c r="CZ40" i="8"/>
  <c r="DM38" i="8"/>
  <c r="DE38" i="8"/>
  <c r="DF38" i="8" s="1"/>
  <c r="DG38" i="8" s="1"/>
  <c r="J43" i="8"/>
  <c r="AF43" i="8"/>
  <c r="AW43" i="8"/>
  <c r="AS41" i="8"/>
  <c r="AK41" i="8"/>
  <c r="AL41" i="8" s="1"/>
  <c r="AM41" i="8" s="1"/>
  <c r="Y44" i="8"/>
  <c r="A45" i="8"/>
  <c r="H44" i="8"/>
  <c r="DQ41" i="12"/>
  <c r="CZ41" i="12"/>
  <c r="CS42" i="12"/>
  <c r="CB42" i="12"/>
  <c r="DM39" i="12"/>
  <c r="DE39" i="12"/>
  <c r="DF39" i="12" s="1"/>
  <c r="DG39" i="12" s="1"/>
  <c r="H47" i="10"/>
  <c r="A48" i="10"/>
  <c r="Y47" i="10"/>
  <c r="DQ41" i="11"/>
  <c r="CZ41" i="11"/>
  <c r="BQ41" i="11"/>
  <c r="BI41" i="11"/>
  <c r="BJ41" i="11" s="1"/>
  <c r="BK41" i="11" s="1"/>
  <c r="BF44" i="10"/>
  <c r="CO40" i="11"/>
  <c r="CG40" i="11"/>
  <c r="CH40" i="11" s="1"/>
  <c r="CI40" i="11" s="1"/>
  <c r="BQ43" i="10"/>
  <c r="BI43" i="10"/>
  <c r="BJ43" i="10" s="1"/>
  <c r="BK43" i="10" s="1"/>
  <c r="BF42" i="12"/>
  <c r="DM39" i="11"/>
  <c r="DE39" i="11"/>
  <c r="DF39" i="11" s="1"/>
  <c r="DG39" i="11" s="1"/>
  <c r="J46" i="10"/>
  <c r="CD41" i="11"/>
  <c r="CS44" i="10"/>
  <c r="CB44" i="10"/>
  <c r="U43" i="12"/>
  <c r="M43" i="12"/>
  <c r="N43" i="12" s="1"/>
  <c r="O43" i="12" s="1"/>
  <c r="EK40" i="10"/>
  <c r="EC40" i="10"/>
  <c r="ED40" i="10" s="1"/>
  <c r="EE40" i="10" s="1"/>
  <c r="DM41" i="10"/>
  <c r="DE41" i="10"/>
  <c r="DF41" i="10" s="1"/>
  <c r="DG41" i="10" s="1"/>
  <c r="DB42" i="10"/>
  <c r="CO42" i="10"/>
  <c r="CG42" i="10"/>
  <c r="CH42" i="10" s="1"/>
  <c r="CI42" i="10" s="1"/>
  <c r="AH43" i="12"/>
  <c r="DZ39" i="12"/>
  <c r="AH43" i="11"/>
  <c r="EK38" i="11"/>
  <c r="EC38" i="11"/>
  <c r="ED38" i="11" s="1"/>
  <c r="EE38" i="11" s="1"/>
  <c r="AH45" i="10"/>
  <c r="DZ41" i="10"/>
  <c r="U45" i="10"/>
  <c r="M45" i="10"/>
  <c r="N45" i="10" s="1"/>
  <c r="O45" i="10" s="1"/>
  <c r="DX42" i="10"/>
  <c r="EO42" i="10"/>
  <c r="BD43" i="12"/>
  <c r="BU43" i="12"/>
  <c r="CD43" i="10"/>
  <c r="BU43" i="11"/>
  <c r="BD43" i="11"/>
  <c r="BU45" i="10"/>
  <c r="BD45" i="10"/>
  <c r="BF42" i="11"/>
  <c r="AS44" i="10"/>
  <c r="AK44" i="10"/>
  <c r="AL44" i="10" s="1"/>
  <c r="AM44" i="10" s="1"/>
  <c r="J44" i="12"/>
  <c r="J44" i="11"/>
  <c r="CZ43" i="10"/>
  <c r="DQ43" i="10"/>
  <c r="CB42" i="11"/>
  <c r="CS42" i="11"/>
  <c r="A46" i="12"/>
  <c r="Y45" i="12"/>
  <c r="H45" i="12"/>
  <c r="DZ39" i="11"/>
  <c r="Y45" i="11"/>
  <c r="A46" i="11"/>
  <c r="H45" i="11"/>
  <c r="BQ41" i="12"/>
  <c r="BI41" i="12"/>
  <c r="BJ41" i="12" s="1"/>
  <c r="BK41" i="12" s="1"/>
  <c r="AS42" i="12"/>
  <c r="AK42" i="12"/>
  <c r="AL42" i="12" s="1"/>
  <c r="AM42" i="12" s="1"/>
  <c r="U43" i="11"/>
  <c r="M43" i="11"/>
  <c r="N43" i="11" s="1"/>
  <c r="O43" i="11" s="1"/>
  <c r="DB40" i="12"/>
  <c r="EK38" i="12"/>
  <c r="EC38" i="12"/>
  <c r="ED38" i="12" s="1"/>
  <c r="EE38" i="12" s="1"/>
  <c r="DB40" i="11"/>
  <c r="AW44" i="12"/>
  <c r="AF44" i="12"/>
  <c r="CD41" i="12"/>
  <c r="AW44" i="11"/>
  <c r="AF44" i="11"/>
  <c r="AW46" i="10"/>
  <c r="AF46" i="10"/>
  <c r="EO40" i="12"/>
  <c r="DX40" i="12"/>
  <c r="CO40" i="12"/>
  <c r="CG40" i="12"/>
  <c r="CH40" i="12" s="1"/>
  <c r="CI40" i="12" s="1"/>
  <c r="DX40" i="11"/>
  <c r="EO40" i="11"/>
  <c r="AS42" i="11"/>
  <c r="AK42" i="11"/>
  <c r="AL42" i="11" s="1"/>
  <c r="AM42" i="11" s="1"/>
  <c r="H47" i="13" l="1"/>
  <c r="Z47" i="10" s="1"/>
  <c r="AA47" i="10" s="1"/>
  <c r="AE47" i="10" s="1"/>
  <c r="AG47" i="10" s="1"/>
  <c r="E47" i="13"/>
  <c r="B47" i="11" s="1"/>
  <c r="C47" i="11" s="1"/>
  <c r="G47" i="11" s="1"/>
  <c r="I47" i="11" s="1"/>
  <c r="D47" i="13"/>
  <c r="B47" i="10" s="1"/>
  <c r="C47" i="10" s="1"/>
  <c r="G47" i="10" s="1"/>
  <c r="I47" i="10" s="1"/>
  <c r="U47" i="13"/>
  <c r="CT47" i="11" s="1"/>
  <c r="CU47" i="11" s="1"/>
  <c r="CY47" i="11" s="1"/>
  <c r="DA47" i="11" s="1"/>
  <c r="J47" i="13"/>
  <c r="AX47" i="8" s="1"/>
  <c r="AY47" i="8" s="1"/>
  <c r="BC47" i="8" s="1"/>
  <c r="BE47" i="8" s="1"/>
  <c r="S47" i="13"/>
  <c r="CT47" i="12" s="1"/>
  <c r="CU47" i="12" s="1"/>
  <c r="CY47" i="12" s="1"/>
  <c r="DA47" i="12" s="1"/>
  <c r="X47" i="13"/>
  <c r="DR47" i="10" s="1"/>
  <c r="DS47" i="10" s="1"/>
  <c r="DW47" i="10" s="1"/>
  <c r="DY47" i="10" s="1"/>
  <c r="R47" i="13"/>
  <c r="CT47" i="8" s="1"/>
  <c r="CU47" i="8" s="1"/>
  <c r="CY47" i="8" s="1"/>
  <c r="DA47" i="8" s="1"/>
  <c r="O47" i="13"/>
  <c r="BV47" i="12" s="1"/>
  <c r="BW47" i="12" s="1"/>
  <c r="CA47" i="12" s="1"/>
  <c r="CC47" i="12" s="1"/>
  <c r="V47" i="13"/>
  <c r="DR47" i="8" s="1"/>
  <c r="DS47" i="8" s="1"/>
  <c r="DW47" i="8" s="1"/>
  <c r="DY47" i="8" s="1"/>
  <c r="Q47" i="13"/>
  <c r="BV47" i="11" s="1"/>
  <c r="BW47" i="11" s="1"/>
  <c r="CA47" i="11" s="1"/>
  <c r="CC47" i="11" s="1"/>
  <c r="F47" i="13"/>
  <c r="Z47" i="8" s="1"/>
  <c r="AA47" i="8" s="1"/>
  <c r="AE47" i="8" s="1"/>
  <c r="AG47" i="8" s="1"/>
  <c r="K47" i="13"/>
  <c r="AX47" i="12" s="1"/>
  <c r="AY47" i="12" s="1"/>
  <c r="BC47" i="12" s="1"/>
  <c r="BE47" i="12" s="1"/>
  <c r="A48" i="13"/>
  <c r="Y47" i="13"/>
  <c r="DR47" i="11" s="1"/>
  <c r="DS47" i="11" s="1"/>
  <c r="DW47" i="11" s="1"/>
  <c r="DY47" i="11" s="1"/>
  <c r="B47" i="13"/>
  <c r="B47" i="8" s="1"/>
  <c r="C47" i="8" s="1"/>
  <c r="G47" i="8" s="1"/>
  <c r="I47" i="8" s="1"/>
  <c r="T47" i="13"/>
  <c r="CT47" i="10" s="1"/>
  <c r="CU47" i="10" s="1"/>
  <c r="CY47" i="10" s="1"/>
  <c r="DA47" i="10" s="1"/>
  <c r="L47" i="13"/>
  <c r="AX47" i="10" s="1"/>
  <c r="AY47" i="10" s="1"/>
  <c r="BC47" i="10" s="1"/>
  <c r="BE47" i="10" s="1"/>
  <c r="C47" i="13"/>
  <c r="B47" i="12" s="1"/>
  <c r="C47" i="12" s="1"/>
  <c r="G47" i="12" s="1"/>
  <c r="I47" i="12" s="1"/>
  <c r="I47" i="13"/>
  <c r="Z47" i="11" s="1"/>
  <c r="AA47" i="11" s="1"/>
  <c r="AE47" i="11" s="1"/>
  <c r="AG47" i="11" s="1"/>
  <c r="M47" i="13"/>
  <c r="AX47" i="11" s="1"/>
  <c r="AY47" i="11" s="1"/>
  <c r="BC47" i="11" s="1"/>
  <c r="BE47" i="11" s="1"/>
  <c r="N47" i="13"/>
  <c r="BV47" i="8" s="1"/>
  <c r="BW47" i="8" s="1"/>
  <c r="CA47" i="8" s="1"/>
  <c r="CC47" i="8" s="1"/>
  <c r="W47" i="13"/>
  <c r="DR47" i="12" s="1"/>
  <c r="DS47" i="12" s="1"/>
  <c r="DW47" i="12" s="1"/>
  <c r="DY47" i="12" s="1"/>
  <c r="G47" i="13"/>
  <c r="Z47" i="12" s="1"/>
  <c r="AA47" i="12" s="1"/>
  <c r="AE47" i="12" s="1"/>
  <c r="AG47" i="12" s="1"/>
  <c r="P47" i="13"/>
  <c r="BV47" i="10" s="1"/>
  <c r="BW47" i="10" s="1"/>
  <c r="CA47" i="10" s="1"/>
  <c r="CC47" i="10" s="1"/>
  <c r="A46" i="8"/>
  <c r="Y45" i="8"/>
  <c r="H45" i="8"/>
  <c r="U43" i="8"/>
  <c r="M43" i="8"/>
  <c r="N43" i="8" s="1"/>
  <c r="O43" i="8" s="1"/>
  <c r="CO40" i="8"/>
  <c r="CG40" i="8"/>
  <c r="CH40" i="8" s="1"/>
  <c r="CI40" i="8" s="1"/>
  <c r="BQ42" i="8"/>
  <c r="BI42" i="8"/>
  <c r="BJ42" i="8" s="1"/>
  <c r="BK42" i="8" s="1"/>
  <c r="AW44" i="8"/>
  <c r="AF44" i="8"/>
  <c r="AH44" i="8" s="1"/>
  <c r="BQ41" i="8"/>
  <c r="BI41" i="8"/>
  <c r="BJ41" i="8" s="1"/>
  <c r="BK41" i="8" s="1"/>
  <c r="DB40" i="8"/>
  <c r="DM39" i="8"/>
  <c r="DE39" i="8"/>
  <c r="DF39" i="8" s="1"/>
  <c r="DG39" i="8" s="1"/>
  <c r="BU43" i="8"/>
  <c r="BD43" i="8"/>
  <c r="BF43" i="8" s="1"/>
  <c r="DX40" i="8"/>
  <c r="EO40" i="8"/>
  <c r="AS42" i="8"/>
  <c r="AK42" i="8"/>
  <c r="AL42" i="8" s="1"/>
  <c r="AM42" i="8" s="1"/>
  <c r="AH43" i="8"/>
  <c r="CD41" i="8"/>
  <c r="EK38" i="8"/>
  <c r="EC38" i="8"/>
  <c r="ED38" i="8" s="1"/>
  <c r="EE38" i="8" s="1"/>
  <c r="DZ39" i="8"/>
  <c r="CZ41" i="8"/>
  <c r="DB41" i="8" s="1"/>
  <c r="DQ41" i="8"/>
  <c r="J44" i="8"/>
  <c r="CS42" i="8"/>
  <c r="CB42" i="8"/>
  <c r="BU46" i="10"/>
  <c r="BD46" i="10"/>
  <c r="AH44" i="12"/>
  <c r="H46" i="11"/>
  <c r="Y46" i="11"/>
  <c r="A47" i="11"/>
  <c r="AW45" i="12"/>
  <c r="AF45" i="12"/>
  <c r="DX43" i="10"/>
  <c r="EO43" i="10"/>
  <c r="BF45" i="10"/>
  <c r="CO43" i="10"/>
  <c r="CG43" i="10"/>
  <c r="CH43" i="10" s="1"/>
  <c r="CI43" i="10" s="1"/>
  <c r="AS45" i="10"/>
  <c r="AK45" i="10"/>
  <c r="AL45" i="10" s="1"/>
  <c r="AM45" i="10" s="1"/>
  <c r="U46" i="10"/>
  <c r="M46" i="10"/>
  <c r="N46" i="10" s="1"/>
  <c r="O46" i="10" s="1"/>
  <c r="DX41" i="11"/>
  <c r="EO41" i="11"/>
  <c r="CD42" i="12"/>
  <c r="DZ40" i="11"/>
  <c r="BD44" i="12"/>
  <c r="BU44" i="12"/>
  <c r="AW45" i="11"/>
  <c r="AF45" i="11"/>
  <c r="Y46" i="12"/>
  <c r="H46" i="12"/>
  <c r="A47" i="12"/>
  <c r="DQ42" i="11"/>
  <c r="CZ42" i="11"/>
  <c r="DB43" i="10"/>
  <c r="CS45" i="10"/>
  <c r="CB45" i="10"/>
  <c r="CB43" i="12"/>
  <c r="CS43" i="12"/>
  <c r="DZ42" i="10"/>
  <c r="AS43" i="12"/>
  <c r="AK43" i="12"/>
  <c r="AL43" i="12" s="1"/>
  <c r="AM43" i="12" s="1"/>
  <c r="BQ44" i="10"/>
  <c r="BI44" i="10"/>
  <c r="BJ44" i="10" s="1"/>
  <c r="BK44" i="10" s="1"/>
  <c r="CZ42" i="12"/>
  <c r="DQ42" i="12"/>
  <c r="DM40" i="11"/>
  <c r="DE40" i="11"/>
  <c r="DF40" i="11" s="1"/>
  <c r="DG40" i="11" s="1"/>
  <c r="CD42" i="11"/>
  <c r="BF43" i="12"/>
  <c r="DB41" i="12"/>
  <c r="AH44" i="11"/>
  <c r="EK39" i="11"/>
  <c r="EC39" i="11"/>
  <c r="ED39" i="11" s="1"/>
  <c r="EE39" i="11" s="1"/>
  <c r="U44" i="11"/>
  <c r="M44" i="11"/>
  <c r="N44" i="11" s="1"/>
  <c r="O44" i="11" s="1"/>
  <c r="CO41" i="11"/>
  <c r="CG41" i="11"/>
  <c r="CH41" i="11" s="1"/>
  <c r="CI41" i="11" s="1"/>
  <c r="AW47" i="10"/>
  <c r="AF47" i="10"/>
  <c r="DX41" i="12"/>
  <c r="EO41" i="12"/>
  <c r="BD44" i="11"/>
  <c r="BU44" i="11"/>
  <c r="CD44" i="10"/>
  <c r="A49" i="10"/>
  <c r="Y48" i="10"/>
  <c r="H48" i="10"/>
  <c r="DZ40" i="12"/>
  <c r="BF43" i="11"/>
  <c r="AS43" i="11"/>
  <c r="AK43" i="11"/>
  <c r="AL43" i="11" s="1"/>
  <c r="AM43" i="11" s="1"/>
  <c r="DQ44" i="10"/>
  <c r="CZ44" i="10"/>
  <c r="J47" i="10"/>
  <c r="CO41" i="12"/>
  <c r="CG41" i="12"/>
  <c r="CH41" i="12" s="1"/>
  <c r="CI41" i="12" s="1"/>
  <c r="U44" i="12"/>
  <c r="M44" i="12"/>
  <c r="N44" i="12" s="1"/>
  <c r="O44" i="12" s="1"/>
  <c r="CS43" i="11"/>
  <c r="CB43" i="11"/>
  <c r="EK41" i="10"/>
  <c r="EC41" i="10"/>
  <c r="ED41" i="10" s="1"/>
  <c r="EE41" i="10" s="1"/>
  <c r="AH46" i="10"/>
  <c r="DM40" i="12"/>
  <c r="DE40" i="12"/>
  <c r="DF40" i="12" s="1"/>
  <c r="DG40" i="12" s="1"/>
  <c r="J45" i="11"/>
  <c r="J45" i="12"/>
  <c r="BQ42" i="11"/>
  <c r="BI42" i="11"/>
  <c r="BJ42" i="11" s="1"/>
  <c r="BK42" i="11" s="1"/>
  <c r="EK39" i="12"/>
  <c r="EC39" i="12"/>
  <c r="ED39" i="12" s="1"/>
  <c r="EE39" i="12" s="1"/>
  <c r="DM42" i="10"/>
  <c r="DE42" i="10"/>
  <c r="DF42" i="10" s="1"/>
  <c r="DG42" i="10" s="1"/>
  <c r="BQ42" i="12"/>
  <c r="BI42" i="12"/>
  <c r="BJ42" i="12" s="1"/>
  <c r="BK42" i="12" s="1"/>
  <c r="DB41" i="11"/>
  <c r="K48" i="13" l="1"/>
  <c r="AX48" i="12" s="1"/>
  <c r="AY48" i="12" s="1"/>
  <c r="BC48" i="12" s="1"/>
  <c r="BE48" i="12" s="1"/>
  <c r="P48" i="13"/>
  <c r="BV48" i="10" s="1"/>
  <c r="BW48" i="10" s="1"/>
  <c r="CA48" i="10" s="1"/>
  <c r="CC48" i="10" s="1"/>
  <c r="O48" i="13"/>
  <c r="BV48" i="12" s="1"/>
  <c r="BW48" i="12" s="1"/>
  <c r="CA48" i="12" s="1"/>
  <c r="CC48" i="12" s="1"/>
  <c r="E48" i="13"/>
  <c r="B48" i="11" s="1"/>
  <c r="C48" i="11" s="1"/>
  <c r="G48" i="11" s="1"/>
  <c r="I48" i="11" s="1"/>
  <c r="Y48" i="13"/>
  <c r="DR48" i="11" s="1"/>
  <c r="DS48" i="11" s="1"/>
  <c r="DW48" i="11" s="1"/>
  <c r="DY48" i="11" s="1"/>
  <c r="B48" i="13"/>
  <c r="B48" i="8" s="1"/>
  <c r="C48" i="8" s="1"/>
  <c r="G48" i="8" s="1"/>
  <c r="I48" i="8" s="1"/>
  <c r="N48" i="13"/>
  <c r="BV48" i="8" s="1"/>
  <c r="BW48" i="8" s="1"/>
  <c r="CA48" i="8" s="1"/>
  <c r="CC48" i="8" s="1"/>
  <c r="G48" i="13"/>
  <c r="Z48" i="12" s="1"/>
  <c r="AA48" i="12" s="1"/>
  <c r="AE48" i="12" s="1"/>
  <c r="AG48" i="12" s="1"/>
  <c r="W48" i="13"/>
  <c r="DR48" i="12" s="1"/>
  <c r="DS48" i="12" s="1"/>
  <c r="DW48" i="12" s="1"/>
  <c r="DY48" i="12" s="1"/>
  <c r="J48" i="13"/>
  <c r="AX48" i="8" s="1"/>
  <c r="AY48" i="8" s="1"/>
  <c r="BC48" i="8" s="1"/>
  <c r="BE48" i="8" s="1"/>
  <c r="A49" i="13"/>
  <c r="T48" i="13"/>
  <c r="CT48" i="10" s="1"/>
  <c r="CU48" i="10" s="1"/>
  <c r="CY48" i="10" s="1"/>
  <c r="DA48" i="10" s="1"/>
  <c r="S48" i="13"/>
  <c r="CT48" i="12" s="1"/>
  <c r="CU48" i="12" s="1"/>
  <c r="CY48" i="12" s="1"/>
  <c r="DA48" i="12" s="1"/>
  <c r="F48" i="13"/>
  <c r="Z48" i="8" s="1"/>
  <c r="AA48" i="8" s="1"/>
  <c r="AE48" i="8" s="1"/>
  <c r="AG48" i="8" s="1"/>
  <c r="L48" i="13"/>
  <c r="AX48" i="10" s="1"/>
  <c r="AY48" i="10" s="1"/>
  <c r="BC48" i="10" s="1"/>
  <c r="BE48" i="10" s="1"/>
  <c r="X48" i="13"/>
  <c r="DR48" i="10" s="1"/>
  <c r="DS48" i="10" s="1"/>
  <c r="DW48" i="10" s="1"/>
  <c r="DY48" i="10" s="1"/>
  <c r="M48" i="13"/>
  <c r="AX48" i="11" s="1"/>
  <c r="AY48" i="11" s="1"/>
  <c r="BC48" i="11" s="1"/>
  <c r="BE48" i="11" s="1"/>
  <c r="I48" i="13"/>
  <c r="Z48" i="11" s="1"/>
  <c r="AA48" i="11" s="1"/>
  <c r="AE48" i="11" s="1"/>
  <c r="AG48" i="11" s="1"/>
  <c r="R48" i="13"/>
  <c r="CT48" i="8" s="1"/>
  <c r="CU48" i="8" s="1"/>
  <c r="CY48" i="8" s="1"/>
  <c r="DA48" i="8" s="1"/>
  <c r="Q48" i="13"/>
  <c r="BV48" i="11" s="1"/>
  <c r="BW48" i="11" s="1"/>
  <c r="CA48" i="11" s="1"/>
  <c r="CC48" i="11" s="1"/>
  <c r="U48" i="13"/>
  <c r="CT48" i="11" s="1"/>
  <c r="CU48" i="11" s="1"/>
  <c r="CY48" i="11" s="1"/>
  <c r="DA48" i="11" s="1"/>
  <c r="V48" i="13"/>
  <c r="DR48" i="8" s="1"/>
  <c r="DS48" i="8" s="1"/>
  <c r="DW48" i="8" s="1"/>
  <c r="DY48" i="8" s="1"/>
  <c r="C48" i="13"/>
  <c r="B48" i="12" s="1"/>
  <c r="C48" i="12" s="1"/>
  <c r="G48" i="12" s="1"/>
  <c r="I48" i="12" s="1"/>
  <c r="H48" i="13"/>
  <c r="Z48" i="10" s="1"/>
  <c r="AA48" i="10" s="1"/>
  <c r="AE48" i="10" s="1"/>
  <c r="AG48" i="10" s="1"/>
  <c r="D48" i="13"/>
  <c r="B48" i="10" s="1"/>
  <c r="C48" i="10" s="1"/>
  <c r="G48" i="10" s="1"/>
  <c r="I48" i="10" s="1"/>
  <c r="DM40" i="8"/>
  <c r="DE40" i="8"/>
  <c r="DF40" i="8" s="1"/>
  <c r="DG40" i="8" s="1"/>
  <c r="U44" i="8"/>
  <c r="M44" i="8"/>
  <c r="N44" i="8" s="1"/>
  <c r="O44" i="8" s="1"/>
  <c r="DZ40" i="8"/>
  <c r="DX41" i="8"/>
  <c r="EO41" i="8"/>
  <c r="CO41" i="8"/>
  <c r="CG41" i="8"/>
  <c r="CH41" i="8" s="1"/>
  <c r="CI41" i="8" s="1"/>
  <c r="BQ43" i="8"/>
  <c r="BI43" i="8"/>
  <c r="BJ43" i="8" s="1"/>
  <c r="BK43" i="8" s="1"/>
  <c r="AS44" i="8"/>
  <c r="AK44" i="8"/>
  <c r="AL44" i="8" s="1"/>
  <c r="AM44" i="8" s="1"/>
  <c r="DM41" i="8"/>
  <c r="DE41" i="8"/>
  <c r="DF41" i="8" s="1"/>
  <c r="DG41" i="8" s="1"/>
  <c r="CS43" i="8"/>
  <c r="CB43" i="8"/>
  <c r="BU44" i="8"/>
  <c r="BD44" i="8"/>
  <c r="J45" i="8"/>
  <c r="CD42" i="8"/>
  <c r="AS43" i="8"/>
  <c r="AK43" i="8"/>
  <c r="AL43" i="8" s="1"/>
  <c r="AM43" i="8" s="1"/>
  <c r="AW45" i="8"/>
  <c r="AF45" i="8"/>
  <c r="DQ42" i="8"/>
  <c r="CZ42" i="8"/>
  <c r="EK39" i="8"/>
  <c r="EC39" i="8"/>
  <c r="ED39" i="8" s="1"/>
  <c r="EE39" i="8" s="1"/>
  <c r="Y46" i="8"/>
  <c r="H46" i="8"/>
  <c r="A47" i="8"/>
  <c r="U45" i="11"/>
  <c r="M45" i="11"/>
  <c r="N45" i="11" s="1"/>
  <c r="O45" i="11" s="1"/>
  <c r="A50" i="10"/>
  <c r="H49" i="10"/>
  <c r="Y49" i="10"/>
  <c r="BF44" i="11"/>
  <c r="DQ45" i="10"/>
  <c r="CZ45" i="10"/>
  <c r="AH45" i="11"/>
  <c r="J46" i="11"/>
  <c r="U47" i="10"/>
  <c r="M47" i="10"/>
  <c r="N47" i="10" s="1"/>
  <c r="O47" i="10" s="1"/>
  <c r="BU45" i="11"/>
  <c r="BD45" i="11"/>
  <c r="DZ43" i="10"/>
  <c r="CD43" i="11"/>
  <c r="DB44" i="10"/>
  <c r="DX42" i="12"/>
  <c r="EO42" i="12"/>
  <c r="DM43" i="10"/>
  <c r="DE43" i="10"/>
  <c r="DF43" i="10" s="1"/>
  <c r="DG43" i="10" s="1"/>
  <c r="DQ43" i="11"/>
  <c r="CZ43" i="11"/>
  <c r="DX44" i="10"/>
  <c r="EO44" i="10"/>
  <c r="EK40" i="12"/>
  <c r="EC40" i="12"/>
  <c r="ED40" i="12" s="1"/>
  <c r="EE40" i="12" s="1"/>
  <c r="DM41" i="12"/>
  <c r="DE41" i="12"/>
  <c r="DF41" i="12" s="1"/>
  <c r="DG41" i="12" s="1"/>
  <c r="BQ43" i="12"/>
  <c r="BI43" i="12"/>
  <c r="BJ43" i="12" s="1"/>
  <c r="BK43" i="12" s="1"/>
  <c r="DB42" i="12"/>
  <c r="DB42" i="11"/>
  <c r="CS44" i="12"/>
  <c r="CB44" i="12"/>
  <c r="CO42" i="12"/>
  <c r="CG42" i="12"/>
  <c r="CH42" i="12" s="1"/>
  <c r="CI42" i="12" s="1"/>
  <c r="AS44" i="12"/>
  <c r="AK44" i="12"/>
  <c r="AL44" i="12" s="1"/>
  <c r="AM44" i="12" s="1"/>
  <c r="DZ41" i="12"/>
  <c r="EK42" i="10"/>
  <c r="EC42" i="10"/>
  <c r="ED42" i="10" s="1"/>
  <c r="EE42" i="10" s="1"/>
  <c r="DX42" i="11"/>
  <c r="EO42" i="11"/>
  <c r="BF44" i="12"/>
  <c r="AH45" i="12"/>
  <c r="BF46" i="10"/>
  <c r="DM41" i="11"/>
  <c r="DE41" i="11"/>
  <c r="DF41" i="11" s="1"/>
  <c r="DG41" i="11" s="1"/>
  <c r="AH47" i="10"/>
  <c r="CO42" i="11"/>
  <c r="CG42" i="11"/>
  <c r="CH42" i="11" s="1"/>
  <c r="CI42" i="11" s="1"/>
  <c r="DQ43" i="12"/>
  <c r="CZ43" i="12"/>
  <c r="Y47" i="12"/>
  <c r="A48" i="12"/>
  <c r="H47" i="12"/>
  <c r="DZ41" i="11"/>
  <c r="BD45" i="12"/>
  <c r="BU45" i="12"/>
  <c r="CS46" i="10"/>
  <c r="CB46" i="10"/>
  <c r="U45" i="12"/>
  <c r="M45" i="12"/>
  <c r="N45" i="12" s="1"/>
  <c r="O45" i="12" s="1"/>
  <c r="AS46" i="10"/>
  <c r="AK46" i="10"/>
  <c r="AL46" i="10" s="1"/>
  <c r="AM46" i="10" s="1"/>
  <c r="J48" i="10"/>
  <c r="CO44" i="10"/>
  <c r="CG44" i="10"/>
  <c r="CH44" i="10" s="1"/>
  <c r="CI44" i="10" s="1"/>
  <c r="BD47" i="10"/>
  <c r="BU47" i="10"/>
  <c r="CD43" i="12"/>
  <c r="J46" i="12"/>
  <c r="EK40" i="11"/>
  <c r="EC40" i="11"/>
  <c r="ED40" i="11" s="1"/>
  <c r="EE40" i="11" s="1"/>
  <c r="Y47" i="11"/>
  <c r="A48" i="11"/>
  <c r="H47" i="11"/>
  <c r="BQ43" i="11"/>
  <c r="BI43" i="11"/>
  <c r="BJ43" i="11" s="1"/>
  <c r="BK43" i="11" s="1"/>
  <c r="AW48" i="10"/>
  <c r="AF48" i="10"/>
  <c r="CS44" i="11"/>
  <c r="CB44" i="11"/>
  <c r="AS44" i="11"/>
  <c r="AK44" i="11"/>
  <c r="AL44" i="11" s="1"/>
  <c r="AM44" i="11" s="1"/>
  <c r="CD45" i="10"/>
  <c r="AW46" i="12"/>
  <c r="AF46" i="12"/>
  <c r="BQ45" i="10"/>
  <c r="BI45" i="10"/>
  <c r="BJ45" i="10" s="1"/>
  <c r="BK45" i="10" s="1"/>
  <c r="AW46" i="11"/>
  <c r="AF46" i="11"/>
  <c r="Y49" i="13" l="1"/>
  <c r="DR49" i="11" s="1"/>
  <c r="DS49" i="11" s="1"/>
  <c r="DW49" i="11" s="1"/>
  <c r="DY49" i="11" s="1"/>
  <c r="G49" i="13"/>
  <c r="Z49" i="12" s="1"/>
  <c r="AA49" i="12" s="1"/>
  <c r="AE49" i="12" s="1"/>
  <c r="AG49" i="12" s="1"/>
  <c r="N49" i="13"/>
  <c r="BV49" i="8" s="1"/>
  <c r="BW49" i="8" s="1"/>
  <c r="CA49" i="8" s="1"/>
  <c r="CC49" i="8" s="1"/>
  <c r="T49" i="13"/>
  <c r="CT49" i="10" s="1"/>
  <c r="CU49" i="10" s="1"/>
  <c r="CY49" i="10" s="1"/>
  <c r="DA49" i="10" s="1"/>
  <c r="Q49" i="13"/>
  <c r="BV49" i="11" s="1"/>
  <c r="BW49" i="11" s="1"/>
  <c r="CA49" i="11" s="1"/>
  <c r="CC49" i="11" s="1"/>
  <c r="R49" i="13"/>
  <c r="CT49" i="8" s="1"/>
  <c r="CU49" i="8" s="1"/>
  <c r="CY49" i="8" s="1"/>
  <c r="DA49" i="8" s="1"/>
  <c r="A50" i="13"/>
  <c r="P49" i="13"/>
  <c r="BV49" i="10" s="1"/>
  <c r="BW49" i="10" s="1"/>
  <c r="CA49" i="10" s="1"/>
  <c r="CC49" i="10" s="1"/>
  <c r="I49" i="13"/>
  <c r="Z49" i="11" s="1"/>
  <c r="AA49" i="11" s="1"/>
  <c r="AE49" i="11" s="1"/>
  <c r="AG49" i="11" s="1"/>
  <c r="K49" i="13"/>
  <c r="AX49" i="12" s="1"/>
  <c r="AY49" i="12" s="1"/>
  <c r="BC49" i="12" s="1"/>
  <c r="BE49" i="12" s="1"/>
  <c r="O49" i="13"/>
  <c r="BV49" i="12" s="1"/>
  <c r="BW49" i="12" s="1"/>
  <c r="CA49" i="12" s="1"/>
  <c r="CC49" i="12" s="1"/>
  <c r="H49" i="13"/>
  <c r="Z49" i="10" s="1"/>
  <c r="AA49" i="10" s="1"/>
  <c r="AE49" i="10" s="1"/>
  <c r="AG49" i="10" s="1"/>
  <c r="S49" i="13"/>
  <c r="CT49" i="12" s="1"/>
  <c r="CU49" i="12" s="1"/>
  <c r="CY49" i="12" s="1"/>
  <c r="DA49" i="12" s="1"/>
  <c r="X49" i="13"/>
  <c r="DR49" i="10" s="1"/>
  <c r="DS49" i="10" s="1"/>
  <c r="DW49" i="10" s="1"/>
  <c r="DY49" i="10" s="1"/>
  <c r="E49" i="13"/>
  <c r="B49" i="11" s="1"/>
  <c r="C49" i="11" s="1"/>
  <c r="G49" i="11" s="1"/>
  <c r="I49" i="11" s="1"/>
  <c r="V49" i="13"/>
  <c r="DR49" i="8" s="1"/>
  <c r="DS49" i="8" s="1"/>
  <c r="DW49" i="8" s="1"/>
  <c r="DY49" i="8" s="1"/>
  <c r="J49" i="13"/>
  <c r="AX49" i="8" s="1"/>
  <c r="AY49" i="8" s="1"/>
  <c r="BC49" i="8" s="1"/>
  <c r="BE49" i="8" s="1"/>
  <c r="L49" i="13"/>
  <c r="AX49" i="10" s="1"/>
  <c r="AY49" i="10" s="1"/>
  <c r="BC49" i="10" s="1"/>
  <c r="BE49" i="10" s="1"/>
  <c r="U49" i="13"/>
  <c r="CT49" i="11" s="1"/>
  <c r="CU49" i="11" s="1"/>
  <c r="CY49" i="11" s="1"/>
  <c r="DA49" i="11" s="1"/>
  <c r="D49" i="13"/>
  <c r="B49" i="10" s="1"/>
  <c r="C49" i="10" s="1"/>
  <c r="G49" i="10" s="1"/>
  <c r="I49" i="10" s="1"/>
  <c r="B49" i="13"/>
  <c r="B49" i="8" s="1"/>
  <c r="C49" i="8" s="1"/>
  <c r="G49" i="8" s="1"/>
  <c r="I49" i="8" s="1"/>
  <c r="M49" i="13"/>
  <c r="AX49" i="11" s="1"/>
  <c r="AY49" i="11" s="1"/>
  <c r="BC49" i="11" s="1"/>
  <c r="BE49" i="11" s="1"/>
  <c r="W49" i="13"/>
  <c r="DR49" i="12" s="1"/>
  <c r="DS49" i="12" s="1"/>
  <c r="DW49" i="12" s="1"/>
  <c r="DY49" i="12" s="1"/>
  <c r="F49" i="13"/>
  <c r="Z49" i="8" s="1"/>
  <c r="AA49" i="8" s="1"/>
  <c r="AE49" i="8" s="1"/>
  <c r="AG49" i="8" s="1"/>
  <c r="C49" i="13"/>
  <c r="B49" i="12" s="1"/>
  <c r="C49" i="12" s="1"/>
  <c r="G49" i="12" s="1"/>
  <c r="I49" i="12" s="1"/>
  <c r="AH45" i="8"/>
  <c r="BF44" i="8"/>
  <c r="DZ41" i="8"/>
  <c r="H47" i="8"/>
  <c r="A48" i="8"/>
  <c r="Y47" i="8"/>
  <c r="BD45" i="8"/>
  <c r="BU45" i="8"/>
  <c r="CB44" i="8"/>
  <c r="CS44" i="8"/>
  <c r="J46" i="8"/>
  <c r="CD43" i="8"/>
  <c r="EK40" i="8"/>
  <c r="EC40" i="8"/>
  <c r="ED40" i="8" s="1"/>
  <c r="EE40" i="8" s="1"/>
  <c r="AW46" i="8"/>
  <c r="AF46" i="8"/>
  <c r="AH46" i="8" s="1"/>
  <c r="DQ43" i="8"/>
  <c r="CZ43" i="8"/>
  <c r="CO42" i="8"/>
  <c r="CG42" i="8"/>
  <c r="CH42" i="8" s="1"/>
  <c r="CI42" i="8" s="1"/>
  <c r="DB42" i="8"/>
  <c r="EO42" i="8"/>
  <c r="DX42" i="8"/>
  <c r="DZ42" i="8" s="1"/>
  <c r="U45" i="8"/>
  <c r="M45" i="8"/>
  <c r="N45" i="8" s="1"/>
  <c r="O45" i="8" s="1"/>
  <c r="AH46" i="11"/>
  <c r="BU48" i="10"/>
  <c r="BD48" i="10"/>
  <c r="Y48" i="11"/>
  <c r="A49" i="11"/>
  <c r="H48" i="11"/>
  <c r="CO43" i="12"/>
  <c r="CG43" i="12"/>
  <c r="CH43" i="12" s="1"/>
  <c r="CI43" i="12" s="1"/>
  <c r="U48" i="10"/>
  <c r="M48" i="10"/>
  <c r="N48" i="10" s="1"/>
  <c r="O48" i="10" s="1"/>
  <c r="EK41" i="11"/>
  <c r="EC41" i="11"/>
  <c r="ED41" i="11" s="1"/>
  <c r="EE41" i="11" s="1"/>
  <c r="DM44" i="10"/>
  <c r="DE44" i="10"/>
  <c r="DF44" i="10" s="1"/>
  <c r="DG44" i="10" s="1"/>
  <c r="BU46" i="11"/>
  <c r="BD46" i="11"/>
  <c r="AW47" i="11"/>
  <c r="AF47" i="11"/>
  <c r="J47" i="12"/>
  <c r="BQ44" i="12"/>
  <c r="BI44" i="12"/>
  <c r="BJ44" i="12" s="1"/>
  <c r="BK44" i="12" s="1"/>
  <c r="DM42" i="12"/>
  <c r="DE42" i="12"/>
  <c r="DF42" i="12" s="1"/>
  <c r="DG42" i="12" s="1"/>
  <c r="EK43" i="10"/>
  <c r="EC43" i="10"/>
  <c r="ED43" i="10" s="1"/>
  <c r="EE43" i="10" s="1"/>
  <c r="Y48" i="12"/>
  <c r="A49" i="12"/>
  <c r="H48" i="12"/>
  <c r="CO43" i="11"/>
  <c r="CG43" i="11"/>
  <c r="CH43" i="11" s="1"/>
  <c r="CI43" i="11" s="1"/>
  <c r="U46" i="11"/>
  <c r="M46" i="11"/>
  <c r="N46" i="11" s="1"/>
  <c r="O46" i="11" s="1"/>
  <c r="BQ44" i="11"/>
  <c r="BI44" i="11"/>
  <c r="BJ44" i="11" s="1"/>
  <c r="BK44" i="11" s="1"/>
  <c r="CS47" i="10"/>
  <c r="CB47" i="10"/>
  <c r="CD46" i="10"/>
  <c r="AW47" i="12"/>
  <c r="AF47" i="12"/>
  <c r="AS47" i="10"/>
  <c r="AK47" i="10"/>
  <c r="AL47" i="10" s="1"/>
  <c r="AM47" i="10" s="1"/>
  <c r="DZ42" i="11"/>
  <c r="EK41" i="12"/>
  <c r="EC41" i="12"/>
  <c r="ED41" i="12" s="1"/>
  <c r="EE41" i="12" s="1"/>
  <c r="CD44" i="12"/>
  <c r="DZ42" i="12"/>
  <c r="AH46" i="12"/>
  <c r="BF47" i="10"/>
  <c r="CZ46" i="10"/>
  <c r="DQ46" i="10"/>
  <c r="DB43" i="12"/>
  <c r="BQ46" i="10"/>
  <c r="BI46" i="10"/>
  <c r="BJ46" i="10" s="1"/>
  <c r="BK46" i="10" s="1"/>
  <c r="DQ44" i="12"/>
  <c r="CZ44" i="12"/>
  <c r="DZ44" i="10"/>
  <c r="BF45" i="11"/>
  <c r="AS45" i="11"/>
  <c r="AK45" i="11"/>
  <c r="AL45" i="11" s="1"/>
  <c r="AM45" i="11" s="1"/>
  <c r="BD46" i="12"/>
  <c r="BU46" i="12"/>
  <c r="CD44" i="11"/>
  <c r="CB45" i="12"/>
  <c r="CS45" i="12"/>
  <c r="DX43" i="12"/>
  <c r="EO43" i="12"/>
  <c r="DB43" i="11"/>
  <c r="CS45" i="11"/>
  <c r="CB45" i="11"/>
  <c r="DB45" i="10"/>
  <c r="AF49" i="10"/>
  <c r="AW49" i="10"/>
  <c r="DQ44" i="11"/>
  <c r="CZ44" i="11"/>
  <c r="U46" i="12"/>
  <c r="M46" i="12"/>
  <c r="N46" i="12" s="1"/>
  <c r="O46" i="12" s="1"/>
  <c r="BF45" i="12"/>
  <c r="AS45" i="12"/>
  <c r="AK45" i="12"/>
  <c r="AL45" i="12" s="1"/>
  <c r="AM45" i="12" s="1"/>
  <c r="DM42" i="11"/>
  <c r="DE42" i="11"/>
  <c r="DF42" i="11" s="1"/>
  <c r="DG42" i="11" s="1"/>
  <c r="DX43" i="11"/>
  <c r="EO43" i="11"/>
  <c r="EO45" i="10"/>
  <c r="DX45" i="10"/>
  <c r="J49" i="10"/>
  <c r="CO45" i="10"/>
  <c r="CG45" i="10"/>
  <c r="CH45" i="10" s="1"/>
  <c r="CI45" i="10" s="1"/>
  <c r="AH48" i="10"/>
  <c r="J47" i="11"/>
  <c r="A51" i="10"/>
  <c r="Y50" i="10"/>
  <c r="H50" i="10"/>
  <c r="H50" i="13" l="1"/>
  <c r="Z50" i="10" s="1"/>
  <c r="AA50" i="10" s="1"/>
  <c r="AE50" i="10" s="1"/>
  <c r="AG50" i="10" s="1"/>
  <c r="G50" i="13"/>
  <c r="Z50" i="12" s="1"/>
  <c r="AA50" i="12" s="1"/>
  <c r="AE50" i="12" s="1"/>
  <c r="AG50" i="12" s="1"/>
  <c r="J50" i="13"/>
  <c r="AX50" i="8" s="1"/>
  <c r="AY50" i="8" s="1"/>
  <c r="BC50" i="8" s="1"/>
  <c r="BE50" i="8" s="1"/>
  <c r="D50" i="13"/>
  <c r="B50" i="10" s="1"/>
  <c r="C50" i="10" s="1"/>
  <c r="G50" i="10" s="1"/>
  <c r="I50" i="10" s="1"/>
  <c r="V50" i="13"/>
  <c r="DR50" i="8" s="1"/>
  <c r="DS50" i="8" s="1"/>
  <c r="DW50" i="8" s="1"/>
  <c r="DY50" i="8" s="1"/>
  <c r="N50" i="13"/>
  <c r="BV50" i="8" s="1"/>
  <c r="BW50" i="8" s="1"/>
  <c r="CA50" i="8" s="1"/>
  <c r="CC50" i="8" s="1"/>
  <c r="S50" i="13"/>
  <c r="CT50" i="12" s="1"/>
  <c r="CU50" i="12" s="1"/>
  <c r="CY50" i="12" s="1"/>
  <c r="DA50" i="12" s="1"/>
  <c r="T50" i="13"/>
  <c r="CT50" i="10" s="1"/>
  <c r="CU50" i="10" s="1"/>
  <c r="CY50" i="10" s="1"/>
  <c r="DA50" i="10" s="1"/>
  <c r="A51" i="13"/>
  <c r="Q50" i="13"/>
  <c r="BV50" i="11" s="1"/>
  <c r="BW50" i="11" s="1"/>
  <c r="CA50" i="11" s="1"/>
  <c r="CC50" i="11" s="1"/>
  <c r="P50" i="13"/>
  <c r="BV50" i="10" s="1"/>
  <c r="BW50" i="10" s="1"/>
  <c r="CA50" i="10" s="1"/>
  <c r="CC50" i="10" s="1"/>
  <c r="L50" i="13"/>
  <c r="AX50" i="10" s="1"/>
  <c r="AY50" i="10" s="1"/>
  <c r="BC50" i="10" s="1"/>
  <c r="BE50" i="10" s="1"/>
  <c r="O50" i="13"/>
  <c r="BV50" i="12" s="1"/>
  <c r="BW50" i="12" s="1"/>
  <c r="CA50" i="12" s="1"/>
  <c r="CC50" i="12" s="1"/>
  <c r="E50" i="13"/>
  <c r="B50" i="11" s="1"/>
  <c r="C50" i="11" s="1"/>
  <c r="G50" i="11" s="1"/>
  <c r="I50" i="11" s="1"/>
  <c r="U50" i="13"/>
  <c r="CT50" i="11" s="1"/>
  <c r="CU50" i="11" s="1"/>
  <c r="CY50" i="11" s="1"/>
  <c r="DA50" i="11" s="1"/>
  <c r="R50" i="13"/>
  <c r="CT50" i="8" s="1"/>
  <c r="CU50" i="8" s="1"/>
  <c r="CY50" i="8" s="1"/>
  <c r="DA50" i="8" s="1"/>
  <c r="Y50" i="13"/>
  <c r="DR50" i="11" s="1"/>
  <c r="DS50" i="11" s="1"/>
  <c r="DW50" i="11" s="1"/>
  <c r="DY50" i="11" s="1"/>
  <c r="M50" i="13"/>
  <c r="AX50" i="11" s="1"/>
  <c r="AY50" i="11" s="1"/>
  <c r="BC50" i="11" s="1"/>
  <c r="BE50" i="11" s="1"/>
  <c r="K50" i="13"/>
  <c r="AX50" i="12" s="1"/>
  <c r="AY50" i="12" s="1"/>
  <c r="BC50" i="12" s="1"/>
  <c r="BE50" i="12" s="1"/>
  <c r="C50" i="13"/>
  <c r="B50" i="12" s="1"/>
  <c r="C50" i="12" s="1"/>
  <c r="G50" i="12" s="1"/>
  <c r="I50" i="12" s="1"/>
  <c r="X50" i="13"/>
  <c r="DR50" i="10" s="1"/>
  <c r="DS50" i="10" s="1"/>
  <c r="DW50" i="10" s="1"/>
  <c r="DY50" i="10" s="1"/>
  <c r="F50" i="13"/>
  <c r="Z50" i="8" s="1"/>
  <c r="AA50" i="8" s="1"/>
  <c r="AE50" i="8" s="1"/>
  <c r="AG50" i="8" s="1"/>
  <c r="I50" i="13"/>
  <c r="Z50" i="11" s="1"/>
  <c r="AA50" i="11" s="1"/>
  <c r="AE50" i="11" s="1"/>
  <c r="AG50" i="11" s="1"/>
  <c r="W50" i="13"/>
  <c r="DR50" i="12" s="1"/>
  <c r="DS50" i="12" s="1"/>
  <c r="DW50" i="12" s="1"/>
  <c r="DY50" i="12" s="1"/>
  <c r="B50" i="13"/>
  <c r="B50" i="8" s="1"/>
  <c r="C50" i="8" s="1"/>
  <c r="G50" i="8" s="1"/>
  <c r="I50" i="8" s="1"/>
  <c r="CO43" i="8"/>
  <c r="CG43" i="8"/>
  <c r="CH43" i="8" s="1"/>
  <c r="CI43" i="8" s="1"/>
  <c r="Y48" i="8"/>
  <c r="H48" i="8"/>
  <c r="A49" i="8"/>
  <c r="DB43" i="8"/>
  <c r="J47" i="8"/>
  <c r="EK42" i="8"/>
  <c r="EC42" i="8"/>
  <c r="ED42" i="8" s="1"/>
  <c r="EE42" i="8" s="1"/>
  <c r="DX43" i="8"/>
  <c r="EO43" i="8"/>
  <c r="U46" i="8"/>
  <c r="M46" i="8"/>
  <c r="N46" i="8" s="1"/>
  <c r="O46" i="8" s="1"/>
  <c r="AS46" i="8"/>
  <c r="AK46" i="8"/>
  <c r="AL46" i="8" s="1"/>
  <c r="AM46" i="8" s="1"/>
  <c r="DQ44" i="8"/>
  <c r="CZ44" i="8"/>
  <c r="EK41" i="8"/>
  <c r="EC41" i="8"/>
  <c r="ED41" i="8" s="1"/>
  <c r="EE41" i="8" s="1"/>
  <c r="BD46" i="8"/>
  <c r="BF46" i="8" s="1"/>
  <c r="BU46" i="8"/>
  <c r="CD44" i="8"/>
  <c r="DM42" i="8"/>
  <c r="DE42" i="8"/>
  <c r="DF42" i="8" s="1"/>
  <c r="DG42" i="8" s="1"/>
  <c r="CS45" i="8"/>
  <c r="CB45" i="8"/>
  <c r="CD45" i="8" s="1"/>
  <c r="BQ44" i="8"/>
  <c r="BI44" i="8"/>
  <c r="BJ44" i="8" s="1"/>
  <c r="BK44" i="8" s="1"/>
  <c r="BF45" i="8"/>
  <c r="AW47" i="8"/>
  <c r="AF47" i="8"/>
  <c r="AS45" i="8"/>
  <c r="AK45" i="8"/>
  <c r="AL45" i="8" s="1"/>
  <c r="AM45" i="8" s="1"/>
  <c r="AF50" i="10"/>
  <c r="AW50" i="10"/>
  <c r="U49" i="10"/>
  <c r="M49" i="10"/>
  <c r="N49" i="10" s="1"/>
  <c r="O49" i="10" s="1"/>
  <c r="BQ45" i="12"/>
  <c r="BI45" i="12"/>
  <c r="BJ45" i="12" s="1"/>
  <c r="BK45" i="12" s="1"/>
  <c r="DQ45" i="11"/>
  <c r="CZ45" i="11"/>
  <c r="CO44" i="11"/>
  <c r="CG44" i="11"/>
  <c r="CH44" i="11" s="1"/>
  <c r="CI44" i="11" s="1"/>
  <c r="CO46" i="10"/>
  <c r="CG46" i="10"/>
  <c r="CH46" i="10" s="1"/>
  <c r="CI46" i="10" s="1"/>
  <c r="BF46" i="11"/>
  <c r="H51" i="10"/>
  <c r="A52" i="10"/>
  <c r="Y51" i="10"/>
  <c r="U47" i="11"/>
  <c r="M47" i="11"/>
  <c r="N47" i="11" s="1"/>
  <c r="O47" i="11" s="1"/>
  <c r="DZ45" i="10"/>
  <c r="BU49" i="10"/>
  <c r="BD49" i="10"/>
  <c r="DZ43" i="12"/>
  <c r="CB46" i="12"/>
  <c r="CS46" i="12"/>
  <c r="BQ45" i="11"/>
  <c r="BI45" i="11"/>
  <c r="BJ45" i="11" s="1"/>
  <c r="BK45" i="11" s="1"/>
  <c r="AS46" i="12"/>
  <c r="AK46" i="12"/>
  <c r="AL46" i="12" s="1"/>
  <c r="AM46" i="12" s="1"/>
  <c r="CS46" i="11"/>
  <c r="CB46" i="11"/>
  <c r="J48" i="11"/>
  <c r="AH49" i="10"/>
  <c r="CZ45" i="12"/>
  <c r="DQ45" i="12"/>
  <c r="BF46" i="12"/>
  <c r="EK42" i="11"/>
  <c r="EC42" i="11"/>
  <c r="ED42" i="11" s="1"/>
  <c r="EE42" i="11" s="1"/>
  <c r="CD47" i="10"/>
  <c r="U47" i="12"/>
  <c r="M47" i="12"/>
  <c r="N47" i="12" s="1"/>
  <c r="O47" i="12" s="1"/>
  <c r="Y49" i="11"/>
  <c r="A50" i="11"/>
  <c r="H49" i="11"/>
  <c r="AS48" i="10"/>
  <c r="AK48" i="10"/>
  <c r="AL48" i="10" s="1"/>
  <c r="AM48" i="10" s="1"/>
  <c r="CD45" i="12"/>
  <c r="EK44" i="10"/>
  <c r="EC44" i="10"/>
  <c r="ED44" i="10" s="1"/>
  <c r="EE44" i="10" s="1"/>
  <c r="DM43" i="12"/>
  <c r="DE43" i="12"/>
  <c r="DF43" i="12" s="1"/>
  <c r="DG43" i="12" s="1"/>
  <c r="CZ47" i="10"/>
  <c r="DQ47" i="10"/>
  <c r="J48" i="12"/>
  <c r="AW48" i="11"/>
  <c r="AF48" i="11"/>
  <c r="DB44" i="11"/>
  <c r="DM45" i="10"/>
  <c r="DE45" i="10"/>
  <c r="DF45" i="10" s="1"/>
  <c r="DG45" i="10" s="1"/>
  <c r="DM43" i="11"/>
  <c r="DE43" i="11"/>
  <c r="DF43" i="11" s="1"/>
  <c r="DG43" i="11" s="1"/>
  <c r="EO46" i="10"/>
  <c r="DX46" i="10"/>
  <c r="EK42" i="12"/>
  <c r="EC42" i="12"/>
  <c r="ED42" i="12" s="1"/>
  <c r="EE42" i="12" s="1"/>
  <c r="Y49" i="12"/>
  <c r="A50" i="12"/>
  <c r="H49" i="12"/>
  <c r="BF48" i="10"/>
  <c r="DX44" i="11"/>
  <c r="EO44" i="11"/>
  <c r="DB44" i="12"/>
  <c r="DB46" i="10"/>
  <c r="AH47" i="12"/>
  <c r="AF48" i="12"/>
  <c r="AW48" i="12"/>
  <c r="AH47" i="11"/>
  <c r="CS48" i="10"/>
  <c r="CB48" i="10"/>
  <c r="DZ43" i="11"/>
  <c r="EO44" i="12"/>
  <c r="DX44" i="12"/>
  <c r="CO44" i="12"/>
  <c r="CG44" i="12"/>
  <c r="CH44" i="12" s="1"/>
  <c r="CI44" i="12" s="1"/>
  <c r="BU47" i="12"/>
  <c r="BD47" i="12"/>
  <c r="BU47" i="11"/>
  <c r="BD47" i="11"/>
  <c r="J50" i="10"/>
  <c r="CD45" i="11"/>
  <c r="BQ47" i="10"/>
  <c r="BI47" i="10"/>
  <c r="BJ47" i="10" s="1"/>
  <c r="BK47" i="10" s="1"/>
  <c r="AS46" i="11"/>
  <c r="AK46" i="11"/>
  <c r="AL46" i="11" s="1"/>
  <c r="AM46" i="11" s="1"/>
  <c r="C51" i="13" l="1"/>
  <c r="B51" i="12" s="1"/>
  <c r="C51" i="12" s="1"/>
  <c r="G51" i="12" s="1"/>
  <c r="I51" i="12" s="1"/>
  <c r="U51" i="13"/>
  <c r="CT51" i="11" s="1"/>
  <c r="CU51" i="11" s="1"/>
  <c r="CY51" i="11" s="1"/>
  <c r="DA51" i="11" s="1"/>
  <c r="N51" i="13"/>
  <c r="BV51" i="8" s="1"/>
  <c r="BW51" i="8" s="1"/>
  <c r="CA51" i="8" s="1"/>
  <c r="CC51" i="8" s="1"/>
  <c r="G51" i="13"/>
  <c r="Z51" i="12" s="1"/>
  <c r="AA51" i="12" s="1"/>
  <c r="AE51" i="12" s="1"/>
  <c r="AG51" i="12" s="1"/>
  <c r="L51" i="13"/>
  <c r="AX51" i="10" s="1"/>
  <c r="AY51" i="10" s="1"/>
  <c r="BC51" i="10" s="1"/>
  <c r="BE51" i="10" s="1"/>
  <c r="M51" i="13"/>
  <c r="AX51" i="11" s="1"/>
  <c r="AY51" i="11" s="1"/>
  <c r="BC51" i="11" s="1"/>
  <c r="BE51" i="11" s="1"/>
  <c r="D51" i="13"/>
  <c r="B51" i="10" s="1"/>
  <c r="C51" i="10" s="1"/>
  <c r="G51" i="10" s="1"/>
  <c r="I51" i="10" s="1"/>
  <c r="E51" i="13"/>
  <c r="B51" i="11" s="1"/>
  <c r="C51" i="11" s="1"/>
  <c r="G51" i="11" s="1"/>
  <c r="I51" i="11" s="1"/>
  <c r="P51" i="13"/>
  <c r="BV51" i="10" s="1"/>
  <c r="BW51" i="10" s="1"/>
  <c r="CA51" i="10" s="1"/>
  <c r="CC51" i="10" s="1"/>
  <c r="F51" i="13"/>
  <c r="Z51" i="8" s="1"/>
  <c r="AA51" i="8" s="1"/>
  <c r="AE51" i="8" s="1"/>
  <c r="AG51" i="8" s="1"/>
  <c r="S51" i="13"/>
  <c r="CT51" i="12" s="1"/>
  <c r="CU51" i="12" s="1"/>
  <c r="CY51" i="12" s="1"/>
  <c r="DA51" i="12" s="1"/>
  <c r="T51" i="13"/>
  <c r="CT51" i="10" s="1"/>
  <c r="CU51" i="10" s="1"/>
  <c r="CY51" i="10" s="1"/>
  <c r="DA51" i="10" s="1"/>
  <c r="J51" i="13"/>
  <c r="AX51" i="8" s="1"/>
  <c r="AY51" i="8" s="1"/>
  <c r="BC51" i="8" s="1"/>
  <c r="BE51" i="8" s="1"/>
  <c r="O51" i="13"/>
  <c r="BV51" i="12" s="1"/>
  <c r="BW51" i="12" s="1"/>
  <c r="CA51" i="12" s="1"/>
  <c r="CC51" i="12" s="1"/>
  <c r="X51" i="13"/>
  <c r="DR51" i="10" s="1"/>
  <c r="DS51" i="10" s="1"/>
  <c r="DW51" i="10" s="1"/>
  <c r="DY51" i="10" s="1"/>
  <c r="H51" i="13"/>
  <c r="Z51" i="10" s="1"/>
  <c r="AA51" i="10" s="1"/>
  <c r="AE51" i="10" s="1"/>
  <c r="AG51" i="10" s="1"/>
  <c r="B51" i="13"/>
  <c r="B51" i="8" s="1"/>
  <c r="C51" i="8" s="1"/>
  <c r="G51" i="8" s="1"/>
  <c r="I51" i="8" s="1"/>
  <c r="I51" i="13"/>
  <c r="Z51" i="11" s="1"/>
  <c r="AA51" i="11" s="1"/>
  <c r="AE51" i="11" s="1"/>
  <c r="AG51" i="11" s="1"/>
  <c r="A52" i="13"/>
  <c r="Y51" i="13"/>
  <c r="DR51" i="11" s="1"/>
  <c r="DS51" i="11" s="1"/>
  <c r="DW51" i="11" s="1"/>
  <c r="DY51" i="11" s="1"/>
  <c r="R51" i="13"/>
  <c r="CT51" i="8" s="1"/>
  <c r="CU51" i="8" s="1"/>
  <c r="CY51" i="8" s="1"/>
  <c r="DA51" i="8" s="1"/>
  <c r="V51" i="13"/>
  <c r="DR51" i="8" s="1"/>
  <c r="DS51" i="8" s="1"/>
  <c r="DW51" i="8" s="1"/>
  <c r="DY51" i="8" s="1"/>
  <c r="W51" i="13"/>
  <c r="DR51" i="12" s="1"/>
  <c r="DS51" i="12" s="1"/>
  <c r="DW51" i="12" s="1"/>
  <c r="DY51" i="12" s="1"/>
  <c r="K51" i="13"/>
  <c r="AX51" i="12" s="1"/>
  <c r="AY51" i="12" s="1"/>
  <c r="BC51" i="12" s="1"/>
  <c r="BE51" i="12" s="1"/>
  <c r="Q51" i="13"/>
  <c r="BV51" i="11" s="1"/>
  <c r="BW51" i="11" s="1"/>
  <c r="CA51" i="11" s="1"/>
  <c r="CC51" i="11" s="1"/>
  <c r="BQ46" i="8"/>
  <c r="BI46" i="8"/>
  <c r="BJ46" i="8" s="1"/>
  <c r="BK46" i="8" s="1"/>
  <c r="U47" i="8"/>
  <c r="M47" i="8"/>
  <c r="N47" i="8" s="1"/>
  <c r="O47" i="8" s="1"/>
  <c r="AH47" i="8"/>
  <c r="CO45" i="8"/>
  <c r="CG45" i="8"/>
  <c r="CH45" i="8" s="1"/>
  <c r="CI45" i="8" s="1"/>
  <c r="BU47" i="8"/>
  <c r="BD47" i="8"/>
  <c r="BF47" i="8" s="1"/>
  <c r="CZ45" i="8"/>
  <c r="DQ45" i="8"/>
  <c r="DM43" i="8"/>
  <c r="DE43" i="8"/>
  <c r="DF43" i="8" s="1"/>
  <c r="DG43" i="8" s="1"/>
  <c r="DB44" i="8"/>
  <c r="DZ43" i="8"/>
  <c r="A50" i="8"/>
  <c r="Y49" i="8"/>
  <c r="H49" i="8"/>
  <c r="EO44" i="8"/>
  <c r="DX44" i="8"/>
  <c r="J48" i="8"/>
  <c r="BQ45" i="8"/>
  <c r="BI45" i="8"/>
  <c r="BJ45" i="8" s="1"/>
  <c r="BK45" i="8" s="1"/>
  <c r="AF48" i="8"/>
  <c r="AW48" i="8"/>
  <c r="CO44" i="8"/>
  <c r="CG44" i="8"/>
  <c r="CH44" i="8" s="1"/>
  <c r="CI44" i="8" s="1"/>
  <c r="CB46" i="8"/>
  <c r="CS46" i="8"/>
  <c r="CO45" i="11"/>
  <c r="CG45" i="11"/>
  <c r="CH45" i="11" s="1"/>
  <c r="CI45" i="11" s="1"/>
  <c r="DM46" i="10"/>
  <c r="DE46" i="10"/>
  <c r="DF46" i="10" s="1"/>
  <c r="DG46" i="10" s="1"/>
  <c r="Y50" i="12"/>
  <c r="H50" i="12"/>
  <c r="A51" i="12"/>
  <c r="EK43" i="12"/>
  <c r="EC43" i="12"/>
  <c r="ED43" i="12" s="1"/>
  <c r="EE43" i="12" s="1"/>
  <c r="DZ44" i="12"/>
  <c r="AS47" i="11"/>
  <c r="AK47" i="11"/>
  <c r="AL47" i="11" s="1"/>
  <c r="AM47" i="11" s="1"/>
  <c r="AW49" i="12"/>
  <c r="AF49" i="12"/>
  <c r="BQ46" i="12"/>
  <c r="BI46" i="12"/>
  <c r="BJ46" i="12" s="1"/>
  <c r="BK46" i="12" s="1"/>
  <c r="AW51" i="10"/>
  <c r="AF51" i="10"/>
  <c r="BU50" i="10"/>
  <c r="BD50" i="10"/>
  <c r="BF47" i="11"/>
  <c r="DM44" i="12"/>
  <c r="DE44" i="12"/>
  <c r="DF44" i="12" s="1"/>
  <c r="DG44" i="12" s="1"/>
  <c r="U48" i="12"/>
  <c r="M48" i="12"/>
  <c r="N48" i="12" s="1"/>
  <c r="O48" i="12" s="1"/>
  <c r="DX45" i="12"/>
  <c r="EO45" i="12"/>
  <c r="BF49" i="10"/>
  <c r="A53" i="10"/>
  <c r="Y52" i="10"/>
  <c r="H52" i="10"/>
  <c r="BQ46" i="11"/>
  <c r="BI46" i="11"/>
  <c r="BJ46" i="11" s="1"/>
  <c r="BK46" i="11" s="1"/>
  <c r="AH50" i="10"/>
  <c r="CS47" i="11"/>
  <c r="CB47" i="11"/>
  <c r="BU48" i="12"/>
  <c r="BD48" i="12"/>
  <c r="EO47" i="10"/>
  <c r="DX47" i="10"/>
  <c r="DB45" i="12"/>
  <c r="U48" i="11"/>
  <c r="M48" i="11"/>
  <c r="N48" i="11" s="1"/>
  <c r="O48" i="11" s="1"/>
  <c r="CB49" i="10"/>
  <c r="CS49" i="10"/>
  <c r="J51" i="10"/>
  <c r="DB45" i="11"/>
  <c r="U50" i="10"/>
  <c r="M50" i="10"/>
  <c r="N50" i="10" s="1"/>
  <c r="O50" i="10" s="1"/>
  <c r="AH48" i="12"/>
  <c r="DB47" i="10"/>
  <c r="CO45" i="12"/>
  <c r="CG45" i="12"/>
  <c r="CH45" i="12" s="1"/>
  <c r="CI45" i="12" s="1"/>
  <c r="J49" i="11"/>
  <c r="CD46" i="11"/>
  <c r="DX45" i="11"/>
  <c r="EO45" i="11"/>
  <c r="BF47" i="12"/>
  <c r="CD48" i="10"/>
  <c r="BQ48" i="10"/>
  <c r="BI48" i="10"/>
  <c r="BJ48" i="10" s="1"/>
  <c r="BK48" i="10" s="1"/>
  <c r="DZ46" i="10"/>
  <c r="DM44" i="11"/>
  <c r="DE44" i="11"/>
  <c r="DF44" i="11" s="1"/>
  <c r="DG44" i="11" s="1"/>
  <c r="AH48" i="11"/>
  <c r="A51" i="11"/>
  <c r="Y50" i="11"/>
  <c r="H50" i="11"/>
  <c r="CO47" i="10"/>
  <c r="CG47" i="10"/>
  <c r="CH47" i="10" s="1"/>
  <c r="CI47" i="10" s="1"/>
  <c r="AS49" i="10"/>
  <c r="AK49" i="10"/>
  <c r="AL49" i="10" s="1"/>
  <c r="AM49" i="10" s="1"/>
  <c r="CZ46" i="11"/>
  <c r="DQ46" i="11"/>
  <c r="CZ46" i="12"/>
  <c r="DQ46" i="12"/>
  <c r="CS47" i="12"/>
  <c r="CB47" i="12"/>
  <c r="DQ48" i="10"/>
  <c r="CZ48" i="10"/>
  <c r="AS47" i="12"/>
  <c r="AK47" i="12"/>
  <c r="AL47" i="12" s="1"/>
  <c r="AM47" i="12" s="1"/>
  <c r="DZ44" i="11"/>
  <c r="BU48" i="11"/>
  <c r="BD48" i="11"/>
  <c r="AF49" i="11"/>
  <c r="AW49" i="11"/>
  <c r="CD46" i="12"/>
  <c r="EK45" i="10"/>
  <c r="EC45" i="10"/>
  <c r="ED45" i="10" s="1"/>
  <c r="EE45" i="10" s="1"/>
  <c r="EK43" i="11"/>
  <c r="EC43" i="11"/>
  <c r="ED43" i="11" s="1"/>
  <c r="EE43" i="11" s="1"/>
  <c r="J49" i="12"/>
  <c r="N52" i="13" l="1"/>
  <c r="BV52" i="8" s="1"/>
  <c r="BW52" i="8" s="1"/>
  <c r="CA52" i="8" s="1"/>
  <c r="CC52" i="8" s="1"/>
  <c r="F52" i="13"/>
  <c r="Z52" i="8" s="1"/>
  <c r="AA52" i="8" s="1"/>
  <c r="AE52" i="8" s="1"/>
  <c r="AG52" i="8" s="1"/>
  <c r="H52" i="13"/>
  <c r="Z52" i="10" s="1"/>
  <c r="AA52" i="10" s="1"/>
  <c r="AE52" i="10" s="1"/>
  <c r="AG52" i="10" s="1"/>
  <c r="X52" i="13"/>
  <c r="DR52" i="10" s="1"/>
  <c r="DS52" i="10" s="1"/>
  <c r="DW52" i="10" s="1"/>
  <c r="DY52" i="10" s="1"/>
  <c r="S52" i="13"/>
  <c r="CT52" i="12" s="1"/>
  <c r="CU52" i="12" s="1"/>
  <c r="CY52" i="12" s="1"/>
  <c r="DA52" i="12" s="1"/>
  <c r="G52" i="13"/>
  <c r="Z52" i="12" s="1"/>
  <c r="AA52" i="12" s="1"/>
  <c r="AE52" i="12" s="1"/>
  <c r="AG52" i="12" s="1"/>
  <c r="M52" i="13"/>
  <c r="AX52" i="11" s="1"/>
  <c r="AY52" i="11" s="1"/>
  <c r="BC52" i="11" s="1"/>
  <c r="BE52" i="11" s="1"/>
  <c r="A53" i="13"/>
  <c r="L52" i="13"/>
  <c r="AX52" i="10" s="1"/>
  <c r="AY52" i="10" s="1"/>
  <c r="BC52" i="10" s="1"/>
  <c r="BE52" i="10" s="1"/>
  <c r="O52" i="13"/>
  <c r="BV52" i="12" s="1"/>
  <c r="BW52" i="12" s="1"/>
  <c r="CA52" i="12" s="1"/>
  <c r="CC52" i="12" s="1"/>
  <c r="C52" i="13"/>
  <c r="B52" i="12" s="1"/>
  <c r="C52" i="12" s="1"/>
  <c r="G52" i="12" s="1"/>
  <c r="I52" i="12" s="1"/>
  <c r="J52" i="13"/>
  <c r="AX52" i="8" s="1"/>
  <c r="AY52" i="8" s="1"/>
  <c r="BC52" i="8" s="1"/>
  <c r="BE52" i="8" s="1"/>
  <c r="Q52" i="13"/>
  <c r="BV52" i="11" s="1"/>
  <c r="BW52" i="11" s="1"/>
  <c r="CA52" i="11" s="1"/>
  <c r="CC52" i="11" s="1"/>
  <c r="W52" i="13"/>
  <c r="DR52" i="12" s="1"/>
  <c r="DS52" i="12" s="1"/>
  <c r="DW52" i="12" s="1"/>
  <c r="DY52" i="12" s="1"/>
  <c r="D52" i="13"/>
  <c r="B52" i="10" s="1"/>
  <c r="C52" i="10" s="1"/>
  <c r="G52" i="10" s="1"/>
  <c r="I52" i="10" s="1"/>
  <c r="P52" i="13"/>
  <c r="BV52" i="10" s="1"/>
  <c r="BW52" i="10" s="1"/>
  <c r="CA52" i="10" s="1"/>
  <c r="CC52" i="10" s="1"/>
  <c r="R52" i="13"/>
  <c r="CT52" i="8" s="1"/>
  <c r="CU52" i="8" s="1"/>
  <c r="CY52" i="8" s="1"/>
  <c r="DA52" i="8" s="1"/>
  <c r="K52" i="13"/>
  <c r="AX52" i="12" s="1"/>
  <c r="AY52" i="12" s="1"/>
  <c r="BC52" i="12" s="1"/>
  <c r="BE52" i="12" s="1"/>
  <c r="Y52" i="13"/>
  <c r="DR52" i="11" s="1"/>
  <c r="DS52" i="11" s="1"/>
  <c r="DW52" i="11" s="1"/>
  <c r="DY52" i="11" s="1"/>
  <c r="B52" i="13"/>
  <c r="B52" i="8" s="1"/>
  <c r="C52" i="8" s="1"/>
  <c r="G52" i="8" s="1"/>
  <c r="I52" i="8" s="1"/>
  <c r="E52" i="13"/>
  <c r="B52" i="11" s="1"/>
  <c r="C52" i="11" s="1"/>
  <c r="G52" i="11" s="1"/>
  <c r="I52" i="11" s="1"/>
  <c r="I52" i="13"/>
  <c r="Z52" i="11" s="1"/>
  <c r="AA52" i="11" s="1"/>
  <c r="AE52" i="11" s="1"/>
  <c r="AG52" i="11" s="1"/>
  <c r="T52" i="13"/>
  <c r="CT52" i="10" s="1"/>
  <c r="CU52" i="10" s="1"/>
  <c r="CY52" i="10" s="1"/>
  <c r="DA52" i="10" s="1"/>
  <c r="U52" i="13"/>
  <c r="CT52" i="11" s="1"/>
  <c r="CU52" i="11" s="1"/>
  <c r="CY52" i="11" s="1"/>
  <c r="DA52" i="11" s="1"/>
  <c r="V52" i="13"/>
  <c r="DR52" i="8" s="1"/>
  <c r="DS52" i="8" s="1"/>
  <c r="DW52" i="8" s="1"/>
  <c r="DY52" i="8" s="1"/>
  <c r="BD48" i="8"/>
  <c r="BF48" i="8" s="1"/>
  <c r="BU48" i="8"/>
  <c r="AH48" i="8"/>
  <c r="J49" i="8"/>
  <c r="AW49" i="8"/>
  <c r="AF49" i="8"/>
  <c r="EO45" i="8"/>
  <c r="DX45" i="8"/>
  <c r="DZ45" i="8" s="1"/>
  <c r="AS47" i="8"/>
  <c r="AK47" i="8"/>
  <c r="AL47" i="8" s="1"/>
  <c r="AM47" i="8" s="1"/>
  <c r="A51" i="8"/>
  <c r="H50" i="8"/>
  <c r="Y50" i="8"/>
  <c r="DB45" i="8"/>
  <c r="CZ46" i="8"/>
  <c r="DQ46" i="8"/>
  <c r="BQ47" i="8"/>
  <c r="BI47" i="8"/>
  <c r="BJ47" i="8" s="1"/>
  <c r="BK47" i="8" s="1"/>
  <c r="CD46" i="8"/>
  <c r="EK43" i="8"/>
  <c r="EC43" i="8"/>
  <c r="ED43" i="8" s="1"/>
  <c r="EE43" i="8" s="1"/>
  <c r="CS47" i="8"/>
  <c r="CB47" i="8"/>
  <c r="CD47" i="8" s="1"/>
  <c r="U48" i="8"/>
  <c r="M48" i="8"/>
  <c r="N48" i="8" s="1"/>
  <c r="O48" i="8" s="1"/>
  <c r="DZ44" i="8"/>
  <c r="DM44" i="8"/>
  <c r="DE44" i="8"/>
  <c r="DF44" i="8" s="1"/>
  <c r="DG44" i="8" s="1"/>
  <c r="CO46" i="12"/>
  <c r="CG46" i="12"/>
  <c r="CH46" i="12" s="1"/>
  <c r="CI46" i="12" s="1"/>
  <c r="DQ47" i="12"/>
  <c r="CZ47" i="12"/>
  <c r="EO46" i="12"/>
  <c r="DX46" i="12"/>
  <c r="J50" i="11"/>
  <c r="EK46" i="10"/>
  <c r="EC46" i="10"/>
  <c r="ED46" i="10" s="1"/>
  <c r="EE46" i="10" s="1"/>
  <c r="BQ47" i="12"/>
  <c r="BI47" i="12"/>
  <c r="BJ47" i="12" s="1"/>
  <c r="BK47" i="12" s="1"/>
  <c r="CD49" i="10"/>
  <c r="Y53" i="10"/>
  <c r="A54" i="10"/>
  <c r="H53" i="10"/>
  <c r="DB46" i="12"/>
  <c r="AW50" i="11"/>
  <c r="AF50" i="11"/>
  <c r="DM47" i="10"/>
  <c r="DE47" i="10"/>
  <c r="DF47" i="10" s="1"/>
  <c r="DG47" i="10" s="1"/>
  <c r="BF50" i="10"/>
  <c r="U49" i="12"/>
  <c r="M49" i="12"/>
  <c r="N49" i="12" s="1"/>
  <c r="O49" i="12" s="1"/>
  <c r="EK44" i="11"/>
  <c r="EC44" i="11"/>
  <c r="ED44" i="11" s="1"/>
  <c r="EE44" i="11" s="1"/>
  <c r="DX46" i="11"/>
  <c r="EO46" i="11"/>
  <c r="A52" i="11"/>
  <c r="Y51" i="11"/>
  <c r="H51" i="11"/>
  <c r="BQ49" i="10"/>
  <c r="BI49" i="10"/>
  <c r="BJ49" i="10" s="1"/>
  <c r="BK49" i="10" s="1"/>
  <c r="CS50" i="10"/>
  <c r="CB50" i="10"/>
  <c r="DB46" i="11"/>
  <c r="CO46" i="11"/>
  <c r="CG46" i="11"/>
  <c r="CH46" i="11" s="1"/>
  <c r="CI46" i="11" s="1"/>
  <c r="DM45" i="11"/>
  <c r="DE45" i="11"/>
  <c r="DF45" i="11" s="1"/>
  <c r="DG45" i="11" s="1"/>
  <c r="AS50" i="10"/>
  <c r="AK50" i="10"/>
  <c r="AL50" i="10" s="1"/>
  <c r="AM50" i="10" s="1"/>
  <c r="BU49" i="11"/>
  <c r="BD49" i="11"/>
  <c r="AS48" i="11"/>
  <c r="AK48" i="11"/>
  <c r="AL48" i="11" s="1"/>
  <c r="AM48" i="11" s="1"/>
  <c r="CO48" i="10"/>
  <c r="CG48" i="10"/>
  <c r="CH48" i="10" s="1"/>
  <c r="CI48" i="10" s="1"/>
  <c r="BF48" i="12"/>
  <c r="DZ45" i="12"/>
  <c r="BQ47" i="11"/>
  <c r="BI47" i="11"/>
  <c r="BJ47" i="11" s="1"/>
  <c r="BK47" i="11" s="1"/>
  <c r="EK44" i="12"/>
  <c r="EC44" i="12"/>
  <c r="ED44" i="12" s="1"/>
  <c r="EE44" i="12" s="1"/>
  <c r="A52" i="12"/>
  <c r="H51" i="12"/>
  <c r="Y51" i="12"/>
  <c r="AH49" i="11"/>
  <c r="DB48" i="10"/>
  <c r="U49" i="11"/>
  <c r="M49" i="11"/>
  <c r="N49" i="11" s="1"/>
  <c r="O49" i="11" s="1"/>
  <c r="DM45" i="12"/>
  <c r="DE45" i="12"/>
  <c r="DF45" i="12" s="1"/>
  <c r="DG45" i="12" s="1"/>
  <c r="CS48" i="12"/>
  <c r="CB48" i="12"/>
  <c r="AH51" i="10"/>
  <c r="AH49" i="12"/>
  <c r="J50" i="12"/>
  <c r="BF48" i="11"/>
  <c r="DX48" i="10"/>
  <c r="EO48" i="10"/>
  <c r="AS48" i="12"/>
  <c r="AK48" i="12"/>
  <c r="AL48" i="12" s="1"/>
  <c r="AM48" i="12" s="1"/>
  <c r="U51" i="10"/>
  <c r="M51" i="10"/>
  <c r="N51" i="10" s="1"/>
  <c r="O51" i="10" s="1"/>
  <c r="CD47" i="11"/>
  <c r="J52" i="10"/>
  <c r="BD51" i="10"/>
  <c r="BU51" i="10"/>
  <c r="BU49" i="12"/>
  <c r="BD49" i="12"/>
  <c r="AW50" i="12"/>
  <c r="AF50" i="12"/>
  <c r="CS48" i="11"/>
  <c r="CB48" i="11"/>
  <c r="CD47" i="12"/>
  <c r="DZ45" i="11"/>
  <c r="DQ49" i="10"/>
  <c r="CZ49" i="10"/>
  <c r="DZ47" i="10"/>
  <c r="CZ47" i="11"/>
  <c r="DQ47" i="11"/>
  <c r="AF52" i="10"/>
  <c r="AW52" i="10"/>
  <c r="I53" i="13" l="1"/>
  <c r="Z53" i="11" s="1"/>
  <c r="AA53" i="11" s="1"/>
  <c r="AE53" i="11" s="1"/>
  <c r="AG53" i="11" s="1"/>
  <c r="A54" i="13"/>
  <c r="R53" i="13"/>
  <c r="CT53" i="8" s="1"/>
  <c r="CU53" i="8" s="1"/>
  <c r="CY53" i="8" s="1"/>
  <c r="DA53" i="8" s="1"/>
  <c r="P53" i="13"/>
  <c r="BV53" i="10" s="1"/>
  <c r="BW53" i="10" s="1"/>
  <c r="CA53" i="10" s="1"/>
  <c r="CC53" i="10" s="1"/>
  <c r="N53" i="13"/>
  <c r="BV53" i="8" s="1"/>
  <c r="BW53" i="8" s="1"/>
  <c r="CA53" i="8" s="1"/>
  <c r="CC53" i="8" s="1"/>
  <c r="G53" i="13"/>
  <c r="Z53" i="12" s="1"/>
  <c r="AA53" i="12" s="1"/>
  <c r="AE53" i="12" s="1"/>
  <c r="AG53" i="12" s="1"/>
  <c r="L53" i="13"/>
  <c r="AX53" i="10" s="1"/>
  <c r="AY53" i="10" s="1"/>
  <c r="BC53" i="10" s="1"/>
  <c r="BE53" i="10" s="1"/>
  <c r="K53" i="13"/>
  <c r="AX53" i="12" s="1"/>
  <c r="AY53" i="12" s="1"/>
  <c r="BC53" i="12" s="1"/>
  <c r="BE53" i="12" s="1"/>
  <c r="V53" i="13"/>
  <c r="DR53" i="8" s="1"/>
  <c r="DS53" i="8" s="1"/>
  <c r="DW53" i="8" s="1"/>
  <c r="DY53" i="8" s="1"/>
  <c r="C53" i="13"/>
  <c r="B53" i="12" s="1"/>
  <c r="C53" i="12" s="1"/>
  <c r="G53" i="12" s="1"/>
  <c r="I53" i="12" s="1"/>
  <c r="E53" i="13"/>
  <c r="B53" i="11" s="1"/>
  <c r="C53" i="11" s="1"/>
  <c r="G53" i="11" s="1"/>
  <c r="I53" i="11" s="1"/>
  <c r="U53" i="13"/>
  <c r="CT53" i="11" s="1"/>
  <c r="CU53" i="11" s="1"/>
  <c r="CY53" i="11" s="1"/>
  <c r="DA53" i="11" s="1"/>
  <c r="D53" i="13"/>
  <c r="B53" i="10" s="1"/>
  <c r="C53" i="10" s="1"/>
  <c r="G53" i="10" s="1"/>
  <c r="I53" i="10" s="1"/>
  <c r="O53" i="13"/>
  <c r="BV53" i="12" s="1"/>
  <c r="BW53" i="12" s="1"/>
  <c r="CA53" i="12" s="1"/>
  <c r="CC53" i="12" s="1"/>
  <c r="Y53" i="13"/>
  <c r="DR53" i="11" s="1"/>
  <c r="DS53" i="11" s="1"/>
  <c r="DW53" i="11" s="1"/>
  <c r="DY53" i="11" s="1"/>
  <c r="H53" i="13"/>
  <c r="Z53" i="10" s="1"/>
  <c r="AA53" i="10" s="1"/>
  <c r="AE53" i="10" s="1"/>
  <c r="AG53" i="10" s="1"/>
  <c r="M53" i="13"/>
  <c r="AX53" i="11" s="1"/>
  <c r="AY53" i="11" s="1"/>
  <c r="BC53" i="11" s="1"/>
  <c r="BE53" i="11" s="1"/>
  <c r="B53" i="13"/>
  <c r="B53" i="8" s="1"/>
  <c r="C53" i="8" s="1"/>
  <c r="G53" i="8" s="1"/>
  <c r="I53" i="8" s="1"/>
  <c r="X53" i="13"/>
  <c r="DR53" i="10" s="1"/>
  <c r="DS53" i="10" s="1"/>
  <c r="DW53" i="10" s="1"/>
  <c r="DY53" i="10" s="1"/>
  <c r="J53" i="13"/>
  <c r="AX53" i="8" s="1"/>
  <c r="AY53" i="8" s="1"/>
  <c r="BC53" i="8" s="1"/>
  <c r="BE53" i="8" s="1"/>
  <c r="Q53" i="13"/>
  <c r="BV53" i="11" s="1"/>
  <c r="BW53" i="11" s="1"/>
  <c r="CA53" i="11" s="1"/>
  <c r="CC53" i="11" s="1"/>
  <c r="F53" i="13"/>
  <c r="Z53" i="8" s="1"/>
  <c r="AA53" i="8" s="1"/>
  <c r="AE53" i="8" s="1"/>
  <c r="AG53" i="8" s="1"/>
  <c r="S53" i="13"/>
  <c r="CT53" i="12" s="1"/>
  <c r="CU53" i="12" s="1"/>
  <c r="CY53" i="12" s="1"/>
  <c r="DA53" i="12" s="1"/>
  <c r="W53" i="13"/>
  <c r="DR53" i="12" s="1"/>
  <c r="DS53" i="12" s="1"/>
  <c r="DW53" i="12" s="1"/>
  <c r="DY53" i="12" s="1"/>
  <c r="T53" i="13"/>
  <c r="CT53" i="10" s="1"/>
  <c r="CU53" i="10" s="1"/>
  <c r="CY53" i="10" s="1"/>
  <c r="DA53" i="10" s="1"/>
  <c r="DM45" i="8"/>
  <c r="DE45" i="8"/>
  <c r="DF45" i="8" s="1"/>
  <c r="DG45" i="8" s="1"/>
  <c r="AH49" i="8"/>
  <c r="EC44" i="8"/>
  <c r="ED44" i="8" s="1"/>
  <c r="EE44" i="8" s="1"/>
  <c r="EK44" i="8"/>
  <c r="CO46" i="8"/>
  <c r="CG46" i="8"/>
  <c r="CH46" i="8" s="1"/>
  <c r="CI46" i="8" s="1"/>
  <c r="AW50" i="8"/>
  <c r="AF50" i="8"/>
  <c r="BU49" i="8"/>
  <c r="BD49" i="8"/>
  <c r="J50" i="8"/>
  <c r="Y51" i="8"/>
  <c r="A52" i="8"/>
  <c r="H51" i="8"/>
  <c r="U49" i="8"/>
  <c r="M49" i="8"/>
  <c r="N49" i="8" s="1"/>
  <c r="O49" i="8" s="1"/>
  <c r="CO47" i="8"/>
  <c r="CG47" i="8"/>
  <c r="CH47" i="8" s="1"/>
  <c r="CI47" i="8" s="1"/>
  <c r="CZ47" i="8"/>
  <c r="DQ47" i="8"/>
  <c r="EO46" i="8"/>
  <c r="DX46" i="8"/>
  <c r="AS48" i="8"/>
  <c r="AK48" i="8"/>
  <c r="AL48" i="8" s="1"/>
  <c r="AM48" i="8" s="1"/>
  <c r="DB46" i="8"/>
  <c r="EC45" i="8"/>
  <c r="ED45" i="8" s="1"/>
  <c r="EE45" i="8" s="1"/>
  <c r="EK45" i="8"/>
  <c r="CB48" i="8"/>
  <c r="CD48" i="8" s="1"/>
  <c r="CS48" i="8"/>
  <c r="BQ48" i="8"/>
  <c r="BI48" i="8"/>
  <c r="BJ48" i="8" s="1"/>
  <c r="BK48" i="8" s="1"/>
  <c r="DX49" i="10"/>
  <c r="EO49" i="10"/>
  <c r="DQ48" i="11"/>
  <c r="CZ48" i="11"/>
  <c r="CB49" i="12"/>
  <c r="CS49" i="12"/>
  <c r="U50" i="12"/>
  <c r="M50" i="12"/>
  <c r="N50" i="12" s="1"/>
  <c r="O50" i="12" s="1"/>
  <c r="AW51" i="12"/>
  <c r="AF51" i="12"/>
  <c r="EK45" i="12"/>
  <c r="EC45" i="12"/>
  <c r="ED45" i="12" s="1"/>
  <c r="EE45" i="12" s="1"/>
  <c r="DM46" i="11"/>
  <c r="DE46" i="11"/>
  <c r="DF46" i="11" s="1"/>
  <c r="DG46" i="11" s="1"/>
  <c r="J51" i="11"/>
  <c r="DB47" i="12"/>
  <c r="BU52" i="10"/>
  <c r="BD52" i="10"/>
  <c r="CS51" i="10"/>
  <c r="CB51" i="10"/>
  <c r="BQ48" i="11"/>
  <c r="BI48" i="11"/>
  <c r="BJ48" i="11" s="1"/>
  <c r="BK48" i="11" s="1"/>
  <c r="AS49" i="11"/>
  <c r="AK49" i="11"/>
  <c r="AL49" i="11" s="1"/>
  <c r="AM49" i="11" s="1"/>
  <c r="J51" i="12"/>
  <c r="AW51" i="11"/>
  <c r="AF51" i="11"/>
  <c r="J53" i="10"/>
  <c r="EO47" i="12"/>
  <c r="DX47" i="12"/>
  <c r="AH52" i="10"/>
  <c r="EK45" i="11"/>
  <c r="EC45" i="11"/>
  <c r="ED45" i="11" s="1"/>
  <c r="EE45" i="11" s="1"/>
  <c r="BF51" i="10"/>
  <c r="AS49" i="12"/>
  <c r="AK49" i="12"/>
  <c r="AL49" i="12" s="1"/>
  <c r="AM49" i="12" s="1"/>
  <c r="H52" i="12"/>
  <c r="A53" i="12"/>
  <c r="Y52" i="12"/>
  <c r="A53" i="11"/>
  <c r="Y52" i="11"/>
  <c r="H52" i="11"/>
  <c r="A55" i="10"/>
  <c r="Y54" i="10"/>
  <c r="H54" i="10"/>
  <c r="J54" i="10" s="1"/>
  <c r="U54" i="10" s="1"/>
  <c r="EO47" i="11"/>
  <c r="DX47" i="11"/>
  <c r="BQ48" i="12"/>
  <c r="BI48" i="12"/>
  <c r="BJ48" i="12" s="1"/>
  <c r="BK48" i="12" s="1"/>
  <c r="AH50" i="11"/>
  <c r="AW53" i="10"/>
  <c r="AF53" i="10"/>
  <c r="DB47" i="11"/>
  <c r="AS51" i="10"/>
  <c r="AK51" i="10"/>
  <c r="AL51" i="10" s="1"/>
  <c r="AM51" i="10" s="1"/>
  <c r="CD50" i="10"/>
  <c r="DZ46" i="11"/>
  <c r="BD50" i="11"/>
  <c r="BU50" i="11"/>
  <c r="AH50" i="12"/>
  <c r="U52" i="10"/>
  <c r="M52" i="10"/>
  <c r="N52" i="10" s="1"/>
  <c r="O52" i="10" s="1"/>
  <c r="CD48" i="12"/>
  <c r="BF49" i="11"/>
  <c r="DQ50" i="10"/>
  <c r="CZ50" i="10"/>
  <c r="CO49" i="10"/>
  <c r="CG49" i="10"/>
  <c r="CH49" i="10" s="1"/>
  <c r="CI49" i="10" s="1"/>
  <c r="U50" i="11"/>
  <c r="M50" i="11"/>
  <c r="N50" i="11" s="1"/>
  <c r="O50" i="11" s="1"/>
  <c r="EK47" i="10"/>
  <c r="EC47" i="10"/>
  <c r="ED47" i="10" s="1"/>
  <c r="EE47" i="10" s="1"/>
  <c r="CO47" i="12"/>
  <c r="CG47" i="12"/>
  <c r="CH47" i="12" s="1"/>
  <c r="CI47" i="12" s="1"/>
  <c r="BD50" i="12"/>
  <c r="BU50" i="12"/>
  <c r="DQ48" i="12"/>
  <c r="CZ48" i="12"/>
  <c r="CB49" i="11"/>
  <c r="CS49" i="11"/>
  <c r="BQ50" i="10"/>
  <c r="BI50" i="10"/>
  <c r="BJ50" i="10" s="1"/>
  <c r="BK50" i="10" s="1"/>
  <c r="DM46" i="12"/>
  <c r="DE46" i="12"/>
  <c r="DF46" i="12" s="1"/>
  <c r="DG46" i="12" s="1"/>
  <c r="DZ46" i="12"/>
  <c r="DB49" i="10"/>
  <c r="CD48" i="11"/>
  <c r="BF49" i="12"/>
  <c r="CO47" i="11"/>
  <c r="CG47" i="11"/>
  <c r="CH47" i="11" s="1"/>
  <c r="CI47" i="11" s="1"/>
  <c r="DZ48" i="10"/>
  <c r="DM48" i="10"/>
  <c r="DE48" i="10"/>
  <c r="DF48" i="10" s="1"/>
  <c r="DG48" i="10" s="1"/>
  <c r="Q54" i="13" l="1"/>
  <c r="BV54" i="11" s="1"/>
  <c r="BW54" i="11" s="1"/>
  <c r="CA54" i="11" s="1"/>
  <c r="CC54" i="11" s="1"/>
  <c r="U54" i="13"/>
  <c r="CT54" i="11" s="1"/>
  <c r="CU54" i="11" s="1"/>
  <c r="CY54" i="11" s="1"/>
  <c r="DA54" i="11" s="1"/>
  <c r="C54" i="13"/>
  <c r="B54" i="12" s="1"/>
  <c r="C54" i="12" s="1"/>
  <c r="G54" i="12" s="1"/>
  <c r="I54" i="12" s="1"/>
  <c r="R54" i="13"/>
  <c r="CT54" i="8" s="1"/>
  <c r="CU54" i="8" s="1"/>
  <c r="CY54" i="8" s="1"/>
  <c r="DA54" i="8" s="1"/>
  <c r="E54" i="13"/>
  <c r="B54" i="11" s="1"/>
  <c r="C54" i="11" s="1"/>
  <c r="G54" i="11" s="1"/>
  <c r="I54" i="11" s="1"/>
  <c r="F54" i="13"/>
  <c r="Z54" i="8" s="1"/>
  <c r="AA54" i="8" s="1"/>
  <c r="AE54" i="8" s="1"/>
  <c r="AG54" i="8" s="1"/>
  <c r="V54" i="13"/>
  <c r="DR54" i="8" s="1"/>
  <c r="DS54" i="8" s="1"/>
  <c r="DW54" i="8" s="1"/>
  <c r="DY54" i="8" s="1"/>
  <c r="T54" i="13"/>
  <c r="CT54" i="10" s="1"/>
  <c r="CU54" i="10" s="1"/>
  <c r="CY54" i="10" s="1"/>
  <c r="DA54" i="10" s="1"/>
  <c r="D54" i="13"/>
  <c r="B54" i="10" s="1"/>
  <c r="C54" i="10" s="1"/>
  <c r="G54" i="10" s="1"/>
  <c r="I54" i="10" s="1"/>
  <c r="G54" i="13"/>
  <c r="Z54" i="12" s="1"/>
  <c r="AA54" i="12" s="1"/>
  <c r="AE54" i="12" s="1"/>
  <c r="AG54" i="12" s="1"/>
  <c r="J54" i="13"/>
  <c r="AX54" i="8" s="1"/>
  <c r="AY54" i="8" s="1"/>
  <c r="BC54" i="8" s="1"/>
  <c r="BE54" i="8" s="1"/>
  <c r="O54" i="13"/>
  <c r="BV54" i="12" s="1"/>
  <c r="BW54" i="12" s="1"/>
  <c r="CA54" i="12" s="1"/>
  <c r="CC54" i="12" s="1"/>
  <c r="Y54" i="13"/>
  <c r="DR54" i="11" s="1"/>
  <c r="DS54" i="11" s="1"/>
  <c r="DW54" i="11" s="1"/>
  <c r="DY54" i="11" s="1"/>
  <c r="W54" i="13"/>
  <c r="DR54" i="12" s="1"/>
  <c r="DS54" i="12" s="1"/>
  <c r="DW54" i="12" s="1"/>
  <c r="DY54" i="12" s="1"/>
  <c r="X54" i="13"/>
  <c r="DR54" i="10" s="1"/>
  <c r="DS54" i="10" s="1"/>
  <c r="DW54" i="10" s="1"/>
  <c r="DY54" i="10" s="1"/>
  <c r="K54" i="13"/>
  <c r="AX54" i="12" s="1"/>
  <c r="AY54" i="12" s="1"/>
  <c r="BC54" i="12" s="1"/>
  <c r="BE54" i="12" s="1"/>
  <c r="A55" i="13"/>
  <c r="N54" i="13"/>
  <c r="BV54" i="8" s="1"/>
  <c r="BW54" i="8" s="1"/>
  <c r="CA54" i="8" s="1"/>
  <c r="CC54" i="8" s="1"/>
  <c r="P54" i="13"/>
  <c r="BV54" i="10" s="1"/>
  <c r="BW54" i="10" s="1"/>
  <c r="CA54" i="10" s="1"/>
  <c r="CC54" i="10" s="1"/>
  <c r="H54" i="13"/>
  <c r="Z54" i="10" s="1"/>
  <c r="AA54" i="10" s="1"/>
  <c r="AE54" i="10" s="1"/>
  <c r="AG54" i="10" s="1"/>
  <c r="B54" i="13"/>
  <c r="B54" i="8" s="1"/>
  <c r="C54" i="8" s="1"/>
  <c r="G54" i="8" s="1"/>
  <c r="I54" i="8" s="1"/>
  <c r="I54" i="13"/>
  <c r="Z54" i="11" s="1"/>
  <c r="AA54" i="11" s="1"/>
  <c r="AE54" i="11" s="1"/>
  <c r="AG54" i="11" s="1"/>
  <c r="S54" i="13"/>
  <c r="CT54" i="12" s="1"/>
  <c r="CU54" i="12" s="1"/>
  <c r="CY54" i="12" s="1"/>
  <c r="DA54" i="12" s="1"/>
  <c r="M54" i="13"/>
  <c r="AX54" i="11" s="1"/>
  <c r="AY54" i="11" s="1"/>
  <c r="BC54" i="11" s="1"/>
  <c r="BE54" i="11" s="1"/>
  <c r="L54" i="13"/>
  <c r="AX54" i="10" s="1"/>
  <c r="AY54" i="10" s="1"/>
  <c r="BC54" i="10" s="1"/>
  <c r="BE54" i="10" s="1"/>
  <c r="M54" i="10"/>
  <c r="N54" i="10" s="1"/>
  <c r="O54" i="10" s="1"/>
  <c r="DB47" i="8"/>
  <c r="AW51" i="8"/>
  <c r="AF51" i="8"/>
  <c r="AH51" i="8" s="1"/>
  <c r="DE46" i="8"/>
  <c r="DF46" i="8" s="1"/>
  <c r="DG46" i="8" s="1"/>
  <c r="DM46" i="8"/>
  <c r="U50" i="8"/>
  <c r="M50" i="8"/>
  <c r="N50" i="8" s="1"/>
  <c r="O50" i="8" s="1"/>
  <c r="DQ48" i="8"/>
  <c r="CZ48" i="8"/>
  <c r="BF49" i="8"/>
  <c r="CO48" i="8"/>
  <c r="CG48" i="8"/>
  <c r="CH48" i="8" s="1"/>
  <c r="CI48" i="8" s="1"/>
  <c r="DZ46" i="8"/>
  <c r="CB49" i="8"/>
  <c r="CS49" i="8"/>
  <c r="AS49" i="8"/>
  <c r="AK49" i="8"/>
  <c r="AL49" i="8" s="1"/>
  <c r="AM49" i="8" s="1"/>
  <c r="J51" i="8"/>
  <c r="AH50" i="8"/>
  <c r="EO47" i="8"/>
  <c r="DX47" i="8"/>
  <c r="H52" i="8"/>
  <c r="A53" i="8"/>
  <c r="Y52" i="8"/>
  <c r="BD50" i="8"/>
  <c r="BU50" i="8"/>
  <c r="CD49" i="11"/>
  <c r="CO50" i="10"/>
  <c r="CG50" i="10"/>
  <c r="CH50" i="10" s="1"/>
  <c r="CI50" i="10" s="1"/>
  <c r="Y55" i="10"/>
  <c r="A56" i="10"/>
  <c r="H55" i="10"/>
  <c r="J55" i="10" s="1"/>
  <c r="U55" i="10" s="1"/>
  <c r="U51" i="12"/>
  <c r="M51" i="12"/>
  <c r="N51" i="12" s="1"/>
  <c r="O51" i="12" s="1"/>
  <c r="CS52" i="10"/>
  <c r="CB52" i="10"/>
  <c r="U51" i="11"/>
  <c r="M51" i="11"/>
  <c r="N51" i="11" s="1"/>
  <c r="O51" i="11" s="1"/>
  <c r="CD49" i="12"/>
  <c r="BQ49" i="12"/>
  <c r="BI49" i="12"/>
  <c r="BJ49" i="12" s="1"/>
  <c r="BK49" i="12" s="1"/>
  <c r="CO48" i="12"/>
  <c r="CG48" i="12"/>
  <c r="CH48" i="12" s="1"/>
  <c r="CI48" i="12" s="1"/>
  <c r="DZ47" i="11"/>
  <c r="DB48" i="11"/>
  <c r="EK46" i="12"/>
  <c r="EC46" i="12"/>
  <c r="ED46" i="12" s="1"/>
  <c r="EE46" i="12" s="1"/>
  <c r="BQ49" i="11"/>
  <c r="BI49" i="11"/>
  <c r="BJ49" i="11" s="1"/>
  <c r="BK49" i="11" s="1"/>
  <c r="AH53" i="10"/>
  <c r="AW52" i="12"/>
  <c r="AF52" i="12"/>
  <c r="BQ51" i="10"/>
  <c r="BI51" i="10"/>
  <c r="BJ51" i="10" s="1"/>
  <c r="BK51" i="10" s="1"/>
  <c r="U53" i="10"/>
  <c r="M53" i="10"/>
  <c r="N53" i="10" s="1"/>
  <c r="O53" i="10" s="1"/>
  <c r="AH51" i="12"/>
  <c r="DX48" i="11"/>
  <c r="EO48" i="11"/>
  <c r="CO48" i="11"/>
  <c r="CG48" i="11"/>
  <c r="CH48" i="11" s="1"/>
  <c r="CI48" i="11" s="1"/>
  <c r="CS50" i="11"/>
  <c r="CB50" i="11"/>
  <c r="BU53" i="10"/>
  <c r="BD53" i="10"/>
  <c r="J52" i="11"/>
  <c r="A54" i="12"/>
  <c r="Y53" i="12"/>
  <c r="H53" i="12"/>
  <c r="BD51" i="12"/>
  <c r="BU51" i="12"/>
  <c r="DB48" i="12"/>
  <c r="DB50" i="10"/>
  <c r="BF50" i="11"/>
  <c r="AW52" i="11"/>
  <c r="AF52" i="11"/>
  <c r="J52" i="12"/>
  <c r="AH51" i="11"/>
  <c r="DM47" i="12"/>
  <c r="DE47" i="12"/>
  <c r="DF47" i="12" s="1"/>
  <c r="DG47" i="12" s="1"/>
  <c r="DZ49" i="10"/>
  <c r="EK48" i="10"/>
  <c r="EC48" i="10"/>
  <c r="ED48" i="10" s="1"/>
  <c r="EE48" i="10" s="1"/>
  <c r="DM49" i="10"/>
  <c r="DE49" i="10"/>
  <c r="DF49" i="10" s="1"/>
  <c r="DG49" i="10" s="1"/>
  <c r="DX48" i="12"/>
  <c r="EO48" i="12"/>
  <c r="DX50" i="10"/>
  <c r="EO50" i="10"/>
  <c r="AS50" i="12"/>
  <c r="AK50" i="12"/>
  <c r="AL50" i="12" s="1"/>
  <c r="AM50" i="12" s="1"/>
  <c r="DM47" i="11"/>
  <c r="DE47" i="11"/>
  <c r="DF47" i="11" s="1"/>
  <c r="DG47" i="11" s="1"/>
  <c r="AS50" i="11"/>
  <c r="AK50" i="11"/>
  <c r="AL50" i="11" s="1"/>
  <c r="AM50" i="11" s="1"/>
  <c r="Y53" i="11"/>
  <c r="H53" i="11"/>
  <c r="A54" i="11"/>
  <c r="BD51" i="11"/>
  <c r="BU51" i="11"/>
  <c r="CD51" i="10"/>
  <c r="CS50" i="12"/>
  <c r="CB50" i="12"/>
  <c r="EK46" i="11"/>
  <c r="EC46" i="11"/>
  <c r="ED46" i="11" s="1"/>
  <c r="EE46" i="11" s="1"/>
  <c r="AS52" i="10"/>
  <c r="AK52" i="10"/>
  <c r="AL52" i="10" s="1"/>
  <c r="AM52" i="10" s="1"/>
  <c r="CZ51" i="10"/>
  <c r="DQ51" i="10"/>
  <c r="DQ49" i="11"/>
  <c r="CZ49" i="11"/>
  <c r="BF50" i="12"/>
  <c r="AF54" i="10"/>
  <c r="AW54" i="10"/>
  <c r="DZ47" i="12"/>
  <c r="BF52" i="10"/>
  <c r="DQ49" i="12"/>
  <c r="CZ49" i="12"/>
  <c r="K55" i="13" l="1"/>
  <c r="AX55" i="12" s="1"/>
  <c r="AY55" i="12" s="1"/>
  <c r="BC55" i="12" s="1"/>
  <c r="BE55" i="12" s="1"/>
  <c r="T55" i="13"/>
  <c r="CT55" i="10" s="1"/>
  <c r="CU55" i="10" s="1"/>
  <c r="CY55" i="10" s="1"/>
  <c r="DA55" i="10" s="1"/>
  <c r="R55" i="13"/>
  <c r="CT55" i="8" s="1"/>
  <c r="CU55" i="8" s="1"/>
  <c r="CY55" i="8" s="1"/>
  <c r="DA55" i="8" s="1"/>
  <c r="I55" i="13"/>
  <c r="Z55" i="11" s="1"/>
  <c r="AA55" i="11" s="1"/>
  <c r="AE55" i="11" s="1"/>
  <c r="AG55" i="11" s="1"/>
  <c r="V55" i="13"/>
  <c r="DR55" i="8" s="1"/>
  <c r="DS55" i="8" s="1"/>
  <c r="DW55" i="8" s="1"/>
  <c r="DY55" i="8" s="1"/>
  <c r="X55" i="13"/>
  <c r="DR55" i="10" s="1"/>
  <c r="DS55" i="10" s="1"/>
  <c r="DW55" i="10" s="1"/>
  <c r="DY55" i="10" s="1"/>
  <c r="Y55" i="13"/>
  <c r="DR55" i="11" s="1"/>
  <c r="DS55" i="11" s="1"/>
  <c r="DW55" i="11" s="1"/>
  <c r="DY55" i="11" s="1"/>
  <c r="F55" i="13"/>
  <c r="Z55" i="8" s="1"/>
  <c r="AA55" i="8" s="1"/>
  <c r="AE55" i="8" s="1"/>
  <c r="AG55" i="8" s="1"/>
  <c r="C55" i="13"/>
  <c r="B55" i="12" s="1"/>
  <c r="C55" i="12" s="1"/>
  <c r="G55" i="12" s="1"/>
  <c r="I55" i="12" s="1"/>
  <c r="N55" i="13"/>
  <c r="BV55" i="8" s="1"/>
  <c r="BW55" i="8" s="1"/>
  <c r="CA55" i="8" s="1"/>
  <c r="CC55" i="8" s="1"/>
  <c r="O55" i="13"/>
  <c r="BV55" i="12" s="1"/>
  <c r="BW55" i="12" s="1"/>
  <c r="CA55" i="12" s="1"/>
  <c r="CC55" i="12" s="1"/>
  <c r="M55" i="13"/>
  <c r="AX55" i="11" s="1"/>
  <c r="AY55" i="11" s="1"/>
  <c r="BC55" i="11" s="1"/>
  <c r="BE55" i="11" s="1"/>
  <c r="B55" i="13"/>
  <c r="B55" i="8" s="1"/>
  <c r="C55" i="8" s="1"/>
  <c r="G55" i="8" s="1"/>
  <c r="I55" i="8" s="1"/>
  <c r="G55" i="13"/>
  <c r="Z55" i="12" s="1"/>
  <c r="AA55" i="12" s="1"/>
  <c r="AE55" i="12" s="1"/>
  <c r="AG55" i="12" s="1"/>
  <c r="P55" i="13"/>
  <c r="BV55" i="10" s="1"/>
  <c r="BW55" i="10" s="1"/>
  <c r="CA55" i="10" s="1"/>
  <c r="CC55" i="10" s="1"/>
  <c r="D55" i="13"/>
  <c r="B55" i="10" s="1"/>
  <c r="C55" i="10" s="1"/>
  <c r="G55" i="10" s="1"/>
  <c r="I55" i="10" s="1"/>
  <c r="M55" i="10" s="1"/>
  <c r="N55" i="10" s="1"/>
  <c r="O55" i="10" s="1"/>
  <c r="H55" i="13"/>
  <c r="Z55" i="10" s="1"/>
  <c r="AA55" i="10" s="1"/>
  <c r="AE55" i="10" s="1"/>
  <c r="AG55" i="10" s="1"/>
  <c r="W55" i="13"/>
  <c r="DR55" i="12" s="1"/>
  <c r="DS55" i="12" s="1"/>
  <c r="DW55" i="12" s="1"/>
  <c r="DY55" i="12" s="1"/>
  <c r="J55" i="13"/>
  <c r="AX55" i="8" s="1"/>
  <c r="AY55" i="8" s="1"/>
  <c r="BC55" i="8" s="1"/>
  <c r="BE55" i="8" s="1"/>
  <c r="A56" i="13"/>
  <c r="L55" i="13"/>
  <c r="AX55" i="10" s="1"/>
  <c r="AY55" i="10" s="1"/>
  <c r="BC55" i="10" s="1"/>
  <c r="BE55" i="10" s="1"/>
  <c r="S55" i="13"/>
  <c r="CT55" i="12" s="1"/>
  <c r="CU55" i="12" s="1"/>
  <c r="CY55" i="12" s="1"/>
  <c r="DA55" i="12" s="1"/>
  <c r="U55" i="13"/>
  <c r="CT55" i="11" s="1"/>
  <c r="CU55" i="11" s="1"/>
  <c r="CY55" i="11" s="1"/>
  <c r="DA55" i="11" s="1"/>
  <c r="E55" i="13"/>
  <c r="B55" i="11" s="1"/>
  <c r="C55" i="11" s="1"/>
  <c r="G55" i="11" s="1"/>
  <c r="I55" i="11" s="1"/>
  <c r="Q55" i="13"/>
  <c r="BV55" i="11" s="1"/>
  <c r="BW55" i="11" s="1"/>
  <c r="CA55" i="11" s="1"/>
  <c r="CC55" i="11" s="1"/>
  <c r="CB50" i="8"/>
  <c r="CD50" i="8" s="1"/>
  <c r="CS50" i="8"/>
  <c r="AS50" i="8"/>
  <c r="AK50" i="8"/>
  <c r="AL50" i="8" s="1"/>
  <c r="AM50" i="8" s="1"/>
  <c r="EK46" i="8"/>
  <c r="EC46" i="8"/>
  <c r="ED46" i="8" s="1"/>
  <c r="EE46" i="8" s="1"/>
  <c r="BF50" i="8"/>
  <c r="AW52" i="8"/>
  <c r="AF52" i="8"/>
  <c r="U51" i="8"/>
  <c r="M51" i="8"/>
  <c r="N51" i="8" s="1"/>
  <c r="O51" i="8" s="1"/>
  <c r="Y53" i="8"/>
  <c r="A54" i="8"/>
  <c r="H53" i="8"/>
  <c r="J52" i="8"/>
  <c r="AS51" i="8"/>
  <c r="AK51" i="8"/>
  <c r="AL51" i="8" s="1"/>
  <c r="AM51" i="8" s="1"/>
  <c r="DZ47" i="8"/>
  <c r="DQ49" i="8"/>
  <c r="CZ49" i="8"/>
  <c r="DB49" i="8" s="1"/>
  <c r="BI49" i="8"/>
  <c r="BJ49" i="8" s="1"/>
  <c r="BK49" i="8" s="1"/>
  <c r="BQ49" i="8"/>
  <c r="BD51" i="8"/>
  <c r="BF51" i="8" s="1"/>
  <c r="BU51" i="8"/>
  <c r="CD49" i="8"/>
  <c r="DB48" i="8"/>
  <c r="EO48" i="8"/>
  <c r="DX48" i="8"/>
  <c r="DM47" i="8"/>
  <c r="DE47" i="8"/>
  <c r="DF47" i="8" s="1"/>
  <c r="DG47" i="8" s="1"/>
  <c r="EK47" i="12"/>
  <c r="EC47" i="12"/>
  <c r="ED47" i="12" s="1"/>
  <c r="EE47" i="12" s="1"/>
  <c r="DZ50" i="10"/>
  <c r="BU52" i="11"/>
  <c r="BD52" i="11"/>
  <c r="BF51" i="12"/>
  <c r="AS51" i="12"/>
  <c r="AK51" i="12"/>
  <c r="AL51" i="12" s="1"/>
  <c r="AM51" i="12" s="1"/>
  <c r="AS53" i="10"/>
  <c r="AK53" i="10"/>
  <c r="AL53" i="10" s="1"/>
  <c r="AM53" i="10" s="1"/>
  <c r="CO49" i="11"/>
  <c r="CG49" i="11"/>
  <c r="CH49" i="11" s="1"/>
  <c r="CI49" i="11" s="1"/>
  <c r="DB49" i="12"/>
  <c r="BQ50" i="12"/>
  <c r="BI50" i="12"/>
  <c r="BJ50" i="12" s="1"/>
  <c r="BK50" i="12" s="1"/>
  <c r="CO51" i="10"/>
  <c r="CG51" i="10"/>
  <c r="CH51" i="10" s="1"/>
  <c r="CI51" i="10" s="1"/>
  <c r="DM48" i="12"/>
  <c r="DE48" i="12"/>
  <c r="DF48" i="12" s="1"/>
  <c r="DG48" i="12" s="1"/>
  <c r="U52" i="11"/>
  <c r="M52" i="11"/>
  <c r="N52" i="11" s="1"/>
  <c r="O52" i="11" s="1"/>
  <c r="EK47" i="11"/>
  <c r="EC47" i="11"/>
  <c r="ED47" i="11" s="1"/>
  <c r="EE47" i="11" s="1"/>
  <c r="CO49" i="12"/>
  <c r="CG49" i="12"/>
  <c r="CH49" i="12" s="1"/>
  <c r="CI49" i="12" s="1"/>
  <c r="EO49" i="12"/>
  <c r="DX49" i="12"/>
  <c r="BD54" i="10"/>
  <c r="BU54" i="10"/>
  <c r="DB49" i="11"/>
  <c r="CS51" i="11"/>
  <c r="CB51" i="11"/>
  <c r="DZ48" i="12"/>
  <c r="BF53" i="10"/>
  <c r="A57" i="10"/>
  <c r="Y56" i="10"/>
  <c r="H56" i="10"/>
  <c r="AH54" i="10"/>
  <c r="DX49" i="11"/>
  <c r="EO49" i="11"/>
  <c r="BF51" i="11"/>
  <c r="BQ50" i="11"/>
  <c r="BI50" i="11"/>
  <c r="BJ50" i="11" s="1"/>
  <c r="BK50" i="11" s="1"/>
  <c r="CS53" i="10"/>
  <c r="CB53" i="10"/>
  <c r="DM48" i="11"/>
  <c r="DE48" i="11"/>
  <c r="DF48" i="11" s="1"/>
  <c r="DG48" i="11" s="1"/>
  <c r="AW55" i="10"/>
  <c r="AF55" i="10"/>
  <c r="DX51" i="10"/>
  <c r="EO51" i="10"/>
  <c r="CD50" i="12"/>
  <c r="H54" i="11"/>
  <c r="A55" i="11"/>
  <c r="Y54" i="11"/>
  <c r="AS51" i="11"/>
  <c r="AK51" i="11"/>
  <c r="AL51" i="11" s="1"/>
  <c r="AM51" i="11" s="1"/>
  <c r="CD50" i="11"/>
  <c r="BQ52" i="10"/>
  <c r="BI52" i="10"/>
  <c r="BJ52" i="10" s="1"/>
  <c r="BK52" i="10" s="1"/>
  <c r="DB51" i="10"/>
  <c r="CZ50" i="12"/>
  <c r="DQ50" i="12"/>
  <c r="J53" i="11"/>
  <c r="EK49" i="10"/>
  <c r="EC49" i="10"/>
  <c r="ED49" i="10" s="1"/>
  <c r="EE49" i="10" s="1"/>
  <c r="J53" i="12"/>
  <c r="CZ50" i="11"/>
  <c r="DQ50" i="11"/>
  <c r="AH52" i="12"/>
  <c r="CD52" i="10"/>
  <c r="AW53" i="11"/>
  <c r="AF53" i="11"/>
  <c r="U52" i="12"/>
  <c r="M52" i="12"/>
  <c r="N52" i="12" s="1"/>
  <c r="O52" i="12" s="1"/>
  <c r="AW53" i="12"/>
  <c r="AF53" i="12"/>
  <c r="DZ48" i="11"/>
  <c r="BU52" i="12"/>
  <c r="BD52" i="12"/>
  <c r="DQ52" i="10"/>
  <c r="CZ52" i="10"/>
  <c r="AH52" i="11"/>
  <c r="DM50" i="10"/>
  <c r="DE50" i="10"/>
  <c r="DF50" i="10" s="1"/>
  <c r="DG50" i="10" s="1"/>
  <c r="CB51" i="12"/>
  <c r="CS51" i="12"/>
  <c r="A55" i="12"/>
  <c r="Y54" i="12"/>
  <c r="H54" i="12"/>
  <c r="T56" i="13" l="1"/>
  <c r="CT56" i="10" s="1"/>
  <c r="CU56" i="10" s="1"/>
  <c r="CY56" i="10" s="1"/>
  <c r="DA56" i="10" s="1"/>
  <c r="A57" i="13"/>
  <c r="S56" i="13"/>
  <c r="CT56" i="12" s="1"/>
  <c r="CU56" i="12" s="1"/>
  <c r="CY56" i="12" s="1"/>
  <c r="DA56" i="12" s="1"/>
  <c r="H56" i="13"/>
  <c r="Z56" i="10" s="1"/>
  <c r="AA56" i="10" s="1"/>
  <c r="AE56" i="10" s="1"/>
  <c r="AG56" i="10" s="1"/>
  <c r="B56" i="13"/>
  <c r="B56" i="8" s="1"/>
  <c r="C56" i="8" s="1"/>
  <c r="G56" i="8" s="1"/>
  <c r="I56" i="8" s="1"/>
  <c r="J56" i="13"/>
  <c r="AX56" i="8" s="1"/>
  <c r="AY56" i="8" s="1"/>
  <c r="BC56" i="8" s="1"/>
  <c r="BE56" i="8" s="1"/>
  <c r="O56" i="13"/>
  <c r="BV56" i="12" s="1"/>
  <c r="BW56" i="12" s="1"/>
  <c r="CA56" i="12" s="1"/>
  <c r="CC56" i="12" s="1"/>
  <c r="D56" i="13"/>
  <c r="B56" i="10" s="1"/>
  <c r="C56" i="10" s="1"/>
  <c r="G56" i="10" s="1"/>
  <c r="I56" i="10" s="1"/>
  <c r="E56" i="13"/>
  <c r="B56" i="11" s="1"/>
  <c r="C56" i="11" s="1"/>
  <c r="G56" i="11" s="1"/>
  <c r="I56" i="11" s="1"/>
  <c r="V56" i="13"/>
  <c r="DR56" i="8" s="1"/>
  <c r="DS56" i="8" s="1"/>
  <c r="DW56" i="8" s="1"/>
  <c r="DY56" i="8" s="1"/>
  <c r="W56" i="13"/>
  <c r="DR56" i="12" s="1"/>
  <c r="DS56" i="12" s="1"/>
  <c r="DW56" i="12" s="1"/>
  <c r="DY56" i="12" s="1"/>
  <c r="G56" i="13"/>
  <c r="Z56" i="12" s="1"/>
  <c r="AA56" i="12" s="1"/>
  <c r="AE56" i="12" s="1"/>
  <c r="AG56" i="12" s="1"/>
  <c r="P56" i="13"/>
  <c r="BV56" i="10" s="1"/>
  <c r="BW56" i="10" s="1"/>
  <c r="CA56" i="10" s="1"/>
  <c r="CC56" i="10" s="1"/>
  <c r="X56" i="13"/>
  <c r="DR56" i="10" s="1"/>
  <c r="DS56" i="10" s="1"/>
  <c r="DW56" i="10" s="1"/>
  <c r="DY56" i="10" s="1"/>
  <c r="K56" i="13"/>
  <c r="AX56" i="12" s="1"/>
  <c r="AY56" i="12" s="1"/>
  <c r="BC56" i="12" s="1"/>
  <c r="BE56" i="12" s="1"/>
  <c r="F56" i="13"/>
  <c r="Z56" i="8" s="1"/>
  <c r="AA56" i="8" s="1"/>
  <c r="AE56" i="8" s="1"/>
  <c r="AG56" i="8" s="1"/>
  <c r="C56" i="13"/>
  <c r="B56" i="12" s="1"/>
  <c r="C56" i="12" s="1"/>
  <c r="G56" i="12" s="1"/>
  <c r="I56" i="12" s="1"/>
  <c r="L56" i="13"/>
  <c r="AX56" i="10" s="1"/>
  <c r="AY56" i="10" s="1"/>
  <c r="BC56" i="10" s="1"/>
  <c r="BE56" i="10" s="1"/>
  <c r="Y56" i="13"/>
  <c r="DR56" i="11" s="1"/>
  <c r="DS56" i="11" s="1"/>
  <c r="DW56" i="11" s="1"/>
  <c r="DY56" i="11" s="1"/>
  <c r="R56" i="13"/>
  <c r="CT56" i="8" s="1"/>
  <c r="CU56" i="8" s="1"/>
  <c r="CY56" i="8" s="1"/>
  <c r="DA56" i="8" s="1"/>
  <c r="N56" i="13"/>
  <c r="BV56" i="8" s="1"/>
  <c r="BW56" i="8" s="1"/>
  <c r="CA56" i="8" s="1"/>
  <c r="CC56" i="8" s="1"/>
  <c r="M56" i="13"/>
  <c r="AX56" i="11" s="1"/>
  <c r="AY56" i="11" s="1"/>
  <c r="BC56" i="11" s="1"/>
  <c r="BE56" i="11" s="1"/>
  <c r="Q56" i="13"/>
  <c r="BV56" i="11" s="1"/>
  <c r="BW56" i="11" s="1"/>
  <c r="CA56" i="11" s="1"/>
  <c r="CC56" i="11" s="1"/>
  <c r="U56" i="13"/>
  <c r="CT56" i="11" s="1"/>
  <c r="CU56" i="11" s="1"/>
  <c r="CY56" i="11" s="1"/>
  <c r="DA56" i="11" s="1"/>
  <c r="I56" i="13"/>
  <c r="Z56" i="11" s="1"/>
  <c r="AA56" i="11" s="1"/>
  <c r="AE56" i="11" s="1"/>
  <c r="AG56" i="11" s="1"/>
  <c r="DM48" i="8"/>
  <c r="DE48" i="8"/>
  <c r="DF48" i="8" s="1"/>
  <c r="DG48" i="8" s="1"/>
  <c r="DX49" i="8"/>
  <c r="DZ49" i="8" s="1"/>
  <c r="EO49" i="8"/>
  <c r="J53" i="8"/>
  <c r="BQ50" i="8"/>
  <c r="BI50" i="8"/>
  <c r="BJ50" i="8" s="1"/>
  <c r="BK50" i="8" s="1"/>
  <c r="CO49" i="8"/>
  <c r="CG49" i="8"/>
  <c r="CH49" i="8" s="1"/>
  <c r="CI49" i="8" s="1"/>
  <c r="EK47" i="8"/>
  <c r="EC47" i="8"/>
  <c r="ED47" i="8" s="1"/>
  <c r="EE47" i="8" s="1"/>
  <c r="A55" i="8"/>
  <c r="Y54" i="8"/>
  <c r="H54" i="8"/>
  <c r="DZ48" i="8"/>
  <c r="CS51" i="8"/>
  <c r="CB51" i="8"/>
  <c r="AW53" i="8"/>
  <c r="AF53" i="8"/>
  <c r="AH53" i="8" s="1"/>
  <c r="BI51" i="8"/>
  <c r="BJ51" i="8" s="1"/>
  <c r="BK51" i="8" s="1"/>
  <c r="BQ51" i="8"/>
  <c r="AH52" i="8"/>
  <c r="DQ50" i="8"/>
  <c r="CZ50" i="8"/>
  <c r="DM49" i="8"/>
  <c r="DE49" i="8"/>
  <c r="DF49" i="8" s="1"/>
  <c r="DG49" i="8" s="1"/>
  <c r="U52" i="8"/>
  <c r="M52" i="8"/>
  <c r="N52" i="8" s="1"/>
  <c r="O52" i="8" s="1"/>
  <c r="BU52" i="8"/>
  <c r="BD52" i="8"/>
  <c r="BF52" i="8" s="1"/>
  <c r="CO50" i="8"/>
  <c r="CG50" i="8"/>
  <c r="CH50" i="8" s="1"/>
  <c r="CI50" i="8" s="1"/>
  <c r="CZ51" i="12"/>
  <c r="DQ51" i="12"/>
  <c r="BD53" i="11"/>
  <c r="BU53" i="11"/>
  <c r="DM51" i="10"/>
  <c r="DE51" i="10"/>
  <c r="DF51" i="10" s="1"/>
  <c r="DG51" i="10" s="1"/>
  <c r="J54" i="11"/>
  <c r="DQ53" i="10"/>
  <c r="CZ53" i="10"/>
  <c r="DZ49" i="11"/>
  <c r="BF54" i="10"/>
  <c r="CB52" i="11"/>
  <c r="CS52" i="11"/>
  <c r="CD51" i="12"/>
  <c r="EK48" i="11"/>
  <c r="EC48" i="11"/>
  <c r="ED48" i="11" s="1"/>
  <c r="EE48" i="11" s="1"/>
  <c r="AS52" i="12"/>
  <c r="AK52" i="12"/>
  <c r="AL52" i="12" s="1"/>
  <c r="AM52" i="12" s="1"/>
  <c r="AH55" i="10"/>
  <c r="CD51" i="11"/>
  <c r="DZ49" i="12"/>
  <c r="DM49" i="12"/>
  <c r="DE49" i="12"/>
  <c r="DF49" i="12" s="1"/>
  <c r="DG49" i="12" s="1"/>
  <c r="DB52" i="10"/>
  <c r="AH53" i="12"/>
  <c r="DX50" i="11"/>
  <c r="EO50" i="11"/>
  <c r="CO50" i="12"/>
  <c r="CG50" i="12"/>
  <c r="CH50" i="12" s="1"/>
  <c r="CI50" i="12" s="1"/>
  <c r="BU55" i="10"/>
  <c r="BD55" i="10"/>
  <c r="AS54" i="10"/>
  <c r="AK54" i="10"/>
  <c r="AL54" i="10" s="1"/>
  <c r="AM54" i="10" s="1"/>
  <c r="BQ53" i="10"/>
  <c r="BI53" i="10"/>
  <c r="BJ53" i="10" s="1"/>
  <c r="BK53" i="10" s="1"/>
  <c r="DQ51" i="11"/>
  <c r="CZ51" i="11"/>
  <c r="DX52" i="10"/>
  <c r="EO52" i="10"/>
  <c r="BU53" i="12"/>
  <c r="BD53" i="12"/>
  <c r="DB50" i="11"/>
  <c r="J56" i="10"/>
  <c r="U53" i="11"/>
  <c r="M53" i="11"/>
  <c r="N53" i="11" s="1"/>
  <c r="O53" i="11" s="1"/>
  <c r="DZ51" i="10"/>
  <c r="BQ51" i="11"/>
  <c r="BI51" i="11"/>
  <c r="BJ51" i="11" s="1"/>
  <c r="BK51" i="11" s="1"/>
  <c r="AW56" i="10"/>
  <c r="AF56" i="10"/>
  <c r="EK50" i="10"/>
  <c r="EC50" i="10"/>
  <c r="ED50" i="10" s="1"/>
  <c r="EE50" i="10" s="1"/>
  <c r="J54" i="12"/>
  <c r="AS52" i="11"/>
  <c r="AK52" i="11"/>
  <c r="AL52" i="11" s="1"/>
  <c r="AM52" i="11" s="1"/>
  <c r="U53" i="12"/>
  <c r="M53" i="12"/>
  <c r="N53" i="12" s="1"/>
  <c r="O53" i="12" s="1"/>
  <c r="DX50" i="12"/>
  <c r="EO50" i="12"/>
  <c r="A58" i="10"/>
  <c r="Y57" i="10"/>
  <c r="H57" i="10"/>
  <c r="AF54" i="12"/>
  <c r="AW54" i="12"/>
  <c r="BF52" i="12"/>
  <c r="DB50" i="12"/>
  <c r="AW54" i="11"/>
  <c r="AF54" i="11"/>
  <c r="DM49" i="11"/>
  <c r="DE49" i="11"/>
  <c r="DF49" i="11" s="1"/>
  <c r="DG49" i="11" s="1"/>
  <c r="BQ51" i="12"/>
  <c r="BI51" i="12"/>
  <c r="BJ51" i="12" s="1"/>
  <c r="BK51" i="12" s="1"/>
  <c r="A56" i="12"/>
  <c r="Y55" i="12"/>
  <c r="H55" i="12"/>
  <c r="CB52" i="12"/>
  <c r="CS52" i="12"/>
  <c r="AH53" i="11"/>
  <c r="CO52" i="10"/>
  <c r="CG52" i="10"/>
  <c r="CH52" i="10" s="1"/>
  <c r="CI52" i="10" s="1"/>
  <c r="CO50" i="11"/>
  <c r="CG50" i="11"/>
  <c r="CH50" i="11" s="1"/>
  <c r="CI50" i="11" s="1"/>
  <c r="A56" i="11"/>
  <c r="Y55" i="11"/>
  <c r="H55" i="11"/>
  <c r="CD53" i="10"/>
  <c r="EK48" i="12"/>
  <c r="EC48" i="12"/>
  <c r="ED48" i="12" s="1"/>
  <c r="EE48" i="12" s="1"/>
  <c r="CS54" i="10"/>
  <c r="CB54" i="10"/>
  <c r="BF52" i="11"/>
  <c r="G57" i="13" l="1"/>
  <c r="Z57" i="12" s="1"/>
  <c r="AA57" i="12" s="1"/>
  <c r="AE57" i="12" s="1"/>
  <c r="AG57" i="12" s="1"/>
  <c r="W57" i="13"/>
  <c r="DR57" i="12" s="1"/>
  <c r="DS57" i="12" s="1"/>
  <c r="DW57" i="12" s="1"/>
  <c r="DY57" i="12" s="1"/>
  <c r="K57" i="13"/>
  <c r="AX57" i="12" s="1"/>
  <c r="AY57" i="12" s="1"/>
  <c r="BC57" i="12" s="1"/>
  <c r="BE57" i="12" s="1"/>
  <c r="Q57" i="13"/>
  <c r="BV57" i="11" s="1"/>
  <c r="BW57" i="11" s="1"/>
  <c r="CA57" i="11" s="1"/>
  <c r="CC57" i="11" s="1"/>
  <c r="T57" i="13"/>
  <c r="CT57" i="10" s="1"/>
  <c r="CU57" i="10" s="1"/>
  <c r="CY57" i="10" s="1"/>
  <c r="DA57" i="10" s="1"/>
  <c r="J57" i="13"/>
  <c r="AX57" i="8" s="1"/>
  <c r="AY57" i="8" s="1"/>
  <c r="BC57" i="8" s="1"/>
  <c r="BE57" i="8" s="1"/>
  <c r="I57" i="13"/>
  <c r="Z57" i="11" s="1"/>
  <c r="AA57" i="11" s="1"/>
  <c r="AE57" i="11" s="1"/>
  <c r="AG57" i="11" s="1"/>
  <c r="V57" i="13"/>
  <c r="DR57" i="8" s="1"/>
  <c r="DS57" i="8" s="1"/>
  <c r="DW57" i="8" s="1"/>
  <c r="DY57" i="8" s="1"/>
  <c r="L57" i="13"/>
  <c r="AX57" i="10" s="1"/>
  <c r="AY57" i="10" s="1"/>
  <c r="BC57" i="10" s="1"/>
  <c r="BE57" i="10" s="1"/>
  <c r="F57" i="13"/>
  <c r="Z57" i="8" s="1"/>
  <c r="AA57" i="8" s="1"/>
  <c r="AE57" i="8" s="1"/>
  <c r="AG57" i="8" s="1"/>
  <c r="H57" i="13"/>
  <c r="Z57" i="10" s="1"/>
  <c r="AA57" i="10" s="1"/>
  <c r="AE57" i="10" s="1"/>
  <c r="AG57" i="10" s="1"/>
  <c r="P57" i="13"/>
  <c r="BV57" i="10" s="1"/>
  <c r="BW57" i="10" s="1"/>
  <c r="CA57" i="10" s="1"/>
  <c r="CC57" i="10" s="1"/>
  <c r="N57" i="13"/>
  <c r="BV57" i="8" s="1"/>
  <c r="BW57" i="8" s="1"/>
  <c r="CA57" i="8" s="1"/>
  <c r="CC57" i="8" s="1"/>
  <c r="B57" i="13"/>
  <c r="B57" i="8" s="1"/>
  <c r="C57" i="8" s="1"/>
  <c r="G57" i="8" s="1"/>
  <c r="I57" i="8" s="1"/>
  <c r="C57" i="13"/>
  <c r="B57" i="12" s="1"/>
  <c r="C57" i="12" s="1"/>
  <c r="G57" i="12" s="1"/>
  <c r="I57" i="12" s="1"/>
  <c r="U57" i="13"/>
  <c r="CT57" i="11" s="1"/>
  <c r="CU57" i="11" s="1"/>
  <c r="CY57" i="11" s="1"/>
  <c r="DA57" i="11" s="1"/>
  <c r="Y57" i="13"/>
  <c r="DR57" i="11" s="1"/>
  <c r="DS57" i="11" s="1"/>
  <c r="DW57" i="11" s="1"/>
  <c r="DY57" i="11" s="1"/>
  <c r="X57" i="13"/>
  <c r="DR57" i="10" s="1"/>
  <c r="DS57" i="10" s="1"/>
  <c r="DW57" i="10" s="1"/>
  <c r="DY57" i="10" s="1"/>
  <c r="M57" i="13"/>
  <c r="AX57" i="11" s="1"/>
  <c r="AY57" i="11" s="1"/>
  <c r="BC57" i="11" s="1"/>
  <c r="BE57" i="11" s="1"/>
  <c r="D57" i="13"/>
  <c r="B57" i="10" s="1"/>
  <c r="C57" i="10" s="1"/>
  <c r="G57" i="10" s="1"/>
  <c r="I57" i="10" s="1"/>
  <c r="R57" i="13"/>
  <c r="CT57" i="8" s="1"/>
  <c r="CU57" i="8" s="1"/>
  <c r="CY57" i="8" s="1"/>
  <c r="DA57" i="8" s="1"/>
  <c r="S57" i="13"/>
  <c r="CT57" i="12" s="1"/>
  <c r="CU57" i="12" s="1"/>
  <c r="CY57" i="12" s="1"/>
  <c r="DA57" i="12" s="1"/>
  <c r="O57" i="13"/>
  <c r="BV57" i="12" s="1"/>
  <c r="BW57" i="12" s="1"/>
  <c r="CA57" i="12" s="1"/>
  <c r="CC57" i="12" s="1"/>
  <c r="A58" i="13"/>
  <c r="E57" i="13"/>
  <c r="B57" i="11" s="1"/>
  <c r="C57" i="11" s="1"/>
  <c r="G57" i="11" s="1"/>
  <c r="I57" i="11" s="1"/>
  <c r="EK48" i="8"/>
  <c r="EC48" i="8"/>
  <c r="ED48" i="8" s="1"/>
  <c r="EE48" i="8" s="1"/>
  <c r="J54" i="8"/>
  <c r="AW54" i="8"/>
  <c r="AF54" i="8"/>
  <c r="AS53" i="8"/>
  <c r="AK53" i="8"/>
  <c r="AL53" i="8" s="1"/>
  <c r="AM53" i="8" s="1"/>
  <c r="H55" i="8"/>
  <c r="A56" i="8"/>
  <c r="Y55" i="8"/>
  <c r="U53" i="8"/>
  <c r="M53" i="8"/>
  <c r="N53" i="8" s="1"/>
  <c r="O53" i="8" s="1"/>
  <c r="BQ52" i="8"/>
  <c r="BI52" i="8"/>
  <c r="BJ52" i="8" s="1"/>
  <c r="BK52" i="8" s="1"/>
  <c r="DB50" i="8"/>
  <c r="BU53" i="8"/>
  <c r="BD53" i="8"/>
  <c r="BF53" i="8" s="1"/>
  <c r="CS52" i="8"/>
  <c r="CB52" i="8"/>
  <c r="CD52" i="8" s="1"/>
  <c r="DX50" i="8"/>
  <c r="EO50" i="8"/>
  <c r="CD51" i="8"/>
  <c r="EK49" i="8"/>
  <c r="EC49" i="8"/>
  <c r="ED49" i="8" s="1"/>
  <c r="EE49" i="8" s="1"/>
  <c r="CZ51" i="8"/>
  <c r="DB51" i="8" s="1"/>
  <c r="DQ51" i="8"/>
  <c r="AK52" i="8"/>
  <c r="AL52" i="8" s="1"/>
  <c r="AM52" i="8" s="1"/>
  <c r="AS52" i="8"/>
  <c r="DQ54" i="10"/>
  <c r="CZ54" i="10"/>
  <c r="AW55" i="11"/>
  <c r="AF55" i="11"/>
  <c r="A57" i="12"/>
  <c r="H56" i="12"/>
  <c r="Y56" i="12"/>
  <c r="AW57" i="10"/>
  <c r="AF57" i="10"/>
  <c r="DM50" i="11"/>
  <c r="DE50" i="11"/>
  <c r="DF50" i="11" s="1"/>
  <c r="DG50" i="11" s="1"/>
  <c r="DX51" i="11"/>
  <c r="EO51" i="11"/>
  <c r="AS55" i="10"/>
  <c r="AK55" i="10"/>
  <c r="AL55" i="10" s="1"/>
  <c r="AM55" i="10" s="1"/>
  <c r="DB51" i="12"/>
  <c r="H56" i="11"/>
  <c r="Y56" i="11"/>
  <c r="A57" i="11"/>
  <c r="AS53" i="11"/>
  <c r="AK53" i="11"/>
  <c r="AL53" i="11" s="1"/>
  <c r="AM53" i="11" s="1"/>
  <c r="A59" i="10"/>
  <c r="H58" i="10"/>
  <c r="Y58" i="10"/>
  <c r="BF53" i="12"/>
  <c r="EK49" i="12"/>
  <c r="EC49" i="12"/>
  <c r="ED49" i="12" s="1"/>
  <c r="EE49" i="12" s="1"/>
  <c r="CZ52" i="12"/>
  <c r="DQ52" i="12"/>
  <c r="BQ52" i="12"/>
  <c r="BI52" i="12"/>
  <c r="BJ52" i="12" s="1"/>
  <c r="BK52" i="12" s="1"/>
  <c r="CS53" i="12"/>
  <c r="CB53" i="12"/>
  <c r="AS53" i="12"/>
  <c r="AK53" i="12"/>
  <c r="AL53" i="12" s="1"/>
  <c r="AM53" i="12" s="1"/>
  <c r="BQ54" i="10"/>
  <c r="BI54" i="10"/>
  <c r="BJ54" i="10" s="1"/>
  <c r="BK54" i="10" s="1"/>
  <c r="U54" i="11"/>
  <c r="M54" i="11"/>
  <c r="N54" i="11" s="1"/>
  <c r="O54" i="11" s="1"/>
  <c r="CD52" i="12"/>
  <c r="AH54" i="11"/>
  <c r="CO51" i="11"/>
  <c r="CG51" i="11"/>
  <c r="CH51" i="11" s="1"/>
  <c r="CI51" i="11" s="1"/>
  <c r="CO51" i="12"/>
  <c r="CG51" i="12"/>
  <c r="CH51" i="12" s="1"/>
  <c r="CI51" i="12" s="1"/>
  <c r="CO53" i="10"/>
  <c r="CG53" i="10"/>
  <c r="CH53" i="10" s="1"/>
  <c r="CI53" i="10" s="1"/>
  <c r="BU54" i="11"/>
  <c r="BD54" i="11"/>
  <c r="BU54" i="12"/>
  <c r="BD54" i="12"/>
  <c r="DZ50" i="12"/>
  <c r="EK51" i="10"/>
  <c r="EC51" i="10"/>
  <c r="ED51" i="10" s="1"/>
  <c r="EE51" i="10" s="1"/>
  <c r="DZ52" i="10"/>
  <c r="DM52" i="10"/>
  <c r="DE52" i="10"/>
  <c r="DF52" i="10" s="1"/>
  <c r="DG52" i="10" s="1"/>
  <c r="EK49" i="11"/>
  <c r="EC49" i="11"/>
  <c r="ED49" i="11" s="1"/>
  <c r="EE49" i="11" s="1"/>
  <c r="BQ52" i="11"/>
  <c r="BI52" i="11"/>
  <c r="BJ52" i="11" s="1"/>
  <c r="BK52" i="11" s="1"/>
  <c r="AH54" i="12"/>
  <c r="U56" i="10"/>
  <c r="M56" i="10"/>
  <c r="N56" i="10" s="1"/>
  <c r="O56" i="10" s="1"/>
  <c r="BF55" i="10"/>
  <c r="DB53" i="10"/>
  <c r="CS53" i="11"/>
  <c r="CB53" i="11"/>
  <c r="J55" i="12"/>
  <c r="AH56" i="10"/>
  <c r="CS55" i="10"/>
  <c r="CB55" i="10"/>
  <c r="DZ50" i="11"/>
  <c r="DQ52" i="11"/>
  <c r="CZ52" i="11"/>
  <c r="DX53" i="10"/>
  <c r="EO53" i="10"/>
  <c r="BF53" i="11"/>
  <c r="CD54" i="10"/>
  <c r="J55" i="11"/>
  <c r="AW55" i="12"/>
  <c r="AF55" i="12"/>
  <c r="DM50" i="12"/>
  <c r="DE50" i="12"/>
  <c r="DF50" i="12" s="1"/>
  <c r="DG50" i="12" s="1"/>
  <c r="J57" i="10"/>
  <c r="U54" i="12"/>
  <c r="M54" i="12"/>
  <c r="N54" i="12" s="1"/>
  <c r="O54" i="12" s="1"/>
  <c r="BD56" i="10"/>
  <c r="BU56" i="10"/>
  <c r="DB51" i="11"/>
  <c r="CD52" i="11"/>
  <c r="DX51" i="12"/>
  <c r="EO51" i="12"/>
  <c r="Q58" i="13" l="1"/>
  <c r="BV58" i="11" s="1"/>
  <c r="BW58" i="11" s="1"/>
  <c r="CA58" i="11" s="1"/>
  <c r="CC58" i="11" s="1"/>
  <c r="R58" i="13"/>
  <c r="CT58" i="8" s="1"/>
  <c r="CU58" i="8" s="1"/>
  <c r="CY58" i="8" s="1"/>
  <c r="DA58" i="8" s="1"/>
  <c r="K58" i="13"/>
  <c r="AX58" i="12" s="1"/>
  <c r="AY58" i="12" s="1"/>
  <c r="BC58" i="12" s="1"/>
  <c r="BE58" i="12" s="1"/>
  <c r="H58" i="13"/>
  <c r="Z58" i="10" s="1"/>
  <c r="AA58" i="10" s="1"/>
  <c r="AE58" i="10" s="1"/>
  <c r="AG58" i="10" s="1"/>
  <c r="Y58" i="13"/>
  <c r="DR58" i="11" s="1"/>
  <c r="DS58" i="11" s="1"/>
  <c r="DW58" i="11" s="1"/>
  <c r="DY58" i="11" s="1"/>
  <c r="T58" i="13"/>
  <c r="CT58" i="10" s="1"/>
  <c r="CU58" i="10" s="1"/>
  <c r="CY58" i="10" s="1"/>
  <c r="DA58" i="10" s="1"/>
  <c r="N58" i="13"/>
  <c r="BV58" i="8" s="1"/>
  <c r="BW58" i="8" s="1"/>
  <c r="CA58" i="8" s="1"/>
  <c r="CC58" i="8" s="1"/>
  <c r="V58" i="13"/>
  <c r="DR58" i="8" s="1"/>
  <c r="DS58" i="8" s="1"/>
  <c r="DW58" i="8" s="1"/>
  <c r="DY58" i="8" s="1"/>
  <c r="F58" i="13"/>
  <c r="Z58" i="8" s="1"/>
  <c r="AA58" i="8" s="1"/>
  <c r="AE58" i="8" s="1"/>
  <c r="AG58" i="8" s="1"/>
  <c r="C58" i="13"/>
  <c r="B58" i="12" s="1"/>
  <c r="C58" i="12" s="1"/>
  <c r="G58" i="12" s="1"/>
  <c r="I58" i="12" s="1"/>
  <c r="M58" i="13"/>
  <c r="AX58" i="11" s="1"/>
  <c r="AY58" i="11" s="1"/>
  <c r="BC58" i="11" s="1"/>
  <c r="BE58" i="11" s="1"/>
  <c r="B58" i="13"/>
  <c r="B58" i="8" s="1"/>
  <c r="C58" i="8" s="1"/>
  <c r="G58" i="8" s="1"/>
  <c r="I58" i="8" s="1"/>
  <c r="O58" i="13"/>
  <c r="BV58" i="12" s="1"/>
  <c r="BW58" i="12" s="1"/>
  <c r="CA58" i="12" s="1"/>
  <c r="CC58" i="12" s="1"/>
  <c r="G58" i="13"/>
  <c r="Z58" i="12" s="1"/>
  <c r="AA58" i="12" s="1"/>
  <c r="AE58" i="12" s="1"/>
  <c r="AG58" i="12" s="1"/>
  <c r="U58" i="13"/>
  <c r="CT58" i="11" s="1"/>
  <c r="CU58" i="11" s="1"/>
  <c r="CY58" i="11" s="1"/>
  <c r="DA58" i="11" s="1"/>
  <c r="D58" i="13"/>
  <c r="B58" i="10" s="1"/>
  <c r="C58" i="10" s="1"/>
  <c r="G58" i="10" s="1"/>
  <c r="I58" i="10" s="1"/>
  <c r="A59" i="13"/>
  <c r="I58" i="13"/>
  <c r="Z58" i="11" s="1"/>
  <c r="AA58" i="11" s="1"/>
  <c r="AE58" i="11" s="1"/>
  <c r="AG58" i="11" s="1"/>
  <c r="X58" i="13"/>
  <c r="DR58" i="10" s="1"/>
  <c r="DS58" i="10" s="1"/>
  <c r="DW58" i="10" s="1"/>
  <c r="DY58" i="10" s="1"/>
  <c r="L58" i="13"/>
  <c r="AX58" i="10" s="1"/>
  <c r="AY58" i="10" s="1"/>
  <c r="BC58" i="10" s="1"/>
  <c r="BE58" i="10" s="1"/>
  <c r="P58" i="13"/>
  <c r="BV58" i="10" s="1"/>
  <c r="BW58" i="10" s="1"/>
  <c r="CA58" i="10" s="1"/>
  <c r="CC58" i="10" s="1"/>
  <c r="W58" i="13"/>
  <c r="DR58" i="12" s="1"/>
  <c r="DS58" i="12" s="1"/>
  <c r="DW58" i="12" s="1"/>
  <c r="DY58" i="12" s="1"/>
  <c r="S58" i="13"/>
  <c r="CT58" i="12" s="1"/>
  <c r="CU58" i="12" s="1"/>
  <c r="CY58" i="12" s="1"/>
  <c r="DA58" i="12" s="1"/>
  <c r="E58" i="13"/>
  <c r="B58" i="11" s="1"/>
  <c r="C58" i="11" s="1"/>
  <c r="G58" i="11" s="1"/>
  <c r="I58" i="11" s="1"/>
  <c r="J58" i="13"/>
  <c r="AX58" i="8" s="1"/>
  <c r="AY58" i="8" s="1"/>
  <c r="BC58" i="8" s="1"/>
  <c r="BE58" i="8" s="1"/>
  <c r="DM51" i="8"/>
  <c r="DE51" i="8"/>
  <c r="DF51" i="8" s="1"/>
  <c r="DG51" i="8" s="1"/>
  <c r="CO52" i="8"/>
  <c r="CG52" i="8"/>
  <c r="CH52" i="8" s="1"/>
  <c r="CI52" i="8" s="1"/>
  <c r="DQ52" i="8"/>
  <c r="CZ52" i="8"/>
  <c r="AH54" i="8"/>
  <c r="BQ53" i="8"/>
  <c r="BI53" i="8"/>
  <c r="BJ53" i="8" s="1"/>
  <c r="BK53" i="8" s="1"/>
  <c r="BD54" i="8"/>
  <c r="BU54" i="8"/>
  <c r="CB53" i="8"/>
  <c r="CS53" i="8"/>
  <c r="AW55" i="8"/>
  <c r="AF55" i="8"/>
  <c r="A57" i="8"/>
  <c r="Y56" i="8"/>
  <c r="H56" i="8"/>
  <c r="U54" i="8"/>
  <c r="M54" i="8"/>
  <c r="N54" i="8" s="1"/>
  <c r="O54" i="8" s="1"/>
  <c r="CO51" i="8"/>
  <c r="CG51" i="8"/>
  <c r="CH51" i="8" s="1"/>
  <c r="CI51" i="8" s="1"/>
  <c r="DM50" i="8"/>
  <c r="DE50" i="8"/>
  <c r="DF50" i="8" s="1"/>
  <c r="DG50" i="8" s="1"/>
  <c r="J55" i="8"/>
  <c r="DX51" i="8"/>
  <c r="DZ51" i="8" s="1"/>
  <c r="EO51" i="8"/>
  <c r="DZ50" i="8"/>
  <c r="DM51" i="11"/>
  <c r="DE51" i="11"/>
  <c r="DF51" i="11" s="1"/>
  <c r="DG51" i="11" s="1"/>
  <c r="BF54" i="11"/>
  <c r="J58" i="10"/>
  <c r="AH57" i="10"/>
  <c r="DX54" i="10"/>
  <c r="EO54" i="10"/>
  <c r="CB56" i="10"/>
  <c r="CS56" i="10"/>
  <c r="CS54" i="11"/>
  <c r="CB54" i="11"/>
  <c r="A60" i="10"/>
  <c r="H59" i="10"/>
  <c r="Y59" i="10"/>
  <c r="BU57" i="10"/>
  <c r="BD57" i="10"/>
  <c r="BF56" i="10"/>
  <c r="AH55" i="12"/>
  <c r="BQ55" i="10"/>
  <c r="BI55" i="10"/>
  <c r="BJ55" i="10" s="1"/>
  <c r="BK55" i="10" s="1"/>
  <c r="DZ51" i="11"/>
  <c r="AW56" i="12"/>
  <c r="AF56" i="12"/>
  <c r="CO52" i="11"/>
  <c r="CG52" i="11"/>
  <c r="CH52" i="11" s="1"/>
  <c r="CI52" i="11" s="1"/>
  <c r="BU55" i="12"/>
  <c r="BD55" i="12"/>
  <c r="BQ53" i="11"/>
  <c r="BI53" i="11"/>
  <c r="BJ53" i="11" s="1"/>
  <c r="BK53" i="11" s="1"/>
  <c r="AS56" i="10"/>
  <c r="AK56" i="10"/>
  <c r="AL56" i="10" s="1"/>
  <c r="AM56" i="10" s="1"/>
  <c r="AS54" i="12"/>
  <c r="AK54" i="12"/>
  <c r="AL54" i="12" s="1"/>
  <c r="AM54" i="12" s="1"/>
  <c r="DM51" i="12"/>
  <c r="DE51" i="12"/>
  <c r="DF51" i="12" s="1"/>
  <c r="DG51" i="12" s="1"/>
  <c r="J56" i="12"/>
  <c r="EK50" i="11"/>
  <c r="EC50" i="11"/>
  <c r="ED50" i="11" s="1"/>
  <c r="EE50" i="11" s="1"/>
  <c r="CD53" i="11"/>
  <c r="CD53" i="12"/>
  <c r="BQ53" i="12"/>
  <c r="BI53" i="12"/>
  <c r="BJ53" i="12" s="1"/>
  <c r="BK53" i="12" s="1"/>
  <c r="H57" i="12"/>
  <c r="A58" i="12"/>
  <c r="Y57" i="12"/>
  <c r="U55" i="11"/>
  <c r="M55" i="11"/>
  <c r="N55" i="11" s="1"/>
  <c r="O55" i="11" s="1"/>
  <c r="DZ53" i="10"/>
  <c r="CD55" i="10"/>
  <c r="U55" i="12"/>
  <c r="M55" i="12"/>
  <c r="N55" i="12" s="1"/>
  <c r="O55" i="12" s="1"/>
  <c r="DQ53" i="11"/>
  <c r="CZ53" i="11"/>
  <c r="EK50" i="12"/>
  <c r="EC50" i="12"/>
  <c r="ED50" i="12" s="1"/>
  <c r="EE50" i="12" s="1"/>
  <c r="AS54" i="11"/>
  <c r="AK54" i="11"/>
  <c r="AL54" i="11" s="1"/>
  <c r="AM54" i="11" s="1"/>
  <c r="DQ53" i="12"/>
  <c r="CZ53" i="12"/>
  <c r="DX52" i="12"/>
  <c r="EO52" i="12"/>
  <c r="Y57" i="11"/>
  <c r="A58" i="11"/>
  <c r="H57" i="11"/>
  <c r="AH55" i="11"/>
  <c r="DB52" i="11"/>
  <c r="DQ55" i="10"/>
  <c r="CZ55" i="10"/>
  <c r="BF54" i="12"/>
  <c r="DB52" i="12"/>
  <c r="AW56" i="11"/>
  <c r="AF56" i="11"/>
  <c r="BU55" i="11"/>
  <c r="BD55" i="11"/>
  <c r="DZ51" i="12"/>
  <c r="U57" i="10"/>
  <c r="M57" i="10"/>
  <c r="N57" i="10" s="1"/>
  <c r="O57" i="10" s="1"/>
  <c r="CO54" i="10"/>
  <c r="CG54" i="10"/>
  <c r="CH54" i="10" s="1"/>
  <c r="CI54" i="10" s="1"/>
  <c r="DX52" i="11"/>
  <c r="EO52" i="11"/>
  <c r="DM53" i="10"/>
  <c r="DE53" i="10"/>
  <c r="DF53" i="10" s="1"/>
  <c r="DG53" i="10" s="1"/>
  <c r="EK52" i="10"/>
  <c r="EC52" i="10"/>
  <c r="ED52" i="10" s="1"/>
  <c r="EE52" i="10" s="1"/>
  <c r="CS54" i="12"/>
  <c r="CB54" i="12"/>
  <c r="CO52" i="12"/>
  <c r="CG52" i="12"/>
  <c r="CH52" i="12" s="1"/>
  <c r="CI52" i="12" s="1"/>
  <c r="AF58" i="10"/>
  <c r="AW58" i="10"/>
  <c r="J56" i="11"/>
  <c r="DB54" i="10"/>
  <c r="I59" i="13" l="1"/>
  <c r="Z59" i="11" s="1"/>
  <c r="AA59" i="11" s="1"/>
  <c r="AE59" i="11" s="1"/>
  <c r="AG59" i="11" s="1"/>
  <c r="Y59" i="13"/>
  <c r="DR59" i="11" s="1"/>
  <c r="DS59" i="11" s="1"/>
  <c r="DW59" i="11" s="1"/>
  <c r="DY59" i="11" s="1"/>
  <c r="C59" i="13"/>
  <c r="B59" i="12" s="1"/>
  <c r="C59" i="12" s="1"/>
  <c r="G59" i="12" s="1"/>
  <c r="I59" i="12" s="1"/>
  <c r="X59" i="13"/>
  <c r="DR59" i="10" s="1"/>
  <c r="DS59" i="10" s="1"/>
  <c r="DW59" i="10" s="1"/>
  <c r="DY59" i="10" s="1"/>
  <c r="E59" i="13"/>
  <c r="B59" i="11" s="1"/>
  <c r="C59" i="11" s="1"/>
  <c r="G59" i="11" s="1"/>
  <c r="I59" i="11" s="1"/>
  <c r="V59" i="13"/>
  <c r="DR59" i="8" s="1"/>
  <c r="DS59" i="8" s="1"/>
  <c r="DW59" i="8" s="1"/>
  <c r="DY59" i="8" s="1"/>
  <c r="Q59" i="13"/>
  <c r="BV59" i="11" s="1"/>
  <c r="BW59" i="11" s="1"/>
  <c r="CA59" i="11" s="1"/>
  <c r="CC59" i="11" s="1"/>
  <c r="S59" i="13"/>
  <c r="CT59" i="12" s="1"/>
  <c r="CU59" i="12" s="1"/>
  <c r="CY59" i="12" s="1"/>
  <c r="DA59" i="12" s="1"/>
  <c r="A60" i="13"/>
  <c r="D59" i="13"/>
  <c r="B59" i="10" s="1"/>
  <c r="C59" i="10" s="1"/>
  <c r="G59" i="10" s="1"/>
  <c r="I59" i="10" s="1"/>
  <c r="U59" i="13"/>
  <c r="CT59" i="11" s="1"/>
  <c r="CU59" i="11" s="1"/>
  <c r="CY59" i="11" s="1"/>
  <c r="DA59" i="11" s="1"/>
  <c r="J59" i="13"/>
  <c r="AX59" i="8" s="1"/>
  <c r="AY59" i="8" s="1"/>
  <c r="BC59" i="8" s="1"/>
  <c r="BE59" i="8" s="1"/>
  <c r="T59" i="13"/>
  <c r="CT59" i="10" s="1"/>
  <c r="CU59" i="10" s="1"/>
  <c r="CY59" i="10" s="1"/>
  <c r="DA59" i="10" s="1"/>
  <c r="W59" i="13"/>
  <c r="DR59" i="12" s="1"/>
  <c r="DS59" i="12" s="1"/>
  <c r="DW59" i="12" s="1"/>
  <c r="DY59" i="12" s="1"/>
  <c r="M59" i="13"/>
  <c r="AX59" i="11" s="1"/>
  <c r="AY59" i="11" s="1"/>
  <c r="BC59" i="11" s="1"/>
  <c r="BE59" i="11" s="1"/>
  <c r="G59" i="13"/>
  <c r="Z59" i="12" s="1"/>
  <c r="AA59" i="12" s="1"/>
  <c r="AE59" i="12" s="1"/>
  <c r="AG59" i="12" s="1"/>
  <c r="R59" i="13"/>
  <c r="CT59" i="8" s="1"/>
  <c r="CU59" i="8" s="1"/>
  <c r="CY59" i="8" s="1"/>
  <c r="DA59" i="8" s="1"/>
  <c r="P59" i="13"/>
  <c r="BV59" i="10" s="1"/>
  <c r="BW59" i="10" s="1"/>
  <c r="CA59" i="10" s="1"/>
  <c r="CC59" i="10" s="1"/>
  <c r="O59" i="13"/>
  <c r="BV59" i="12" s="1"/>
  <c r="BW59" i="12" s="1"/>
  <c r="CA59" i="12" s="1"/>
  <c r="CC59" i="12" s="1"/>
  <c r="K59" i="13"/>
  <c r="AX59" i="12" s="1"/>
  <c r="AY59" i="12" s="1"/>
  <c r="BC59" i="12" s="1"/>
  <c r="BE59" i="12" s="1"/>
  <c r="L59" i="13"/>
  <c r="AX59" i="10" s="1"/>
  <c r="AY59" i="10" s="1"/>
  <c r="BC59" i="10" s="1"/>
  <c r="BE59" i="10" s="1"/>
  <c r="F59" i="13"/>
  <c r="Z59" i="8" s="1"/>
  <c r="AA59" i="8" s="1"/>
  <c r="AE59" i="8" s="1"/>
  <c r="AG59" i="8" s="1"/>
  <c r="H59" i="13"/>
  <c r="Z59" i="10" s="1"/>
  <c r="AA59" i="10" s="1"/>
  <c r="AE59" i="10" s="1"/>
  <c r="AG59" i="10" s="1"/>
  <c r="N59" i="13"/>
  <c r="BV59" i="8" s="1"/>
  <c r="BW59" i="8" s="1"/>
  <c r="CA59" i="8" s="1"/>
  <c r="CC59" i="8" s="1"/>
  <c r="B59" i="13"/>
  <c r="B59" i="8" s="1"/>
  <c r="C59" i="8" s="1"/>
  <c r="G59" i="8" s="1"/>
  <c r="I59" i="8" s="1"/>
  <c r="EK51" i="8"/>
  <c r="EC51" i="8"/>
  <c r="ED51" i="8" s="1"/>
  <c r="EE51" i="8" s="1"/>
  <c r="CB54" i="8"/>
  <c r="CS54" i="8"/>
  <c r="DX52" i="8"/>
  <c r="EO52" i="8"/>
  <c r="J56" i="8"/>
  <c r="BF54" i="8"/>
  <c r="U55" i="8"/>
  <c r="M55" i="8"/>
  <c r="N55" i="8" s="1"/>
  <c r="O55" i="8" s="1"/>
  <c r="AF56" i="8"/>
  <c r="AW56" i="8"/>
  <c r="H57" i="8"/>
  <c r="A58" i="8"/>
  <c r="Y57" i="8"/>
  <c r="AH55" i="8"/>
  <c r="BU55" i="8"/>
  <c r="BD55" i="8"/>
  <c r="EK50" i="8"/>
  <c r="EC50" i="8"/>
  <c r="ED50" i="8" s="1"/>
  <c r="EE50" i="8" s="1"/>
  <c r="DQ53" i="8"/>
  <c r="CZ53" i="8"/>
  <c r="AS54" i="8"/>
  <c r="AK54" i="8"/>
  <c r="AL54" i="8" s="1"/>
  <c r="AM54" i="8" s="1"/>
  <c r="CD53" i="8"/>
  <c r="DB52" i="8"/>
  <c r="AH58" i="10"/>
  <c r="CS55" i="11"/>
  <c r="CB55" i="11"/>
  <c r="DM52" i="12"/>
  <c r="DE52" i="12"/>
  <c r="DF52" i="12" s="1"/>
  <c r="DG52" i="12" s="1"/>
  <c r="AW57" i="11"/>
  <c r="AF57" i="11"/>
  <c r="AW57" i="12"/>
  <c r="AF57" i="12"/>
  <c r="AH56" i="12"/>
  <c r="CZ56" i="10"/>
  <c r="DQ56" i="10"/>
  <c r="AS57" i="10"/>
  <c r="AK57" i="10"/>
  <c r="AL57" i="10" s="1"/>
  <c r="AM57" i="10" s="1"/>
  <c r="A59" i="12"/>
  <c r="H58" i="12"/>
  <c r="Y58" i="12"/>
  <c r="CO53" i="12"/>
  <c r="CG53" i="12"/>
  <c r="CH53" i="12" s="1"/>
  <c r="CI53" i="12" s="1"/>
  <c r="BF55" i="12"/>
  <c r="BU56" i="12"/>
  <c r="BD56" i="12"/>
  <c r="BF57" i="10"/>
  <c r="CD56" i="10"/>
  <c r="DM54" i="10"/>
  <c r="DE54" i="10"/>
  <c r="DF54" i="10" s="1"/>
  <c r="DG54" i="10" s="1"/>
  <c r="AH56" i="11"/>
  <c r="BQ54" i="12"/>
  <c r="BI54" i="12"/>
  <c r="BJ54" i="12" s="1"/>
  <c r="BK54" i="12" s="1"/>
  <c r="AS55" i="11"/>
  <c r="AK55" i="11"/>
  <c r="AL55" i="11" s="1"/>
  <c r="AM55" i="11" s="1"/>
  <c r="DZ52" i="12"/>
  <c r="CO55" i="10"/>
  <c r="CG55" i="10"/>
  <c r="CH55" i="10" s="1"/>
  <c r="CI55" i="10" s="1"/>
  <c r="J57" i="12"/>
  <c r="CS55" i="12"/>
  <c r="CB55" i="12"/>
  <c r="CB57" i="10"/>
  <c r="CS57" i="10"/>
  <c r="U58" i="10"/>
  <c r="M58" i="10"/>
  <c r="N58" i="10" s="1"/>
  <c r="O58" i="10" s="1"/>
  <c r="CD54" i="12"/>
  <c r="BD56" i="11"/>
  <c r="BU56" i="11"/>
  <c r="DB55" i="10"/>
  <c r="DB53" i="12"/>
  <c r="EK51" i="11"/>
  <c r="EC51" i="11"/>
  <c r="ED51" i="11" s="1"/>
  <c r="EE51" i="11" s="1"/>
  <c r="AS55" i="12"/>
  <c r="AK55" i="12"/>
  <c r="AL55" i="12" s="1"/>
  <c r="AM55" i="12" s="1"/>
  <c r="AW59" i="10"/>
  <c r="AF59" i="10"/>
  <c r="DQ54" i="12"/>
  <c r="CZ54" i="12"/>
  <c r="EK51" i="12"/>
  <c r="EC51" i="12"/>
  <c r="ED51" i="12" s="1"/>
  <c r="EE51" i="12" s="1"/>
  <c r="EO55" i="10"/>
  <c r="DX55" i="10"/>
  <c r="EO53" i="12"/>
  <c r="DX53" i="12"/>
  <c r="EK53" i="10"/>
  <c r="EC53" i="10"/>
  <c r="ED53" i="10" s="1"/>
  <c r="EE53" i="10" s="1"/>
  <c r="U56" i="12"/>
  <c r="M56" i="12"/>
  <c r="N56" i="12" s="1"/>
  <c r="O56" i="12" s="1"/>
  <c r="J59" i="10"/>
  <c r="CD54" i="11"/>
  <c r="U56" i="11"/>
  <c r="M56" i="11"/>
  <c r="N56" i="11" s="1"/>
  <c r="O56" i="11" s="1"/>
  <c r="DZ52" i="11"/>
  <c r="J57" i="11"/>
  <c r="DB53" i="11"/>
  <c r="BQ56" i="10"/>
  <c r="BI56" i="10"/>
  <c r="BJ56" i="10" s="1"/>
  <c r="BK56" i="10" s="1"/>
  <c r="H60" i="10"/>
  <c r="J60" i="10" s="1"/>
  <c r="U60" i="10" s="1"/>
  <c r="A61" i="10"/>
  <c r="Y60" i="10"/>
  <c r="DQ54" i="11"/>
  <c r="CZ54" i="11"/>
  <c r="BU58" i="10"/>
  <c r="BD58" i="10"/>
  <c r="BF55" i="11"/>
  <c r="DM52" i="11"/>
  <c r="DE52" i="11"/>
  <c r="DF52" i="11" s="1"/>
  <c r="DG52" i="11" s="1"/>
  <c r="Y58" i="11"/>
  <c r="A59" i="11"/>
  <c r="H58" i="11"/>
  <c r="DX53" i="11"/>
  <c r="EO53" i="11"/>
  <c r="CO53" i="11"/>
  <c r="CG53" i="11"/>
  <c r="CH53" i="11" s="1"/>
  <c r="CI53" i="11" s="1"/>
  <c r="DZ54" i="10"/>
  <c r="BQ54" i="11"/>
  <c r="BI54" i="11"/>
  <c r="BJ54" i="11" s="1"/>
  <c r="BK54" i="11" s="1"/>
  <c r="K60" i="13" l="1"/>
  <c r="AX60" i="12" s="1"/>
  <c r="AY60" i="12" s="1"/>
  <c r="BC60" i="12" s="1"/>
  <c r="BE60" i="12" s="1"/>
  <c r="U60" i="13"/>
  <c r="CT60" i="11" s="1"/>
  <c r="CU60" i="11" s="1"/>
  <c r="CY60" i="11" s="1"/>
  <c r="DA60" i="11" s="1"/>
  <c r="E60" i="13"/>
  <c r="B60" i="11" s="1"/>
  <c r="C60" i="11" s="1"/>
  <c r="G60" i="11" s="1"/>
  <c r="I60" i="11" s="1"/>
  <c r="L60" i="13"/>
  <c r="AX60" i="10" s="1"/>
  <c r="AY60" i="10" s="1"/>
  <c r="BC60" i="10" s="1"/>
  <c r="BE60" i="10" s="1"/>
  <c r="X60" i="13"/>
  <c r="DR60" i="10" s="1"/>
  <c r="DS60" i="10" s="1"/>
  <c r="DW60" i="10" s="1"/>
  <c r="DY60" i="10" s="1"/>
  <c r="Q60" i="13"/>
  <c r="BV60" i="11" s="1"/>
  <c r="BW60" i="11" s="1"/>
  <c r="CA60" i="11" s="1"/>
  <c r="CC60" i="11" s="1"/>
  <c r="D60" i="13"/>
  <c r="B60" i="10" s="1"/>
  <c r="C60" i="10" s="1"/>
  <c r="G60" i="10" s="1"/>
  <c r="I60" i="10" s="1"/>
  <c r="M60" i="10" s="1"/>
  <c r="N60" i="10" s="1"/>
  <c r="O60" i="10" s="1"/>
  <c r="Y60" i="13"/>
  <c r="DR60" i="11" s="1"/>
  <c r="DS60" i="11" s="1"/>
  <c r="DW60" i="11" s="1"/>
  <c r="DY60" i="11" s="1"/>
  <c r="P60" i="13"/>
  <c r="BV60" i="10" s="1"/>
  <c r="BW60" i="10" s="1"/>
  <c r="CA60" i="10" s="1"/>
  <c r="CC60" i="10" s="1"/>
  <c r="B60" i="13"/>
  <c r="B60" i="8" s="1"/>
  <c r="C60" i="8" s="1"/>
  <c r="G60" i="8" s="1"/>
  <c r="I60" i="8" s="1"/>
  <c r="M60" i="13"/>
  <c r="AX60" i="11" s="1"/>
  <c r="AY60" i="11" s="1"/>
  <c r="BC60" i="11" s="1"/>
  <c r="BE60" i="11" s="1"/>
  <c r="S60" i="13"/>
  <c r="CT60" i="12" s="1"/>
  <c r="CU60" i="12" s="1"/>
  <c r="CY60" i="12" s="1"/>
  <c r="DA60" i="12" s="1"/>
  <c r="J60" i="13"/>
  <c r="AX60" i="8" s="1"/>
  <c r="AY60" i="8" s="1"/>
  <c r="BC60" i="8" s="1"/>
  <c r="BE60" i="8" s="1"/>
  <c r="F60" i="13"/>
  <c r="Z60" i="8" s="1"/>
  <c r="AA60" i="8" s="1"/>
  <c r="AE60" i="8" s="1"/>
  <c r="AG60" i="8" s="1"/>
  <c r="H60" i="13"/>
  <c r="Z60" i="10" s="1"/>
  <c r="AA60" i="10" s="1"/>
  <c r="AE60" i="10" s="1"/>
  <c r="AG60" i="10" s="1"/>
  <c r="A61" i="13"/>
  <c r="G60" i="13"/>
  <c r="Z60" i="12" s="1"/>
  <c r="AA60" i="12" s="1"/>
  <c r="AE60" i="12" s="1"/>
  <c r="AG60" i="12" s="1"/>
  <c r="V60" i="13"/>
  <c r="DR60" i="8" s="1"/>
  <c r="DS60" i="8" s="1"/>
  <c r="DW60" i="8" s="1"/>
  <c r="DY60" i="8" s="1"/>
  <c r="R60" i="13"/>
  <c r="CT60" i="8" s="1"/>
  <c r="CU60" i="8" s="1"/>
  <c r="CY60" i="8" s="1"/>
  <c r="DA60" i="8" s="1"/>
  <c r="T60" i="13"/>
  <c r="CT60" i="10" s="1"/>
  <c r="CU60" i="10" s="1"/>
  <c r="CY60" i="10" s="1"/>
  <c r="DA60" i="10" s="1"/>
  <c r="W60" i="13"/>
  <c r="DR60" i="12" s="1"/>
  <c r="DS60" i="12" s="1"/>
  <c r="DW60" i="12" s="1"/>
  <c r="DY60" i="12" s="1"/>
  <c r="C60" i="13"/>
  <c r="B60" i="12" s="1"/>
  <c r="C60" i="12" s="1"/>
  <c r="G60" i="12" s="1"/>
  <c r="I60" i="12" s="1"/>
  <c r="I60" i="13"/>
  <c r="Z60" i="11" s="1"/>
  <c r="AA60" i="11" s="1"/>
  <c r="AE60" i="11" s="1"/>
  <c r="AG60" i="11" s="1"/>
  <c r="O60" i="13"/>
  <c r="BV60" i="12" s="1"/>
  <c r="BW60" i="12" s="1"/>
  <c r="CA60" i="12" s="1"/>
  <c r="CC60" i="12" s="1"/>
  <c r="N60" i="13"/>
  <c r="BV60" i="8" s="1"/>
  <c r="BW60" i="8" s="1"/>
  <c r="CA60" i="8" s="1"/>
  <c r="CC60" i="8" s="1"/>
  <c r="DM52" i="8"/>
  <c r="DE52" i="8"/>
  <c r="DF52" i="8" s="1"/>
  <c r="DG52" i="8" s="1"/>
  <c r="U56" i="8"/>
  <c r="M56" i="8"/>
  <c r="N56" i="8" s="1"/>
  <c r="O56" i="8" s="1"/>
  <c r="BF55" i="8"/>
  <c r="BD56" i="8"/>
  <c r="BF56" i="8" s="1"/>
  <c r="BU56" i="8"/>
  <c r="CO53" i="8"/>
  <c r="CG53" i="8"/>
  <c r="CH53" i="8" s="1"/>
  <c r="CI53" i="8" s="1"/>
  <c r="CS55" i="8"/>
  <c r="CB55" i="8"/>
  <c r="AH56" i="8"/>
  <c r="DZ52" i="8"/>
  <c r="CZ54" i="8"/>
  <c r="DQ54" i="8"/>
  <c r="AS55" i="8"/>
  <c r="AK55" i="8"/>
  <c r="AL55" i="8" s="1"/>
  <c r="AM55" i="8" s="1"/>
  <c r="CD54" i="8"/>
  <c r="DB53" i="8"/>
  <c r="AF57" i="8"/>
  <c r="AW57" i="8"/>
  <c r="DX53" i="8"/>
  <c r="EO53" i="8"/>
  <c r="H58" i="8"/>
  <c r="A59" i="8"/>
  <c r="Y58" i="8"/>
  <c r="BQ54" i="8"/>
  <c r="BI54" i="8"/>
  <c r="BJ54" i="8" s="1"/>
  <c r="BK54" i="8" s="1"/>
  <c r="J57" i="8"/>
  <c r="EK54" i="10"/>
  <c r="EC54" i="10"/>
  <c r="ED54" i="10" s="1"/>
  <c r="EE54" i="10" s="1"/>
  <c r="DZ53" i="11"/>
  <c r="AW60" i="10"/>
  <c r="AF60" i="10"/>
  <c r="CO54" i="11"/>
  <c r="CG54" i="11"/>
  <c r="CH54" i="11" s="1"/>
  <c r="CI54" i="11" s="1"/>
  <c r="CZ57" i="10"/>
  <c r="DQ57" i="10"/>
  <c r="EK52" i="12"/>
  <c r="EC52" i="12"/>
  <c r="ED52" i="12" s="1"/>
  <c r="EE52" i="12" s="1"/>
  <c r="AH57" i="12"/>
  <c r="AS58" i="10"/>
  <c r="AK58" i="10"/>
  <c r="AL58" i="10" s="1"/>
  <c r="AM58" i="10" s="1"/>
  <c r="BQ55" i="11"/>
  <c r="BI55" i="11"/>
  <c r="BJ55" i="11" s="1"/>
  <c r="BK55" i="11" s="1"/>
  <c r="H61" i="10"/>
  <c r="J61" i="10" s="1"/>
  <c r="U61" i="10" s="1"/>
  <c r="A62" i="10"/>
  <c r="Y61" i="10"/>
  <c r="CD57" i="10"/>
  <c r="AF58" i="12"/>
  <c r="AW58" i="12"/>
  <c r="BU57" i="12"/>
  <c r="BD57" i="12"/>
  <c r="AH57" i="11"/>
  <c r="J58" i="11"/>
  <c r="DM53" i="11"/>
  <c r="DE53" i="11"/>
  <c r="DF53" i="11" s="1"/>
  <c r="DG53" i="11" s="1"/>
  <c r="U59" i="10"/>
  <c r="M59" i="10"/>
  <c r="N59" i="10" s="1"/>
  <c r="O59" i="10" s="1"/>
  <c r="BQ57" i="10"/>
  <c r="BI57" i="10"/>
  <c r="BJ57" i="10" s="1"/>
  <c r="BK57" i="10" s="1"/>
  <c r="J58" i="12"/>
  <c r="BU57" i="11"/>
  <c r="BD57" i="11"/>
  <c r="Y59" i="11"/>
  <c r="A60" i="11"/>
  <c r="H59" i="11"/>
  <c r="BF58" i="10"/>
  <c r="DZ53" i="12"/>
  <c r="DM55" i="10"/>
  <c r="DE55" i="10"/>
  <c r="DF55" i="10" s="1"/>
  <c r="DG55" i="10" s="1"/>
  <c r="BF56" i="12"/>
  <c r="A60" i="12"/>
  <c r="Y59" i="12"/>
  <c r="H59" i="12"/>
  <c r="AW58" i="11"/>
  <c r="AF58" i="11"/>
  <c r="CB58" i="10"/>
  <c r="CS58" i="10"/>
  <c r="U57" i="11"/>
  <c r="M57" i="11"/>
  <c r="N57" i="11" s="1"/>
  <c r="O57" i="11" s="1"/>
  <c r="DB54" i="12"/>
  <c r="AH59" i="10"/>
  <c r="CS56" i="11"/>
  <c r="CB56" i="11"/>
  <c r="CD55" i="12"/>
  <c r="U57" i="12"/>
  <c r="M57" i="12"/>
  <c r="N57" i="12" s="1"/>
  <c r="O57" i="12" s="1"/>
  <c r="CS56" i="12"/>
  <c r="CB56" i="12"/>
  <c r="AS56" i="12"/>
  <c r="AK56" i="12"/>
  <c r="AL56" i="12" s="1"/>
  <c r="AM56" i="12" s="1"/>
  <c r="DX54" i="12"/>
  <c r="EO54" i="12"/>
  <c r="BD59" i="10"/>
  <c r="BU59" i="10"/>
  <c r="BF56" i="11"/>
  <c r="DQ55" i="12"/>
  <c r="CZ55" i="12"/>
  <c r="DX56" i="10"/>
  <c r="EO56" i="10"/>
  <c r="CD55" i="11"/>
  <c r="DB54" i="11"/>
  <c r="AS56" i="11"/>
  <c r="AK56" i="11"/>
  <c r="AL56" i="11" s="1"/>
  <c r="AM56" i="11" s="1"/>
  <c r="CO56" i="10"/>
  <c r="CG56" i="10"/>
  <c r="CH56" i="10" s="1"/>
  <c r="CI56" i="10" s="1"/>
  <c r="BQ55" i="12"/>
  <c r="BI55" i="12"/>
  <c r="BJ55" i="12" s="1"/>
  <c r="BK55" i="12" s="1"/>
  <c r="DB56" i="10"/>
  <c r="DQ55" i="11"/>
  <c r="CZ55" i="11"/>
  <c r="EO54" i="11"/>
  <c r="DX54" i="11"/>
  <c r="EK52" i="11"/>
  <c r="EC52" i="11"/>
  <c r="ED52" i="11" s="1"/>
  <c r="EE52" i="11" s="1"/>
  <c r="DZ55" i="10"/>
  <c r="DM53" i="12"/>
  <c r="DE53" i="12"/>
  <c r="DF53" i="12" s="1"/>
  <c r="DG53" i="12" s="1"/>
  <c r="CO54" i="12"/>
  <c r="CG54" i="12"/>
  <c r="CH54" i="12" s="1"/>
  <c r="CI54" i="12" s="1"/>
  <c r="A62" i="13" l="1"/>
  <c r="H61" i="13"/>
  <c r="Z61" i="10" s="1"/>
  <c r="AA61" i="10" s="1"/>
  <c r="AE61" i="10" s="1"/>
  <c r="AG61" i="10" s="1"/>
  <c r="K61" i="13"/>
  <c r="AX61" i="12" s="1"/>
  <c r="AY61" i="12" s="1"/>
  <c r="BC61" i="12" s="1"/>
  <c r="BE61" i="12" s="1"/>
  <c r="N61" i="13"/>
  <c r="BV61" i="8" s="1"/>
  <c r="BW61" i="8" s="1"/>
  <c r="CA61" i="8" s="1"/>
  <c r="CC61" i="8" s="1"/>
  <c r="D61" i="13"/>
  <c r="B61" i="10" s="1"/>
  <c r="C61" i="10" s="1"/>
  <c r="G61" i="10" s="1"/>
  <c r="I61" i="10" s="1"/>
  <c r="M61" i="10" s="1"/>
  <c r="N61" i="10" s="1"/>
  <c r="O61" i="10" s="1"/>
  <c r="C61" i="13"/>
  <c r="B61" i="12" s="1"/>
  <c r="C61" i="12" s="1"/>
  <c r="G61" i="12" s="1"/>
  <c r="I61" i="12" s="1"/>
  <c r="F61" i="13"/>
  <c r="Z61" i="8" s="1"/>
  <c r="AA61" i="8" s="1"/>
  <c r="AE61" i="8" s="1"/>
  <c r="AG61" i="8" s="1"/>
  <c r="P61" i="13"/>
  <c r="BV61" i="10" s="1"/>
  <c r="BW61" i="10" s="1"/>
  <c r="CA61" i="10" s="1"/>
  <c r="CC61" i="10" s="1"/>
  <c r="O61" i="13"/>
  <c r="BV61" i="12" s="1"/>
  <c r="BW61" i="12" s="1"/>
  <c r="CA61" i="12" s="1"/>
  <c r="CC61" i="12" s="1"/>
  <c r="U61" i="13"/>
  <c r="CT61" i="11" s="1"/>
  <c r="CU61" i="11" s="1"/>
  <c r="CY61" i="11" s="1"/>
  <c r="DA61" i="11" s="1"/>
  <c r="R61" i="13"/>
  <c r="CT61" i="8" s="1"/>
  <c r="CU61" i="8" s="1"/>
  <c r="CY61" i="8" s="1"/>
  <c r="DA61" i="8" s="1"/>
  <c r="M61" i="13"/>
  <c r="AX61" i="11" s="1"/>
  <c r="AY61" i="11" s="1"/>
  <c r="BC61" i="11" s="1"/>
  <c r="BE61" i="11" s="1"/>
  <c r="J61" i="13"/>
  <c r="AX61" i="8" s="1"/>
  <c r="AY61" i="8" s="1"/>
  <c r="BC61" i="8" s="1"/>
  <c r="BE61" i="8" s="1"/>
  <c r="V61" i="13"/>
  <c r="DR61" i="8" s="1"/>
  <c r="DS61" i="8" s="1"/>
  <c r="DW61" i="8" s="1"/>
  <c r="DY61" i="8" s="1"/>
  <c r="G61" i="13"/>
  <c r="Z61" i="12" s="1"/>
  <c r="AA61" i="12" s="1"/>
  <c r="AE61" i="12" s="1"/>
  <c r="AG61" i="12" s="1"/>
  <c r="S61" i="13"/>
  <c r="CT61" i="12" s="1"/>
  <c r="CU61" i="12" s="1"/>
  <c r="CY61" i="12" s="1"/>
  <c r="DA61" i="12" s="1"/>
  <c r="Y61" i="13"/>
  <c r="DR61" i="11" s="1"/>
  <c r="DS61" i="11" s="1"/>
  <c r="DW61" i="11" s="1"/>
  <c r="DY61" i="11" s="1"/>
  <c r="I61" i="13"/>
  <c r="Z61" i="11" s="1"/>
  <c r="AA61" i="11" s="1"/>
  <c r="AE61" i="11" s="1"/>
  <c r="AG61" i="11" s="1"/>
  <c r="E61" i="13"/>
  <c r="B61" i="11" s="1"/>
  <c r="C61" i="11" s="1"/>
  <c r="G61" i="11" s="1"/>
  <c r="I61" i="11" s="1"/>
  <c r="T61" i="13"/>
  <c r="CT61" i="10" s="1"/>
  <c r="CU61" i="10" s="1"/>
  <c r="CY61" i="10" s="1"/>
  <c r="DA61" i="10" s="1"/>
  <c r="Q61" i="13"/>
  <c r="BV61" i="11" s="1"/>
  <c r="BW61" i="11" s="1"/>
  <c r="CA61" i="11" s="1"/>
  <c r="CC61" i="11" s="1"/>
  <c r="L61" i="13"/>
  <c r="AX61" i="10" s="1"/>
  <c r="AY61" i="10" s="1"/>
  <c r="BC61" i="10" s="1"/>
  <c r="BE61" i="10" s="1"/>
  <c r="X61" i="13"/>
  <c r="DR61" i="10" s="1"/>
  <c r="DS61" i="10" s="1"/>
  <c r="DW61" i="10" s="1"/>
  <c r="DY61" i="10" s="1"/>
  <c r="W61" i="13"/>
  <c r="DR61" i="12" s="1"/>
  <c r="DS61" i="12" s="1"/>
  <c r="DW61" i="12" s="1"/>
  <c r="DY61" i="12" s="1"/>
  <c r="B61" i="13"/>
  <c r="B61" i="8" s="1"/>
  <c r="C61" i="8" s="1"/>
  <c r="G61" i="8" s="1"/>
  <c r="I61" i="8" s="1"/>
  <c r="EK52" i="8"/>
  <c r="EC52" i="8"/>
  <c r="ED52" i="8" s="1"/>
  <c r="EE52" i="8" s="1"/>
  <c r="CS56" i="8"/>
  <c r="CB56" i="8"/>
  <c r="CD56" i="8" s="1"/>
  <c r="AF58" i="8"/>
  <c r="AW58" i="8"/>
  <c r="DM53" i="8"/>
  <c r="DE53" i="8"/>
  <c r="DF53" i="8" s="1"/>
  <c r="DG53" i="8" s="1"/>
  <c r="BQ56" i="8"/>
  <c r="BI56" i="8"/>
  <c r="BJ56" i="8" s="1"/>
  <c r="BK56" i="8" s="1"/>
  <c r="Y59" i="8"/>
  <c r="H59" i="8"/>
  <c r="A60" i="8"/>
  <c r="BQ55" i="8"/>
  <c r="BI55" i="8"/>
  <c r="BJ55" i="8" s="1"/>
  <c r="BK55" i="8" s="1"/>
  <c r="J58" i="8"/>
  <c r="CG54" i="8"/>
  <c r="CH54" i="8" s="1"/>
  <c r="CI54" i="8" s="1"/>
  <c r="CO54" i="8"/>
  <c r="AS56" i="8"/>
  <c r="AK56" i="8"/>
  <c r="AL56" i="8" s="1"/>
  <c r="AM56" i="8" s="1"/>
  <c r="CD55" i="8"/>
  <c r="U57" i="8"/>
  <c r="M57" i="8"/>
  <c r="N57" i="8" s="1"/>
  <c r="O57" i="8" s="1"/>
  <c r="DZ53" i="8"/>
  <c r="DQ55" i="8"/>
  <c r="CZ55" i="8"/>
  <c r="BU57" i="8"/>
  <c r="BD57" i="8"/>
  <c r="BF57" i="8" s="1"/>
  <c r="DX54" i="8"/>
  <c r="EO54" i="8"/>
  <c r="AH57" i="8"/>
  <c r="DB54" i="8"/>
  <c r="DX55" i="12"/>
  <c r="EO55" i="12"/>
  <c r="CD56" i="11"/>
  <c r="AS57" i="12"/>
  <c r="AK57" i="12"/>
  <c r="AL57" i="12" s="1"/>
  <c r="AM57" i="12" s="1"/>
  <c r="DZ54" i="12"/>
  <c r="DQ56" i="11"/>
  <c r="CZ56" i="11"/>
  <c r="EK53" i="12"/>
  <c r="EC53" i="12"/>
  <c r="ED53" i="12" s="1"/>
  <c r="EE53" i="12" s="1"/>
  <c r="EK55" i="10"/>
  <c r="EC55" i="10"/>
  <c r="ED55" i="10" s="1"/>
  <c r="EE55" i="10" s="1"/>
  <c r="DZ56" i="10"/>
  <c r="CD56" i="12"/>
  <c r="CZ58" i="10"/>
  <c r="DQ58" i="10"/>
  <c r="AS57" i="11"/>
  <c r="AK57" i="11"/>
  <c r="AL57" i="11" s="1"/>
  <c r="AM57" i="11" s="1"/>
  <c r="CO57" i="10"/>
  <c r="CG57" i="10"/>
  <c r="CH57" i="10" s="1"/>
  <c r="CI57" i="10" s="1"/>
  <c r="DX57" i="10"/>
  <c r="EO57" i="10"/>
  <c r="AH60" i="10"/>
  <c r="BQ56" i="11"/>
  <c r="BI56" i="11"/>
  <c r="BJ56" i="11" s="1"/>
  <c r="BK56" i="11" s="1"/>
  <c r="DQ56" i="12"/>
  <c r="CZ56" i="12"/>
  <c r="CD58" i="10"/>
  <c r="J59" i="12"/>
  <c r="BF57" i="12"/>
  <c r="DB57" i="10"/>
  <c r="BD60" i="10"/>
  <c r="BU60" i="10"/>
  <c r="DB55" i="11"/>
  <c r="DM54" i="11"/>
  <c r="DE54" i="11"/>
  <c r="DF54" i="11" s="1"/>
  <c r="DG54" i="11" s="1"/>
  <c r="AH58" i="11"/>
  <c r="AW59" i="12"/>
  <c r="AF59" i="12"/>
  <c r="BQ58" i="10"/>
  <c r="BI58" i="10"/>
  <c r="BJ58" i="10" s="1"/>
  <c r="BK58" i="10" s="1"/>
  <c r="BF57" i="11"/>
  <c r="CS57" i="12"/>
  <c r="CB57" i="12"/>
  <c r="EO55" i="11"/>
  <c r="DX55" i="11"/>
  <c r="AS59" i="10"/>
  <c r="AK59" i="10"/>
  <c r="AL59" i="10" s="1"/>
  <c r="AM59" i="10" s="1"/>
  <c r="BU58" i="11"/>
  <c r="BD58" i="11"/>
  <c r="Y60" i="12"/>
  <c r="A61" i="12"/>
  <c r="H60" i="12"/>
  <c r="J59" i="11"/>
  <c r="CS57" i="11"/>
  <c r="CB57" i="11"/>
  <c r="BD58" i="12"/>
  <c r="BU58" i="12"/>
  <c r="EK53" i="11"/>
  <c r="EC53" i="11"/>
  <c r="ED53" i="11" s="1"/>
  <c r="EE53" i="11" s="1"/>
  <c r="DZ54" i="11"/>
  <c r="CS59" i="10"/>
  <c r="CB59" i="10"/>
  <c r="H60" i="11"/>
  <c r="A61" i="11"/>
  <c r="Y60" i="11"/>
  <c r="U58" i="11"/>
  <c r="M58" i="11"/>
  <c r="N58" i="11" s="1"/>
  <c r="O58" i="11" s="1"/>
  <c r="AH58" i="12"/>
  <c r="AW61" i="10"/>
  <c r="AF61" i="10"/>
  <c r="DM56" i="10"/>
  <c r="DE56" i="10"/>
  <c r="DF56" i="10" s="1"/>
  <c r="DG56" i="10" s="1"/>
  <c r="CO55" i="11"/>
  <c r="CG55" i="11"/>
  <c r="CH55" i="11" s="1"/>
  <c r="CI55" i="11" s="1"/>
  <c r="DB55" i="12"/>
  <c r="BF59" i="10"/>
  <c r="CO55" i="12"/>
  <c r="CG55" i="12"/>
  <c r="CH55" i="12" s="1"/>
  <c r="CI55" i="12" s="1"/>
  <c r="DM54" i="12"/>
  <c r="DE54" i="12"/>
  <c r="DF54" i="12" s="1"/>
  <c r="DG54" i="12" s="1"/>
  <c r="BQ56" i="12"/>
  <c r="BI56" i="12"/>
  <c r="BJ56" i="12" s="1"/>
  <c r="BK56" i="12" s="1"/>
  <c r="AW59" i="11"/>
  <c r="AF59" i="11"/>
  <c r="U58" i="12"/>
  <c r="M58" i="12"/>
  <c r="N58" i="12" s="1"/>
  <c r="O58" i="12" s="1"/>
  <c r="A63" i="10"/>
  <c r="Y62" i="10"/>
  <c r="H62" i="10"/>
  <c r="A63" i="13" l="1"/>
  <c r="P62" i="13"/>
  <c r="BV62" i="10" s="1"/>
  <c r="BW62" i="10" s="1"/>
  <c r="CA62" i="10" s="1"/>
  <c r="CC62" i="10" s="1"/>
  <c r="D62" i="13"/>
  <c r="B62" i="10" s="1"/>
  <c r="C62" i="10" s="1"/>
  <c r="G62" i="10" s="1"/>
  <c r="I62" i="10" s="1"/>
  <c r="O62" i="13"/>
  <c r="BV62" i="12" s="1"/>
  <c r="BW62" i="12" s="1"/>
  <c r="CA62" i="12" s="1"/>
  <c r="CC62" i="12" s="1"/>
  <c r="M62" i="13"/>
  <c r="AX62" i="11" s="1"/>
  <c r="AY62" i="11" s="1"/>
  <c r="BC62" i="11" s="1"/>
  <c r="BE62" i="11" s="1"/>
  <c r="B62" i="13"/>
  <c r="B62" i="8" s="1"/>
  <c r="C62" i="8" s="1"/>
  <c r="G62" i="8" s="1"/>
  <c r="I62" i="8" s="1"/>
  <c r="N62" i="13"/>
  <c r="BV62" i="8" s="1"/>
  <c r="BW62" i="8" s="1"/>
  <c r="CA62" i="8" s="1"/>
  <c r="CC62" i="8" s="1"/>
  <c r="U62" i="13"/>
  <c r="CT62" i="11" s="1"/>
  <c r="CU62" i="11" s="1"/>
  <c r="CY62" i="11" s="1"/>
  <c r="DA62" i="11" s="1"/>
  <c r="L62" i="13"/>
  <c r="AX62" i="10" s="1"/>
  <c r="AY62" i="10" s="1"/>
  <c r="BC62" i="10" s="1"/>
  <c r="BE62" i="10" s="1"/>
  <c r="Y62" i="13"/>
  <c r="DR62" i="11" s="1"/>
  <c r="DS62" i="11" s="1"/>
  <c r="DW62" i="11" s="1"/>
  <c r="DY62" i="11" s="1"/>
  <c r="V62" i="13"/>
  <c r="DR62" i="8" s="1"/>
  <c r="DS62" i="8" s="1"/>
  <c r="DW62" i="8" s="1"/>
  <c r="DY62" i="8" s="1"/>
  <c r="F62" i="13"/>
  <c r="Z62" i="8" s="1"/>
  <c r="AA62" i="8" s="1"/>
  <c r="AE62" i="8" s="1"/>
  <c r="AG62" i="8" s="1"/>
  <c r="S62" i="13"/>
  <c r="CT62" i="12" s="1"/>
  <c r="CU62" i="12" s="1"/>
  <c r="CY62" i="12" s="1"/>
  <c r="DA62" i="12" s="1"/>
  <c r="G62" i="13"/>
  <c r="Z62" i="12" s="1"/>
  <c r="AA62" i="12" s="1"/>
  <c r="AE62" i="12" s="1"/>
  <c r="AG62" i="12" s="1"/>
  <c r="R62" i="13"/>
  <c r="CT62" i="8" s="1"/>
  <c r="CU62" i="8" s="1"/>
  <c r="CY62" i="8" s="1"/>
  <c r="DA62" i="8" s="1"/>
  <c r="C62" i="13"/>
  <c r="B62" i="12" s="1"/>
  <c r="C62" i="12" s="1"/>
  <c r="G62" i="12" s="1"/>
  <c r="I62" i="12" s="1"/>
  <c r="X62" i="13"/>
  <c r="DR62" i="10" s="1"/>
  <c r="DS62" i="10" s="1"/>
  <c r="DW62" i="10" s="1"/>
  <c r="DY62" i="10" s="1"/>
  <c r="E62" i="13"/>
  <c r="B62" i="11" s="1"/>
  <c r="C62" i="11" s="1"/>
  <c r="G62" i="11" s="1"/>
  <c r="I62" i="11" s="1"/>
  <c r="I62" i="13"/>
  <c r="Z62" i="11" s="1"/>
  <c r="AA62" i="11" s="1"/>
  <c r="AE62" i="11" s="1"/>
  <c r="AG62" i="11" s="1"/>
  <c r="Q62" i="13"/>
  <c r="BV62" i="11" s="1"/>
  <c r="BW62" i="11" s="1"/>
  <c r="CA62" i="11" s="1"/>
  <c r="CC62" i="11" s="1"/>
  <c r="T62" i="13"/>
  <c r="CT62" i="10" s="1"/>
  <c r="CU62" i="10" s="1"/>
  <c r="CY62" i="10" s="1"/>
  <c r="DA62" i="10" s="1"/>
  <c r="H62" i="13"/>
  <c r="Z62" i="10" s="1"/>
  <c r="AA62" i="10" s="1"/>
  <c r="AE62" i="10" s="1"/>
  <c r="AG62" i="10" s="1"/>
  <c r="K62" i="13"/>
  <c r="AX62" i="12" s="1"/>
  <c r="AY62" i="12" s="1"/>
  <c r="BC62" i="12" s="1"/>
  <c r="BE62" i="12" s="1"/>
  <c r="J62" i="13"/>
  <c r="AX62" i="8" s="1"/>
  <c r="AY62" i="8" s="1"/>
  <c r="BC62" i="8" s="1"/>
  <c r="BE62" i="8" s="1"/>
  <c r="W62" i="13"/>
  <c r="DR62" i="12" s="1"/>
  <c r="DS62" i="12" s="1"/>
  <c r="DW62" i="12" s="1"/>
  <c r="DY62" i="12" s="1"/>
  <c r="DE54" i="8"/>
  <c r="DF54" i="8" s="1"/>
  <c r="DG54" i="8" s="1"/>
  <c r="DM54" i="8"/>
  <c r="DX55" i="8"/>
  <c r="DZ55" i="8" s="1"/>
  <c r="EO55" i="8"/>
  <c r="H60" i="8"/>
  <c r="Y60" i="8"/>
  <c r="A61" i="8"/>
  <c r="AS57" i="8"/>
  <c r="AK57" i="8"/>
  <c r="AL57" i="8" s="1"/>
  <c r="AM57" i="8" s="1"/>
  <c r="EK53" i="8"/>
  <c r="EC53" i="8"/>
  <c r="ED53" i="8" s="1"/>
  <c r="EE53" i="8" s="1"/>
  <c r="J59" i="8"/>
  <c r="BD58" i="8"/>
  <c r="BU58" i="8"/>
  <c r="AF59" i="8"/>
  <c r="AW59" i="8"/>
  <c r="AH58" i="8"/>
  <c r="DZ54" i="8"/>
  <c r="CG56" i="8"/>
  <c r="CH56" i="8" s="1"/>
  <c r="CI56" i="8" s="1"/>
  <c r="CO56" i="8"/>
  <c r="BQ57" i="8"/>
  <c r="BI57" i="8"/>
  <c r="BJ57" i="8" s="1"/>
  <c r="BK57" i="8" s="1"/>
  <c r="CZ56" i="8"/>
  <c r="DQ56" i="8"/>
  <c r="CS57" i="8"/>
  <c r="CB57" i="8"/>
  <c r="CO55" i="8"/>
  <c r="CG55" i="8"/>
  <c r="CH55" i="8" s="1"/>
  <c r="CI55" i="8" s="1"/>
  <c r="U58" i="8"/>
  <c r="M58" i="8"/>
  <c r="N58" i="8" s="1"/>
  <c r="O58" i="8" s="1"/>
  <c r="DB55" i="8"/>
  <c r="BQ59" i="10"/>
  <c r="BI59" i="10"/>
  <c r="BJ59" i="10" s="1"/>
  <c r="BK59" i="10" s="1"/>
  <c r="CD59" i="10"/>
  <c r="CD57" i="11"/>
  <c r="AF60" i="12"/>
  <c r="AW60" i="12"/>
  <c r="CO58" i="10"/>
  <c r="CG58" i="10"/>
  <c r="CH58" i="10" s="1"/>
  <c r="CI58" i="10" s="1"/>
  <c r="EK56" i="10"/>
  <c r="EC56" i="10"/>
  <c r="ED56" i="10" s="1"/>
  <c r="EE56" i="10" s="1"/>
  <c r="EK54" i="12"/>
  <c r="EC54" i="12"/>
  <c r="ED54" i="12" s="1"/>
  <c r="EE54" i="12" s="1"/>
  <c r="CO56" i="11"/>
  <c r="CG56" i="11"/>
  <c r="CH56" i="11" s="1"/>
  <c r="CI56" i="11" s="1"/>
  <c r="AF60" i="11"/>
  <c r="AW60" i="11"/>
  <c r="DQ59" i="10"/>
  <c r="CZ59" i="10"/>
  <c r="DQ57" i="11"/>
  <c r="CZ57" i="11"/>
  <c r="BF58" i="11"/>
  <c r="DX58" i="10"/>
  <c r="EO58" i="10"/>
  <c r="DM55" i="12"/>
  <c r="DE55" i="12"/>
  <c r="DF55" i="12" s="1"/>
  <c r="DG55" i="12" s="1"/>
  <c r="AH61" i="10"/>
  <c r="A62" i="11"/>
  <c r="Y61" i="11"/>
  <c r="H61" i="11"/>
  <c r="CB58" i="11"/>
  <c r="CS58" i="11"/>
  <c r="DB58" i="10"/>
  <c r="BU61" i="10"/>
  <c r="BD61" i="10"/>
  <c r="J60" i="11"/>
  <c r="U59" i="11"/>
  <c r="M59" i="11"/>
  <c r="N59" i="11" s="1"/>
  <c r="O59" i="11" s="1"/>
  <c r="CD57" i="12"/>
  <c r="AH59" i="12"/>
  <c r="BQ57" i="12"/>
  <c r="BI57" i="12"/>
  <c r="BJ57" i="12" s="1"/>
  <c r="BK57" i="12" s="1"/>
  <c r="DB56" i="12"/>
  <c r="DZ55" i="12"/>
  <c r="AH59" i="11"/>
  <c r="EK54" i="11"/>
  <c r="EC54" i="11"/>
  <c r="ED54" i="11" s="1"/>
  <c r="EE54" i="11" s="1"/>
  <c r="CS58" i="12"/>
  <c r="CB58" i="12"/>
  <c r="DQ57" i="12"/>
  <c r="CZ57" i="12"/>
  <c r="BU59" i="12"/>
  <c r="BD59" i="12"/>
  <c r="CS60" i="10"/>
  <c r="CB60" i="10"/>
  <c r="EO56" i="12"/>
  <c r="DX56" i="12"/>
  <c r="J62" i="10"/>
  <c r="BU59" i="11"/>
  <c r="BD59" i="11"/>
  <c r="AS58" i="12"/>
  <c r="AK58" i="12"/>
  <c r="AL58" i="12" s="1"/>
  <c r="AM58" i="12" s="1"/>
  <c r="BF58" i="12"/>
  <c r="DZ55" i="11"/>
  <c r="BF60" i="10"/>
  <c r="AS60" i="10"/>
  <c r="AK60" i="10"/>
  <c r="AL60" i="10" s="1"/>
  <c r="AM60" i="10" s="1"/>
  <c r="CO56" i="12"/>
  <c r="CG56" i="12"/>
  <c r="CH56" i="12" s="1"/>
  <c r="CI56" i="12" s="1"/>
  <c r="DB56" i="11"/>
  <c r="AW62" i="10"/>
  <c r="AF62" i="10"/>
  <c r="J60" i="12"/>
  <c r="BQ57" i="11"/>
  <c r="BI57" i="11"/>
  <c r="BJ57" i="11" s="1"/>
  <c r="BK57" i="11" s="1"/>
  <c r="AS58" i="11"/>
  <c r="AK58" i="11"/>
  <c r="AL58" i="11" s="1"/>
  <c r="AM58" i="11" s="1"/>
  <c r="U59" i="12"/>
  <c r="M59" i="12"/>
  <c r="N59" i="12" s="1"/>
  <c r="O59" i="12" s="1"/>
  <c r="DX56" i="11"/>
  <c r="EO56" i="11"/>
  <c r="Y63" i="10"/>
  <c r="A64" i="10"/>
  <c r="H63" i="10"/>
  <c r="J63" i="10" s="1"/>
  <c r="U63" i="10" s="1"/>
  <c r="Y61" i="12"/>
  <c r="A62" i="12"/>
  <c r="H61" i="12"/>
  <c r="DM55" i="11"/>
  <c r="DE55" i="11"/>
  <c r="DF55" i="11" s="1"/>
  <c r="DG55" i="11" s="1"/>
  <c r="DM57" i="10"/>
  <c r="DE57" i="10"/>
  <c r="DF57" i="10" s="1"/>
  <c r="DG57" i="10" s="1"/>
  <c r="DZ57" i="10"/>
  <c r="B63" i="13" l="1"/>
  <c r="B63" i="8" s="1"/>
  <c r="C63" i="8" s="1"/>
  <c r="G63" i="8" s="1"/>
  <c r="I63" i="8" s="1"/>
  <c r="R63" i="13"/>
  <c r="CT63" i="8" s="1"/>
  <c r="CU63" i="8" s="1"/>
  <c r="CY63" i="8" s="1"/>
  <c r="DA63" i="8" s="1"/>
  <c r="W63" i="13"/>
  <c r="DR63" i="12" s="1"/>
  <c r="DS63" i="12" s="1"/>
  <c r="DW63" i="12" s="1"/>
  <c r="DY63" i="12" s="1"/>
  <c r="A64" i="13"/>
  <c r="I63" i="13"/>
  <c r="Z63" i="11" s="1"/>
  <c r="AA63" i="11" s="1"/>
  <c r="AE63" i="11" s="1"/>
  <c r="AG63" i="11" s="1"/>
  <c r="P63" i="13"/>
  <c r="BV63" i="10" s="1"/>
  <c r="BW63" i="10" s="1"/>
  <c r="CA63" i="10" s="1"/>
  <c r="CC63" i="10" s="1"/>
  <c r="L63" i="13"/>
  <c r="AX63" i="10" s="1"/>
  <c r="AY63" i="10" s="1"/>
  <c r="BC63" i="10" s="1"/>
  <c r="BE63" i="10" s="1"/>
  <c r="K63" i="13"/>
  <c r="AX63" i="12" s="1"/>
  <c r="AY63" i="12" s="1"/>
  <c r="BC63" i="12" s="1"/>
  <c r="BE63" i="12" s="1"/>
  <c r="U63" i="13"/>
  <c r="CT63" i="11" s="1"/>
  <c r="CU63" i="11" s="1"/>
  <c r="CY63" i="11" s="1"/>
  <c r="DA63" i="11" s="1"/>
  <c r="H63" i="13"/>
  <c r="Z63" i="10" s="1"/>
  <c r="AA63" i="10" s="1"/>
  <c r="AE63" i="10" s="1"/>
  <c r="AG63" i="10" s="1"/>
  <c r="D63" i="13"/>
  <c r="B63" i="10" s="1"/>
  <c r="C63" i="10" s="1"/>
  <c r="G63" i="10" s="1"/>
  <c r="I63" i="10" s="1"/>
  <c r="C63" i="13"/>
  <c r="B63" i="12" s="1"/>
  <c r="C63" i="12" s="1"/>
  <c r="G63" i="12" s="1"/>
  <c r="I63" i="12" s="1"/>
  <c r="F63" i="13"/>
  <c r="Z63" i="8" s="1"/>
  <c r="AA63" i="8" s="1"/>
  <c r="AE63" i="8" s="1"/>
  <c r="AG63" i="8" s="1"/>
  <c r="J63" i="13"/>
  <c r="AX63" i="8" s="1"/>
  <c r="AY63" i="8" s="1"/>
  <c r="BC63" i="8" s="1"/>
  <c r="BE63" i="8" s="1"/>
  <c r="Q63" i="13"/>
  <c r="BV63" i="11" s="1"/>
  <c r="BW63" i="11" s="1"/>
  <c r="CA63" i="11" s="1"/>
  <c r="CC63" i="11" s="1"/>
  <c r="V63" i="13"/>
  <c r="DR63" i="8" s="1"/>
  <c r="DS63" i="8" s="1"/>
  <c r="DW63" i="8" s="1"/>
  <c r="DY63" i="8" s="1"/>
  <c r="M63" i="13"/>
  <c r="AX63" i="11" s="1"/>
  <c r="AY63" i="11" s="1"/>
  <c r="BC63" i="11" s="1"/>
  <c r="BE63" i="11" s="1"/>
  <c r="O63" i="13"/>
  <c r="BV63" i="12" s="1"/>
  <c r="BW63" i="12" s="1"/>
  <c r="CA63" i="12" s="1"/>
  <c r="CC63" i="12" s="1"/>
  <c r="S63" i="13"/>
  <c r="CT63" i="12" s="1"/>
  <c r="CU63" i="12" s="1"/>
  <c r="CY63" i="12" s="1"/>
  <c r="DA63" i="12" s="1"/>
  <c r="N63" i="13"/>
  <c r="BV63" i="8" s="1"/>
  <c r="BW63" i="8" s="1"/>
  <c r="CA63" i="8" s="1"/>
  <c r="CC63" i="8" s="1"/>
  <c r="T63" i="13"/>
  <c r="CT63" i="10" s="1"/>
  <c r="CU63" i="10" s="1"/>
  <c r="CY63" i="10" s="1"/>
  <c r="DA63" i="10" s="1"/>
  <c r="E63" i="13"/>
  <c r="B63" i="11" s="1"/>
  <c r="C63" i="11" s="1"/>
  <c r="G63" i="11" s="1"/>
  <c r="I63" i="11" s="1"/>
  <c r="X63" i="13"/>
  <c r="DR63" i="10" s="1"/>
  <c r="DS63" i="10" s="1"/>
  <c r="DW63" i="10" s="1"/>
  <c r="DY63" i="10" s="1"/>
  <c r="Y63" i="13"/>
  <c r="DR63" i="11" s="1"/>
  <c r="DS63" i="11" s="1"/>
  <c r="DW63" i="11" s="1"/>
  <c r="DY63" i="11" s="1"/>
  <c r="G63" i="13"/>
  <c r="Z63" i="12" s="1"/>
  <c r="AA63" i="12" s="1"/>
  <c r="AE63" i="12" s="1"/>
  <c r="AG63" i="12" s="1"/>
  <c r="AH59" i="8"/>
  <c r="CD57" i="8"/>
  <c r="CS58" i="8"/>
  <c r="CB58" i="8"/>
  <c r="H61" i="8"/>
  <c r="A62" i="8"/>
  <c r="Y61" i="8"/>
  <c r="CZ57" i="8"/>
  <c r="DQ57" i="8"/>
  <c r="BF58" i="8"/>
  <c r="AF60" i="8"/>
  <c r="AW60" i="8"/>
  <c r="DM55" i="8"/>
  <c r="DE55" i="8"/>
  <c r="DF55" i="8" s="1"/>
  <c r="DG55" i="8" s="1"/>
  <c r="EO56" i="8"/>
  <c r="DX56" i="8"/>
  <c r="DZ56" i="8" s="1"/>
  <c r="J60" i="8"/>
  <c r="DB56" i="8"/>
  <c r="EC54" i="8"/>
  <c r="ED54" i="8" s="1"/>
  <c r="EE54" i="8" s="1"/>
  <c r="EK54" i="8"/>
  <c r="U59" i="8"/>
  <c r="M59" i="8"/>
  <c r="N59" i="8" s="1"/>
  <c r="O59" i="8" s="1"/>
  <c r="EK55" i="8"/>
  <c r="EC55" i="8"/>
  <c r="ED55" i="8" s="1"/>
  <c r="EE55" i="8" s="1"/>
  <c r="AS58" i="8"/>
  <c r="AK58" i="8"/>
  <c r="AL58" i="8" s="1"/>
  <c r="AM58" i="8" s="1"/>
  <c r="BU59" i="8"/>
  <c r="BD59" i="8"/>
  <c r="J61" i="12"/>
  <c r="U60" i="12"/>
  <c r="M60" i="12"/>
  <c r="N60" i="12" s="1"/>
  <c r="O60" i="12" s="1"/>
  <c r="BQ58" i="12"/>
  <c r="BI58" i="12"/>
  <c r="BJ58" i="12" s="1"/>
  <c r="BK58" i="12" s="1"/>
  <c r="CB59" i="12"/>
  <c r="CS59" i="12"/>
  <c r="Y62" i="11"/>
  <c r="A63" i="11"/>
  <c r="H62" i="11"/>
  <c r="DX59" i="10"/>
  <c r="EO59" i="10"/>
  <c r="EK57" i="10"/>
  <c r="EC57" i="10"/>
  <c r="ED57" i="10" s="1"/>
  <c r="EE57" i="10" s="1"/>
  <c r="H62" i="12"/>
  <c r="A63" i="12"/>
  <c r="Y62" i="12"/>
  <c r="H64" i="10"/>
  <c r="J64" i="10" s="1"/>
  <c r="U64" i="10" s="1"/>
  <c r="A65" i="10"/>
  <c r="Y64" i="10"/>
  <c r="U62" i="10"/>
  <c r="M62" i="10"/>
  <c r="N62" i="10" s="1"/>
  <c r="O62" i="10" s="1"/>
  <c r="DB57" i="12"/>
  <c r="BD60" i="11"/>
  <c r="BU60" i="11"/>
  <c r="BD60" i="12"/>
  <c r="BU60" i="12"/>
  <c r="AF61" i="12"/>
  <c r="AW61" i="12"/>
  <c r="AF63" i="10"/>
  <c r="AW63" i="10"/>
  <c r="BQ60" i="10"/>
  <c r="BI60" i="10"/>
  <c r="BJ60" i="10" s="1"/>
  <c r="BK60" i="10" s="1"/>
  <c r="DX57" i="12"/>
  <c r="EO57" i="12"/>
  <c r="AS59" i="11"/>
  <c r="AK59" i="11"/>
  <c r="AL59" i="11" s="1"/>
  <c r="AM59" i="11" s="1"/>
  <c r="U60" i="11"/>
  <c r="M60" i="11"/>
  <c r="N60" i="11" s="1"/>
  <c r="O60" i="11" s="1"/>
  <c r="AS61" i="10"/>
  <c r="AK61" i="10"/>
  <c r="AL61" i="10" s="1"/>
  <c r="AM61" i="10" s="1"/>
  <c r="AH60" i="11"/>
  <c r="AH60" i="12"/>
  <c r="DZ56" i="12"/>
  <c r="AS59" i="12"/>
  <c r="AK59" i="12"/>
  <c r="AL59" i="12" s="1"/>
  <c r="AM59" i="12" s="1"/>
  <c r="BF61" i="10"/>
  <c r="DQ58" i="11"/>
  <c r="CZ58" i="11"/>
  <c r="DZ58" i="10"/>
  <c r="BQ58" i="11"/>
  <c r="BI58" i="11"/>
  <c r="BJ58" i="11" s="1"/>
  <c r="BK58" i="11" s="1"/>
  <c r="AH62" i="10"/>
  <c r="EK55" i="11"/>
  <c r="EC55" i="11"/>
  <c r="ED55" i="11" s="1"/>
  <c r="EE55" i="11" s="1"/>
  <c r="M63" i="10"/>
  <c r="N63" i="10" s="1"/>
  <c r="O63" i="10" s="1"/>
  <c r="CB61" i="10"/>
  <c r="CS61" i="10"/>
  <c r="CD58" i="11"/>
  <c r="DB57" i="11"/>
  <c r="CO57" i="11"/>
  <c r="CG57" i="11"/>
  <c r="CH57" i="11" s="1"/>
  <c r="CI57" i="11" s="1"/>
  <c r="BU62" i="10"/>
  <c r="BD62" i="10"/>
  <c r="CD60" i="10"/>
  <c r="CD58" i="12"/>
  <c r="CO57" i="12"/>
  <c r="CG57" i="12"/>
  <c r="CH57" i="12" s="1"/>
  <c r="CI57" i="12" s="1"/>
  <c r="DM58" i="10"/>
  <c r="DE58" i="10"/>
  <c r="DF58" i="10" s="1"/>
  <c r="DG58" i="10" s="1"/>
  <c r="DX57" i="11"/>
  <c r="EO57" i="11"/>
  <c r="DZ56" i="11"/>
  <c r="BF59" i="11"/>
  <c r="DQ60" i="10"/>
  <c r="CZ60" i="10"/>
  <c r="CZ58" i="12"/>
  <c r="DQ58" i="12"/>
  <c r="DM56" i="12"/>
  <c r="DE56" i="12"/>
  <c r="DF56" i="12" s="1"/>
  <c r="DG56" i="12" s="1"/>
  <c r="J61" i="11"/>
  <c r="CO59" i="10"/>
  <c r="CG59" i="10"/>
  <c r="CH59" i="10" s="1"/>
  <c r="CI59" i="10" s="1"/>
  <c r="DM56" i="11"/>
  <c r="DE56" i="11"/>
  <c r="DF56" i="11" s="1"/>
  <c r="DG56" i="11" s="1"/>
  <c r="CB59" i="11"/>
  <c r="CS59" i="11"/>
  <c r="BF59" i="12"/>
  <c r="EK55" i="12"/>
  <c r="EC55" i="12"/>
  <c r="ED55" i="12" s="1"/>
  <c r="EE55" i="12" s="1"/>
  <c r="AW61" i="11"/>
  <c r="AF61" i="11"/>
  <c r="DB59" i="10"/>
  <c r="U64" i="13" l="1"/>
  <c r="CT64" i="11" s="1"/>
  <c r="CU64" i="11" s="1"/>
  <c r="CY64" i="11" s="1"/>
  <c r="DA64" i="11" s="1"/>
  <c r="G64" i="13"/>
  <c r="Z64" i="12" s="1"/>
  <c r="AA64" i="12" s="1"/>
  <c r="AE64" i="12" s="1"/>
  <c r="AG64" i="12" s="1"/>
  <c r="B64" i="13"/>
  <c r="B64" i="8" s="1"/>
  <c r="C64" i="8" s="1"/>
  <c r="G64" i="8" s="1"/>
  <c r="I64" i="8" s="1"/>
  <c r="D64" i="13"/>
  <c r="B64" i="10" s="1"/>
  <c r="C64" i="10" s="1"/>
  <c r="G64" i="10" s="1"/>
  <c r="I64" i="10" s="1"/>
  <c r="M64" i="10" s="1"/>
  <c r="N64" i="10" s="1"/>
  <c r="O64" i="10" s="1"/>
  <c r="E64" i="13"/>
  <c r="B64" i="11" s="1"/>
  <c r="C64" i="11" s="1"/>
  <c r="G64" i="11" s="1"/>
  <c r="I64" i="11" s="1"/>
  <c r="Y64" i="13"/>
  <c r="DR64" i="11" s="1"/>
  <c r="DS64" i="11" s="1"/>
  <c r="DW64" i="11" s="1"/>
  <c r="DY64" i="11" s="1"/>
  <c r="C64" i="13"/>
  <c r="B64" i="12" s="1"/>
  <c r="C64" i="12" s="1"/>
  <c r="G64" i="12" s="1"/>
  <c r="I64" i="12" s="1"/>
  <c r="X64" i="13"/>
  <c r="DR64" i="10" s="1"/>
  <c r="DS64" i="10" s="1"/>
  <c r="DW64" i="10" s="1"/>
  <c r="DY64" i="10" s="1"/>
  <c r="A65" i="13"/>
  <c r="J64" i="13"/>
  <c r="AX64" i="8" s="1"/>
  <c r="AY64" i="8" s="1"/>
  <c r="BC64" i="8" s="1"/>
  <c r="BE64" i="8" s="1"/>
  <c r="F64" i="13"/>
  <c r="Z64" i="8" s="1"/>
  <c r="AA64" i="8" s="1"/>
  <c r="AE64" i="8" s="1"/>
  <c r="AG64" i="8" s="1"/>
  <c r="M64" i="13"/>
  <c r="AX64" i="11" s="1"/>
  <c r="AY64" i="11" s="1"/>
  <c r="BC64" i="11" s="1"/>
  <c r="BE64" i="11" s="1"/>
  <c r="T64" i="13"/>
  <c r="CT64" i="10" s="1"/>
  <c r="CU64" i="10" s="1"/>
  <c r="CY64" i="10" s="1"/>
  <c r="DA64" i="10" s="1"/>
  <c r="S64" i="13"/>
  <c r="CT64" i="12" s="1"/>
  <c r="CU64" i="12" s="1"/>
  <c r="CY64" i="12" s="1"/>
  <c r="DA64" i="12" s="1"/>
  <c r="W64" i="13"/>
  <c r="DR64" i="12" s="1"/>
  <c r="DS64" i="12" s="1"/>
  <c r="DW64" i="12" s="1"/>
  <c r="DY64" i="12" s="1"/>
  <c r="K64" i="13"/>
  <c r="AX64" i="12" s="1"/>
  <c r="AY64" i="12" s="1"/>
  <c r="BC64" i="12" s="1"/>
  <c r="BE64" i="12" s="1"/>
  <c r="Q64" i="13"/>
  <c r="BV64" i="11" s="1"/>
  <c r="BW64" i="11" s="1"/>
  <c r="CA64" i="11" s="1"/>
  <c r="CC64" i="11" s="1"/>
  <c r="L64" i="13"/>
  <c r="AX64" i="10" s="1"/>
  <c r="AY64" i="10" s="1"/>
  <c r="BC64" i="10" s="1"/>
  <c r="BE64" i="10" s="1"/>
  <c r="N64" i="13"/>
  <c r="BV64" i="8" s="1"/>
  <c r="BW64" i="8" s="1"/>
  <c r="CA64" i="8" s="1"/>
  <c r="CC64" i="8" s="1"/>
  <c r="V64" i="13"/>
  <c r="DR64" i="8" s="1"/>
  <c r="DS64" i="8" s="1"/>
  <c r="DW64" i="8" s="1"/>
  <c r="DY64" i="8" s="1"/>
  <c r="P64" i="13"/>
  <c r="BV64" i="10" s="1"/>
  <c r="BW64" i="10" s="1"/>
  <c r="CA64" i="10" s="1"/>
  <c r="CC64" i="10" s="1"/>
  <c r="I64" i="13"/>
  <c r="Z64" i="11" s="1"/>
  <c r="AA64" i="11" s="1"/>
  <c r="AE64" i="11" s="1"/>
  <c r="AG64" i="11" s="1"/>
  <c r="R64" i="13"/>
  <c r="CT64" i="8" s="1"/>
  <c r="CU64" i="8" s="1"/>
  <c r="CY64" i="8" s="1"/>
  <c r="DA64" i="8" s="1"/>
  <c r="O64" i="13"/>
  <c r="BV64" i="12" s="1"/>
  <c r="BW64" i="12" s="1"/>
  <c r="CA64" i="12" s="1"/>
  <c r="CC64" i="12" s="1"/>
  <c r="H64" i="13"/>
  <c r="Z64" i="10" s="1"/>
  <c r="AA64" i="10" s="1"/>
  <c r="AE64" i="10" s="1"/>
  <c r="AG64" i="10" s="1"/>
  <c r="A63" i="8"/>
  <c r="H62" i="8"/>
  <c r="Y62" i="8"/>
  <c r="BU60" i="8"/>
  <c r="BD60" i="8"/>
  <c r="J61" i="8"/>
  <c r="DM56" i="8"/>
  <c r="DE56" i="8"/>
  <c r="DF56" i="8" s="1"/>
  <c r="DG56" i="8" s="1"/>
  <c r="AH60" i="8"/>
  <c r="CD58" i="8"/>
  <c r="BQ58" i="8"/>
  <c r="BI58" i="8"/>
  <c r="BJ58" i="8" s="1"/>
  <c r="BK58" i="8" s="1"/>
  <c r="DQ58" i="8"/>
  <c r="CZ58" i="8"/>
  <c r="DB58" i="8" s="1"/>
  <c r="U60" i="8"/>
  <c r="M60" i="8"/>
  <c r="N60" i="8" s="1"/>
  <c r="O60" i="8" s="1"/>
  <c r="BF59" i="8"/>
  <c r="EK56" i="8"/>
  <c r="EC56" i="8"/>
  <c r="ED56" i="8" s="1"/>
  <c r="EE56" i="8" s="1"/>
  <c r="EO57" i="8"/>
  <c r="DX57" i="8"/>
  <c r="DZ57" i="8" s="1"/>
  <c r="CO57" i="8"/>
  <c r="CG57" i="8"/>
  <c r="CH57" i="8" s="1"/>
  <c r="CI57" i="8" s="1"/>
  <c r="CS59" i="8"/>
  <c r="CB59" i="8"/>
  <c r="CD59" i="8" s="1"/>
  <c r="DB57" i="8"/>
  <c r="AW61" i="8"/>
  <c r="AF61" i="8"/>
  <c r="AS59" i="8"/>
  <c r="AK59" i="8"/>
  <c r="AL59" i="8" s="1"/>
  <c r="AM59" i="8" s="1"/>
  <c r="DB60" i="10"/>
  <c r="DZ57" i="11"/>
  <c r="CS62" i="10"/>
  <c r="CB62" i="10"/>
  <c r="DQ61" i="10"/>
  <c r="CZ61" i="10"/>
  <c r="AS62" i="10"/>
  <c r="AK62" i="10"/>
  <c r="AL62" i="10" s="1"/>
  <c r="AM62" i="10" s="1"/>
  <c r="BQ61" i="10"/>
  <c r="BI61" i="10"/>
  <c r="BJ61" i="10" s="1"/>
  <c r="BK61" i="10" s="1"/>
  <c r="CB60" i="12"/>
  <c r="CS60" i="12"/>
  <c r="A66" i="10"/>
  <c r="Y65" i="10"/>
  <c r="H65" i="10"/>
  <c r="J62" i="11"/>
  <c r="CZ59" i="11"/>
  <c r="DQ59" i="11"/>
  <c r="DX60" i="10"/>
  <c r="EO60" i="10"/>
  <c r="CD61" i="10"/>
  <c r="BU63" i="10"/>
  <c r="BD63" i="10"/>
  <c r="BF60" i="12"/>
  <c r="DM57" i="12"/>
  <c r="DE57" i="12"/>
  <c r="DF57" i="12" s="1"/>
  <c r="DG57" i="12" s="1"/>
  <c r="H63" i="11"/>
  <c r="A64" i="11"/>
  <c r="Y63" i="11"/>
  <c r="CD59" i="11"/>
  <c r="CO58" i="12"/>
  <c r="CG58" i="12"/>
  <c r="CH58" i="12" s="1"/>
  <c r="CI58" i="12" s="1"/>
  <c r="EK58" i="10"/>
  <c r="EC58" i="10"/>
  <c r="ED58" i="10" s="1"/>
  <c r="EE58" i="10" s="1"/>
  <c r="AH63" i="10"/>
  <c r="AW62" i="12"/>
  <c r="AF62" i="12"/>
  <c r="AW62" i="11"/>
  <c r="AF62" i="11"/>
  <c r="U61" i="11"/>
  <c r="M61" i="11"/>
  <c r="N61" i="11" s="1"/>
  <c r="O61" i="11" s="1"/>
  <c r="BQ59" i="11"/>
  <c r="BI59" i="11"/>
  <c r="BJ59" i="11" s="1"/>
  <c r="BK59" i="11" s="1"/>
  <c r="DM57" i="11"/>
  <c r="DE57" i="11"/>
  <c r="DF57" i="11" s="1"/>
  <c r="DG57" i="11" s="1"/>
  <c r="AS60" i="12"/>
  <c r="AK60" i="12"/>
  <c r="AL60" i="12" s="1"/>
  <c r="AM60" i="12" s="1"/>
  <c r="BD61" i="12"/>
  <c r="BU61" i="12"/>
  <c r="CS60" i="11"/>
  <c r="CB60" i="11"/>
  <c r="H63" i="12"/>
  <c r="Y63" i="12"/>
  <c r="A64" i="12"/>
  <c r="CO60" i="10"/>
  <c r="CG60" i="10"/>
  <c r="CH60" i="10" s="1"/>
  <c r="CI60" i="10" s="1"/>
  <c r="EK56" i="12"/>
  <c r="EC56" i="12"/>
  <c r="ED56" i="12" s="1"/>
  <c r="EE56" i="12" s="1"/>
  <c r="AH61" i="12"/>
  <c r="BF60" i="11"/>
  <c r="J62" i="12"/>
  <c r="DQ59" i="12"/>
  <c r="CZ59" i="12"/>
  <c r="DM59" i="10"/>
  <c r="DE59" i="10"/>
  <c r="DF59" i="10" s="1"/>
  <c r="DG59" i="10" s="1"/>
  <c r="DB58" i="11"/>
  <c r="AS60" i="11"/>
  <c r="AK60" i="11"/>
  <c r="AL60" i="11" s="1"/>
  <c r="AM60" i="11" s="1"/>
  <c r="DZ57" i="12"/>
  <c r="DZ59" i="10"/>
  <c r="CD59" i="12"/>
  <c r="AH61" i="11"/>
  <c r="EO58" i="12"/>
  <c r="DX58" i="12"/>
  <c r="DX58" i="11"/>
  <c r="EO58" i="11"/>
  <c r="BU61" i="11"/>
  <c r="BD61" i="11"/>
  <c r="BQ59" i="12"/>
  <c r="BI59" i="12"/>
  <c r="BJ59" i="12" s="1"/>
  <c r="BK59" i="12" s="1"/>
  <c r="DB58" i="12"/>
  <c r="EK56" i="11"/>
  <c r="EC56" i="11"/>
  <c r="ED56" i="11" s="1"/>
  <c r="EE56" i="11" s="1"/>
  <c r="BF62" i="10"/>
  <c r="CO58" i="11"/>
  <c r="CG58" i="11"/>
  <c r="CH58" i="11" s="1"/>
  <c r="CI58" i="11" s="1"/>
  <c r="AW64" i="10"/>
  <c r="AF64" i="10"/>
  <c r="U61" i="12"/>
  <c r="M61" i="12"/>
  <c r="N61" i="12" s="1"/>
  <c r="O61" i="12" s="1"/>
  <c r="A66" i="13" l="1"/>
  <c r="G65" i="13"/>
  <c r="Z65" i="12" s="1"/>
  <c r="AA65" i="12" s="1"/>
  <c r="AE65" i="12" s="1"/>
  <c r="AG65" i="12" s="1"/>
  <c r="W65" i="13"/>
  <c r="DR65" i="12" s="1"/>
  <c r="DS65" i="12" s="1"/>
  <c r="DW65" i="12" s="1"/>
  <c r="DY65" i="12" s="1"/>
  <c r="S65" i="13"/>
  <c r="CT65" i="12" s="1"/>
  <c r="CU65" i="12" s="1"/>
  <c r="CY65" i="12" s="1"/>
  <c r="DA65" i="12" s="1"/>
  <c r="L65" i="13"/>
  <c r="AX65" i="10" s="1"/>
  <c r="AY65" i="10" s="1"/>
  <c r="BC65" i="10" s="1"/>
  <c r="BE65" i="10" s="1"/>
  <c r="B65" i="13"/>
  <c r="B65" i="8" s="1"/>
  <c r="C65" i="8" s="1"/>
  <c r="G65" i="8" s="1"/>
  <c r="I65" i="8" s="1"/>
  <c r="M65" i="13"/>
  <c r="AX65" i="11" s="1"/>
  <c r="AY65" i="11" s="1"/>
  <c r="BC65" i="11" s="1"/>
  <c r="BE65" i="11" s="1"/>
  <c r="J65" i="13"/>
  <c r="AX65" i="8" s="1"/>
  <c r="AY65" i="8" s="1"/>
  <c r="BC65" i="8" s="1"/>
  <c r="BE65" i="8" s="1"/>
  <c r="Y65" i="13"/>
  <c r="DR65" i="11" s="1"/>
  <c r="DS65" i="11" s="1"/>
  <c r="DW65" i="11" s="1"/>
  <c r="DY65" i="11" s="1"/>
  <c r="C65" i="13"/>
  <c r="B65" i="12" s="1"/>
  <c r="C65" i="12" s="1"/>
  <c r="G65" i="12" s="1"/>
  <c r="I65" i="12" s="1"/>
  <c r="P65" i="13"/>
  <c r="BV65" i="10" s="1"/>
  <c r="BW65" i="10" s="1"/>
  <c r="CA65" i="10" s="1"/>
  <c r="CC65" i="10" s="1"/>
  <c r="Q65" i="13"/>
  <c r="BV65" i="11" s="1"/>
  <c r="BW65" i="11" s="1"/>
  <c r="CA65" i="11" s="1"/>
  <c r="CC65" i="11" s="1"/>
  <c r="T65" i="13"/>
  <c r="CT65" i="10" s="1"/>
  <c r="CU65" i="10" s="1"/>
  <c r="CY65" i="10" s="1"/>
  <c r="DA65" i="10" s="1"/>
  <c r="D65" i="13"/>
  <c r="B65" i="10" s="1"/>
  <c r="C65" i="10" s="1"/>
  <c r="G65" i="10" s="1"/>
  <c r="I65" i="10" s="1"/>
  <c r="O65" i="13"/>
  <c r="BV65" i="12" s="1"/>
  <c r="BW65" i="12" s="1"/>
  <c r="CA65" i="12" s="1"/>
  <c r="CC65" i="12" s="1"/>
  <c r="U65" i="13"/>
  <c r="CT65" i="11" s="1"/>
  <c r="CU65" i="11" s="1"/>
  <c r="CY65" i="11" s="1"/>
  <c r="DA65" i="11" s="1"/>
  <c r="F65" i="13"/>
  <c r="Z65" i="8" s="1"/>
  <c r="AA65" i="8" s="1"/>
  <c r="AE65" i="8" s="1"/>
  <c r="AG65" i="8" s="1"/>
  <c r="N65" i="13"/>
  <c r="BV65" i="8" s="1"/>
  <c r="BW65" i="8" s="1"/>
  <c r="CA65" i="8" s="1"/>
  <c r="CC65" i="8" s="1"/>
  <c r="I65" i="13"/>
  <c r="Z65" i="11" s="1"/>
  <c r="AA65" i="11" s="1"/>
  <c r="AE65" i="11" s="1"/>
  <c r="AG65" i="11" s="1"/>
  <c r="K65" i="13"/>
  <c r="AX65" i="12" s="1"/>
  <c r="AY65" i="12" s="1"/>
  <c r="BC65" i="12" s="1"/>
  <c r="BE65" i="12" s="1"/>
  <c r="R65" i="13"/>
  <c r="CT65" i="8" s="1"/>
  <c r="CU65" i="8" s="1"/>
  <c r="CY65" i="8" s="1"/>
  <c r="DA65" i="8" s="1"/>
  <c r="E65" i="13"/>
  <c r="B65" i="11" s="1"/>
  <c r="C65" i="11" s="1"/>
  <c r="G65" i="11" s="1"/>
  <c r="I65" i="11" s="1"/>
  <c r="V65" i="13"/>
  <c r="DR65" i="8" s="1"/>
  <c r="DS65" i="8" s="1"/>
  <c r="DW65" i="8" s="1"/>
  <c r="DY65" i="8" s="1"/>
  <c r="X65" i="13"/>
  <c r="DR65" i="10" s="1"/>
  <c r="DS65" i="10" s="1"/>
  <c r="DW65" i="10" s="1"/>
  <c r="DY65" i="10" s="1"/>
  <c r="H65" i="13"/>
  <c r="Z65" i="10" s="1"/>
  <c r="AA65" i="10" s="1"/>
  <c r="AE65" i="10" s="1"/>
  <c r="AG65" i="10" s="1"/>
  <c r="DM57" i="8"/>
  <c r="DE57" i="8"/>
  <c r="DF57" i="8" s="1"/>
  <c r="DG57" i="8" s="1"/>
  <c r="DX58" i="8"/>
  <c r="DZ58" i="8" s="1"/>
  <c r="EO58" i="8"/>
  <c r="CO59" i="8"/>
  <c r="CG59" i="8"/>
  <c r="CH59" i="8" s="1"/>
  <c r="CI59" i="8" s="1"/>
  <c r="CZ59" i="8"/>
  <c r="DQ59" i="8"/>
  <c r="U61" i="8"/>
  <c r="M61" i="8"/>
  <c r="N61" i="8" s="1"/>
  <c r="O61" i="8" s="1"/>
  <c r="BQ59" i="8"/>
  <c r="BI59" i="8"/>
  <c r="BJ59" i="8" s="1"/>
  <c r="BK59" i="8" s="1"/>
  <c r="CO58" i="8"/>
  <c r="CG58" i="8"/>
  <c r="CH58" i="8" s="1"/>
  <c r="CI58" i="8" s="1"/>
  <c r="BF60" i="8"/>
  <c r="CS60" i="8"/>
  <c r="CB60" i="8"/>
  <c r="AH61" i="8"/>
  <c r="EK57" i="8"/>
  <c r="EC57" i="8"/>
  <c r="ED57" i="8" s="1"/>
  <c r="EE57" i="8" s="1"/>
  <c r="AW62" i="8"/>
  <c r="AF62" i="8"/>
  <c r="BU61" i="8"/>
  <c r="BD61" i="8"/>
  <c r="AK60" i="8"/>
  <c r="AL60" i="8" s="1"/>
  <c r="AM60" i="8" s="1"/>
  <c r="AS60" i="8"/>
  <c r="J62" i="8"/>
  <c r="DM58" i="8"/>
  <c r="DE58" i="8"/>
  <c r="DF58" i="8" s="1"/>
  <c r="DG58" i="8" s="1"/>
  <c r="H63" i="8"/>
  <c r="A64" i="8"/>
  <c r="Y63" i="8"/>
  <c r="BQ62" i="10"/>
  <c r="BI62" i="10"/>
  <c r="BJ62" i="10" s="1"/>
  <c r="BK62" i="10" s="1"/>
  <c r="CS61" i="11"/>
  <c r="CB61" i="11"/>
  <c r="U62" i="12"/>
  <c r="M62" i="12"/>
  <c r="N62" i="12" s="1"/>
  <c r="O62" i="12" s="1"/>
  <c r="AF63" i="12"/>
  <c r="AW63" i="12"/>
  <c r="BF63" i="10"/>
  <c r="CD62" i="10"/>
  <c r="EK59" i="10"/>
  <c r="EC59" i="10"/>
  <c r="ED59" i="10" s="1"/>
  <c r="EE59" i="10" s="1"/>
  <c r="J63" i="12"/>
  <c r="AS63" i="10"/>
  <c r="AK63" i="10"/>
  <c r="AL63" i="10" s="1"/>
  <c r="AM63" i="10" s="1"/>
  <c r="AF63" i="11"/>
  <c r="AW63" i="11"/>
  <c r="CS63" i="10"/>
  <c r="CB63" i="10"/>
  <c r="DQ62" i="10"/>
  <c r="CZ62" i="10"/>
  <c r="DZ58" i="11"/>
  <c r="BQ60" i="11"/>
  <c r="BI60" i="11"/>
  <c r="BJ60" i="11" s="1"/>
  <c r="BK60" i="11" s="1"/>
  <c r="CD60" i="11"/>
  <c r="AH62" i="11"/>
  <c r="Y64" i="11"/>
  <c r="A65" i="11"/>
  <c r="H64" i="11"/>
  <c r="U62" i="11"/>
  <c r="M62" i="11"/>
  <c r="N62" i="11" s="1"/>
  <c r="O62" i="11" s="1"/>
  <c r="AS61" i="11"/>
  <c r="AK61" i="11"/>
  <c r="AL61" i="11" s="1"/>
  <c r="AM61" i="11" s="1"/>
  <c r="DM58" i="11"/>
  <c r="DE58" i="11"/>
  <c r="DF58" i="11" s="1"/>
  <c r="DG58" i="11" s="1"/>
  <c r="CZ60" i="11"/>
  <c r="DQ60" i="11"/>
  <c r="BU62" i="11"/>
  <c r="BD62" i="11"/>
  <c r="J63" i="11"/>
  <c r="EO59" i="11"/>
  <c r="DX59" i="11"/>
  <c r="J65" i="10"/>
  <c r="EK57" i="11"/>
  <c r="EC57" i="11"/>
  <c r="ED57" i="11" s="1"/>
  <c r="EE57" i="11" s="1"/>
  <c r="DM58" i="12"/>
  <c r="DE58" i="12"/>
  <c r="DF58" i="12" s="1"/>
  <c r="DG58" i="12" s="1"/>
  <c r="AS61" i="12"/>
  <c r="AK61" i="12"/>
  <c r="AL61" i="12" s="1"/>
  <c r="AM61" i="12" s="1"/>
  <c r="CB61" i="12"/>
  <c r="CS61" i="12"/>
  <c r="DB59" i="11"/>
  <c r="AW65" i="10"/>
  <c r="AF65" i="10"/>
  <c r="DB59" i="12"/>
  <c r="BF61" i="12"/>
  <c r="AH62" i="12"/>
  <c r="CO61" i="10"/>
  <c r="CG61" i="10"/>
  <c r="CH61" i="10" s="1"/>
  <c r="CI61" i="10" s="1"/>
  <c r="A67" i="10"/>
  <c r="Y66" i="10"/>
  <c r="H66" i="10"/>
  <c r="J66" i="10" s="1"/>
  <c r="U66" i="10" s="1"/>
  <c r="DB61" i="10"/>
  <c r="DM60" i="10"/>
  <c r="DE60" i="10"/>
  <c r="DF60" i="10" s="1"/>
  <c r="DG60" i="10" s="1"/>
  <c r="AH64" i="10"/>
  <c r="DX59" i="12"/>
  <c r="EO59" i="12"/>
  <c r="BU62" i="12"/>
  <c r="BD62" i="12"/>
  <c r="CO59" i="11"/>
  <c r="CG59" i="11"/>
  <c r="CH59" i="11" s="1"/>
  <c r="CI59" i="11" s="1"/>
  <c r="DQ60" i="12"/>
  <c r="CZ60" i="12"/>
  <c r="DX61" i="10"/>
  <c r="EO61" i="10"/>
  <c r="BU64" i="10"/>
  <c r="BD64" i="10"/>
  <c r="BF61" i="11"/>
  <c r="DZ58" i="12"/>
  <c r="CO59" i="12"/>
  <c r="CG59" i="12"/>
  <c r="CH59" i="12" s="1"/>
  <c r="CI59" i="12" s="1"/>
  <c r="EK57" i="12"/>
  <c r="EC57" i="12"/>
  <c r="ED57" i="12" s="1"/>
  <c r="EE57" i="12" s="1"/>
  <c r="Y64" i="12"/>
  <c r="A65" i="12"/>
  <c r="H64" i="12"/>
  <c r="BQ60" i="12"/>
  <c r="BI60" i="12"/>
  <c r="BJ60" i="12" s="1"/>
  <c r="BK60" i="12" s="1"/>
  <c r="DZ60" i="10"/>
  <c r="CD60" i="12"/>
  <c r="F66" i="13" l="1"/>
  <c r="Z66" i="8" s="1"/>
  <c r="AA66" i="8" s="1"/>
  <c r="AE66" i="8" s="1"/>
  <c r="AG66" i="8" s="1"/>
  <c r="B66" i="13"/>
  <c r="B66" i="8" s="1"/>
  <c r="C66" i="8" s="1"/>
  <c r="G66" i="8" s="1"/>
  <c r="I66" i="8" s="1"/>
  <c r="R66" i="13"/>
  <c r="CT66" i="8" s="1"/>
  <c r="CU66" i="8" s="1"/>
  <c r="CY66" i="8" s="1"/>
  <c r="DA66" i="8" s="1"/>
  <c r="D66" i="13"/>
  <c r="B66" i="10" s="1"/>
  <c r="C66" i="10" s="1"/>
  <c r="G66" i="10" s="1"/>
  <c r="I66" i="10" s="1"/>
  <c r="M66" i="10" s="1"/>
  <c r="N66" i="10" s="1"/>
  <c r="O66" i="10" s="1"/>
  <c r="I66" i="13"/>
  <c r="Z66" i="11" s="1"/>
  <c r="AA66" i="11" s="1"/>
  <c r="AE66" i="11" s="1"/>
  <c r="AG66" i="11" s="1"/>
  <c r="J66" i="13"/>
  <c r="AX66" i="8" s="1"/>
  <c r="AY66" i="8" s="1"/>
  <c r="BC66" i="8" s="1"/>
  <c r="BE66" i="8" s="1"/>
  <c r="X66" i="13"/>
  <c r="DR66" i="10" s="1"/>
  <c r="DS66" i="10" s="1"/>
  <c r="DW66" i="10" s="1"/>
  <c r="DY66" i="10" s="1"/>
  <c r="H66" i="13"/>
  <c r="Z66" i="10" s="1"/>
  <c r="AA66" i="10" s="1"/>
  <c r="AE66" i="10" s="1"/>
  <c r="AG66" i="10" s="1"/>
  <c r="Y66" i="13"/>
  <c r="DR66" i="11" s="1"/>
  <c r="DS66" i="11" s="1"/>
  <c r="DW66" i="11" s="1"/>
  <c r="DY66" i="11" s="1"/>
  <c r="S66" i="13"/>
  <c r="CT66" i="12" s="1"/>
  <c r="CU66" i="12" s="1"/>
  <c r="CY66" i="12" s="1"/>
  <c r="DA66" i="12" s="1"/>
  <c r="Q66" i="13"/>
  <c r="BV66" i="11" s="1"/>
  <c r="BW66" i="11" s="1"/>
  <c r="CA66" i="11" s="1"/>
  <c r="CC66" i="11" s="1"/>
  <c r="P66" i="13"/>
  <c r="BV66" i="10" s="1"/>
  <c r="BW66" i="10" s="1"/>
  <c r="CA66" i="10" s="1"/>
  <c r="CC66" i="10" s="1"/>
  <c r="W66" i="13"/>
  <c r="DR66" i="12" s="1"/>
  <c r="DS66" i="12" s="1"/>
  <c r="DW66" i="12" s="1"/>
  <c r="DY66" i="12" s="1"/>
  <c r="T66" i="13"/>
  <c r="CT66" i="10" s="1"/>
  <c r="CU66" i="10" s="1"/>
  <c r="CY66" i="10" s="1"/>
  <c r="DA66" i="10" s="1"/>
  <c r="N66" i="13"/>
  <c r="BV66" i="8" s="1"/>
  <c r="BW66" i="8" s="1"/>
  <c r="CA66" i="8" s="1"/>
  <c r="CC66" i="8" s="1"/>
  <c r="U66" i="13"/>
  <c r="CT66" i="11" s="1"/>
  <c r="CU66" i="11" s="1"/>
  <c r="CY66" i="11" s="1"/>
  <c r="DA66" i="11" s="1"/>
  <c r="V66" i="13"/>
  <c r="DR66" i="8" s="1"/>
  <c r="DS66" i="8" s="1"/>
  <c r="DW66" i="8" s="1"/>
  <c r="DY66" i="8" s="1"/>
  <c r="A67" i="13"/>
  <c r="M66" i="13"/>
  <c r="AX66" i="11" s="1"/>
  <c r="AY66" i="11" s="1"/>
  <c r="BC66" i="11" s="1"/>
  <c r="BE66" i="11" s="1"/>
  <c r="O66" i="13"/>
  <c r="BV66" i="12" s="1"/>
  <c r="BW66" i="12" s="1"/>
  <c r="CA66" i="12" s="1"/>
  <c r="CC66" i="12" s="1"/>
  <c r="K66" i="13"/>
  <c r="AX66" i="12" s="1"/>
  <c r="AY66" i="12" s="1"/>
  <c r="BC66" i="12" s="1"/>
  <c r="BE66" i="12" s="1"/>
  <c r="E66" i="13"/>
  <c r="B66" i="11" s="1"/>
  <c r="C66" i="11" s="1"/>
  <c r="G66" i="11" s="1"/>
  <c r="I66" i="11" s="1"/>
  <c r="G66" i="13"/>
  <c r="Z66" i="12" s="1"/>
  <c r="AA66" i="12" s="1"/>
  <c r="AE66" i="12" s="1"/>
  <c r="AG66" i="12" s="1"/>
  <c r="C66" i="13"/>
  <c r="B66" i="12" s="1"/>
  <c r="C66" i="12" s="1"/>
  <c r="G66" i="12" s="1"/>
  <c r="I66" i="12" s="1"/>
  <c r="L66" i="13"/>
  <c r="AX66" i="10" s="1"/>
  <c r="AY66" i="10" s="1"/>
  <c r="BC66" i="10" s="1"/>
  <c r="BE66" i="10" s="1"/>
  <c r="A65" i="8"/>
  <c r="Y64" i="8"/>
  <c r="H64" i="8"/>
  <c r="BQ60" i="8"/>
  <c r="BI60" i="8"/>
  <c r="BJ60" i="8" s="1"/>
  <c r="BK60" i="8" s="1"/>
  <c r="DB59" i="8"/>
  <c r="J63" i="8"/>
  <c r="BF61" i="8"/>
  <c r="CS61" i="8"/>
  <c r="CB61" i="8"/>
  <c r="CD61" i="8" s="1"/>
  <c r="AS61" i="8"/>
  <c r="AK61" i="8"/>
  <c r="AL61" i="8" s="1"/>
  <c r="AM61" i="8" s="1"/>
  <c r="CD60" i="8"/>
  <c r="AH62" i="8"/>
  <c r="DQ60" i="8"/>
  <c r="CZ60" i="8"/>
  <c r="EK58" i="8"/>
  <c r="EC58" i="8"/>
  <c r="ED58" i="8" s="1"/>
  <c r="EE58" i="8" s="1"/>
  <c r="BU62" i="8"/>
  <c r="BD62" i="8"/>
  <c r="AW63" i="8"/>
  <c r="AF63" i="8"/>
  <c r="U62" i="8"/>
  <c r="M62" i="8"/>
  <c r="N62" i="8" s="1"/>
  <c r="O62" i="8" s="1"/>
  <c r="DX59" i="8"/>
  <c r="DZ59" i="8" s="1"/>
  <c r="EO59" i="8"/>
  <c r="BQ61" i="11"/>
  <c r="BI61" i="11"/>
  <c r="BJ61" i="11" s="1"/>
  <c r="BK61" i="11" s="1"/>
  <c r="CS62" i="12"/>
  <c r="CB62" i="12"/>
  <c r="AW66" i="10"/>
  <c r="AF66" i="10"/>
  <c r="BU65" i="10"/>
  <c r="BD65" i="10"/>
  <c r="U63" i="11"/>
  <c r="M63" i="11"/>
  <c r="N63" i="11" s="1"/>
  <c r="O63" i="11" s="1"/>
  <c r="J64" i="11"/>
  <c r="DQ63" i="10"/>
  <c r="CZ63" i="10"/>
  <c r="U63" i="12"/>
  <c r="M63" i="12"/>
  <c r="N63" i="12" s="1"/>
  <c r="O63" i="12" s="1"/>
  <c r="EK60" i="10"/>
  <c r="EC60" i="10"/>
  <c r="ED60" i="10" s="1"/>
  <c r="EE60" i="10" s="1"/>
  <c r="BF64" i="10"/>
  <c r="DZ61" i="10"/>
  <c r="A68" i="10"/>
  <c r="Y67" i="10"/>
  <c r="H67" i="10"/>
  <c r="Y65" i="11"/>
  <c r="A66" i="11"/>
  <c r="H65" i="11"/>
  <c r="CO60" i="11"/>
  <c r="CG60" i="11"/>
  <c r="CH60" i="11" s="1"/>
  <c r="CI60" i="11" s="1"/>
  <c r="DB62" i="10"/>
  <c r="BD63" i="11"/>
  <c r="BU63" i="11"/>
  <c r="CS64" i="10"/>
  <c r="CB64" i="10"/>
  <c r="DB60" i="12"/>
  <c r="AS64" i="10"/>
  <c r="AK64" i="10"/>
  <c r="AL64" i="10" s="1"/>
  <c r="AM64" i="10" s="1"/>
  <c r="DM59" i="11"/>
  <c r="DE59" i="11"/>
  <c r="DF59" i="11" s="1"/>
  <c r="DG59" i="11" s="1"/>
  <c r="BF62" i="11"/>
  <c r="AW64" i="11"/>
  <c r="AF64" i="11"/>
  <c r="EO62" i="10"/>
  <c r="DX62" i="10"/>
  <c r="AH63" i="11"/>
  <c r="DX60" i="12"/>
  <c r="EO60" i="12"/>
  <c r="DM59" i="12"/>
  <c r="DE59" i="12"/>
  <c r="DF59" i="12" s="1"/>
  <c r="DG59" i="12" s="1"/>
  <c r="CB62" i="11"/>
  <c r="CS62" i="11"/>
  <c r="BQ63" i="10"/>
  <c r="BI63" i="10"/>
  <c r="BJ63" i="10" s="1"/>
  <c r="BK63" i="10" s="1"/>
  <c r="DZ59" i="12"/>
  <c r="U65" i="10"/>
  <c r="M65" i="10"/>
  <c r="N65" i="10" s="1"/>
  <c r="O65" i="10" s="1"/>
  <c r="DX60" i="11"/>
  <c r="EO60" i="11"/>
  <c r="CD61" i="11"/>
  <c r="J64" i="12"/>
  <c r="AS62" i="12"/>
  <c r="AK62" i="12"/>
  <c r="AL62" i="12" s="1"/>
  <c r="AM62" i="12" s="1"/>
  <c r="CZ61" i="12"/>
  <c r="DQ61" i="12"/>
  <c r="DZ59" i="11"/>
  <c r="DB60" i="11"/>
  <c r="BU63" i="12"/>
  <c r="BD63" i="12"/>
  <c r="DQ61" i="11"/>
  <c r="CZ61" i="11"/>
  <c r="Y65" i="12"/>
  <c r="H65" i="12"/>
  <c r="A66" i="12"/>
  <c r="EK58" i="12"/>
  <c r="EC58" i="12"/>
  <c r="ED58" i="12" s="1"/>
  <c r="EE58" i="12" s="1"/>
  <c r="DM61" i="10"/>
  <c r="DE61" i="10"/>
  <c r="DF61" i="10" s="1"/>
  <c r="DG61" i="10" s="1"/>
  <c r="CD61" i="12"/>
  <c r="AS62" i="11"/>
  <c r="AK62" i="11"/>
  <c r="AL62" i="11" s="1"/>
  <c r="AM62" i="11" s="1"/>
  <c r="EK58" i="11"/>
  <c r="EC58" i="11"/>
  <c r="ED58" i="11" s="1"/>
  <c r="EE58" i="11" s="1"/>
  <c r="AH63" i="12"/>
  <c r="CO60" i="12"/>
  <c r="CG60" i="12"/>
  <c r="CH60" i="12" s="1"/>
  <c r="CI60" i="12" s="1"/>
  <c r="AW64" i="12"/>
  <c r="AF64" i="12"/>
  <c r="BF62" i="12"/>
  <c r="BQ61" i="12"/>
  <c r="BI61" i="12"/>
  <c r="BJ61" i="12" s="1"/>
  <c r="BK61" i="12" s="1"/>
  <c r="AH65" i="10"/>
  <c r="CD63" i="10"/>
  <c r="CO62" i="10"/>
  <c r="CG62" i="10"/>
  <c r="CH62" i="10" s="1"/>
  <c r="CI62" i="10" s="1"/>
  <c r="G67" i="13" l="1"/>
  <c r="Z67" i="12" s="1"/>
  <c r="AA67" i="12" s="1"/>
  <c r="AE67" i="12" s="1"/>
  <c r="AG67" i="12" s="1"/>
  <c r="L67" i="13"/>
  <c r="AX67" i="10" s="1"/>
  <c r="AY67" i="10" s="1"/>
  <c r="BC67" i="10" s="1"/>
  <c r="BE67" i="10" s="1"/>
  <c r="R67" i="13"/>
  <c r="CT67" i="8" s="1"/>
  <c r="CU67" i="8" s="1"/>
  <c r="CY67" i="8" s="1"/>
  <c r="DA67" i="8" s="1"/>
  <c r="Y67" i="13"/>
  <c r="DR67" i="11" s="1"/>
  <c r="DS67" i="11" s="1"/>
  <c r="DW67" i="11" s="1"/>
  <c r="DY67" i="11" s="1"/>
  <c r="E67" i="13"/>
  <c r="B67" i="11" s="1"/>
  <c r="C67" i="11" s="1"/>
  <c r="G67" i="11" s="1"/>
  <c r="I67" i="11" s="1"/>
  <c r="Q67" i="13"/>
  <c r="BV67" i="11" s="1"/>
  <c r="BW67" i="11" s="1"/>
  <c r="CA67" i="11" s="1"/>
  <c r="CC67" i="11" s="1"/>
  <c r="S67" i="13"/>
  <c r="CT67" i="12" s="1"/>
  <c r="CU67" i="12" s="1"/>
  <c r="CY67" i="12" s="1"/>
  <c r="DA67" i="12" s="1"/>
  <c r="D67" i="13"/>
  <c r="B67" i="10" s="1"/>
  <c r="C67" i="10" s="1"/>
  <c r="G67" i="10" s="1"/>
  <c r="I67" i="10" s="1"/>
  <c r="H67" i="13"/>
  <c r="Z67" i="10" s="1"/>
  <c r="AA67" i="10" s="1"/>
  <c r="AE67" i="10" s="1"/>
  <c r="AG67" i="10" s="1"/>
  <c r="V67" i="13"/>
  <c r="DR67" i="8" s="1"/>
  <c r="DS67" i="8" s="1"/>
  <c r="DW67" i="8" s="1"/>
  <c r="DY67" i="8" s="1"/>
  <c r="T67" i="13"/>
  <c r="CT67" i="10" s="1"/>
  <c r="CU67" i="10" s="1"/>
  <c r="CY67" i="10" s="1"/>
  <c r="DA67" i="10" s="1"/>
  <c r="F67" i="13"/>
  <c r="Z67" i="8" s="1"/>
  <c r="AA67" i="8" s="1"/>
  <c r="AE67" i="8" s="1"/>
  <c r="AG67" i="8" s="1"/>
  <c r="M67" i="13"/>
  <c r="AX67" i="11" s="1"/>
  <c r="AY67" i="11" s="1"/>
  <c r="BC67" i="11" s="1"/>
  <c r="BE67" i="11" s="1"/>
  <c r="P67" i="13"/>
  <c r="BV67" i="10" s="1"/>
  <c r="BW67" i="10" s="1"/>
  <c r="CA67" i="10" s="1"/>
  <c r="CC67" i="10" s="1"/>
  <c r="C67" i="13"/>
  <c r="B67" i="12" s="1"/>
  <c r="C67" i="12" s="1"/>
  <c r="G67" i="12" s="1"/>
  <c r="I67" i="12" s="1"/>
  <c r="W67" i="13"/>
  <c r="DR67" i="12" s="1"/>
  <c r="DS67" i="12" s="1"/>
  <c r="DW67" i="12" s="1"/>
  <c r="DY67" i="12" s="1"/>
  <c r="U67" i="13"/>
  <c r="CT67" i="11" s="1"/>
  <c r="CU67" i="11" s="1"/>
  <c r="CY67" i="11" s="1"/>
  <c r="DA67" i="11" s="1"/>
  <c r="A68" i="13"/>
  <c r="I67" i="13"/>
  <c r="Z67" i="11" s="1"/>
  <c r="AA67" i="11" s="1"/>
  <c r="AE67" i="11" s="1"/>
  <c r="AG67" i="11" s="1"/>
  <c r="O67" i="13"/>
  <c r="BV67" i="12" s="1"/>
  <c r="BW67" i="12" s="1"/>
  <c r="CA67" i="12" s="1"/>
  <c r="CC67" i="12" s="1"/>
  <c r="J67" i="13"/>
  <c r="AX67" i="8" s="1"/>
  <c r="AY67" i="8" s="1"/>
  <c r="BC67" i="8" s="1"/>
  <c r="BE67" i="8" s="1"/>
  <c r="K67" i="13"/>
  <c r="AX67" i="12" s="1"/>
  <c r="AY67" i="12" s="1"/>
  <c r="BC67" i="12" s="1"/>
  <c r="BE67" i="12" s="1"/>
  <c r="N67" i="13"/>
  <c r="BV67" i="8" s="1"/>
  <c r="BW67" i="8" s="1"/>
  <c r="CA67" i="8" s="1"/>
  <c r="CC67" i="8" s="1"/>
  <c r="X67" i="13"/>
  <c r="DR67" i="10" s="1"/>
  <c r="DS67" i="10" s="1"/>
  <c r="DW67" i="10" s="1"/>
  <c r="DY67" i="10" s="1"/>
  <c r="B67" i="13"/>
  <c r="B67" i="8" s="1"/>
  <c r="C67" i="8" s="1"/>
  <c r="G67" i="8" s="1"/>
  <c r="I67" i="8" s="1"/>
  <c r="CO60" i="8"/>
  <c r="CG60" i="8"/>
  <c r="CH60" i="8" s="1"/>
  <c r="CI60" i="8" s="1"/>
  <c r="U63" i="8"/>
  <c r="M63" i="8"/>
  <c r="N63" i="8" s="1"/>
  <c r="O63" i="8" s="1"/>
  <c r="DB60" i="8"/>
  <c r="DM59" i="8"/>
  <c r="DE59" i="8"/>
  <c r="DF59" i="8" s="1"/>
  <c r="DG59" i="8" s="1"/>
  <c r="AH63" i="8"/>
  <c r="EO60" i="8"/>
  <c r="DX60" i="8"/>
  <c r="DZ60" i="8" s="1"/>
  <c r="CO61" i="8"/>
  <c r="CG61" i="8"/>
  <c r="CH61" i="8" s="1"/>
  <c r="CI61" i="8" s="1"/>
  <c r="BU63" i="8"/>
  <c r="BD63" i="8"/>
  <c r="BF63" i="8" s="1"/>
  <c r="DQ61" i="8"/>
  <c r="CZ61" i="8"/>
  <c r="DB61" i="8" s="1"/>
  <c r="BF62" i="8"/>
  <c r="AS62" i="8"/>
  <c r="AK62" i="8"/>
  <c r="AL62" i="8" s="1"/>
  <c r="AM62" i="8" s="1"/>
  <c r="J64" i="8"/>
  <c r="CS62" i="8"/>
  <c r="CB62" i="8"/>
  <c r="CD62" i="8" s="1"/>
  <c r="BI61" i="8"/>
  <c r="BJ61" i="8" s="1"/>
  <c r="BK61" i="8" s="1"/>
  <c r="BQ61" i="8"/>
  <c r="AW64" i="8"/>
  <c r="AF64" i="8"/>
  <c r="EK59" i="8"/>
  <c r="EC59" i="8"/>
  <c r="ED59" i="8" s="1"/>
  <c r="EE59" i="8" s="1"/>
  <c r="Y65" i="8"/>
  <c r="H65" i="8"/>
  <c r="A66" i="8"/>
  <c r="DX61" i="11"/>
  <c r="EO61" i="11"/>
  <c r="U64" i="12"/>
  <c r="M64" i="12"/>
  <c r="N64" i="12" s="1"/>
  <c r="O64" i="12" s="1"/>
  <c r="BU64" i="11"/>
  <c r="BD64" i="11"/>
  <c r="Y66" i="11"/>
  <c r="A67" i="11"/>
  <c r="H66" i="11"/>
  <c r="BD66" i="10"/>
  <c r="BU66" i="10"/>
  <c r="BQ62" i="12"/>
  <c r="BI62" i="12"/>
  <c r="BJ62" i="12" s="1"/>
  <c r="BK62" i="12" s="1"/>
  <c r="BF63" i="12"/>
  <c r="EK59" i="11"/>
  <c r="EC59" i="11"/>
  <c r="ED59" i="11" s="1"/>
  <c r="EE59" i="11" s="1"/>
  <c r="EK59" i="12"/>
  <c r="EC59" i="12"/>
  <c r="ED59" i="12" s="1"/>
  <c r="EE59" i="12" s="1"/>
  <c r="CS63" i="11"/>
  <c r="CB63" i="11"/>
  <c r="AF65" i="11"/>
  <c r="AW65" i="11"/>
  <c r="EK61" i="10"/>
  <c r="EC61" i="10"/>
  <c r="ED61" i="10" s="1"/>
  <c r="EE61" i="10" s="1"/>
  <c r="CO61" i="12"/>
  <c r="CG61" i="12"/>
  <c r="CH61" i="12" s="1"/>
  <c r="CI61" i="12" s="1"/>
  <c r="CS63" i="12"/>
  <c r="CB63" i="12"/>
  <c r="DX61" i="12"/>
  <c r="EO61" i="12"/>
  <c r="BQ62" i="11"/>
  <c r="BI62" i="11"/>
  <c r="BJ62" i="11" s="1"/>
  <c r="BK62" i="11" s="1"/>
  <c r="BF63" i="11"/>
  <c r="AS65" i="10"/>
  <c r="AK65" i="10"/>
  <c r="AL65" i="10" s="1"/>
  <c r="AM65" i="10" s="1"/>
  <c r="DB61" i="12"/>
  <c r="DZ60" i="12"/>
  <c r="AS63" i="11"/>
  <c r="AK63" i="11"/>
  <c r="AL63" i="11" s="1"/>
  <c r="AM63" i="11" s="1"/>
  <c r="DM60" i="12"/>
  <c r="DE60" i="12"/>
  <c r="DF60" i="12" s="1"/>
  <c r="DG60" i="12" s="1"/>
  <c r="BQ64" i="10"/>
  <c r="BI64" i="10"/>
  <c r="BJ64" i="10" s="1"/>
  <c r="BK64" i="10" s="1"/>
  <c r="DB63" i="10"/>
  <c r="CD62" i="12"/>
  <c r="Y66" i="12"/>
  <c r="A67" i="12"/>
  <c r="H66" i="12"/>
  <c r="DZ60" i="11"/>
  <c r="DQ62" i="11"/>
  <c r="CZ62" i="11"/>
  <c r="DZ62" i="10"/>
  <c r="CD64" i="10"/>
  <c r="DM62" i="10"/>
  <c r="DE62" i="10"/>
  <c r="DF62" i="10" s="1"/>
  <c r="DG62" i="10" s="1"/>
  <c r="EO63" i="10"/>
  <c r="DX63" i="10"/>
  <c r="BF65" i="10"/>
  <c r="CZ62" i="12"/>
  <c r="DQ62" i="12"/>
  <c r="AH64" i="12"/>
  <c r="AS63" i="12"/>
  <c r="AK63" i="12"/>
  <c r="AL63" i="12" s="1"/>
  <c r="AM63" i="12" s="1"/>
  <c r="J65" i="12"/>
  <c r="CD62" i="11"/>
  <c r="DQ64" i="10"/>
  <c r="CZ64" i="10"/>
  <c r="J67" i="10"/>
  <c r="CS65" i="10"/>
  <c r="CB65" i="10"/>
  <c r="CO63" i="10"/>
  <c r="CG63" i="10"/>
  <c r="CH63" i="10" s="1"/>
  <c r="CI63" i="10" s="1"/>
  <c r="BU64" i="12"/>
  <c r="BD64" i="12"/>
  <c r="AW65" i="12"/>
  <c r="AF65" i="12"/>
  <c r="CO61" i="11"/>
  <c r="CG61" i="11"/>
  <c r="CH61" i="11" s="1"/>
  <c r="CI61" i="11" s="1"/>
  <c r="AF67" i="10"/>
  <c r="AW67" i="10"/>
  <c r="U64" i="11"/>
  <c r="M64" i="11"/>
  <c r="N64" i="11" s="1"/>
  <c r="O64" i="11" s="1"/>
  <c r="DB61" i="11"/>
  <c r="DM60" i="11"/>
  <c r="DE60" i="11"/>
  <c r="DF60" i="11" s="1"/>
  <c r="DG60" i="11" s="1"/>
  <c r="AH64" i="11"/>
  <c r="J65" i="11"/>
  <c r="A69" i="10"/>
  <c r="Y68" i="10"/>
  <c r="H68" i="10"/>
  <c r="AH66" i="10"/>
  <c r="G68" i="13" l="1"/>
  <c r="Z68" i="12" s="1"/>
  <c r="AA68" i="12" s="1"/>
  <c r="AE68" i="12" s="1"/>
  <c r="AG68" i="12" s="1"/>
  <c r="R68" i="13"/>
  <c r="CT68" i="8" s="1"/>
  <c r="CU68" i="8" s="1"/>
  <c r="CY68" i="8" s="1"/>
  <c r="DA68" i="8" s="1"/>
  <c r="I68" i="13"/>
  <c r="Z68" i="11" s="1"/>
  <c r="AA68" i="11" s="1"/>
  <c r="AE68" i="11" s="1"/>
  <c r="AG68" i="11" s="1"/>
  <c r="U68" i="13"/>
  <c r="CT68" i="11" s="1"/>
  <c r="CU68" i="11" s="1"/>
  <c r="CY68" i="11" s="1"/>
  <c r="DA68" i="11" s="1"/>
  <c r="T68" i="13"/>
  <c r="CT68" i="10" s="1"/>
  <c r="CU68" i="10" s="1"/>
  <c r="CY68" i="10" s="1"/>
  <c r="DA68" i="10" s="1"/>
  <c r="Q68" i="13"/>
  <c r="BV68" i="11" s="1"/>
  <c r="BW68" i="11" s="1"/>
  <c r="CA68" i="11" s="1"/>
  <c r="CC68" i="11" s="1"/>
  <c r="Y68" i="13"/>
  <c r="DR68" i="11" s="1"/>
  <c r="DS68" i="11" s="1"/>
  <c r="DW68" i="11" s="1"/>
  <c r="DY68" i="11" s="1"/>
  <c r="V68" i="13"/>
  <c r="DR68" i="8" s="1"/>
  <c r="DS68" i="8" s="1"/>
  <c r="DW68" i="8" s="1"/>
  <c r="DY68" i="8" s="1"/>
  <c r="A69" i="13"/>
  <c r="K68" i="13"/>
  <c r="AX68" i="12" s="1"/>
  <c r="AY68" i="12" s="1"/>
  <c r="BC68" i="12" s="1"/>
  <c r="BE68" i="12" s="1"/>
  <c r="F68" i="13"/>
  <c r="Z68" i="8" s="1"/>
  <c r="AA68" i="8" s="1"/>
  <c r="AE68" i="8" s="1"/>
  <c r="AG68" i="8" s="1"/>
  <c r="P68" i="13"/>
  <c r="BV68" i="10" s="1"/>
  <c r="BW68" i="10" s="1"/>
  <c r="CA68" i="10" s="1"/>
  <c r="CC68" i="10" s="1"/>
  <c r="C68" i="13"/>
  <c r="B68" i="12" s="1"/>
  <c r="C68" i="12" s="1"/>
  <c r="G68" i="12" s="1"/>
  <c r="I68" i="12" s="1"/>
  <c r="L68" i="13"/>
  <c r="AX68" i="10" s="1"/>
  <c r="AY68" i="10" s="1"/>
  <c r="BC68" i="10" s="1"/>
  <c r="BE68" i="10" s="1"/>
  <c r="H68" i="13"/>
  <c r="Z68" i="10" s="1"/>
  <c r="AA68" i="10" s="1"/>
  <c r="AE68" i="10" s="1"/>
  <c r="AG68" i="10" s="1"/>
  <c r="N68" i="13"/>
  <c r="BV68" i="8" s="1"/>
  <c r="BW68" i="8" s="1"/>
  <c r="CA68" i="8" s="1"/>
  <c r="CC68" i="8" s="1"/>
  <c r="B68" i="13"/>
  <c r="B68" i="8" s="1"/>
  <c r="C68" i="8" s="1"/>
  <c r="G68" i="8" s="1"/>
  <c r="I68" i="8" s="1"/>
  <c r="X68" i="13"/>
  <c r="DR68" i="10" s="1"/>
  <c r="DS68" i="10" s="1"/>
  <c r="DW68" i="10" s="1"/>
  <c r="DY68" i="10" s="1"/>
  <c r="S68" i="13"/>
  <c r="CT68" i="12" s="1"/>
  <c r="CU68" i="12" s="1"/>
  <c r="CY68" i="12" s="1"/>
  <c r="DA68" i="12" s="1"/>
  <c r="D68" i="13"/>
  <c r="B68" i="10" s="1"/>
  <c r="C68" i="10" s="1"/>
  <c r="G68" i="10" s="1"/>
  <c r="I68" i="10" s="1"/>
  <c r="W68" i="13"/>
  <c r="DR68" i="12" s="1"/>
  <c r="DS68" i="12" s="1"/>
  <c r="DW68" i="12" s="1"/>
  <c r="DY68" i="12" s="1"/>
  <c r="E68" i="13"/>
  <c r="B68" i="11" s="1"/>
  <c r="C68" i="11" s="1"/>
  <c r="G68" i="11" s="1"/>
  <c r="I68" i="11" s="1"/>
  <c r="O68" i="13"/>
  <c r="BV68" i="12" s="1"/>
  <c r="BW68" i="12" s="1"/>
  <c r="CA68" i="12" s="1"/>
  <c r="CC68" i="12" s="1"/>
  <c r="J68" i="13"/>
  <c r="AX68" i="8" s="1"/>
  <c r="AY68" i="8" s="1"/>
  <c r="BC68" i="8" s="1"/>
  <c r="BE68" i="8" s="1"/>
  <c r="M68" i="13"/>
  <c r="AX68" i="11" s="1"/>
  <c r="AY68" i="11" s="1"/>
  <c r="BC68" i="11" s="1"/>
  <c r="BE68" i="11" s="1"/>
  <c r="U64" i="8"/>
  <c r="M64" i="8"/>
  <c r="N64" i="8" s="1"/>
  <c r="O64" i="8" s="1"/>
  <c r="CS63" i="8"/>
  <c r="CB63" i="8"/>
  <c r="H66" i="8"/>
  <c r="A67" i="8"/>
  <c r="Y66" i="8"/>
  <c r="AH64" i="8"/>
  <c r="J65" i="8"/>
  <c r="BU64" i="8"/>
  <c r="BD64" i="8"/>
  <c r="AW65" i="8"/>
  <c r="AF65" i="8"/>
  <c r="DE60" i="8"/>
  <c r="DF60" i="8" s="1"/>
  <c r="DG60" i="8" s="1"/>
  <c r="DM60" i="8"/>
  <c r="BQ62" i="8"/>
  <c r="BI62" i="8"/>
  <c r="BJ62" i="8" s="1"/>
  <c r="BK62" i="8" s="1"/>
  <c r="EK60" i="8"/>
  <c r="EC60" i="8"/>
  <c r="ED60" i="8" s="1"/>
  <c r="EE60" i="8" s="1"/>
  <c r="CO62" i="8"/>
  <c r="CG62" i="8"/>
  <c r="CH62" i="8" s="1"/>
  <c r="CI62" i="8" s="1"/>
  <c r="DM61" i="8"/>
  <c r="DE61" i="8"/>
  <c r="DF61" i="8" s="1"/>
  <c r="DG61" i="8" s="1"/>
  <c r="DQ62" i="8"/>
  <c r="CZ62" i="8"/>
  <c r="DB62" i="8" s="1"/>
  <c r="DX61" i="8"/>
  <c r="DZ61" i="8" s="1"/>
  <c r="EO61" i="8"/>
  <c r="BI63" i="8"/>
  <c r="BJ63" i="8" s="1"/>
  <c r="BK63" i="8" s="1"/>
  <c r="BQ63" i="8"/>
  <c r="AS63" i="8"/>
  <c r="AK63" i="8"/>
  <c r="AL63" i="8" s="1"/>
  <c r="AM63" i="8" s="1"/>
  <c r="AS66" i="10"/>
  <c r="AK66" i="10"/>
  <c r="AL66" i="10" s="1"/>
  <c r="AM66" i="10" s="1"/>
  <c r="BU67" i="10"/>
  <c r="BD67" i="10"/>
  <c r="CD65" i="10"/>
  <c r="EO64" i="10"/>
  <c r="DX64" i="10"/>
  <c r="DZ63" i="10"/>
  <c r="EK62" i="10"/>
  <c r="EC62" i="10"/>
  <c r="ED62" i="10" s="1"/>
  <c r="EE62" i="10" s="1"/>
  <c r="J66" i="12"/>
  <c r="CO62" i="12"/>
  <c r="CG62" i="12"/>
  <c r="CH62" i="12" s="1"/>
  <c r="CI62" i="12" s="1"/>
  <c r="DQ63" i="12"/>
  <c r="CZ63" i="12"/>
  <c r="DQ63" i="11"/>
  <c r="CZ63" i="11"/>
  <c r="J66" i="11"/>
  <c r="DM61" i="11"/>
  <c r="DE61" i="11"/>
  <c r="DF61" i="11" s="1"/>
  <c r="DG61" i="11" s="1"/>
  <c r="AH67" i="10"/>
  <c r="CZ65" i="10"/>
  <c r="DQ65" i="10"/>
  <c r="DB62" i="11"/>
  <c r="A68" i="12"/>
  <c r="Y67" i="12"/>
  <c r="H67" i="12"/>
  <c r="DM61" i="12"/>
  <c r="DE61" i="12"/>
  <c r="DF61" i="12" s="1"/>
  <c r="DG61" i="12" s="1"/>
  <c r="Y67" i="11"/>
  <c r="A68" i="11"/>
  <c r="H67" i="11"/>
  <c r="J68" i="10"/>
  <c r="AS64" i="11"/>
  <c r="AK64" i="11"/>
  <c r="AL64" i="11" s="1"/>
  <c r="AM64" i="11" s="1"/>
  <c r="CO62" i="11"/>
  <c r="CG62" i="11"/>
  <c r="CH62" i="11" s="1"/>
  <c r="CI62" i="11" s="1"/>
  <c r="AS64" i="12"/>
  <c r="AK64" i="12"/>
  <c r="AL64" i="12" s="1"/>
  <c r="AM64" i="12" s="1"/>
  <c r="DX62" i="11"/>
  <c r="EO62" i="11"/>
  <c r="AW66" i="12"/>
  <c r="AF66" i="12"/>
  <c r="DM63" i="10"/>
  <c r="DE63" i="10"/>
  <c r="DF63" i="10" s="1"/>
  <c r="DG63" i="10" s="1"/>
  <c r="BQ63" i="12"/>
  <c r="BI63" i="12"/>
  <c r="BJ63" i="12" s="1"/>
  <c r="BK63" i="12" s="1"/>
  <c r="AW66" i="11"/>
  <c r="AF66" i="11"/>
  <c r="AF68" i="10"/>
  <c r="AW68" i="10"/>
  <c r="EK60" i="12"/>
  <c r="EC60" i="12"/>
  <c r="ED60" i="12" s="1"/>
  <c r="EE60" i="12" s="1"/>
  <c r="CB66" i="10"/>
  <c r="CS66" i="10"/>
  <c r="A70" i="10"/>
  <c r="Y69" i="10"/>
  <c r="H69" i="10"/>
  <c r="AH65" i="12"/>
  <c r="DX62" i="12"/>
  <c r="EO62" i="12"/>
  <c r="EK60" i="11"/>
  <c r="EC60" i="11"/>
  <c r="ED60" i="11" s="1"/>
  <c r="EE60" i="11" s="1"/>
  <c r="BQ63" i="11"/>
  <c r="BI63" i="11"/>
  <c r="BJ63" i="11" s="1"/>
  <c r="BK63" i="11" s="1"/>
  <c r="BF66" i="10"/>
  <c r="DZ61" i="11"/>
  <c r="BD65" i="12"/>
  <c r="BU65" i="12"/>
  <c r="U67" i="10"/>
  <c r="M67" i="10"/>
  <c r="N67" i="10" s="1"/>
  <c r="O67" i="10" s="1"/>
  <c r="U65" i="12"/>
  <c r="M65" i="12"/>
  <c r="N65" i="12" s="1"/>
  <c r="O65" i="12" s="1"/>
  <c r="DB62" i="12"/>
  <c r="CO64" i="10"/>
  <c r="CG64" i="10"/>
  <c r="CH64" i="10" s="1"/>
  <c r="CI64" i="10" s="1"/>
  <c r="BU65" i="11"/>
  <c r="BD65" i="11"/>
  <c r="U65" i="11"/>
  <c r="M65" i="11"/>
  <c r="N65" i="11" s="1"/>
  <c r="O65" i="11" s="1"/>
  <c r="BF64" i="12"/>
  <c r="DZ61" i="12"/>
  <c r="AH65" i="11"/>
  <c r="BF64" i="11"/>
  <c r="CS64" i="12"/>
  <c r="CB64" i="12"/>
  <c r="DB64" i="10"/>
  <c r="BQ65" i="10"/>
  <c r="BI65" i="10"/>
  <c r="BJ65" i="10" s="1"/>
  <c r="BK65" i="10" s="1"/>
  <c r="CD63" i="12"/>
  <c r="CD63" i="11"/>
  <c r="CS64" i="11"/>
  <c r="CB64" i="11"/>
  <c r="L69" i="13" l="1"/>
  <c r="AX69" i="10" s="1"/>
  <c r="AY69" i="10" s="1"/>
  <c r="BC69" i="10" s="1"/>
  <c r="BE69" i="10" s="1"/>
  <c r="D69" i="13"/>
  <c r="B69" i="10" s="1"/>
  <c r="C69" i="10" s="1"/>
  <c r="G69" i="10" s="1"/>
  <c r="I69" i="10" s="1"/>
  <c r="G69" i="13"/>
  <c r="Z69" i="12" s="1"/>
  <c r="AA69" i="12" s="1"/>
  <c r="AE69" i="12" s="1"/>
  <c r="AG69" i="12" s="1"/>
  <c r="I69" i="13"/>
  <c r="Z69" i="11" s="1"/>
  <c r="AA69" i="11" s="1"/>
  <c r="AE69" i="11" s="1"/>
  <c r="AG69" i="11" s="1"/>
  <c r="K69" i="13"/>
  <c r="AX69" i="12" s="1"/>
  <c r="AY69" i="12" s="1"/>
  <c r="BC69" i="12" s="1"/>
  <c r="BE69" i="12" s="1"/>
  <c r="Q69" i="13"/>
  <c r="BV69" i="11" s="1"/>
  <c r="BW69" i="11" s="1"/>
  <c r="CA69" i="11" s="1"/>
  <c r="CC69" i="11" s="1"/>
  <c r="V69" i="13"/>
  <c r="DR69" i="8" s="1"/>
  <c r="DS69" i="8" s="1"/>
  <c r="DW69" i="8" s="1"/>
  <c r="DY69" i="8" s="1"/>
  <c r="S69" i="13"/>
  <c r="CT69" i="12" s="1"/>
  <c r="CU69" i="12" s="1"/>
  <c r="CY69" i="12" s="1"/>
  <c r="DA69" i="12" s="1"/>
  <c r="J69" i="13"/>
  <c r="AX69" i="8" s="1"/>
  <c r="AY69" i="8" s="1"/>
  <c r="BC69" i="8" s="1"/>
  <c r="BE69" i="8" s="1"/>
  <c r="N69" i="13"/>
  <c r="BV69" i="8" s="1"/>
  <c r="BW69" i="8" s="1"/>
  <c r="CA69" i="8" s="1"/>
  <c r="CC69" i="8" s="1"/>
  <c r="C69" i="13"/>
  <c r="B69" i="12" s="1"/>
  <c r="C69" i="12" s="1"/>
  <c r="G69" i="12" s="1"/>
  <c r="I69" i="12" s="1"/>
  <c r="O69" i="13"/>
  <c r="BV69" i="12" s="1"/>
  <c r="BW69" i="12" s="1"/>
  <c r="CA69" i="12" s="1"/>
  <c r="CC69" i="12" s="1"/>
  <c r="X69" i="13"/>
  <c r="DR69" i="10" s="1"/>
  <c r="DS69" i="10" s="1"/>
  <c r="DW69" i="10" s="1"/>
  <c r="DY69" i="10" s="1"/>
  <c r="E69" i="13"/>
  <c r="B69" i="11" s="1"/>
  <c r="C69" i="11" s="1"/>
  <c r="G69" i="11" s="1"/>
  <c r="I69" i="11" s="1"/>
  <c r="Y69" i="13"/>
  <c r="DR69" i="11" s="1"/>
  <c r="DS69" i="11" s="1"/>
  <c r="DW69" i="11" s="1"/>
  <c r="DY69" i="11" s="1"/>
  <c r="W69" i="13"/>
  <c r="DR69" i="12" s="1"/>
  <c r="DS69" i="12" s="1"/>
  <c r="DW69" i="12" s="1"/>
  <c r="DY69" i="12" s="1"/>
  <c r="A70" i="13"/>
  <c r="M69" i="13"/>
  <c r="AX69" i="11" s="1"/>
  <c r="AY69" i="11" s="1"/>
  <c r="BC69" i="11" s="1"/>
  <c r="BE69" i="11" s="1"/>
  <c r="F69" i="13"/>
  <c r="Z69" i="8" s="1"/>
  <c r="AA69" i="8" s="1"/>
  <c r="AE69" i="8" s="1"/>
  <c r="AG69" i="8" s="1"/>
  <c r="T69" i="13"/>
  <c r="CT69" i="10" s="1"/>
  <c r="CU69" i="10" s="1"/>
  <c r="CY69" i="10" s="1"/>
  <c r="DA69" i="10" s="1"/>
  <c r="P69" i="13"/>
  <c r="BV69" i="10" s="1"/>
  <c r="BW69" i="10" s="1"/>
  <c r="CA69" i="10" s="1"/>
  <c r="CC69" i="10" s="1"/>
  <c r="H69" i="13"/>
  <c r="Z69" i="10" s="1"/>
  <c r="AA69" i="10" s="1"/>
  <c r="AE69" i="10" s="1"/>
  <c r="AG69" i="10" s="1"/>
  <c r="B69" i="13"/>
  <c r="B69" i="8" s="1"/>
  <c r="C69" i="8" s="1"/>
  <c r="G69" i="8" s="1"/>
  <c r="I69" i="8" s="1"/>
  <c r="U69" i="13"/>
  <c r="CT69" i="11" s="1"/>
  <c r="CU69" i="11" s="1"/>
  <c r="CY69" i="11" s="1"/>
  <c r="DA69" i="11" s="1"/>
  <c r="R69" i="13"/>
  <c r="CT69" i="8" s="1"/>
  <c r="CU69" i="8" s="1"/>
  <c r="CY69" i="8" s="1"/>
  <c r="DA69" i="8" s="1"/>
  <c r="AS64" i="8"/>
  <c r="AK64" i="8"/>
  <c r="AL64" i="8" s="1"/>
  <c r="AM64" i="8" s="1"/>
  <c r="EK61" i="8"/>
  <c r="EC61" i="8"/>
  <c r="ED61" i="8" s="1"/>
  <c r="EE61" i="8" s="1"/>
  <c r="AH65" i="8"/>
  <c r="AW66" i="8"/>
  <c r="AF66" i="8"/>
  <c r="DM62" i="8"/>
  <c r="DE62" i="8"/>
  <c r="DF62" i="8" s="1"/>
  <c r="DG62" i="8" s="1"/>
  <c r="BD65" i="8"/>
  <c r="BU65" i="8"/>
  <c r="A68" i="8"/>
  <c r="Y67" i="8"/>
  <c r="H67" i="8"/>
  <c r="DX62" i="8"/>
  <c r="EO62" i="8"/>
  <c r="BF64" i="8"/>
  <c r="J66" i="8"/>
  <c r="CS64" i="8"/>
  <c r="CB64" i="8"/>
  <c r="CD63" i="8"/>
  <c r="CZ63" i="8"/>
  <c r="DQ63" i="8"/>
  <c r="U65" i="8"/>
  <c r="M65" i="8"/>
  <c r="N65" i="8" s="1"/>
  <c r="O65" i="8" s="1"/>
  <c r="CO63" i="11"/>
  <c r="CG63" i="11"/>
  <c r="CH63" i="11" s="1"/>
  <c r="CI63" i="11" s="1"/>
  <c r="DM62" i="12"/>
  <c r="DE62" i="12"/>
  <c r="DF62" i="12" s="1"/>
  <c r="DG62" i="12" s="1"/>
  <c r="U68" i="10"/>
  <c r="M68" i="10"/>
  <c r="N68" i="10" s="1"/>
  <c r="O68" i="10" s="1"/>
  <c r="Y68" i="12"/>
  <c r="A69" i="12"/>
  <c r="H68" i="12"/>
  <c r="DZ64" i="10"/>
  <c r="AS65" i="11"/>
  <c r="AK65" i="11"/>
  <c r="AL65" i="11" s="1"/>
  <c r="AM65" i="11" s="1"/>
  <c r="BQ66" i="10"/>
  <c r="BI66" i="10"/>
  <c r="BJ66" i="10" s="1"/>
  <c r="BK66" i="10" s="1"/>
  <c r="AS65" i="12"/>
  <c r="AK65" i="12"/>
  <c r="AL65" i="12" s="1"/>
  <c r="AM65" i="12" s="1"/>
  <c r="AH66" i="11"/>
  <c r="AS67" i="10"/>
  <c r="AK67" i="10"/>
  <c r="AL67" i="10" s="1"/>
  <c r="AM67" i="10" s="1"/>
  <c r="U66" i="11"/>
  <c r="M66" i="11"/>
  <c r="N66" i="11" s="1"/>
  <c r="O66" i="11" s="1"/>
  <c r="CO63" i="12"/>
  <c r="CG63" i="12"/>
  <c r="CH63" i="12" s="1"/>
  <c r="CI63" i="12" s="1"/>
  <c r="BQ64" i="12"/>
  <c r="BI64" i="12"/>
  <c r="BJ64" i="12" s="1"/>
  <c r="BK64" i="12" s="1"/>
  <c r="BF65" i="11"/>
  <c r="J69" i="10"/>
  <c r="DQ66" i="10"/>
  <c r="CZ66" i="10"/>
  <c r="BD66" i="11"/>
  <c r="BU66" i="11"/>
  <c r="AH66" i="12"/>
  <c r="DM62" i="11"/>
  <c r="DE62" i="11"/>
  <c r="DF62" i="11" s="1"/>
  <c r="DG62" i="11" s="1"/>
  <c r="DB63" i="11"/>
  <c r="DM64" i="10"/>
  <c r="DE64" i="10"/>
  <c r="DF64" i="10" s="1"/>
  <c r="DG64" i="10" s="1"/>
  <c r="BQ64" i="11"/>
  <c r="BI64" i="11"/>
  <c r="BJ64" i="11" s="1"/>
  <c r="BK64" i="11" s="1"/>
  <c r="EK61" i="12"/>
  <c r="EC61" i="12"/>
  <c r="ED61" i="12" s="1"/>
  <c r="EE61" i="12" s="1"/>
  <c r="CS65" i="11"/>
  <c r="CB65" i="11"/>
  <c r="AW69" i="10"/>
  <c r="AF69" i="10"/>
  <c r="CD66" i="10"/>
  <c r="BD66" i="12"/>
  <c r="BU66" i="12"/>
  <c r="DX63" i="11"/>
  <c r="EO63" i="11"/>
  <c r="U66" i="12"/>
  <c r="M66" i="12"/>
  <c r="N66" i="12" s="1"/>
  <c r="O66" i="12" s="1"/>
  <c r="CO65" i="10"/>
  <c r="CG65" i="10"/>
  <c r="CH65" i="10" s="1"/>
  <c r="CI65" i="10" s="1"/>
  <c r="CD64" i="11"/>
  <c r="CD64" i="12"/>
  <c r="Y70" i="10"/>
  <c r="A71" i="10"/>
  <c r="H70" i="10"/>
  <c r="EO65" i="10"/>
  <c r="DX65" i="10"/>
  <c r="DB63" i="12"/>
  <c r="BF67" i="10"/>
  <c r="DQ64" i="11"/>
  <c r="CZ64" i="11"/>
  <c r="DQ64" i="12"/>
  <c r="CZ64" i="12"/>
  <c r="CS65" i="12"/>
  <c r="CB65" i="12"/>
  <c r="EK61" i="11"/>
  <c r="EC61" i="11"/>
  <c r="ED61" i="11" s="1"/>
  <c r="EE61" i="11" s="1"/>
  <c r="DZ62" i="12"/>
  <c r="BU68" i="10"/>
  <c r="BD68" i="10"/>
  <c r="DZ62" i="11"/>
  <c r="J67" i="11"/>
  <c r="DB65" i="10"/>
  <c r="EO63" i="12"/>
  <c r="DX63" i="12"/>
  <c r="CS67" i="10"/>
  <c r="CB67" i="10"/>
  <c r="BF65" i="12"/>
  <c r="AH68" i="10"/>
  <c r="Y68" i="11"/>
  <c r="H68" i="11"/>
  <c r="A69" i="11"/>
  <c r="J67" i="12"/>
  <c r="AF67" i="11"/>
  <c r="AW67" i="11"/>
  <c r="AF67" i="12"/>
  <c r="AW67" i="12"/>
  <c r="EK63" i="10"/>
  <c r="EC63" i="10"/>
  <c r="ED63" i="10" s="1"/>
  <c r="EE63" i="10" s="1"/>
  <c r="W70" i="13" l="1"/>
  <c r="DR70" i="12" s="1"/>
  <c r="DS70" i="12" s="1"/>
  <c r="DW70" i="12" s="1"/>
  <c r="DY70" i="12" s="1"/>
  <c r="K70" i="13"/>
  <c r="AX70" i="12" s="1"/>
  <c r="AY70" i="12" s="1"/>
  <c r="BC70" i="12" s="1"/>
  <c r="BE70" i="12" s="1"/>
  <c r="G70" i="13"/>
  <c r="Z70" i="12" s="1"/>
  <c r="AA70" i="12" s="1"/>
  <c r="AE70" i="12" s="1"/>
  <c r="AG70" i="12" s="1"/>
  <c r="E70" i="13"/>
  <c r="B70" i="11" s="1"/>
  <c r="C70" i="11" s="1"/>
  <c r="G70" i="11" s="1"/>
  <c r="I70" i="11" s="1"/>
  <c r="V70" i="13"/>
  <c r="DR70" i="8" s="1"/>
  <c r="DS70" i="8" s="1"/>
  <c r="DW70" i="8" s="1"/>
  <c r="DY70" i="8" s="1"/>
  <c r="X70" i="13"/>
  <c r="DR70" i="10" s="1"/>
  <c r="DS70" i="10" s="1"/>
  <c r="DW70" i="10" s="1"/>
  <c r="DY70" i="10" s="1"/>
  <c r="R70" i="13"/>
  <c r="CT70" i="8" s="1"/>
  <c r="CU70" i="8" s="1"/>
  <c r="CY70" i="8" s="1"/>
  <c r="DA70" i="8" s="1"/>
  <c r="A71" i="13"/>
  <c r="B70" i="13"/>
  <c r="B70" i="8" s="1"/>
  <c r="C70" i="8" s="1"/>
  <c r="G70" i="8" s="1"/>
  <c r="I70" i="8" s="1"/>
  <c r="L70" i="13"/>
  <c r="AX70" i="10" s="1"/>
  <c r="AY70" i="10" s="1"/>
  <c r="BC70" i="10" s="1"/>
  <c r="BE70" i="10" s="1"/>
  <c r="H70" i="13"/>
  <c r="Z70" i="10" s="1"/>
  <c r="AA70" i="10" s="1"/>
  <c r="AE70" i="10" s="1"/>
  <c r="AG70" i="10" s="1"/>
  <c r="S70" i="13"/>
  <c r="CT70" i="12" s="1"/>
  <c r="CU70" i="12" s="1"/>
  <c r="CY70" i="12" s="1"/>
  <c r="DA70" i="12" s="1"/>
  <c r="C70" i="13"/>
  <c r="B70" i="12" s="1"/>
  <c r="C70" i="12" s="1"/>
  <c r="G70" i="12" s="1"/>
  <c r="I70" i="12" s="1"/>
  <c r="N70" i="13"/>
  <c r="BV70" i="8" s="1"/>
  <c r="BW70" i="8" s="1"/>
  <c r="CA70" i="8" s="1"/>
  <c r="CC70" i="8" s="1"/>
  <c r="F70" i="13"/>
  <c r="Z70" i="8" s="1"/>
  <c r="AA70" i="8" s="1"/>
  <c r="AE70" i="8" s="1"/>
  <c r="AG70" i="8" s="1"/>
  <c r="Q70" i="13"/>
  <c r="BV70" i="11" s="1"/>
  <c r="BW70" i="11" s="1"/>
  <c r="CA70" i="11" s="1"/>
  <c r="CC70" i="11" s="1"/>
  <c r="J70" i="13"/>
  <c r="AX70" i="8" s="1"/>
  <c r="AY70" i="8" s="1"/>
  <c r="BC70" i="8" s="1"/>
  <c r="BE70" i="8" s="1"/>
  <c r="U70" i="13"/>
  <c r="CT70" i="11" s="1"/>
  <c r="CU70" i="11" s="1"/>
  <c r="CY70" i="11" s="1"/>
  <c r="DA70" i="11" s="1"/>
  <c r="I70" i="13"/>
  <c r="Z70" i="11" s="1"/>
  <c r="AA70" i="11" s="1"/>
  <c r="AE70" i="11" s="1"/>
  <c r="AG70" i="11" s="1"/>
  <c r="D70" i="13"/>
  <c r="B70" i="10" s="1"/>
  <c r="C70" i="10" s="1"/>
  <c r="G70" i="10" s="1"/>
  <c r="I70" i="10" s="1"/>
  <c r="Y70" i="13"/>
  <c r="DR70" i="11" s="1"/>
  <c r="DS70" i="11" s="1"/>
  <c r="DW70" i="11" s="1"/>
  <c r="DY70" i="11" s="1"/>
  <c r="T70" i="13"/>
  <c r="CT70" i="10" s="1"/>
  <c r="CU70" i="10" s="1"/>
  <c r="CY70" i="10" s="1"/>
  <c r="DA70" i="10" s="1"/>
  <c r="O70" i="13"/>
  <c r="BV70" i="12" s="1"/>
  <c r="BW70" i="12" s="1"/>
  <c r="CA70" i="12" s="1"/>
  <c r="CC70" i="12" s="1"/>
  <c r="M70" i="13"/>
  <c r="AX70" i="11" s="1"/>
  <c r="AY70" i="11" s="1"/>
  <c r="BC70" i="11" s="1"/>
  <c r="BE70" i="11" s="1"/>
  <c r="P70" i="13"/>
  <c r="BV70" i="10" s="1"/>
  <c r="BW70" i="10" s="1"/>
  <c r="CA70" i="10" s="1"/>
  <c r="CC70" i="10" s="1"/>
  <c r="CZ64" i="8"/>
  <c r="DQ64" i="8"/>
  <c r="AF67" i="8"/>
  <c r="AW67" i="8"/>
  <c r="BU66" i="8"/>
  <c r="BD66" i="8"/>
  <c r="A69" i="8"/>
  <c r="Y68" i="8"/>
  <c r="H68" i="8"/>
  <c r="U66" i="8"/>
  <c r="M66" i="8"/>
  <c r="N66" i="8" s="1"/>
  <c r="O66" i="8" s="1"/>
  <c r="CS65" i="8"/>
  <c r="CB65" i="8"/>
  <c r="CD65" i="8" s="1"/>
  <c r="AS65" i="8"/>
  <c r="AK65" i="8"/>
  <c r="AL65" i="8" s="1"/>
  <c r="AM65" i="8" s="1"/>
  <c r="DX63" i="8"/>
  <c r="DZ63" i="8" s="1"/>
  <c r="EO63" i="8"/>
  <c r="BF65" i="8"/>
  <c r="DB63" i="8"/>
  <c r="BQ64" i="8"/>
  <c r="BI64" i="8"/>
  <c r="BJ64" i="8" s="1"/>
  <c r="BK64" i="8" s="1"/>
  <c r="CO63" i="8"/>
  <c r="CG63" i="8"/>
  <c r="CH63" i="8" s="1"/>
  <c r="CI63" i="8" s="1"/>
  <c r="DZ62" i="8"/>
  <c r="CD64" i="8"/>
  <c r="J67" i="8"/>
  <c r="AH66" i="8"/>
  <c r="U67" i="12"/>
  <c r="M67" i="12"/>
  <c r="N67" i="12" s="1"/>
  <c r="O67" i="12" s="1"/>
  <c r="U67" i="11"/>
  <c r="M67" i="11"/>
  <c r="N67" i="11" s="1"/>
  <c r="O67" i="11" s="1"/>
  <c r="AH67" i="12"/>
  <c r="J68" i="11"/>
  <c r="DQ67" i="10"/>
  <c r="CZ67" i="10"/>
  <c r="EK62" i="12"/>
  <c r="EC62" i="12"/>
  <c r="ED62" i="12" s="1"/>
  <c r="EE62" i="12" s="1"/>
  <c r="Y71" i="10"/>
  <c r="A72" i="10"/>
  <c r="H71" i="10"/>
  <c r="AH69" i="10"/>
  <c r="U69" i="10"/>
  <c r="M69" i="10"/>
  <c r="N69" i="10" s="1"/>
  <c r="O69" i="10" s="1"/>
  <c r="J68" i="12"/>
  <c r="BD67" i="11"/>
  <c r="BU67" i="11"/>
  <c r="AW68" i="11"/>
  <c r="AF68" i="11"/>
  <c r="DZ63" i="12"/>
  <c r="EK62" i="11"/>
  <c r="EC62" i="11"/>
  <c r="ED62" i="11" s="1"/>
  <c r="EE62" i="11" s="1"/>
  <c r="DB64" i="12"/>
  <c r="BQ67" i="10"/>
  <c r="BI67" i="10"/>
  <c r="BJ67" i="10" s="1"/>
  <c r="BK67" i="10" s="1"/>
  <c r="AF70" i="10"/>
  <c r="AW70" i="10"/>
  <c r="DZ63" i="11"/>
  <c r="BU69" i="10"/>
  <c r="BD69" i="10"/>
  <c r="AS66" i="12"/>
  <c r="AK66" i="12"/>
  <c r="AL66" i="12" s="1"/>
  <c r="AM66" i="12" s="1"/>
  <c r="AS66" i="11"/>
  <c r="AK66" i="11"/>
  <c r="AL66" i="11" s="1"/>
  <c r="AM66" i="11" s="1"/>
  <c r="A70" i="12"/>
  <c r="Y69" i="12"/>
  <c r="H69" i="12"/>
  <c r="BF68" i="10"/>
  <c r="DX64" i="12"/>
  <c r="EO64" i="12"/>
  <c r="CO64" i="11"/>
  <c r="CG64" i="11"/>
  <c r="CH64" i="11" s="1"/>
  <c r="CI64" i="11" s="1"/>
  <c r="CS66" i="11"/>
  <c r="CB66" i="11"/>
  <c r="AW68" i="12"/>
  <c r="AF68" i="12"/>
  <c r="CS68" i="10"/>
  <c r="CB68" i="10"/>
  <c r="CS66" i="12"/>
  <c r="CB66" i="12"/>
  <c r="BF66" i="11"/>
  <c r="BQ65" i="11"/>
  <c r="BI65" i="11"/>
  <c r="BJ65" i="11" s="1"/>
  <c r="BK65" i="11" s="1"/>
  <c r="AS68" i="10"/>
  <c r="AK68" i="10"/>
  <c r="AL68" i="10" s="1"/>
  <c r="AM68" i="10" s="1"/>
  <c r="DM65" i="10"/>
  <c r="DE65" i="10"/>
  <c r="DF65" i="10" s="1"/>
  <c r="DG65" i="10" s="1"/>
  <c r="DM63" i="12"/>
  <c r="DE63" i="12"/>
  <c r="DF63" i="12" s="1"/>
  <c r="DG63" i="12" s="1"/>
  <c r="BF66" i="12"/>
  <c r="DM63" i="11"/>
  <c r="DE63" i="11"/>
  <c r="DF63" i="11" s="1"/>
  <c r="DG63" i="11" s="1"/>
  <c r="AH67" i="11"/>
  <c r="CD65" i="12"/>
  <c r="DB64" i="11"/>
  <c r="DZ65" i="10"/>
  <c r="CD65" i="11"/>
  <c r="DB66" i="10"/>
  <c r="CZ65" i="12"/>
  <c r="DQ65" i="12"/>
  <c r="CZ65" i="11"/>
  <c r="DQ65" i="11"/>
  <c r="DX66" i="10"/>
  <c r="EO66" i="10"/>
  <c r="EK64" i="10"/>
  <c r="EC64" i="10"/>
  <c r="ED64" i="10" s="1"/>
  <c r="EE64" i="10" s="1"/>
  <c r="EO64" i="11"/>
  <c r="DX64" i="11"/>
  <c r="BU67" i="12"/>
  <c r="BD67" i="12"/>
  <c r="A70" i="11"/>
  <c r="Y69" i="11"/>
  <c r="H69" i="11"/>
  <c r="BQ65" i="12"/>
  <c r="BI65" i="12"/>
  <c r="BJ65" i="12" s="1"/>
  <c r="BK65" i="12" s="1"/>
  <c r="CD67" i="10"/>
  <c r="J70" i="10"/>
  <c r="CO64" i="12"/>
  <c r="CG64" i="12"/>
  <c r="CH64" i="12" s="1"/>
  <c r="CI64" i="12" s="1"/>
  <c r="CO66" i="10"/>
  <c r="CG66" i="10"/>
  <c r="CH66" i="10" s="1"/>
  <c r="CI66" i="10" s="1"/>
  <c r="S71" i="13" l="1"/>
  <c r="CT71" i="12" s="1"/>
  <c r="CU71" i="12" s="1"/>
  <c r="CY71" i="12" s="1"/>
  <c r="DA71" i="12" s="1"/>
  <c r="O71" i="13"/>
  <c r="BV71" i="12" s="1"/>
  <c r="BW71" i="12" s="1"/>
  <c r="CA71" i="12" s="1"/>
  <c r="CC71" i="12" s="1"/>
  <c r="R71" i="13"/>
  <c r="CT71" i="8" s="1"/>
  <c r="CU71" i="8" s="1"/>
  <c r="CY71" i="8" s="1"/>
  <c r="DA71" i="8" s="1"/>
  <c r="V71" i="13"/>
  <c r="DR71" i="8" s="1"/>
  <c r="DS71" i="8" s="1"/>
  <c r="DW71" i="8" s="1"/>
  <c r="DY71" i="8" s="1"/>
  <c r="A72" i="13"/>
  <c r="T71" i="13"/>
  <c r="CT71" i="10" s="1"/>
  <c r="CU71" i="10" s="1"/>
  <c r="CY71" i="10" s="1"/>
  <c r="DA71" i="10" s="1"/>
  <c r="Q71" i="13"/>
  <c r="BV71" i="11" s="1"/>
  <c r="BW71" i="11" s="1"/>
  <c r="CA71" i="11" s="1"/>
  <c r="CC71" i="11" s="1"/>
  <c r="K71" i="13"/>
  <c r="AX71" i="12" s="1"/>
  <c r="AY71" i="12" s="1"/>
  <c r="BC71" i="12" s="1"/>
  <c r="BE71" i="12" s="1"/>
  <c r="M71" i="13"/>
  <c r="AX71" i="11" s="1"/>
  <c r="AY71" i="11" s="1"/>
  <c r="BC71" i="11" s="1"/>
  <c r="BE71" i="11" s="1"/>
  <c r="N71" i="13"/>
  <c r="BV71" i="8" s="1"/>
  <c r="BW71" i="8" s="1"/>
  <c r="CA71" i="8" s="1"/>
  <c r="CC71" i="8" s="1"/>
  <c r="U71" i="13"/>
  <c r="CT71" i="11" s="1"/>
  <c r="CU71" i="11" s="1"/>
  <c r="CY71" i="11" s="1"/>
  <c r="DA71" i="11" s="1"/>
  <c r="C71" i="13"/>
  <c r="B71" i="12" s="1"/>
  <c r="C71" i="12" s="1"/>
  <c r="G71" i="12" s="1"/>
  <c r="I71" i="12" s="1"/>
  <c r="I71" i="13"/>
  <c r="Z71" i="11" s="1"/>
  <c r="AA71" i="11" s="1"/>
  <c r="AE71" i="11" s="1"/>
  <c r="AG71" i="11" s="1"/>
  <c r="Y71" i="13"/>
  <c r="DR71" i="11" s="1"/>
  <c r="DS71" i="11" s="1"/>
  <c r="DW71" i="11" s="1"/>
  <c r="DY71" i="11" s="1"/>
  <c r="F71" i="13"/>
  <c r="Z71" i="8" s="1"/>
  <c r="AA71" i="8" s="1"/>
  <c r="AE71" i="8" s="1"/>
  <c r="AG71" i="8" s="1"/>
  <c r="H71" i="13"/>
  <c r="Z71" i="10" s="1"/>
  <c r="AA71" i="10" s="1"/>
  <c r="AE71" i="10" s="1"/>
  <c r="AG71" i="10" s="1"/>
  <c r="J71" i="13"/>
  <c r="AX71" i="8" s="1"/>
  <c r="AY71" i="8" s="1"/>
  <c r="BC71" i="8" s="1"/>
  <c r="BE71" i="8" s="1"/>
  <c r="X71" i="13"/>
  <c r="DR71" i="10" s="1"/>
  <c r="DS71" i="10" s="1"/>
  <c r="DW71" i="10" s="1"/>
  <c r="DY71" i="10" s="1"/>
  <c r="D71" i="13"/>
  <c r="B71" i="10" s="1"/>
  <c r="C71" i="10" s="1"/>
  <c r="G71" i="10" s="1"/>
  <c r="I71" i="10" s="1"/>
  <c r="B71" i="13"/>
  <c r="B71" i="8" s="1"/>
  <c r="C71" i="8" s="1"/>
  <c r="G71" i="8" s="1"/>
  <c r="I71" i="8" s="1"/>
  <c r="E71" i="13"/>
  <c r="B71" i="11" s="1"/>
  <c r="C71" i="11" s="1"/>
  <c r="G71" i="11" s="1"/>
  <c r="I71" i="11" s="1"/>
  <c r="P71" i="13"/>
  <c r="BV71" i="10" s="1"/>
  <c r="BW71" i="10" s="1"/>
  <c r="CA71" i="10" s="1"/>
  <c r="CC71" i="10" s="1"/>
  <c r="G71" i="13"/>
  <c r="Z71" i="12" s="1"/>
  <c r="AA71" i="12" s="1"/>
  <c r="AE71" i="12" s="1"/>
  <c r="AG71" i="12" s="1"/>
  <c r="L71" i="13"/>
  <c r="AX71" i="10" s="1"/>
  <c r="AY71" i="10" s="1"/>
  <c r="BC71" i="10" s="1"/>
  <c r="BE71" i="10" s="1"/>
  <c r="W71" i="13"/>
  <c r="DR71" i="12" s="1"/>
  <c r="DS71" i="12" s="1"/>
  <c r="DW71" i="12" s="1"/>
  <c r="DY71" i="12" s="1"/>
  <c r="Y69" i="8"/>
  <c r="A70" i="8"/>
  <c r="H69" i="8"/>
  <c r="U67" i="8"/>
  <c r="M67" i="8"/>
  <c r="N67" i="8" s="1"/>
  <c r="O67" i="8" s="1"/>
  <c r="BF66" i="8"/>
  <c r="CO65" i="8"/>
  <c r="CG65" i="8"/>
  <c r="CH65" i="8" s="1"/>
  <c r="CI65" i="8" s="1"/>
  <c r="CB66" i="8"/>
  <c r="CS66" i="8"/>
  <c r="CO64" i="8"/>
  <c r="CG64" i="8"/>
  <c r="CH64" i="8" s="1"/>
  <c r="CI64" i="8" s="1"/>
  <c r="DM63" i="8"/>
  <c r="DE63" i="8"/>
  <c r="DF63" i="8" s="1"/>
  <c r="DG63" i="8" s="1"/>
  <c r="DQ65" i="8"/>
  <c r="CZ65" i="8"/>
  <c r="BD67" i="8"/>
  <c r="BU67" i="8"/>
  <c r="EK62" i="8"/>
  <c r="EC62" i="8"/>
  <c r="ED62" i="8" s="1"/>
  <c r="EE62" i="8" s="1"/>
  <c r="AH67" i="8"/>
  <c r="BQ65" i="8"/>
  <c r="BI65" i="8"/>
  <c r="BJ65" i="8" s="1"/>
  <c r="BK65" i="8" s="1"/>
  <c r="EO64" i="8"/>
  <c r="DX64" i="8"/>
  <c r="J68" i="8"/>
  <c r="DB64" i="8"/>
  <c r="AS66" i="8"/>
  <c r="AK66" i="8"/>
  <c r="AL66" i="8" s="1"/>
  <c r="AM66" i="8" s="1"/>
  <c r="EK63" i="8"/>
  <c r="EC63" i="8"/>
  <c r="ED63" i="8" s="1"/>
  <c r="EE63" i="8" s="1"/>
  <c r="AF68" i="8"/>
  <c r="AW68" i="8"/>
  <c r="DQ66" i="12"/>
  <c r="CZ66" i="12"/>
  <c r="CZ66" i="11"/>
  <c r="DQ66" i="11"/>
  <c r="DZ64" i="12"/>
  <c r="BD70" i="10"/>
  <c r="BU70" i="10"/>
  <c r="BF67" i="11"/>
  <c r="EO67" i="10"/>
  <c r="DX67" i="10"/>
  <c r="DX65" i="11"/>
  <c r="EO65" i="11"/>
  <c r="DM64" i="11"/>
  <c r="DE64" i="11"/>
  <c r="DF64" i="11" s="1"/>
  <c r="DG64" i="11" s="1"/>
  <c r="AH70" i="10"/>
  <c r="EK63" i="12"/>
  <c r="EC63" i="12"/>
  <c r="ED63" i="12" s="1"/>
  <c r="EE63" i="12" s="1"/>
  <c r="AS69" i="10"/>
  <c r="AK69" i="10"/>
  <c r="AL69" i="10" s="1"/>
  <c r="AM69" i="10" s="1"/>
  <c r="J69" i="11"/>
  <c r="DB65" i="11"/>
  <c r="J69" i="12"/>
  <c r="J71" i="10"/>
  <c r="U68" i="11"/>
  <c r="M68" i="11"/>
  <c r="N68" i="11" s="1"/>
  <c r="O68" i="11" s="1"/>
  <c r="AF69" i="11"/>
  <c r="AW69" i="11"/>
  <c r="DM66" i="10"/>
  <c r="DE66" i="10"/>
  <c r="DF66" i="10" s="1"/>
  <c r="DG66" i="10" s="1"/>
  <c r="CO65" i="12"/>
  <c r="CG65" i="12"/>
  <c r="CH65" i="12" s="1"/>
  <c r="CI65" i="12" s="1"/>
  <c r="BQ66" i="11"/>
  <c r="BI66" i="11"/>
  <c r="BJ66" i="11" s="1"/>
  <c r="BK66" i="11" s="1"/>
  <c r="CD68" i="10"/>
  <c r="AW69" i="12"/>
  <c r="AF69" i="12"/>
  <c r="Y72" i="10"/>
  <c r="A73" i="10"/>
  <c r="H72" i="10"/>
  <c r="U70" i="10"/>
  <c r="M70" i="10"/>
  <c r="N70" i="10" s="1"/>
  <c r="O70" i="10" s="1"/>
  <c r="Y70" i="11"/>
  <c r="A71" i="11"/>
  <c r="H70" i="11"/>
  <c r="DZ64" i="11"/>
  <c r="DX65" i="12"/>
  <c r="EO65" i="12"/>
  <c r="DQ68" i="10"/>
  <c r="CZ68" i="10"/>
  <c r="BQ68" i="10"/>
  <c r="BI68" i="10"/>
  <c r="BJ68" i="10" s="1"/>
  <c r="BK68" i="10" s="1"/>
  <c r="H70" i="12"/>
  <c r="A71" i="12"/>
  <c r="Y70" i="12"/>
  <c r="BF69" i="10"/>
  <c r="AH68" i="11"/>
  <c r="AW71" i="10"/>
  <c r="AF71" i="10"/>
  <c r="AS67" i="12"/>
  <c r="AK67" i="12"/>
  <c r="AL67" i="12" s="1"/>
  <c r="AM67" i="12" s="1"/>
  <c r="DB65" i="12"/>
  <c r="CO65" i="11"/>
  <c r="CG65" i="11"/>
  <c r="CH65" i="11" s="1"/>
  <c r="CI65" i="11" s="1"/>
  <c r="AS67" i="11"/>
  <c r="AK67" i="11"/>
  <c r="AL67" i="11" s="1"/>
  <c r="AM67" i="11" s="1"/>
  <c r="AH68" i="12"/>
  <c r="CB69" i="10"/>
  <c r="CS69" i="10"/>
  <c r="DM64" i="12"/>
  <c r="DE64" i="12"/>
  <c r="DF64" i="12" s="1"/>
  <c r="DG64" i="12" s="1"/>
  <c r="BU68" i="11"/>
  <c r="BD68" i="11"/>
  <c r="U68" i="12"/>
  <c r="M68" i="12"/>
  <c r="N68" i="12" s="1"/>
  <c r="O68" i="12" s="1"/>
  <c r="BF67" i="12"/>
  <c r="BQ66" i="12"/>
  <c r="BI66" i="12"/>
  <c r="BJ66" i="12" s="1"/>
  <c r="BK66" i="12" s="1"/>
  <c r="BU68" i="12"/>
  <c r="BD68" i="12"/>
  <c r="CO67" i="10"/>
  <c r="CG67" i="10"/>
  <c r="CH67" i="10" s="1"/>
  <c r="CI67" i="10" s="1"/>
  <c r="CS67" i="12"/>
  <c r="CB67" i="12"/>
  <c r="DZ66" i="10"/>
  <c r="EK65" i="10"/>
  <c r="EC65" i="10"/>
  <c r="ED65" i="10" s="1"/>
  <c r="EE65" i="10" s="1"/>
  <c r="CD66" i="12"/>
  <c r="CD66" i="11"/>
  <c r="EK63" i="11"/>
  <c r="EC63" i="11"/>
  <c r="ED63" i="11" s="1"/>
  <c r="EE63" i="11" s="1"/>
  <c r="CB67" i="11"/>
  <c r="CS67" i="11"/>
  <c r="DB67" i="10"/>
  <c r="B72" i="13" l="1"/>
  <c r="B72" i="8" s="1"/>
  <c r="C72" i="8" s="1"/>
  <c r="G72" i="8" s="1"/>
  <c r="I72" i="8" s="1"/>
  <c r="G72" i="13"/>
  <c r="Z72" i="12" s="1"/>
  <c r="AA72" i="12" s="1"/>
  <c r="AE72" i="12" s="1"/>
  <c r="AG72" i="12" s="1"/>
  <c r="U72" i="13"/>
  <c r="CT72" i="11" s="1"/>
  <c r="CU72" i="11" s="1"/>
  <c r="CY72" i="11" s="1"/>
  <c r="DA72" i="11" s="1"/>
  <c r="D72" i="13"/>
  <c r="B72" i="10" s="1"/>
  <c r="C72" i="10" s="1"/>
  <c r="G72" i="10" s="1"/>
  <c r="I72" i="10" s="1"/>
  <c r="J72" i="13"/>
  <c r="AX72" i="8" s="1"/>
  <c r="AY72" i="8" s="1"/>
  <c r="BC72" i="8" s="1"/>
  <c r="BE72" i="8" s="1"/>
  <c r="V72" i="13"/>
  <c r="DR72" i="8" s="1"/>
  <c r="DS72" i="8" s="1"/>
  <c r="DW72" i="8" s="1"/>
  <c r="DY72" i="8" s="1"/>
  <c r="I72" i="13"/>
  <c r="Z72" i="11" s="1"/>
  <c r="AA72" i="11" s="1"/>
  <c r="AE72" i="11" s="1"/>
  <c r="AG72" i="11" s="1"/>
  <c r="S72" i="13"/>
  <c r="CT72" i="12" s="1"/>
  <c r="CU72" i="12" s="1"/>
  <c r="CY72" i="12" s="1"/>
  <c r="DA72" i="12" s="1"/>
  <c r="E72" i="13"/>
  <c r="B72" i="11" s="1"/>
  <c r="C72" i="11" s="1"/>
  <c r="G72" i="11" s="1"/>
  <c r="I72" i="11" s="1"/>
  <c r="T72" i="13"/>
  <c r="CT72" i="10" s="1"/>
  <c r="CU72" i="10" s="1"/>
  <c r="CY72" i="10" s="1"/>
  <c r="DA72" i="10" s="1"/>
  <c r="Y72" i="13"/>
  <c r="DR72" i="11" s="1"/>
  <c r="DS72" i="11" s="1"/>
  <c r="DW72" i="11" s="1"/>
  <c r="DY72" i="11" s="1"/>
  <c r="O72" i="13"/>
  <c r="BV72" i="12" s="1"/>
  <c r="BW72" i="12" s="1"/>
  <c r="CA72" i="12" s="1"/>
  <c r="CC72" i="12" s="1"/>
  <c r="W72" i="13"/>
  <c r="DR72" i="12" s="1"/>
  <c r="DS72" i="12" s="1"/>
  <c r="DW72" i="12" s="1"/>
  <c r="DY72" i="12" s="1"/>
  <c r="Q72" i="13"/>
  <c r="BV72" i="11" s="1"/>
  <c r="BW72" i="11" s="1"/>
  <c r="CA72" i="11" s="1"/>
  <c r="CC72" i="11" s="1"/>
  <c r="C72" i="13"/>
  <c r="B72" i="12" s="1"/>
  <c r="C72" i="12" s="1"/>
  <c r="G72" i="12" s="1"/>
  <c r="I72" i="12" s="1"/>
  <c r="K72" i="13"/>
  <c r="AX72" i="12" s="1"/>
  <c r="AY72" i="12" s="1"/>
  <c r="BC72" i="12" s="1"/>
  <c r="BE72" i="12" s="1"/>
  <c r="R72" i="13"/>
  <c r="CT72" i="8" s="1"/>
  <c r="CU72" i="8" s="1"/>
  <c r="CY72" i="8" s="1"/>
  <c r="DA72" i="8" s="1"/>
  <c r="F72" i="13"/>
  <c r="Z72" i="8" s="1"/>
  <c r="AA72" i="8" s="1"/>
  <c r="AE72" i="8" s="1"/>
  <c r="AG72" i="8" s="1"/>
  <c r="M72" i="13"/>
  <c r="AX72" i="11" s="1"/>
  <c r="AY72" i="11" s="1"/>
  <c r="BC72" i="11" s="1"/>
  <c r="BE72" i="11" s="1"/>
  <c r="N72" i="13"/>
  <c r="BV72" i="8" s="1"/>
  <c r="BW72" i="8" s="1"/>
  <c r="CA72" i="8" s="1"/>
  <c r="CC72" i="8" s="1"/>
  <c r="L72" i="13"/>
  <c r="AX72" i="10" s="1"/>
  <c r="AY72" i="10" s="1"/>
  <c r="BC72" i="10" s="1"/>
  <c r="BE72" i="10" s="1"/>
  <c r="P72" i="13"/>
  <c r="BV72" i="10" s="1"/>
  <c r="BW72" i="10" s="1"/>
  <c r="CA72" i="10" s="1"/>
  <c r="CC72" i="10" s="1"/>
  <c r="X72" i="13"/>
  <c r="DR72" i="10" s="1"/>
  <c r="DS72" i="10" s="1"/>
  <c r="DW72" i="10" s="1"/>
  <c r="DY72" i="10" s="1"/>
  <c r="H72" i="13"/>
  <c r="Z72" i="10" s="1"/>
  <c r="AA72" i="10" s="1"/>
  <c r="AE72" i="10" s="1"/>
  <c r="AG72" i="10" s="1"/>
  <c r="A73" i="13"/>
  <c r="AH68" i="8"/>
  <c r="DM64" i="8"/>
  <c r="DE64" i="8"/>
  <c r="DF64" i="8" s="1"/>
  <c r="DG64" i="8" s="1"/>
  <c r="AS67" i="8"/>
  <c r="AK67" i="8"/>
  <c r="AL67" i="8" s="1"/>
  <c r="AM67" i="8" s="1"/>
  <c r="U68" i="8"/>
  <c r="M68" i="8"/>
  <c r="N68" i="8" s="1"/>
  <c r="O68" i="8" s="1"/>
  <c r="BQ66" i="8"/>
  <c r="BI66" i="8"/>
  <c r="BJ66" i="8" s="1"/>
  <c r="BK66" i="8" s="1"/>
  <c r="DZ64" i="8"/>
  <c r="CS67" i="8"/>
  <c r="CB67" i="8"/>
  <c r="CD67" i="8" s="1"/>
  <c r="DQ66" i="8"/>
  <c r="CZ66" i="8"/>
  <c r="DB66" i="8" s="1"/>
  <c r="BF67" i="8"/>
  <c r="CD66" i="8"/>
  <c r="J69" i="8"/>
  <c r="DB65" i="8"/>
  <c r="A71" i="8"/>
  <c r="Y70" i="8"/>
  <c r="H70" i="8"/>
  <c r="BU68" i="8"/>
  <c r="BD68" i="8"/>
  <c r="DX65" i="8"/>
  <c r="DZ65" i="8" s="1"/>
  <c r="EO65" i="8"/>
  <c r="AF69" i="8"/>
  <c r="AW69" i="8"/>
  <c r="DQ69" i="10"/>
  <c r="CZ69" i="10"/>
  <c r="DX68" i="10"/>
  <c r="EO68" i="10"/>
  <c r="AW70" i="11"/>
  <c r="AF70" i="11"/>
  <c r="AW72" i="10"/>
  <c r="AF72" i="10"/>
  <c r="BU69" i="11"/>
  <c r="BD69" i="11"/>
  <c r="DZ65" i="11"/>
  <c r="BF70" i="10"/>
  <c r="DB66" i="12"/>
  <c r="CO66" i="11"/>
  <c r="CG66" i="11"/>
  <c r="CH66" i="11" s="1"/>
  <c r="CI66" i="11" s="1"/>
  <c r="CD69" i="10"/>
  <c r="BQ69" i="10"/>
  <c r="BI69" i="10"/>
  <c r="BJ69" i="10" s="1"/>
  <c r="BK69" i="10" s="1"/>
  <c r="AH69" i="12"/>
  <c r="AH69" i="11"/>
  <c r="DM65" i="11"/>
  <c r="DE65" i="11"/>
  <c r="DF65" i="11" s="1"/>
  <c r="DG65" i="11" s="1"/>
  <c r="DX66" i="12"/>
  <c r="EO66" i="12"/>
  <c r="AW70" i="12"/>
  <c r="AF70" i="12"/>
  <c r="BU69" i="12"/>
  <c r="BD69" i="12"/>
  <c r="U69" i="12"/>
  <c r="M69" i="12"/>
  <c r="N69" i="12" s="1"/>
  <c r="O69" i="12" s="1"/>
  <c r="DM67" i="10"/>
  <c r="DE67" i="10"/>
  <c r="DF67" i="10" s="1"/>
  <c r="DG67" i="10" s="1"/>
  <c r="CO66" i="12"/>
  <c r="CG66" i="12"/>
  <c r="CH66" i="12" s="1"/>
  <c r="CI66" i="12" s="1"/>
  <c r="Y71" i="12"/>
  <c r="A72" i="12"/>
  <c r="H71" i="12"/>
  <c r="DZ65" i="12"/>
  <c r="U69" i="11"/>
  <c r="M69" i="11"/>
  <c r="N69" i="11" s="1"/>
  <c r="O69" i="11" s="1"/>
  <c r="DZ67" i="10"/>
  <c r="EK64" i="12"/>
  <c r="EC64" i="12"/>
  <c r="ED64" i="12" s="1"/>
  <c r="EE64" i="12" s="1"/>
  <c r="DQ67" i="11"/>
  <c r="CZ67" i="11"/>
  <c r="EK66" i="10"/>
  <c r="EC66" i="10"/>
  <c r="ED66" i="10" s="1"/>
  <c r="EE66" i="10" s="1"/>
  <c r="BF68" i="12"/>
  <c r="BF68" i="11"/>
  <c r="AH71" i="10"/>
  <c r="J70" i="12"/>
  <c r="DX66" i="11"/>
  <c r="EO66" i="11"/>
  <c r="CD67" i="11"/>
  <c r="CS68" i="12"/>
  <c r="CB68" i="12"/>
  <c r="CS68" i="11"/>
  <c r="CB68" i="11"/>
  <c r="AS68" i="12"/>
  <c r="AK68" i="12"/>
  <c r="AL68" i="12" s="1"/>
  <c r="AM68" i="12" s="1"/>
  <c r="DM65" i="12"/>
  <c r="DE65" i="12"/>
  <c r="DF65" i="12" s="1"/>
  <c r="DG65" i="12" s="1"/>
  <c r="BU71" i="10"/>
  <c r="BD71" i="10"/>
  <c r="EK64" i="11"/>
  <c r="EC64" i="11"/>
  <c r="ED64" i="11" s="1"/>
  <c r="EE64" i="11" s="1"/>
  <c r="DB66" i="11"/>
  <c r="CD67" i="12"/>
  <c r="J70" i="11"/>
  <c r="J72" i="10"/>
  <c r="CO68" i="10"/>
  <c r="CG68" i="10"/>
  <c r="CH68" i="10" s="1"/>
  <c r="CI68" i="10" s="1"/>
  <c r="U71" i="10"/>
  <c r="M71" i="10"/>
  <c r="N71" i="10" s="1"/>
  <c r="O71" i="10" s="1"/>
  <c r="AS70" i="10"/>
  <c r="AK70" i="10"/>
  <c r="AL70" i="10" s="1"/>
  <c r="AM70" i="10" s="1"/>
  <c r="BQ67" i="11"/>
  <c r="BI67" i="11"/>
  <c r="BJ67" i="11" s="1"/>
  <c r="BK67" i="11" s="1"/>
  <c r="DQ67" i="12"/>
  <c r="CZ67" i="12"/>
  <c r="BQ67" i="12"/>
  <c r="BI67" i="12"/>
  <c r="BJ67" i="12" s="1"/>
  <c r="BK67" i="12" s="1"/>
  <c r="AS68" i="11"/>
  <c r="AK68" i="11"/>
  <c r="AL68" i="11" s="1"/>
  <c r="AM68" i="11" s="1"/>
  <c r="DB68" i="10"/>
  <c r="H71" i="11"/>
  <c r="Y71" i="11"/>
  <c r="A72" i="11"/>
  <c r="A74" i="10"/>
  <c r="Y73" i="10"/>
  <c r="H73" i="10"/>
  <c r="CS70" i="10"/>
  <c r="CB70" i="10"/>
  <c r="H73" i="13" l="1"/>
  <c r="Z73" i="10" s="1"/>
  <c r="AA73" i="10" s="1"/>
  <c r="AE73" i="10" s="1"/>
  <c r="AG73" i="10" s="1"/>
  <c r="P73" i="13"/>
  <c r="BV73" i="10" s="1"/>
  <c r="BW73" i="10" s="1"/>
  <c r="CA73" i="10" s="1"/>
  <c r="CC73" i="10" s="1"/>
  <c r="J73" i="13"/>
  <c r="AX73" i="8" s="1"/>
  <c r="AY73" i="8" s="1"/>
  <c r="BC73" i="8" s="1"/>
  <c r="BE73" i="8" s="1"/>
  <c r="C73" i="13"/>
  <c r="B73" i="12" s="1"/>
  <c r="C73" i="12" s="1"/>
  <c r="G73" i="12" s="1"/>
  <c r="I73" i="12" s="1"/>
  <c r="D73" i="13"/>
  <c r="B73" i="10" s="1"/>
  <c r="C73" i="10" s="1"/>
  <c r="G73" i="10" s="1"/>
  <c r="I73" i="10" s="1"/>
  <c r="G73" i="13"/>
  <c r="Z73" i="12" s="1"/>
  <c r="AA73" i="12" s="1"/>
  <c r="AE73" i="12" s="1"/>
  <c r="AG73" i="12" s="1"/>
  <c r="I73" i="13"/>
  <c r="Z73" i="11" s="1"/>
  <c r="AA73" i="11" s="1"/>
  <c r="AE73" i="11" s="1"/>
  <c r="AG73" i="11" s="1"/>
  <c r="K73" i="13"/>
  <c r="AX73" i="12" s="1"/>
  <c r="AY73" i="12" s="1"/>
  <c r="BC73" i="12" s="1"/>
  <c r="BE73" i="12" s="1"/>
  <c r="O73" i="13"/>
  <c r="BV73" i="12" s="1"/>
  <c r="BW73" i="12" s="1"/>
  <c r="CA73" i="12" s="1"/>
  <c r="CC73" i="12" s="1"/>
  <c r="M73" i="13"/>
  <c r="AX73" i="11" s="1"/>
  <c r="AY73" i="11" s="1"/>
  <c r="BC73" i="11" s="1"/>
  <c r="BE73" i="11" s="1"/>
  <c r="X73" i="13"/>
  <c r="DR73" i="10" s="1"/>
  <c r="DS73" i="10" s="1"/>
  <c r="DW73" i="10" s="1"/>
  <c r="DY73" i="10" s="1"/>
  <c r="T73" i="13"/>
  <c r="CT73" i="10" s="1"/>
  <c r="CU73" i="10" s="1"/>
  <c r="CY73" i="10" s="1"/>
  <c r="DA73" i="10" s="1"/>
  <c r="N73" i="13"/>
  <c r="BV73" i="8" s="1"/>
  <c r="BW73" i="8" s="1"/>
  <c r="CA73" i="8" s="1"/>
  <c r="CC73" i="8" s="1"/>
  <c r="E73" i="13"/>
  <c r="B73" i="11" s="1"/>
  <c r="C73" i="11" s="1"/>
  <c r="G73" i="11" s="1"/>
  <c r="I73" i="11" s="1"/>
  <c r="L73" i="13"/>
  <c r="AX73" i="10" s="1"/>
  <c r="AY73" i="10" s="1"/>
  <c r="BC73" i="10" s="1"/>
  <c r="BE73" i="10" s="1"/>
  <c r="V73" i="13"/>
  <c r="DR73" i="8" s="1"/>
  <c r="DS73" i="8" s="1"/>
  <c r="DW73" i="8" s="1"/>
  <c r="DY73" i="8" s="1"/>
  <c r="R73" i="13"/>
  <c r="CT73" i="8" s="1"/>
  <c r="CU73" i="8" s="1"/>
  <c r="CY73" i="8" s="1"/>
  <c r="DA73" i="8" s="1"/>
  <c r="Y73" i="13"/>
  <c r="DR73" i="11" s="1"/>
  <c r="DS73" i="11" s="1"/>
  <c r="DW73" i="11" s="1"/>
  <c r="DY73" i="11" s="1"/>
  <c r="B73" i="13"/>
  <c r="B73" i="8" s="1"/>
  <c r="C73" i="8" s="1"/>
  <c r="G73" i="8" s="1"/>
  <c r="I73" i="8" s="1"/>
  <c r="Q73" i="13"/>
  <c r="BV73" i="11" s="1"/>
  <c r="BW73" i="11" s="1"/>
  <c r="CA73" i="11" s="1"/>
  <c r="CC73" i="11" s="1"/>
  <c r="F73" i="13"/>
  <c r="Z73" i="8" s="1"/>
  <c r="AA73" i="8" s="1"/>
  <c r="AE73" i="8" s="1"/>
  <c r="AG73" i="8" s="1"/>
  <c r="U73" i="13"/>
  <c r="CT73" i="11" s="1"/>
  <c r="CU73" i="11" s="1"/>
  <c r="CY73" i="11" s="1"/>
  <c r="DA73" i="11" s="1"/>
  <c r="S73" i="13"/>
  <c r="CT73" i="12" s="1"/>
  <c r="CU73" i="12" s="1"/>
  <c r="CY73" i="12" s="1"/>
  <c r="DA73" i="12" s="1"/>
  <c r="A74" i="13"/>
  <c r="W73" i="13"/>
  <c r="DR73" i="12" s="1"/>
  <c r="DS73" i="12" s="1"/>
  <c r="DW73" i="12" s="1"/>
  <c r="DY73" i="12" s="1"/>
  <c r="EK65" i="8"/>
  <c r="EC65" i="8"/>
  <c r="ED65" i="8" s="1"/>
  <c r="EE65" i="8" s="1"/>
  <c r="DM65" i="8"/>
  <c r="DE65" i="8"/>
  <c r="DF65" i="8" s="1"/>
  <c r="DG65" i="8" s="1"/>
  <c r="DM66" i="8"/>
  <c r="DE66" i="8"/>
  <c r="DF66" i="8" s="1"/>
  <c r="DG66" i="8" s="1"/>
  <c r="DX66" i="8"/>
  <c r="DZ66" i="8" s="1"/>
  <c r="EO66" i="8"/>
  <c r="BF68" i="8"/>
  <c r="U69" i="8"/>
  <c r="M69" i="8"/>
  <c r="N69" i="8" s="1"/>
  <c r="O69" i="8" s="1"/>
  <c r="CO67" i="8"/>
  <c r="CG67" i="8"/>
  <c r="CH67" i="8" s="1"/>
  <c r="CI67" i="8" s="1"/>
  <c r="CB68" i="8"/>
  <c r="CS68" i="8"/>
  <c r="DQ67" i="8"/>
  <c r="CZ67" i="8"/>
  <c r="J70" i="8"/>
  <c r="CO66" i="8"/>
  <c r="CG66" i="8"/>
  <c r="CH66" i="8" s="1"/>
  <c r="CI66" i="8" s="1"/>
  <c r="EK64" i="8"/>
  <c r="EC64" i="8"/>
  <c r="ED64" i="8" s="1"/>
  <c r="EE64" i="8" s="1"/>
  <c r="BU69" i="8"/>
  <c r="BD69" i="8"/>
  <c r="AW70" i="8"/>
  <c r="AF70" i="8"/>
  <c r="AH70" i="8" s="1"/>
  <c r="AH69" i="8"/>
  <c r="A72" i="8"/>
  <c r="H71" i="8"/>
  <c r="Y71" i="8"/>
  <c r="BQ67" i="8"/>
  <c r="BI67" i="8"/>
  <c r="BJ67" i="8" s="1"/>
  <c r="BK67" i="8" s="1"/>
  <c r="AS68" i="8"/>
  <c r="AK68" i="8"/>
  <c r="AL68" i="8" s="1"/>
  <c r="AM68" i="8" s="1"/>
  <c r="A75" i="10"/>
  <c r="Y74" i="10"/>
  <c r="H74" i="10"/>
  <c r="J74" i="10" s="1"/>
  <c r="U74" i="10" s="1"/>
  <c r="EK65" i="12"/>
  <c r="EC65" i="12"/>
  <c r="ED65" i="12" s="1"/>
  <c r="EE65" i="12" s="1"/>
  <c r="BU70" i="12"/>
  <c r="BD70" i="12"/>
  <c r="Y72" i="11"/>
  <c r="A73" i="11"/>
  <c r="H72" i="11"/>
  <c r="U70" i="11"/>
  <c r="M70" i="11"/>
  <c r="N70" i="11" s="1"/>
  <c r="O70" i="11" s="1"/>
  <c r="CO67" i="11"/>
  <c r="CG67" i="11"/>
  <c r="CH67" i="11" s="1"/>
  <c r="CI67" i="11" s="1"/>
  <c r="BQ68" i="12"/>
  <c r="BI68" i="12"/>
  <c r="BJ68" i="12" s="1"/>
  <c r="BK68" i="12" s="1"/>
  <c r="J71" i="12"/>
  <c r="EK65" i="11"/>
  <c r="EC65" i="11"/>
  <c r="ED65" i="11" s="1"/>
  <c r="EE65" i="11" s="1"/>
  <c r="DZ68" i="10"/>
  <c r="AW71" i="11"/>
  <c r="AF71" i="11"/>
  <c r="CD68" i="11"/>
  <c r="A73" i="12"/>
  <c r="Y72" i="12"/>
  <c r="H72" i="12"/>
  <c r="BF69" i="11"/>
  <c r="DB69" i="10"/>
  <c r="CD70" i="10"/>
  <c r="J71" i="11"/>
  <c r="DB67" i="12"/>
  <c r="DM66" i="11"/>
  <c r="DE66" i="11"/>
  <c r="DF66" i="11" s="1"/>
  <c r="DG66" i="11" s="1"/>
  <c r="DQ68" i="11"/>
  <c r="CZ68" i="11"/>
  <c r="U70" i="12"/>
  <c r="M70" i="12"/>
  <c r="N70" i="12" s="1"/>
  <c r="O70" i="12" s="1"/>
  <c r="AW71" i="12"/>
  <c r="AF71" i="12"/>
  <c r="CO69" i="10"/>
  <c r="CG69" i="10"/>
  <c r="CH69" i="10" s="1"/>
  <c r="CI69" i="10" s="1"/>
  <c r="CB69" i="11"/>
  <c r="CS69" i="11"/>
  <c r="EO69" i="10"/>
  <c r="DX69" i="10"/>
  <c r="DQ70" i="10"/>
  <c r="CZ70" i="10"/>
  <c r="EO67" i="12"/>
  <c r="DX67" i="12"/>
  <c r="BF71" i="10"/>
  <c r="CD68" i="12"/>
  <c r="DB67" i="11"/>
  <c r="AS69" i="11"/>
  <c r="AK69" i="11"/>
  <c r="AL69" i="11" s="1"/>
  <c r="AM69" i="11" s="1"/>
  <c r="AH72" i="10"/>
  <c r="DM68" i="10"/>
  <c r="DE68" i="10"/>
  <c r="DF68" i="10" s="1"/>
  <c r="DG68" i="10" s="1"/>
  <c r="CO67" i="12"/>
  <c r="CG67" i="12"/>
  <c r="CH67" i="12" s="1"/>
  <c r="CI67" i="12" s="1"/>
  <c r="CS71" i="10"/>
  <c r="CB71" i="10"/>
  <c r="DQ68" i="12"/>
  <c r="CZ68" i="12"/>
  <c r="DZ66" i="11"/>
  <c r="AS71" i="10"/>
  <c r="AK71" i="10"/>
  <c r="AL71" i="10" s="1"/>
  <c r="AM71" i="10" s="1"/>
  <c r="DX67" i="11"/>
  <c r="EO67" i="11"/>
  <c r="EK67" i="10"/>
  <c r="EC67" i="10"/>
  <c r="ED67" i="10" s="1"/>
  <c r="EE67" i="10" s="1"/>
  <c r="BF69" i="12"/>
  <c r="DM66" i="12"/>
  <c r="DE66" i="12"/>
  <c r="DF66" i="12" s="1"/>
  <c r="DG66" i="12" s="1"/>
  <c r="BU72" i="10"/>
  <c r="BD72" i="10"/>
  <c r="J73" i="10"/>
  <c r="CB69" i="12"/>
  <c r="CS69" i="12"/>
  <c r="AS69" i="12"/>
  <c r="AK69" i="12"/>
  <c r="AL69" i="12" s="1"/>
  <c r="AM69" i="12" s="1"/>
  <c r="AH70" i="11"/>
  <c r="AF73" i="10"/>
  <c r="AW73" i="10"/>
  <c r="U72" i="10"/>
  <c r="M72" i="10"/>
  <c r="N72" i="10" s="1"/>
  <c r="O72" i="10" s="1"/>
  <c r="BQ68" i="11"/>
  <c r="BI68" i="11"/>
  <c r="BJ68" i="11" s="1"/>
  <c r="BK68" i="11" s="1"/>
  <c r="AH70" i="12"/>
  <c r="DZ66" i="12"/>
  <c r="BQ70" i="10"/>
  <c r="BI70" i="10"/>
  <c r="BJ70" i="10" s="1"/>
  <c r="BK70" i="10" s="1"/>
  <c r="BU70" i="11"/>
  <c r="BD70" i="11"/>
  <c r="M74" i="13" l="1"/>
  <c r="AX74" i="11" s="1"/>
  <c r="AY74" i="11" s="1"/>
  <c r="BC74" i="11" s="1"/>
  <c r="BE74" i="11" s="1"/>
  <c r="E74" i="13"/>
  <c r="B74" i="11" s="1"/>
  <c r="C74" i="11" s="1"/>
  <c r="G74" i="11" s="1"/>
  <c r="I74" i="11" s="1"/>
  <c r="H74" i="13"/>
  <c r="Z74" i="10" s="1"/>
  <c r="AA74" i="10" s="1"/>
  <c r="AE74" i="10" s="1"/>
  <c r="AG74" i="10" s="1"/>
  <c r="R74" i="13"/>
  <c r="CT74" i="8" s="1"/>
  <c r="CU74" i="8" s="1"/>
  <c r="CY74" i="8" s="1"/>
  <c r="DA74" i="8" s="1"/>
  <c r="F74" i="13"/>
  <c r="Z74" i="8" s="1"/>
  <c r="AA74" i="8" s="1"/>
  <c r="AE74" i="8" s="1"/>
  <c r="AG74" i="8" s="1"/>
  <c r="N74" i="13"/>
  <c r="BV74" i="8" s="1"/>
  <c r="BW74" i="8" s="1"/>
  <c r="CA74" i="8" s="1"/>
  <c r="CC74" i="8" s="1"/>
  <c r="A75" i="13"/>
  <c r="P74" i="13"/>
  <c r="BV74" i="10" s="1"/>
  <c r="BW74" i="10" s="1"/>
  <c r="CA74" i="10" s="1"/>
  <c r="CC74" i="10" s="1"/>
  <c r="U74" i="13"/>
  <c r="CT74" i="11" s="1"/>
  <c r="CU74" i="11" s="1"/>
  <c r="CY74" i="11" s="1"/>
  <c r="DA74" i="11" s="1"/>
  <c r="O74" i="13"/>
  <c r="BV74" i="12" s="1"/>
  <c r="BW74" i="12" s="1"/>
  <c r="CA74" i="12" s="1"/>
  <c r="CC74" i="12" s="1"/>
  <c r="G74" i="13"/>
  <c r="Z74" i="12" s="1"/>
  <c r="AA74" i="12" s="1"/>
  <c r="AE74" i="12" s="1"/>
  <c r="AG74" i="12" s="1"/>
  <c r="W74" i="13"/>
  <c r="DR74" i="12" s="1"/>
  <c r="DS74" i="12" s="1"/>
  <c r="DW74" i="12" s="1"/>
  <c r="DY74" i="12" s="1"/>
  <c r="C74" i="13"/>
  <c r="B74" i="12" s="1"/>
  <c r="C74" i="12" s="1"/>
  <c r="G74" i="12" s="1"/>
  <c r="I74" i="12" s="1"/>
  <c r="J74" i="13"/>
  <c r="AX74" i="8" s="1"/>
  <c r="AY74" i="8" s="1"/>
  <c r="BC74" i="8" s="1"/>
  <c r="BE74" i="8" s="1"/>
  <c r="B74" i="13"/>
  <c r="B74" i="8" s="1"/>
  <c r="C74" i="8" s="1"/>
  <c r="G74" i="8" s="1"/>
  <c r="I74" i="8" s="1"/>
  <c r="X74" i="13"/>
  <c r="DR74" i="10" s="1"/>
  <c r="DS74" i="10" s="1"/>
  <c r="DW74" i="10" s="1"/>
  <c r="DY74" i="10" s="1"/>
  <c r="Q74" i="13"/>
  <c r="BV74" i="11" s="1"/>
  <c r="BW74" i="11" s="1"/>
  <c r="CA74" i="11" s="1"/>
  <c r="CC74" i="11" s="1"/>
  <c r="S74" i="13"/>
  <c r="CT74" i="12" s="1"/>
  <c r="CU74" i="12" s="1"/>
  <c r="CY74" i="12" s="1"/>
  <c r="DA74" i="12" s="1"/>
  <c r="T74" i="13"/>
  <c r="CT74" i="10" s="1"/>
  <c r="CU74" i="10" s="1"/>
  <c r="CY74" i="10" s="1"/>
  <c r="DA74" i="10" s="1"/>
  <c r="K74" i="13"/>
  <c r="AX74" i="12" s="1"/>
  <c r="AY74" i="12" s="1"/>
  <c r="BC74" i="12" s="1"/>
  <c r="BE74" i="12" s="1"/>
  <c r="Y74" i="13"/>
  <c r="DR74" i="11" s="1"/>
  <c r="DS74" i="11" s="1"/>
  <c r="DW74" i="11" s="1"/>
  <c r="DY74" i="11" s="1"/>
  <c r="V74" i="13"/>
  <c r="DR74" i="8" s="1"/>
  <c r="DS74" i="8" s="1"/>
  <c r="DW74" i="8" s="1"/>
  <c r="DY74" i="8" s="1"/>
  <c r="L74" i="13"/>
  <c r="AX74" i="10" s="1"/>
  <c r="AY74" i="10" s="1"/>
  <c r="BC74" i="10" s="1"/>
  <c r="BE74" i="10" s="1"/>
  <c r="D74" i="13"/>
  <c r="B74" i="10" s="1"/>
  <c r="C74" i="10" s="1"/>
  <c r="G74" i="10" s="1"/>
  <c r="I74" i="10" s="1"/>
  <c r="M74" i="10" s="1"/>
  <c r="N74" i="10" s="1"/>
  <c r="O74" i="10" s="1"/>
  <c r="I74" i="13"/>
  <c r="Z74" i="11" s="1"/>
  <c r="AA74" i="11" s="1"/>
  <c r="AE74" i="11" s="1"/>
  <c r="AG74" i="11" s="1"/>
  <c r="AS70" i="8"/>
  <c r="AK70" i="8"/>
  <c r="AL70" i="8" s="1"/>
  <c r="AM70" i="8" s="1"/>
  <c r="BU70" i="8"/>
  <c r="BD70" i="8"/>
  <c r="BF70" i="8" s="1"/>
  <c r="U70" i="8"/>
  <c r="M70" i="8"/>
  <c r="N70" i="8" s="1"/>
  <c r="O70" i="8" s="1"/>
  <c r="AW71" i="8"/>
  <c r="AF71" i="8"/>
  <c r="BF69" i="8"/>
  <c r="DB67" i="8"/>
  <c r="J71" i="8"/>
  <c r="CS69" i="8"/>
  <c r="CB69" i="8"/>
  <c r="CD69" i="8" s="1"/>
  <c r="EO67" i="8"/>
  <c r="DX67" i="8"/>
  <c r="DZ67" i="8" s="1"/>
  <c r="A73" i="8"/>
  <c r="Y72" i="8"/>
  <c r="H72" i="8"/>
  <c r="DQ68" i="8"/>
  <c r="CZ68" i="8"/>
  <c r="CD68" i="8"/>
  <c r="BQ68" i="8"/>
  <c r="BI68" i="8"/>
  <c r="BJ68" i="8" s="1"/>
  <c r="BK68" i="8" s="1"/>
  <c r="AS69" i="8"/>
  <c r="AK69" i="8"/>
  <c r="AL69" i="8" s="1"/>
  <c r="AM69" i="8" s="1"/>
  <c r="EK66" i="8"/>
  <c r="EC66" i="8"/>
  <c r="ED66" i="8" s="1"/>
  <c r="EE66" i="8" s="1"/>
  <c r="CD69" i="12"/>
  <c r="CD69" i="11"/>
  <c r="DB68" i="11"/>
  <c r="U71" i="11"/>
  <c r="M71" i="11"/>
  <c r="N71" i="11" s="1"/>
  <c r="O71" i="11" s="1"/>
  <c r="DM69" i="10"/>
  <c r="DE69" i="10"/>
  <c r="DF69" i="10" s="1"/>
  <c r="DG69" i="10" s="1"/>
  <c r="H75" i="10"/>
  <c r="A76" i="10"/>
  <c r="Y75" i="10"/>
  <c r="DM67" i="11"/>
  <c r="DE67" i="11"/>
  <c r="DF67" i="11" s="1"/>
  <c r="DG67" i="11" s="1"/>
  <c r="DB70" i="10"/>
  <c r="DX68" i="11"/>
  <c r="EO68" i="11"/>
  <c r="J72" i="11"/>
  <c r="BU73" i="10"/>
  <c r="BD73" i="10"/>
  <c r="DX70" i="10"/>
  <c r="EO70" i="10"/>
  <c r="CO70" i="10"/>
  <c r="CG70" i="10"/>
  <c r="CH70" i="10" s="1"/>
  <c r="CI70" i="10" s="1"/>
  <c r="BQ69" i="11"/>
  <c r="BI69" i="11"/>
  <c r="BJ69" i="11" s="1"/>
  <c r="BK69" i="11" s="1"/>
  <c r="EK68" i="10"/>
  <c r="EC68" i="10"/>
  <c r="ED68" i="10" s="1"/>
  <c r="EE68" i="10" s="1"/>
  <c r="A74" i="11"/>
  <c r="Y73" i="11"/>
  <c r="H73" i="11"/>
  <c r="BF70" i="12"/>
  <c r="EK66" i="12"/>
  <c r="EC66" i="12"/>
  <c r="ED66" i="12" s="1"/>
  <c r="EE66" i="12" s="1"/>
  <c r="AH73" i="10"/>
  <c r="U73" i="10"/>
  <c r="M73" i="10"/>
  <c r="N73" i="10" s="1"/>
  <c r="O73" i="10" s="1"/>
  <c r="BQ69" i="12"/>
  <c r="BI69" i="12"/>
  <c r="BJ69" i="12" s="1"/>
  <c r="BK69" i="12" s="1"/>
  <c r="EK66" i="11"/>
  <c r="EC66" i="11"/>
  <c r="ED66" i="11" s="1"/>
  <c r="EE66" i="11" s="1"/>
  <c r="CO68" i="12"/>
  <c r="CG68" i="12"/>
  <c r="CH68" i="12" s="1"/>
  <c r="CI68" i="12" s="1"/>
  <c r="CO68" i="11"/>
  <c r="CG68" i="11"/>
  <c r="CH68" i="11" s="1"/>
  <c r="CI68" i="11" s="1"/>
  <c r="AW72" i="11"/>
  <c r="AF72" i="11"/>
  <c r="CS70" i="12"/>
  <c r="CB70" i="12"/>
  <c r="DB68" i="12"/>
  <c r="AH71" i="12"/>
  <c r="DX68" i="12"/>
  <c r="EO68" i="12"/>
  <c r="BQ71" i="10"/>
  <c r="BI71" i="10"/>
  <c r="BJ71" i="10" s="1"/>
  <c r="BK71" i="10" s="1"/>
  <c r="DZ69" i="10"/>
  <c r="BU71" i="12"/>
  <c r="BD71" i="12"/>
  <c r="J72" i="12"/>
  <c r="AH71" i="11"/>
  <c r="BF70" i="11"/>
  <c r="AS70" i="12"/>
  <c r="AK70" i="12"/>
  <c r="AL70" i="12" s="1"/>
  <c r="AM70" i="12" s="1"/>
  <c r="BF72" i="10"/>
  <c r="CD71" i="10"/>
  <c r="AS72" i="10"/>
  <c r="AK72" i="10"/>
  <c r="AL72" i="10" s="1"/>
  <c r="AM72" i="10" s="1"/>
  <c r="DM67" i="12"/>
  <c r="DE67" i="12"/>
  <c r="DF67" i="12" s="1"/>
  <c r="DG67" i="12" s="1"/>
  <c r="AF72" i="12"/>
  <c r="AW72" i="12"/>
  <c r="BU71" i="11"/>
  <c r="BD71" i="11"/>
  <c r="CS70" i="11"/>
  <c r="CB70" i="11"/>
  <c r="AS70" i="11"/>
  <c r="AK70" i="11"/>
  <c r="AL70" i="11" s="1"/>
  <c r="AM70" i="11" s="1"/>
  <c r="CZ69" i="12"/>
  <c r="DQ69" i="12"/>
  <c r="CS72" i="10"/>
  <c r="CB72" i="10"/>
  <c r="DZ67" i="11"/>
  <c r="DQ71" i="10"/>
  <c r="CZ71" i="10"/>
  <c r="DZ67" i="12"/>
  <c r="DQ69" i="11"/>
  <c r="CZ69" i="11"/>
  <c r="H73" i="12"/>
  <c r="A74" i="12"/>
  <c r="Y73" i="12"/>
  <c r="U71" i="12"/>
  <c r="M71" i="12"/>
  <c r="N71" i="12" s="1"/>
  <c r="O71" i="12" s="1"/>
  <c r="AW74" i="10"/>
  <c r="AF74" i="10"/>
  <c r="L75" i="13" l="1"/>
  <c r="AX75" i="10" s="1"/>
  <c r="AY75" i="10" s="1"/>
  <c r="BC75" i="10" s="1"/>
  <c r="BE75" i="10" s="1"/>
  <c r="D75" i="13"/>
  <c r="B75" i="10" s="1"/>
  <c r="C75" i="10" s="1"/>
  <c r="G75" i="10" s="1"/>
  <c r="I75" i="10" s="1"/>
  <c r="A76" i="13"/>
  <c r="T75" i="13"/>
  <c r="CT75" i="10" s="1"/>
  <c r="CU75" i="10" s="1"/>
  <c r="CY75" i="10" s="1"/>
  <c r="DA75" i="10" s="1"/>
  <c r="P75" i="13"/>
  <c r="BV75" i="10" s="1"/>
  <c r="BW75" i="10" s="1"/>
  <c r="CA75" i="10" s="1"/>
  <c r="CC75" i="10" s="1"/>
  <c r="O75" i="13"/>
  <c r="BV75" i="12" s="1"/>
  <c r="BW75" i="12" s="1"/>
  <c r="CA75" i="12" s="1"/>
  <c r="CC75" i="12" s="1"/>
  <c r="N75" i="13"/>
  <c r="BV75" i="8" s="1"/>
  <c r="BW75" i="8" s="1"/>
  <c r="CA75" i="8" s="1"/>
  <c r="CC75" i="8" s="1"/>
  <c r="F75" i="13"/>
  <c r="Z75" i="8" s="1"/>
  <c r="AA75" i="8" s="1"/>
  <c r="AE75" i="8" s="1"/>
  <c r="AG75" i="8" s="1"/>
  <c r="K75" i="13"/>
  <c r="AX75" i="12" s="1"/>
  <c r="AY75" i="12" s="1"/>
  <c r="BC75" i="12" s="1"/>
  <c r="BE75" i="12" s="1"/>
  <c r="Y75" i="13"/>
  <c r="DR75" i="11" s="1"/>
  <c r="DS75" i="11" s="1"/>
  <c r="DW75" i="11" s="1"/>
  <c r="DY75" i="11" s="1"/>
  <c r="W75" i="13"/>
  <c r="DR75" i="12" s="1"/>
  <c r="DS75" i="12" s="1"/>
  <c r="DW75" i="12" s="1"/>
  <c r="DY75" i="12" s="1"/>
  <c r="V75" i="13"/>
  <c r="DR75" i="8" s="1"/>
  <c r="DS75" i="8" s="1"/>
  <c r="DW75" i="8" s="1"/>
  <c r="DY75" i="8" s="1"/>
  <c r="J75" i="13"/>
  <c r="AX75" i="8" s="1"/>
  <c r="AY75" i="8" s="1"/>
  <c r="BC75" i="8" s="1"/>
  <c r="BE75" i="8" s="1"/>
  <c r="B75" i="13"/>
  <c r="B75" i="8" s="1"/>
  <c r="C75" i="8" s="1"/>
  <c r="G75" i="8" s="1"/>
  <c r="I75" i="8" s="1"/>
  <c r="I75" i="13"/>
  <c r="Z75" i="11" s="1"/>
  <c r="AA75" i="11" s="1"/>
  <c r="AE75" i="11" s="1"/>
  <c r="AG75" i="11" s="1"/>
  <c r="E75" i="13"/>
  <c r="B75" i="11" s="1"/>
  <c r="C75" i="11" s="1"/>
  <c r="G75" i="11" s="1"/>
  <c r="I75" i="11" s="1"/>
  <c r="X75" i="13"/>
  <c r="DR75" i="10" s="1"/>
  <c r="DS75" i="10" s="1"/>
  <c r="DW75" i="10" s="1"/>
  <c r="DY75" i="10" s="1"/>
  <c r="Q75" i="13"/>
  <c r="BV75" i="11" s="1"/>
  <c r="BW75" i="11" s="1"/>
  <c r="CA75" i="11" s="1"/>
  <c r="CC75" i="11" s="1"/>
  <c r="G75" i="13"/>
  <c r="Z75" i="12" s="1"/>
  <c r="AA75" i="12" s="1"/>
  <c r="AE75" i="12" s="1"/>
  <c r="AG75" i="12" s="1"/>
  <c r="H75" i="13"/>
  <c r="Z75" i="10" s="1"/>
  <c r="AA75" i="10" s="1"/>
  <c r="AE75" i="10" s="1"/>
  <c r="AG75" i="10" s="1"/>
  <c r="M75" i="13"/>
  <c r="AX75" i="11" s="1"/>
  <c r="AY75" i="11" s="1"/>
  <c r="BC75" i="11" s="1"/>
  <c r="BE75" i="11" s="1"/>
  <c r="U75" i="13"/>
  <c r="CT75" i="11" s="1"/>
  <c r="CU75" i="11" s="1"/>
  <c r="CY75" i="11" s="1"/>
  <c r="DA75" i="11" s="1"/>
  <c r="C75" i="13"/>
  <c r="B75" i="12" s="1"/>
  <c r="C75" i="12" s="1"/>
  <c r="G75" i="12" s="1"/>
  <c r="I75" i="12" s="1"/>
  <c r="R75" i="13"/>
  <c r="CT75" i="8" s="1"/>
  <c r="CU75" i="8" s="1"/>
  <c r="CY75" i="8" s="1"/>
  <c r="DA75" i="8" s="1"/>
  <c r="S75" i="13"/>
  <c r="CT75" i="12" s="1"/>
  <c r="CU75" i="12" s="1"/>
  <c r="CY75" i="12" s="1"/>
  <c r="DA75" i="12" s="1"/>
  <c r="DB68" i="8"/>
  <c r="CZ69" i="8"/>
  <c r="DQ69" i="8"/>
  <c r="BU71" i="8"/>
  <c r="BD71" i="8"/>
  <c r="BF71" i="8" s="1"/>
  <c r="EO68" i="8"/>
  <c r="DX68" i="8"/>
  <c r="DZ68" i="8" s="1"/>
  <c r="J72" i="8"/>
  <c r="U71" i="8"/>
  <c r="M71" i="8"/>
  <c r="N71" i="8" s="1"/>
  <c r="O71" i="8" s="1"/>
  <c r="AW72" i="8"/>
  <c r="AF72" i="8"/>
  <c r="BQ70" i="8"/>
  <c r="BI70" i="8"/>
  <c r="BJ70" i="8" s="1"/>
  <c r="BK70" i="8" s="1"/>
  <c r="Y73" i="8"/>
  <c r="H73" i="8"/>
  <c r="A74" i="8"/>
  <c r="DM67" i="8"/>
  <c r="DE67" i="8"/>
  <c r="DF67" i="8" s="1"/>
  <c r="DG67" i="8" s="1"/>
  <c r="CS70" i="8"/>
  <c r="CB70" i="8"/>
  <c r="CD70" i="8" s="1"/>
  <c r="EK67" i="8"/>
  <c r="EC67" i="8"/>
  <c r="ED67" i="8" s="1"/>
  <c r="EE67" i="8" s="1"/>
  <c r="BQ69" i="8"/>
  <c r="BI69" i="8"/>
  <c r="BJ69" i="8" s="1"/>
  <c r="BK69" i="8" s="1"/>
  <c r="CO68" i="8"/>
  <c r="CG68" i="8"/>
  <c r="CH68" i="8" s="1"/>
  <c r="CI68" i="8" s="1"/>
  <c r="CO69" i="8"/>
  <c r="CG69" i="8"/>
  <c r="CH69" i="8" s="1"/>
  <c r="CI69" i="8" s="1"/>
  <c r="AH71" i="8"/>
  <c r="DX69" i="11"/>
  <c r="EO69" i="11"/>
  <c r="CZ72" i="10"/>
  <c r="DQ72" i="10"/>
  <c r="CD70" i="11"/>
  <c r="CS71" i="11"/>
  <c r="CB71" i="11"/>
  <c r="AS71" i="11"/>
  <c r="AK71" i="11"/>
  <c r="AL71" i="11" s="1"/>
  <c r="AM71" i="11" s="1"/>
  <c r="AS71" i="12"/>
  <c r="AK71" i="12"/>
  <c r="AL71" i="12" s="1"/>
  <c r="AM71" i="12" s="1"/>
  <c r="CO69" i="11"/>
  <c r="CG69" i="11"/>
  <c r="CH69" i="11" s="1"/>
  <c r="CI69" i="11" s="1"/>
  <c r="DX69" i="12"/>
  <c r="EO69" i="12"/>
  <c r="CZ70" i="11"/>
  <c r="DQ70" i="11"/>
  <c r="BU72" i="12"/>
  <c r="BD72" i="12"/>
  <c r="CD70" i="12"/>
  <c r="EK67" i="12"/>
  <c r="EC67" i="12"/>
  <c r="ED67" i="12" s="1"/>
  <c r="EE67" i="12" s="1"/>
  <c r="DB69" i="12"/>
  <c r="AH72" i="12"/>
  <c r="CO71" i="10"/>
  <c r="CG71" i="10"/>
  <c r="CH71" i="10" s="1"/>
  <c r="CI71" i="10" s="1"/>
  <c r="U72" i="12"/>
  <c r="M72" i="12"/>
  <c r="N72" i="12" s="1"/>
  <c r="O72" i="12" s="1"/>
  <c r="DZ68" i="12"/>
  <c r="CZ70" i="12"/>
  <c r="DQ70" i="12"/>
  <c r="AW73" i="12"/>
  <c r="AF73" i="12"/>
  <c r="DB71" i="10"/>
  <c r="BQ70" i="11"/>
  <c r="BI70" i="11"/>
  <c r="BJ70" i="11" s="1"/>
  <c r="BK70" i="11" s="1"/>
  <c r="BF71" i="12"/>
  <c r="DM68" i="12"/>
  <c r="DE68" i="12"/>
  <c r="DF68" i="12" s="1"/>
  <c r="DG68" i="12" s="1"/>
  <c r="AH72" i="11"/>
  <c r="BQ70" i="12"/>
  <c r="BI70" i="12"/>
  <c r="BJ70" i="12" s="1"/>
  <c r="BK70" i="12" s="1"/>
  <c r="H74" i="12"/>
  <c r="Y74" i="12"/>
  <c r="A75" i="12"/>
  <c r="DX71" i="10"/>
  <c r="EO71" i="10"/>
  <c r="BQ72" i="10"/>
  <c r="BI72" i="10"/>
  <c r="BJ72" i="10" s="1"/>
  <c r="BK72" i="10" s="1"/>
  <c r="CS71" i="12"/>
  <c r="CB71" i="12"/>
  <c r="BU72" i="11"/>
  <c r="BD72" i="11"/>
  <c r="J73" i="11"/>
  <c r="DZ68" i="11"/>
  <c r="J73" i="12"/>
  <c r="AS73" i="10"/>
  <c r="AK73" i="10"/>
  <c r="AL73" i="10" s="1"/>
  <c r="AM73" i="10" s="1"/>
  <c r="AW73" i="11"/>
  <c r="AF73" i="11"/>
  <c r="BF73" i="10"/>
  <c r="AW75" i="10"/>
  <c r="AF75" i="10"/>
  <c r="CO69" i="12"/>
  <c r="CG69" i="12"/>
  <c r="CH69" i="12" s="1"/>
  <c r="CI69" i="12" s="1"/>
  <c r="AH74" i="10"/>
  <c r="EK67" i="11"/>
  <c r="EC67" i="11"/>
  <c r="ED67" i="11" s="1"/>
  <c r="EE67" i="11" s="1"/>
  <c r="EK69" i="10"/>
  <c r="EC69" i="10"/>
  <c r="ED69" i="10" s="1"/>
  <c r="EE69" i="10" s="1"/>
  <c r="Y74" i="11"/>
  <c r="A75" i="11"/>
  <c r="H74" i="11"/>
  <c r="CS73" i="10"/>
  <c r="CB73" i="10"/>
  <c r="U72" i="11"/>
  <c r="M72" i="11"/>
  <c r="N72" i="11" s="1"/>
  <c r="O72" i="11" s="1"/>
  <c r="A77" i="10"/>
  <c r="Y76" i="10"/>
  <c r="H76" i="10"/>
  <c r="DM68" i="11"/>
  <c r="DE68" i="11"/>
  <c r="DF68" i="11" s="1"/>
  <c r="DG68" i="11" s="1"/>
  <c r="BU74" i="10"/>
  <c r="BD74" i="10"/>
  <c r="DB69" i="11"/>
  <c r="CD72" i="10"/>
  <c r="BF71" i="11"/>
  <c r="DZ70" i="10"/>
  <c r="DM70" i="10"/>
  <c r="DE70" i="10"/>
  <c r="DF70" i="10" s="1"/>
  <c r="DG70" i="10" s="1"/>
  <c r="J75" i="10"/>
  <c r="Q76" i="13" l="1"/>
  <c r="BV76" i="11" s="1"/>
  <c r="BW76" i="11" s="1"/>
  <c r="CA76" i="11" s="1"/>
  <c r="CC76" i="11" s="1"/>
  <c r="J76" i="13"/>
  <c r="AX76" i="8" s="1"/>
  <c r="AY76" i="8" s="1"/>
  <c r="BC76" i="8" s="1"/>
  <c r="BE76" i="8" s="1"/>
  <c r="P76" i="13"/>
  <c r="BV76" i="10" s="1"/>
  <c r="BW76" i="10" s="1"/>
  <c r="CA76" i="10" s="1"/>
  <c r="CC76" i="10" s="1"/>
  <c r="C76" i="13"/>
  <c r="B76" i="12" s="1"/>
  <c r="C76" i="12" s="1"/>
  <c r="G76" i="12" s="1"/>
  <c r="I76" i="12" s="1"/>
  <c r="H76" i="13"/>
  <c r="Z76" i="10" s="1"/>
  <c r="AA76" i="10" s="1"/>
  <c r="AE76" i="10" s="1"/>
  <c r="AG76" i="10" s="1"/>
  <c r="V76" i="13"/>
  <c r="DR76" i="8" s="1"/>
  <c r="DS76" i="8" s="1"/>
  <c r="DW76" i="8" s="1"/>
  <c r="DY76" i="8" s="1"/>
  <c r="A77" i="13"/>
  <c r="W76" i="13"/>
  <c r="DR76" i="12" s="1"/>
  <c r="DS76" i="12" s="1"/>
  <c r="DW76" i="12" s="1"/>
  <c r="DY76" i="12" s="1"/>
  <c r="N76" i="13"/>
  <c r="BV76" i="8" s="1"/>
  <c r="BW76" i="8" s="1"/>
  <c r="CA76" i="8" s="1"/>
  <c r="CC76" i="8" s="1"/>
  <c r="G76" i="13"/>
  <c r="Z76" i="12" s="1"/>
  <c r="AA76" i="12" s="1"/>
  <c r="AE76" i="12" s="1"/>
  <c r="AG76" i="12" s="1"/>
  <c r="X76" i="13"/>
  <c r="DR76" i="10" s="1"/>
  <c r="DS76" i="10" s="1"/>
  <c r="DW76" i="10" s="1"/>
  <c r="DY76" i="10" s="1"/>
  <c r="B76" i="13"/>
  <c r="B76" i="8" s="1"/>
  <c r="C76" i="8" s="1"/>
  <c r="G76" i="8" s="1"/>
  <c r="I76" i="8" s="1"/>
  <c r="D76" i="13"/>
  <c r="B76" i="10" s="1"/>
  <c r="C76" i="10" s="1"/>
  <c r="G76" i="10" s="1"/>
  <c r="I76" i="10" s="1"/>
  <c r="L76" i="13"/>
  <c r="AX76" i="10" s="1"/>
  <c r="AY76" i="10" s="1"/>
  <c r="BC76" i="10" s="1"/>
  <c r="BE76" i="10" s="1"/>
  <c r="T76" i="13"/>
  <c r="CT76" i="10" s="1"/>
  <c r="CU76" i="10" s="1"/>
  <c r="CY76" i="10" s="1"/>
  <c r="DA76" i="10" s="1"/>
  <c r="E76" i="13"/>
  <c r="B76" i="11" s="1"/>
  <c r="C76" i="11" s="1"/>
  <c r="G76" i="11" s="1"/>
  <c r="I76" i="11" s="1"/>
  <c r="S76" i="13"/>
  <c r="CT76" i="12" s="1"/>
  <c r="CU76" i="12" s="1"/>
  <c r="CY76" i="12" s="1"/>
  <c r="DA76" i="12" s="1"/>
  <c r="R76" i="13"/>
  <c r="CT76" i="8" s="1"/>
  <c r="CU76" i="8" s="1"/>
  <c r="CY76" i="8" s="1"/>
  <c r="DA76" i="8" s="1"/>
  <c r="I76" i="13"/>
  <c r="Z76" i="11" s="1"/>
  <c r="AA76" i="11" s="1"/>
  <c r="AE76" i="11" s="1"/>
  <c r="AG76" i="11" s="1"/>
  <c r="U76" i="13"/>
  <c r="CT76" i="11" s="1"/>
  <c r="CU76" i="11" s="1"/>
  <c r="CY76" i="11" s="1"/>
  <c r="DA76" i="11" s="1"/>
  <c r="M76" i="13"/>
  <c r="AX76" i="11" s="1"/>
  <c r="AY76" i="11" s="1"/>
  <c r="BC76" i="11" s="1"/>
  <c r="BE76" i="11" s="1"/>
  <c r="Y76" i="13"/>
  <c r="DR76" i="11" s="1"/>
  <c r="DS76" i="11" s="1"/>
  <c r="DW76" i="11" s="1"/>
  <c r="DY76" i="11" s="1"/>
  <c r="O76" i="13"/>
  <c r="BV76" i="12" s="1"/>
  <c r="BW76" i="12" s="1"/>
  <c r="CA76" i="12" s="1"/>
  <c r="CC76" i="12" s="1"/>
  <c r="K76" i="13"/>
  <c r="AX76" i="12" s="1"/>
  <c r="AY76" i="12" s="1"/>
  <c r="BC76" i="12" s="1"/>
  <c r="BE76" i="12" s="1"/>
  <c r="F76" i="13"/>
  <c r="Z76" i="8" s="1"/>
  <c r="AA76" i="8" s="1"/>
  <c r="AE76" i="8" s="1"/>
  <c r="AG76" i="8" s="1"/>
  <c r="CO70" i="8"/>
  <c r="CG70" i="8"/>
  <c r="CH70" i="8" s="1"/>
  <c r="CI70" i="8" s="1"/>
  <c r="EK68" i="8"/>
  <c r="EC68" i="8"/>
  <c r="ED68" i="8" s="1"/>
  <c r="EE68" i="8" s="1"/>
  <c r="DQ70" i="8"/>
  <c r="CZ70" i="8"/>
  <c r="AH72" i="8"/>
  <c r="BQ71" i="8"/>
  <c r="BI71" i="8"/>
  <c r="BJ71" i="8" s="1"/>
  <c r="BK71" i="8" s="1"/>
  <c r="BD72" i="8"/>
  <c r="BU72" i="8"/>
  <c r="CS71" i="8"/>
  <c r="CB71" i="8"/>
  <c r="AS71" i="8"/>
  <c r="AK71" i="8"/>
  <c r="AL71" i="8" s="1"/>
  <c r="AM71" i="8" s="1"/>
  <c r="A75" i="8"/>
  <c r="Y74" i="8"/>
  <c r="H74" i="8"/>
  <c r="EO69" i="8"/>
  <c r="DX69" i="8"/>
  <c r="J73" i="8"/>
  <c r="DB69" i="8"/>
  <c r="AW73" i="8"/>
  <c r="AF73" i="8"/>
  <c r="U72" i="8"/>
  <c r="M72" i="8"/>
  <c r="N72" i="8" s="1"/>
  <c r="O72" i="8" s="1"/>
  <c r="DM68" i="8"/>
  <c r="DE68" i="8"/>
  <c r="DF68" i="8" s="1"/>
  <c r="DG68" i="8" s="1"/>
  <c r="BQ71" i="11"/>
  <c r="BI71" i="11"/>
  <c r="BJ71" i="11" s="1"/>
  <c r="BK71" i="11" s="1"/>
  <c r="BQ73" i="10"/>
  <c r="BI73" i="10"/>
  <c r="BJ73" i="10" s="1"/>
  <c r="BK73" i="10" s="1"/>
  <c r="BF72" i="11"/>
  <c r="J74" i="12"/>
  <c r="DM69" i="12"/>
  <c r="DE69" i="12"/>
  <c r="DF69" i="12" s="1"/>
  <c r="DG69" i="12" s="1"/>
  <c r="BF72" i="12"/>
  <c r="DB72" i="10"/>
  <c r="CD73" i="10"/>
  <c r="AS74" i="10"/>
  <c r="AK74" i="10"/>
  <c r="AL74" i="10" s="1"/>
  <c r="AM74" i="10" s="1"/>
  <c r="AH73" i="11"/>
  <c r="CS72" i="11"/>
  <c r="CB72" i="11"/>
  <c r="DM71" i="10"/>
  <c r="DE71" i="10"/>
  <c r="DF71" i="10" s="1"/>
  <c r="DG71" i="10" s="1"/>
  <c r="DX70" i="12"/>
  <c r="EO70" i="12"/>
  <c r="CS72" i="12"/>
  <c r="CB72" i="12"/>
  <c r="U75" i="10"/>
  <c r="M75" i="10"/>
  <c r="N75" i="10" s="1"/>
  <c r="O75" i="10" s="1"/>
  <c r="CO72" i="10"/>
  <c r="CG72" i="10"/>
  <c r="CH72" i="10" s="1"/>
  <c r="CI72" i="10" s="1"/>
  <c r="DQ73" i="10"/>
  <c r="CZ73" i="10"/>
  <c r="BU73" i="11"/>
  <c r="BD73" i="11"/>
  <c r="AH73" i="12"/>
  <c r="DB70" i="12"/>
  <c r="DX70" i="11"/>
  <c r="EO70" i="11"/>
  <c r="DZ69" i="11"/>
  <c r="J76" i="10"/>
  <c r="J74" i="11"/>
  <c r="BQ71" i="12"/>
  <c r="BI71" i="12"/>
  <c r="BJ71" i="12" s="1"/>
  <c r="BK71" i="12" s="1"/>
  <c r="BU73" i="12"/>
  <c r="BD73" i="12"/>
  <c r="DB70" i="11"/>
  <c r="CD71" i="11"/>
  <c r="DM69" i="11"/>
  <c r="DE69" i="11"/>
  <c r="DF69" i="11" s="1"/>
  <c r="DG69" i="11" s="1"/>
  <c r="AF76" i="10"/>
  <c r="AW76" i="10"/>
  <c r="Y75" i="11"/>
  <c r="A76" i="11"/>
  <c r="H75" i="11"/>
  <c r="EK68" i="11"/>
  <c r="EC68" i="11"/>
  <c r="ED68" i="11" s="1"/>
  <c r="EE68" i="11" s="1"/>
  <c r="AS72" i="11"/>
  <c r="AK72" i="11"/>
  <c r="AL72" i="11" s="1"/>
  <c r="AM72" i="11" s="1"/>
  <c r="CO70" i="12"/>
  <c r="CG70" i="12"/>
  <c r="CH70" i="12" s="1"/>
  <c r="CI70" i="12" s="1"/>
  <c r="DQ71" i="11"/>
  <c r="CZ71" i="11"/>
  <c r="BF74" i="10"/>
  <c r="A78" i="10"/>
  <c r="Y77" i="10"/>
  <c r="H77" i="10"/>
  <c r="AF74" i="11"/>
  <c r="AW74" i="11"/>
  <c r="AH75" i="10"/>
  <c r="DZ71" i="10"/>
  <c r="DZ69" i="12"/>
  <c r="EK70" i="10"/>
  <c r="EC70" i="10"/>
  <c r="ED70" i="10" s="1"/>
  <c r="EE70" i="10" s="1"/>
  <c r="CB74" i="10"/>
  <c r="CS74" i="10"/>
  <c r="BU75" i="10"/>
  <c r="BD75" i="10"/>
  <c r="U73" i="11"/>
  <c r="M73" i="11"/>
  <c r="N73" i="11" s="1"/>
  <c r="O73" i="11" s="1"/>
  <c r="CD71" i="12"/>
  <c r="A76" i="12"/>
  <c r="Y75" i="12"/>
  <c r="H75" i="12"/>
  <c r="EK68" i="12"/>
  <c r="EC68" i="12"/>
  <c r="ED68" i="12" s="1"/>
  <c r="EE68" i="12" s="1"/>
  <c r="AS72" i="12"/>
  <c r="AK72" i="12"/>
  <c r="AL72" i="12" s="1"/>
  <c r="AM72" i="12" s="1"/>
  <c r="CO70" i="11"/>
  <c r="CG70" i="11"/>
  <c r="CH70" i="11" s="1"/>
  <c r="CI70" i="11" s="1"/>
  <c r="U73" i="12"/>
  <c r="M73" i="12"/>
  <c r="N73" i="12" s="1"/>
  <c r="O73" i="12" s="1"/>
  <c r="DQ71" i="12"/>
  <c r="CZ71" i="12"/>
  <c r="AW74" i="12"/>
  <c r="AF74" i="12"/>
  <c r="EO72" i="10"/>
  <c r="DX72" i="10"/>
  <c r="N77" i="13" l="1"/>
  <c r="BV77" i="8" s="1"/>
  <c r="BW77" i="8" s="1"/>
  <c r="CA77" i="8" s="1"/>
  <c r="CC77" i="8" s="1"/>
  <c r="A78" i="13"/>
  <c r="C77" i="13"/>
  <c r="B77" i="12" s="1"/>
  <c r="C77" i="12" s="1"/>
  <c r="G77" i="12" s="1"/>
  <c r="I77" i="12" s="1"/>
  <c r="E77" i="13"/>
  <c r="B77" i="11" s="1"/>
  <c r="C77" i="11" s="1"/>
  <c r="G77" i="11" s="1"/>
  <c r="I77" i="11" s="1"/>
  <c r="O77" i="13"/>
  <c r="BV77" i="12" s="1"/>
  <c r="BW77" i="12" s="1"/>
  <c r="CA77" i="12" s="1"/>
  <c r="CC77" i="12" s="1"/>
  <c r="X77" i="13"/>
  <c r="DR77" i="10" s="1"/>
  <c r="DS77" i="10" s="1"/>
  <c r="DW77" i="10" s="1"/>
  <c r="DY77" i="10" s="1"/>
  <c r="R77" i="13"/>
  <c r="CT77" i="8" s="1"/>
  <c r="CU77" i="8" s="1"/>
  <c r="CY77" i="8" s="1"/>
  <c r="DA77" i="8" s="1"/>
  <c r="U77" i="13"/>
  <c r="CT77" i="11" s="1"/>
  <c r="CU77" i="11" s="1"/>
  <c r="CY77" i="11" s="1"/>
  <c r="DA77" i="11" s="1"/>
  <c r="D77" i="13"/>
  <c r="B77" i="10" s="1"/>
  <c r="C77" i="10" s="1"/>
  <c r="G77" i="10" s="1"/>
  <c r="I77" i="10" s="1"/>
  <c r="I77" i="13"/>
  <c r="Z77" i="11" s="1"/>
  <c r="AA77" i="11" s="1"/>
  <c r="AE77" i="11" s="1"/>
  <c r="AG77" i="11" s="1"/>
  <c r="Y77" i="13"/>
  <c r="DR77" i="11" s="1"/>
  <c r="DS77" i="11" s="1"/>
  <c r="DW77" i="11" s="1"/>
  <c r="DY77" i="11" s="1"/>
  <c r="H77" i="13"/>
  <c r="Z77" i="10" s="1"/>
  <c r="AA77" i="10" s="1"/>
  <c r="AE77" i="10" s="1"/>
  <c r="AG77" i="10" s="1"/>
  <c r="L77" i="13"/>
  <c r="AX77" i="10" s="1"/>
  <c r="AY77" i="10" s="1"/>
  <c r="BC77" i="10" s="1"/>
  <c r="BE77" i="10" s="1"/>
  <c r="S77" i="13"/>
  <c r="CT77" i="12" s="1"/>
  <c r="CU77" i="12" s="1"/>
  <c r="CY77" i="12" s="1"/>
  <c r="DA77" i="12" s="1"/>
  <c r="W77" i="13"/>
  <c r="DR77" i="12" s="1"/>
  <c r="DS77" i="12" s="1"/>
  <c r="DW77" i="12" s="1"/>
  <c r="DY77" i="12" s="1"/>
  <c r="P77" i="13"/>
  <c r="BV77" i="10" s="1"/>
  <c r="BW77" i="10" s="1"/>
  <c r="CA77" i="10" s="1"/>
  <c r="CC77" i="10" s="1"/>
  <c r="G77" i="13"/>
  <c r="Z77" i="12" s="1"/>
  <c r="AA77" i="12" s="1"/>
  <c r="AE77" i="12" s="1"/>
  <c r="AG77" i="12" s="1"/>
  <c r="F77" i="13"/>
  <c r="Z77" i="8" s="1"/>
  <c r="AA77" i="8" s="1"/>
  <c r="AE77" i="8" s="1"/>
  <c r="AG77" i="8" s="1"/>
  <c r="V77" i="13"/>
  <c r="DR77" i="8" s="1"/>
  <c r="DS77" i="8" s="1"/>
  <c r="DW77" i="8" s="1"/>
  <c r="DY77" i="8" s="1"/>
  <c r="Q77" i="13"/>
  <c r="BV77" i="11" s="1"/>
  <c r="BW77" i="11" s="1"/>
  <c r="CA77" i="11" s="1"/>
  <c r="CC77" i="11" s="1"/>
  <c r="M77" i="13"/>
  <c r="AX77" i="11" s="1"/>
  <c r="AY77" i="11" s="1"/>
  <c r="BC77" i="11" s="1"/>
  <c r="BE77" i="11" s="1"/>
  <c r="T77" i="13"/>
  <c r="CT77" i="10" s="1"/>
  <c r="CU77" i="10" s="1"/>
  <c r="CY77" i="10" s="1"/>
  <c r="DA77" i="10" s="1"/>
  <c r="B77" i="13"/>
  <c r="B77" i="8" s="1"/>
  <c r="C77" i="8" s="1"/>
  <c r="G77" i="8" s="1"/>
  <c r="I77" i="8" s="1"/>
  <c r="K77" i="13"/>
  <c r="AX77" i="12" s="1"/>
  <c r="AY77" i="12" s="1"/>
  <c r="BC77" i="12" s="1"/>
  <c r="BE77" i="12" s="1"/>
  <c r="J77" i="13"/>
  <c r="AX77" i="8" s="1"/>
  <c r="AY77" i="8" s="1"/>
  <c r="BC77" i="8" s="1"/>
  <c r="BE77" i="8" s="1"/>
  <c r="DZ69" i="8"/>
  <c r="DQ71" i="8"/>
  <c r="CZ71" i="8"/>
  <c r="DB70" i="8"/>
  <c r="CS72" i="8"/>
  <c r="CB72" i="8"/>
  <c r="DX70" i="8"/>
  <c r="DZ70" i="8" s="1"/>
  <c r="EO70" i="8"/>
  <c r="AH73" i="8"/>
  <c r="J74" i="8"/>
  <c r="BF72" i="8"/>
  <c r="BU73" i="8"/>
  <c r="BD73" i="8"/>
  <c r="AW74" i="8"/>
  <c r="AF74" i="8"/>
  <c r="Y75" i="8"/>
  <c r="H75" i="8"/>
  <c r="A76" i="8"/>
  <c r="DM69" i="8"/>
  <c r="DE69" i="8"/>
  <c r="DF69" i="8" s="1"/>
  <c r="DG69" i="8" s="1"/>
  <c r="U73" i="8"/>
  <c r="M73" i="8"/>
  <c r="N73" i="8" s="1"/>
  <c r="O73" i="8" s="1"/>
  <c r="CD71" i="8"/>
  <c r="AS72" i="8"/>
  <c r="AK72" i="8"/>
  <c r="AL72" i="8" s="1"/>
  <c r="AM72" i="8" s="1"/>
  <c r="DQ74" i="10"/>
  <c r="CZ74" i="10"/>
  <c r="AW77" i="10"/>
  <c r="AF77" i="10"/>
  <c r="J75" i="11"/>
  <c r="BF73" i="12"/>
  <c r="BF73" i="11"/>
  <c r="BQ72" i="12"/>
  <c r="BI72" i="12"/>
  <c r="BJ72" i="12" s="1"/>
  <c r="BK72" i="12" s="1"/>
  <c r="CD74" i="10"/>
  <c r="H78" i="10"/>
  <c r="A79" i="10"/>
  <c r="Y78" i="10"/>
  <c r="DB71" i="11"/>
  <c r="A77" i="11"/>
  <c r="Y76" i="11"/>
  <c r="H76" i="11"/>
  <c r="CS73" i="12"/>
  <c r="CB73" i="12"/>
  <c r="CS73" i="11"/>
  <c r="CB73" i="11"/>
  <c r="DZ70" i="12"/>
  <c r="U74" i="12"/>
  <c r="M74" i="12"/>
  <c r="N74" i="12" s="1"/>
  <c r="O74" i="12" s="1"/>
  <c r="EK69" i="12"/>
  <c r="EC69" i="12"/>
  <c r="ED69" i="12" s="1"/>
  <c r="EE69" i="12" s="1"/>
  <c r="AS75" i="10"/>
  <c r="AK75" i="10"/>
  <c r="AL75" i="10" s="1"/>
  <c r="AM75" i="10" s="1"/>
  <c r="DX71" i="11"/>
  <c r="EO71" i="11"/>
  <c r="AW75" i="11"/>
  <c r="AF75" i="11"/>
  <c r="DM70" i="12"/>
  <c r="DE70" i="12"/>
  <c r="DF70" i="12" s="1"/>
  <c r="DG70" i="12" s="1"/>
  <c r="AS73" i="11"/>
  <c r="AK73" i="11"/>
  <c r="AL73" i="11" s="1"/>
  <c r="AM73" i="11" s="1"/>
  <c r="J75" i="12"/>
  <c r="BQ74" i="10"/>
  <c r="BI74" i="10"/>
  <c r="BJ74" i="10" s="1"/>
  <c r="BK74" i="10" s="1"/>
  <c r="BU76" i="10"/>
  <c r="BD76" i="10"/>
  <c r="CO71" i="11"/>
  <c r="CG71" i="11"/>
  <c r="CH71" i="11" s="1"/>
  <c r="CI71" i="11" s="1"/>
  <c r="DB73" i="10"/>
  <c r="BQ72" i="11"/>
  <c r="BI72" i="11"/>
  <c r="BJ72" i="11" s="1"/>
  <c r="BK72" i="11" s="1"/>
  <c r="AH74" i="12"/>
  <c r="AW75" i="12"/>
  <c r="AF75" i="12"/>
  <c r="AH76" i="10"/>
  <c r="U74" i="11"/>
  <c r="M74" i="11"/>
  <c r="N74" i="11" s="1"/>
  <c r="O74" i="11" s="1"/>
  <c r="EK69" i="11"/>
  <c r="EC69" i="11"/>
  <c r="ED69" i="11" s="1"/>
  <c r="EE69" i="11" s="1"/>
  <c r="AS73" i="12"/>
  <c r="AK73" i="12"/>
  <c r="AL73" i="12" s="1"/>
  <c r="AM73" i="12" s="1"/>
  <c r="EO73" i="10"/>
  <c r="DX73" i="10"/>
  <c r="CD72" i="12"/>
  <c r="DM72" i="10"/>
  <c r="DE72" i="10"/>
  <c r="DF72" i="10" s="1"/>
  <c r="DG72" i="10" s="1"/>
  <c r="DZ72" i="10"/>
  <c r="BU74" i="12"/>
  <c r="BD74" i="12"/>
  <c r="H76" i="12"/>
  <c r="A77" i="12"/>
  <c r="Y76" i="12"/>
  <c r="BF75" i="10"/>
  <c r="BU74" i="11"/>
  <c r="BD74" i="11"/>
  <c r="DM70" i="11"/>
  <c r="DE70" i="11"/>
  <c r="DF70" i="11" s="1"/>
  <c r="DG70" i="11" s="1"/>
  <c r="CZ72" i="12"/>
  <c r="DQ72" i="12"/>
  <c r="DB71" i="12"/>
  <c r="CS75" i="10"/>
  <c r="CB75" i="10"/>
  <c r="AH74" i="11"/>
  <c r="U76" i="10"/>
  <c r="M76" i="10"/>
  <c r="N76" i="10" s="1"/>
  <c r="O76" i="10" s="1"/>
  <c r="DZ70" i="11"/>
  <c r="CD72" i="11"/>
  <c r="CO73" i="10"/>
  <c r="CG73" i="10"/>
  <c r="CH73" i="10" s="1"/>
  <c r="CI73" i="10" s="1"/>
  <c r="DX71" i="12"/>
  <c r="EO71" i="12"/>
  <c r="CO71" i="12"/>
  <c r="CG71" i="12"/>
  <c r="CH71" i="12" s="1"/>
  <c r="CI71" i="12" s="1"/>
  <c r="EK71" i="10"/>
  <c r="EC71" i="10"/>
  <c r="ED71" i="10" s="1"/>
  <c r="EE71" i="10" s="1"/>
  <c r="J77" i="10"/>
  <c r="DQ72" i="11"/>
  <c r="CZ72" i="11"/>
  <c r="Q78" i="13" l="1"/>
  <c r="BV78" i="11" s="1"/>
  <c r="BW78" i="11" s="1"/>
  <c r="CA78" i="11" s="1"/>
  <c r="CC78" i="11" s="1"/>
  <c r="X78" i="13"/>
  <c r="DR78" i="10" s="1"/>
  <c r="DS78" i="10" s="1"/>
  <c r="DW78" i="10" s="1"/>
  <c r="DY78" i="10" s="1"/>
  <c r="O78" i="13"/>
  <c r="BV78" i="12" s="1"/>
  <c r="BW78" i="12" s="1"/>
  <c r="CA78" i="12" s="1"/>
  <c r="CC78" i="12" s="1"/>
  <c r="P78" i="13"/>
  <c r="BV78" i="10" s="1"/>
  <c r="BW78" i="10" s="1"/>
  <c r="CA78" i="10" s="1"/>
  <c r="CC78" i="10" s="1"/>
  <c r="W78" i="13"/>
  <c r="DR78" i="12" s="1"/>
  <c r="DS78" i="12" s="1"/>
  <c r="DW78" i="12" s="1"/>
  <c r="DY78" i="12" s="1"/>
  <c r="G78" i="13"/>
  <c r="Z78" i="12" s="1"/>
  <c r="AA78" i="12" s="1"/>
  <c r="AE78" i="12" s="1"/>
  <c r="AG78" i="12" s="1"/>
  <c r="S78" i="13"/>
  <c r="CT78" i="12" s="1"/>
  <c r="CU78" i="12" s="1"/>
  <c r="CY78" i="12" s="1"/>
  <c r="DA78" i="12" s="1"/>
  <c r="M78" i="13"/>
  <c r="AX78" i="11" s="1"/>
  <c r="AY78" i="11" s="1"/>
  <c r="BC78" i="11" s="1"/>
  <c r="BE78" i="11" s="1"/>
  <c r="V78" i="13"/>
  <c r="DR78" i="8" s="1"/>
  <c r="DS78" i="8" s="1"/>
  <c r="DW78" i="8" s="1"/>
  <c r="DY78" i="8" s="1"/>
  <c r="R78" i="13"/>
  <c r="CT78" i="8" s="1"/>
  <c r="CU78" i="8" s="1"/>
  <c r="CY78" i="8" s="1"/>
  <c r="DA78" i="8" s="1"/>
  <c r="U78" i="13"/>
  <c r="CT78" i="11" s="1"/>
  <c r="CU78" i="11" s="1"/>
  <c r="CY78" i="11" s="1"/>
  <c r="DA78" i="11" s="1"/>
  <c r="K78" i="13"/>
  <c r="AX78" i="12" s="1"/>
  <c r="AY78" i="12" s="1"/>
  <c r="BC78" i="12" s="1"/>
  <c r="BE78" i="12" s="1"/>
  <c r="E78" i="13"/>
  <c r="B78" i="11" s="1"/>
  <c r="C78" i="11" s="1"/>
  <c r="G78" i="11" s="1"/>
  <c r="I78" i="11" s="1"/>
  <c r="T78" i="13"/>
  <c r="CT78" i="10" s="1"/>
  <c r="CU78" i="10" s="1"/>
  <c r="CY78" i="10" s="1"/>
  <c r="DA78" i="10" s="1"/>
  <c r="C78" i="13"/>
  <c r="B78" i="12" s="1"/>
  <c r="C78" i="12" s="1"/>
  <c r="G78" i="12" s="1"/>
  <c r="I78" i="12" s="1"/>
  <c r="Y78" i="13"/>
  <c r="DR78" i="11" s="1"/>
  <c r="DS78" i="11" s="1"/>
  <c r="DW78" i="11" s="1"/>
  <c r="DY78" i="11" s="1"/>
  <c r="I78" i="13"/>
  <c r="Z78" i="11" s="1"/>
  <c r="AA78" i="11" s="1"/>
  <c r="AE78" i="11" s="1"/>
  <c r="AG78" i="11" s="1"/>
  <c r="H78" i="13"/>
  <c r="Z78" i="10" s="1"/>
  <c r="AA78" i="10" s="1"/>
  <c r="AE78" i="10" s="1"/>
  <c r="AG78" i="10" s="1"/>
  <c r="D78" i="13"/>
  <c r="B78" i="10" s="1"/>
  <c r="C78" i="10" s="1"/>
  <c r="G78" i="10" s="1"/>
  <c r="I78" i="10" s="1"/>
  <c r="N78" i="13"/>
  <c r="BV78" i="8" s="1"/>
  <c r="BW78" i="8" s="1"/>
  <c r="CA78" i="8" s="1"/>
  <c r="CC78" i="8" s="1"/>
  <c r="F78" i="13"/>
  <c r="Z78" i="8" s="1"/>
  <c r="AA78" i="8" s="1"/>
  <c r="AE78" i="8" s="1"/>
  <c r="AG78" i="8" s="1"/>
  <c r="A79" i="13"/>
  <c r="J78" i="13"/>
  <c r="AX78" i="8" s="1"/>
  <c r="AY78" i="8" s="1"/>
  <c r="BC78" i="8" s="1"/>
  <c r="BE78" i="8" s="1"/>
  <c r="B78" i="13"/>
  <c r="B78" i="8" s="1"/>
  <c r="C78" i="8" s="1"/>
  <c r="G78" i="8" s="1"/>
  <c r="I78" i="8" s="1"/>
  <c r="L78" i="13"/>
  <c r="AX78" i="10" s="1"/>
  <c r="AY78" i="10" s="1"/>
  <c r="BC78" i="10" s="1"/>
  <c r="BE78" i="10" s="1"/>
  <c r="CD72" i="8"/>
  <c r="A77" i="8"/>
  <c r="Y76" i="8"/>
  <c r="H76" i="8"/>
  <c r="BQ72" i="8"/>
  <c r="BI72" i="8"/>
  <c r="BJ72" i="8" s="1"/>
  <c r="BK72" i="8" s="1"/>
  <c r="CZ72" i="8"/>
  <c r="DB72" i="8" s="1"/>
  <c r="DQ72" i="8"/>
  <c r="J75" i="8"/>
  <c r="CO71" i="8"/>
  <c r="CG71" i="8"/>
  <c r="CH71" i="8" s="1"/>
  <c r="CI71" i="8" s="1"/>
  <c r="AF75" i="8"/>
  <c r="AH75" i="8" s="1"/>
  <c r="AW75" i="8"/>
  <c r="U74" i="8"/>
  <c r="M74" i="8"/>
  <c r="N74" i="8" s="1"/>
  <c r="O74" i="8" s="1"/>
  <c r="DM70" i="8"/>
  <c r="DE70" i="8"/>
  <c r="DF70" i="8" s="1"/>
  <c r="DG70" i="8" s="1"/>
  <c r="AH74" i="8"/>
  <c r="DB71" i="8"/>
  <c r="BU74" i="8"/>
  <c r="BD74" i="8"/>
  <c r="BF74" i="8" s="1"/>
  <c r="AS73" i="8"/>
  <c r="AK73" i="8"/>
  <c r="AL73" i="8" s="1"/>
  <c r="AM73" i="8" s="1"/>
  <c r="DX71" i="8"/>
  <c r="EO71" i="8"/>
  <c r="BF73" i="8"/>
  <c r="CS73" i="8"/>
  <c r="CB73" i="8"/>
  <c r="EK70" i="8"/>
  <c r="EC70" i="8"/>
  <c r="ED70" i="8" s="1"/>
  <c r="EE70" i="8" s="1"/>
  <c r="EK69" i="8"/>
  <c r="EC69" i="8"/>
  <c r="ED69" i="8" s="1"/>
  <c r="EE69" i="8" s="1"/>
  <c r="EO72" i="11"/>
  <c r="DX72" i="11"/>
  <c r="DB72" i="12"/>
  <c r="BQ75" i="10"/>
  <c r="BI75" i="10"/>
  <c r="BJ75" i="10" s="1"/>
  <c r="BK75" i="10" s="1"/>
  <c r="CO72" i="12"/>
  <c r="CG72" i="12"/>
  <c r="CH72" i="12" s="1"/>
  <c r="CI72" i="12" s="1"/>
  <c r="CD73" i="11"/>
  <c r="AW76" i="12"/>
  <c r="AF76" i="12"/>
  <c r="DZ73" i="10"/>
  <c r="DM73" i="10"/>
  <c r="DE73" i="10"/>
  <c r="DF73" i="10" s="1"/>
  <c r="DG73" i="10" s="1"/>
  <c r="DQ73" i="11"/>
  <c r="CZ73" i="11"/>
  <c r="DM71" i="11"/>
  <c r="DE71" i="11"/>
  <c r="DF71" i="11" s="1"/>
  <c r="DG71" i="11" s="1"/>
  <c r="BQ73" i="12"/>
  <c r="BI73" i="12"/>
  <c r="BJ73" i="12" s="1"/>
  <c r="BK73" i="12" s="1"/>
  <c r="CO72" i="11"/>
  <c r="CG72" i="11"/>
  <c r="CH72" i="11" s="1"/>
  <c r="CI72" i="11" s="1"/>
  <c r="Y77" i="12"/>
  <c r="A78" i="12"/>
  <c r="H77" i="12"/>
  <c r="AS76" i="10"/>
  <c r="AK76" i="10"/>
  <c r="AL76" i="10" s="1"/>
  <c r="AM76" i="10" s="1"/>
  <c r="AW78" i="10"/>
  <c r="AF78" i="10"/>
  <c r="AS74" i="11"/>
  <c r="AK74" i="11"/>
  <c r="AL74" i="11" s="1"/>
  <c r="AM74" i="11" s="1"/>
  <c r="J76" i="12"/>
  <c r="AH75" i="12"/>
  <c r="AH75" i="11"/>
  <c r="CD73" i="12"/>
  <c r="A80" i="10"/>
  <c r="Y79" i="10"/>
  <c r="H79" i="10"/>
  <c r="U75" i="11"/>
  <c r="M75" i="11"/>
  <c r="N75" i="11" s="1"/>
  <c r="O75" i="11" s="1"/>
  <c r="CD75" i="10"/>
  <c r="BF74" i="12"/>
  <c r="BU75" i="12"/>
  <c r="BD75" i="12"/>
  <c r="BD75" i="11"/>
  <c r="BU75" i="11"/>
  <c r="DQ73" i="12"/>
  <c r="CZ73" i="12"/>
  <c r="J78" i="10"/>
  <c r="AH77" i="10"/>
  <c r="EK70" i="11"/>
  <c r="EC70" i="11"/>
  <c r="ED70" i="11" s="1"/>
  <c r="EE70" i="11" s="1"/>
  <c r="DQ75" i="10"/>
  <c r="CZ75" i="10"/>
  <c r="BF74" i="11"/>
  <c r="CS74" i="12"/>
  <c r="CB74" i="12"/>
  <c r="U75" i="12"/>
  <c r="M75" i="12"/>
  <c r="N75" i="12" s="1"/>
  <c r="O75" i="12" s="1"/>
  <c r="J76" i="11"/>
  <c r="BU77" i="10"/>
  <c r="BD77" i="10"/>
  <c r="CS74" i="11"/>
  <c r="CB74" i="11"/>
  <c r="BF76" i="10"/>
  <c r="AW76" i="11"/>
  <c r="AF76" i="11"/>
  <c r="CO74" i="10"/>
  <c r="CG74" i="10"/>
  <c r="CH74" i="10" s="1"/>
  <c r="CI74" i="10" s="1"/>
  <c r="DB74" i="10"/>
  <c r="DB72" i="11"/>
  <c r="U77" i="10"/>
  <c r="M77" i="10"/>
  <c r="N77" i="10" s="1"/>
  <c r="O77" i="10" s="1"/>
  <c r="DZ71" i="12"/>
  <c r="DM71" i="12"/>
  <c r="DE71" i="12"/>
  <c r="DF71" i="12" s="1"/>
  <c r="DG71" i="12" s="1"/>
  <c r="EO72" i="12"/>
  <c r="DX72" i="12"/>
  <c r="EK72" i="10"/>
  <c r="EC72" i="10"/>
  <c r="ED72" i="10" s="1"/>
  <c r="EE72" i="10" s="1"/>
  <c r="AS74" i="12"/>
  <c r="AK74" i="12"/>
  <c r="AL74" i="12" s="1"/>
  <c r="AM74" i="12" s="1"/>
  <c r="CS76" i="10"/>
  <c r="CB76" i="10"/>
  <c r="DZ71" i="11"/>
  <c r="EK70" i="12"/>
  <c r="EC70" i="12"/>
  <c r="ED70" i="12" s="1"/>
  <c r="EE70" i="12" s="1"/>
  <c r="Y77" i="11"/>
  <c r="A78" i="11"/>
  <c r="H77" i="11"/>
  <c r="BQ73" i="11"/>
  <c r="BI73" i="11"/>
  <c r="BJ73" i="11" s="1"/>
  <c r="BK73" i="11" s="1"/>
  <c r="DX74" i="10"/>
  <c r="EO74" i="10"/>
  <c r="J79" i="13" l="1"/>
  <c r="AX79" i="8" s="1"/>
  <c r="AY79" i="8" s="1"/>
  <c r="BC79" i="8" s="1"/>
  <c r="BE79" i="8" s="1"/>
  <c r="K79" i="13"/>
  <c r="AX79" i="12" s="1"/>
  <c r="AY79" i="12" s="1"/>
  <c r="BC79" i="12" s="1"/>
  <c r="BE79" i="12" s="1"/>
  <c r="Y79" i="13"/>
  <c r="DR79" i="11" s="1"/>
  <c r="DS79" i="11" s="1"/>
  <c r="DW79" i="11" s="1"/>
  <c r="DY79" i="11" s="1"/>
  <c r="W79" i="13"/>
  <c r="DR79" i="12" s="1"/>
  <c r="DS79" i="12" s="1"/>
  <c r="DW79" i="12" s="1"/>
  <c r="DY79" i="12" s="1"/>
  <c r="H79" i="13"/>
  <c r="Z79" i="10" s="1"/>
  <c r="AA79" i="10" s="1"/>
  <c r="AE79" i="10" s="1"/>
  <c r="AG79" i="10" s="1"/>
  <c r="M79" i="13"/>
  <c r="AX79" i="11" s="1"/>
  <c r="AY79" i="11" s="1"/>
  <c r="BC79" i="11" s="1"/>
  <c r="BE79" i="11" s="1"/>
  <c r="S79" i="13"/>
  <c r="CT79" i="12" s="1"/>
  <c r="CU79" i="12" s="1"/>
  <c r="CY79" i="12" s="1"/>
  <c r="DA79" i="12" s="1"/>
  <c r="Q79" i="13"/>
  <c r="BV79" i="11" s="1"/>
  <c r="BW79" i="11" s="1"/>
  <c r="CA79" i="11" s="1"/>
  <c r="CC79" i="11" s="1"/>
  <c r="A80" i="13"/>
  <c r="D79" i="13"/>
  <c r="B79" i="10" s="1"/>
  <c r="C79" i="10" s="1"/>
  <c r="G79" i="10" s="1"/>
  <c r="I79" i="10" s="1"/>
  <c r="G79" i="13"/>
  <c r="Z79" i="12" s="1"/>
  <c r="AA79" i="12" s="1"/>
  <c r="AE79" i="12" s="1"/>
  <c r="AG79" i="12" s="1"/>
  <c r="T79" i="13"/>
  <c r="CT79" i="10" s="1"/>
  <c r="CU79" i="10" s="1"/>
  <c r="CY79" i="10" s="1"/>
  <c r="DA79" i="10" s="1"/>
  <c r="B79" i="13"/>
  <c r="B79" i="8" s="1"/>
  <c r="C79" i="8" s="1"/>
  <c r="G79" i="8" s="1"/>
  <c r="I79" i="8" s="1"/>
  <c r="R79" i="13"/>
  <c r="CT79" i="8" s="1"/>
  <c r="CU79" i="8" s="1"/>
  <c r="CY79" i="8" s="1"/>
  <c r="DA79" i="8" s="1"/>
  <c r="U79" i="13"/>
  <c r="CT79" i="11" s="1"/>
  <c r="CU79" i="11" s="1"/>
  <c r="CY79" i="11" s="1"/>
  <c r="DA79" i="11" s="1"/>
  <c r="L79" i="13"/>
  <c r="AX79" i="10" s="1"/>
  <c r="AY79" i="10" s="1"/>
  <c r="BC79" i="10" s="1"/>
  <c r="BE79" i="10" s="1"/>
  <c r="N79" i="13"/>
  <c r="BV79" i="8" s="1"/>
  <c r="BW79" i="8" s="1"/>
  <c r="CA79" i="8" s="1"/>
  <c r="CC79" i="8" s="1"/>
  <c r="O79" i="13"/>
  <c r="BV79" i="12" s="1"/>
  <c r="BW79" i="12" s="1"/>
  <c r="CA79" i="12" s="1"/>
  <c r="CC79" i="12" s="1"/>
  <c r="C79" i="13"/>
  <c r="B79" i="12" s="1"/>
  <c r="C79" i="12" s="1"/>
  <c r="G79" i="12" s="1"/>
  <c r="I79" i="12" s="1"/>
  <c r="V79" i="13"/>
  <c r="DR79" i="8" s="1"/>
  <c r="DS79" i="8" s="1"/>
  <c r="DW79" i="8" s="1"/>
  <c r="DY79" i="8" s="1"/>
  <c r="I79" i="13"/>
  <c r="Z79" i="11" s="1"/>
  <c r="AA79" i="11" s="1"/>
  <c r="AE79" i="11" s="1"/>
  <c r="AG79" i="11" s="1"/>
  <c r="X79" i="13"/>
  <c r="DR79" i="10" s="1"/>
  <c r="DS79" i="10" s="1"/>
  <c r="DW79" i="10" s="1"/>
  <c r="DY79" i="10" s="1"/>
  <c r="F79" i="13"/>
  <c r="Z79" i="8" s="1"/>
  <c r="AA79" i="8" s="1"/>
  <c r="AE79" i="8" s="1"/>
  <c r="AG79" i="8" s="1"/>
  <c r="E79" i="13"/>
  <c r="B79" i="11" s="1"/>
  <c r="C79" i="11" s="1"/>
  <c r="G79" i="11" s="1"/>
  <c r="I79" i="11" s="1"/>
  <c r="P79" i="13"/>
  <c r="BV79" i="10" s="1"/>
  <c r="BW79" i="10" s="1"/>
  <c r="CA79" i="10" s="1"/>
  <c r="CC79" i="10" s="1"/>
  <c r="BU75" i="8"/>
  <c r="BD75" i="8"/>
  <c r="DM72" i="8"/>
  <c r="DE72" i="8"/>
  <c r="DF72" i="8" s="1"/>
  <c r="DG72" i="8" s="1"/>
  <c r="BQ73" i="8"/>
  <c r="BI73" i="8"/>
  <c r="BJ73" i="8" s="1"/>
  <c r="BK73" i="8" s="1"/>
  <c r="DM71" i="8"/>
  <c r="DE71" i="8"/>
  <c r="DF71" i="8" s="1"/>
  <c r="DG71" i="8" s="1"/>
  <c r="AS75" i="8"/>
  <c r="AK75" i="8"/>
  <c r="AL75" i="8" s="1"/>
  <c r="AM75" i="8" s="1"/>
  <c r="DZ71" i="8"/>
  <c r="AS74" i="8"/>
  <c r="AK74" i="8"/>
  <c r="AL74" i="8" s="1"/>
  <c r="AM74" i="8" s="1"/>
  <c r="J76" i="8"/>
  <c r="AW76" i="8"/>
  <c r="AF76" i="8"/>
  <c r="Y77" i="8"/>
  <c r="H77" i="8"/>
  <c r="A78" i="8"/>
  <c r="CD73" i="8"/>
  <c r="BQ74" i="8"/>
  <c r="BI74" i="8"/>
  <c r="BJ74" i="8" s="1"/>
  <c r="BK74" i="8" s="1"/>
  <c r="U75" i="8"/>
  <c r="M75" i="8"/>
  <c r="N75" i="8" s="1"/>
  <c r="O75" i="8" s="1"/>
  <c r="DQ73" i="8"/>
  <c r="CZ73" i="8"/>
  <c r="CS74" i="8"/>
  <c r="CB74" i="8"/>
  <c r="CD74" i="8" s="1"/>
  <c r="DX72" i="8"/>
  <c r="EO72" i="8"/>
  <c r="CO72" i="8"/>
  <c r="CG72" i="8"/>
  <c r="CH72" i="8" s="1"/>
  <c r="CI72" i="8" s="1"/>
  <c r="BQ76" i="10"/>
  <c r="BI76" i="10"/>
  <c r="BJ76" i="10" s="1"/>
  <c r="BK76" i="10" s="1"/>
  <c r="AS77" i="10"/>
  <c r="AK77" i="10"/>
  <c r="AL77" i="10" s="1"/>
  <c r="AM77" i="10" s="1"/>
  <c r="CO75" i="10"/>
  <c r="CG75" i="10"/>
  <c r="CH75" i="10" s="1"/>
  <c r="CI75" i="10" s="1"/>
  <c r="EK71" i="12"/>
  <c r="EC71" i="12"/>
  <c r="ED71" i="12" s="1"/>
  <c r="EE71" i="12" s="1"/>
  <c r="DM74" i="10"/>
  <c r="DE74" i="10"/>
  <c r="DF74" i="10" s="1"/>
  <c r="DG74" i="10" s="1"/>
  <c r="DB75" i="10"/>
  <c r="BF75" i="12"/>
  <c r="CO73" i="12"/>
  <c r="CG73" i="12"/>
  <c r="CH73" i="12" s="1"/>
  <c r="CI73" i="12" s="1"/>
  <c r="AS75" i="12"/>
  <c r="AK75" i="12"/>
  <c r="AL75" i="12" s="1"/>
  <c r="AM75" i="12" s="1"/>
  <c r="AH78" i="10"/>
  <c r="EK73" i="10"/>
  <c r="EC73" i="10"/>
  <c r="ED73" i="10" s="1"/>
  <c r="EE73" i="10" s="1"/>
  <c r="DZ74" i="10"/>
  <c r="DX75" i="10"/>
  <c r="EO75" i="10"/>
  <c r="CS75" i="12"/>
  <c r="CB75" i="12"/>
  <c r="BU78" i="10"/>
  <c r="BD78" i="10"/>
  <c r="J77" i="12"/>
  <c r="DB73" i="11"/>
  <c r="CO73" i="11"/>
  <c r="CG73" i="11"/>
  <c r="CH73" i="11" s="1"/>
  <c r="CI73" i="11" s="1"/>
  <c r="EK71" i="11"/>
  <c r="EC71" i="11"/>
  <c r="ED71" i="11" s="1"/>
  <c r="EE71" i="11" s="1"/>
  <c r="DZ72" i="12"/>
  <c r="CD74" i="12"/>
  <c r="U78" i="10"/>
  <c r="M78" i="10"/>
  <c r="N78" i="10" s="1"/>
  <c r="O78" i="10" s="1"/>
  <c r="A79" i="12"/>
  <c r="Y78" i="12"/>
  <c r="H78" i="12"/>
  <c r="DX73" i="11"/>
  <c r="EO73" i="11"/>
  <c r="AH76" i="12"/>
  <c r="AH76" i="11"/>
  <c r="BF77" i="10"/>
  <c r="DQ74" i="12"/>
  <c r="CZ74" i="12"/>
  <c r="DB73" i="12"/>
  <c r="BQ74" i="12"/>
  <c r="BI74" i="12"/>
  <c r="BJ74" i="12" s="1"/>
  <c r="BK74" i="12" s="1"/>
  <c r="AS75" i="11"/>
  <c r="AK75" i="11"/>
  <c r="AL75" i="11" s="1"/>
  <c r="AM75" i="11" s="1"/>
  <c r="AW77" i="12"/>
  <c r="AF77" i="12"/>
  <c r="BU76" i="12"/>
  <c r="BD76" i="12"/>
  <c r="DM72" i="12"/>
  <c r="DE72" i="12"/>
  <c r="DF72" i="12" s="1"/>
  <c r="DG72" i="12" s="1"/>
  <c r="J77" i="11"/>
  <c r="DM72" i="11"/>
  <c r="DE72" i="11"/>
  <c r="DF72" i="11" s="1"/>
  <c r="DG72" i="11" s="1"/>
  <c r="BU76" i="11"/>
  <c r="BD76" i="11"/>
  <c r="CD74" i="11"/>
  <c r="CS77" i="10"/>
  <c r="CB77" i="10"/>
  <c r="DX73" i="12"/>
  <c r="EO73" i="12"/>
  <c r="J79" i="10"/>
  <c r="U76" i="12"/>
  <c r="M76" i="12"/>
  <c r="N76" i="12" s="1"/>
  <c r="O76" i="12" s="1"/>
  <c r="Y78" i="11"/>
  <c r="A79" i="11"/>
  <c r="H78" i="11"/>
  <c r="CD76" i="10"/>
  <c r="DQ74" i="11"/>
  <c r="CZ74" i="11"/>
  <c r="BQ74" i="11"/>
  <c r="BI74" i="11"/>
  <c r="BJ74" i="11" s="1"/>
  <c r="BK74" i="11" s="1"/>
  <c r="CS75" i="11"/>
  <c r="CB75" i="11"/>
  <c r="AW79" i="10"/>
  <c r="AF79" i="10"/>
  <c r="DZ72" i="11"/>
  <c r="AW77" i="11"/>
  <c r="AF77" i="11"/>
  <c r="DQ76" i="10"/>
  <c r="CZ76" i="10"/>
  <c r="U76" i="11"/>
  <c r="M76" i="11"/>
  <c r="N76" i="11" s="1"/>
  <c r="O76" i="11" s="1"/>
  <c r="BF75" i="11"/>
  <c r="A81" i="10"/>
  <c r="Y80" i="10"/>
  <c r="H80" i="10"/>
  <c r="J80" i="10" s="1"/>
  <c r="U80" i="10" s="1"/>
  <c r="L80" i="13" l="1"/>
  <c r="AX80" i="10" s="1"/>
  <c r="AY80" i="10" s="1"/>
  <c r="BC80" i="10" s="1"/>
  <c r="BE80" i="10" s="1"/>
  <c r="T80" i="13"/>
  <c r="CT80" i="10" s="1"/>
  <c r="CU80" i="10" s="1"/>
  <c r="CY80" i="10" s="1"/>
  <c r="DA80" i="10" s="1"/>
  <c r="V80" i="13"/>
  <c r="DR80" i="8" s="1"/>
  <c r="DS80" i="8" s="1"/>
  <c r="DW80" i="8" s="1"/>
  <c r="DY80" i="8" s="1"/>
  <c r="K80" i="13"/>
  <c r="AX80" i="12" s="1"/>
  <c r="AY80" i="12" s="1"/>
  <c r="BC80" i="12" s="1"/>
  <c r="BE80" i="12" s="1"/>
  <c r="O80" i="13"/>
  <c r="BV80" i="12" s="1"/>
  <c r="BW80" i="12" s="1"/>
  <c r="CA80" i="12" s="1"/>
  <c r="CC80" i="12" s="1"/>
  <c r="H80" i="13"/>
  <c r="Z80" i="10" s="1"/>
  <c r="AA80" i="10" s="1"/>
  <c r="AE80" i="10" s="1"/>
  <c r="AG80" i="10" s="1"/>
  <c r="X80" i="13"/>
  <c r="DR80" i="10" s="1"/>
  <c r="DS80" i="10" s="1"/>
  <c r="DW80" i="10" s="1"/>
  <c r="DY80" i="10" s="1"/>
  <c r="A81" i="13"/>
  <c r="S80" i="13"/>
  <c r="CT80" i="12" s="1"/>
  <c r="CU80" i="12" s="1"/>
  <c r="CY80" i="12" s="1"/>
  <c r="DA80" i="12" s="1"/>
  <c r="Y80" i="13"/>
  <c r="DR80" i="11" s="1"/>
  <c r="DS80" i="11" s="1"/>
  <c r="DW80" i="11" s="1"/>
  <c r="DY80" i="11" s="1"/>
  <c r="E80" i="13"/>
  <c r="B80" i="11" s="1"/>
  <c r="C80" i="11" s="1"/>
  <c r="G80" i="11" s="1"/>
  <c r="I80" i="11" s="1"/>
  <c r="D80" i="13"/>
  <c r="B80" i="10" s="1"/>
  <c r="C80" i="10" s="1"/>
  <c r="G80" i="10" s="1"/>
  <c r="I80" i="10" s="1"/>
  <c r="M80" i="10" s="1"/>
  <c r="N80" i="10" s="1"/>
  <c r="O80" i="10" s="1"/>
  <c r="F80" i="13"/>
  <c r="Z80" i="8" s="1"/>
  <c r="AA80" i="8" s="1"/>
  <c r="AE80" i="8" s="1"/>
  <c r="AG80" i="8" s="1"/>
  <c r="P80" i="13"/>
  <c r="BV80" i="10" s="1"/>
  <c r="BW80" i="10" s="1"/>
  <c r="CA80" i="10" s="1"/>
  <c r="CC80" i="10" s="1"/>
  <c r="U80" i="13"/>
  <c r="CT80" i="11" s="1"/>
  <c r="CU80" i="11" s="1"/>
  <c r="CY80" i="11" s="1"/>
  <c r="DA80" i="11" s="1"/>
  <c r="I80" i="13"/>
  <c r="Z80" i="11" s="1"/>
  <c r="AA80" i="11" s="1"/>
  <c r="AE80" i="11" s="1"/>
  <c r="AG80" i="11" s="1"/>
  <c r="W80" i="13"/>
  <c r="DR80" i="12" s="1"/>
  <c r="DS80" i="12" s="1"/>
  <c r="DW80" i="12" s="1"/>
  <c r="DY80" i="12" s="1"/>
  <c r="G80" i="13"/>
  <c r="Z80" i="12" s="1"/>
  <c r="AA80" i="12" s="1"/>
  <c r="AE80" i="12" s="1"/>
  <c r="AG80" i="12" s="1"/>
  <c r="J80" i="13"/>
  <c r="AX80" i="8" s="1"/>
  <c r="AY80" i="8" s="1"/>
  <c r="BC80" i="8" s="1"/>
  <c r="BE80" i="8" s="1"/>
  <c r="B80" i="13"/>
  <c r="B80" i="8" s="1"/>
  <c r="C80" i="8" s="1"/>
  <c r="G80" i="8" s="1"/>
  <c r="I80" i="8" s="1"/>
  <c r="C80" i="13"/>
  <c r="B80" i="12" s="1"/>
  <c r="C80" i="12" s="1"/>
  <c r="G80" i="12" s="1"/>
  <c r="I80" i="12" s="1"/>
  <c r="Q80" i="13"/>
  <c r="BV80" i="11" s="1"/>
  <c r="BW80" i="11" s="1"/>
  <c r="CA80" i="11" s="1"/>
  <c r="CC80" i="11" s="1"/>
  <c r="N80" i="13"/>
  <c r="BV80" i="8" s="1"/>
  <c r="BW80" i="8" s="1"/>
  <c r="CA80" i="8" s="1"/>
  <c r="CC80" i="8" s="1"/>
  <c r="M80" i="13"/>
  <c r="AX80" i="11" s="1"/>
  <c r="AY80" i="11" s="1"/>
  <c r="BC80" i="11" s="1"/>
  <c r="BE80" i="11" s="1"/>
  <c r="R80" i="13"/>
  <c r="CT80" i="8" s="1"/>
  <c r="CU80" i="8" s="1"/>
  <c r="CY80" i="8" s="1"/>
  <c r="DA80" i="8" s="1"/>
  <c r="DX73" i="8"/>
  <c r="EO73" i="8"/>
  <c r="A79" i="8"/>
  <c r="Y78" i="8"/>
  <c r="H78" i="8"/>
  <c r="J77" i="8"/>
  <c r="AW77" i="8"/>
  <c r="AF77" i="8"/>
  <c r="EC71" i="8"/>
  <c r="ED71" i="8" s="1"/>
  <c r="EE71" i="8" s="1"/>
  <c r="EK71" i="8"/>
  <c r="AH76" i="8"/>
  <c r="DZ72" i="8"/>
  <c r="BU76" i="8"/>
  <c r="BD76" i="8"/>
  <c r="BF76" i="8" s="1"/>
  <c r="CO74" i="8"/>
  <c r="CG74" i="8"/>
  <c r="CH74" i="8" s="1"/>
  <c r="CI74" i="8" s="1"/>
  <c r="CZ74" i="8"/>
  <c r="DQ74" i="8"/>
  <c r="U76" i="8"/>
  <c r="M76" i="8"/>
  <c r="N76" i="8" s="1"/>
  <c r="O76" i="8" s="1"/>
  <c r="BF75" i="8"/>
  <c r="DB73" i="8"/>
  <c r="CO73" i="8"/>
  <c r="CG73" i="8"/>
  <c r="CH73" i="8" s="1"/>
  <c r="CI73" i="8" s="1"/>
  <c r="CS75" i="8"/>
  <c r="CB75" i="8"/>
  <c r="DX76" i="10"/>
  <c r="EO76" i="10"/>
  <c r="AH79" i="10"/>
  <c r="DZ73" i="12"/>
  <c r="U77" i="12"/>
  <c r="M77" i="12"/>
  <c r="N77" i="12" s="1"/>
  <c r="O77" i="12" s="1"/>
  <c r="DQ75" i="12"/>
  <c r="CZ75" i="12"/>
  <c r="EK74" i="10"/>
  <c r="EC74" i="10"/>
  <c r="ED74" i="10" s="1"/>
  <c r="EE74" i="10" s="1"/>
  <c r="DM75" i="10"/>
  <c r="DE75" i="10"/>
  <c r="DF75" i="10" s="1"/>
  <c r="DG75" i="10" s="1"/>
  <c r="AH77" i="11"/>
  <c r="BU79" i="10"/>
  <c r="BD79" i="10"/>
  <c r="CO76" i="10"/>
  <c r="CG76" i="10"/>
  <c r="CH76" i="10" s="1"/>
  <c r="CI76" i="10" s="1"/>
  <c r="BQ77" i="10"/>
  <c r="BI77" i="10"/>
  <c r="BJ77" i="10" s="1"/>
  <c r="BK77" i="10" s="1"/>
  <c r="AS76" i="12"/>
  <c r="AK76" i="12"/>
  <c r="AL76" i="12" s="1"/>
  <c r="AM76" i="12" s="1"/>
  <c r="BF78" i="10"/>
  <c r="AW80" i="10"/>
  <c r="AF80" i="10"/>
  <c r="BU77" i="11"/>
  <c r="BD77" i="11"/>
  <c r="CD75" i="11"/>
  <c r="J78" i="11"/>
  <c r="CD77" i="10"/>
  <c r="CS78" i="10"/>
  <c r="CB78" i="10"/>
  <c r="DZ75" i="10"/>
  <c r="A82" i="10"/>
  <c r="Y81" i="10"/>
  <c r="H81" i="10"/>
  <c r="DQ75" i="11"/>
  <c r="CZ75" i="11"/>
  <c r="A80" i="11"/>
  <c r="Y79" i="11"/>
  <c r="H79" i="11"/>
  <c r="CZ77" i="10"/>
  <c r="DQ77" i="10"/>
  <c r="BF76" i="12"/>
  <c r="AS76" i="11"/>
  <c r="AK76" i="11"/>
  <c r="AL76" i="11" s="1"/>
  <c r="AM76" i="11" s="1"/>
  <c r="DZ73" i="11"/>
  <c r="AF78" i="11"/>
  <c r="AW78" i="11"/>
  <c r="CS76" i="12"/>
  <c r="CB76" i="12"/>
  <c r="J78" i="12"/>
  <c r="CO74" i="12"/>
  <c r="CG74" i="12"/>
  <c r="CH74" i="12" s="1"/>
  <c r="CI74" i="12" s="1"/>
  <c r="U79" i="10"/>
  <c r="M79" i="10"/>
  <c r="N79" i="10" s="1"/>
  <c r="O79" i="10" s="1"/>
  <c r="CO74" i="11"/>
  <c r="CG74" i="11"/>
  <c r="CH74" i="11" s="1"/>
  <c r="CI74" i="11" s="1"/>
  <c r="DM73" i="12"/>
  <c r="DE73" i="12"/>
  <c r="DF73" i="12" s="1"/>
  <c r="DG73" i="12" s="1"/>
  <c r="AW78" i="12"/>
  <c r="AF78" i="12"/>
  <c r="BQ75" i="11"/>
  <c r="BI75" i="11"/>
  <c r="BJ75" i="11" s="1"/>
  <c r="BK75" i="11" s="1"/>
  <c r="EK72" i="11"/>
  <c r="EC72" i="11"/>
  <c r="ED72" i="11" s="1"/>
  <c r="EE72" i="11" s="1"/>
  <c r="DB74" i="11"/>
  <c r="BF76" i="11"/>
  <c r="U77" i="11"/>
  <c r="M77" i="11"/>
  <c r="N77" i="11" s="1"/>
  <c r="O77" i="11" s="1"/>
  <c r="AH77" i="12"/>
  <c r="DB74" i="12"/>
  <c r="Y79" i="12"/>
  <c r="A80" i="12"/>
  <c r="H79" i="12"/>
  <c r="DM73" i="11"/>
  <c r="DE73" i="11"/>
  <c r="DF73" i="11" s="1"/>
  <c r="DG73" i="11" s="1"/>
  <c r="BQ75" i="12"/>
  <c r="BI75" i="12"/>
  <c r="BJ75" i="12" s="1"/>
  <c r="BK75" i="12" s="1"/>
  <c r="DB76" i="10"/>
  <c r="EO74" i="11"/>
  <c r="DX74" i="11"/>
  <c r="CS76" i="11"/>
  <c r="CB76" i="11"/>
  <c r="BU77" i="12"/>
  <c r="BD77" i="12"/>
  <c r="EO74" i="12"/>
  <c r="DX74" i="12"/>
  <c r="EK72" i="12"/>
  <c r="EC72" i="12"/>
  <c r="ED72" i="12" s="1"/>
  <c r="EE72" i="12" s="1"/>
  <c r="CD75" i="12"/>
  <c r="AS78" i="10"/>
  <c r="AK78" i="10"/>
  <c r="AL78" i="10" s="1"/>
  <c r="AM78" i="10" s="1"/>
  <c r="C81" i="13" l="1"/>
  <c r="B81" i="12" s="1"/>
  <c r="C81" i="12" s="1"/>
  <c r="G81" i="12" s="1"/>
  <c r="I81" i="12" s="1"/>
  <c r="G81" i="13"/>
  <c r="Z81" i="12" s="1"/>
  <c r="AA81" i="12" s="1"/>
  <c r="AE81" i="12" s="1"/>
  <c r="AG81" i="12" s="1"/>
  <c r="O81" i="13"/>
  <c r="BV81" i="12" s="1"/>
  <c r="BW81" i="12" s="1"/>
  <c r="CA81" i="12" s="1"/>
  <c r="CC81" i="12" s="1"/>
  <c r="J81" i="13"/>
  <c r="AX81" i="8" s="1"/>
  <c r="AY81" i="8" s="1"/>
  <c r="BC81" i="8" s="1"/>
  <c r="BE81" i="8" s="1"/>
  <c r="T81" i="13"/>
  <c r="CT81" i="10" s="1"/>
  <c r="CU81" i="10" s="1"/>
  <c r="CY81" i="10" s="1"/>
  <c r="DA81" i="10" s="1"/>
  <c r="U81" i="13"/>
  <c r="CT81" i="11" s="1"/>
  <c r="CU81" i="11" s="1"/>
  <c r="CY81" i="11" s="1"/>
  <c r="DA81" i="11" s="1"/>
  <c r="I81" i="13"/>
  <c r="Z81" i="11" s="1"/>
  <c r="AA81" i="11" s="1"/>
  <c r="AE81" i="11" s="1"/>
  <c r="AG81" i="11" s="1"/>
  <c r="P81" i="13"/>
  <c r="BV81" i="10" s="1"/>
  <c r="BW81" i="10" s="1"/>
  <c r="CA81" i="10" s="1"/>
  <c r="CC81" i="10" s="1"/>
  <c r="B81" i="13"/>
  <c r="B81" i="8" s="1"/>
  <c r="C81" i="8" s="1"/>
  <c r="G81" i="8" s="1"/>
  <c r="I81" i="8" s="1"/>
  <c r="W81" i="13"/>
  <c r="DR81" i="12" s="1"/>
  <c r="DS81" i="12" s="1"/>
  <c r="DW81" i="12" s="1"/>
  <c r="DY81" i="12" s="1"/>
  <c r="Y81" i="13"/>
  <c r="DR81" i="11" s="1"/>
  <c r="DS81" i="11" s="1"/>
  <c r="DW81" i="11" s="1"/>
  <c r="DY81" i="11" s="1"/>
  <c r="L81" i="13"/>
  <c r="AX81" i="10" s="1"/>
  <c r="AY81" i="10" s="1"/>
  <c r="BC81" i="10" s="1"/>
  <c r="BE81" i="10" s="1"/>
  <c r="M81" i="13"/>
  <c r="AX81" i="11" s="1"/>
  <c r="AY81" i="11" s="1"/>
  <c r="BC81" i="11" s="1"/>
  <c r="BE81" i="11" s="1"/>
  <c r="N81" i="13"/>
  <c r="BV81" i="8" s="1"/>
  <c r="BW81" i="8" s="1"/>
  <c r="CA81" i="8" s="1"/>
  <c r="CC81" i="8" s="1"/>
  <c r="F81" i="13"/>
  <c r="Z81" i="8" s="1"/>
  <c r="AA81" i="8" s="1"/>
  <c r="AE81" i="8" s="1"/>
  <c r="AG81" i="8" s="1"/>
  <c r="D81" i="13"/>
  <c r="B81" i="10" s="1"/>
  <c r="C81" i="10" s="1"/>
  <c r="G81" i="10" s="1"/>
  <c r="I81" i="10" s="1"/>
  <c r="R81" i="13"/>
  <c r="CT81" i="8" s="1"/>
  <c r="CU81" i="8" s="1"/>
  <c r="CY81" i="8" s="1"/>
  <c r="DA81" i="8" s="1"/>
  <c r="A82" i="13"/>
  <c r="V81" i="13"/>
  <c r="DR81" i="8" s="1"/>
  <c r="DS81" i="8" s="1"/>
  <c r="DW81" i="8" s="1"/>
  <c r="DY81" i="8" s="1"/>
  <c r="Q81" i="13"/>
  <c r="BV81" i="11" s="1"/>
  <c r="BW81" i="11" s="1"/>
  <c r="CA81" i="11" s="1"/>
  <c r="CC81" i="11" s="1"/>
  <c r="E81" i="13"/>
  <c r="B81" i="11" s="1"/>
  <c r="C81" i="11" s="1"/>
  <c r="G81" i="11" s="1"/>
  <c r="I81" i="11" s="1"/>
  <c r="H81" i="13"/>
  <c r="Z81" i="10" s="1"/>
  <c r="AA81" i="10" s="1"/>
  <c r="AE81" i="10" s="1"/>
  <c r="AG81" i="10" s="1"/>
  <c r="S81" i="13"/>
  <c r="CT81" i="12" s="1"/>
  <c r="CU81" i="12" s="1"/>
  <c r="CY81" i="12" s="1"/>
  <c r="DA81" i="12" s="1"/>
  <c r="X81" i="13"/>
  <c r="DR81" i="10" s="1"/>
  <c r="DS81" i="10" s="1"/>
  <c r="DW81" i="10" s="1"/>
  <c r="DY81" i="10" s="1"/>
  <c r="K81" i="13"/>
  <c r="AX81" i="12" s="1"/>
  <c r="AY81" i="12" s="1"/>
  <c r="BC81" i="12" s="1"/>
  <c r="BE81" i="12" s="1"/>
  <c r="DQ75" i="8"/>
  <c r="CZ75" i="8"/>
  <c r="DX74" i="8"/>
  <c r="DZ74" i="8" s="1"/>
  <c r="EO74" i="8"/>
  <c r="EK72" i="8"/>
  <c r="EC72" i="8"/>
  <c r="ED72" i="8" s="1"/>
  <c r="EE72" i="8" s="1"/>
  <c r="DB74" i="8"/>
  <c r="U77" i="8"/>
  <c r="M77" i="8"/>
  <c r="N77" i="8" s="1"/>
  <c r="O77" i="8" s="1"/>
  <c r="AS76" i="8"/>
  <c r="AK76" i="8"/>
  <c r="AL76" i="8" s="1"/>
  <c r="AM76" i="8" s="1"/>
  <c r="J78" i="8"/>
  <c r="DE73" i="8"/>
  <c r="DF73" i="8" s="1"/>
  <c r="DG73" i="8" s="1"/>
  <c r="DM73" i="8"/>
  <c r="AW78" i="8"/>
  <c r="AF78" i="8"/>
  <c r="H79" i="8"/>
  <c r="A80" i="8"/>
  <c r="Y79" i="8"/>
  <c r="BQ75" i="8"/>
  <c r="BI75" i="8"/>
  <c r="BJ75" i="8" s="1"/>
  <c r="BK75" i="8" s="1"/>
  <c r="BQ76" i="8"/>
  <c r="BI76" i="8"/>
  <c r="BJ76" i="8" s="1"/>
  <c r="BK76" i="8" s="1"/>
  <c r="AH77" i="8"/>
  <c r="CD75" i="8"/>
  <c r="CS76" i="8"/>
  <c r="CB76" i="8"/>
  <c r="BU77" i="8"/>
  <c r="BD77" i="8"/>
  <c r="DZ73" i="8"/>
  <c r="AH78" i="11"/>
  <c r="BQ76" i="12"/>
  <c r="BI76" i="12"/>
  <c r="BJ76" i="12" s="1"/>
  <c r="BK76" i="12" s="1"/>
  <c r="DX75" i="11"/>
  <c r="EO75" i="11"/>
  <c r="BF77" i="11"/>
  <c r="AS77" i="11"/>
  <c r="AK77" i="11"/>
  <c r="AL77" i="11" s="1"/>
  <c r="AM77" i="11" s="1"/>
  <c r="DZ76" i="10"/>
  <c r="BF77" i="12"/>
  <c r="AS77" i="12"/>
  <c r="AK77" i="12"/>
  <c r="AL77" i="12" s="1"/>
  <c r="AM77" i="12" s="1"/>
  <c r="CS77" i="11"/>
  <c r="CB77" i="11"/>
  <c r="CS77" i="12"/>
  <c r="CB77" i="12"/>
  <c r="AH78" i="12"/>
  <c r="DX77" i="10"/>
  <c r="EO77" i="10"/>
  <c r="CO77" i="10"/>
  <c r="CG77" i="10"/>
  <c r="CH77" i="10" s="1"/>
  <c r="CI77" i="10" s="1"/>
  <c r="AH80" i="10"/>
  <c r="J79" i="12"/>
  <c r="BU78" i="12"/>
  <c r="BD78" i="12"/>
  <c r="DB77" i="10"/>
  <c r="BU80" i="10"/>
  <c r="BD80" i="10"/>
  <c r="DB75" i="12"/>
  <c r="CO75" i="12"/>
  <c r="CG75" i="12"/>
  <c r="CH75" i="12" s="1"/>
  <c r="CI75" i="12" s="1"/>
  <c r="CD76" i="11"/>
  <c r="DM76" i="10"/>
  <c r="DE76" i="10"/>
  <c r="DF76" i="10" s="1"/>
  <c r="DG76" i="10" s="1"/>
  <c r="H80" i="12"/>
  <c r="Y80" i="12"/>
  <c r="A81" i="12"/>
  <c r="U78" i="12"/>
  <c r="M78" i="12"/>
  <c r="N78" i="12" s="1"/>
  <c r="O78" i="12" s="1"/>
  <c r="EK73" i="11"/>
  <c r="EC73" i="11"/>
  <c r="ED73" i="11" s="1"/>
  <c r="EE73" i="11" s="1"/>
  <c r="J79" i="11"/>
  <c r="DX75" i="12"/>
  <c r="EO75" i="12"/>
  <c r="EK73" i="12"/>
  <c r="EC73" i="12"/>
  <c r="ED73" i="12" s="1"/>
  <c r="EE73" i="12" s="1"/>
  <c r="DQ76" i="11"/>
  <c r="CZ76" i="11"/>
  <c r="AW79" i="12"/>
  <c r="AF79" i="12"/>
  <c r="BQ76" i="11"/>
  <c r="BI76" i="11"/>
  <c r="BJ76" i="11" s="1"/>
  <c r="BK76" i="11" s="1"/>
  <c r="CD76" i="12"/>
  <c r="AW79" i="11"/>
  <c r="AF79" i="11"/>
  <c r="J81" i="10"/>
  <c r="EK75" i="10"/>
  <c r="EC75" i="10"/>
  <c r="ED75" i="10" s="1"/>
  <c r="EE75" i="10" s="1"/>
  <c r="U78" i="11"/>
  <c r="M78" i="11"/>
  <c r="N78" i="11" s="1"/>
  <c r="O78" i="11" s="1"/>
  <c r="BQ78" i="10"/>
  <c r="BI78" i="10"/>
  <c r="BJ78" i="10" s="1"/>
  <c r="BK78" i="10" s="1"/>
  <c r="BF79" i="10"/>
  <c r="DZ74" i="11"/>
  <c r="DQ76" i="12"/>
  <c r="CZ76" i="12"/>
  <c r="A81" i="11"/>
  <c r="Y80" i="11"/>
  <c r="H80" i="11"/>
  <c r="AW81" i="10"/>
  <c r="AF81" i="10"/>
  <c r="CD78" i="10"/>
  <c r="CB79" i="10"/>
  <c r="CS79" i="10"/>
  <c r="AS79" i="10"/>
  <c r="AK79" i="10"/>
  <c r="AL79" i="10" s="1"/>
  <c r="AM79" i="10" s="1"/>
  <c r="DZ74" i="12"/>
  <c r="DM74" i="12"/>
  <c r="DE74" i="12"/>
  <c r="DF74" i="12" s="1"/>
  <c r="DG74" i="12" s="1"/>
  <c r="DM74" i="11"/>
  <c r="DE74" i="11"/>
  <c r="DF74" i="11" s="1"/>
  <c r="DG74" i="11" s="1"/>
  <c r="BU78" i="11"/>
  <c r="BD78" i="11"/>
  <c r="DB75" i="11"/>
  <c r="A83" i="10"/>
  <c r="Y82" i="10"/>
  <c r="H82" i="10"/>
  <c r="DQ78" i="10"/>
  <c r="CZ78" i="10"/>
  <c r="CO75" i="11"/>
  <c r="CG75" i="11"/>
  <c r="CH75" i="11" s="1"/>
  <c r="CI75" i="11" s="1"/>
  <c r="I82" i="13" l="1"/>
  <c r="Z82" i="11" s="1"/>
  <c r="AA82" i="11" s="1"/>
  <c r="AE82" i="11" s="1"/>
  <c r="AG82" i="11" s="1"/>
  <c r="V82" i="13"/>
  <c r="DR82" i="8" s="1"/>
  <c r="DS82" i="8" s="1"/>
  <c r="DW82" i="8" s="1"/>
  <c r="DY82" i="8" s="1"/>
  <c r="R82" i="13"/>
  <c r="CT82" i="8" s="1"/>
  <c r="CU82" i="8" s="1"/>
  <c r="CY82" i="8" s="1"/>
  <c r="DA82" i="8" s="1"/>
  <c r="J82" i="13"/>
  <c r="AX82" i="8" s="1"/>
  <c r="AY82" i="8" s="1"/>
  <c r="BC82" i="8" s="1"/>
  <c r="BE82" i="8" s="1"/>
  <c r="M82" i="13"/>
  <c r="AX82" i="11" s="1"/>
  <c r="AY82" i="11" s="1"/>
  <c r="BC82" i="11" s="1"/>
  <c r="BE82" i="11" s="1"/>
  <c r="G82" i="13"/>
  <c r="Z82" i="12" s="1"/>
  <c r="AA82" i="12" s="1"/>
  <c r="AE82" i="12" s="1"/>
  <c r="AG82" i="12" s="1"/>
  <c r="C82" i="13"/>
  <c r="B82" i="12" s="1"/>
  <c r="C82" i="12" s="1"/>
  <c r="G82" i="12" s="1"/>
  <c r="I82" i="12" s="1"/>
  <c r="Y82" i="13"/>
  <c r="DR82" i="11" s="1"/>
  <c r="DS82" i="11" s="1"/>
  <c r="DW82" i="11" s="1"/>
  <c r="DY82" i="11" s="1"/>
  <c r="T82" i="13"/>
  <c r="CT82" i="10" s="1"/>
  <c r="CU82" i="10" s="1"/>
  <c r="CY82" i="10" s="1"/>
  <c r="DA82" i="10" s="1"/>
  <c r="K82" i="13"/>
  <c r="AX82" i="12" s="1"/>
  <c r="AY82" i="12" s="1"/>
  <c r="BC82" i="12" s="1"/>
  <c r="BE82" i="12" s="1"/>
  <c r="X82" i="13"/>
  <c r="DR82" i="10" s="1"/>
  <c r="DS82" i="10" s="1"/>
  <c r="DW82" i="10" s="1"/>
  <c r="DY82" i="10" s="1"/>
  <c r="A83" i="13"/>
  <c r="H82" i="13"/>
  <c r="Z82" i="10" s="1"/>
  <c r="AA82" i="10" s="1"/>
  <c r="AE82" i="10" s="1"/>
  <c r="AG82" i="10" s="1"/>
  <c r="S82" i="13"/>
  <c r="CT82" i="12" s="1"/>
  <c r="CU82" i="12" s="1"/>
  <c r="CY82" i="12" s="1"/>
  <c r="DA82" i="12" s="1"/>
  <c r="Q82" i="13"/>
  <c r="BV82" i="11" s="1"/>
  <c r="BW82" i="11" s="1"/>
  <c r="CA82" i="11" s="1"/>
  <c r="CC82" i="11" s="1"/>
  <c r="F82" i="13"/>
  <c r="Z82" i="8" s="1"/>
  <c r="AA82" i="8" s="1"/>
  <c r="AE82" i="8" s="1"/>
  <c r="AG82" i="8" s="1"/>
  <c r="P82" i="13"/>
  <c r="BV82" i="10" s="1"/>
  <c r="BW82" i="10" s="1"/>
  <c r="CA82" i="10" s="1"/>
  <c r="CC82" i="10" s="1"/>
  <c r="U82" i="13"/>
  <c r="CT82" i="11" s="1"/>
  <c r="CU82" i="11" s="1"/>
  <c r="CY82" i="11" s="1"/>
  <c r="DA82" i="11" s="1"/>
  <c r="W82" i="13"/>
  <c r="DR82" i="12" s="1"/>
  <c r="DS82" i="12" s="1"/>
  <c r="DW82" i="12" s="1"/>
  <c r="DY82" i="12" s="1"/>
  <c r="O82" i="13"/>
  <c r="BV82" i="12" s="1"/>
  <c r="BW82" i="12" s="1"/>
  <c r="CA82" i="12" s="1"/>
  <c r="CC82" i="12" s="1"/>
  <c r="D82" i="13"/>
  <c r="B82" i="10" s="1"/>
  <c r="C82" i="10" s="1"/>
  <c r="G82" i="10" s="1"/>
  <c r="I82" i="10" s="1"/>
  <c r="B82" i="13"/>
  <c r="B82" i="8" s="1"/>
  <c r="C82" i="8" s="1"/>
  <c r="G82" i="8" s="1"/>
  <c r="I82" i="8" s="1"/>
  <c r="L82" i="13"/>
  <c r="AX82" i="10" s="1"/>
  <c r="AY82" i="10" s="1"/>
  <c r="BC82" i="10" s="1"/>
  <c r="BE82" i="10" s="1"/>
  <c r="N82" i="13"/>
  <c r="BV82" i="8" s="1"/>
  <c r="BW82" i="8" s="1"/>
  <c r="CA82" i="8" s="1"/>
  <c r="CC82" i="8" s="1"/>
  <c r="E82" i="13"/>
  <c r="B82" i="11" s="1"/>
  <c r="C82" i="11" s="1"/>
  <c r="G82" i="11" s="1"/>
  <c r="I82" i="11" s="1"/>
  <c r="CZ76" i="8"/>
  <c r="DB76" i="8" s="1"/>
  <c r="DQ76" i="8"/>
  <c r="DM74" i="8"/>
  <c r="DE74" i="8"/>
  <c r="DF74" i="8" s="1"/>
  <c r="DG74" i="8" s="1"/>
  <c r="CO75" i="8"/>
  <c r="CG75" i="8"/>
  <c r="CH75" i="8" s="1"/>
  <c r="CI75" i="8" s="1"/>
  <c r="AF79" i="8"/>
  <c r="AW79" i="8"/>
  <c r="U78" i="8"/>
  <c r="M78" i="8"/>
  <c r="N78" i="8" s="1"/>
  <c r="O78" i="8" s="1"/>
  <c r="A81" i="8"/>
  <c r="Y80" i="8"/>
  <c r="H80" i="8"/>
  <c r="EK73" i="8"/>
  <c r="EC73" i="8"/>
  <c r="ED73" i="8" s="1"/>
  <c r="EE73" i="8" s="1"/>
  <c r="AS77" i="8"/>
  <c r="AK77" i="8"/>
  <c r="AL77" i="8" s="1"/>
  <c r="AM77" i="8" s="1"/>
  <c r="J79" i="8"/>
  <c r="BF77" i="8"/>
  <c r="AH78" i="8"/>
  <c r="EK74" i="8"/>
  <c r="EC74" i="8"/>
  <c r="ED74" i="8" s="1"/>
  <c r="EE74" i="8" s="1"/>
  <c r="CS77" i="8"/>
  <c r="CB77" i="8"/>
  <c r="CD77" i="8" s="1"/>
  <c r="BU78" i="8"/>
  <c r="BD78" i="8"/>
  <c r="BF78" i="8" s="1"/>
  <c r="DB75" i="8"/>
  <c r="CD76" i="8"/>
  <c r="DX75" i="8"/>
  <c r="EO75" i="8"/>
  <c r="DB78" i="10"/>
  <c r="CS78" i="11"/>
  <c r="CB78" i="11"/>
  <c r="J80" i="11"/>
  <c r="BU79" i="11"/>
  <c r="BD79" i="11"/>
  <c r="DZ75" i="12"/>
  <c r="CO76" i="11"/>
  <c r="CG76" i="11"/>
  <c r="CH76" i="11" s="1"/>
  <c r="CI76" i="11" s="1"/>
  <c r="BF78" i="12"/>
  <c r="BQ77" i="12"/>
  <c r="BI77" i="12"/>
  <c r="BJ77" i="12" s="1"/>
  <c r="BK77" i="12" s="1"/>
  <c r="DX78" i="10"/>
  <c r="EO78" i="10"/>
  <c r="DQ79" i="10"/>
  <c r="CZ79" i="10"/>
  <c r="AW80" i="11"/>
  <c r="AF80" i="11"/>
  <c r="BF80" i="10"/>
  <c r="CS78" i="12"/>
  <c r="CB78" i="12"/>
  <c r="DZ77" i="10"/>
  <c r="BQ77" i="11"/>
  <c r="BI77" i="11"/>
  <c r="BJ77" i="11" s="1"/>
  <c r="BK77" i="11" s="1"/>
  <c r="J82" i="10"/>
  <c r="CD79" i="10"/>
  <c r="A82" i="11"/>
  <c r="Y81" i="11"/>
  <c r="H81" i="11"/>
  <c r="EK74" i="11"/>
  <c r="EC74" i="11"/>
  <c r="ED74" i="11" s="1"/>
  <c r="EE74" i="11" s="1"/>
  <c r="DB76" i="11"/>
  <c r="U79" i="11"/>
  <c r="M79" i="11"/>
  <c r="N79" i="11" s="1"/>
  <c r="O79" i="11" s="1"/>
  <c r="Y81" i="12"/>
  <c r="H81" i="12"/>
  <c r="A82" i="12"/>
  <c r="CS80" i="10"/>
  <c r="CB80" i="10"/>
  <c r="AS80" i="10"/>
  <c r="AK80" i="10"/>
  <c r="AL80" i="10" s="1"/>
  <c r="AM80" i="10" s="1"/>
  <c r="AF82" i="10"/>
  <c r="AW82" i="10"/>
  <c r="DB76" i="12"/>
  <c r="CO76" i="12"/>
  <c r="CG76" i="12"/>
  <c r="CH76" i="12" s="1"/>
  <c r="CI76" i="12" s="1"/>
  <c r="DX76" i="11"/>
  <c r="EO76" i="11"/>
  <c r="AW80" i="12"/>
  <c r="AF80" i="12"/>
  <c r="U79" i="12"/>
  <c r="M79" i="12"/>
  <c r="N79" i="12" s="1"/>
  <c r="O79" i="12" s="1"/>
  <c r="AS78" i="12"/>
  <c r="AK78" i="12"/>
  <c r="AL78" i="12" s="1"/>
  <c r="AM78" i="12" s="1"/>
  <c r="DZ75" i="11"/>
  <c r="A84" i="10"/>
  <c r="Y83" i="10"/>
  <c r="H83" i="10"/>
  <c r="EK74" i="12"/>
  <c r="EC74" i="12"/>
  <c r="ED74" i="12" s="1"/>
  <c r="EE74" i="12" s="1"/>
  <c r="DX76" i="12"/>
  <c r="EO76" i="12"/>
  <c r="BQ79" i="10"/>
  <c r="BI79" i="10"/>
  <c r="BJ79" i="10" s="1"/>
  <c r="BK79" i="10" s="1"/>
  <c r="J80" i="12"/>
  <c r="EK76" i="10"/>
  <c r="EC76" i="10"/>
  <c r="ED76" i="10" s="1"/>
  <c r="EE76" i="10" s="1"/>
  <c r="CO78" i="10"/>
  <c r="CG78" i="10"/>
  <c r="CH78" i="10" s="1"/>
  <c r="CI78" i="10" s="1"/>
  <c r="DM77" i="10"/>
  <c r="DE77" i="10"/>
  <c r="DF77" i="10" s="1"/>
  <c r="DG77" i="10" s="1"/>
  <c r="CD77" i="11"/>
  <c r="DM75" i="11"/>
  <c r="DE75" i="11"/>
  <c r="DF75" i="11" s="1"/>
  <c r="DG75" i="11" s="1"/>
  <c r="AH81" i="10"/>
  <c r="U81" i="10"/>
  <c r="M81" i="10"/>
  <c r="N81" i="10" s="1"/>
  <c r="O81" i="10" s="1"/>
  <c r="AH79" i="12"/>
  <c r="CD77" i="12"/>
  <c r="DQ77" i="11"/>
  <c r="CZ77" i="11"/>
  <c r="BF78" i="11"/>
  <c r="BU81" i="10"/>
  <c r="BD81" i="10"/>
  <c r="AH79" i="11"/>
  <c r="BU79" i="12"/>
  <c r="BD79" i="12"/>
  <c r="DM75" i="12"/>
  <c r="DE75" i="12"/>
  <c r="DF75" i="12" s="1"/>
  <c r="DG75" i="12" s="1"/>
  <c r="CZ77" i="12"/>
  <c r="DQ77" i="12"/>
  <c r="AS78" i="11"/>
  <c r="AK78" i="11"/>
  <c r="AL78" i="11" s="1"/>
  <c r="AM78" i="11" s="1"/>
  <c r="Q83" i="13" l="1"/>
  <c r="BV83" i="11" s="1"/>
  <c r="BW83" i="11" s="1"/>
  <c r="CA83" i="11" s="1"/>
  <c r="CC83" i="11" s="1"/>
  <c r="B83" i="13"/>
  <c r="B83" i="8" s="1"/>
  <c r="C83" i="8" s="1"/>
  <c r="G83" i="8" s="1"/>
  <c r="I83" i="8" s="1"/>
  <c r="N83" i="13"/>
  <c r="BV83" i="8" s="1"/>
  <c r="BW83" i="8" s="1"/>
  <c r="CA83" i="8" s="1"/>
  <c r="CC83" i="8" s="1"/>
  <c r="J83" i="13"/>
  <c r="AX83" i="8" s="1"/>
  <c r="AY83" i="8" s="1"/>
  <c r="BC83" i="8" s="1"/>
  <c r="BE83" i="8" s="1"/>
  <c r="Y83" i="13"/>
  <c r="DR83" i="11" s="1"/>
  <c r="DS83" i="11" s="1"/>
  <c r="DW83" i="11" s="1"/>
  <c r="DY83" i="11" s="1"/>
  <c r="P83" i="13"/>
  <c r="BV83" i="10" s="1"/>
  <c r="BW83" i="10" s="1"/>
  <c r="CA83" i="10" s="1"/>
  <c r="CC83" i="10" s="1"/>
  <c r="H83" i="13"/>
  <c r="Z83" i="10" s="1"/>
  <c r="AA83" i="10" s="1"/>
  <c r="AE83" i="10" s="1"/>
  <c r="AG83" i="10" s="1"/>
  <c r="R83" i="13"/>
  <c r="CT83" i="8" s="1"/>
  <c r="CU83" i="8" s="1"/>
  <c r="CY83" i="8" s="1"/>
  <c r="DA83" i="8" s="1"/>
  <c r="S83" i="13"/>
  <c r="CT83" i="12" s="1"/>
  <c r="CU83" i="12" s="1"/>
  <c r="CY83" i="12" s="1"/>
  <c r="DA83" i="12" s="1"/>
  <c r="O83" i="13"/>
  <c r="BV83" i="12" s="1"/>
  <c r="BW83" i="12" s="1"/>
  <c r="CA83" i="12" s="1"/>
  <c r="CC83" i="12" s="1"/>
  <c r="V83" i="13"/>
  <c r="DR83" i="8" s="1"/>
  <c r="DS83" i="8" s="1"/>
  <c r="DW83" i="8" s="1"/>
  <c r="DY83" i="8" s="1"/>
  <c r="C83" i="13"/>
  <c r="B83" i="12" s="1"/>
  <c r="C83" i="12" s="1"/>
  <c r="G83" i="12" s="1"/>
  <c r="I83" i="12" s="1"/>
  <c r="U83" i="13"/>
  <c r="CT83" i="11" s="1"/>
  <c r="CU83" i="11" s="1"/>
  <c r="CY83" i="11" s="1"/>
  <c r="DA83" i="11" s="1"/>
  <c r="X83" i="13"/>
  <c r="DR83" i="10" s="1"/>
  <c r="DS83" i="10" s="1"/>
  <c r="DW83" i="10" s="1"/>
  <c r="DY83" i="10" s="1"/>
  <c r="M83" i="13"/>
  <c r="AX83" i="11" s="1"/>
  <c r="AY83" i="11" s="1"/>
  <c r="BC83" i="11" s="1"/>
  <c r="BE83" i="11" s="1"/>
  <c r="D83" i="13"/>
  <c r="B83" i="10" s="1"/>
  <c r="C83" i="10" s="1"/>
  <c r="G83" i="10" s="1"/>
  <c r="I83" i="10" s="1"/>
  <c r="T83" i="13"/>
  <c r="CT83" i="10" s="1"/>
  <c r="CU83" i="10" s="1"/>
  <c r="CY83" i="10" s="1"/>
  <c r="DA83" i="10" s="1"/>
  <c r="F83" i="13"/>
  <c r="Z83" i="8" s="1"/>
  <c r="AA83" i="8" s="1"/>
  <c r="AE83" i="8" s="1"/>
  <c r="AG83" i="8" s="1"/>
  <c r="G83" i="13"/>
  <c r="Z83" i="12" s="1"/>
  <c r="AA83" i="12" s="1"/>
  <c r="AE83" i="12" s="1"/>
  <c r="AG83" i="12" s="1"/>
  <c r="A84" i="13"/>
  <c r="K83" i="13"/>
  <c r="AX83" i="12" s="1"/>
  <c r="AY83" i="12" s="1"/>
  <c r="BC83" i="12" s="1"/>
  <c r="BE83" i="12" s="1"/>
  <c r="L83" i="13"/>
  <c r="AX83" i="10" s="1"/>
  <c r="AY83" i="10" s="1"/>
  <c r="BC83" i="10" s="1"/>
  <c r="BE83" i="10" s="1"/>
  <c r="W83" i="13"/>
  <c r="DR83" i="12" s="1"/>
  <c r="DS83" i="12" s="1"/>
  <c r="DW83" i="12" s="1"/>
  <c r="DY83" i="12" s="1"/>
  <c r="I83" i="13"/>
  <c r="Z83" i="11" s="1"/>
  <c r="AA83" i="11" s="1"/>
  <c r="AE83" i="11" s="1"/>
  <c r="AG83" i="11" s="1"/>
  <c r="E83" i="13"/>
  <c r="B83" i="11" s="1"/>
  <c r="C83" i="11" s="1"/>
  <c r="G83" i="11" s="1"/>
  <c r="I83" i="11" s="1"/>
  <c r="AH79" i="8"/>
  <c r="BQ78" i="8"/>
  <c r="BI78" i="8"/>
  <c r="BJ78" i="8" s="1"/>
  <c r="BK78" i="8" s="1"/>
  <c r="AS78" i="8"/>
  <c r="AK78" i="8"/>
  <c r="AL78" i="8" s="1"/>
  <c r="AM78" i="8" s="1"/>
  <c r="CB78" i="8"/>
  <c r="CS78" i="8"/>
  <c r="J80" i="8"/>
  <c r="DZ75" i="8"/>
  <c r="CO77" i="8"/>
  <c r="CG77" i="8"/>
  <c r="CH77" i="8" s="1"/>
  <c r="CI77" i="8" s="1"/>
  <c r="BQ77" i="8"/>
  <c r="BI77" i="8"/>
  <c r="BJ77" i="8" s="1"/>
  <c r="BK77" i="8" s="1"/>
  <c r="AW80" i="8"/>
  <c r="AF80" i="8"/>
  <c r="DQ77" i="8"/>
  <c r="CZ77" i="8"/>
  <c r="Y81" i="8"/>
  <c r="H81" i="8"/>
  <c r="A82" i="8"/>
  <c r="U79" i="8"/>
  <c r="M79" i="8"/>
  <c r="N79" i="8" s="1"/>
  <c r="O79" i="8" s="1"/>
  <c r="DX76" i="8"/>
  <c r="DZ76" i="8" s="1"/>
  <c r="EO76" i="8"/>
  <c r="CO76" i="8"/>
  <c r="CG76" i="8"/>
  <c r="CH76" i="8" s="1"/>
  <c r="CI76" i="8" s="1"/>
  <c r="DM76" i="8"/>
  <c r="DE76" i="8"/>
  <c r="DF76" i="8" s="1"/>
  <c r="DG76" i="8" s="1"/>
  <c r="DM75" i="8"/>
  <c r="DE75" i="8"/>
  <c r="DF75" i="8" s="1"/>
  <c r="DG75" i="8" s="1"/>
  <c r="BD79" i="8"/>
  <c r="BF79" i="8" s="1"/>
  <c r="BU79" i="8"/>
  <c r="BF79" i="12"/>
  <c r="DB77" i="11"/>
  <c r="CO77" i="11"/>
  <c r="CG77" i="11"/>
  <c r="CH77" i="11" s="1"/>
  <c r="CI77" i="11" s="1"/>
  <c r="AW83" i="10"/>
  <c r="AF83" i="10"/>
  <c r="AW81" i="11"/>
  <c r="AF81" i="11"/>
  <c r="AH80" i="11"/>
  <c r="CS79" i="12"/>
  <c r="CB79" i="12"/>
  <c r="DX77" i="11"/>
  <c r="EO77" i="11"/>
  <c r="AS79" i="12"/>
  <c r="AK79" i="12"/>
  <c r="AL79" i="12" s="1"/>
  <c r="AM79" i="12" s="1"/>
  <c r="A85" i="10"/>
  <c r="Y84" i="10"/>
  <c r="H84" i="10"/>
  <c r="A83" i="11"/>
  <c r="Y82" i="11"/>
  <c r="H82" i="11"/>
  <c r="U82" i="10"/>
  <c r="M82" i="10"/>
  <c r="N82" i="10" s="1"/>
  <c r="O82" i="10" s="1"/>
  <c r="EK77" i="10"/>
  <c r="EC77" i="10"/>
  <c r="ED77" i="10" s="1"/>
  <c r="EE77" i="10" s="1"/>
  <c r="BD80" i="11"/>
  <c r="BU80" i="11"/>
  <c r="BQ78" i="11"/>
  <c r="BI78" i="11"/>
  <c r="BJ78" i="11" s="1"/>
  <c r="BK78" i="11" s="1"/>
  <c r="AH80" i="12"/>
  <c r="CD78" i="12"/>
  <c r="DB79" i="10"/>
  <c r="U80" i="11"/>
  <c r="M80" i="11"/>
  <c r="N80" i="11" s="1"/>
  <c r="O80" i="11" s="1"/>
  <c r="AS79" i="11"/>
  <c r="AK79" i="11"/>
  <c r="AL79" i="11" s="1"/>
  <c r="AM79" i="11" s="1"/>
  <c r="CO77" i="12"/>
  <c r="CG77" i="12"/>
  <c r="CH77" i="12" s="1"/>
  <c r="CI77" i="12" s="1"/>
  <c r="DZ76" i="12"/>
  <c r="BU80" i="12"/>
  <c r="BD80" i="12"/>
  <c r="DM76" i="12"/>
  <c r="DE76" i="12"/>
  <c r="DF76" i="12" s="1"/>
  <c r="DG76" i="12" s="1"/>
  <c r="CD80" i="10"/>
  <c r="DM76" i="11"/>
  <c r="DE76" i="11"/>
  <c r="DF76" i="11" s="1"/>
  <c r="DG76" i="11" s="1"/>
  <c r="CO79" i="10"/>
  <c r="CG79" i="10"/>
  <c r="CH79" i="10" s="1"/>
  <c r="CI79" i="10" s="1"/>
  <c r="CZ78" i="12"/>
  <c r="DQ78" i="12"/>
  <c r="DX79" i="10"/>
  <c r="EO79" i="10"/>
  <c r="EK75" i="12"/>
  <c r="EC75" i="12"/>
  <c r="ED75" i="12" s="1"/>
  <c r="EE75" i="12" s="1"/>
  <c r="CD78" i="11"/>
  <c r="DX77" i="12"/>
  <c r="EO77" i="12"/>
  <c r="EK75" i="11"/>
  <c r="EC75" i="11"/>
  <c r="ED75" i="11" s="1"/>
  <c r="EE75" i="11" s="1"/>
  <c r="BU82" i="10"/>
  <c r="BD82" i="10"/>
  <c r="DQ80" i="10"/>
  <c r="CZ80" i="10"/>
  <c r="BF79" i="11"/>
  <c r="DQ78" i="11"/>
  <c r="CZ78" i="11"/>
  <c r="DB77" i="12"/>
  <c r="U80" i="12"/>
  <c r="M80" i="12"/>
  <c r="N80" i="12" s="1"/>
  <c r="O80" i="12" s="1"/>
  <c r="AH82" i="10"/>
  <c r="A83" i="12"/>
  <c r="H82" i="12"/>
  <c r="Y82" i="12"/>
  <c r="BQ80" i="10"/>
  <c r="BI80" i="10"/>
  <c r="BJ80" i="10" s="1"/>
  <c r="BK80" i="10" s="1"/>
  <c r="DZ78" i="10"/>
  <c r="BQ78" i="12"/>
  <c r="BI78" i="12"/>
  <c r="BJ78" i="12" s="1"/>
  <c r="BK78" i="12" s="1"/>
  <c r="CS79" i="11"/>
  <c r="CB79" i="11"/>
  <c r="BF81" i="10"/>
  <c r="DZ76" i="11"/>
  <c r="J81" i="12"/>
  <c r="DM78" i="10"/>
  <c r="DE78" i="10"/>
  <c r="DF78" i="10" s="1"/>
  <c r="DG78" i="10" s="1"/>
  <c r="CS81" i="10"/>
  <c r="CB81" i="10"/>
  <c r="AS81" i="10"/>
  <c r="AK81" i="10"/>
  <c r="AL81" i="10" s="1"/>
  <c r="AM81" i="10" s="1"/>
  <c r="J83" i="10"/>
  <c r="AW81" i="12"/>
  <c r="AF81" i="12"/>
  <c r="J81" i="11"/>
  <c r="Y84" i="13" l="1"/>
  <c r="DR84" i="11" s="1"/>
  <c r="DS84" i="11" s="1"/>
  <c r="DW84" i="11" s="1"/>
  <c r="DY84" i="11" s="1"/>
  <c r="O84" i="13"/>
  <c r="BV84" i="12" s="1"/>
  <c r="BW84" i="12" s="1"/>
  <c r="CA84" i="12" s="1"/>
  <c r="CC84" i="12" s="1"/>
  <c r="M84" i="13"/>
  <c r="AX84" i="11" s="1"/>
  <c r="AY84" i="11" s="1"/>
  <c r="BC84" i="11" s="1"/>
  <c r="BE84" i="11" s="1"/>
  <c r="C84" i="13"/>
  <c r="B84" i="12" s="1"/>
  <c r="C84" i="12" s="1"/>
  <c r="G84" i="12" s="1"/>
  <c r="I84" i="12" s="1"/>
  <c r="U84" i="13"/>
  <c r="CT84" i="11" s="1"/>
  <c r="CU84" i="11" s="1"/>
  <c r="CY84" i="11" s="1"/>
  <c r="DA84" i="11" s="1"/>
  <c r="N84" i="13"/>
  <c r="BV84" i="8" s="1"/>
  <c r="BW84" i="8" s="1"/>
  <c r="CA84" i="8" s="1"/>
  <c r="CC84" i="8" s="1"/>
  <c r="D84" i="13"/>
  <c r="B84" i="10" s="1"/>
  <c r="C84" i="10" s="1"/>
  <c r="G84" i="10" s="1"/>
  <c r="I84" i="10" s="1"/>
  <c r="P84" i="13"/>
  <c r="BV84" i="10" s="1"/>
  <c r="BW84" i="10" s="1"/>
  <c r="CA84" i="10" s="1"/>
  <c r="CC84" i="10" s="1"/>
  <c r="A85" i="13"/>
  <c r="I84" i="13"/>
  <c r="Z84" i="11" s="1"/>
  <c r="AA84" i="11" s="1"/>
  <c r="AE84" i="11" s="1"/>
  <c r="AG84" i="11" s="1"/>
  <c r="J84" i="13"/>
  <c r="AX84" i="8" s="1"/>
  <c r="AY84" i="8" s="1"/>
  <c r="BC84" i="8" s="1"/>
  <c r="BE84" i="8" s="1"/>
  <c r="B84" i="13"/>
  <c r="B84" i="8" s="1"/>
  <c r="C84" i="8" s="1"/>
  <c r="G84" i="8" s="1"/>
  <c r="I84" i="8" s="1"/>
  <c r="G84" i="13"/>
  <c r="Z84" i="12" s="1"/>
  <c r="AA84" i="12" s="1"/>
  <c r="AE84" i="12" s="1"/>
  <c r="AG84" i="12" s="1"/>
  <c r="L84" i="13"/>
  <c r="AX84" i="10" s="1"/>
  <c r="AY84" i="10" s="1"/>
  <c r="BC84" i="10" s="1"/>
  <c r="BE84" i="10" s="1"/>
  <c r="K84" i="13"/>
  <c r="AX84" i="12" s="1"/>
  <c r="AY84" i="12" s="1"/>
  <c r="BC84" i="12" s="1"/>
  <c r="BE84" i="12" s="1"/>
  <c r="E84" i="13"/>
  <c r="B84" i="11" s="1"/>
  <c r="C84" i="11" s="1"/>
  <c r="G84" i="11" s="1"/>
  <c r="I84" i="11" s="1"/>
  <c r="H84" i="13"/>
  <c r="Z84" i="10" s="1"/>
  <c r="AA84" i="10" s="1"/>
  <c r="AE84" i="10" s="1"/>
  <c r="AG84" i="10" s="1"/>
  <c r="T84" i="13"/>
  <c r="CT84" i="10" s="1"/>
  <c r="CU84" i="10" s="1"/>
  <c r="CY84" i="10" s="1"/>
  <c r="DA84" i="10" s="1"/>
  <c r="X84" i="13"/>
  <c r="DR84" i="10" s="1"/>
  <c r="DS84" i="10" s="1"/>
  <c r="DW84" i="10" s="1"/>
  <c r="DY84" i="10" s="1"/>
  <c r="Q84" i="13"/>
  <c r="BV84" i="11" s="1"/>
  <c r="BW84" i="11" s="1"/>
  <c r="CA84" i="11" s="1"/>
  <c r="CC84" i="11" s="1"/>
  <c r="F84" i="13"/>
  <c r="Z84" i="8" s="1"/>
  <c r="AA84" i="8" s="1"/>
  <c r="AE84" i="8" s="1"/>
  <c r="AG84" i="8" s="1"/>
  <c r="S84" i="13"/>
  <c r="CT84" i="12" s="1"/>
  <c r="CU84" i="12" s="1"/>
  <c r="CY84" i="12" s="1"/>
  <c r="DA84" i="12" s="1"/>
  <c r="R84" i="13"/>
  <c r="CT84" i="8" s="1"/>
  <c r="CU84" i="8" s="1"/>
  <c r="CY84" i="8" s="1"/>
  <c r="DA84" i="8" s="1"/>
  <c r="W84" i="13"/>
  <c r="DR84" i="12" s="1"/>
  <c r="DS84" i="12" s="1"/>
  <c r="DW84" i="12" s="1"/>
  <c r="DY84" i="12" s="1"/>
  <c r="V84" i="13"/>
  <c r="DR84" i="8" s="1"/>
  <c r="DS84" i="8" s="1"/>
  <c r="DW84" i="8" s="1"/>
  <c r="DY84" i="8" s="1"/>
  <c r="J81" i="8"/>
  <c r="CD78" i="8"/>
  <c r="CS79" i="8"/>
  <c r="CB79" i="8"/>
  <c r="CD79" i="8" s="1"/>
  <c r="AF81" i="8"/>
  <c r="AH81" i="8" s="1"/>
  <c r="AW81" i="8"/>
  <c r="BQ79" i="8"/>
  <c r="BI79" i="8"/>
  <c r="BJ79" i="8" s="1"/>
  <c r="BK79" i="8" s="1"/>
  <c r="DB77" i="8"/>
  <c r="EC76" i="8"/>
  <c r="ED76" i="8" s="1"/>
  <c r="EE76" i="8" s="1"/>
  <c r="EK76" i="8"/>
  <c r="DX77" i="8"/>
  <c r="EO77" i="8"/>
  <c r="AH80" i="8"/>
  <c r="EK75" i="8"/>
  <c r="EC75" i="8"/>
  <c r="ED75" i="8" s="1"/>
  <c r="EE75" i="8" s="1"/>
  <c r="BU80" i="8"/>
  <c r="BD80" i="8"/>
  <c r="BF80" i="8" s="1"/>
  <c r="U80" i="8"/>
  <c r="M80" i="8"/>
  <c r="N80" i="8" s="1"/>
  <c r="O80" i="8" s="1"/>
  <c r="A83" i="8"/>
  <c r="Y82" i="8"/>
  <c r="H82" i="8"/>
  <c r="CZ78" i="8"/>
  <c r="DQ78" i="8"/>
  <c r="AS79" i="8"/>
  <c r="AK79" i="8"/>
  <c r="AL79" i="8" s="1"/>
  <c r="AM79" i="8" s="1"/>
  <c r="U81" i="11"/>
  <c r="M81" i="11"/>
  <c r="N81" i="11" s="1"/>
  <c r="O81" i="11" s="1"/>
  <c r="BQ81" i="10"/>
  <c r="BI81" i="10"/>
  <c r="BJ81" i="10" s="1"/>
  <c r="BK81" i="10" s="1"/>
  <c r="AF82" i="12"/>
  <c r="AW82" i="12"/>
  <c r="DX78" i="11"/>
  <c r="EO78" i="11"/>
  <c r="BF82" i="10"/>
  <c r="CO78" i="11"/>
  <c r="CG78" i="11"/>
  <c r="CH78" i="11" s="1"/>
  <c r="CI78" i="11" s="1"/>
  <c r="DB78" i="12"/>
  <c r="AW84" i="10"/>
  <c r="AF84" i="10"/>
  <c r="CD79" i="12"/>
  <c r="BU83" i="10"/>
  <c r="BD83" i="10"/>
  <c r="AH81" i="12"/>
  <c r="J82" i="12"/>
  <c r="CS82" i="10"/>
  <c r="CB82" i="10"/>
  <c r="BF80" i="12"/>
  <c r="AS80" i="12"/>
  <c r="AK80" i="12"/>
  <c r="AL80" i="12" s="1"/>
  <c r="AM80" i="12" s="1"/>
  <c r="A86" i="10"/>
  <c r="Y85" i="10"/>
  <c r="H85" i="10"/>
  <c r="DQ79" i="12"/>
  <c r="CZ79" i="12"/>
  <c r="BU81" i="12"/>
  <c r="BD81" i="12"/>
  <c r="EK78" i="10"/>
  <c r="EC78" i="10"/>
  <c r="ED78" i="10" s="1"/>
  <c r="EE78" i="10" s="1"/>
  <c r="A84" i="12"/>
  <c r="Y83" i="12"/>
  <c r="H83" i="12"/>
  <c r="BQ79" i="11"/>
  <c r="BI79" i="11"/>
  <c r="BJ79" i="11" s="1"/>
  <c r="BK79" i="11" s="1"/>
  <c r="CS80" i="12"/>
  <c r="CB80" i="12"/>
  <c r="AS80" i="11"/>
  <c r="AK80" i="11"/>
  <c r="AL80" i="11" s="1"/>
  <c r="AM80" i="11" s="1"/>
  <c r="DM79" i="10"/>
  <c r="DE79" i="10"/>
  <c r="DF79" i="10" s="1"/>
  <c r="DG79" i="10" s="1"/>
  <c r="J82" i="11"/>
  <c r="AH81" i="11"/>
  <c r="U81" i="12"/>
  <c r="M81" i="12"/>
  <c r="N81" i="12" s="1"/>
  <c r="O81" i="12" s="1"/>
  <c r="AS82" i="10"/>
  <c r="AK82" i="10"/>
  <c r="AL82" i="10" s="1"/>
  <c r="AM82" i="10" s="1"/>
  <c r="DZ77" i="12"/>
  <c r="EK76" i="12"/>
  <c r="EC76" i="12"/>
  <c r="ED76" i="12" s="1"/>
  <c r="EE76" i="12" s="1"/>
  <c r="AF82" i="11"/>
  <c r="AW82" i="11"/>
  <c r="BU81" i="11"/>
  <c r="BD81" i="11"/>
  <c r="DM77" i="11"/>
  <c r="DE77" i="11"/>
  <c r="DF77" i="11" s="1"/>
  <c r="DG77" i="11" s="1"/>
  <c r="CD79" i="11"/>
  <c r="DM77" i="12"/>
  <c r="DE77" i="12"/>
  <c r="DF77" i="12" s="1"/>
  <c r="DG77" i="12" s="1"/>
  <c r="CO78" i="12"/>
  <c r="CG78" i="12"/>
  <c r="CH78" i="12" s="1"/>
  <c r="CI78" i="12" s="1"/>
  <c r="CS80" i="11"/>
  <c r="CB80" i="11"/>
  <c r="Y83" i="11"/>
  <c r="A84" i="11"/>
  <c r="H83" i="11"/>
  <c r="CD81" i="10"/>
  <c r="EK76" i="11"/>
  <c r="EC76" i="11"/>
  <c r="ED76" i="11" s="1"/>
  <c r="EE76" i="11" s="1"/>
  <c r="DQ79" i="11"/>
  <c r="CZ79" i="11"/>
  <c r="DB80" i="10"/>
  <c r="DZ79" i="10"/>
  <c r="CO80" i="10"/>
  <c r="CG80" i="10"/>
  <c r="CH80" i="10" s="1"/>
  <c r="CI80" i="10" s="1"/>
  <c r="BF80" i="11"/>
  <c r="BQ79" i="12"/>
  <c r="BI79" i="12"/>
  <c r="BJ79" i="12" s="1"/>
  <c r="BK79" i="12" s="1"/>
  <c r="U83" i="10"/>
  <c r="M83" i="10"/>
  <c r="N83" i="10" s="1"/>
  <c r="O83" i="10" s="1"/>
  <c r="DQ81" i="10"/>
  <c r="CZ81" i="10"/>
  <c r="DB78" i="11"/>
  <c r="DX80" i="10"/>
  <c r="EO80" i="10"/>
  <c r="DX78" i="12"/>
  <c r="EO78" i="12"/>
  <c r="J84" i="10"/>
  <c r="DZ77" i="11"/>
  <c r="AH83" i="10"/>
  <c r="B85" i="13" l="1"/>
  <c r="B85" i="8" s="1"/>
  <c r="C85" i="8" s="1"/>
  <c r="G85" i="8" s="1"/>
  <c r="I85" i="8" s="1"/>
  <c r="S85" i="13"/>
  <c r="CT85" i="12" s="1"/>
  <c r="CU85" i="12" s="1"/>
  <c r="CY85" i="12" s="1"/>
  <c r="DA85" i="12" s="1"/>
  <c r="X85" i="13"/>
  <c r="DR85" i="10" s="1"/>
  <c r="DS85" i="10" s="1"/>
  <c r="DW85" i="10" s="1"/>
  <c r="DY85" i="10" s="1"/>
  <c r="P85" i="13"/>
  <c r="BV85" i="10" s="1"/>
  <c r="BW85" i="10" s="1"/>
  <c r="CA85" i="10" s="1"/>
  <c r="CC85" i="10" s="1"/>
  <c r="G85" i="13"/>
  <c r="Z85" i="12" s="1"/>
  <c r="AA85" i="12" s="1"/>
  <c r="AE85" i="12" s="1"/>
  <c r="AG85" i="12" s="1"/>
  <c r="F85" i="13"/>
  <c r="Z85" i="8" s="1"/>
  <c r="AA85" i="8" s="1"/>
  <c r="AE85" i="8" s="1"/>
  <c r="AG85" i="8" s="1"/>
  <c r="D85" i="13"/>
  <c r="B85" i="10" s="1"/>
  <c r="C85" i="10" s="1"/>
  <c r="G85" i="10" s="1"/>
  <c r="I85" i="10" s="1"/>
  <c r="O85" i="13"/>
  <c r="BV85" i="12" s="1"/>
  <c r="BW85" i="12" s="1"/>
  <c r="CA85" i="12" s="1"/>
  <c r="CC85" i="12" s="1"/>
  <c r="R85" i="13"/>
  <c r="CT85" i="8" s="1"/>
  <c r="CU85" i="8" s="1"/>
  <c r="CY85" i="8" s="1"/>
  <c r="DA85" i="8" s="1"/>
  <c r="E85" i="13"/>
  <c r="B85" i="11" s="1"/>
  <c r="C85" i="11" s="1"/>
  <c r="G85" i="11" s="1"/>
  <c r="I85" i="11" s="1"/>
  <c r="A86" i="13"/>
  <c r="L85" i="13"/>
  <c r="AX85" i="10" s="1"/>
  <c r="AY85" i="10" s="1"/>
  <c r="BC85" i="10" s="1"/>
  <c r="BE85" i="10" s="1"/>
  <c r="J85" i="13"/>
  <c r="AX85" i="8" s="1"/>
  <c r="AY85" i="8" s="1"/>
  <c r="BC85" i="8" s="1"/>
  <c r="BE85" i="8" s="1"/>
  <c r="H85" i="13"/>
  <c r="Z85" i="10" s="1"/>
  <c r="AA85" i="10" s="1"/>
  <c r="AE85" i="10" s="1"/>
  <c r="AG85" i="10" s="1"/>
  <c r="I85" i="13"/>
  <c r="Z85" i="11" s="1"/>
  <c r="AA85" i="11" s="1"/>
  <c r="AE85" i="11" s="1"/>
  <c r="AG85" i="11" s="1"/>
  <c r="C85" i="13"/>
  <c r="B85" i="12" s="1"/>
  <c r="C85" i="12" s="1"/>
  <c r="G85" i="12" s="1"/>
  <c r="I85" i="12" s="1"/>
  <c r="Y85" i="13"/>
  <c r="DR85" i="11" s="1"/>
  <c r="DS85" i="11" s="1"/>
  <c r="DW85" i="11" s="1"/>
  <c r="DY85" i="11" s="1"/>
  <c r="K85" i="13"/>
  <c r="AX85" i="12" s="1"/>
  <c r="AY85" i="12" s="1"/>
  <c r="BC85" i="12" s="1"/>
  <c r="BE85" i="12" s="1"/>
  <c r="M85" i="13"/>
  <c r="AX85" i="11" s="1"/>
  <c r="AY85" i="11" s="1"/>
  <c r="BC85" i="11" s="1"/>
  <c r="BE85" i="11" s="1"/>
  <c r="N85" i="13"/>
  <c r="BV85" i="8" s="1"/>
  <c r="BW85" i="8" s="1"/>
  <c r="CA85" i="8" s="1"/>
  <c r="CC85" i="8" s="1"/>
  <c r="T85" i="13"/>
  <c r="CT85" i="10" s="1"/>
  <c r="CU85" i="10" s="1"/>
  <c r="CY85" i="10" s="1"/>
  <c r="DA85" i="10" s="1"/>
  <c r="V85" i="13"/>
  <c r="DR85" i="8" s="1"/>
  <c r="DS85" i="8" s="1"/>
  <c r="DW85" i="8" s="1"/>
  <c r="DY85" i="8" s="1"/>
  <c r="Q85" i="13"/>
  <c r="BV85" i="11" s="1"/>
  <c r="BW85" i="11" s="1"/>
  <c r="CA85" i="11" s="1"/>
  <c r="CC85" i="11" s="1"/>
  <c r="W85" i="13"/>
  <c r="DR85" i="12" s="1"/>
  <c r="DS85" i="12" s="1"/>
  <c r="DW85" i="12" s="1"/>
  <c r="DY85" i="12" s="1"/>
  <c r="U85" i="13"/>
  <c r="CT85" i="11" s="1"/>
  <c r="CU85" i="11" s="1"/>
  <c r="CY85" i="11" s="1"/>
  <c r="DA85" i="11" s="1"/>
  <c r="DX78" i="8"/>
  <c r="DZ78" i="8" s="1"/>
  <c r="EO78" i="8"/>
  <c r="BQ80" i="8"/>
  <c r="BI80" i="8"/>
  <c r="BJ80" i="8" s="1"/>
  <c r="BK80" i="8" s="1"/>
  <c r="BU81" i="8"/>
  <c r="BD81" i="8"/>
  <c r="BF81" i="8" s="1"/>
  <c r="DB78" i="8"/>
  <c r="CS80" i="8"/>
  <c r="CB80" i="8"/>
  <c r="CD80" i="8" s="1"/>
  <c r="AS81" i="8"/>
  <c r="AK81" i="8"/>
  <c r="AL81" i="8" s="1"/>
  <c r="AM81" i="8" s="1"/>
  <c r="J82" i="8"/>
  <c r="CO79" i="8"/>
  <c r="CG79" i="8"/>
  <c r="CH79" i="8" s="1"/>
  <c r="CI79" i="8" s="1"/>
  <c r="AW82" i="8"/>
  <c r="AF82" i="8"/>
  <c r="DQ79" i="8"/>
  <c r="CZ79" i="8"/>
  <c r="H83" i="8"/>
  <c r="A84" i="8"/>
  <c r="Y83" i="8"/>
  <c r="DM77" i="8"/>
  <c r="DE77" i="8"/>
  <c r="DF77" i="8" s="1"/>
  <c r="DG77" i="8" s="1"/>
  <c r="AS80" i="8"/>
  <c r="AK80" i="8"/>
  <c r="AL80" i="8" s="1"/>
  <c r="AM80" i="8" s="1"/>
  <c r="CG78" i="8"/>
  <c r="CH78" i="8" s="1"/>
  <c r="CI78" i="8" s="1"/>
  <c r="CO78" i="8"/>
  <c r="DZ77" i="8"/>
  <c r="U81" i="8"/>
  <c r="M81" i="8"/>
  <c r="N81" i="8" s="1"/>
  <c r="O81" i="8" s="1"/>
  <c r="DX81" i="10"/>
  <c r="EO81" i="10"/>
  <c r="AW83" i="11"/>
  <c r="AF83" i="11"/>
  <c r="BF81" i="11"/>
  <c r="AS81" i="11"/>
  <c r="AK81" i="11"/>
  <c r="AL81" i="11" s="1"/>
  <c r="AM81" i="11" s="1"/>
  <c r="DB79" i="12"/>
  <c r="AS81" i="12"/>
  <c r="AK81" i="12"/>
  <c r="AL81" i="12" s="1"/>
  <c r="AM81" i="12" s="1"/>
  <c r="BD84" i="10"/>
  <c r="BU84" i="10"/>
  <c r="DZ78" i="11"/>
  <c r="U84" i="10"/>
  <c r="M84" i="10"/>
  <c r="N84" i="10" s="1"/>
  <c r="O84" i="10" s="1"/>
  <c r="EK79" i="10"/>
  <c r="EC79" i="10"/>
  <c r="ED79" i="10" s="1"/>
  <c r="EE79" i="10" s="1"/>
  <c r="CD80" i="11"/>
  <c r="CO79" i="11"/>
  <c r="CG79" i="11"/>
  <c r="CH79" i="11" s="1"/>
  <c r="CI79" i="11" s="1"/>
  <c r="CS81" i="11"/>
  <c r="CB81" i="11"/>
  <c r="EO79" i="12"/>
  <c r="DX79" i="12"/>
  <c r="CD82" i="10"/>
  <c r="CO81" i="10"/>
  <c r="CG81" i="10"/>
  <c r="CH81" i="10" s="1"/>
  <c r="CI81" i="10" s="1"/>
  <c r="DQ80" i="11"/>
  <c r="CZ80" i="11"/>
  <c r="U82" i="11"/>
  <c r="M82" i="11"/>
  <c r="N82" i="11" s="1"/>
  <c r="O82" i="11" s="1"/>
  <c r="J85" i="10"/>
  <c r="DQ82" i="10"/>
  <c r="CZ82" i="10"/>
  <c r="DM78" i="12"/>
  <c r="DE78" i="12"/>
  <c r="DF78" i="12" s="1"/>
  <c r="DG78" i="12" s="1"/>
  <c r="AS83" i="10"/>
  <c r="AK83" i="10"/>
  <c r="AL83" i="10" s="1"/>
  <c r="AM83" i="10" s="1"/>
  <c r="DZ80" i="10"/>
  <c r="BQ80" i="11"/>
  <c r="BI80" i="11"/>
  <c r="BJ80" i="11" s="1"/>
  <c r="BK80" i="11" s="1"/>
  <c r="DM80" i="10"/>
  <c r="DE80" i="10"/>
  <c r="DF80" i="10" s="1"/>
  <c r="DG80" i="10" s="1"/>
  <c r="BD82" i="11"/>
  <c r="BU82" i="11"/>
  <c r="J83" i="12"/>
  <c r="BF81" i="12"/>
  <c r="AW85" i="10"/>
  <c r="AF85" i="10"/>
  <c r="BF83" i="10"/>
  <c r="BU82" i="12"/>
  <c r="BD82" i="12"/>
  <c r="AH82" i="11"/>
  <c r="CD80" i="12"/>
  <c r="AW83" i="12"/>
  <c r="AF83" i="12"/>
  <c r="CS81" i="12"/>
  <c r="CB81" i="12"/>
  <c r="H86" i="10"/>
  <c r="A87" i="10"/>
  <c r="Y86" i="10"/>
  <c r="BQ80" i="12"/>
  <c r="BI80" i="12"/>
  <c r="BJ80" i="12" s="1"/>
  <c r="BK80" i="12" s="1"/>
  <c r="CS83" i="10"/>
  <c r="CB83" i="10"/>
  <c r="AH82" i="12"/>
  <c r="DM78" i="11"/>
  <c r="DE78" i="11"/>
  <c r="DF78" i="11" s="1"/>
  <c r="DG78" i="11" s="1"/>
  <c r="DB79" i="11"/>
  <c r="EK77" i="12"/>
  <c r="EC77" i="12"/>
  <c r="ED77" i="12" s="1"/>
  <c r="EE77" i="12" s="1"/>
  <c r="DQ80" i="12"/>
  <c r="CZ80" i="12"/>
  <c r="H84" i="12"/>
  <c r="A85" i="12"/>
  <c r="Y84" i="12"/>
  <c r="DZ78" i="12"/>
  <c r="DX79" i="11"/>
  <c r="EO79" i="11"/>
  <c r="J83" i="11"/>
  <c r="U82" i="12"/>
  <c r="M82" i="12"/>
  <c r="N82" i="12" s="1"/>
  <c r="O82" i="12" s="1"/>
  <c r="CO79" i="12"/>
  <c r="CG79" i="12"/>
  <c r="CH79" i="12" s="1"/>
  <c r="CI79" i="12" s="1"/>
  <c r="BQ82" i="10"/>
  <c r="BI82" i="10"/>
  <c r="BJ82" i="10" s="1"/>
  <c r="BK82" i="10" s="1"/>
  <c r="EK77" i="11"/>
  <c r="EC77" i="11"/>
  <c r="ED77" i="11" s="1"/>
  <c r="EE77" i="11" s="1"/>
  <c r="DB81" i="10"/>
  <c r="H84" i="11"/>
  <c r="Y84" i="11"/>
  <c r="A85" i="11"/>
  <c r="AH84" i="10"/>
  <c r="A87" i="13" l="1"/>
  <c r="R86" i="13"/>
  <c r="CT86" i="8" s="1"/>
  <c r="CU86" i="8" s="1"/>
  <c r="CY86" i="8" s="1"/>
  <c r="DA86" i="8" s="1"/>
  <c r="F86" i="13"/>
  <c r="Z86" i="8" s="1"/>
  <c r="AA86" i="8" s="1"/>
  <c r="AE86" i="8" s="1"/>
  <c r="AG86" i="8" s="1"/>
  <c r="M86" i="13"/>
  <c r="AX86" i="11" s="1"/>
  <c r="AY86" i="11" s="1"/>
  <c r="BC86" i="11" s="1"/>
  <c r="BE86" i="11" s="1"/>
  <c r="P86" i="13"/>
  <c r="BV86" i="10" s="1"/>
  <c r="BW86" i="10" s="1"/>
  <c r="CA86" i="10" s="1"/>
  <c r="CC86" i="10" s="1"/>
  <c r="O86" i="13"/>
  <c r="BV86" i="12" s="1"/>
  <c r="BW86" i="12" s="1"/>
  <c r="CA86" i="12" s="1"/>
  <c r="CC86" i="12" s="1"/>
  <c r="L86" i="13"/>
  <c r="AX86" i="10" s="1"/>
  <c r="AY86" i="10" s="1"/>
  <c r="BC86" i="10" s="1"/>
  <c r="BE86" i="10" s="1"/>
  <c r="N86" i="13"/>
  <c r="BV86" i="8" s="1"/>
  <c r="BW86" i="8" s="1"/>
  <c r="CA86" i="8" s="1"/>
  <c r="CC86" i="8" s="1"/>
  <c r="J86" i="13"/>
  <c r="AX86" i="8" s="1"/>
  <c r="AY86" i="8" s="1"/>
  <c r="BC86" i="8" s="1"/>
  <c r="BE86" i="8" s="1"/>
  <c r="W86" i="13"/>
  <c r="DR86" i="12" s="1"/>
  <c r="DS86" i="12" s="1"/>
  <c r="DW86" i="12" s="1"/>
  <c r="DY86" i="12" s="1"/>
  <c r="U86" i="13"/>
  <c r="CT86" i="11" s="1"/>
  <c r="CU86" i="11" s="1"/>
  <c r="CY86" i="11" s="1"/>
  <c r="DA86" i="11" s="1"/>
  <c r="I86" i="13"/>
  <c r="Z86" i="11" s="1"/>
  <c r="AA86" i="11" s="1"/>
  <c r="AE86" i="11" s="1"/>
  <c r="AG86" i="11" s="1"/>
  <c r="G86" i="13"/>
  <c r="Z86" i="12" s="1"/>
  <c r="AA86" i="12" s="1"/>
  <c r="AE86" i="12" s="1"/>
  <c r="AG86" i="12" s="1"/>
  <c r="C86" i="13"/>
  <c r="B86" i="12" s="1"/>
  <c r="C86" i="12" s="1"/>
  <c r="G86" i="12" s="1"/>
  <c r="I86" i="12" s="1"/>
  <c r="E86" i="13"/>
  <c r="B86" i="11" s="1"/>
  <c r="C86" i="11" s="1"/>
  <c r="G86" i="11" s="1"/>
  <c r="I86" i="11" s="1"/>
  <c r="Q86" i="13"/>
  <c r="BV86" i="11" s="1"/>
  <c r="BW86" i="11" s="1"/>
  <c r="CA86" i="11" s="1"/>
  <c r="CC86" i="11" s="1"/>
  <c r="Y86" i="13"/>
  <c r="DR86" i="11" s="1"/>
  <c r="DS86" i="11" s="1"/>
  <c r="DW86" i="11" s="1"/>
  <c r="DY86" i="11" s="1"/>
  <c r="X86" i="13"/>
  <c r="DR86" i="10" s="1"/>
  <c r="DS86" i="10" s="1"/>
  <c r="DW86" i="10" s="1"/>
  <c r="DY86" i="10" s="1"/>
  <c r="S86" i="13"/>
  <c r="CT86" i="12" s="1"/>
  <c r="CU86" i="12" s="1"/>
  <c r="CY86" i="12" s="1"/>
  <c r="DA86" i="12" s="1"/>
  <c r="D86" i="13"/>
  <c r="B86" i="10" s="1"/>
  <c r="C86" i="10" s="1"/>
  <c r="G86" i="10" s="1"/>
  <c r="I86" i="10" s="1"/>
  <c r="H86" i="13"/>
  <c r="Z86" i="10" s="1"/>
  <c r="AA86" i="10" s="1"/>
  <c r="AE86" i="10" s="1"/>
  <c r="AG86" i="10" s="1"/>
  <c r="T86" i="13"/>
  <c r="CT86" i="10" s="1"/>
  <c r="CU86" i="10" s="1"/>
  <c r="CY86" i="10" s="1"/>
  <c r="DA86" i="10" s="1"/>
  <c r="V86" i="13"/>
  <c r="DR86" i="8" s="1"/>
  <c r="DS86" i="8" s="1"/>
  <c r="DW86" i="8" s="1"/>
  <c r="DY86" i="8" s="1"/>
  <c r="B86" i="13"/>
  <c r="B86" i="8" s="1"/>
  <c r="C86" i="8" s="1"/>
  <c r="G86" i="8" s="1"/>
  <c r="I86" i="8" s="1"/>
  <c r="K86" i="13"/>
  <c r="AX86" i="12" s="1"/>
  <c r="AY86" i="12" s="1"/>
  <c r="BC86" i="12" s="1"/>
  <c r="BE86" i="12" s="1"/>
  <c r="J83" i="8"/>
  <c r="DM78" i="8"/>
  <c r="DE78" i="8"/>
  <c r="DF78" i="8" s="1"/>
  <c r="DG78" i="8" s="1"/>
  <c r="DB79" i="8"/>
  <c r="U82" i="8"/>
  <c r="M82" i="8"/>
  <c r="N82" i="8" s="1"/>
  <c r="O82" i="8" s="1"/>
  <c r="BQ81" i="8"/>
  <c r="BI81" i="8"/>
  <c r="BJ81" i="8" s="1"/>
  <c r="BK81" i="8" s="1"/>
  <c r="EO79" i="8"/>
  <c r="DX79" i="8"/>
  <c r="DZ79" i="8" s="1"/>
  <c r="CS81" i="8"/>
  <c r="CB81" i="8"/>
  <c r="CD81" i="8" s="1"/>
  <c r="AH82" i="8"/>
  <c r="BU82" i="8"/>
  <c r="BD82" i="8"/>
  <c r="BF82" i="8" s="1"/>
  <c r="CG80" i="8"/>
  <c r="CH80" i="8" s="1"/>
  <c r="CI80" i="8" s="1"/>
  <c r="CO80" i="8"/>
  <c r="EK77" i="8"/>
  <c r="EC77" i="8"/>
  <c r="ED77" i="8" s="1"/>
  <c r="EE77" i="8" s="1"/>
  <c r="AW83" i="8"/>
  <c r="AF83" i="8"/>
  <c r="AH83" i="8" s="1"/>
  <c r="DQ80" i="8"/>
  <c r="CZ80" i="8"/>
  <c r="Y84" i="8"/>
  <c r="H84" i="8"/>
  <c r="A85" i="8"/>
  <c r="EK78" i="8"/>
  <c r="EC78" i="8"/>
  <c r="ED78" i="8" s="1"/>
  <c r="EE78" i="8" s="1"/>
  <c r="DZ79" i="11"/>
  <c r="Y85" i="12"/>
  <c r="A86" i="12"/>
  <c r="H85" i="12"/>
  <c r="DM79" i="11"/>
  <c r="DE79" i="11"/>
  <c r="DF79" i="11" s="1"/>
  <c r="DG79" i="11" s="1"/>
  <c r="DQ81" i="12"/>
  <c r="CZ81" i="12"/>
  <c r="CS82" i="12"/>
  <c r="CB82" i="12"/>
  <c r="BQ81" i="12"/>
  <c r="BI81" i="12"/>
  <c r="BJ81" i="12" s="1"/>
  <c r="BK81" i="12" s="1"/>
  <c r="U85" i="10"/>
  <c r="M85" i="10"/>
  <c r="N85" i="10" s="1"/>
  <c r="O85" i="10" s="1"/>
  <c r="DX80" i="11"/>
  <c r="EO80" i="11"/>
  <c r="CO82" i="10"/>
  <c r="CG82" i="10"/>
  <c r="CH82" i="10" s="1"/>
  <c r="CI82" i="10" s="1"/>
  <c r="DQ81" i="11"/>
  <c r="CZ81" i="11"/>
  <c r="BF84" i="10"/>
  <c r="BQ81" i="11"/>
  <c r="BI81" i="11"/>
  <c r="BJ81" i="11" s="1"/>
  <c r="BK81" i="11" s="1"/>
  <c r="Y85" i="11"/>
  <c r="A86" i="11"/>
  <c r="H85" i="11"/>
  <c r="J84" i="12"/>
  <c r="AH83" i="12"/>
  <c r="AS82" i="11"/>
  <c r="AK82" i="11"/>
  <c r="AL82" i="11" s="1"/>
  <c r="AM82" i="11" s="1"/>
  <c r="CS82" i="11"/>
  <c r="CB82" i="11"/>
  <c r="EK80" i="10"/>
  <c r="EC80" i="10"/>
  <c r="ED80" i="10" s="1"/>
  <c r="EE80" i="10" s="1"/>
  <c r="DZ79" i="12"/>
  <c r="AS84" i="10"/>
  <c r="AK84" i="10"/>
  <c r="AL84" i="10" s="1"/>
  <c r="AM84" i="10" s="1"/>
  <c r="AW84" i="11"/>
  <c r="AF84" i="11"/>
  <c r="DB80" i="12"/>
  <c r="BU83" i="12"/>
  <c r="BD83" i="12"/>
  <c r="U83" i="12"/>
  <c r="M83" i="12"/>
  <c r="N83" i="12" s="1"/>
  <c r="O83" i="12" s="1"/>
  <c r="BF82" i="11"/>
  <c r="AH83" i="11"/>
  <c r="J84" i="11"/>
  <c r="EK78" i="12"/>
  <c r="EC78" i="12"/>
  <c r="ED78" i="12" s="1"/>
  <c r="EE78" i="12" s="1"/>
  <c r="DX80" i="12"/>
  <c r="EO80" i="12"/>
  <c r="BQ83" i="10"/>
  <c r="BI83" i="10"/>
  <c r="BJ83" i="10" s="1"/>
  <c r="BK83" i="10" s="1"/>
  <c r="BD83" i="11"/>
  <c r="BU83" i="11"/>
  <c r="AW86" i="10"/>
  <c r="AF86" i="10"/>
  <c r="CO80" i="12"/>
  <c r="CG80" i="12"/>
  <c r="CH80" i="12" s="1"/>
  <c r="CI80" i="12" s="1"/>
  <c r="CO80" i="11"/>
  <c r="CG80" i="11"/>
  <c r="CH80" i="11" s="1"/>
  <c r="CI80" i="11" s="1"/>
  <c r="AS82" i="12"/>
  <c r="AK82" i="12"/>
  <c r="AL82" i="12" s="1"/>
  <c r="AM82" i="12" s="1"/>
  <c r="A88" i="10"/>
  <c r="Y87" i="10"/>
  <c r="H87" i="10"/>
  <c r="AH85" i="10"/>
  <c r="DB82" i="10"/>
  <c r="DM79" i="12"/>
  <c r="DE79" i="12"/>
  <c r="DF79" i="12" s="1"/>
  <c r="DG79" i="12" s="1"/>
  <c r="DM81" i="10"/>
  <c r="DE81" i="10"/>
  <c r="DF81" i="10" s="1"/>
  <c r="DG81" i="10" s="1"/>
  <c r="U83" i="11"/>
  <c r="M83" i="11"/>
  <c r="N83" i="11" s="1"/>
  <c r="O83" i="11" s="1"/>
  <c r="CD83" i="10"/>
  <c r="J86" i="10"/>
  <c r="BU85" i="10"/>
  <c r="BD85" i="10"/>
  <c r="DX82" i="10"/>
  <c r="EO82" i="10"/>
  <c r="EK78" i="11"/>
  <c r="EC78" i="11"/>
  <c r="ED78" i="11" s="1"/>
  <c r="EE78" i="11" s="1"/>
  <c r="AW84" i="12"/>
  <c r="AF84" i="12"/>
  <c r="DQ83" i="10"/>
  <c r="CZ83" i="10"/>
  <c r="CD81" i="12"/>
  <c r="BF82" i="12"/>
  <c r="DB80" i="11"/>
  <c r="CD81" i="11"/>
  <c r="CS84" i="10"/>
  <c r="CB84" i="10"/>
  <c r="DZ81" i="10"/>
  <c r="I87" i="13" l="1"/>
  <c r="Z87" i="11" s="1"/>
  <c r="AA87" i="11" s="1"/>
  <c r="AE87" i="11" s="1"/>
  <c r="AG87" i="11" s="1"/>
  <c r="H87" i="13"/>
  <c r="Z87" i="10" s="1"/>
  <c r="AA87" i="10" s="1"/>
  <c r="AE87" i="10" s="1"/>
  <c r="AG87" i="10" s="1"/>
  <c r="W87" i="13"/>
  <c r="DR87" i="12" s="1"/>
  <c r="DS87" i="12" s="1"/>
  <c r="DW87" i="12" s="1"/>
  <c r="DY87" i="12" s="1"/>
  <c r="D87" i="13"/>
  <c r="B87" i="10" s="1"/>
  <c r="C87" i="10" s="1"/>
  <c r="G87" i="10" s="1"/>
  <c r="I87" i="10" s="1"/>
  <c r="S87" i="13"/>
  <c r="CT87" i="12" s="1"/>
  <c r="CU87" i="12" s="1"/>
  <c r="CY87" i="12" s="1"/>
  <c r="DA87" i="12" s="1"/>
  <c r="T87" i="13"/>
  <c r="CT87" i="10" s="1"/>
  <c r="CU87" i="10" s="1"/>
  <c r="CY87" i="10" s="1"/>
  <c r="DA87" i="10" s="1"/>
  <c r="U87" i="13"/>
  <c r="CT87" i="11" s="1"/>
  <c r="CU87" i="11" s="1"/>
  <c r="CY87" i="11" s="1"/>
  <c r="DA87" i="11" s="1"/>
  <c r="F87" i="13"/>
  <c r="Z87" i="8" s="1"/>
  <c r="AA87" i="8" s="1"/>
  <c r="AE87" i="8" s="1"/>
  <c r="AG87" i="8" s="1"/>
  <c r="G87" i="13"/>
  <c r="Z87" i="12" s="1"/>
  <c r="AA87" i="12" s="1"/>
  <c r="AE87" i="12" s="1"/>
  <c r="AG87" i="12" s="1"/>
  <c r="O87" i="13"/>
  <c r="BV87" i="12" s="1"/>
  <c r="BW87" i="12" s="1"/>
  <c r="CA87" i="12" s="1"/>
  <c r="CC87" i="12" s="1"/>
  <c r="L87" i="13"/>
  <c r="AX87" i="10" s="1"/>
  <c r="AY87" i="10" s="1"/>
  <c r="BC87" i="10" s="1"/>
  <c r="BE87" i="10" s="1"/>
  <c r="M87" i="13"/>
  <c r="AX87" i="11" s="1"/>
  <c r="AY87" i="11" s="1"/>
  <c r="BC87" i="11" s="1"/>
  <c r="BE87" i="11" s="1"/>
  <c r="N87" i="13"/>
  <c r="BV87" i="8" s="1"/>
  <c r="BW87" i="8" s="1"/>
  <c r="CA87" i="8" s="1"/>
  <c r="CC87" i="8" s="1"/>
  <c r="X87" i="13"/>
  <c r="DR87" i="10" s="1"/>
  <c r="DS87" i="10" s="1"/>
  <c r="DW87" i="10" s="1"/>
  <c r="DY87" i="10" s="1"/>
  <c r="R87" i="13"/>
  <c r="CT87" i="8" s="1"/>
  <c r="CU87" i="8" s="1"/>
  <c r="CY87" i="8" s="1"/>
  <c r="DA87" i="8" s="1"/>
  <c r="J87" i="13"/>
  <c r="AX87" i="8" s="1"/>
  <c r="AY87" i="8" s="1"/>
  <c r="BC87" i="8" s="1"/>
  <c r="BE87" i="8" s="1"/>
  <c r="Q87" i="13"/>
  <c r="BV87" i="11" s="1"/>
  <c r="BW87" i="11" s="1"/>
  <c r="CA87" i="11" s="1"/>
  <c r="CC87" i="11" s="1"/>
  <c r="A88" i="13"/>
  <c r="C87" i="13"/>
  <c r="B87" i="12" s="1"/>
  <c r="C87" i="12" s="1"/>
  <c r="G87" i="12" s="1"/>
  <c r="I87" i="12" s="1"/>
  <c r="B87" i="13"/>
  <c r="B87" i="8" s="1"/>
  <c r="C87" i="8" s="1"/>
  <c r="G87" i="8" s="1"/>
  <c r="I87" i="8" s="1"/>
  <c r="K87" i="13"/>
  <c r="AX87" i="12" s="1"/>
  <c r="AY87" i="12" s="1"/>
  <c r="BC87" i="12" s="1"/>
  <c r="BE87" i="12" s="1"/>
  <c r="V87" i="13"/>
  <c r="DR87" i="8" s="1"/>
  <c r="DS87" i="8" s="1"/>
  <c r="DW87" i="8" s="1"/>
  <c r="DY87" i="8" s="1"/>
  <c r="E87" i="13"/>
  <c r="B87" i="11" s="1"/>
  <c r="C87" i="11" s="1"/>
  <c r="G87" i="11" s="1"/>
  <c r="I87" i="11" s="1"/>
  <c r="Y87" i="13"/>
  <c r="DR87" i="11" s="1"/>
  <c r="DS87" i="11" s="1"/>
  <c r="DW87" i="11" s="1"/>
  <c r="DY87" i="11" s="1"/>
  <c r="P87" i="13"/>
  <c r="BV87" i="10" s="1"/>
  <c r="BW87" i="10" s="1"/>
  <c r="CA87" i="10" s="1"/>
  <c r="CC87" i="10" s="1"/>
  <c r="A86" i="8"/>
  <c r="Y85" i="8"/>
  <c r="H85" i="8"/>
  <c r="CO81" i="8"/>
  <c r="CG81" i="8"/>
  <c r="CH81" i="8" s="1"/>
  <c r="CI81" i="8" s="1"/>
  <c r="J84" i="8"/>
  <c r="DQ81" i="8"/>
  <c r="CZ81" i="8"/>
  <c r="DB81" i="8" s="1"/>
  <c r="AF84" i="8"/>
  <c r="AW84" i="8"/>
  <c r="EC79" i="8"/>
  <c r="ED79" i="8" s="1"/>
  <c r="EE79" i="8" s="1"/>
  <c r="EK79" i="8"/>
  <c r="DM79" i="8"/>
  <c r="DE79" i="8"/>
  <c r="DF79" i="8" s="1"/>
  <c r="DG79" i="8" s="1"/>
  <c r="DB80" i="8"/>
  <c r="DX80" i="8"/>
  <c r="EO80" i="8"/>
  <c r="BQ82" i="8"/>
  <c r="BI82" i="8"/>
  <c r="BJ82" i="8" s="1"/>
  <c r="BK82" i="8" s="1"/>
  <c r="AK83" i="8"/>
  <c r="AL83" i="8" s="1"/>
  <c r="AM83" i="8" s="1"/>
  <c r="AS83" i="8"/>
  <c r="CS82" i="8"/>
  <c r="CB82" i="8"/>
  <c r="CD82" i="8" s="1"/>
  <c r="BU83" i="8"/>
  <c r="BD83" i="8"/>
  <c r="BF83" i="8" s="1"/>
  <c r="U83" i="8"/>
  <c r="M83" i="8"/>
  <c r="N83" i="8" s="1"/>
  <c r="O83" i="8" s="1"/>
  <c r="AS82" i="8"/>
  <c r="AK82" i="8"/>
  <c r="AL82" i="8" s="1"/>
  <c r="AM82" i="8" s="1"/>
  <c r="CO81" i="12"/>
  <c r="CG81" i="12"/>
  <c r="CH81" i="12" s="1"/>
  <c r="CI81" i="12" s="1"/>
  <c r="U86" i="10"/>
  <c r="M86" i="10"/>
  <c r="N86" i="10" s="1"/>
  <c r="O86" i="10" s="1"/>
  <c r="DM82" i="10"/>
  <c r="DE82" i="10"/>
  <c r="DF82" i="10" s="1"/>
  <c r="DG82" i="10" s="1"/>
  <c r="BU86" i="10"/>
  <c r="BD86" i="10"/>
  <c r="EK79" i="12"/>
  <c r="EC79" i="12"/>
  <c r="ED79" i="12" s="1"/>
  <c r="EE79" i="12" s="1"/>
  <c r="U84" i="12"/>
  <c r="M84" i="12"/>
  <c r="N84" i="12" s="1"/>
  <c r="O84" i="12" s="1"/>
  <c r="BQ84" i="10"/>
  <c r="BI84" i="10"/>
  <c r="BJ84" i="10" s="1"/>
  <c r="BK84" i="10" s="1"/>
  <c r="DB81" i="12"/>
  <c r="EK79" i="11"/>
  <c r="EC79" i="11"/>
  <c r="ED79" i="11" s="1"/>
  <c r="EE79" i="11" s="1"/>
  <c r="CD84" i="10"/>
  <c r="DB83" i="10"/>
  <c r="DZ82" i="10"/>
  <c r="BQ82" i="11"/>
  <c r="BI82" i="11"/>
  <c r="BJ82" i="11" s="1"/>
  <c r="BK82" i="11" s="1"/>
  <c r="DM80" i="12"/>
  <c r="DE80" i="12"/>
  <c r="DF80" i="12" s="1"/>
  <c r="DG80" i="12" s="1"/>
  <c r="DX81" i="12"/>
  <c r="EO81" i="12"/>
  <c r="CZ84" i="10"/>
  <c r="DQ84" i="10"/>
  <c r="EO83" i="10"/>
  <c r="DX83" i="10"/>
  <c r="CO83" i="10"/>
  <c r="CG83" i="10"/>
  <c r="CH83" i="10" s="1"/>
  <c r="CI83" i="10" s="1"/>
  <c r="AS85" i="10"/>
  <c r="AK85" i="10"/>
  <c r="AL85" i="10" s="1"/>
  <c r="AM85" i="10" s="1"/>
  <c r="DZ80" i="12"/>
  <c r="J85" i="11"/>
  <c r="DB81" i="11"/>
  <c r="BQ82" i="12"/>
  <c r="BI82" i="12"/>
  <c r="BJ82" i="12" s="1"/>
  <c r="BK82" i="12" s="1"/>
  <c r="AH84" i="12"/>
  <c r="BF85" i="10"/>
  <c r="J87" i="10"/>
  <c r="AS83" i="11"/>
  <c r="AK83" i="11"/>
  <c r="AL83" i="11" s="1"/>
  <c r="AM83" i="11" s="1"/>
  <c r="AS83" i="12"/>
  <c r="AK83" i="12"/>
  <c r="AL83" i="12" s="1"/>
  <c r="AM83" i="12" s="1"/>
  <c r="Y86" i="11"/>
  <c r="A87" i="11"/>
  <c r="H86" i="11"/>
  <c r="DX81" i="11"/>
  <c r="EO81" i="11"/>
  <c r="CO81" i="11"/>
  <c r="CG81" i="11"/>
  <c r="CH81" i="11" s="1"/>
  <c r="CI81" i="11" s="1"/>
  <c r="BU84" i="12"/>
  <c r="BD84" i="12"/>
  <c r="CS85" i="10"/>
  <c r="CB85" i="10"/>
  <c r="AW87" i="10"/>
  <c r="AF87" i="10"/>
  <c r="CS83" i="11"/>
  <c r="CB83" i="11"/>
  <c r="AH84" i="11"/>
  <c r="AW85" i="11"/>
  <c r="AF85" i="11"/>
  <c r="J85" i="12"/>
  <c r="EK81" i="10"/>
  <c r="EC81" i="10"/>
  <c r="ED81" i="10" s="1"/>
  <c r="EE81" i="10" s="1"/>
  <c r="H88" i="10"/>
  <c r="J88" i="10" s="1"/>
  <c r="U88" i="10" s="1"/>
  <c r="A89" i="10"/>
  <c r="Y88" i="10"/>
  <c r="BF83" i="11"/>
  <c r="BF83" i="12"/>
  <c r="BU84" i="11"/>
  <c r="BD84" i="11"/>
  <c r="Y86" i="12"/>
  <c r="H86" i="12"/>
  <c r="A87" i="12"/>
  <c r="CB83" i="12"/>
  <c r="CS83" i="12"/>
  <c r="CD82" i="11"/>
  <c r="CD82" i="12"/>
  <c r="AW85" i="12"/>
  <c r="AF85" i="12"/>
  <c r="DM80" i="11"/>
  <c r="DE80" i="11"/>
  <c r="DF80" i="11" s="1"/>
  <c r="DG80" i="11" s="1"/>
  <c r="AH86" i="10"/>
  <c r="U84" i="11"/>
  <c r="M84" i="11"/>
  <c r="N84" i="11" s="1"/>
  <c r="O84" i="11" s="1"/>
  <c r="CZ82" i="11"/>
  <c r="DQ82" i="11"/>
  <c r="DZ80" i="11"/>
  <c r="CZ82" i="12"/>
  <c r="DQ82" i="12"/>
  <c r="I88" i="13" l="1"/>
  <c r="Z88" i="11" s="1"/>
  <c r="AA88" i="11" s="1"/>
  <c r="AE88" i="11" s="1"/>
  <c r="AG88" i="11" s="1"/>
  <c r="M88" i="13"/>
  <c r="AX88" i="11" s="1"/>
  <c r="AY88" i="11" s="1"/>
  <c r="BC88" i="11" s="1"/>
  <c r="BE88" i="11" s="1"/>
  <c r="E88" i="13"/>
  <c r="B88" i="11" s="1"/>
  <c r="C88" i="11" s="1"/>
  <c r="G88" i="11" s="1"/>
  <c r="I88" i="11" s="1"/>
  <c r="F88" i="13"/>
  <c r="Z88" i="8" s="1"/>
  <c r="AA88" i="8" s="1"/>
  <c r="AE88" i="8" s="1"/>
  <c r="AG88" i="8" s="1"/>
  <c r="Y88" i="13"/>
  <c r="DR88" i="11" s="1"/>
  <c r="DS88" i="11" s="1"/>
  <c r="DW88" i="11" s="1"/>
  <c r="DY88" i="11" s="1"/>
  <c r="T88" i="13"/>
  <c r="CT88" i="10" s="1"/>
  <c r="CU88" i="10" s="1"/>
  <c r="CY88" i="10" s="1"/>
  <c r="DA88" i="10" s="1"/>
  <c r="D88" i="13"/>
  <c r="B88" i="10" s="1"/>
  <c r="C88" i="10" s="1"/>
  <c r="G88" i="10" s="1"/>
  <c r="I88" i="10" s="1"/>
  <c r="M88" i="10" s="1"/>
  <c r="N88" i="10" s="1"/>
  <c r="O88" i="10" s="1"/>
  <c r="U88" i="13"/>
  <c r="CT88" i="11" s="1"/>
  <c r="CU88" i="11" s="1"/>
  <c r="CY88" i="11" s="1"/>
  <c r="DA88" i="11" s="1"/>
  <c r="Q88" i="13"/>
  <c r="BV88" i="11" s="1"/>
  <c r="BW88" i="11" s="1"/>
  <c r="CA88" i="11" s="1"/>
  <c r="CC88" i="11" s="1"/>
  <c r="W88" i="13"/>
  <c r="DR88" i="12" s="1"/>
  <c r="DS88" i="12" s="1"/>
  <c r="DW88" i="12" s="1"/>
  <c r="DY88" i="12" s="1"/>
  <c r="K88" i="13"/>
  <c r="AX88" i="12" s="1"/>
  <c r="AY88" i="12" s="1"/>
  <c r="BC88" i="12" s="1"/>
  <c r="BE88" i="12" s="1"/>
  <c r="N88" i="13"/>
  <c r="BV88" i="8" s="1"/>
  <c r="BW88" i="8" s="1"/>
  <c r="CA88" i="8" s="1"/>
  <c r="CC88" i="8" s="1"/>
  <c r="A89" i="13"/>
  <c r="P88" i="13"/>
  <c r="BV88" i="10" s="1"/>
  <c r="BW88" i="10" s="1"/>
  <c r="CA88" i="10" s="1"/>
  <c r="CC88" i="10" s="1"/>
  <c r="G88" i="13"/>
  <c r="Z88" i="12" s="1"/>
  <c r="AA88" i="12" s="1"/>
  <c r="AE88" i="12" s="1"/>
  <c r="AG88" i="12" s="1"/>
  <c r="X88" i="13"/>
  <c r="DR88" i="10" s="1"/>
  <c r="DS88" i="10" s="1"/>
  <c r="DW88" i="10" s="1"/>
  <c r="DY88" i="10" s="1"/>
  <c r="H88" i="13"/>
  <c r="Z88" i="10" s="1"/>
  <c r="AA88" i="10" s="1"/>
  <c r="AE88" i="10" s="1"/>
  <c r="AG88" i="10" s="1"/>
  <c r="B88" i="13"/>
  <c r="B88" i="8" s="1"/>
  <c r="C88" i="8" s="1"/>
  <c r="G88" i="8" s="1"/>
  <c r="I88" i="8" s="1"/>
  <c r="S88" i="13"/>
  <c r="CT88" i="12" s="1"/>
  <c r="CU88" i="12" s="1"/>
  <c r="CY88" i="12" s="1"/>
  <c r="DA88" i="12" s="1"/>
  <c r="O88" i="13"/>
  <c r="BV88" i="12" s="1"/>
  <c r="BW88" i="12" s="1"/>
  <c r="CA88" i="12" s="1"/>
  <c r="CC88" i="12" s="1"/>
  <c r="L88" i="13"/>
  <c r="AX88" i="10" s="1"/>
  <c r="AY88" i="10" s="1"/>
  <c r="BC88" i="10" s="1"/>
  <c r="BE88" i="10" s="1"/>
  <c r="J88" i="13"/>
  <c r="AX88" i="8" s="1"/>
  <c r="AY88" i="8" s="1"/>
  <c r="BC88" i="8" s="1"/>
  <c r="BE88" i="8" s="1"/>
  <c r="V88" i="13"/>
  <c r="DR88" i="8" s="1"/>
  <c r="DS88" i="8" s="1"/>
  <c r="DW88" i="8" s="1"/>
  <c r="DY88" i="8" s="1"/>
  <c r="R88" i="13"/>
  <c r="CT88" i="8" s="1"/>
  <c r="CU88" i="8" s="1"/>
  <c r="CY88" i="8" s="1"/>
  <c r="DA88" i="8" s="1"/>
  <c r="C88" i="13"/>
  <c r="B88" i="12" s="1"/>
  <c r="C88" i="12" s="1"/>
  <c r="G88" i="12" s="1"/>
  <c r="I88" i="12" s="1"/>
  <c r="BQ83" i="8"/>
  <c r="BI83" i="8"/>
  <c r="BJ83" i="8" s="1"/>
  <c r="BK83" i="8" s="1"/>
  <c r="CB83" i="8"/>
  <c r="CS83" i="8"/>
  <c r="U84" i="8"/>
  <c r="M84" i="8"/>
  <c r="N84" i="8" s="1"/>
  <c r="O84" i="8" s="1"/>
  <c r="CG82" i="8"/>
  <c r="CH82" i="8" s="1"/>
  <c r="CI82" i="8" s="1"/>
  <c r="CO82" i="8"/>
  <c r="DQ82" i="8"/>
  <c r="CZ82" i="8"/>
  <c r="DZ80" i="8"/>
  <c r="BU84" i="8"/>
  <c r="BD84" i="8"/>
  <c r="AH84" i="8"/>
  <c r="DM80" i="8"/>
  <c r="DE80" i="8"/>
  <c r="DF80" i="8" s="1"/>
  <c r="DG80" i="8" s="1"/>
  <c r="J85" i="8"/>
  <c r="DM81" i="8"/>
  <c r="DE81" i="8"/>
  <c r="DF81" i="8" s="1"/>
  <c r="DG81" i="8" s="1"/>
  <c r="AW85" i="8"/>
  <c r="AF85" i="8"/>
  <c r="AH85" i="8" s="1"/>
  <c r="DX81" i="8"/>
  <c r="DZ81" i="8" s="1"/>
  <c r="EO81" i="8"/>
  <c r="H86" i="8"/>
  <c r="A87" i="8"/>
  <c r="Y86" i="8"/>
  <c r="CD85" i="10"/>
  <c r="CO82" i="12"/>
  <c r="CG82" i="12"/>
  <c r="CH82" i="12" s="1"/>
  <c r="CI82" i="12" s="1"/>
  <c r="BQ83" i="11"/>
  <c r="BI83" i="11"/>
  <c r="BJ83" i="11" s="1"/>
  <c r="BK83" i="11" s="1"/>
  <c r="AH85" i="11"/>
  <c r="CZ83" i="11"/>
  <c r="DQ83" i="11"/>
  <c r="U87" i="10"/>
  <c r="M87" i="10"/>
  <c r="N87" i="10" s="1"/>
  <c r="O87" i="10" s="1"/>
  <c r="DM81" i="11"/>
  <c r="DE81" i="11"/>
  <c r="DF81" i="11" s="1"/>
  <c r="DG81" i="11" s="1"/>
  <c r="DB84" i="10"/>
  <c r="BF86" i="10"/>
  <c r="EK80" i="11"/>
  <c r="EC80" i="11"/>
  <c r="ED80" i="11" s="1"/>
  <c r="EE80" i="11" s="1"/>
  <c r="BF84" i="11"/>
  <c r="BU85" i="11"/>
  <c r="BD85" i="11"/>
  <c r="BF84" i="12"/>
  <c r="CO84" i="10"/>
  <c r="CG84" i="10"/>
  <c r="CH84" i="10" s="1"/>
  <c r="CI84" i="10" s="1"/>
  <c r="CS86" i="10"/>
  <c r="CB86" i="10"/>
  <c r="CO82" i="11"/>
  <c r="CG82" i="11"/>
  <c r="CH82" i="11" s="1"/>
  <c r="CI82" i="11" s="1"/>
  <c r="CB84" i="12"/>
  <c r="CS84" i="12"/>
  <c r="U85" i="11"/>
  <c r="M85" i="11"/>
  <c r="N85" i="11" s="1"/>
  <c r="O85" i="11" s="1"/>
  <c r="CS84" i="11"/>
  <c r="CB84" i="11"/>
  <c r="AW88" i="10"/>
  <c r="AF88" i="10"/>
  <c r="DZ81" i="11"/>
  <c r="AS86" i="10"/>
  <c r="AK86" i="10"/>
  <c r="AL86" i="10" s="1"/>
  <c r="AM86" i="10" s="1"/>
  <c r="H89" i="10"/>
  <c r="J89" i="10" s="1"/>
  <c r="U89" i="10" s="1"/>
  <c r="A90" i="10"/>
  <c r="Y89" i="10"/>
  <c r="J86" i="11"/>
  <c r="BQ85" i="10"/>
  <c r="BI85" i="10"/>
  <c r="BJ85" i="10" s="1"/>
  <c r="BK85" i="10" s="1"/>
  <c r="DX82" i="11"/>
  <c r="EO82" i="11"/>
  <c r="DQ83" i="12"/>
  <c r="CZ83" i="12"/>
  <c r="BQ83" i="12"/>
  <c r="BI83" i="12"/>
  <c r="BJ83" i="12" s="1"/>
  <c r="BK83" i="12" s="1"/>
  <c r="AH87" i="10"/>
  <c r="A88" i="11"/>
  <c r="Y87" i="11"/>
  <c r="H87" i="11"/>
  <c r="DZ83" i="10"/>
  <c r="DZ81" i="12"/>
  <c r="DB82" i="11"/>
  <c r="AH85" i="12"/>
  <c r="CD83" i="12"/>
  <c r="H87" i="12"/>
  <c r="Y87" i="12"/>
  <c r="A88" i="12"/>
  <c r="U85" i="12"/>
  <c r="M85" i="12"/>
  <c r="N85" i="12" s="1"/>
  <c r="O85" i="12" s="1"/>
  <c r="AS84" i="11"/>
  <c r="AK84" i="11"/>
  <c r="AL84" i="11" s="1"/>
  <c r="AM84" i="11" s="1"/>
  <c r="BU87" i="10"/>
  <c r="BD87" i="10"/>
  <c r="AW86" i="11"/>
  <c r="AF86" i="11"/>
  <c r="EK82" i="10"/>
  <c r="EC82" i="10"/>
  <c r="ED82" i="10" s="1"/>
  <c r="EE82" i="10" s="1"/>
  <c r="DM81" i="12"/>
  <c r="DE81" i="12"/>
  <c r="DF81" i="12" s="1"/>
  <c r="DG81" i="12" s="1"/>
  <c r="EO82" i="12"/>
  <c r="DX82" i="12"/>
  <c r="BD85" i="12"/>
  <c r="BU85" i="12"/>
  <c r="J86" i="12"/>
  <c r="DB82" i="12"/>
  <c r="AW86" i="12"/>
  <c r="AF86" i="12"/>
  <c r="CD83" i="11"/>
  <c r="DQ85" i="10"/>
  <c r="CZ85" i="10"/>
  <c r="AS84" i="12"/>
  <c r="AK84" i="12"/>
  <c r="AL84" i="12" s="1"/>
  <c r="AM84" i="12" s="1"/>
  <c r="EK80" i="12"/>
  <c r="EC80" i="12"/>
  <c r="ED80" i="12" s="1"/>
  <c r="EE80" i="12" s="1"/>
  <c r="DX84" i="10"/>
  <c r="EO84" i="10"/>
  <c r="DM83" i="10"/>
  <c r="DE83" i="10"/>
  <c r="DF83" i="10" s="1"/>
  <c r="DG83" i="10" s="1"/>
  <c r="A90" i="13" l="1"/>
  <c r="J89" i="13"/>
  <c r="AX89" i="8" s="1"/>
  <c r="AY89" i="8" s="1"/>
  <c r="BC89" i="8" s="1"/>
  <c r="BE89" i="8" s="1"/>
  <c r="P89" i="13"/>
  <c r="BV89" i="10" s="1"/>
  <c r="BW89" i="10" s="1"/>
  <c r="CA89" i="10" s="1"/>
  <c r="CC89" i="10" s="1"/>
  <c r="Y89" i="13"/>
  <c r="DR89" i="11" s="1"/>
  <c r="DS89" i="11" s="1"/>
  <c r="DW89" i="11" s="1"/>
  <c r="DY89" i="11" s="1"/>
  <c r="D89" i="13"/>
  <c r="B89" i="10" s="1"/>
  <c r="C89" i="10" s="1"/>
  <c r="G89" i="10" s="1"/>
  <c r="I89" i="10" s="1"/>
  <c r="U89" i="13"/>
  <c r="CT89" i="11" s="1"/>
  <c r="CU89" i="11" s="1"/>
  <c r="CY89" i="11" s="1"/>
  <c r="DA89" i="11" s="1"/>
  <c r="T89" i="13"/>
  <c r="CT89" i="10" s="1"/>
  <c r="CU89" i="10" s="1"/>
  <c r="CY89" i="10" s="1"/>
  <c r="DA89" i="10" s="1"/>
  <c r="O89" i="13"/>
  <c r="BV89" i="12" s="1"/>
  <c r="BW89" i="12" s="1"/>
  <c r="CA89" i="12" s="1"/>
  <c r="CC89" i="12" s="1"/>
  <c r="N89" i="13"/>
  <c r="BV89" i="8" s="1"/>
  <c r="BW89" i="8" s="1"/>
  <c r="CA89" i="8" s="1"/>
  <c r="CC89" i="8" s="1"/>
  <c r="S89" i="13"/>
  <c r="CT89" i="12" s="1"/>
  <c r="CU89" i="12" s="1"/>
  <c r="CY89" i="12" s="1"/>
  <c r="DA89" i="12" s="1"/>
  <c r="W89" i="13"/>
  <c r="DR89" i="12" s="1"/>
  <c r="DS89" i="12" s="1"/>
  <c r="DW89" i="12" s="1"/>
  <c r="DY89" i="12" s="1"/>
  <c r="L89" i="13"/>
  <c r="AX89" i="10" s="1"/>
  <c r="AY89" i="10" s="1"/>
  <c r="BC89" i="10" s="1"/>
  <c r="BE89" i="10" s="1"/>
  <c r="E89" i="13"/>
  <c r="B89" i="11" s="1"/>
  <c r="C89" i="11" s="1"/>
  <c r="G89" i="11" s="1"/>
  <c r="I89" i="11" s="1"/>
  <c r="R89" i="13"/>
  <c r="CT89" i="8" s="1"/>
  <c r="CU89" i="8" s="1"/>
  <c r="CY89" i="8" s="1"/>
  <c r="DA89" i="8" s="1"/>
  <c r="K89" i="13"/>
  <c r="AX89" i="12" s="1"/>
  <c r="AY89" i="12" s="1"/>
  <c r="BC89" i="12" s="1"/>
  <c r="BE89" i="12" s="1"/>
  <c r="G89" i="13"/>
  <c r="Z89" i="12" s="1"/>
  <c r="AA89" i="12" s="1"/>
  <c r="AE89" i="12" s="1"/>
  <c r="AG89" i="12" s="1"/>
  <c r="V89" i="13"/>
  <c r="DR89" i="8" s="1"/>
  <c r="DS89" i="8" s="1"/>
  <c r="DW89" i="8" s="1"/>
  <c r="DY89" i="8" s="1"/>
  <c r="M89" i="13"/>
  <c r="AX89" i="11" s="1"/>
  <c r="AY89" i="11" s="1"/>
  <c r="BC89" i="11" s="1"/>
  <c r="BE89" i="11" s="1"/>
  <c r="H89" i="13"/>
  <c r="Z89" i="10" s="1"/>
  <c r="AA89" i="10" s="1"/>
  <c r="AE89" i="10" s="1"/>
  <c r="AG89" i="10" s="1"/>
  <c r="Q89" i="13"/>
  <c r="BV89" i="11" s="1"/>
  <c r="BW89" i="11" s="1"/>
  <c r="CA89" i="11" s="1"/>
  <c r="CC89" i="11" s="1"/>
  <c r="X89" i="13"/>
  <c r="DR89" i="10" s="1"/>
  <c r="DS89" i="10" s="1"/>
  <c r="DW89" i="10" s="1"/>
  <c r="DY89" i="10" s="1"/>
  <c r="B89" i="13"/>
  <c r="B89" i="8" s="1"/>
  <c r="C89" i="8" s="1"/>
  <c r="G89" i="8" s="1"/>
  <c r="I89" i="8" s="1"/>
  <c r="C89" i="13"/>
  <c r="B89" i="12" s="1"/>
  <c r="C89" i="12" s="1"/>
  <c r="G89" i="12" s="1"/>
  <c r="I89" i="12" s="1"/>
  <c r="I89" i="13"/>
  <c r="Z89" i="11" s="1"/>
  <c r="AA89" i="11" s="1"/>
  <c r="AE89" i="11" s="1"/>
  <c r="AG89" i="11" s="1"/>
  <c r="F89" i="13"/>
  <c r="Z89" i="8" s="1"/>
  <c r="AA89" i="8" s="1"/>
  <c r="AE89" i="8" s="1"/>
  <c r="AG89" i="8" s="1"/>
  <c r="A88" i="8"/>
  <c r="Y87" i="8"/>
  <c r="H87" i="8"/>
  <c r="BF84" i="8"/>
  <c r="J86" i="8"/>
  <c r="CS84" i="8"/>
  <c r="CB84" i="8"/>
  <c r="U85" i="8"/>
  <c r="M85" i="8"/>
  <c r="N85" i="8" s="1"/>
  <c r="O85" i="8" s="1"/>
  <c r="EK81" i="8"/>
  <c r="EC81" i="8"/>
  <c r="ED81" i="8" s="1"/>
  <c r="EE81" i="8" s="1"/>
  <c r="EK80" i="8"/>
  <c r="EC80" i="8"/>
  <c r="ED80" i="8" s="1"/>
  <c r="EE80" i="8" s="1"/>
  <c r="DQ83" i="8"/>
  <c r="CZ83" i="8"/>
  <c r="AS85" i="8"/>
  <c r="AK85" i="8"/>
  <c r="AL85" i="8" s="1"/>
  <c r="AM85" i="8" s="1"/>
  <c r="DB82" i="8"/>
  <c r="CD83" i="8"/>
  <c r="BU85" i="8"/>
  <c r="BD85" i="8"/>
  <c r="DX82" i="8"/>
  <c r="EO82" i="8"/>
  <c r="AW86" i="8"/>
  <c r="AF86" i="8"/>
  <c r="AS84" i="8"/>
  <c r="AK84" i="8"/>
  <c r="AL84" i="8" s="1"/>
  <c r="AM84" i="8" s="1"/>
  <c r="CS85" i="12"/>
  <c r="CB85" i="12"/>
  <c r="CS87" i="10"/>
  <c r="CB87" i="10"/>
  <c r="J87" i="12"/>
  <c r="EK83" i="10"/>
  <c r="EC83" i="10"/>
  <c r="ED83" i="10" s="1"/>
  <c r="EE83" i="10" s="1"/>
  <c r="AW89" i="10"/>
  <c r="AF89" i="10"/>
  <c r="DQ84" i="12"/>
  <c r="CZ84" i="12"/>
  <c r="CD86" i="10"/>
  <c r="BQ86" i="10"/>
  <c r="BI86" i="10"/>
  <c r="BJ86" i="10" s="1"/>
  <c r="BK86" i="10" s="1"/>
  <c r="AH86" i="12"/>
  <c r="BF85" i="12"/>
  <c r="M89" i="10"/>
  <c r="N89" i="10" s="1"/>
  <c r="O89" i="10" s="1"/>
  <c r="A91" i="10"/>
  <c r="Y90" i="10"/>
  <c r="H90" i="10"/>
  <c r="EK81" i="11"/>
  <c r="EC81" i="11"/>
  <c r="ED81" i="11" s="1"/>
  <c r="EE81" i="11" s="1"/>
  <c r="CD84" i="12"/>
  <c r="DQ86" i="10"/>
  <c r="CZ86" i="10"/>
  <c r="BF85" i="11"/>
  <c r="DZ84" i="10"/>
  <c r="DB85" i="10"/>
  <c r="BU86" i="12"/>
  <c r="BD86" i="12"/>
  <c r="DZ82" i="12"/>
  <c r="DM82" i="11"/>
  <c r="DE82" i="11"/>
  <c r="DF82" i="11" s="1"/>
  <c r="DG82" i="11" s="1"/>
  <c r="J87" i="11"/>
  <c r="DZ82" i="11"/>
  <c r="AH88" i="10"/>
  <c r="CS85" i="11"/>
  <c r="CB85" i="11"/>
  <c r="DM84" i="10"/>
  <c r="DE84" i="10"/>
  <c r="DF84" i="10" s="1"/>
  <c r="DG84" i="10" s="1"/>
  <c r="DX83" i="11"/>
  <c r="EO83" i="11"/>
  <c r="CO85" i="10"/>
  <c r="CG85" i="10"/>
  <c r="CH85" i="10" s="1"/>
  <c r="CI85" i="10" s="1"/>
  <c r="DX85" i="10"/>
  <c r="EO85" i="10"/>
  <c r="AW87" i="11"/>
  <c r="AF87" i="11"/>
  <c r="BU88" i="10"/>
  <c r="BD88" i="10"/>
  <c r="DB83" i="11"/>
  <c r="CO83" i="12"/>
  <c r="CG83" i="12"/>
  <c r="CH83" i="12" s="1"/>
  <c r="CI83" i="12" s="1"/>
  <c r="A89" i="11"/>
  <c r="Y88" i="11"/>
  <c r="H88" i="11"/>
  <c r="CD84" i="11"/>
  <c r="BQ84" i="11"/>
  <c r="BI84" i="11"/>
  <c r="BJ84" i="11" s="1"/>
  <c r="BK84" i="11" s="1"/>
  <c r="CO83" i="11"/>
  <c r="CG83" i="11"/>
  <c r="CH83" i="11" s="1"/>
  <c r="CI83" i="11" s="1"/>
  <c r="AH86" i="11"/>
  <c r="DB83" i="12"/>
  <c r="DQ84" i="11"/>
  <c r="CZ84" i="11"/>
  <c r="AS85" i="11"/>
  <c r="AK85" i="11"/>
  <c r="AL85" i="11" s="1"/>
  <c r="AM85" i="11" s="1"/>
  <c r="BU86" i="11"/>
  <c r="BD86" i="11"/>
  <c r="Y88" i="12"/>
  <c r="A89" i="12"/>
  <c r="H88" i="12"/>
  <c r="AS85" i="12"/>
  <c r="AK85" i="12"/>
  <c r="AL85" i="12" s="1"/>
  <c r="AM85" i="12" s="1"/>
  <c r="EK81" i="12"/>
  <c r="EC81" i="12"/>
  <c r="ED81" i="12" s="1"/>
  <c r="EE81" i="12" s="1"/>
  <c r="AS87" i="10"/>
  <c r="AK87" i="10"/>
  <c r="AL87" i="10" s="1"/>
  <c r="AM87" i="10" s="1"/>
  <c r="DX83" i="12"/>
  <c r="EO83" i="12"/>
  <c r="U86" i="11"/>
  <c r="M86" i="11"/>
  <c r="N86" i="11" s="1"/>
  <c r="O86" i="11" s="1"/>
  <c r="BQ84" i="12"/>
  <c r="BI84" i="12"/>
  <c r="BJ84" i="12" s="1"/>
  <c r="BK84" i="12" s="1"/>
  <c r="DM82" i="12"/>
  <c r="DE82" i="12"/>
  <c r="DF82" i="12" s="1"/>
  <c r="DG82" i="12" s="1"/>
  <c r="U86" i="12"/>
  <c r="M86" i="12"/>
  <c r="N86" i="12" s="1"/>
  <c r="O86" i="12" s="1"/>
  <c r="BF87" i="10"/>
  <c r="AW87" i="12"/>
  <c r="AF87" i="12"/>
  <c r="U90" i="13" l="1"/>
  <c r="CT90" i="11" s="1"/>
  <c r="CU90" i="11" s="1"/>
  <c r="CY90" i="11" s="1"/>
  <c r="DA90" i="11" s="1"/>
  <c r="W90" i="13"/>
  <c r="DR90" i="12" s="1"/>
  <c r="DS90" i="12" s="1"/>
  <c r="DW90" i="12" s="1"/>
  <c r="DY90" i="12" s="1"/>
  <c r="Y90" i="13"/>
  <c r="DR90" i="11" s="1"/>
  <c r="DS90" i="11" s="1"/>
  <c r="DW90" i="11" s="1"/>
  <c r="DY90" i="11" s="1"/>
  <c r="A91" i="13"/>
  <c r="O90" i="13"/>
  <c r="BV90" i="12" s="1"/>
  <c r="BW90" i="12" s="1"/>
  <c r="CA90" i="12" s="1"/>
  <c r="CC90" i="12" s="1"/>
  <c r="I90" i="13"/>
  <c r="Z90" i="11" s="1"/>
  <c r="AA90" i="11" s="1"/>
  <c r="AE90" i="11" s="1"/>
  <c r="AG90" i="11" s="1"/>
  <c r="D90" i="13"/>
  <c r="B90" i="10" s="1"/>
  <c r="C90" i="10" s="1"/>
  <c r="G90" i="10" s="1"/>
  <c r="I90" i="10" s="1"/>
  <c r="H90" i="13"/>
  <c r="Z90" i="10" s="1"/>
  <c r="AA90" i="10" s="1"/>
  <c r="AE90" i="10" s="1"/>
  <c r="AG90" i="10" s="1"/>
  <c r="N90" i="13"/>
  <c r="BV90" i="8" s="1"/>
  <c r="BW90" i="8" s="1"/>
  <c r="CA90" i="8" s="1"/>
  <c r="CC90" i="8" s="1"/>
  <c r="X90" i="13"/>
  <c r="DR90" i="10" s="1"/>
  <c r="DS90" i="10" s="1"/>
  <c r="DW90" i="10" s="1"/>
  <c r="DY90" i="10" s="1"/>
  <c r="G90" i="13"/>
  <c r="Z90" i="12" s="1"/>
  <c r="AA90" i="12" s="1"/>
  <c r="AE90" i="12" s="1"/>
  <c r="AG90" i="12" s="1"/>
  <c r="P90" i="13"/>
  <c r="BV90" i="10" s="1"/>
  <c r="BW90" i="10" s="1"/>
  <c r="CA90" i="10" s="1"/>
  <c r="CC90" i="10" s="1"/>
  <c r="R90" i="13"/>
  <c r="CT90" i="8" s="1"/>
  <c r="CU90" i="8" s="1"/>
  <c r="CY90" i="8" s="1"/>
  <c r="DA90" i="8" s="1"/>
  <c r="J90" i="13"/>
  <c r="AX90" i="8" s="1"/>
  <c r="AY90" i="8" s="1"/>
  <c r="BC90" i="8" s="1"/>
  <c r="BE90" i="8" s="1"/>
  <c r="S90" i="13"/>
  <c r="CT90" i="12" s="1"/>
  <c r="CU90" i="12" s="1"/>
  <c r="CY90" i="12" s="1"/>
  <c r="DA90" i="12" s="1"/>
  <c r="T90" i="13"/>
  <c r="CT90" i="10" s="1"/>
  <c r="CU90" i="10" s="1"/>
  <c r="CY90" i="10" s="1"/>
  <c r="DA90" i="10" s="1"/>
  <c r="V90" i="13"/>
  <c r="DR90" i="8" s="1"/>
  <c r="DS90" i="8" s="1"/>
  <c r="DW90" i="8" s="1"/>
  <c r="DY90" i="8" s="1"/>
  <c r="M90" i="13"/>
  <c r="AX90" i="11" s="1"/>
  <c r="AY90" i="11" s="1"/>
  <c r="BC90" i="11" s="1"/>
  <c r="BE90" i="11" s="1"/>
  <c r="B90" i="13"/>
  <c r="B90" i="8" s="1"/>
  <c r="C90" i="8" s="1"/>
  <c r="G90" i="8" s="1"/>
  <c r="I90" i="8" s="1"/>
  <c r="C90" i="13"/>
  <c r="B90" i="12" s="1"/>
  <c r="C90" i="12" s="1"/>
  <c r="G90" i="12" s="1"/>
  <c r="I90" i="12" s="1"/>
  <c r="Q90" i="13"/>
  <c r="BV90" i="11" s="1"/>
  <c r="BW90" i="11" s="1"/>
  <c r="CA90" i="11" s="1"/>
  <c r="CC90" i="11" s="1"/>
  <c r="K90" i="13"/>
  <c r="AX90" i="12" s="1"/>
  <c r="AY90" i="12" s="1"/>
  <c r="BC90" i="12" s="1"/>
  <c r="BE90" i="12" s="1"/>
  <c r="L90" i="13"/>
  <c r="AX90" i="10" s="1"/>
  <c r="AY90" i="10" s="1"/>
  <c r="BC90" i="10" s="1"/>
  <c r="BE90" i="10" s="1"/>
  <c r="E90" i="13"/>
  <c r="B90" i="11" s="1"/>
  <c r="C90" i="11" s="1"/>
  <c r="G90" i="11" s="1"/>
  <c r="I90" i="11" s="1"/>
  <c r="F90" i="13"/>
  <c r="Z90" i="8" s="1"/>
  <c r="AA90" i="8" s="1"/>
  <c r="AE90" i="8" s="1"/>
  <c r="AG90" i="8" s="1"/>
  <c r="AH86" i="8"/>
  <c r="CO83" i="8"/>
  <c r="CG83" i="8"/>
  <c r="CH83" i="8" s="1"/>
  <c r="CI83" i="8" s="1"/>
  <c r="DQ84" i="8"/>
  <c r="CZ84" i="8"/>
  <c r="BU86" i="8"/>
  <c r="BD86" i="8"/>
  <c r="BF86" i="8" s="1"/>
  <c r="DM82" i="8"/>
  <c r="DE82" i="8"/>
  <c r="DF82" i="8" s="1"/>
  <c r="DG82" i="8" s="1"/>
  <c r="U86" i="8"/>
  <c r="M86" i="8"/>
  <c r="N86" i="8" s="1"/>
  <c r="O86" i="8" s="1"/>
  <c r="DZ82" i="8"/>
  <c r="BF85" i="8"/>
  <c r="BI84" i="8"/>
  <c r="BJ84" i="8" s="1"/>
  <c r="BK84" i="8" s="1"/>
  <c r="BQ84" i="8"/>
  <c r="CS85" i="8"/>
  <c r="CB85" i="8"/>
  <c r="J87" i="8"/>
  <c r="DB83" i="8"/>
  <c r="AF87" i="8"/>
  <c r="AW87" i="8"/>
  <c r="DX83" i="8"/>
  <c r="EO83" i="8"/>
  <c r="CD84" i="8"/>
  <c r="A89" i="8"/>
  <c r="Y88" i="8"/>
  <c r="H88" i="8"/>
  <c r="BF86" i="11"/>
  <c r="J88" i="11"/>
  <c r="BU87" i="11"/>
  <c r="BD87" i="11"/>
  <c r="U87" i="11"/>
  <c r="M87" i="11"/>
  <c r="N87" i="11" s="1"/>
  <c r="O87" i="11" s="1"/>
  <c r="CB86" i="12"/>
  <c r="CS86" i="12"/>
  <c r="EO84" i="12"/>
  <c r="DX84" i="12"/>
  <c r="CZ85" i="12"/>
  <c r="DQ85" i="12"/>
  <c r="AH87" i="12"/>
  <c r="CB86" i="11"/>
  <c r="CS86" i="11"/>
  <c r="AF88" i="11"/>
  <c r="AW88" i="11"/>
  <c r="AH89" i="10"/>
  <c r="BU87" i="12"/>
  <c r="BD87" i="12"/>
  <c r="DB84" i="11"/>
  <c r="A90" i="11"/>
  <c r="Y89" i="11"/>
  <c r="H89" i="11"/>
  <c r="DZ83" i="11"/>
  <c r="DM85" i="10"/>
  <c r="DE85" i="10"/>
  <c r="DF85" i="10" s="1"/>
  <c r="DG85" i="10" s="1"/>
  <c r="J90" i="10"/>
  <c r="BU89" i="10"/>
  <c r="BD89" i="10"/>
  <c r="DX84" i="11"/>
  <c r="EO84" i="11"/>
  <c r="AS88" i="10"/>
  <c r="AK88" i="10"/>
  <c r="AL88" i="10" s="1"/>
  <c r="AM88" i="10" s="1"/>
  <c r="BQ85" i="11"/>
  <c r="BI85" i="11"/>
  <c r="BJ85" i="11" s="1"/>
  <c r="BK85" i="11" s="1"/>
  <c r="AW90" i="10"/>
  <c r="AF90" i="10"/>
  <c r="BQ85" i="12"/>
  <c r="BI85" i="12"/>
  <c r="BJ85" i="12" s="1"/>
  <c r="BK85" i="12" s="1"/>
  <c r="U87" i="12"/>
  <c r="M87" i="12"/>
  <c r="N87" i="12" s="1"/>
  <c r="O87" i="12" s="1"/>
  <c r="BQ87" i="10"/>
  <c r="BI87" i="10"/>
  <c r="BJ87" i="10" s="1"/>
  <c r="BK87" i="10" s="1"/>
  <c r="CO84" i="11"/>
  <c r="CG84" i="11"/>
  <c r="CH84" i="11" s="1"/>
  <c r="CI84" i="11" s="1"/>
  <c r="BF88" i="10"/>
  <c r="DZ85" i="10"/>
  <c r="EK84" i="10"/>
  <c r="EC84" i="10"/>
  <c r="ED84" i="10" s="1"/>
  <c r="EE84" i="10" s="1"/>
  <c r="DB86" i="10"/>
  <c r="A92" i="10"/>
  <c r="Y91" i="10"/>
  <c r="H91" i="10"/>
  <c r="CD87" i="10"/>
  <c r="J88" i="12"/>
  <c r="DM83" i="12"/>
  <c r="DE83" i="12"/>
  <c r="DF83" i="12" s="1"/>
  <c r="DG83" i="12" s="1"/>
  <c r="CS88" i="10"/>
  <c r="CB88" i="10"/>
  <c r="CD85" i="11"/>
  <c r="DX86" i="10"/>
  <c r="EO86" i="10"/>
  <c r="AS86" i="12"/>
  <c r="AK86" i="12"/>
  <c r="AL86" i="12" s="1"/>
  <c r="AM86" i="12" s="1"/>
  <c r="DQ87" i="10"/>
  <c r="CZ87" i="10"/>
  <c r="DZ83" i="12"/>
  <c r="A90" i="12"/>
  <c r="Y89" i="12"/>
  <c r="H89" i="12"/>
  <c r="DM83" i="11"/>
  <c r="DE83" i="11"/>
  <c r="DF83" i="11" s="1"/>
  <c r="DG83" i="11" s="1"/>
  <c r="DQ85" i="11"/>
  <c r="CZ85" i="11"/>
  <c r="EK82" i="11"/>
  <c r="EC82" i="11"/>
  <c r="ED82" i="11" s="1"/>
  <c r="EE82" i="11" s="1"/>
  <c r="EK82" i="12"/>
  <c r="EC82" i="12"/>
  <c r="ED82" i="12" s="1"/>
  <c r="EE82" i="12" s="1"/>
  <c r="CO86" i="10"/>
  <c r="CG86" i="10"/>
  <c r="CH86" i="10" s="1"/>
  <c r="CI86" i="10" s="1"/>
  <c r="AW88" i="12"/>
  <c r="AF88" i="12"/>
  <c r="AS86" i="11"/>
  <c r="AK86" i="11"/>
  <c r="AL86" i="11" s="1"/>
  <c r="AM86" i="11" s="1"/>
  <c r="AH87" i="11"/>
  <c r="BF86" i="12"/>
  <c r="CO84" i="12"/>
  <c r="CG84" i="12"/>
  <c r="CH84" i="12" s="1"/>
  <c r="CI84" i="12" s="1"/>
  <c r="DB84" i="12"/>
  <c r="CD85" i="12"/>
  <c r="Q91" i="13" l="1"/>
  <c r="BV91" i="11" s="1"/>
  <c r="BW91" i="11" s="1"/>
  <c r="CA91" i="11" s="1"/>
  <c r="CC91" i="11" s="1"/>
  <c r="F91" i="13"/>
  <c r="Z91" i="8" s="1"/>
  <c r="AA91" i="8" s="1"/>
  <c r="AE91" i="8" s="1"/>
  <c r="AG91" i="8" s="1"/>
  <c r="M91" i="13"/>
  <c r="AX91" i="11" s="1"/>
  <c r="AY91" i="11" s="1"/>
  <c r="BC91" i="11" s="1"/>
  <c r="BE91" i="11" s="1"/>
  <c r="G91" i="13"/>
  <c r="Z91" i="12" s="1"/>
  <c r="AA91" i="12" s="1"/>
  <c r="AE91" i="12" s="1"/>
  <c r="AG91" i="12" s="1"/>
  <c r="C91" i="13"/>
  <c r="B91" i="12" s="1"/>
  <c r="C91" i="12" s="1"/>
  <c r="G91" i="12" s="1"/>
  <c r="I91" i="12" s="1"/>
  <c r="A92" i="13"/>
  <c r="O91" i="13"/>
  <c r="BV91" i="12" s="1"/>
  <c r="BW91" i="12" s="1"/>
  <c r="CA91" i="12" s="1"/>
  <c r="CC91" i="12" s="1"/>
  <c r="W91" i="13"/>
  <c r="DR91" i="12" s="1"/>
  <c r="DS91" i="12" s="1"/>
  <c r="DW91" i="12" s="1"/>
  <c r="DY91" i="12" s="1"/>
  <c r="I91" i="13"/>
  <c r="Z91" i="11" s="1"/>
  <c r="AA91" i="11" s="1"/>
  <c r="AE91" i="11" s="1"/>
  <c r="AG91" i="11" s="1"/>
  <c r="L91" i="13"/>
  <c r="AX91" i="10" s="1"/>
  <c r="AY91" i="10" s="1"/>
  <c r="BC91" i="10" s="1"/>
  <c r="BE91" i="10" s="1"/>
  <c r="J91" i="13"/>
  <c r="AX91" i="8" s="1"/>
  <c r="AY91" i="8" s="1"/>
  <c r="BC91" i="8" s="1"/>
  <c r="BE91" i="8" s="1"/>
  <c r="T91" i="13"/>
  <c r="CT91" i="10" s="1"/>
  <c r="CU91" i="10" s="1"/>
  <c r="CY91" i="10" s="1"/>
  <c r="DA91" i="10" s="1"/>
  <c r="Y91" i="13"/>
  <c r="DR91" i="11" s="1"/>
  <c r="DS91" i="11" s="1"/>
  <c r="DW91" i="11" s="1"/>
  <c r="DY91" i="11" s="1"/>
  <c r="X91" i="13"/>
  <c r="DR91" i="10" s="1"/>
  <c r="DS91" i="10" s="1"/>
  <c r="DW91" i="10" s="1"/>
  <c r="DY91" i="10" s="1"/>
  <c r="K91" i="13"/>
  <c r="AX91" i="12" s="1"/>
  <c r="AY91" i="12" s="1"/>
  <c r="BC91" i="12" s="1"/>
  <c r="BE91" i="12" s="1"/>
  <c r="P91" i="13"/>
  <c r="BV91" i="10" s="1"/>
  <c r="BW91" i="10" s="1"/>
  <c r="CA91" i="10" s="1"/>
  <c r="CC91" i="10" s="1"/>
  <c r="H91" i="13"/>
  <c r="Z91" i="10" s="1"/>
  <c r="AA91" i="10" s="1"/>
  <c r="AE91" i="10" s="1"/>
  <c r="AG91" i="10" s="1"/>
  <c r="U91" i="13"/>
  <c r="CT91" i="11" s="1"/>
  <c r="CU91" i="11" s="1"/>
  <c r="CY91" i="11" s="1"/>
  <c r="DA91" i="11" s="1"/>
  <c r="V91" i="13"/>
  <c r="DR91" i="8" s="1"/>
  <c r="DS91" i="8" s="1"/>
  <c r="DW91" i="8" s="1"/>
  <c r="DY91" i="8" s="1"/>
  <c r="N91" i="13"/>
  <c r="BV91" i="8" s="1"/>
  <c r="BW91" i="8" s="1"/>
  <c r="CA91" i="8" s="1"/>
  <c r="CC91" i="8" s="1"/>
  <c r="S91" i="13"/>
  <c r="CT91" i="12" s="1"/>
  <c r="CU91" i="12" s="1"/>
  <c r="CY91" i="12" s="1"/>
  <c r="DA91" i="12" s="1"/>
  <c r="E91" i="13"/>
  <c r="B91" i="11" s="1"/>
  <c r="C91" i="11" s="1"/>
  <c r="G91" i="11" s="1"/>
  <c r="I91" i="11" s="1"/>
  <c r="B91" i="13"/>
  <c r="B91" i="8" s="1"/>
  <c r="C91" i="8" s="1"/>
  <c r="G91" i="8" s="1"/>
  <c r="I91" i="8" s="1"/>
  <c r="R91" i="13"/>
  <c r="CT91" i="8" s="1"/>
  <c r="CU91" i="8" s="1"/>
  <c r="CY91" i="8" s="1"/>
  <c r="DA91" i="8" s="1"/>
  <c r="D91" i="13"/>
  <c r="B91" i="10" s="1"/>
  <c r="C91" i="10" s="1"/>
  <c r="G91" i="10" s="1"/>
  <c r="I91" i="10" s="1"/>
  <c r="DM83" i="8"/>
  <c r="DE83" i="8"/>
  <c r="DF83" i="8" s="1"/>
  <c r="DG83" i="8" s="1"/>
  <c r="BQ86" i="8"/>
  <c r="BI86" i="8"/>
  <c r="BJ86" i="8" s="1"/>
  <c r="BK86" i="8" s="1"/>
  <c r="CO84" i="8"/>
  <c r="CG84" i="8"/>
  <c r="CH84" i="8" s="1"/>
  <c r="CI84" i="8" s="1"/>
  <c r="BQ85" i="8"/>
  <c r="BI85" i="8"/>
  <c r="BJ85" i="8" s="1"/>
  <c r="BK85" i="8" s="1"/>
  <c r="CS86" i="8"/>
  <c r="CB86" i="8"/>
  <c r="U87" i="8"/>
  <c r="M87" i="8"/>
  <c r="N87" i="8" s="1"/>
  <c r="O87" i="8" s="1"/>
  <c r="DB84" i="8"/>
  <c r="DZ83" i="8"/>
  <c r="CD85" i="8"/>
  <c r="EK82" i="8"/>
  <c r="EC82" i="8"/>
  <c r="ED82" i="8" s="1"/>
  <c r="EE82" i="8" s="1"/>
  <c r="EO84" i="8"/>
  <c r="DX84" i="8"/>
  <c r="DQ85" i="8"/>
  <c r="CZ85" i="8"/>
  <c r="J88" i="8"/>
  <c r="BU87" i="8"/>
  <c r="BD87" i="8"/>
  <c r="AW88" i="8"/>
  <c r="AF88" i="8"/>
  <c r="AH87" i="8"/>
  <c r="A90" i="8"/>
  <c r="Y89" i="8"/>
  <c r="H89" i="8"/>
  <c r="AS86" i="8"/>
  <c r="AK86" i="8"/>
  <c r="AL86" i="8" s="1"/>
  <c r="AM86" i="8" s="1"/>
  <c r="DM86" i="10"/>
  <c r="DE86" i="10"/>
  <c r="DF86" i="10" s="1"/>
  <c r="DG86" i="10" s="1"/>
  <c r="BQ88" i="10"/>
  <c r="BI88" i="10"/>
  <c r="BJ88" i="10" s="1"/>
  <c r="BK88" i="10" s="1"/>
  <c r="AH90" i="10"/>
  <c r="BU88" i="11"/>
  <c r="BD88" i="11"/>
  <c r="AS87" i="12"/>
  <c r="AK87" i="12"/>
  <c r="AL87" i="12" s="1"/>
  <c r="AM87" i="12" s="1"/>
  <c r="CO85" i="12"/>
  <c r="CG85" i="12"/>
  <c r="CH85" i="12" s="1"/>
  <c r="CI85" i="12" s="1"/>
  <c r="DZ86" i="10"/>
  <c r="U88" i="12"/>
  <c r="M88" i="12"/>
  <c r="N88" i="12" s="1"/>
  <c r="O88" i="12" s="1"/>
  <c r="BU90" i="10"/>
  <c r="BD90" i="10"/>
  <c r="BF89" i="10"/>
  <c r="AH88" i="11"/>
  <c r="BQ86" i="11"/>
  <c r="BI86" i="11"/>
  <c r="BJ86" i="11" s="1"/>
  <c r="BK86" i="11" s="1"/>
  <c r="BQ86" i="12"/>
  <c r="BI86" i="12"/>
  <c r="BJ86" i="12" s="1"/>
  <c r="BK86" i="12" s="1"/>
  <c r="CO87" i="10"/>
  <c r="CG87" i="10"/>
  <c r="CH87" i="10" s="1"/>
  <c r="CI87" i="10" s="1"/>
  <c r="CS89" i="10"/>
  <c r="CB89" i="10"/>
  <c r="EK83" i="11"/>
  <c r="EC83" i="11"/>
  <c r="ED83" i="11" s="1"/>
  <c r="EE83" i="11" s="1"/>
  <c r="DM84" i="11"/>
  <c r="DE84" i="11"/>
  <c r="DF84" i="11" s="1"/>
  <c r="DG84" i="11" s="1"/>
  <c r="DM84" i="12"/>
  <c r="DE84" i="12"/>
  <c r="DF84" i="12" s="1"/>
  <c r="DG84" i="12" s="1"/>
  <c r="AH88" i="12"/>
  <c r="J89" i="12"/>
  <c r="CO85" i="11"/>
  <c r="CG85" i="11"/>
  <c r="CH85" i="11" s="1"/>
  <c r="CI85" i="11" s="1"/>
  <c r="AS89" i="10"/>
  <c r="AK89" i="10"/>
  <c r="AL89" i="10" s="1"/>
  <c r="AM89" i="10" s="1"/>
  <c r="BF87" i="11"/>
  <c r="BU88" i="12"/>
  <c r="BD88" i="12"/>
  <c r="DB85" i="11"/>
  <c r="AW89" i="12"/>
  <c r="AF89" i="12"/>
  <c r="DB87" i="10"/>
  <c r="CD88" i="10"/>
  <c r="J91" i="10"/>
  <c r="DZ84" i="11"/>
  <c r="J89" i="11"/>
  <c r="BF87" i="12"/>
  <c r="CZ86" i="11"/>
  <c r="DQ86" i="11"/>
  <c r="DX85" i="12"/>
  <c r="EO85" i="12"/>
  <c r="CS87" i="11"/>
  <c r="CB87" i="11"/>
  <c r="EO85" i="11"/>
  <c r="DX85" i="11"/>
  <c r="Y90" i="12"/>
  <c r="A91" i="12"/>
  <c r="H90" i="12"/>
  <c r="EO87" i="10"/>
  <c r="DX87" i="10"/>
  <c r="DQ88" i="10"/>
  <c r="CZ88" i="10"/>
  <c r="AW91" i="10"/>
  <c r="AF91" i="10"/>
  <c r="U90" i="10"/>
  <c r="M90" i="10"/>
  <c r="N90" i="10" s="1"/>
  <c r="O90" i="10" s="1"/>
  <c r="AW89" i="11"/>
  <c r="AF89" i="11"/>
  <c r="CB87" i="12"/>
  <c r="CS87" i="12"/>
  <c r="CD86" i="11"/>
  <c r="DB85" i="12"/>
  <c r="CZ86" i="12"/>
  <c r="DQ86" i="12"/>
  <c r="A93" i="10"/>
  <c r="Y92" i="10"/>
  <c r="H92" i="10"/>
  <c r="EK85" i="10"/>
  <c r="EC85" i="10"/>
  <c r="ED85" i="10" s="1"/>
  <c r="EE85" i="10" s="1"/>
  <c r="Y90" i="11"/>
  <c r="A91" i="11"/>
  <c r="H90" i="11"/>
  <c r="DZ84" i="12"/>
  <c r="CD86" i="12"/>
  <c r="U88" i="11"/>
  <c r="M88" i="11"/>
  <c r="N88" i="11" s="1"/>
  <c r="O88" i="11" s="1"/>
  <c r="AS87" i="11"/>
  <c r="AK87" i="11"/>
  <c r="AL87" i="11" s="1"/>
  <c r="AM87" i="11" s="1"/>
  <c r="EK83" i="12"/>
  <c r="EC83" i="12"/>
  <c r="ED83" i="12" s="1"/>
  <c r="EE83" i="12" s="1"/>
  <c r="K92" i="13" l="1"/>
  <c r="AX92" i="12" s="1"/>
  <c r="AY92" i="12" s="1"/>
  <c r="BC92" i="12" s="1"/>
  <c r="BE92" i="12" s="1"/>
  <c r="E92" i="13"/>
  <c r="B92" i="11" s="1"/>
  <c r="C92" i="11" s="1"/>
  <c r="G92" i="11" s="1"/>
  <c r="I92" i="11" s="1"/>
  <c r="Q92" i="13"/>
  <c r="BV92" i="11" s="1"/>
  <c r="BW92" i="11" s="1"/>
  <c r="CA92" i="11" s="1"/>
  <c r="CC92" i="11" s="1"/>
  <c r="B92" i="13"/>
  <c r="B92" i="8" s="1"/>
  <c r="C92" i="8" s="1"/>
  <c r="G92" i="8" s="1"/>
  <c r="I92" i="8" s="1"/>
  <c r="W92" i="13"/>
  <c r="DR92" i="12" s="1"/>
  <c r="DS92" i="12" s="1"/>
  <c r="DW92" i="12" s="1"/>
  <c r="DY92" i="12" s="1"/>
  <c r="V92" i="13"/>
  <c r="DR92" i="8" s="1"/>
  <c r="DS92" i="8" s="1"/>
  <c r="DW92" i="8" s="1"/>
  <c r="DY92" i="8" s="1"/>
  <c r="R92" i="13"/>
  <c r="CT92" i="8" s="1"/>
  <c r="CU92" i="8" s="1"/>
  <c r="CY92" i="8" s="1"/>
  <c r="DA92" i="8" s="1"/>
  <c r="I92" i="13"/>
  <c r="Z92" i="11" s="1"/>
  <c r="AA92" i="11" s="1"/>
  <c r="AE92" i="11" s="1"/>
  <c r="AG92" i="11" s="1"/>
  <c r="A93" i="13"/>
  <c r="H92" i="13"/>
  <c r="Z92" i="10" s="1"/>
  <c r="AA92" i="10" s="1"/>
  <c r="AE92" i="10" s="1"/>
  <c r="AG92" i="10" s="1"/>
  <c r="P92" i="13"/>
  <c r="BV92" i="10" s="1"/>
  <c r="BW92" i="10" s="1"/>
  <c r="CA92" i="10" s="1"/>
  <c r="CC92" i="10" s="1"/>
  <c r="Y92" i="13"/>
  <c r="DR92" i="11" s="1"/>
  <c r="DS92" i="11" s="1"/>
  <c r="DW92" i="11" s="1"/>
  <c r="DY92" i="11" s="1"/>
  <c r="G92" i="13"/>
  <c r="Z92" i="12" s="1"/>
  <c r="AA92" i="12" s="1"/>
  <c r="AE92" i="12" s="1"/>
  <c r="AG92" i="12" s="1"/>
  <c r="X92" i="13"/>
  <c r="DR92" i="10" s="1"/>
  <c r="DS92" i="10" s="1"/>
  <c r="DW92" i="10" s="1"/>
  <c r="DY92" i="10" s="1"/>
  <c r="T92" i="13"/>
  <c r="CT92" i="10" s="1"/>
  <c r="CU92" i="10" s="1"/>
  <c r="CY92" i="10" s="1"/>
  <c r="DA92" i="10" s="1"/>
  <c r="S92" i="13"/>
  <c r="CT92" i="12" s="1"/>
  <c r="CU92" i="12" s="1"/>
  <c r="CY92" i="12" s="1"/>
  <c r="DA92" i="12" s="1"/>
  <c r="M92" i="13"/>
  <c r="AX92" i="11" s="1"/>
  <c r="AY92" i="11" s="1"/>
  <c r="BC92" i="11" s="1"/>
  <c r="BE92" i="11" s="1"/>
  <c r="N92" i="13"/>
  <c r="BV92" i="8" s="1"/>
  <c r="BW92" i="8" s="1"/>
  <c r="CA92" i="8" s="1"/>
  <c r="CC92" i="8" s="1"/>
  <c r="C92" i="13"/>
  <c r="B92" i="12" s="1"/>
  <c r="C92" i="12" s="1"/>
  <c r="G92" i="12" s="1"/>
  <c r="I92" i="12" s="1"/>
  <c r="L92" i="13"/>
  <c r="AX92" i="10" s="1"/>
  <c r="AY92" i="10" s="1"/>
  <c r="BC92" i="10" s="1"/>
  <c r="BE92" i="10" s="1"/>
  <c r="F92" i="13"/>
  <c r="Z92" i="8" s="1"/>
  <c r="AA92" i="8" s="1"/>
  <c r="AE92" i="8" s="1"/>
  <c r="AG92" i="8" s="1"/>
  <c r="D92" i="13"/>
  <c r="B92" i="10" s="1"/>
  <c r="C92" i="10" s="1"/>
  <c r="G92" i="10" s="1"/>
  <c r="I92" i="10" s="1"/>
  <c r="J92" i="13"/>
  <c r="AX92" i="8" s="1"/>
  <c r="AY92" i="8" s="1"/>
  <c r="BC92" i="8" s="1"/>
  <c r="BE92" i="8" s="1"/>
  <c r="U92" i="13"/>
  <c r="CT92" i="11" s="1"/>
  <c r="CU92" i="11" s="1"/>
  <c r="CY92" i="11" s="1"/>
  <c r="DA92" i="11" s="1"/>
  <c r="O92" i="13"/>
  <c r="BV92" i="12" s="1"/>
  <c r="BW92" i="12" s="1"/>
  <c r="CA92" i="12" s="1"/>
  <c r="CC92" i="12" s="1"/>
  <c r="AS87" i="8"/>
  <c r="AK87" i="8"/>
  <c r="AL87" i="8" s="1"/>
  <c r="AM87" i="8" s="1"/>
  <c r="DX85" i="8"/>
  <c r="DZ85" i="8" s="1"/>
  <c r="EO85" i="8"/>
  <c r="EK83" i="8"/>
  <c r="EC83" i="8"/>
  <c r="ED83" i="8" s="1"/>
  <c r="EE83" i="8" s="1"/>
  <c r="AH88" i="8"/>
  <c r="DZ84" i="8"/>
  <c r="BD88" i="8"/>
  <c r="BF88" i="8" s="1"/>
  <c r="BU88" i="8"/>
  <c r="DM84" i="8"/>
  <c r="DE84" i="8"/>
  <c r="DF84" i="8" s="1"/>
  <c r="DG84" i="8" s="1"/>
  <c r="J89" i="8"/>
  <c r="BF87" i="8"/>
  <c r="AF89" i="8"/>
  <c r="AW89" i="8"/>
  <c r="CS87" i="8"/>
  <c r="CB87" i="8"/>
  <c r="H90" i="8"/>
  <c r="A91" i="8"/>
  <c r="Y90" i="8"/>
  <c r="CD86" i="8"/>
  <c r="U88" i="8"/>
  <c r="M88" i="8"/>
  <c r="N88" i="8" s="1"/>
  <c r="O88" i="8" s="1"/>
  <c r="CO85" i="8"/>
  <c r="CG85" i="8"/>
  <c r="CH85" i="8" s="1"/>
  <c r="CI85" i="8" s="1"/>
  <c r="DQ86" i="8"/>
  <c r="CZ86" i="8"/>
  <c r="DB85" i="8"/>
  <c r="CO86" i="12"/>
  <c r="CG86" i="12"/>
  <c r="CH86" i="12" s="1"/>
  <c r="CI86" i="12" s="1"/>
  <c r="DQ87" i="12"/>
  <c r="CZ87" i="12"/>
  <c r="A92" i="12"/>
  <c r="Y91" i="12"/>
  <c r="H91" i="12"/>
  <c r="DZ85" i="12"/>
  <c r="EK84" i="11"/>
  <c r="EC84" i="11"/>
  <c r="ED84" i="11" s="1"/>
  <c r="EE84" i="11" s="1"/>
  <c r="DM85" i="11"/>
  <c r="DE85" i="11"/>
  <c r="DF85" i="11" s="1"/>
  <c r="DG85" i="11" s="1"/>
  <c r="AS90" i="10"/>
  <c r="AK90" i="10"/>
  <c r="AL90" i="10" s="1"/>
  <c r="AM90" i="10" s="1"/>
  <c r="CD87" i="12"/>
  <c r="AH91" i="10"/>
  <c r="AW90" i="12"/>
  <c r="AF90" i="12"/>
  <c r="DX86" i="11"/>
  <c r="EO86" i="11"/>
  <c r="BQ87" i="11"/>
  <c r="BI87" i="11"/>
  <c r="BJ87" i="11" s="1"/>
  <c r="BK87" i="11" s="1"/>
  <c r="AS88" i="12"/>
  <c r="AK88" i="12"/>
  <c r="AL88" i="12" s="1"/>
  <c r="AM88" i="12" s="1"/>
  <c r="AS88" i="11"/>
  <c r="AK88" i="11"/>
  <c r="AL88" i="11" s="1"/>
  <c r="AM88" i="11" s="1"/>
  <c r="EK84" i="12"/>
  <c r="EC84" i="12"/>
  <c r="ED84" i="12" s="1"/>
  <c r="EE84" i="12" s="1"/>
  <c r="DX86" i="12"/>
  <c r="EO86" i="12"/>
  <c r="AH89" i="11"/>
  <c r="BU91" i="10"/>
  <c r="BD91" i="10"/>
  <c r="DZ85" i="11"/>
  <c r="DB86" i="11"/>
  <c r="CO88" i="10"/>
  <c r="CG88" i="10"/>
  <c r="CH88" i="10" s="1"/>
  <c r="CI88" i="10" s="1"/>
  <c r="BF88" i="12"/>
  <c r="BF88" i="11"/>
  <c r="J90" i="11"/>
  <c r="DB86" i="12"/>
  <c r="BD89" i="11"/>
  <c r="BU89" i="11"/>
  <c r="DB88" i="10"/>
  <c r="CD87" i="11"/>
  <c r="CS88" i="12"/>
  <c r="CB88" i="12"/>
  <c r="BQ89" i="10"/>
  <c r="BI89" i="10"/>
  <c r="BJ89" i="10" s="1"/>
  <c r="BK89" i="10" s="1"/>
  <c r="CS88" i="11"/>
  <c r="CB88" i="11"/>
  <c r="Y91" i="11"/>
  <c r="A92" i="11"/>
  <c r="H91" i="11"/>
  <c r="DX88" i="10"/>
  <c r="EO88" i="10"/>
  <c r="DQ87" i="11"/>
  <c r="CZ87" i="11"/>
  <c r="BQ87" i="12"/>
  <c r="BI87" i="12"/>
  <c r="BJ87" i="12" s="1"/>
  <c r="BK87" i="12" s="1"/>
  <c r="DM87" i="10"/>
  <c r="DE87" i="10"/>
  <c r="DF87" i="10" s="1"/>
  <c r="DG87" i="10" s="1"/>
  <c r="CD89" i="10"/>
  <c r="BF90" i="10"/>
  <c r="EK86" i="10"/>
  <c r="EC86" i="10"/>
  <c r="ED86" i="10" s="1"/>
  <c r="EE86" i="10" s="1"/>
  <c r="AW90" i="11"/>
  <c r="AF90" i="11"/>
  <c r="J92" i="10"/>
  <c r="DM85" i="12"/>
  <c r="DE85" i="12"/>
  <c r="DF85" i="12" s="1"/>
  <c r="DG85" i="12" s="1"/>
  <c r="DZ87" i="10"/>
  <c r="U91" i="10"/>
  <c r="M91" i="10"/>
  <c r="N91" i="10" s="1"/>
  <c r="O91" i="10" s="1"/>
  <c r="AH89" i="12"/>
  <c r="DQ89" i="10"/>
  <c r="CZ89" i="10"/>
  <c r="CS90" i="10"/>
  <c r="CB90" i="10"/>
  <c r="AW92" i="10"/>
  <c r="AF92" i="10"/>
  <c r="U89" i="11"/>
  <c r="M89" i="11"/>
  <c r="N89" i="11" s="1"/>
  <c r="O89" i="11" s="1"/>
  <c r="BU89" i="12"/>
  <c r="BD89" i="12"/>
  <c r="A94" i="10"/>
  <c r="Y93" i="10"/>
  <c r="H93" i="10"/>
  <c r="J93" i="10" s="1"/>
  <c r="U93" i="10" s="1"/>
  <c r="CO86" i="11"/>
  <c r="CG86" i="11"/>
  <c r="CH86" i="11" s="1"/>
  <c r="CI86" i="11" s="1"/>
  <c r="J90" i="12"/>
  <c r="U89" i="12"/>
  <c r="M89" i="12"/>
  <c r="N89" i="12" s="1"/>
  <c r="O89" i="12" s="1"/>
  <c r="N93" i="13" l="1"/>
  <c r="BV93" i="8" s="1"/>
  <c r="BW93" i="8" s="1"/>
  <c r="CA93" i="8" s="1"/>
  <c r="CC93" i="8" s="1"/>
  <c r="V93" i="13"/>
  <c r="DR93" i="8" s="1"/>
  <c r="DS93" i="8" s="1"/>
  <c r="DW93" i="8" s="1"/>
  <c r="DY93" i="8" s="1"/>
  <c r="C93" i="13"/>
  <c r="B93" i="12" s="1"/>
  <c r="C93" i="12" s="1"/>
  <c r="G93" i="12" s="1"/>
  <c r="I93" i="12" s="1"/>
  <c r="S93" i="13"/>
  <c r="CT93" i="12" s="1"/>
  <c r="CU93" i="12" s="1"/>
  <c r="CY93" i="12" s="1"/>
  <c r="DA93" i="12" s="1"/>
  <c r="I93" i="13"/>
  <c r="Z93" i="11" s="1"/>
  <c r="AA93" i="11" s="1"/>
  <c r="AE93" i="11" s="1"/>
  <c r="AG93" i="11" s="1"/>
  <c r="T93" i="13"/>
  <c r="CT93" i="10" s="1"/>
  <c r="CU93" i="10" s="1"/>
  <c r="CY93" i="10" s="1"/>
  <c r="DA93" i="10" s="1"/>
  <c r="P93" i="13"/>
  <c r="BV93" i="10" s="1"/>
  <c r="BW93" i="10" s="1"/>
  <c r="CA93" i="10" s="1"/>
  <c r="CC93" i="10" s="1"/>
  <c r="O93" i="13"/>
  <c r="BV93" i="12" s="1"/>
  <c r="BW93" i="12" s="1"/>
  <c r="CA93" i="12" s="1"/>
  <c r="CC93" i="12" s="1"/>
  <c r="R93" i="13"/>
  <c r="CT93" i="8" s="1"/>
  <c r="CU93" i="8" s="1"/>
  <c r="CY93" i="8" s="1"/>
  <c r="DA93" i="8" s="1"/>
  <c r="K93" i="13"/>
  <c r="AX93" i="12" s="1"/>
  <c r="AY93" i="12" s="1"/>
  <c r="BC93" i="12" s="1"/>
  <c r="BE93" i="12" s="1"/>
  <c r="A94" i="13"/>
  <c r="D93" i="13"/>
  <c r="B93" i="10" s="1"/>
  <c r="C93" i="10" s="1"/>
  <c r="G93" i="10" s="1"/>
  <c r="I93" i="10" s="1"/>
  <c r="M93" i="10" s="1"/>
  <c r="N93" i="10" s="1"/>
  <c r="O93" i="10" s="1"/>
  <c r="B93" i="13"/>
  <c r="B93" i="8" s="1"/>
  <c r="C93" i="8" s="1"/>
  <c r="G93" i="8" s="1"/>
  <c r="I93" i="8" s="1"/>
  <c r="Y93" i="13"/>
  <c r="DR93" i="11" s="1"/>
  <c r="DS93" i="11" s="1"/>
  <c r="DW93" i="11" s="1"/>
  <c r="DY93" i="11" s="1"/>
  <c r="U93" i="13"/>
  <c r="CT93" i="11" s="1"/>
  <c r="CU93" i="11" s="1"/>
  <c r="CY93" i="11" s="1"/>
  <c r="DA93" i="11" s="1"/>
  <c r="M93" i="13"/>
  <c r="AX93" i="11" s="1"/>
  <c r="AY93" i="11" s="1"/>
  <c r="BC93" i="11" s="1"/>
  <c r="BE93" i="11" s="1"/>
  <c r="H93" i="13"/>
  <c r="Z93" i="10" s="1"/>
  <c r="AA93" i="10" s="1"/>
  <c r="AE93" i="10" s="1"/>
  <c r="AG93" i="10" s="1"/>
  <c r="G93" i="13"/>
  <c r="Z93" i="12" s="1"/>
  <c r="AA93" i="12" s="1"/>
  <c r="AE93" i="12" s="1"/>
  <c r="AG93" i="12" s="1"/>
  <c r="X93" i="13"/>
  <c r="DR93" i="10" s="1"/>
  <c r="DS93" i="10" s="1"/>
  <c r="DW93" i="10" s="1"/>
  <c r="DY93" i="10" s="1"/>
  <c r="E93" i="13"/>
  <c r="B93" i="11" s="1"/>
  <c r="C93" i="11" s="1"/>
  <c r="G93" i="11" s="1"/>
  <c r="I93" i="11" s="1"/>
  <c r="F93" i="13"/>
  <c r="Z93" i="8" s="1"/>
  <c r="AA93" i="8" s="1"/>
  <c r="AE93" i="8" s="1"/>
  <c r="AG93" i="8" s="1"/>
  <c r="W93" i="13"/>
  <c r="DR93" i="12" s="1"/>
  <c r="DS93" i="12" s="1"/>
  <c r="DW93" i="12" s="1"/>
  <c r="DY93" i="12" s="1"/>
  <c r="J93" i="13"/>
  <c r="AX93" i="8" s="1"/>
  <c r="AY93" i="8" s="1"/>
  <c r="BC93" i="8" s="1"/>
  <c r="BE93" i="8" s="1"/>
  <c r="Q93" i="13"/>
  <c r="BV93" i="11" s="1"/>
  <c r="BW93" i="11" s="1"/>
  <c r="CA93" i="11" s="1"/>
  <c r="CC93" i="11" s="1"/>
  <c r="L93" i="13"/>
  <c r="AX93" i="10" s="1"/>
  <c r="AY93" i="10" s="1"/>
  <c r="BC93" i="10" s="1"/>
  <c r="BE93" i="10" s="1"/>
  <c r="J90" i="8"/>
  <c r="U89" i="8"/>
  <c r="M89" i="8"/>
  <c r="N89" i="8" s="1"/>
  <c r="O89" i="8" s="1"/>
  <c r="CD87" i="8"/>
  <c r="AS88" i="8"/>
  <c r="AK88" i="8"/>
  <c r="AL88" i="8" s="1"/>
  <c r="AM88" i="8" s="1"/>
  <c r="CZ87" i="8"/>
  <c r="DQ87" i="8"/>
  <c r="BD89" i="8"/>
  <c r="BU89" i="8"/>
  <c r="CS88" i="8"/>
  <c r="CB88" i="8"/>
  <c r="DM85" i="8"/>
  <c r="DE85" i="8"/>
  <c r="DF85" i="8" s="1"/>
  <c r="DG85" i="8" s="1"/>
  <c r="AH89" i="8"/>
  <c r="BQ88" i="8"/>
  <c r="BI88" i="8"/>
  <c r="BJ88" i="8" s="1"/>
  <c r="BK88" i="8" s="1"/>
  <c r="CO86" i="8"/>
  <c r="CG86" i="8"/>
  <c r="CH86" i="8" s="1"/>
  <c r="CI86" i="8" s="1"/>
  <c r="EK85" i="8"/>
  <c r="EC85" i="8"/>
  <c r="ED85" i="8" s="1"/>
  <c r="EE85" i="8" s="1"/>
  <c r="DB86" i="8"/>
  <c r="AW90" i="8"/>
  <c r="AF90" i="8"/>
  <c r="BQ87" i="8"/>
  <c r="BI87" i="8"/>
  <c r="BJ87" i="8" s="1"/>
  <c r="BK87" i="8" s="1"/>
  <c r="DX86" i="8"/>
  <c r="DZ86" i="8" s="1"/>
  <c r="EO86" i="8"/>
  <c r="A92" i="8"/>
  <c r="Y91" i="8"/>
  <c r="H91" i="8"/>
  <c r="EK84" i="8"/>
  <c r="EC84" i="8"/>
  <c r="ED84" i="8" s="1"/>
  <c r="EE84" i="8" s="1"/>
  <c r="DB89" i="10"/>
  <c r="U92" i="10"/>
  <c r="M92" i="10"/>
  <c r="N92" i="10" s="1"/>
  <c r="O92" i="10" s="1"/>
  <c r="CD88" i="11"/>
  <c r="CO87" i="11"/>
  <c r="CG87" i="11"/>
  <c r="CH87" i="11" s="1"/>
  <c r="CI87" i="11" s="1"/>
  <c r="EK85" i="11"/>
  <c r="EC85" i="11"/>
  <c r="ED85" i="11" s="1"/>
  <c r="EE85" i="11" s="1"/>
  <c r="AH90" i="12"/>
  <c r="J91" i="12"/>
  <c r="DX89" i="10"/>
  <c r="EO89" i="10"/>
  <c r="AH90" i="11"/>
  <c r="DQ88" i="11"/>
  <c r="CZ88" i="11"/>
  <c r="U90" i="11"/>
  <c r="M90" i="11"/>
  <c r="N90" i="11" s="1"/>
  <c r="O90" i="11" s="1"/>
  <c r="BF91" i="10"/>
  <c r="BD90" i="12"/>
  <c r="BU90" i="12"/>
  <c r="AW91" i="12"/>
  <c r="AF91" i="12"/>
  <c r="AH92" i="10"/>
  <c r="EK87" i="10"/>
  <c r="EC87" i="10"/>
  <c r="ED87" i="10" s="1"/>
  <c r="EE87" i="10" s="1"/>
  <c r="BU90" i="11"/>
  <c r="BD90" i="11"/>
  <c r="BQ90" i="10"/>
  <c r="BI90" i="10"/>
  <c r="BJ90" i="10" s="1"/>
  <c r="BK90" i="10" s="1"/>
  <c r="J91" i="11"/>
  <c r="CD88" i="12"/>
  <c r="DM88" i="10"/>
  <c r="DE88" i="10"/>
  <c r="DF88" i="10" s="1"/>
  <c r="DG88" i="10" s="1"/>
  <c r="BQ88" i="12"/>
  <c r="BI88" i="12"/>
  <c r="BJ88" i="12" s="1"/>
  <c r="BK88" i="12" s="1"/>
  <c r="CB91" i="10"/>
  <c r="CS91" i="10"/>
  <c r="H92" i="12"/>
  <c r="A93" i="12"/>
  <c r="Y92" i="12"/>
  <c r="AW93" i="10"/>
  <c r="AF93" i="10"/>
  <c r="BF89" i="12"/>
  <c r="BU92" i="10"/>
  <c r="BD92" i="10"/>
  <c r="AS89" i="12"/>
  <c r="AK89" i="12"/>
  <c r="AL89" i="12" s="1"/>
  <c r="AM89" i="12" s="1"/>
  <c r="A93" i="11"/>
  <c r="H92" i="11"/>
  <c r="Y92" i="11"/>
  <c r="DQ88" i="12"/>
  <c r="CZ88" i="12"/>
  <c r="CB89" i="11"/>
  <c r="CS89" i="11"/>
  <c r="AS91" i="10"/>
  <c r="AK91" i="10"/>
  <c r="AL91" i="10" s="1"/>
  <c r="AM91" i="10" s="1"/>
  <c r="DB87" i="12"/>
  <c r="A95" i="10"/>
  <c r="Y94" i="10"/>
  <c r="H94" i="10"/>
  <c r="CS89" i="12"/>
  <c r="CB89" i="12"/>
  <c r="CO89" i="10"/>
  <c r="CG89" i="10"/>
  <c r="CH89" i="10" s="1"/>
  <c r="CI89" i="10" s="1"/>
  <c r="DB87" i="11"/>
  <c r="AW91" i="11"/>
  <c r="AF91" i="11"/>
  <c r="BF89" i="11"/>
  <c r="BQ88" i="11"/>
  <c r="BI88" i="11"/>
  <c r="BJ88" i="11" s="1"/>
  <c r="BK88" i="11" s="1"/>
  <c r="AS89" i="11"/>
  <c r="AK89" i="11"/>
  <c r="AL89" i="11" s="1"/>
  <c r="AM89" i="11" s="1"/>
  <c r="DX87" i="12"/>
  <c r="EO87" i="12"/>
  <c r="CD90" i="10"/>
  <c r="DX87" i="11"/>
  <c r="EO87" i="11"/>
  <c r="CO87" i="12"/>
  <c r="CG87" i="12"/>
  <c r="CH87" i="12" s="1"/>
  <c r="CI87" i="12" s="1"/>
  <c r="CZ90" i="10"/>
  <c r="DQ90" i="10"/>
  <c r="DM86" i="12"/>
  <c r="DE86" i="12"/>
  <c r="DF86" i="12" s="1"/>
  <c r="DG86" i="12" s="1"/>
  <c r="DM86" i="11"/>
  <c r="DE86" i="11"/>
  <c r="DF86" i="11" s="1"/>
  <c r="DG86" i="11" s="1"/>
  <c r="DZ86" i="12"/>
  <c r="U90" i="12"/>
  <c r="M90" i="12"/>
  <c r="N90" i="12" s="1"/>
  <c r="O90" i="12" s="1"/>
  <c r="DZ88" i="10"/>
  <c r="DZ86" i="11"/>
  <c r="EK85" i="12"/>
  <c r="EC85" i="12"/>
  <c r="ED85" i="12" s="1"/>
  <c r="EE85" i="12" s="1"/>
  <c r="L94" i="13" l="1"/>
  <c r="AX94" i="10" s="1"/>
  <c r="AY94" i="10" s="1"/>
  <c r="BC94" i="10" s="1"/>
  <c r="BE94" i="10" s="1"/>
  <c r="H94" i="13"/>
  <c r="Z94" i="10" s="1"/>
  <c r="AA94" i="10" s="1"/>
  <c r="AE94" i="10" s="1"/>
  <c r="AG94" i="10" s="1"/>
  <c r="M94" i="13"/>
  <c r="AX94" i="11" s="1"/>
  <c r="AY94" i="11" s="1"/>
  <c r="BC94" i="11" s="1"/>
  <c r="BE94" i="11" s="1"/>
  <c r="D94" i="13"/>
  <c r="B94" i="10" s="1"/>
  <c r="C94" i="10" s="1"/>
  <c r="G94" i="10" s="1"/>
  <c r="I94" i="10" s="1"/>
  <c r="O94" i="13"/>
  <c r="BV94" i="12" s="1"/>
  <c r="BW94" i="12" s="1"/>
  <c r="CA94" i="12" s="1"/>
  <c r="CC94" i="12" s="1"/>
  <c r="Q94" i="13"/>
  <c r="BV94" i="11" s="1"/>
  <c r="BW94" i="11" s="1"/>
  <c r="CA94" i="11" s="1"/>
  <c r="CC94" i="11" s="1"/>
  <c r="P94" i="13"/>
  <c r="BV94" i="10" s="1"/>
  <c r="BW94" i="10" s="1"/>
  <c r="CA94" i="10" s="1"/>
  <c r="CC94" i="10" s="1"/>
  <c r="I94" i="13"/>
  <c r="Z94" i="11" s="1"/>
  <c r="AA94" i="11" s="1"/>
  <c r="AE94" i="11" s="1"/>
  <c r="AG94" i="11" s="1"/>
  <c r="X94" i="13"/>
  <c r="DR94" i="10" s="1"/>
  <c r="DS94" i="10" s="1"/>
  <c r="DW94" i="10" s="1"/>
  <c r="DY94" i="10" s="1"/>
  <c r="V94" i="13"/>
  <c r="DR94" i="8" s="1"/>
  <c r="DS94" i="8" s="1"/>
  <c r="DW94" i="8" s="1"/>
  <c r="DY94" i="8" s="1"/>
  <c r="J94" i="13"/>
  <c r="AX94" i="8" s="1"/>
  <c r="AY94" i="8" s="1"/>
  <c r="BC94" i="8" s="1"/>
  <c r="BE94" i="8" s="1"/>
  <c r="G94" i="13"/>
  <c r="Z94" i="12" s="1"/>
  <c r="AA94" i="12" s="1"/>
  <c r="AE94" i="12" s="1"/>
  <c r="AG94" i="12" s="1"/>
  <c r="W94" i="13"/>
  <c r="DR94" i="12" s="1"/>
  <c r="DS94" i="12" s="1"/>
  <c r="DW94" i="12" s="1"/>
  <c r="DY94" i="12" s="1"/>
  <c r="T94" i="13"/>
  <c r="CT94" i="10" s="1"/>
  <c r="CU94" i="10" s="1"/>
  <c r="CY94" i="10" s="1"/>
  <c r="DA94" i="10" s="1"/>
  <c r="E94" i="13"/>
  <c r="B94" i="11" s="1"/>
  <c r="C94" i="11" s="1"/>
  <c r="G94" i="11" s="1"/>
  <c r="I94" i="11" s="1"/>
  <c r="F94" i="13"/>
  <c r="Z94" i="8" s="1"/>
  <c r="AA94" i="8" s="1"/>
  <c r="AE94" i="8" s="1"/>
  <c r="AG94" i="8" s="1"/>
  <c r="R94" i="13"/>
  <c r="CT94" i="8" s="1"/>
  <c r="CU94" i="8" s="1"/>
  <c r="CY94" i="8" s="1"/>
  <c r="DA94" i="8" s="1"/>
  <c r="K94" i="13"/>
  <c r="AX94" i="12" s="1"/>
  <c r="AY94" i="12" s="1"/>
  <c r="BC94" i="12" s="1"/>
  <c r="BE94" i="12" s="1"/>
  <c r="U94" i="13"/>
  <c r="CT94" i="11" s="1"/>
  <c r="CU94" i="11" s="1"/>
  <c r="CY94" i="11" s="1"/>
  <c r="DA94" i="11" s="1"/>
  <c r="A95" i="13"/>
  <c r="Y94" i="13"/>
  <c r="DR94" i="11" s="1"/>
  <c r="DS94" i="11" s="1"/>
  <c r="DW94" i="11" s="1"/>
  <c r="DY94" i="11" s="1"/>
  <c r="S94" i="13"/>
  <c r="CT94" i="12" s="1"/>
  <c r="CU94" i="12" s="1"/>
  <c r="CY94" i="12" s="1"/>
  <c r="DA94" i="12" s="1"/>
  <c r="N94" i="13"/>
  <c r="BV94" i="8" s="1"/>
  <c r="BW94" i="8" s="1"/>
  <c r="CA94" i="8" s="1"/>
  <c r="CC94" i="8" s="1"/>
  <c r="C94" i="13"/>
  <c r="B94" i="12" s="1"/>
  <c r="C94" i="12" s="1"/>
  <c r="G94" i="12" s="1"/>
  <c r="I94" i="12" s="1"/>
  <c r="B94" i="13"/>
  <c r="B94" i="8" s="1"/>
  <c r="C94" i="8" s="1"/>
  <c r="G94" i="8" s="1"/>
  <c r="I94" i="8" s="1"/>
  <c r="AH90" i="8"/>
  <c r="CD88" i="8"/>
  <c r="J91" i="8"/>
  <c r="BU90" i="8"/>
  <c r="BD90" i="8"/>
  <c r="DQ88" i="8"/>
  <c r="CZ88" i="8"/>
  <c r="DB88" i="8" s="1"/>
  <c r="CO87" i="8"/>
  <c r="CG87" i="8"/>
  <c r="CH87" i="8" s="1"/>
  <c r="CI87" i="8" s="1"/>
  <c r="AW91" i="8"/>
  <c r="AF91" i="8"/>
  <c r="CB89" i="8"/>
  <c r="CD89" i="8" s="1"/>
  <c r="CS89" i="8"/>
  <c r="A93" i="8"/>
  <c r="Y92" i="8"/>
  <c r="H92" i="8"/>
  <c r="DM86" i="8"/>
  <c r="DE86" i="8"/>
  <c r="DF86" i="8" s="1"/>
  <c r="DG86" i="8" s="1"/>
  <c r="BF89" i="8"/>
  <c r="DX87" i="8"/>
  <c r="DZ87" i="8" s="1"/>
  <c r="EO87" i="8"/>
  <c r="EK86" i="8"/>
  <c r="EC86" i="8"/>
  <c r="ED86" i="8" s="1"/>
  <c r="EE86" i="8" s="1"/>
  <c r="AS89" i="8"/>
  <c r="AK89" i="8"/>
  <c r="AL89" i="8" s="1"/>
  <c r="AM89" i="8" s="1"/>
  <c r="DB87" i="8"/>
  <c r="U90" i="8"/>
  <c r="M90" i="8"/>
  <c r="N90" i="8" s="1"/>
  <c r="O90" i="8" s="1"/>
  <c r="DX88" i="12"/>
  <c r="EO88" i="12"/>
  <c r="BF92" i="10"/>
  <c r="Y93" i="12"/>
  <c r="A94" i="12"/>
  <c r="H93" i="12"/>
  <c r="DZ87" i="11"/>
  <c r="DZ87" i="12"/>
  <c r="BQ89" i="11"/>
  <c r="BI89" i="11"/>
  <c r="BJ89" i="11" s="1"/>
  <c r="BK89" i="11" s="1"/>
  <c r="CS92" i="10"/>
  <c r="CB92" i="10"/>
  <c r="J92" i="12"/>
  <c r="BQ91" i="10"/>
  <c r="BI91" i="10"/>
  <c r="BJ91" i="10" s="1"/>
  <c r="BK91" i="10" s="1"/>
  <c r="U91" i="12"/>
  <c r="M91" i="12"/>
  <c r="N91" i="12" s="1"/>
  <c r="O91" i="12" s="1"/>
  <c r="AH91" i="11"/>
  <c r="CD89" i="12"/>
  <c r="AW92" i="11"/>
  <c r="AF92" i="11"/>
  <c r="BF90" i="11"/>
  <c r="DZ89" i="10"/>
  <c r="BU91" i="11"/>
  <c r="BD91" i="11"/>
  <c r="CZ89" i="12"/>
  <c r="DQ89" i="12"/>
  <c r="J92" i="11"/>
  <c r="BQ89" i="12"/>
  <c r="BI89" i="12"/>
  <c r="BJ89" i="12" s="1"/>
  <c r="BK89" i="12" s="1"/>
  <c r="CS90" i="11"/>
  <c r="CB90" i="11"/>
  <c r="AH91" i="12"/>
  <c r="AS90" i="12"/>
  <c r="AK90" i="12"/>
  <c r="AL90" i="12" s="1"/>
  <c r="AM90" i="12" s="1"/>
  <c r="EK88" i="10"/>
  <c r="EC88" i="10"/>
  <c r="ED88" i="10" s="1"/>
  <c r="EE88" i="10" s="1"/>
  <c r="CO90" i="10"/>
  <c r="CG90" i="10"/>
  <c r="CH90" i="10" s="1"/>
  <c r="CI90" i="10" s="1"/>
  <c r="J94" i="10"/>
  <c r="DM87" i="12"/>
  <c r="DE87" i="12"/>
  <c r="DF87" i="12" s="1"/>
  <c r="DG87" i="12" s="1"/>
  <c r="A94" i="11"/>
  <c r="Y93" i="11"/>
  <c r="H93" i="11"/>
  <c r="AH93" i="10"/>
  <c r="CO88" i="12"/>
  <c r="CG88" i="12"/>
  <c r="CH88" i="12" s="1"/>
  <c r="CI88" i="12" s="1"/>
  <c r="BD91" i="12"/>
  <c r="BU91" i="12"/>
  <c r="DB88" i="11"/>
  <c r="EK86" i="11"/>
  <c r="EC86" i="11"/>
  <c r="ED86" i="11" s="1"/>
  <c r="EE86" i="11" s="1"/>
  <c r="DM87" i="11"/>
  <c r="DE87" i="11"/>
  <c r="DF87" i="11" s="1"/>
  <c r="DG87" i="11" s="1"/>
  <c r="AW94" i="10"/>
  <c r="AF94" i="10"/>
  <c r="DQ89" i="11"/>
  <c r="CZ89" i="11"/>
  <c r="BD93" i="10"/>
  <c r="BU93" i="10"/>
  <c r="DQ91" i="10"/>
  <c r="CZ91" i="10"/>
  <c r="CS90" i="12"/>
  <c r="CB90" i="12"/>
  <c r="DX88" i="11"/>
  <c r="EO88" i="11"/>
  <c r="DM89" i="10"/>
  <c r="DE89" i="10"/>
  <c r="DF89" i="10" s="1"/>
  <c r="DG89" i="10" s="1"/>
  <c r="EK86" i="12"/>
  <c r="EC86" i="12"/>
  <c r="ED86" i="12" s="1"/>
  <c r="EE86" i="12" s="1"/>
  <c r="DX90" i="10"/>
  <c r="EO90" i="10"/>
  <c r="A96" i="10"/>
  <c r="Y95" i="10"/>
  <c r="H95" i="10"/>
  <c r="CD89" i="11"/>
  <c r="CD91" i="10"/>
  <c r="U91" i="11"/>
  <c r="M91" i="11"/>
  <c r="N91" i="11" s="1"/>
  <c r="O91" i="11" s="1"/>
  <c r="BF90" i="12"/>
  <c r="DB90" i="10"/>
  <c r="DB88" i="12"/>
  <c r="AW92" i="12"/>
  <c r="AF92" i="12"/>
  <c r="AS92" i="10"/>
  <c r="AK92" i="10"/>
  <c r="AL92" i="10" s="1"/>
  <c r="AM92" i="10" s="1"/>
  <c r="AS90" i="11"/>
  <c r="AK90" i="11"/>
  <c r="AL90" i="11" s="1"/>
  <c r="AM90" i="11" s="1"/>
  <c r="CO88" i="11"/>
  <c r="CG88" i="11"/>
  <c r="CH88" i="11" s="1"/>
  <c r="CI88" i="11" s="1"/>
  <c r="B95" i="13" l="1"/>
  <c r="B95" i="8" s="1"/>
  <c r="C95" i="8" s="1"/>
  <c r="G95" i="8" s="1"/>
  <c r="I95" i="8" s="1"/>
  <c r="R95" i="13"/>
  <c r="CT95" i="8" s="1"/>
  <c r="CU95" i="8" s="1"/>
  <c r="CY95" i="8" s="1"/>
  <c r="DA95" i="8" s="1"/>
  <c r="M95" i="13"/>
  <c r="AX95" i="11" s="1"/>
  <c r="AY95" i="11" s="1"/>
  <c r="BC95" i="11" s="1"/>
  <c r="BE95" i="11" s="1"/>
  <c r="G95" i="13"/>
  <c r="Z95" i="12" s="1"/>
  <c r="AA95" i="12" s="1"/>
  <c r="AE95" i="12" s="1"/>
  <c r="AG95" i="12" s="1"/>
  <c r="L95" i="13"/>
  <c r="AX95" i="10" s="1"/>
  <c r="AY95" i="10" s="1"/>
  <c r="BC95" i="10" s="1"/>
  <c r="BE95" i="10" s="1"/>
  <c r="O95" i="13"/>
  <c r="BV95" i="12" s="1"/>
  <c r="BW95" i="12" s="1"/>
  <c r="CA95" i="12" s="1"/>
  <c r="CC95" i="12" s="1"/>
  <c r="U95" i="13"/>
  <c r="CT95" i="11" s="1"/>
  <c r="CU95" i="11" s="1"/>
  <c r="CY95" i="11" s="1"/>
  <c r="DA95" i="11" s="1"/>
  <c r="F95" i="13"/>
  <c r="Z95" i="8" s="1"/>
  <c r="AA95" i="8" s="1"/>
  <c r="AE95" i="8" s="1"/>
  <c r="AG95" i="8" s="1"/>
  <c r="Q95" i="13"/>
  <c r="BV95" i="11" s="1"/>
  <c r="BW95" i="11" s="1"/>
  <c r="CA95" i="11" s="1"/>
  <c r="CC95" i="11" s="1"/>
  <c r="D95" i="13"/>
  <c r="B95" i="10" s="1"/>
  <c r="C95" i="10" s="1"/>
  <c r="G95" i="10" s="1"/>
  <c r="I95" i="10" s="1"/>
  <c r="Y95" i="13"/>
  <c r="DR95" i="11" s="1"/>
  <c r="DS95" i="11" s="1"/>
  <c r="DW95" i="11" s="1"/>
  <c r="DY95" i="11" s="1"/>
  <c r="N95" i="13"/>
  <c r="BV95" i="8" s="1"/>
  <c r="BW95" i="8" s="1"/>
  <c r="CA95" i="8" s="1"/>
  <c r="CC95" i="8" s="1"/>
  <c r="H95" i="13"/>
  <c r="Z95" i="10" s="1"/>
  <c r="AA95" i="10" s="1"/>
  <c r="AE95" i="10" s="1"/>
  <c r="AG95" i="10" s="1"/>
  <c r="A96" i="13"/>
  <c r="T95" i="13"/>
  <c r="CT95" i="10" s="1"/>
  <c r="CU95" i="10" s="1"/>
  <c r="CY95" i="10" s="1"/>
  <c r="DA95" i="10" s="1"/>
  <c r="K95" i="13"/>
  <c r="AX95" i="12" s="1"/>
  <c r="AY95" i="12" s="1"/>
  <c r="BC95" i="12" s="1"/>
  <c r="BE95" i="12" s="1"/>
  <c r="J95" i="13"/>
  <c r="AX95" i="8" s="1"/>
  <c r="AY95" i="8" s="1"/>
  <c r="BC95" i="8" s="1"/>
  <c r="BE95" i="8" s="1"/>
  <c r="V95" i="13"/>
  <c r="DR95" i="8" s="1"/>
  <c r="DS95" i="8" s="1"/>
  <c r="DW95" i="8" s="1"/>
  <c r="DY95" i="8" s="1"/>
  <c r="P95" i="13"/>
  <c r="BV95" i="10" s="1"/>
  <c r="BW95" i="10" s="1"/>
  <c r="CA95" i="10" s="1"/>
  <c r="CC95" i="10" s="1"/>
  <c r="I95" i="13"/>
  <c r="Z95" i="11" s="1"/>
  <c r="AA95" i="11" s="1"/>
  <c r="AE95" i="11" s="1"/>
  <c r="AG95" i="11" s="1"/>
  <c r="E95" i="13"/>
  <c r="B95" i="11" s="1"/>
  <c r="C95" i="11" s="1"/>
  <c r="G95" i="11" s="1"/>
  <c r="I95" i="11" s="1"/>
  <c r="X95" i="13"/>
  <c r="DR95" i="10" s="1"/>
  <c r="DS95" i="10" s="1"/>
  <c r="DW95" i="10" s="1"/>
  <c r="DY95" i="10" s="1"/>
  <c r="W95" i="13"/>
  <c r="DR95" i="12" s="1"/>
  <c r="DS95" i="12" s="1"/>
  <c r="DW95" i="12" s="1"/>
  <c r="DY95" i="12" s="1"/>
  <c r="C95" i="13"/>
  <c r="B95" i="12" s="1"/>
  <c r="C95" i="12" s="1"/>
  <c r="G95" i="12" s="1"/>
  <c r="I95" i="12" s="1"/>
  <c r="S95" i="13"/>
  <c r="CT95" i="12" s="1"/>
  <c r="CU95" i="12" s="1"/>
  <c r="CY95" i="12" s="1"/>
  <c r="DA95" i="12" s="1"/>
  <c r="DM87" i="8"/>
  <c r="DE87" i="8"/>
  <c r="DF87" i="8" s="1"/>
  <c r="DG87" i="8" s="1"/>
  <c r="CO89" i="8"/>
  <c r="CG89" i="8"/>
  <c r="CH89" i="8" s="1"/>
  <c r="CI89" i="8" s="1"/>
  <c r="CS90" i="8"/>
  <c r="CB90" i="8"/>
  <c r="BQ89" i="8"/>
  <c r="BI89" i="8"/>
  <c r="BJ89" i="8" s="1"/>
  <c r="BK89" i="8" s="1"/>
  <c r="AH91" i="8"/>
  <c r="BD91" i="8"/>
  <c r="BU91" i="8"/>
  <c r="U91" i="8"/>
  <c r="M91" i="8"/>
  <c r="N91" i="8" s="1"/>
  <c r="O91" i="8" s="1"/>
  <c r="J92" i="8"/>
  <c r="AW92" i="8"/>
  <c r="AF92" i="8"/>
  <c r="DE88" i="8"/>
  <c r="DF88" i="8" s="1"/>
  <c r="DG88" i="8" s="1"/>
  <c r="DM88" i="8"/>
  <c r="CO88" i="8"/>
  <c r="CG88" i="8"/>
  <c r="CH88" i="8" s="1"/>
  <c r="CI88" i="8" s="1"/>
  <c r="A94" i="8"/>
  <c r="Y93" i="8"/>
  <c r="H93" i="8"/>
  <c r="DX88" i="8"/>
  <c r="DZ88" i="8" s="1"/>
  <c r="EO88" i="8"/>
  <c r="EC87" i="8"/>
  <c r="ED87" i="8" s="1"/>
  <c r="EE87" i="8" s="1"/>
  <c r="EK87" i="8"/>
  <c r="DQ89" i="8"/>
  <c r="CZ89" i="8"/>
  <c r="BF90" i="8"/>
  <c r="AS90" i="8"/>
  <c r="AK90" i="8"/>
  <c r="AL90" i="8" s="1"/>
  <c r="AM90" i="8" s="1"/>
  <c r="AW95" i="10"/>
  <c r="AF95" i="10"/>
  <c r="CZ90" i="12"/>
  <c r="DQ90" i="12"/>
  <c r="BF91" i="11"/>
  <c r="EK89" i="10"/>
  <c r="EC89" i="10"/>
  <c r="ED89" i="10" s="1"/>
  <c r="EE89" i="10" s="1"/>
  <c r="EK87" i="12"/>
  <c r="EC87" i="12"/>
  <c r="ED87" i="12" s="1"/>
  <c r="EE87" i="12" s="1"/>
  <c r="A97" i="10"/>
  <c r="Y96" i="10"/>
  <c r="H96" i="10"/>
  <c r="J96" i="10" s="1"/>
  <c r="U96" i="10" s="1"/>
  <c r="DB91" i="10"/>
  <c r="CS91" i="11"/>
  <c r="CB91" i="11"/>
  <c r="CO89" i="12"/>
  <c r="CG89" i="12"/>
  <c r="CH89" i="12" s="1"/>
  <c r="CI89" i="12" s="1"/>
  <c r="U92" i="12"/>
  <c r="M92" i="12"/>
  <c r="N92" i="12" s="1"/>
  <c r="O92" i="12" s="1"/>
  <c r="BQ92" i="10"/>
  <c r="BI92" i="10"/>
  <c r="BJ92" i="10" s="1"/>
  <c r="BK92" i="10" s="1"/>
  <c r="AH92" i="12"/>
  <c r="DM90" i="10"/>
  <c r="DE90" i="10"/>
  <c r="DF90" i="10" s="1"/>
  <c r="DG90" i="10" s="1"/>
  <c r="DX91" i="10"/>
  <c r="EO91" i="10"/>
  <c r="AH94" i="10"/>
  <c r="CD92" i="10"/>
  <c r="BU92" i="12"/>
  <c r="BD92" i="12"/>
  <c r="CO91" i="10"/>
  <c r="CG91" i="10"/>
  <c r="CH91" i="10" s="1"/>
  <c r="CI91" i="10" s="1"/>
  <c r="CS93" i="10"/>
  <c r="CB93" i="10"/>
  <c r="BU94" i="10"/>
  <c r="BD94" i="10"/>
  <c r="U94" i="10"/>
  <c r="M94" i="10"/>
  <c r="N94" i="10" s="1"/>
  <c r="O94" i="10" s="1"/>
  <c r="BQ90" i="11"/>
  <c r="BI90" i="11"/>
  <c r="BJ90" i="11" s="1"/>
  <c r="BK90" i="11" s="1"/>
  <c r="AS91" i="11"/>
  <c r="AK91" i="11"/>
  <c r="AL91" i="11" s="1"/>
  <c r="AM91" i="11" s="1"/>
  <c r="DQ92" i="10"/>
  <c r="CZ92" i="10"/>
  <c r="DZ88" i="12"/>
  <c r="BF93" i="10"/>
  <c r="AS93" i="10"/>
  <c r="AK93" i="10"/>
  <c r="AL93" i="10" s="1"/>
  <c r="AM93" i="10" s="1"/>
  <c r="AS91" i="12"/>
  <c r="AK91" i="12"/>
  <c r="AL91" i="12" s="1"/>
  <c r="AM91" i="12" s="1"/>
  <c r="U92" i="11"/>
  <c r="M92" i="11"/>
  <c r="N92" i="11" s="1"/>
  <c r="O92" i="11" s="1"/>
  <c r="EK87" i="11"/>
  <c r="EC87" i="11"/>
  <c r="ED87" i="11" s="1"/>
  <c r="EE87" i="11" s="1"/>
  <c r="DM88" i="12"/>
  <c r="DE88" i="12"/>
  <c r="DF88" i="12" s="1"/>
  <c r="DG88" i="12" s="1"/>
  <c r="DZ90" i="10"/>
  <c r="DB89" i="11"/>
  <c r="DM88" i="11"/>
  <c r="DE88" i="11"/>
  <c r="DF88" i="11" s="1"/>
  <c r="DG88" i="11" s="1"/>
  <c r="J93" i="11"/>
  <c r="CD90" i="11"/>
  <c r="J93" i="12"/>
  <c r="BQ90" i="12"/>
  <c r="BI90" i="12"/>
  <c r="BJ90" i="12" s="1"/>
  <c r="BK90" i="12" s="1"/>
  <c r="CO89" i="11"/>
  <c r="CG89" i="11"/>
  <c r="CH89" i="11" s="1"/>
  <c r="CI89" i="11" s="1"/>
  <c r="DZ88" i="11"/>
  <c r="DX89" i="11"/>
  <c r="EO89" i="11"/>
  <c r="CS91" i="12"/>
  <c r="CB91" i="12"/>
  <c r="AW93" i="11"/>
  <c r="AF93" i="11"/>
  <c r="DQ90" i="11"/>
  <c r="CZ90" i="11"/>
  <c r="DX89" i="12"/>
  <c r="EO89" i="12"/>
  <c r="AH92" i="11"/>
  <c r="H94" i="12"/>
  <c r="A95" i="12"/>
  <c r="Y94" i="12"/>
  <c r="J95" i="10"/>
  <c r="CD90" i="12"/>
  <c r="BF91" i="12"/>
  <c r="A95" i="11"/>
  <c r="Y94" i="11"/>
  <c r="H94" i="11"/>
  <c r="DB89" i="12"/>
  <c r="BU92" i="11"/>
  <c r="BD92" i="11"/>
  <c r="AW93" i="12"/>
  <c r="AF93" i="12"/>
  <c r="D96" i="13" l="1"/>
  <c r="B96" i="10" s="1"/>
  <c r="C96" i="10" s="1"/>
  <c r="G96" i="10" s="1"/>
  <c r="I96" i="10" s="1"/>
  <c r="N96" i="13"/>
  <c r="BV96" i="8" s="1"/>
  <c r="BW96" i="8" s="1"/>
  <c r="CA96" i="8" s="1"/>
  <c r="CC96" i="8" s="1"/>
  <c r="B96" i="13"/>
  <c r="B96" i="8" s="1"/>
  <c r="C96" i="8" s="1"/>
  <c r="G96" i="8" s="1"/>
  <c r="I96" i="8" s="1"/>
  <c r="Y96" i="13"/>
  <c r="DR96" i="11" s="1"/>
  <c r="DS96" i="11" s="1"/>
  <c r="DW96" i="11" s="1"/>
  <c r="DY96" i="11" s="1"/>
  <c r="U96" i="13"/>
  <c r="CT96" i="11" s="1"/>
  <c r="CU96" i="11" s="1"/>
  <c r="CY96" i="11" s="1"/>
  <c r="DA96" i="11" s="1"/>
  <c r="F96" i="13"/>
  <c r="Z96" i="8" s="1"/>
  <c r="AA96" i="8" s="1"/>
  <c r="AE96" i="8" s="1"/>
  <c r="AG96" i="8" s="1"/>
  <c r="A97" i="13"/>
  <c r="C96" i="13"/>
  <c r="B96" i="12" s="1"/>
  <c r="C96" i="12" s="1"/>
  <c r="G96" i="12" s="1"/>
  <c r="I96" i="12" s="1"/>
  <c r="L96" i="13"/>
  <c r="AX96" i="10" s="1"/>
  <c r="AY96" i="10" s="1"/>
  <c r="BC96" i="10" s="1"/>
  <c r="BE96" i="10" s="1"/>
  <c r="R96" i="13"/>
  <c r="CT96" i="8" s="1"/>
  <c r="CU96" i="8" s="1"/>
  <c r="CY96" i="8" s="1"/>
  <c r="DA96" i="8" s="1"/>
  <c r="V96" i="13"/>
  <c r="DR96" i="8" s="1"/>
  <c r="DS96" i="8" s="1"/>
  <c r="DW96" i="8" s="1"/>
  <c r="DY96" i="8" s="1"/>
  <c r="J96" i="13"/>
  <c r="AX96" i="8" s="1"/>
  <c r="AY96" i="8" s="1"/>
  <c r="BC96" i="8" s="1"/>
  <c r="BE96" i="8" s="1"/>
  <c r="G96" i="13"/>
  <c r="Z96" i="12" s="1"/>
  <c r="AA96" i="12" s="1"/>
  <c r="AE96" i="12" s="1"/>
  <c r="AG96" i="12" s="1"/>
  <c r="M96" i="13"/>
  <c r="AX96" i="11" s="1"/>
  <c r="AY96" i="11" s="1"/>
  <c r="BC96" i="11" s="1"/>
  <c r="BE96" i="11" s="1"/>
  <c r="W96" i="13"/>
  <c r="DR96" i="12" s="1"/>
  <c r="DS96" i="12" s="1"/>
  <c r="DW96" i="12" s="1"/>
  <c r="DY96" i="12" s="1"/>
  <c r="I96" i="13"/>
  <c r="Z96" i="11" s="1"/>
  <c r="AA96" i="11" s="1"/>
  <c r="AE96" i="11" s="1"/>
  <c r="AG96" i="11" s="1"/>
  <c r="P96" i="13"/>
  <c r="BV96" i="10" s="1"/>
  <c r="BW96" i="10" s="1"/>
  <c r="CA96" i="10" s="1"/>
  <c r="CC96" i="10" s="1"/>
  <c r="E96" i="13"/>
  <c r="B96" i="11" s="1"/>
  <c r="C96" i="11" s="1"/>
  <c r="G96" i="11" s="1"/>
  <c r="I96" i="11" s="1"/>
  <c r="O96" i="13"/>
  <c r="BV96" i="12" s="1"/>
  <c r="BW96" i="12" s="1"/>
  <c r="CA96" i="12" s="1"/>
  <c r="CC96" i="12" s="1"/>
  <c r="Q96" i="13"/>
  <c r="BV96" i="11" s="1"/>
  <c r="BW96" i="11" s="1"/>
  <c r="CA96" i="11" s="1"/>
  <c r="CC96" i="11" s="1"/>
  <c r="S96" i="13"/>
  <c r="CT96" i="12" s="1"/>
  <c r="CU96" i="12" s="1"/>
  <c r="CY96" i="12" s="1"/>
  <c r="DA96" i="12" s="1"/>
  <c r="X96" i="13"/>
  <c r="DR96" i="10" s="1"/>
  <c r="DS96" i="10" s="1"/>
  <c r="DW96" i="10" s="1"/>
  <c r="DY96" i="10" s="1"/>
  <c r="K96" i="13"/>
  <c r="AX96" i="12" s="1"/>
  <c r="AY96" i="12" s="1"/>
  <c r="BC96" i="12" s="1"/>
  <c r="BE96" i="12" s="1"/>
  <c r="T96" i="13"/>
  <c r="CT96" i="10" s="1"/>
  <c r="CU96" i="10" s="1"/>
  <c r="CY96" i="10" s="1"/>
  <c r="DA96" i="10" s="1"/>
  <c r="H96" i="13"/>
  <c r="Z96" i="10" s="1"/>
  <c r="AA96" i="10" s="1"/>
  <c r="AE96" i="10" s="1"/>
  <c r="AG96" i="10" s="1"/>
  <c r="M96" i="10"/>
  <c r="N96" i="10" s="1"/>
  <c r="O96" i="10" s="1"/>
  <c r="CD90" i="8"/>
  <c r="CS91" i="8"/>
  <c r="CB91" i="8"/>
  <c r="DQ90" i="8"/>
  <c r="CZ90" i="8"/>
  <c r="DB90" i="8" s="1"/>
  <c r="BQ90" i="8"/>
  <c r="BI90" i="8"/>
  <c r="BJ90" i="8" s="1"/>
  <c r="BK90" i="8" s="1"/>
  <c r="EK88" i="8"/>
  <c r="EC88" i="8"/>
  <c r="ED88" i="8" s="1"/>
  <c r="EE88" i="8" s="1"/>
  <c r="BF91" i="8"/>
  <c r="DB89" i="8"/>
  <c r="J93" i="8"/>
  <c r="AH92" i="8"/>
  <c r="DX89" i="8"/>
  <c r="EO89" i="8"/>
  <c r="AW93" i="8"/>
  <c r="AF93" i="8"/>
  <c r="BU92" i="8"/>
  <c r="BD92" i="8"/>
  <c r="A95" i="8"/>
  <c r="Y94" i="8"/>
  <c r="H94" i="8"/>
  <c r="AS91" i="8"/>
  <c r="AK91" i="8"/>
  <c r="AL91" i="8" s="1"/>
  <c r="AM91" i="8" s="1"/>
  <c r="U92" i="8"/>
  <c r="M92" i="8"/>
  <c r="N92" i="8" s="1"/>
  <c r="O92" i="8" s="1"/>
  <c r="AW94" i="11"/>
  <c r="AF94" i="11"/>
  <c r="J94" i="12"/>
  <c r="DZ89" i="12"/>
  <c r="A98" i="10"/>
  <c r="H97" i="10"/>
  <c r="Y97" i="10"/>
  <c r="BF92" i="11"/>
  <c r="A96" i="11"/>
  <c r="Y95" i="11"/>
  <c r="H95" i="11"/>
  <c r="DB90" i="11"/>
  <c r="DZ89" i="11"/>
  <c r="BQ93" i="10"/>
  <c r="BI93" i="10"/>
  <c r="BJ93" i="10" s="1"/>
  <c r="BK93" i="10" s="1"/>
  <c r="BF92" i="12"/>
  <c r="CS92" i="11"/>
  <c r="CB92" i="11"/>
  <c r="DX90" i="11"/>
  <c r="EO90" i="11"/>
  <c r="BF94" i="10"/>
  <c r="CS92" i="12"/>
  <c r="CB92" i="12"/>
  <c r="AS92" i="12"/>
  <c r="AK92" i="12"/>
  <c r="AL92" i="12" s="1"/>
  <c r="AM92" i="12" s="1"/>
  <c r="BQ91" i="11"/>
  <c r="BI91" i="11"/>
  <c r="BJ91" i="11" s="1"/>
  <c r="BK91" i="11" s="1"/>
  <c r="BQ91" i="12"/>
  <c r="BI91" i="12"/>
  <c r="BJ91" i="12" s="1"/>
  <c r="BK91" i="12" s="1"/>
  <c r="EK88" i="11"/>
  <c r="EC88" i="11"/>
  <c r="ED88" i="11" s="1"/>
  <c r="EE88" i="11" s="1"/>
  <c r="DM89" i="11"/>
  <c r="DE89" i="11"/>
  <c r="DF89" i="11" s="1"/>
  <c r="DG89" i="11" s="1"/>
  <c r="CB94" i="10"/>
  <c r="CS94" i="10"/>
  <c r="EO90" i="12"/>
  <c r="DX90" i="12"/>
  <c r="AH93" i="12"/>
  <c r="AH93" i="11"/>
  <c r="CD93" i="10"/>
  <c r="AS94" i="10"/>
  <c r="AK94" i="10"/>
  <c r="AL94" i="10" s="1"/>
  <c r="AM94" i="10" s="1"/>
  <c r="CD91" i="11"/>
  <c r="DM91" i="10"/>
  <c r="DE91" i="10"/>
  <c r="DF91" i="10" s="1"/>
  <c r="DG91" i="10" s="1"/>
  <c r="DB90" i="12"/>
  <c r="BU93" i="12"/>
  <c r="BD93" i="12"/>
  <c r="DM89" i="12"/>
  <c r="DE89" i="12"/>
  <c r="DF89" i="12" s="1"/>
  <c r="DG89" i="12" s="1"/>
  <c r="CO90" i="12"/>
  <c r="CG90" i="12"/>
  <c r="CH90" i="12" s="1"/>
  <c r="CI90" i="12" s="1"/>
  <c r="BU93" i="11"/>
  <c r="BD93" i="11"/>
  <c r="U93" i="12"/>
  <c r="M93" i="12"/>
  <c r="N93" i="12" s="1"/>
  <c r="O93" i="12" s="1"/>
  <c r="CO90" i="11"/>
  <c r="CG90" i="11"/>
  <c r="CH90" i="11" s="1"/>
  <c r="CI90" i="11" s="1"/>
  <c r="EK90" i="10"/>
  <c r="EC90" i="10"/>
  <c r="ED90" i="10" s="1"/>
  <c r="EE90" i="10" s="1"/>
  <c r="EK88" i="12"/>
  <c r="EC88" i="12"/>
  <c r="ED88" i="12" s="1"/>
  <c r="EE88" i="12" s="1"/>
  <c r="DQ93" i="10"/>
  <c r="CZ93" i="10"/>
  <c r="DQ91" i="11"/>
  <c r="CZ91" i="11"/>
  <c r="AH95" i="10"/>
  <c r="AW94" i="12"/>
  <c r="AF94" i="12"/>
  <c r="AS92" i="11"/>
  <c r="AK92" i="11"/>
  <c r="AL92" i="11" s="1"/>
  <c r="AM92" i="11" s="1"/>
  <c r="CD91" i="12"/>
  <c r="DB92" i="10"/>
  <c r="CO92" i="10"/>
  <c r="CG92" i="10"/>
  <c r="CH92" i="10" s="1"/>
  <c r="CI92" i="10" s="1"/>
  <c r="DZ91" i="10"/>
  <c r="BU95" i="10"/>
  <c r="BD95" i="10"/>
  <c r="J94" i="11"/>
  <c r="U95" i="10"/>
  <c r="M95" i="10"/>
  <c r="N95" i="10" s="1"/>
  <c r="O95" i="10" s="1"/>
  <c r="Y95" i="12"/>
  <c r="A96" i="12"/>
  <c r="H95" i="12"/>
  <c r="DQ91" i="12"/>
  <c r="CZ91" i="12"/>
  <c r="U93" i="11"/>
  <c r="M93" i="11"/>
  <c r="N93" i="11" s="1"/>
  <c r="O93" i="11" s="1"/>
  <c r="DX92" i="10"/>
  <c r="EO92" i="10"/>
  <c r="AW96" i="10"/>
  <c r="AF96" i="10"/>
  <c r="R97" i="13" l="1"/>
  <c r="CT97" i="8" s="1"/>
  <c r="CU97" i="8" s="1"/>
  <c r="CY97" i="8" s="1"/>
  <c r="DA97" i="8" s="1"/>
  <c r="N97" i="13"/>
  <c r="BV97" i="8" s="1"/>
  <c r="BW97" i="8" s="1"/>
  <c r="CA97" i="8" s="1"/>
  <c r="CC97" i="8" s="1"/>
  <c r="Y97" i="13"/>
  <c r="DR97" i="11" s="1"/>
  <c r="DS97" i="11" s="1"/>
  <c r="DW97" i="11" s="1"/>
  <c r="DY97" i="11" s="1"/>
  <c r="P97" i="13"/>
  <c r="BV97" i="10" s="1"/>
  <c r="BW97" i="10" s="1"/>
  <c r="CA97" i="10" s="1"/>
  <c r="CC97" i="10" s="1"/>
  <c r="C97" i="13"/>
  <c r="B97" i="12" s="1"/>
  <c r="C97" i="12" s="1"/>
  <c r="G97" i="12" s="1"/>
  <c r="I97" i="12" s="1"/>
  <c r="F97" i="13"/>
  <c r="Z97" i="8" s="1"/>
  <c r="AA97" i="8" s="1"/>
  <c r="AE97" i="8" s="1"/>
  <c r="AG97" i="8" s="1"/>
  <c r="A98" i="13"/>
  <c r="T97" i="13"/>
  <c r="CT97" i="10" s="1"/>
  <c r="CU97" i="10" s="1"/>
  <c r="CY97" i="10" s="1"/>
  <c r="DA97" i="10" s="1"/>
  <c r="D97" i="13"/>
  <c r="B97" i="10" s="1"/>
  <c r="C97" i="10" s="1"/>
  <c r="G97" i="10" s="1"/>
  <c r="I97" i="10" s="1"/>
  <c r="O97" i="13"/>
  <c r="BV97" i="12" s="1"/>
  <c r="BW97" i="12" s="1"/>
  <c r="CA97" i="12" s="1"/>
  <c r="CC97" i="12" s="1"/>
  <c r="M97" i="13"/>
  <c r="AX97" i="11" s="1"/>
  <c r="AY97" i="11" s="1"/>
  <c r="BC97" i="11" s="1"/>
  <c r="BE97" i="11" s="1"/>
  <c r="X97" i="13"/>
  <c r="DR97" i="10" s="1"/>
  <c r="DS97" i="10" s="1"/>
  <c r="DW97" i="10" s="1"/>
  <c r="DY97" i="10" s="1"/>
  <c r="V97" i="13"/>
  <c r="DR97" i="8" s="1"/>
  <c r="DS97" i="8" s="1"/>
  <c r="DW97" i="8" s="1"/>
  <c r="DY97" i="8" s="1"/>
  <c r="J97" i="13"/>
  <c r="AX97" i="8" s="1"/>
  <c r="AY97" i="8" s="1"/>
  <c r="BC97" i="8" s="1"/>
  <c r="BE97" i="8" s="1"/>
  <c r="Q97" i="13"/>
  <c r="BV97" i="11" s="1"/>
  <c r="BW97" i="11" s="1"/>
  <c r="CA97" i="11" s="1"/>
  <c r="CC97" i="11" s="1"/>
  <c r="L97" i="13"/>
  <c r="AX97" i="10" s="1"/>
  <c r="AY97" i="10" s="1"/>
  <c r="BC97" i="10" s="1"/>
  <c r="BE97" i="10" s="1"/>
  <c r="S97" i="13"/>
  <c r="CT97" i="12" s="1"/>
  <c r="CU97" i="12" s="1"/>
  <c r="CY97" i="12" s="1"/>
  <c r="DA97" i="12" s="1"/>
  <c r="I97" i="13"/>
  <c r="Z97" i="11" s="1"/>
  <c r="AA97" i="11" s="1"/>
  <c r="AE97" i="11" s="1"/>
  <c r="AG97" i="11" s="1"/>
  <c r="K97" i="13"/>
  <c r="AX97" i="12" s="1"/>
  <c r="AY97" i="12" s="1"/>
  <c r="BC97" i="12" s="1"/>
  <c r="BE97" i="12" s="1"/>
  <c r="E97" i="13"/>
  <c r="B97" i="11" s="1"/>
  <c r="C97" i="11" s="1"/>
  <c r="G97" i="11" s="1"/>
  <c r="I97" i="11" s="1"/>
  <c r="G97" i="13"/>
  <c r="Z97" i="12" s="1"/>
  <c r="AA97" i="12" s="1"/>
  <c r="AE97" i="12" s="1"/>
  <c r="AG97" i="12" s="1"/>
  <c r="W97" i="13"/>
  <c r="DR97" i="12" s="1"/>
  <c r="DS97" i="12" s="1"/>
  <c r="DW97" i="12" s="1"/>
  <c r="DY97" i="12" s="1"/>
  <c r="H97" i="13"/>
  <c r="Z97" i="10" s="1"/>
  <c r="AA97" i="10" s="1"/>
  <c r="AE97" i="10" s="1"/>
  <c r="AG97" i="10" s="1"/>
  <c r="B97" i="13"/>
  <c r="B97" i="8" s="1"/>
  <c r="C97" i="8" s="1"/>
  <c r="G97" i="8" s="1"/>
  <c r="I97" i="8" s="1"/>
  <c r="U97" i="13"/>
  <c r="CT97" i="11" s="1"/>
  <c r="CU97" i="11" s="1"/>
  <c r="CY97" i="11" s="1"/>
  <c r="DA97" i="11" s="1"/>
  <c r="CB92" i="8"/>
  <c r="CD92" i="8" s="1"/>
  <c r="CS92" i="8"/>
  <c r="U93" i="8"/>
  <c r="M93" i="8"/>
  <c r="N93" i="8" s="1"/>
  <c r="O93" i="8" s="1"/>
  <c r="AH93" i="8"/>
  <c r="BD93" i="8"/>
  <c r="BU93" i="8"/>
  <c r="DM89" i="8"/>
  <c r="DE89" i="8"/>
  <c r="DF89" i="8" s="1"/>
  <c r="DG89" i="8" s="1"/>
  <c r="DM90" i="8"/>
  <c r="DE90" i="8"/>
  <c r="DF90" i="8" s="1"/>
  <c r="DG90" i="8" s="1"/>
  <c r="EO90" i="8"/>
  <c r="DX90" i="8"/>
  <c r="DZ90" i="8" s="1"/>
  <c r="J94" i="8"/>
  <c r="DZ89" i="8"/>
  <c r="BQ91" i="8"/>
  <c r="BI91" i="8"/>
  <c r="BJ91" i="8" s="1"/>
  <c r="BK91" i="8" s="1"/>
  <c r="CD91" i="8"/>
  <c r="AF94" i="8"/>
  <c r="AW94" i="8"/>
  <c r="DQ91" i="8"/>
  <c r="CZ91" i="8"/>
  <c r="Y95" i="8"/>
  <c r="H95" i="8"/>
  <c r="A96" i="8"/>
  <c r="AS92" i="8"/>
  <c r="AK92" i="8"/>
  <c r="AL92" i="8" s="1"/>
  <c r="AM92" i="8" s="1"/>
  <c r="CG90" i="8"/>
  <c r="CH90" i="8" s="1"/>
  <c r="CI90" i="8" s="1"/>
  <c r="CO90" i="8"/>
  <c r="BF92" i="8"/>
  <c r="AH96" i="10"/>
  <c r="EK91" i="10"/>
  <c r="EC91" i="10"/>
  <c r="ED91" i="10" s="1"/>
  <c r="EE91" i="10" s="1"/>
  <c r="AS95" i="10"/>
  <c r="AK95" i="10"/>
  <c r="AL95" i="10" s="1"/>
  <c r="AM95" i="10" s="1"/>
  <c r="DM90" i="12"/>
  <c r="DE90" i="12"/>
  <c r="DF90" i="12" s="1"/>
  <c r="DG90" i="12" s="1"/>
  <c r="CO93" i="10"/>
  <c r="CG93" i="10"/>
  <c r="CH93" i="10" s="1"/>
  <c r="CI93" i="10" s="1"/>
  <c r="CD92" i="12"/>
  <c r="AW95" i="11"/>
  <c r="AF95" i="11"/>
  <c r="Y98" i="10"/>
  <c r="A99" i="10"/>
  <c r="H98" i="10"/>
  <c r="J98" i="10" s="1"/>
  <c r="U98" i="10" s="1"/>
  <c r="AH94" i="11"/>
  <c r="BU96" i="10"/>
  <c r="BD96" i="10"/>
  <c r="CO91" i="12"/>
  <c r="CG91" i="12"/>
  <c r="CH91" i="12" s="1"/>
  <c r="CI91" i="12" s="1"/>
  <c r="DQ92" i="12"/>
  <c r="CZ92" i="12"/>
  <c r="BQ92" i="12"/>
  <c r="BI92" i="12"/>
  <c r="BJ92" i="12" s="1"/>
  <c r="BK92" i="12" s="1"/>
  <c r="EK89" i="11"/>
  <c r="EC89" i="11"/>
  <c r="ED89" i="11" s="1"/>
  <c r="EE89" i="11" s="1"/>
  <c r="Y96" i="11"/>
  <c r="A97" i="11"/>
  <c r="H96" i="11"/>
  <c r="BU94" i="11"/>
  <c r="BD94" i="11"/>
  <c r="DB91" i="11"/>
  <c r="AS93" i="11"/>
  <c r="AK93" i="11"/>
  <c r="AL93" i="11" s="1"/>
  <c r="AM93" i="11" s="1"/>
  <c r="DZ90" i="11"/>
  <c r="DB91" i="12"/>
  <c r="U94" i="11"/>
  <c r="M94" i="11"/>
  <c r="N94" i="11" s="1"/>
  <c r="O94" i="11" s="1"/>
  <c r="DX91" i="11"/>
  <c r="EO91" i="11"/>
  <c r="DQ94" i="10"/>
  <c r="CZ94" i="10"/>
  <c r="BQ94" i="10"/>
  <c r="BI94" i="10"/>
  <c r="BJ94" i="10" s="1"/>
  <c r="BK94" i="10" s="1"/>
  <c r="CD92" i="11"/>
  <c r="DM90" i="11"/>
  <c r="DE90" i="11"/>
  <c r="DF90" i="11" s="1"/>
  <c r="DG90" i="11" s="1"/>
  <c r="BQ92" i="11"/>
  <c r="BI92" i="11"/>
  <c r="BJ92" i="11" s="1"/>
  <c r="BK92" i="11" s="1"/>
  <c r="EK89" i="12"/>
  <c r="EC89" i="12"/>
  <c r="ED89" i="12" s="1"/>
  <c r="EE89" i="12" s="1"/>
  <c r="DX91" i="12"/>
  <c r="EO91" i="12"/>
  <c r="DM92" i="10"/>
  <c r="DE92" i="10"/>
  <c r="DF92" i="10" s="1"/>
  <c r="DG92" i="10" s="1"/>
  <c r="AH94" i="12"/>
  <c r="CO91" i="11"/>
  <c r="CG91" i="11"/>
  <c r="CH91" i="11" s="1"/>
  <c r="CI91" i="11" s="1"/>
  <c r="CD94" i="10"/>
  <c r="DQ92" i="11"/>
  <c r="CZ92" i="11"/>
  <c r="J95" i="12"/>
  <c r="BF95" i="10"/>
  <c r="BU94" i="12"/>
  <c r="BD94" i="12"/>
  <c r="BF93" i="12"/>
  <c r="U94" i="12"/>
  <c r="M94" i="12"/>
  <c r="N94" i="12" s="1"/>
  <c r="O94" i="12" s="1"/>
  <c r="DZ92" i="10"/>
  <c r="Y96" i="12"/>
  <c r="A97" i="12"/>
  <c r="H96" i="12"/>
  <c r="CS95" i="10"/>
  <c r="CB95" i="10"/>
  <c r="DB93" i="10"/>
  <c r="BF93" i="11"/>
  <c r="CB93" i="12"/>
  <c r="CS93" i="12"/>
  <c r="AS93" i="12"/>
  <c r="AK93" i="12"/>
  <c r="AL93" i="12" s="1"/>
  <c r="AM93" i="12" s="1"/>
  <c r="AW97" i="10"/>
  <c r="AF97" i="10"/>
  <c r="AW95" i="12"/>
  <c r="AF95" i="12"/>
  <c r="DX93" i="10"/>
  <c r="EO93" i="10"/>
  <c r="CS93" i="11"/>
  <c r="CB93" i="11"/>
  <c r="DZ90" i="12"/>
  <c r="J95" i="11"/>
  <c r="J97" i="10"/>
  <c r="O98" i="13" l="1"/>
  <c r="BV98" i="12" s="1"/>
  <c r="BW98" i="12" s="1"/>
  <c r="CA98" i="12" s="1"/>
  <c r="CC98" i="12" s="1"/>
  <c r="N98" i="13"/>
  <c r="BV98" i="8" s="1"/>
  <c r="BW98" i="8" s="1"/>
  <c r="CA98" i="8" s="1"/>
  <c r="CC98" i="8" s="1"/>
  <c r="B98" i="13"/>
  <c r="B98" i="8" s="1"/>
  <c r="C98" i="8" s="1"/>
  <c r="G98" i="8" s="1"/>
  <c r="I98" i="8" s="1"/>
  <c r="H98" i="13"/>
  <c r="Z98" i="10" s="1"/>
  <c r="AA98" i="10" s="1"/>
  <c r="AE98" i="10" s="1"/>
  <c r="AG98" i="10" s="1"/>
  <c r="J98" i="13"/>
  <c r="AX98" i="8" s="1"/>
  <c r="AY98" i="8" s="1"/>
  <c r="BC98" i="8" s="1"/>
  <c r="BE98" i="8" s="1"/>
  <c r="A99" i="13"/>
  <c r="U98" i="13"/>
  <c r="CT98" i="11" s="1"/>
  <c r="CU98" i="11" s="1"/>
  <c r="CY98" i="11" s="1"/>
  <c r="DA98" i="11" s="1"/>
  <c r="W98" i="13"/>
  <c r="DR98" i="12" s="1"/>
  <c r="DS98" i="12" s="1"/>
  <c r="DW98" i="12" s="1"/>
  <c r="DY98" i="12" s="1"/>
  <c r="Y98" i="13"/>
  <c r="DR98" i="11" s="1"/>
  <c r="DS98" i="11" s="1"/>
  <c r="DW98" i="11" s="1"/>
  <c r="DY98" i="11" s="1"/>
  <c r="X98" i="13"/>
  <c r="DR98" i="10" s="1"/>
  <c r="DS98" i="10" s="1"/>
  <c r="DW98" i="10" s="1"/>
  <c r="DY98" i="10" s="1"/>
  <c r="G98" i="13"/>
  <c r="Z98" i="12" s="1"/>
  <c r="AA98" i="12" s="1"/>
  <c r="AE98" i="12" s="1"/>
  <c r="AG98" i="12" s="1"/>
  <c r="E98" i="13"/>
  <c r="B98" i="11" s="1"/>
  <c r="C98" i="11" s="1"/>
  <c r="G98" i="11" s="1"/>
  <c r="I98" i="11" s="1"/>
  <c r="D98" i="13"/>
  <c r="B98" i="10" s="1"/>
  <c r="C98" i="10" s="1"/>
  <c r="G98" i="10" s="1"/>
  <c r="I98" i="10" s="1"/>
  <c r="M98" i="10" s="1"/>
  <c r="N98" i="10" s="1"/>
  <c r="O98" i="10" s="1"/>
  <c r="R98" i="13"/>
  <c r="CT98" i="8" s="1"/>
  <c r="CU98" i="8" s="1"/>
  <c r="CY98" i="8" s="1"/>
  <c r="DA98" i="8" s="1"/>
  <c r="T98" i="13"/>
  <c r="CT98" i="10" s="1"/>
  <c r="CU98" i="10" s="1"/>
  <c r="CY98" i="10" s="1"/>
  <c r="DA98" i="10" s="1"/>
  <c r="S98" i="13"/>
  <c r="CT98" i="12" s="1"/>
  <c r="CU98" i="12" s="1"/>
  <c r="CY98" i="12" s="1"/>
  <c r="DA98" i="12" s="1"/>
  <c r="V98" i="13"/>
  <c r="DR98" i="8" s="1"/>
  <c r="DS98" i="8" s="1"/>
  <c r="DW98" i="8" s="1"/>
  <c r="DY98" i="8" s="1"/>
  <c r="K98" i="13"/>
  <c r="AX98" i="12" s="1"/>
  <c r="AY98" i="12" s="1"/>
  <c r="BC98" i="12" s="1"/>
  <c r="BE98" i="12" s="1"/>
  <c r="C98" i="13"/>
  <c r="B98" i="12" s="1"/>
  <c r="C98" i="12" s="1"/>
  <c r="G98" i="12" s="1"/>
  <c r="I98" i="12" s="1"/>
  <c r="I98" i="13"/>
  <c r="Z98" i="11" s="1"/>
  <c r="AA98" i="11" s="1"/>
  <c r="AE98" i="11" s="1"/>
  <c r="AG98" i="11" s="1"/>
  <c r="M98" i="13"/>
  <c r="AX98" i="11" s="1"/>
  <c r="AY98" i="11" s="1"/>
  <c r="BC98" i="11" s="1"/>
  <c r="BE98" i="11" s="1"/>
  <c r="L98" i="13"/>
  <c r="AX98" i="10" s="1"/>
  <c r="AY98" i="10" s="1"/>
  <c r="BC98" i="10" s="1"/>
  <c r="BE98" i="10" s="1"/>
  <c r="Q98" i="13"/>
  <c r="BV98" i="11" s="1"/>
  <c r="BW98" i="11" s="1"/>
  <c r="CA98" i="11" s="1"/>
  <c r="CC98" i="11" s="1"/>
  <c r="P98" i="13"/>
  <c r="BV98" i="10" s="1"/>
  <c r="BW98" i="10" s="1"/>
  <c r="CA98" i="10" s="1"/>
  <c r="CC98" i="10" s="1"/>
  <c r="F98" i="13"/>
  <c r="Z98" i="8" s="1"/>
  <c r="AA98" i="8" s="1"/>
  <c r="AE98" i="8" s="1"/>
  <c r="AG98" i="8" s="1"/>
  <c r="AH94" i="8"/>
  <c r="U94" i="8"/>
  <c r="M94" i="8"/>
  <c r="N94" i="8" s="1"/>
  <c r="O94" i="8" s="1"/>
  <c r="CS93" i="8"/>
  <c r="CB93" i="8"/>
  <c r="A97" i="8"/>
  <c r="Y96" i="8"/>
  <c r="H96" i="8"/>
  <c r="EK90" i="8"/>
  <c r="EC90" i="8"/>
  <c r="ED90" i="8" s="1"/>
  <c r="EE90" i="8" s="1"/>
  <c r="BF93" i="8"/>
  <c r="J95" i="8"/>
  <c r="CO91" i="8"/>
  <c r="CG91" i="8"/>
  <c r="CH91" i="8" s="1"/>
  <c r="CI91" i="8" s="1"/>
  <c r="AF95" i="8"/>
  <c r="AH95" i="8" s="1"/>
  <c r="AW95" i="8"/>
  <c r="AS93" i="8"/>
  <c r="AK93" i="8"/>
  <c r="AL93" i="8" s="1"/>
  <c r="AM93" i="8" s="1"/>
  <c r="BQ92" i="8"/>
  <c r="BI92" i="8"/>
  <c r="BJ92" i="8" s="1"/>
  <c r="BK92" i="8" s="1"/>
  <c r="DB91" i="8"/>
  <c r="DX91" i="8"/>
  <c r="DZ91" i="8" s="1"/>
  <c r="EO91" i="8"/>
  <c r="EK89" i="8"/>
  <c r="EC89" i="8"/>
  <c r="ED89" i="8" s="1"/>
  <c r="EE89" i="8" s="1"/>
  <c r="DQ92" i="8"/>
  <c r="CZ92" i="8"/>
  <c r="BU94" i="8"/>
  <c r="BD94" i="8"/>
  <c r="CO92" i="8"/>
  <c r="CG92" i="8"/>
  <c r="CH92" i="8" s="1"/>
  <c r="CI92" i="8" s="1"/>
  <c r="DQ93" i="11"/>
  <c r="CZ93" i="11"/>
  <c r="CD95" i="10"/>
  <c r="CS94" i="12"/>
  <c r="CB94" i="12"/>
  <c r="EO94" i="10"/>
  <c r="DX94" i="10"/>
  <c r="DB92" i="12"/>
  <c r="AS94" i="11"/>
  <c r="AK94" i="11"/>
  <c r="AL94" i="11" s="1"/>
  <c r="AM94" i="11" s="1"/>
  <c r="DQ95" i="10"/>
  <c r="CZ95" i="10"/>
  <c r="DB92" i="11"/>
  <c r="AS94" i="12"/>
  <c r="AK94" i="12"/>
  <c r="AL94" i="12" s="1"/>
  <c r="AM94" i="12" s="1"/>
  <c r="CO92" i="11"/>
  <c r="CG92" i="11"/>
  <c r="CH92" i="11" s="1"/>
  <c r="CI92" i="11" s="1"/>
  <c r="J96" i="11"/>
  <c r="DX92" i="12"/>
  <c r="EO92" i="12"/>
  <c r="DQ93" i="12"/>
  <c r="CZ93" i="12"/>
  <c r="J96" i="12"/>
  <c r="DX92" i="11"/>
  <c r="EO92" i="11"/>
  <c r="EK90" i="11"/>
  <c r="EC90" i="11"/>
  <c r="ED90" i="11" s="1"/>
  <c r="EE90" i="11" s="1"/>
  <c r="A98" i="11"/>
  <c r="Y97" i="11"/>
  <c r="H97" i="11"/>
  <c r="A100" i="10"/>
  <c r="Y99" i="10"/>
  <c r="H99" i="10"/>
  <c r="DZ93" i="10"/>
  <c r="CD93" i="12"/>
  <c r="A98" i="12"/>
  <c r="Y97" i="12"/>
  <c r="H97" i="12"/>
  <c r="BQ95" i="10"/>
  <c r="BI95" i="10"/>
  <c r="BJ95" i="10" s="1"/>
  <c r="BK95" i="10" s="1"/>
  <c r="DM91" i="12"/>
  <c r="DE91" i="12"/>
  <c r="DF91" i="12" s="1"/>
  <c r="DG91" i="12" s="1"/>
  <c r="DM91" i="11"/>
  <c r="DE91" i="11"/>
  <c r="DF91" i="11" s="1"/>
  <c r="DG91" i="11" s="1"/>
  <c r="AW96" i="11"/>
  <c r="AF96" i="11"/>
  <c r="BF96" i="10"/>
  <c r="AW98" i="10"/>
  <c r="AF98" i="10"/>
  <c r="EK90" i="12"/>
  <c r="EC90" i="12"/>
  <c r="ED90" i="12" s="1"/>
  <c r="EE90" i="12" s="1"/>
  <c r="AH97" i="10"/>
  <c r="AW96" i="12"/>
  <c r="AF96" i="12"/>
  <c r="CS96" i="10"/>
  <c r="CB96" i="10"/>
  <c r="AH95" i="11"/>
  <c r="AS96" i="10"/>
  <c r="AK96" i="10"/>
  <c r="AL96" i="10" s="1"/>
  <c r="AM96" i="10" s="1"/>
  <c r="U97" i="10"/>
  <c r="M97" i="10"/>
  <c r="N97" i="10" s="1"/>
  <c r="O97" i="10" s="1"/>
  <c r="BU97" i="10"/>
  <c r="BD97" i="10"/>
  <c r="BQ93" i="11"/>
  <c r="BI93" i="11"/>
  <c r="BJ93" i="11" s="1"/>
  <c r="BK93" i="11" s="1"/>
  <c r="U95" i="12"/>
  <c r="M95" i="12"/>
  <c r="N95" i="12" s="1"/>
  <c r="O95" i="12" s="1"/>
  <c r="CO94" i="10"/>
  <c r="CG94" i="10"/>
  <c r="CH94" i="10" s="1"/>
  <c r="CI94" i="10" s="1"/>
  <c r="DZ91" i="12"/>
  <c r="BF94" i="11"/>
  <c r="BU95" i="11"/>
  <c r="BD95" i="11"/>
  <c r="AH95" i="12"/>
  <c r="EK92" i="10"/>
  <c r="EC92" i="10"/>
  <c r="ED92" i="10" s="1"/>
  <c r="EE92" i="10" s="1"/>
  <c r="BQ93" i="12"/>
  <c r="BI93" i="12"/>
  <c r="BJ93" i="12" s="1"/>
  <c r="BK93" i="12" s="1"/>
  <c r="CB94" i="11"/>
  <c r="CS94" i="11"/>
  <c r="U95" i="11"/>
  <c r="M95" i="11"/>
  <c r="N95" i="11" s="1"/>
  <c r="O95" i="11" s="1"/>
  <c r="CD93" i="11"/>
  <c r="BD95" i="12"/>
  <c r="BU95" i="12"/>
  <c r="DM93" i="10"/>
  <c r="DE93" i="10"/>
  <c r="DF93" i="10" s="1"/>
  <c r="DG93" i="10" s="1"/>
  <c r="BF94" i="12"/>
  <c r="DB94" i="10"/>
  <c r="DZ91" i="11"/>
  <c r="CO92" i="12"/>
  <c r="CG92" i="12"/>
  <c r="CH92" i="12" s="1"/>
  <c r="CI92" i="12" s="1"/>
  <c r="G99" i="13" l="1"/>
  <c r="Z99" i="12" s="1"/>
  <c r="AA99" i="12" s="1"/>
  <c r="AE99" i="12" s="1"/>
  <c r="AG99" i="12" s="1"/>
  <c r="Q99" i="13"/>
  <c r="BV99" i="11" s="1"/>
  <c r="BW99" i="11" s="1"/>
  <c r="CA99" i="11" s="1"/>
  <c r="CC99" i="11" s="1"/>
  <c r="L99" i="13"/>
  <c r="AX99" i="10" s="1"/>
  <c r="AY99" i="10" s="1"/>
  <c r="BC99" i="10" s="1"/>
  <c r="BE99" i="10" s="1"/>
  <c r="F99" i="13"/>
  <c r="Z99" i="8" s="1"/>
  <c r="AA99" i="8" s="1"/>
  <c r="AE99" i="8" s="1"/>
  <c r="AG99" i="8" s="1"/>
  <c r="W99" i="13"/>
  <c r="DR99" i="12" s="1"/>
  <c r="DS99" i="12" s="1"/>
  <c r="DW99" i="12" s="1"/>
  <c r="DY99" i="12" s="1"/>
  <c r="Y99" i="13"/>
  <c r="DR99" i="11" s="1"/>
  <c r="DS99" i="11" s="1"/>
  <c r="DW99" i="11" s="1"/>
  <c r="DY99" i="11" s="1"/>
  <c r="N99" i="13"/>
  <c r="BV99" i="8" s="1"/>
  <c r="BW99" i="8" s="1"/>
  <c r="CA99" i="8" s="1"/>
  <c r="CC99" i="8" s="1"/>
  <c r="T99" i="13"/>
  <c r="CT99" i="10" s="1"/>
  <c r="CU99" i="10" s="1"/>
  <c r="CY99" i="10" s="1"/>
  <c r="DA99" i="10" s="1"/>
  <c r="U99" i="13"/>
  <c r="CT99" i="11" s="1"/>
  <c r="CU99" i="11" s="1"/>
  <c r="CY99" i="11" s="1"/>
  <c r="DA99" i="11" s="1"/>
  <c r="D99" i="13"/>
  <c r="B99" i="10" s="1"/>
  <c r="C99" i="10" s="1"/>
  <c r="G99" i="10" s="1"/>
  <c r="I99" i="10" s="1"/>
  <c r="M99" i="13"/>
  <c r="AX99" i="11" s="1"/>
  <c r="AY99" i="11" s="1"/>
  <c r="BC99" i="11" s="1"/>
  <c r="BE99" i="11" s="1"/>
  <c r="B99" i="13"/>
  <c r="B99" i="8" s="1"/>
  <c r="C99" i="8" s="1"/>
  <c r="G99" i="8" s="1"/>
  <c r="I99" i="8" s="1"/>
  <c r="X99" i="13"/>
  <c r="DR99" i="10" s="1"/>
  <c r="DS99" i="10" s="1"/>
  <c r="DW99" i="10" s="1"/>
  <c r="DY99" i="10" s="1"/>
  <c r="K99" i="13"/>
  <c r="AX99" i="12" s="1"/>
  <c r="AY99" i="12" s="1"/>
  <c r="BC99" i="12" s="1"/>
  <c r="BE99" i="12" s="1"/>
  <c r="P99" i="13"/>
  <c r="BV99" i="10" s="1"/>
  <c r="BW99" i="10" s="1"/>
  <c r="CA99" i="10" s="1"/>
  <c r="CC99" i="10" s="1"/>
  <c r="H99" i="13"/>
  <c r="Z99" i="10" s="1"/>
  <c r="AA99" i="10" s="1"/>
  <c r="AE99" i="10" s="1"/>
  <c r="AG99" i="10" s="1"/>
  <c r="A100" i="13"/>
  <c r="J99" i="13"/>
  <c r="AX99" i="8" s="1"/>
  <c r="AY99" i="8" s="1"/>
  <c r="BC99" i="8" s="1"/>
  <c r="BE99" i="8" s="1"/>
  <c r="I99" i="13"/>
  <c r="Z99" i="11" s="1"/>
  <c r="AA99" i="11" s="1"/>
  <c r="AE99" i="11" s="1"/>
  <c r="AG99" i="11" s="1"/>
  <c r="R99" i="13"/>
  <c r="CT99" i="8" s="1"/>
  <c r="CU99" i="8" s="1"/>
  <c r="CY99" i="8" s="1"/>
  <c r="DA99" i="8" s="1"/>
  <c r="E99" i="13"/>
  <c r="B99" i="11" s="1"/>
  <c r="C99" i="11" s="1"/>
  <c r="G99" i="11" s="1"/>
  <c r="I99" i="11" s="1"/>
  <c r="S99" i="13"/>
  <c r="CT99" i="12" s="1"/>
  <c r="CU99" i="12" s="1"/>
  <c r="CY99" i="12" s="1"/>
  <c r="DA99" i="12" s="1"/>
  <c r="V99" i="13"/>
  <c r="DR99" i="8" s="1"/>
  <c r="DS99" i="8" s="1"/>
  <c r="DW99" i="8" s="1"/>
  <c r="DY99" i="8" s="1"/>
  <c r="C99" i="13"/>
  <c r="B99" i="12" s="1"/>
  <c r="C99" i="12" s="1"/>
  <c r="G99" i="12" s="1"/>
  <c r="I99" i="12" s="1"/>
  <c r="O99" i="13"/>
  <c r="BV99" i="12" s="1"/>
  <c r="BW99" i="12" s="1"/>
  <c r="CA99" i="12" s="1"/>
  <c r="CC99" i="12" s="1"/>
  <c r="EO92" i="8"/>
  <c r="DX92" i="8"/>
  <c r="AW96" i="8"/>
  <c r="AF96" i="8"/>
  <c r="U95" i="8"/>
  <c r="M95" i="8"/>
  <c r="N95" i="8" s="1"/>
  <c r="O95" i="8" s="1"/>
  <c r="H97" i="8"/>
  <c r="A98" i="8"/>
  <c r="Y97" i="8"/>
  <c r="CD93" i="8"/>
  <c r="BQ93" i="8"/>
  <c r="BI93" i="8"/>
  <c r="BJ93" i="8" s="1"/>
  <c r="BK93" i="8" s="1"/>
  <c r="CZ93" i="8"/>
  <c r="DQ93" i="8"/>
  <c r="EK91" i="8"/>
  <c r="EC91" i="8"/>
  <c r="ED91" i="8" s="1"/>
  <c r="EE91" i="8" s="1"/>
  <c r="BD95" i="8"/>
  <c r="BF95" i="8" s="1"/>
  <c r="BU95" i="8"/>
  <c r="BF94" i="8"/>
  <c r="AS95" i="8"/>
  <c r="AK95" i="8"/>
  <c r="AL95" i="8" s="1"/>
  <c r="AM95" i="8" s="1"/>
  <c r="CS94" i="8"/>
  <c r="CB94" i="8"/>
  <c r="CD94" i="8" s="1"/>
  <c r="DB92" i="8"/>
  <c r="DM91" i="8"/>
  <c r="DE91" i="8"/>
  <c r="DF91" i="8" s="1"/>
  <c r="DG91" i="8" s="1"/>
  <c r="J96" i="8"/>
  <c r="AS94" i="8"/>
  <c r="AK94" i="8"/>
  <c r="AL94" i="8" s="1"/>
  <c r="AM94" i="8" s="1"/>
  <c r="AH96" i="12"/>
  <c r="CO93" i="12"/>
  <c r="CG93" i="12"/>
  <c r="CH93" i="12" s="1"/>
  <c r="CI93" i="12" s="1"/>
  <c r="J99" i="10"/>
  <c r="DB93" i="12"/>
  <c r="CO93" i="11"/>
  <c r="CG93" i="11"/>
  <c r="CH93" i="11" s="1"/>
  <c r="CI93" i="11" s="1"/>
  <c r="BF95" i="11"/>
  <c r="EK91" i="12"/>
  <c r="EC91" i="12"/>
  <c r="ED91" i="12" s="1"/>
  <c r="EE91" i="12" s="1"/>
  <c r="BF97" i="10"/>
  <c r="BU96" i="12"/>
  <c r="BD96" i="12"/>
  <c r="AH96" i="11"/>
  <c r="AF99" i="10"/>
  <c r="AW99" i="10"/>
  <c r="DX93" i="12"/>
  <c r="EO93" i="12"/>
  <c r="DM92" i="12"/>
  <c r="DE92" i="12"/>
  <c r="DF92" i="12" s="1"/>
  <c r="DG92" i="12" s="1"/>
  <c r="CD94" i="12"/>
  <c r="BQ94" i="12"/>
  <c r="BI94" i="12"/>
  <c r="BJ94" i="12" s="1"/>
  <c r="BK94" i="12" s="1"/>
  <c r="CS95" i="11"/>
  <c r="CB95" i="11"/>
  <c r="CS97" i="10"/>
  <c r="CB97" i="10"/>
  <c r="AS95" i="11"/>
  <c r="AK95" i="11"/>
  <c r="AL95" i="11" s="1"/>
  <c r="AM95" i="11" s="1"/>
  <c r="BU96" i="11"/>
  <c r="BD96" i="11"/>
  <c r="A101" i="10"/>
  <c r="Y100" i="10"/>
  <c r="H100" i="10"/>
  <c r="CZ94" i="12"/>
  <c r="DQ94" i="12"/>
  <c r="AS95" i="12"/>
  <c r="AK95" i="12"/>
  <c r="AL95" i="12" s="1"/>
  <c r="AM95" i="12" s="1"/>
  <c r="CD96" i="10"/>
  <c r="AH98" i="10"/>
  <c r="J97" i="11"/>
  <c r="DZ92" i="11"/>
  <c r="BQ94" i="11"/>
  <c r="BI94" i="11"/>
  <c r="BJ94" i="11" s="1"/>
  <c r="BK94" i="11" s="1"/>
  <c r="DQ96" i="10"/>
  <c r="CZ96" i="10"/>
  <c r="AS97" i="10"/>
  <c r="AK97" i="10"/>
  <c r="AL97" i="10" s="1"/>
  <c r="AM97" i="10" s="1"/>
  <c r="BU98" i="10"/>
  <c r="BD98" i="10"/>
  <c r="J97" i="12"/>
  <c r="EK93" i="10"/>
  <c r="EC93" i="10"/>
  <c r="ED93" i="10" s="1"/>
  <c r="EE93" i="10" s="1"/>
  <c r="AW97" i="11"/>
  <c r="AF97" i="11"/>
  <c r="DZ92" i="12"/>
  <c r="CO95" i="10"/>
  <c r="CG95" i="10"/>
  <c r="CH95" i="10" s="1"/>
  <c r="CI95" i="10" s="1"/>
  <c r="EK91" i="11"/>
  <c r="EC91" i="11"/>
  <c r="ED91" i="11" s="1"/>
  <c r="EE91" i="11" s="1"/>
  <c r="AW97" i="12"/>
  <c r="AF97" i="12"/>
  <c r="Y98" i="11"/>
  <c r="H98" i="11"/>
  <c r="A99" i="11"/>
  <c r="DM92" i="11"/>
  <c r="DE92" i="11"/>
  <c r="DF92" i="11" s="1"/>
  <c r="DG92" i="11" s="1"/>
  <c r="CS95" i="12"/>
  <c r="CB95" i="12"/>
  <c r="DQ94" i="11"/>
  <c r="CZ94" i="11"/>
  <c r="BQ96" i="10"/>
  <c r="BI96" i="10"/>
  <c r="BJ96" i="10" s="1"/>
  <c r="BK96" i="10" s="1"/>
  <c r="A99" i="12"/>
  <c r="Y98" i="12"/>
  <c r="H98" i="12"/>
  <c r="U96" i="11"/>
  <c r="M96" i="11"/>
  <c r="N96" i="11" s="1"/>
  <c r="O96" i="11" s="1"/>
  <c r="DB95" i="10"/>
  <c r="DZ94" i="10"/>
  <c r="DB93" i="11"/>
  <c r="DM94" i="10"/>
  <c r="DE94" i="10"/>
  <c r="DF94" i="10" s="1"/>
  <c r="DG94" i="10" s="1"/>
  <c r="BF95" i="12"/>
  <c r="CD94" i="11"/>
  <c r="U96" i="12"/>
  <c r="M96" i="12"/>
  <c r="N96" i="12" s="1"/>
  <c r="O96" i="12" s="1"/>
  <c r="DX95" i="10"/>
  <c r="EO95" i="10"/>
  <c r="DX93" i="11"/>
  <c r="EO93" i="11"/>
  <c r="U100" i="13" l="1"/>
  <c r="CT100" i="11" s="1"/>
  <c r="CU100" i="11" s="1"/>
  <c r="CY100" i="11" s="1"/>
  <c r="DA100" i="11" s="1"/>
  <c r="W100" i="13"/>
  <c r="DR100" i="12" s="1"/>
  <c r="DS100" i="12" s="1"/>
  <c r="DW100" i="12" s="1"/>
  <c r="DY100" i="12" s="1"/>
  <c r="T100" i="13"/>
  <c r="CT100" i="10" s="1"/>
  <c r="CU100" i="10" s="1"/>
  <c r="CY100" i="10" s="1"/>
  <c r="DA100" i="10" s="1"/>
  <c r="V100" i="13"/>
  <c r="DR100" i="8" s="1"/>
  <c r="DS100" i="8" s="1"/>
  <c r="DW100" i="8" s="1"/>
  <c r="DY100" i="8" s="1"/>
  <c r="Y100" i="13"/>
  <c r="DR100" i="11" s="1"/>
  <c r="DS100" i="11" s="1"/>
  <c r="DW100" i="11" s="1"/>
  <c r="DY100" i="11" s="1"/>
  <c r="P100" i="13"/>
  <c r="BV100" i="10" s="1"/>
  <c r="BW100" i="10" s="1"/>
  <c r="CA100" i="10" s="1"/>
  <c r="CC100" i="10" s="1"/>
  <c r="F100" i="13"/>
  <c r="Z100" i="8" s="1"/>
  <c r="AA100" i="8" s="1"/>
  <c r="AE100" i="8" s="1"/>
  <c r="AG100" i="8" s="1"/>
  <c r="D100" i="13"/>
  <c r="B100" i="10" s="1"/>
  <c r="C100" i="10" s="1"/>
  <c r="G100" i="10" s="1"/>
  <c r="I100" i="10" s="1"/>
  <c r="L100" i="13"/>
  <c r="AX100" i="10" s="1"/>
  <c r="AY100" i="10" s="1"/>
  <c r="BC100" i="10" s="1"/>
  <c r="BE100" i="10" s="1"/>
  <c r="S100" i="13"/>
  <c r="CT100" i="12" s="1"/>
  <c r="CU100" i="12" s="1"/>
  <c r="CY100" i="12" s="1"/>
  <c r="DA100" i="12" s="1"/>
  <c r="C100" i="13"/>
  <c r="B100" i="12" s="1"/>
  <c r="C100" i="12" s="1"/>
  <c r="G100" i="12" s="1"/>
  <c r="I100" i="12" s="1"/>
  <c r="K100" i="13"/>
  <c r="AX100" i="12" s="1"/>
  <c r="AY100" i="12" s="1"/>
  <c r="BC100" i="12" s="1"/>
  <c r="BE100" i="12" s="1"/>
  <c r="H100" i="13"/>
  <c r="Z100" i="10" s="1"/>
  <c r="AA100" i="10" s="1"/>
  <c r="AE100" i="10" s="1"/>
  <c r="AG100" i="10" s="1"/>
  <c r="O100" i="13"/>
  <c r="BV100" i="12" s="1"/>
  <c r="BW100" i="12" s="1"/>
  <c r="CA100" i="12" s="1"/>
  <c r="CC100" i="12" s="1"/>
  <c r="M100" i="13"/>
  <c r="AX100" i="11" s="1"/>
  <c r="AY100" i="11" s="1"/>
  <c r="BC100" i="11" s="1"/>
  <c r="BE100" i="11" s="1"/>
  <c r="E100" i="13"/>
  <c r="B100" i="11" s="1"/>
  <c r="C100" i="11" s="1"/>
  <c r="G100" i="11" s="1"/>
  <c r="I100" i="11" s="1"/>
  <c r="I100" i="13"/>
  <c r="Z100" i="11" s="1"/>
  <c r="AA100" i="11" s="1"/>
  <c r="AE100" i="11" s="1"/>
  <c r="AG100" i="11" s="1"/>
  <c r="A101" i="13"/>
  <c r="Q100" i="13"/>
  <c r="BV100" i="11" s="1"/>
  <c r="BW100" i="11" s="1"/>
  <c r="CA100" i="11" s="1"/>
  <c r="CC100" i="11" s="1"/>
  <c r="X100" i="13"/>
  <c r="DR100" i="10" s="1"/>
  <c r="DS100" i="10" s="1"/>
  <c r="DW100" i="10" s="1"/>
  <c r="DY100" i="10" s="1"/>
  <c r="J100" i="13"/>
  <c r="AX100" i="8" s="1"/>
  <c r="AY100" i="8" s="1"/>
  <c r="BC100" i="8" s="1"/>
  <c r="BE100" i="8" s="1"/>
  <c r="G100" i="13"/>
  <c r="Z100" i="12" s="1"/>
  <c r="AA100" i="12" s="1"/>
  <c r="AE100" i="12" s="1"/>
  <c r="AG100" i="12" s="1"/>
  <c r="R100" i="13"/>
  <c r="CT100" i="8" s="1"/>
  <c r="CU100" i="8" s="1"/>
  <c r="CY100" i="8" s="1"/>
  <c r="DA100" i="8" s="1"/>
  <c r="N100" i="13"/>
  <c r="BV100" i="8" s="1"/>
  <c r="BW100" i="8" s="1"/>
  <c r="CA100" i="8" s="1"/>
  <c r="CC100" i="8" s="1"/>
  <c r="B100" i="13"/>
  <c r="B100" i="8" s="1"/>
  <c r="C100" i="8" s="1"/>
  <c r="G100" i="8" s="1"/>
  <c r="I100" i="8" s="1"/>
  <c r="H98" i="8"/>
  <c r="A99" i="8"/>
  <c r="Y98" i="8"/>
  <c r="DX93" i="8"/>
  <c r="EO93" i="8"/>
  <c r="J97" i="8"/>
  <c r="DB93" i="8"/>
  <c r="DM92" i="8"/>
  <c r="DE92" i="8"/>
  <c r="DF92" i="8" s="1"/>
  <c r="DG92" i="8" s="1"/>
  <c r="BQ94" i="8"/>
  <c r="BI94" i="8"/>
  <c r="BJ94" i="8" s="1"/>
  <c r="BK94" i="8" s="1"/>
  <c r="CO94" i="8"/>
  <c r="CG94" i="8"/>
  <c r="CH94" i="8" s="1"/>
  <c r="CI94" i="8" s="1"/>
  <c r="CS95" i="8"/>
  <c r="CB95" i="8"/>
  <c r="AH96" i="8"/>
  <c r="DQ94" i="8"/>
  <c r="CZ94" i="8"/>
  <c r="DB94" i="8" s="1"/>
  <c r="BQ95" i="8"/>
  <c r="BI95" i="8"/>
  <c r="BJ95" i="8" s="1"/>
  <c r="BK95" i="8" s="1"/>
  <c r="CO93" i="8"/>
  <c r="CG93" i="8"/>
  <c r="CH93" i="8" s="1"/>
  <c r="CI93" i="8" s="1"/>
  <c r="BU96" i="8"/>
  <c r="BD96" i="8"/>
  <c r="BF96" i="8" s="1"/>
  <c r="DZ92" i="8"/>
  <c r="U96" i="8"/>
  <c r="M96" i="8"/>
  <c r="N96" i="8" s="1"/>
  <c r="O96" i="8" s="1"/>
  <c r="AW97" i="8"/>
  <c r="AF97" i="8"/>
  <c r="DM93" i="11"/>
  <c r="DE93" i="11"/>
  <c r="DF93" i="11" s="1"/>
  <c r="DG93" i="11" s="1"/>
  <c r="BU97" i="11"/>
  <c r="BD97" i="11"/>
  <c r="U97" i="11"/>
  <c r="M97" i="11"/>
  <c r="N97" i="11" s="1"/>
  <c r="O97" i="11" s="1"/>
  <c r="DB94" i="12"/>
  <c r="BF96" i="11"/>
  <c r="DQ95" i="11"/>
  <c r="CZ95" i="11"/>
  <c r="CO94" i="12"/>
  <c r="CG94" i="12"/>
  <c r="CH94" i="12" s="1"/>
  <c r="CI94" i="12" s="1"/>
  <c r="AH99" i="10"/>
  <c r="DZ93" i="11"/>
  <c r="BQ95" i="12"/>
  <c r="BI95" i="12"/>
  <c r="BJ95" i="12" s="1"/>
  <c r="BK95" i="12" s="1"/>
  <c r="DM95" i="10"/>
  <c r="DE95" i="10"/>
  <c r="DF95" i="10" s="1"/>
  <c r="DG95" i="10" s="1"/>
  <c r="J98" i="12"/>
  <c r="DB94" i="11"/>
  <c r="EK92" i="12"/>
  <c r="EC92" i="12"/>
  <c r="ED92" i="12" s="1"/>
  <c r="EE92" i="12" s="1"/>
  <c r="DB96" i="10"/>
  <c r="CS96" i="11"/>
  <c r="CB96" i="11"/>
  <c r="DX96" i="10"/>
  <c r="EO96" i="10"/>
  <c r="AW98" i="12"/>
  <c r="AF98" i="12"/>
  <c r="DZ95" i="10"/>
  <c r="Y99" i="12"/>
  <c r="A100" i="12"/>
  <c r="H99" i="12"/>
  <c r="CD95" i="12"/>
  <c r="J98" i="11"/>
  <c r="J100" i="10"/>
  <c r="AS96" i="11"/>
  <c r="AK96" i="11"/>
  <c r="AL96" i="11" s="1"/>
  <c r="AM96" i="11" s="1"/>
  <c r="BQ95" i="11"/>
  <c r="BI95" i="11"/>
  <c r="BJ95" i="11" s="1"/>
  <c r="BK95" i="11" s="1"/>
  <c r="AS96" i="12"/>
  <c r="AK96" i="12"/>
  <c r="AL96" i="12" s="1"/>
  <c r="AM96" i="12" s="1"/>
  <c r="DX94" i="11"/>
  <c r="EO94" i="11"/>
  <c r="Y99" i="11"/>
  <c r="A100" i="11"/>
  <c r="H99" i="11"/>
  <c r="CZ95" i="12"/>
  <c r="DQ95" i="12"/>
  <c r="AW98" i="11"/>
  <c r="AF98" i="11"/>
  <c r="U97" i="12"/>
  <c r="M97" i="12"/>
  <c r="N97" i="12" s="1"/>
  <c r="O97" i="12" s="1"/>
  <c r="AW100" i="10"/>
  <c r="AF100" i="10"/>
  <c r="CD97" i="10"/>
  <c r="BF96" i="12"/>
  <c r="DM93" i="12"/>
  <c r="DE93" i="12"/>
  <c r="DF93" i="12" s="1"/>
  <c r="DG93" i="12" s="1"/>
  <c r="BF98" i="10"/>
  <c r="AS98" i="10"/>
  <c r="AK98" i="10"/>
  <c r="AL98" i="10" s="1"/>
  <c r="AM98" i="10" s="1"/>
  <c r="J51" i="1"/>
  <c r="K51" i="1" s="1"/>
  <c r="Y101" i="10"/>
  <c r="J38" i="1"/>
  <c r="K38" i="1" s="1"/>
  <c r="A102" i="10"/>
  <c r="H101" i="10"/>
  <c r="CZ97" i="10"/>
  <c r="DQ97" i="10"/>
  <c r="CS96" i="12"/>
  <c r="CB96" i="12"/>
  <c r="AH97" i="12"/>
  <c r="BU97" i="12"/>
  <c r="BD97" i="12"/>
  <c r="CS98" i="10"/>
  <c r="CB98" i="10"/>
  <c r="EK92" i="11"/>
  <c r="EC92" i="11"/>
  <c r="ED92" i="11" s="1"/>
  <c r="EE92" i="11" s="1"/>
  <c r="DZ93" i="12"/>
  <c r="U99" i="10"/>
  <c r="M99" i="10"/>
  <c r="N99" i="10" s="1"/>
  <c r="O99" i="10" s="1"/>
  <c r="CO94" i="11"/>
  <c r="CG94" i="11"/>
  <c r="CH94" i="11" s="1"/>
  <c r="CI94" i="11" s="1"/>
  <c r="EK94" i="10"/>
  <c r="EC94" i="10"/>
  <c r="ED94" i="10" s="1"/>
  <c r="EE94" i="10" s="1"/>
  <c r="AH97" i="11"/>
  <c r="CO96" i="10"/>
  <c r="CG96" i="10"/>
  <c r="CH96" i="10" s="1"/>
  <c r="CI96" i="10" s="1"/>
  <c r="DX94" i="12"/>
  <c r="EO94" i="12"/>
  <c r="CD95" i="11"/>
  <c r="BU99" i="10"/>
  <c r="BD99" i="10"/>
  <c r="BQ97" i="10"/>
  <c r="BI97" i="10"/>
  <c r="BJ97" i="10" s="1"/>
  <c r="BK97" i="10" s="1"/>
  <c r="A102" i="13" l="1"/>
  <c r="M101" i="13"/>
  <c r="AX101" i="11" s="1"/>
  <c r="AY101" i="11" s="1"/>
  <c r="BC101" i="11" s="1"/>
  <c r="BE101" i="11" s="1"/>
  <c r="G101" i="13"/>
  <c r="Z101" i="12" s="1"/>
  <c r="AA101" i="12" s="1"/>
  <c r="AE101" i="12" s="1"/>
  <c r="AG101" i="12" s="1"/>
  <c r="C101" i="13"/>
  <c r="B101" i="12" s="1"/>
  <c r="C101" i="12" s="1"/>
  <c r="G101" i="12" s="1"/>
  <c r="I101" i="12" s="1"/>
  <c r="Y101" i="13"/>
  <c r="DR101" i="11" s="1"/>
  <c r="DS101" i="11" s="1"/>
  <c r="DW101" i="11" s="1"/>
  <c r="DY101" i="11" s="1"/>
  <c r="W101" i="13"/>
  <c r="DR101" i="12" s="1"/>
  <c r="DS101" i="12" s="1"/>
  <c r="DW101" i="12" s="1"/>
  <c r="DY101" i="12" s="1"/>
  <c r="O101" i="13"/>
  <c r="BV101" i="12" s="1"/>
  <c r="BW101" i="12" s="1"/>
  <c r="CA101" i="12" s="1"/>
  <c r="CC101" i="12" s="1"/>
  <c r="I101" i="13"/>
  <c r="Z101" i="11" s="1"/>
  <c r="AA101" i="11" s="1"/>
  <c r="AE101" i="11" s="1"/>
  <c r="AG101" i="11" s="1"/>
  <c r="P101" i="13"/>
  <c r="BV101" i="10" s="1"/>
  <c r="BW101" i="10" s="1"/>
  <c r="CA101" i="10" s="1"/>
  <c r="CC101" i="10" s="1"/>
  <c r="B101" i="13"/>
  <c r="B101" i="8" s="1"/>
  <c r="C101" i="8" s="1"/>
  <c r="G101" i="8" s="1"/>
  <c r="I101" i="8" s="1"/>
  <c r="F101" i="13"/>
  <c r="Z101" i="8" s="1"/>
  <c r="AA101" i="8" s="1"/>
  <c r="AE101" i="8" s="1"/>
  <c r="AG101" i="8" s="1"/>
  <c r="H101" i="13"/>
  <c r="Z101" i="10" s="1"/>
  <c r="AA101" i="10" s="1"/>
  <c r="AE101" i="10" s="1"/>
  <c r="AG101" i="10" s="1"/>
  <c r="S101" i="13"/>
  <c r="CT101" i="12" s="1"/>
  <c r="CU101" i="12" s="1"/>
  <c r="CY101" i="12" s="1"/>
  <c r="DA101" i="12" s="1"/>
  <c r="L101" i="13"/>
  <c r="AX101" i="10" s="1"/>
  <c r="AY101" i="10" s="1"/>
  <c r="BC101" i="10" s="1"/>
  <c r="BE101" i="10" s="1"/>
  <c r="E101" i="13"/>
  <c r="B101" i="11" s="1"/>
  <c r="C101" i="11" s="1"/>
  <c r="G101" i="11" s="1"/>
  <c r="I101" i="11" s="1"/>
  <c r="Q101" i="13"/>
  <c r="BV101" i="11" s="1"/>
  <c r="BW101" i="11" s="1"/>
  <c r="CA101" i="11" s="1"/>
  <c r="CC101" i="11" s="1"/>
  <c r="J101" i="13"/>
  <c r="AX101" i="8" s="1"/>
  <c r="AY101" i="8" s="1"/>
  <c r="BC101" i="8" s="1"/>
  <c r="BE101" i="8" s="1"/>
  <c r="N101" i="13"/>
  <c r="BV101" i="8" s="1"/>
  <c r="BW101" i="8" s="1"/>
  <c r="CA101" i="8" s="1"/>
  <c r="CC101" i="8" s="1"/>
  <c r="K101" i="13"/>
  <c r="AX101" i="12" s="1"/>
  <c r="AY101" i="12" s="1"/>
  <c r="BC101" i="12" s="1"/>
  <c r="BE101" i="12" s="1"/>
  <c r="R101" i="13"/>
  <c r="CT101" i="8" s="1"/>
  <c r="CU101" i="8" s="1"/>
  <c r="CY101" i="8" s="1"/>
  <c r="DA101" i="8" s="1"/>
  <c r="X101" i="13"/>
  <c r="DR101" i="10" s="1"/>
  <c r="DS101" i="10" s="1"/>
  <c r="DW101" i="10" s="1"/>
  <c r="DY101" i="10" s="1"/>
  <c r="U101" i="13"/>
  <c r="CT101" i="11" s="1"/>
  <c r="CU101" i="11" s="1"/>
  <c r="CY101" i="11" s="1"/>
  <c r="DA101" i="11" s="1"/>
  <c r="T101" i="13"/>
  <c r="CT101" i="10" s="1"/>
  <c r="CU101" i="10" s="1"/>
  <c r="CY101" i="10" s="1"/>
  <c r="DA101" i="10" s="1"/>
  <c r="D101" i="13"/>
  <c r="B101" i="10" s="1"/>
  <c r="C101" i="10" s="1"/>
  <c r="G101" i="10" s="1"/>
  <c r="I101" i="10" s="1"/>
  <c r="V101" i="13"/>
  <c r="DR101" i="8" s="1"/>
  <c r="DS101" i="8" s="1"/>
  <c r="DW101" i="8" s="1"/>
  <c r="DY101" i="8" s="1"/>
  <c r="EC92" i="8"/>
  <c r="ED92" i="8" s="1"/>
  <c r="EE92" i="8" s="1"/>
  <c r="EK92" i="8"/>
  <c r="DM94" i="8"/>
  <c r="DE94" i="8"/>
  <c r="DF94" i="8" s="1"/>
  <c r="DG94" i="8" s="1"/>
  <c r="U97" i="8"/>
  <c r="M97" i="8"/>
  <c r="N97" i="8" s="1"/>
  <c r="O97" i="8" s="1"/>
  <c r="BQ96" i="8"/>
  <c r="BI96" i="8"/>
  <c r="BJ96" i="8" s="1"/>
  <c r="BK96" i="8" s="1"/>
  <c r="DX94" i="8"/>
  <c r="EO94" i="8"/>
  <c r="AH97" i="8"/>
  <c r="CB96" i="8"/>
  <c r="CD96" i="8" s="1"/>
  <c r="CS96" i="8"/>
  <c r="DZ93" i="8"/>
  <c r="BD97" i="8"/>
  <c r="BU97" i="8"/>
  <c r="AS96" i="8"/>
  <c r="AK96" i="8"/>
  <c r="AL96" i="8" s="1"/>
  <c r="AM96" i="8" s="1"/>
  <c r="AW98" i="8"/>
  <c r="AF98" i="8"/>
  <c r="AH98" i="8" s="1"/>
  <c r="CD95" i="8"/>
  <c r="Y99" i="8"/>
  <c r="H99" i="8"/>
  <c r="A100" i="8"/>
  <c r="DQ95" i="8"/>
  <c r="CZ95" i="8"/>
  <c r="J98" i="8"/>
  <c r="DM93" i="8"/>
  <c r="DE93" i="8"/>
  <c r="DF93" i="8" s="1"/>
  <c r="DG93" i="8" s="1"/>
  <c r="A101" i="11"/>
  <c r="Y100" i="11"/>
  <c r="H100" i="11"/>
  <c r="AH98" i="12"/>
  <c r="CD96" i="11"/>
  <c r="CS99" i="10"/>
  <c r="CB99" i="10"/>
  <c r="BF97" i="12"/>
  <c r="J101" i="10"/>
  <c r="CO97" i="10"/>
  <c r="CG97" i="10"/>
  <c r="CH97" i="10" s="1"/>
  <c r="CI97" i="10" s="1"/>
  <c r="AW99" i="11"/>
  <c r="AF99" i="11"/>
  <c r="H100" i="12"/>
  <c r="A101" i="12"/>
  <c r="Y100" i="12"/>
  <c r="BU98" i="12"/>
  <c r="BD98" i="12"/>
  <c r="DQ96" i="11"/>
  <c r="CZ96" i="11"/>
  <c r="BQ96" i="11"/>
  <c r="BI96" i="11"/>
  <c r="BJ96" i="11" s="1"/>
  <c r="BK96" i="11" s="1"/>
  <c r="CS97" i="12"/>
  <c r="CB97" i="12"/>
  <c r="AW99" i="12"/>
  <c r="AF99" i="12"/>
  <c r="CD98" i="10"/>
  <c r="H102" i="10"/>
  <c r="A103" i="10"/>
  <c r="Y102" i="10"/>
  <c r="AH100" i="10"/>
  <c r="CO95" i="11"/>
  <c r="CG95" i="11"/>
  <c r="CH95" i="11" s="1"/>
  <c r="CI95" i="11" s="1"/>
  <c r="DQ98" i="10"/>
  <c r="CZ98" i="10"/>
  <c r="L38" i="1"/>
  <c r="D15" i="21"/>
  <c r="D45" i="21" s="1"/>
  <c r="BQ98" i="10"/>
  <c r="BI98" i="10"/>
  <c r="BJ98" i="10" s="1"/>
  <c r="BK98" i="10" s="1"/>
  <c r="BD100" i="10"/>
  <c r="BU100" i="10"/>
  <c r="AH98" i="11"/>
  <c r="DZ94" i="11"/>
  <c r="DZ96" i="10"/>
  <c r="AS99" i="10"/>
  <c r="AK99" i="10"/>
  <c r="AL99" i="10" s="1"/>
  <c r="AM99" i="10" s="1"/>
  <c r="DM94" i="12"/>
  <c r="DE94" i="12"/>
  <c r="DF94" i="12" s="1"/>
  <c r="DG94" i="12" s="1"/>
  <c r="AS97" i="11"/>
  <c r="AK97" i="11"/>
  <c r="AL97" i="11" s="1"/>
  <c r="AM97" i="11" s="1"/>
  <c r="BU98" i="11"/>
  <c r="BD98" i="11"/>
  <c r="EK95" i="10"/>
  <c r="EC95" i="10"/>
  <c r="ED95" i="10" s="1"/>
  <c r="EE95" i="10" s="1"/>
  <c r="AF101" i="10"/>
  <c r="J52" i="1"/>
  <c r="K52" i="1" s="1"/>
  <c r="AW101" i="10"/>
  <c r="J39" i="1"/>
  <c r="K39" i="1" s="1"/>
  <c r="CD96" i="12"/>
  <c r="L51" i="1"/>
  <c r="D22" i="21"/>
  <c r="D46" i="21" s="1"/>
  <c r="BQ96" i="12"/>
  <c r="BI96" i="12"/>
  <c r="BJ96" i="12" s="1"/>
  <c r="BK96" i="12" s="1"/>
  <c r="U98" i="11"/>
  <c r="M98" i="11"/>
  <c r="N98" i="11" s="1"/>
  <c r="O98" i="11" s="1"/>
  <c r="DM94" i="11"/>
  <c r="DE94" i="11"/>
  <c r="DF94" i="11" s="1"/>
  <c r="DG94" i="11" s="1"/>
  <c r="DM96" i="10"/>
  <c r="DE96" i="10"/>
  <c r="DF96" i="10" s="1"/>
  <c r="DG96" i="10" s="1"/>
  <c r="EK93" i="11"/>
  <c r="EC93" i="11"/>
  <c r="ED93" i="11" s="1"/>
  <c r="EE93" i="11" s="1"/>
  <c r="DB95" i="11"/>
  <c r="BF97" i="11"/>
  <c r="DQ96" i="12"/>
  <c r="CZ96" i="12"/>
  <c r="DX95" i="12"/>
  <c r="EO95" i="12"/>
  <c r="DZ94" i="12"/>
  <c r="EK93" i="12"/>
  <c r="EC93" i="12"/>
  <c r="ED93" i="12" s="1"/>
  <c r="EE93" i="12" s="1"/>
  <c r="AS97" i="12"/>
  <c r="AK97" i="12"/>
  <c r="AL97" i="12" s="1"/>
  <c r="AM97" i="12" s="1"/>
  <c r="DX97" i="10"/>
  <c r="EO97" i="10"/>
  <c r="DB95" i="12"/>
  <c r="J99" i="11"/>
  <c r="U100" i="10"/>
  <c r="M100" i="10"/>
  <c r="N100" i="10" s="1"/>
  <c r="O100" i="10" s="1"/>
  <c r="CO95" i="12"/>
  <c r="CG95" i="12"/>
  <c r="CH95" i="12" s="1"/>
  <c r="CI95" i="12" s="1"/>
  <c r="U98" i="12"/>
  <c r="M98" i="12"/>
  <c r="N98" i="12" s="1"/>
  <c r="O98" i="12" s="1"/>
  <c r="EO95" i="11"/>
  <c r="DX95" i="11"/>
  <c r="CS97" i="11"/>
  <c r="CB97" i="11"/>
  <c r="BF99" i="10"/>
  <c r="DB97" i="10"/>
  <c r="J99" i="12"/>
  <c r="N102" i="13" l="1"/>
  <c r="BV102" i="8" s="1"/>
  <c r="BW102" i="8" s="1"/>
  <c r="CA102" i="8" s="1"/>
  <c r="CC102" i="8" s="1"/>
  <c r="F102" i="13"/>
  <c r="Z102" i="8" s="1"/>
  <c r="AA102" i="8" s="1"/>
  <c r="AE102" i="8" s="1"/>
  <c r="AG102" i="8" s="1"/>
  <c r="D102" i="13"/>
  <c r="B102" i="10" s="1"/>
  <c r="C102" i="10" s="1"/>
  <c r="G102" i="10" s="1"/>
  <c r="I102" i="10" s="1"/>
  <c r="Y102" i="13"/>
  <c r="DR102" i="11" s="1"/>
  <c r="DS102" i="11" s="1"/>
  <c r="DW102" i="11" s="1"/>
  <c r="DY102" i="11" s="1"/>
  <c r="O102" i="13"/>
  <c r="BV102" i="12" s="1"/>
  <c r="BW102" i="12" s="1"/>
  <c r="CA102" i="12" s="1"/>
  <c r="CC102" i="12" s="1"/>
  <c r="Q102" i="13"/>
  <c r="BV102" i="11" s="1"/>
  <c r="BW102" i="11" s="1"/>
  <c r="CA102" i="11" s="1"/>
  <c r="CC102" i="11" s="1"/>
  <c r="X102" i="13"/>
  <c r="DR102" i="10" s="1"/>
  <c r="DS102" i="10" s="1"/>
  <c r="DW102" i="10" s="1"/>
  <c r="DY102" i="10" s="1"/>
  <c r="G102" i="13"/>
  <c r="Z102" i="12" s="1"/>
  <c r="AA102" i="12" s="1"/>
  <c r="AE102" i="12" s="1"/>
  <c r="AG102" i="12" s="1"/>
  <c r="U102" i="13"/>
  <c r="CT102" i="11" s="1"/>
  <c r="CU102" i="11" s="1"/>
  <c r="CY102" i="11" s="1"/>
  <c r="DA102" i="11" s="1"/>
  <c r="V102" i="13"/>
  <c r="DR102" i="8" s="1"/>
  <c r="DS102" i="8" s="1"/>
  <c r="DW102" i="8" s="1"/>
  <c r="DY102" i="8" s="1"/>
  <c r="M102" i="13"/>
  <c r="AX102" i="11" s="1"/>
  <c r="AY102" i="11" s="1"/>
  <c r="BC102" i="11" s="1"/>
  <c r="BE102" i="11" s="1"/>
  <c r="L102" i="13"/>
  <c r="AX102" i="10" s="1"/>
  <c r="AY102" i="10" s="1"/>
  <c r="BC102" i="10" s="1"/>
  <c r="BE102" i="10" s="1"/>
  <c r="R102" i="13"/>
  <c r="CT102" i="8" s="1"/>
  <c r="CU102" i="8" s="1"/>
  <c r="CY102" i="8" s="1"/>
  <c r="DA102" i="8" s="1"/>
  <c r="E102" i="13"/>
  <c r="B102" i="11" s="1"/>
  <c r="C102" i="11" s="1"/>
  <c r="G102" i="11" s="1"/>
  <c r="I102" i="11" s="1"/>
  <c r="B102" i="13"/>
  <c r="B102" i="8" s="1"/>
  <c r="C102" i="8" s="1"/>
  <c r="G102" i="8" s="1"/>
  <c r="I102" i="8" s="1"/>
  <c r="C102" i="13"/>
  <c r="B102" i="12" s="1"/>
  <c r="C102" i="12" s="1"/>
  <c r="G102" i="12" s="1"/>
  <c r="I102" i="12" s="1"/>
  <c r="I102" i="13"/>
  <c r="Z102" i="11" s="1"/>
  <c r="AA102" i="11" s="1"/>
  <c r="AE102" i="11" s="1"/>
  <c r="AG102" i="11" s="1"/>
  <c r="K102" i="13"/>
  <c r="AX102" i="12" s="1"/>
  <c r="AY102" i="12" s="1"/>
  <c r="BC102" i="12" s="1"/>
  <c r="BE102" i="12" s="1"/>
  <c r="T102" i="13"/>
  <c r="CT102" i="10" s="1"/>
  <c r="CU102" i="10" s="1"/>
  <c r="CY102" i="10" s="1"/>
  <c r="DA102" i="10" s="1"/>
  <c r="W102" i="13"/>
  <c r="DR102" i="12" s="1"/>
  <c r="DS102" i="12" s="1"/>
  <c r="DW102" i="12" s="1"/>
  <c r="DY102" i="12" s="1"/>
  <c r="J102" i="13"/>
  <c r="AX102" i="8" s="1"/>
  <c r="AY102" i="8" s="1"/>
  <c r="BC102" i="8" s="1"/>
  <c r="BE102" i="8" s="1"/>
  <c r="P102" i="13"/>
  <c r="BV102" i="10" s="1"/>
  <c r="BW102" i="10" s="1"/>
  <c r="CA102" i="10" s="1"/>
  <c r="CC102" i="10" s="1"/>
  <c r="A103" i="13"/>
  <c r="H102" i="13"/>
  <c r="Z102" i="10" s="1"/>
  <c r="AA102" i="10" s="1"/>
  <c r="AE102" i="10" s="1"/>
  <c r="AG102" i="10" s="1"/>
  <c r="S102" i="13"/>
  <c r="CT102" i="12" s="1"/>
  <c r="CU102" i="12" s="1"/>
  <c r="CY102" i="12" s="1"/>
  <c r="DA102" i="12" s="1"/>
  <c r="F67" i="1"/>
  <c r="A101" i="8"/>
  <c r="Y100" i="8"/>
  <c r="H100" i="8"/>
  <c r="J99" i="8"/>
  <c r="AS97" i="8"/>
  <c r="AK97" i="8"/>
  <c r="AL97" i="8" s="1"/>
  <c r="AM97" i="8" s="1"/>
  <c r="AW99" i="8"/>
  <c r="AF99" i="8"/>
  <c r="AH99" i="8" s="1"/>
  <c r="CS97" i="8"/>
  <c r="CB97" i="8"/>
  <c r="BF97" i="8"/>
  <c r="DZ94" i="8"/>
  <c r="CO95" i="8"/>
  <c r="CG95" i="8"/>
  <c r="CH95" i="8" s="1"/>
  <c r="CI95" i="8" s="1"/>
  <c r="EC93" i="8"/>
  <c r="ED93" i="8" s="1"/>
  <c r="EE93" i="8" s="1"/>
  <c r="EK93" i="8"/>
  <c r="U98" i="8"/>
  <c r="M98" i="8"/>
  <c r="N98" i="8" s="1"/>
  <c r="O98" i="8" s="1"/>
  <c r="DB95" i="8"/>
  <c r="AS98" i="8"/>
  <c r="AK98" i="8"/>
  <c r="AL98" i="8" s="1"/>
  <c r="AM98" i="8" s="1"/>
  <c r="DQ96" i="8"/>
  <c r="CZ96" i="8"/>
  <c r="DB96" i="8" s="1"/>
  <c r="DX95" i="8"/>
  <c r="EO95" i="8"/>
  <c r="BD98" i="8"/>
  <c r="BF98" i="8" s="1"/>
  <c r="BU98" i="8"/>
  <c r="CO96" i="8"/>
  <c r="CG96" i="8"/>
  <c r="CH96" i="8" s="1"/>
  <c r="CI96" i="8" s="1"/>
  <c r="DZ95" i="11"/>
  <c r="DM97" i="10"/>
  <c r="DE97" i="10"/>
  <c r="DF97" i="10" s="1"/>
  <c r="DG97" i="10" s="1"/>
  <c r="DZ97" i="10"/>
  <c r="DZ95" i="12"/>
  <c r="BQ97" i="11"/>
  <c r="BI97" i="11"/>
  <c r="BJ97" i="11" s="1"/>
  <c r="BK97" i="11" s="1"/>
  <c r="BF98" i="11"/>
  <c r="AH99" i="12"/>
  <c r="AW100" i="12"/>
  <c r="AF100" i="12"/>
  <c r="G52" i="1"/>
  <c r="H52" i="1" s="1"/>
  <c r="CO96" i="12"/>
  <c r="CG96" i="12"/>
  <c r="CH96" i="12" s="1"/>
  <c r="CI96" i="12" s="1"/>
  <c r="CS98" i="11"/>
  <c r="CB98" i="11"/>
  <c r="BU99" i="12"/>
  <c r="BD99" i="12"/>
  <c r="G38" i="1"/>
  <c r="H38" i="1" s="1"/>
  <c r="Y101" i="12"/>
  <c r="A102" i="12"/>
  <c r="H101" i="12"/>
  <c r="G51" i="1"/>
  <c r="H51" i="1" s="1"/>
  <c r="U101" i="10"/>
  <c r="M101" i="10"/>
  <c r="N101" i="10" s="1"/>
  <c r="O101" i="10" s="1"/>
  <c r="CO96" i="11"/>
  <c r="CG96" i="11"/>
  <c r="CH96" i="11" s="1"/>
  <c r="CI96" i="11" s="1"/>
  <c r="U99" i="11"/>
  <c r="M99" i="11"/>
  <c r="N99" i="11" s="1"/>
  <c r="O99" i="11" s="1"/>
  <c r="DB96" i="12"/>
  <c r="DM95" i="11"/>
  <c r="DE95" i="11"/>
  <c r="DF95" i="11" s="1"/>
  <c r="DG95" i="11" s="1"/>
  <c r="AS100" i="10"/>
  <c r="AK100" i="10"/>
  <c r="AL100" i="10" s="1"/>
  <c r="AM100" i="10" s="1"/>
  <c r="DB96" i="11"/>
  <c r="J100" i="12"/>
  <c r="DM95" i="12"/>
  <c r="DE95" i="12"/>
  <c r="DF95" i="12" s="1"/>
  <c r="DG95" i="12" s="1"/>
  <c r="EK94" i="12"/>
  <c r="EC94" i="12"/>
  <c r="ED94" i="12" s="1"/>
  <c r="EE94" i="12" s="1"/>
  <c r="EO96" i="12"/>
  <c r="DX96" i="12"/>
  <c r="EK94" i="11"/>
  <c r="EC94" i="11"/>
  <c r="ED94" i="11" s="1"/>
  <c r="EE94" i="11" s="1"/>
  <c r="AW102" i="10"/>
  <c r="AF102" i="10"/>
  <c r="EO96" i="11"/>
  <c r="DX96" i="11"/>
  <c r="AS98" i="12"/>
  <c r="AK98" i="12"/>
  <c r="AL98" i="12" s="1"/>
  <c r="AM98" i="12" s="1"/>
  <c r="BQ99" i="10"/>
  <c r="BI99" i="10"/>
  <c r="BJ99" i="10" s="1"/>
  <c r="BK99" i="10" s="1"/>
  <c r="L39" i="1"/>
  <c r="I15" i="21"/>
  <c r="I45" i="21" s="1"/>
  <c r="D47" i="21"/>
  <c r="Y103" i="10"/>
  <c r="H103" i="10"/>
  <c r="A104" i="10"/>
  <c r="CD97" i="12"/>
  <c r="AH99" i="11"/>
  <c r="BQ97" i="12"/>
  <c r="BI97" i="12"/>
  <c r="BJ97" i="12" s="1"/>
  <c r="BK97" i="12" s="1"/>
  <c r="J100" i="11"/>
  <c r="CD97" i="11"/>
  <c r="J40" i="1"/>
  <c r="K40" i="1" s="1"/>
  <c r="BD101" i="10"/>
  <c r="BU101" i="10"/>
  <c r="J53" i="1"/>
  <c r="K53" i="1" s="1"/>
  <c r="AS98" i="11"/>
  <c r="AK98" i="11"/>
  <c r="AL98" i="11" s="1"/>
  <c r="AM98" i="11" s="1"/>
  <c r="J102" i="10"/>
  <c r="DQ97" i="12"/>
  <c r="CZ97" i="12"/>
  <c r="BU99" i="11"/>
  <c r="BD99" i="11"/>
  <c r="CD99" i="10"/>
  <c r="AW100" i="11"/>
  <c r="AF100" i="11"/>
  <c r="U99" i="12"/>
  <c r="M99" i="12"/>
  <c r="N99" i="12" s="1"/>
  <c r="O99" i="12" s="1"/>
  <c r="DQ97" i="11"/>
  <c r="CZ97" i="11"/>
  <c r="I22" i="21"/>
  <c r="I46" i="21" s="1"/>
  <c r="L52" i="1"/>
  <c r="CS100" i="10"/>
  <c r="CB100" i="10"/>
  <c r="DB98" i="10"/>
  <c r="BF98" i="12"/>
  <c r="DQ99" i="10"/>
  <c r="CZ99" i="10"/>
  <c r="M51" i="1"/>
  <c r="N51" i="1" s="1"/>
  <c r="Y101" i="11"/>
  <c r="A102" i="11"/>
  <c r="H101" i="11"/>
  <c r="M38" i="1"/>
  <c r="N38" i="1" s="1"/>
  <c r="AH101" i="10"/>
  <c r="EK96" i="10"/>
  <c r="EC96" i="10"/>
  <c r="ED96" i="10" s="1"/>
  <c r="EE96" i="10" s="1"/>
  <c r="BF100" i="10"/>
  <c r="DX98" i="10"/>
  <c r="EO98" i="10"/>
  <c r="CO98" i="10"/>
  <c r="CG98" i="10"/>
  <c r="CH98" i="10" s="1"/>
  <c r="CI98" i="10" s="1"/>
  <c r="CS98" i="12"/>
  <c r="CB98" i="12"/>
  <c r="X103" i="13" l="1"/>
  <c r="DR103" i="10" s="1"/>
  <c r="DS103" i="10" s="1"/>
  <c r="DW103" i="10" s="1"/>
  <c r="DY103" i="10" s="1"/>
  <c r="F103" i="13"/>
  <c r="Z103" i="8" s="1"/>
  <c r="AA103" i="8" s="1"/>
  <c r="AE103" i="8" s="1"/>
  <c r="AG103" i="8" s="1"/>
  <c r="D103" i="13"/>
  <c r="B103" i="10" s="1"/>
  <c r="C103" i="10" s="1"/>
  <c r="G103" i="10" s="1"/>
  <c r="I103" i="10" s="1"/>
  <c r="H103" i="13"/>
  <c r="Z103" i="10" s="1"/>
  <c r="AA103" i="10" s="1"/>
  <c r="AE103" i="10" s="1"/>
  <c r="AG103" i="10" s="1"/>
  <c r="T103" i="13"/>
  <c r="CT103" i="10" s="1"/>
  <c r="CU103" i="10" s="1"/>
  <c r="CY103" i="10" s="1"/>
  <c r="DA103" i="10" s="1"/>
  <c r="W103" i="13"/>
  <c r="DR103" i="12" s="1"/>
  <c r="DS103" i="12" s="1"/>
  <c r="DW103" i="12" s="1"/>
  <c r="DY103" i="12" s="1"/>
  <c r="N103" i="13"/>
  <c r="BV103" i="8" s="1"/>
  <c r="BW103" i="8" s="1"/>
  <c r="CA103" i="8" s="1"/>
  <c r="CC103" i="8" s="1"/>
  <c r="P103" i="13"/>
  <c r="BV103" i="10" s="1"/>
  <c r="BW103" i="10" s="1"/>
  <c r="CA103" i="10" s="1"/>
  <c r="CC103" i="10" s="1"/>
  <c r="C103" i="13"/>
  <c r="B103" i="12" s="1"/>
  <c r="C103" i="12" s="1"/>
  <c r="G103" i="12" s="1"/>
  <c r="I103" i="12" s="1"/>
  <c r="B103" i="13"/>
  <c r="B103" i="8" s="1"/>
  <c r="C103" i="8" s="1"/>
  <c r="G103" i="8" s="1"/>
  <c r="I103" i="8" s="1"/>
  <c r="R103" i="13"/>
  <c r="CT103" i="8" s="1"/>
  <c r="CU103" i="8" s="1"/>
  <c r="CY103" i="8" s="1"/>
  <c r="DA103" i="8" s="1"/>
  <c r="G103" i="13"/>
  <c r="Z103" i="12" s="1"/>
  <c r="AA103" i="12" s="1"/>
  <c r="AE103" i="12" s="1"/>
  <c r="AG103" i="12" s="1"/>
  <c r="K103" i="13"/>
  <c r="AX103" i="12" s="1"/>
  <c r="AY103" i="12" s="1"/>
  <c r="BC103" i="12" s="1"/>
  <c r="BE103" i="12" s="1"/>
  <c r="E103" i="13"/>
  <c r="B103" i="11" s="1"/>
  <c r="C103" i="11" s="1"/>
  <c r="G103" i="11" s="1"/>
  <c r="I103" i="11" s="1"/>
  <c r="M103" i="13"/>
  <c r="AX103" i="11" s="1"/>
  <c r="AY103" i="11" s="1"/>
  <c r="BC103" i="11" s="1"/>
  <c r="BE103" i="11" s="1"/>
  <c r="S103" i="13"/>
  <c r="CT103" i="12" s="1"/>
  <c r="CU103" i="12" s="1"/>
  <c r="CY103" i="12" s="1"/>
  <c r="DA103" i="12" s="1"/>
  <c r="Y103" i="13"/>
  <c r="DR103" i="11" s="1"/>
  <c r="DS103" i="11" s="1"/>
  <c r="DW103" i="11" s="1"/>
  <c r="DY103" i="11" s="1"/>
  <c r="I103" i="13"/>
  <c r="Z103" i="11" s="1"/>
  <c r="AA103" i="11" s="1"/>
  <c r="AE103" i="11" s="1"/>
  <c r="AG103" i="11" s="1"/>
  <c r="U103" i="13"/>
  <c r="CT103" i="11" s="1"/>
  <c r="CU103" i="11" s="1"/>
  <c r="CY103" i="11" s="1"/>
  <c r="DA103" i="11" s="1"/>
  <c r="J103" i="13"/>
  <c r="AX103" i="8" s="1"/>
  <c r="AY103" i="8" s="1"/>
  <c r="BC103" i="8" s="1"/>
  <c r="BE103" i="8" s="1"/>
  <c r="V103" i="13"/>
  <c r="DR103" i="8" s="1"/>
  <c r="DS103" i="8" s="1"/>
  <c r="DW103" i="8" s="1"/>
  <c r="DY103" i="8" s="1"/>
  <c r="Q103" i="13"/>
  <c r="BV103" i="11" s="1"/>
  <c r="BW103" i="11" s="1"/>
  <c r="CA103" i="11" s="1"/>
  <c r="CC103" i="11" s="1"/>
  <c r="A104" i="13"/>
  <c r="O103" i="13"/>
  <c r="BV103" i="12" s="1"/>
  <c r="BW103" i="12" s="1"/>
  <c r="CA103" i="12" s="1"/>
  <c r="CC103" i="12" s="1"/>
  <c r="L103" i="13"/>
  <c r="AX103" i="10" s="1"/>
  <c r="AY103" i="10" s="1"/>
  <c r="BC103" i="10" s="1"/>
  <c r="BE103" i="10" s="1"/>
  <c r="I47" i="21"/>
  <c r="CD97" i="8"/>
  <c r="J100" i="8"/>
  <c r="DQ97" i="8"/>
  <c r="CZ97" i="8"/>
  <c r="AW100" i="8"/>
  <c r="AF100" i="8"/>
  <c r="AH100" i="8" s="1"/>
  <c r="CS98" i="8"/>
  <c r="CB98" i="8"/>
  <c r="CD98" i="8" s="1"/>
  <c r="AS99" i="8"/>
  <c r="AK99" i="8"/>
  <c r="AL99" i="8" s="1"/>
  <c r="AM99" i="8" s="1"/>
  <c r="D51" i="1"/>
  <c r="E51" i="1" s="1"/>
  <c r="Y101" i="8"/>
  <c r="D38" i="1"/>
  <c r="E38" i="1" s="1"/>
  <c r="A102" i="8"/>
  <c r="H101" i="8"/>
  <c r="BQ98" i="8"/>
  <c r="BI98" i="8"/>
  <c r="BJ98" i="8" s="1"/>
  <c r="BK98" i="8" s="1"/>
  <c r="BD99" i="8"/>
  <c r="BU99" i="8"/>
  <c r="DM95" i="8"/>
  <c r="DE95" i="8"/>
  <c r="DF95" i="8" s="1"/>
  <c r="DG95" i="8" s="1"/>
  <c r="DZ95" i="8"/>
  <c r="EK94" i="8"/>
  <c r="EC94" i="8"/>
  <c r="ED94" i="8" s="1"/>
  <c r="EE94" i="8" s="1"/>
  <c r="DM96" i="8"/>
  <c r="DE96" i="8"/>
  <c r="DF96" i="8" s="1"/>
  <c r="DG96" i="8" s="1"/>
  <c r="EO96" i="8"/>
  <c r="DX96" i="8"/>
  <c r="DZ96" i="8" s="1"/>
  <c r="BQ97" i="8"/>
  <c r="BI97" i="8"/>
  <c r="BJ97" i="8" s="1"/>
  <c r="BK97" i="8" s="1"/>
  <c r="U99" i="8"/>
  <c r="M99" i="8"/>
  <c r="N99" i="8" s="1"/>
  <c r="O99" i="8" s="1"/>
  <c r="L40" i="1"/>
  <c r="N15" i="21"/>
  <c r="N45" i="21" s="1"/>
  <c r="Y102" i="11"/>
  <c r="H102" i="11"/>
  <c r="A103" i="11"/>
  <c r="DB97" i="11"/>
  <c r="BD100" i="11"/>
  <c r="BU100" i="11"/>
  <c r="EO97" i="12"/>
  <c r="DX97" i="12"/>
  <c r="AS101" i="10"/>
  <c r="AK101" i="10"/>
  <c r="AL101" i="10" s="1"/>
  <c r="AM101" i="10" s="1"/>
  <c r="AW101" i="11"/>
  <c r="M39" i="1"/>
  <c r="N39" i="1" s="1"/>
  <c r="AF101" i="11"/>
  <c r="M52" i="1"/>
  <c r="N52" i="1" s="1"/>
  <c r="DM98" i="10"/>
  <c r="DE98" i="10"/>
  <c r="DF98" i="10" s="1"/>
  <c r="DG98" i="10" s="1"/>
  <c r="EO97" i="11"/>
  <c r="DX97" i="11"/>
  <c r="CS101" i="10"/>
  <c r="J41" i="1"/>
  <c r="K41" i="1" s="1"/>
  <c r="CB101" i="10"/>
  <c r="J54" i="1"/>
  <c r="K54" i="1" s="1"/>
  <c r="BU102" i="10"/>
  <c r="BD102" i="10"/>
  <c r="DM96" i="12"/>
  <c r="DE96" i="12"/>
  <c r="DF96" i="12" s="1"/>
  <c r="DG96" i="12" s="1"/>
  <c r="I38" i="1"/>
  <c r="D15" i="20"/>
  <c r="D45" i="20" s="1"/>
  <c r="I22" i="20"/>
  <c r="I46" i="20" s="1"/>
  <c r="I52" i="1"/>
  <c r="EK95" i="11"/>
  <c r="EC95" i="11"/>
  <c r="ED95" i="11" s="1"/>
  <c r="EE95" i="11" s="1"/>
  <c r="DQ100" i="10"/>
  <c r="CZ100" i="10"/>
  <c r="BF99" i="11"/>
  <c r="CS99" i="12"/>
  <c r="CB99" i="12"/>
  <c r="CD98" i="12"/>
  <c r="DZ98" i="10"/>
  <c r="D22" i="22"/>
  <c r="D46" i="22" s="1"/>
  <c r="O51" i="1"/>
  <c r="CD100" i="10"/>
  <c r="CO99" i="10"/>
  <c r="CG99" i="10"/>
  <c r="CH99" i="10" s="1"/>
  <c r="CI99" i="10" s="1"/>
  <c r="U102" i="10"/>
  <c r="M102" i="10"/>
  <c r="N102" i="10" s="1"/>
  <c r="O102" i="10" s="1"/>
  <c r="BF101" i="10"/>
  <c r="AS99" i="11"/>
  <c r="AK99" i="11"/>
  <c r="AL99" i="11" s="1"/>
  <c r="AM99" i="11" s="1"/>
  <c r="DZ96" i="12"/>
  <c r="BF99" i="12"/>
  <c r="AH100" i="12"/>
  <c r="EK97" i="10"/>
  <c r="EC97" i="10"/>
  <c r="ED97" i="10" s="1"/>
  <c r="EE97" i="10" s="1"/>
  <c r="CO97" i="11"/>
  <c r="CG97" i="11"/>
  <c r="CH97" i="11" s="1"/>
  <c r="CI97" i="11" s="1"/>
  <c r="BU100" i="12"/>
  <c r="BD100" i="12"/>
  <c r="BQ100" i="10"/>
  <c r="BI100" i="10"/>
  <c r="BJ100" i="10" s="1"/>
  <c r="BK100" i="10" s="1"/>
  <c r="DX99" i="10"/>
  <c r="EO99" i="10"/>
  <c r="CS99" i="11"/>
  <c r="CB99" i="11"/>
  <c r="CO97" i="12"/>
  <c r="CG97" i="12"/>
  <c r="CH97" i="12" s="1"/>
  <c r="CI97" i="12" s="1"/>
  <c r="BQ98" i="11"/>
  <c r="BI98" i="11"/>
  <c r="BJ98" i="11" s="1"/>
  <c r="BK98" i="11" s="1"/>
  <c r="Y104" i="10"/>
  <c r="A105" i="10"/>
  <c r="H104" i="10"/>
  <c r="J104" i="10" s="1"/>
  <c r="U104" i="10" s="1"/>
  <c r="DZ96" i="11"/>
  <c r="DM96" i="11"/>
  <c r="DE96" i="11"/>
  <c r="DF96" i="11" s="1"/>
  <c r="DG96" i="11" s="1"/>
  <c r="D22" i="20"/>
  <c r="D46" i="20" s="1"/>
  <c r="I51" i="1"/>
  <c r="U100" i="12"/>
  <c r="M100" i="12"/>
  <c r="N100" i="12" s="1"/>
  <c r="O100" i="12" s="1"/>
  <c r="U100" i="11"/>
  <c r="M100" i="11"/>
  <c r="N100" i="11" s="1"/>
  <c r="O100" i="11" s="1"/>
  <c r="J103" i="10"/>
  <c r="J101" i="12"/>
  <c r="AS99" i="12"/>
  <c r="AK99" i="12"/>
  <c r="AL99" i="12" s="1"/>
  <c r="AM99" i="12" s="1"/>
  <c r="DQ98" i="12"/>
  <c r="CZ98" i="12"/>
  <c r="D15" i="22"/>
  <c r="D45" i="22" s="1"/>
  <c r="O38" i="1"/>
  <c r="F68" i="1"/>
  <c r="J101" i="11"/>
  <c r="BQ98" i="12"/>
  <c r="BI98" i="12"/>
  <c r="BJ98" i="12" s="1"/>
  <c r="BK98" i="12" s="1"/>
  <c r="AH100" i="11"/>
  <c r="DB97" i="12"/>
  <c r="AF103" i="10"/>
  <c r="AW103" i="10"/>
  <c r="A103" i="12"/>
  <c r="Y102" i="12"/>
  <c r="H102" i="12"/>
  <c r="CD98" i="11"/>
  <c r="DB99" i="10"/>
  <c r="L53" i="1"/>
  <c r="N22" i="21"/>
  <c r="N46" i="21" s="1"/>
  <c r="AH102" i="10"/>
  <c r="AW101" i="12"/>
  <c r="AF101" i="12"/>
  <c r="G39" i="1"/>
  <c r="H39" i="1" s="1"/>
  <c r="DQ98" i="11"/>
  <c r="CZ98" i="11"/>
  <c r="EK95" i="12"/>
  <c r="EC95" i="12"/>
  <c r="ED95" i="12" s="1"/>
  <c r="EE95" i="12" s="1"/>
  <c r="N104" i="13" l="1"/>
  <c r="BV104" i="8" s="1"/>
  <c r="BW104" i="8" s="1"/>
  <c r="CA104" i="8" s="1"/>
  <c r="CC104" i="8" s="1"/>
  <c r="S104" i="13"/>
  <c r="CT104" i="12" s="1"/>
  <c r="CU104" i="12" s="1"/>
  <c r="CY104" i="12" s="1"/>
  <c r="DA104" i="12" s="1"/>
  <c r="M104" i="13"/>
  <c r="AX104" i="11" s="1"/>
  <c r="AY104" i="11" s="1"/>
  <c r="BC104" i="11" s="1"/>
  <c r="BE104" i="11" s="1"/>
  <c r="H104" i="13"/>
  <c r="Z104" i="10" s="1"/>
  <c r="AA104" i="10" s="1"/>
  <c r="AE104" i="10" s="1"/>
  <c r="AG104" i="10" s="1"/>
  <c r="T104" i="13"/>
  <c r="CT104" i="10" s="1"/>
  <c r="CU104" i="10" s="1"/>
  <c r="CY104" i="10" s="1"/>
  <c r="DA104" i="10" s="1"/>
  <c r="A105" i="13"/>
  <c r="C104" i="13"/>
  <c r="B104" i="12" s="1"/>
  <c r="C104" i="12" s="1"/>
  <c r="G104" i="12" s="1"/>
  <c r="I104" i="12" s="1"/>
  <c r="Q104" i="13"/>
  <c r="BV104" i="11" s="1"/>
  <c r="BW104" i="11" s="1"/>
  <c r="CA104" i="11" s="1"/>
  <c r="CC104" i="11" s="1"/>
  <c r="E104" i="13"/>
  <c r="B104" i="11" s="1"/>
  <c r="C104" i="11" s="1"/>
  <c r="G104" i="11" s="1"/>
  <c r="I104" i="11" s="1"/>
  <c r="O104" i="13"/>
  <c r="BV104" i="12" s="1"/>
  <c r="BW104" i="12" s="1"/>
  <c r="CA104" i="12" s="1"/>
  <c r="CC104" i="12" s="1"/>
  <c r="Y104" i="13"/>
  <c r="DR104" i="11" s="1"/>
  <c r="DS104" i="11" s="1"/>
  <c r="DW104" i="11" s="1"/>
  <c r="DY104" i="11" s="1"/>
  <c r="F104" i="13"/>
  <c r="Z104" i="8" s="1"/>
  <c r="AA104" i="8" s="1"/>
  <c r="AE104" i="8" s="1"/>
  <c r="AG104" i="8" s="1"/>
  <c r="U104" i="13"/>
  <c r="CT104" i="11" s="1"/>
  <c r="CU104" i="11" s="1"/>
  <c r="CY104" i="11" s="1"/>
  <c r="DA104" i="11" s="1"/>
  <c r="K104" i="13"/>
  <c r="AX104" i="12" s="1"/>
  <c r="AY104" i="12" s="1"/>
  <c r="BC104" i="12" s="1"/>
  <c r="BE104" i="12" s="1"/>
  <c r="B104" i="13"/>
  <c r="B104" i="8" s="1"/>
  <c r="C104" i="8" s="1"/>
  <c r="G104" i="8" s="1"/>
  <c r="I104" i="8" s="1"/>
  <c r="X104" i="13"/>
  <c r="DR104" i="10" s="1"/>
  <c r="DS104" i="10" s="1"/>
  <c r="DW104" i="10" s="1"/>
  <c r="DY104" i="10" s="1"/>
  <c r="R104" i="13"/>
  <c r="CT104" i="8" s="1"/>
  <c r="CU104" i="8" s="1"/>
  <c r="CY104" i="8" s="1"/>
  <c r="DA104" i="8" s="1"/>
  <c r="V104" i="13"/>
  <c r="DR104" i="8" s="1"/>
  <c r="DS104" i="8" s="1"/>
  <c r="DW104" i="8" s="1"/>
  <c r="DY104" i="8" s="1"/>
  <c r="G104" i="13"/>
  <c r="Z104" i="12" s="1"/>
  <c r="AA104" i="12" s="1"/>
  <c r="AE104" i="12" s="1"/>
  <c r="AG104" i="12" s="1"/>
  <c r="J104" i="13"/>
  <c r="AX104" i="8" s="1"/>
  <c r="AY104" i="8" s="1"/>
  <c r="BC104" i="8" s="1"/>
  <c r="BE104" i="8" s="1"/>
  <c r="W104" i="13"/>
  <c r="DR104" i="12" s="1"/>
  <c r="DS104" i="12" s="1"/>
  <c r="DW104" i="12" s="1"/>
  <c r="DY104" i="12" s="1"/>
  <c r="I104" i="13"/>
  <c r="Z104" i="11" s="1"/>
  <c r="AA104" i="11" s="1"/>
  <c r="AE104" i="11" s="1"/>
  <c r="AG104" i="11" s="1"/>
  <c r="P104" i="13"/>
  <c r="BV104" i="10" s="1"/>
  <c r="BW104" i="10" s="1"/>
  <c r="CA104" i="10" s="1"/>
  <c r="CC104" i="10" s="1"/>
  <c r="D104" i="13"/>
  <c r="B104" i="10" s="1"/>
  <c r="C104" i="10" s="1"/>
  <c r="G104" i="10" s="1"/>
  <c r="I104" i="10" s="1"/>
  <c r="M104" i="10" s="1"/>
  <c r="N104" i="10" s="1"/>
  <c r="O104" i="10" s="1"/>
  <c r="L104" i="13"/>
  <c r="AX104" i="10" s="1"/>
  <c r="AY104" i="10" s="1"/>
  <c r="BC104" i="10" s="1"/>
  <c r="BE104" i="10" s="1"/>
  <c r="G67" i="1"/>
  <c r="D47" i="22"/>
  <c r="F69" i="1"/>
  <c r="EC95" i="8"/>
  <c r="ED95" i="8" s="1"/>
  <c r="EE95" i="8" s="1"/>
  <c r="EK95" i="8"/>
  <c r="J101" i="8"/>
  <c r="CO98" i="8"/>
  <c r="CG98" i="8"/>
  <c r="CH98" i="8" s="1"/>
  <c r="CI98" i="8" s="1"/>
  <c r="U100" i="8"/>
  <c r="M100" i="8"/>
  <c r="N100" i="8" s="1"/>
  <c r="O100" i="8" s="1"/>
  <c r="A103" i="8"/>
  <c r="H102" i="8"/>
  <c r="Y102" i="8"/>
  <c r="DQ98" i="8"/>
  <c r="CZ98" i="8"/>
  <c r="F38" i="1"/>
  <c r="J67" i="1"/>
  <c r="D15" i="19"/>
  <c r="D45" i="19" s="1"/>
  <c r="AS100" i="8"/>
  <c r="AK100" i="8"/>
  <c r="AL100" i="8" s="1"/>
  <c r="AM100" i="8" s="1"/>
  <c r="CG97" i="8"/>
  <c r="CH97" i="8" s="1"/>
  <c r="CI97" i="8" s="1"/>
  <c r="CO97" i="8"/>
  <c r="CB99" i="8"/>
  <c r="CD99" i="8" s="1"/>
  <c r="CS99" i="8"/>
  <c r="AF101" i="8"/>
  <c r="AH101" i="8" s="1"/>
  <c r="D39" i="1"/>
  <c r="E39" i="1" s="1"/>
  <c r="D52" i="1"/>
  <c r="E52" i="1" s="1"/>
  <c r="AW101" i="8"/>
  <c r="BD100" i="8"/>
  <c r="BF100" i="8" s="1"/>
  <c r="BU100" i="8"/>
  <c r="BF99" i="8"/>
  <c r="O67" i="1"/>
  <c r="P67" i="1" s="1"/>
  <c r="F51" i="1"/>
  <c r="D22" i="19"/>
  <c r="D46" i="19" s="1"/>
  <c r="DB97" i="8"/>
  <c r="EO97" i="8"/>
  <c r="DX97" i="8"/>
  <c r="EC96" i="8"/>
  <c r="ED96" i="8" s="1"/>
  <c r="EE96" i="8" s="1"/>
  <c r="EK96" i="8"/>
  <c r="CB102" i="10"/>
  <c r="CS102" i="10"/>
  <c r="DM97" i="12"/>
  <c r="DE97" i="12"/>
  <c r="DF97" i="12" s="1"/>
  <c r="DG97" i="12" s="1"/>
  <c r="DZ99" i="10"/>
  <c r="CO98" i="12"/>
  <c r="CG98" i="12"/>
  <c r="CH98" i="12" s="1"/>
  <c r="CI98" i="12" s="1"/>
  <c r="DX100" i="10"/>
  <c r="EO100" i="10"/>
  <c r="DQ101" i="10"/>
  <c r="CZ101" i="10"/>
  <c r="J42" i="1"/>
  <c r="K42" i="1" s="1"/>
  <c r="J55" i="1"/>
  <c r="K55" i="1" s="1"/>
  <c r="BU101" i="11"/>
  <c r="BD101" i="11"/>
  <c r="M40" i="1"/>
  <c r="N40" i="1" s="1"/>
  <c r="M53" i="1"/>
  <c r="N53" i="1" s="1"/>
  <c r="AS102" i="10"/>
  <c r="AK102" i="10"/>
  <c r="AL102" i="10" s="1"/>
  <c r="AM102" i="10" s="1"/>
  <c r="BU103" i="10"/>
  <c r="BD103" i="10"/>
  <c r="AS100" i="11"/>
  <c r="AK100" i="11"/>
  <c r="AL100" i="11" s="1"/>
  <c r="AM100" i="11" s="1"/>
  <c r="BF102" i="10"/>
  <c r="DZ97" i="11"/>
  <c r="DM97" i="11"/>
  <c r="DE97" i="11"/>
  <c r="DF97" i="11" s="1"/>
  <c r="DG97" i="11" s="1"/>
  <c r="N47" i="21"/>
  <c r="CO98" i="11"/>
  <c r="CG98" i="11"/>
  <c r="CH98" i="11" s="1"/>
  <c r="CI98" i="11" s="1"/>
  <c r="U103" i="10"/>
  <c r="M103" i="10"/>
  <c r="N103" i="10" s="1"/>
  <c r="O103" i="10" s="1"/>
  <c r="AS100" i="12"/>
  <c r="AK100" i="12"/>
  <c r="AL100" i="12" s="1"/>
  <c r="AM100" i="12" s="1"/>
  <c r="BQ101" i="10"/>
  <c r="BI101" i="10"/>
  <c r="BJ101" i="10" s="1"/>
  <c r="BK101" i="10" s="1"/>
  <c r="CD99" i="12"/>
  <c r="Y103" i="11"/>
  <c r="H103" i="11"/>
  <c r="A104" i="11"/>
  <c r="U101" i="12"/>
  <c r="M101" i="12"/>
  <c r="N101" i="12" s="1"/>
  <c r="O101" i="12" s="1"/>
  <c r="EO98" i="11"/>
  <c r="DX98" i="11"/>
  <c r="DM99" i="10"/>
  <c r="DE99" i="10"/>
  <c r="DF99" i="10" s="1"/>
  <c r="DG99" i="10" s="1"/>
  <c r="J102" i="12"/>
  <c r="I39" i="1"/>
  <c r="E68" i="1" s="1"/>
  <c r="I15" i="20"/>
  <c r="I45" i="20" s="1"/>
  <c r="I47" i="20" s="1"/>
  <c r="AW102" i="12"/>
  <c r="AF102" i="12"/>
  <c r="E67" i="1"/>
  <c r="DQ99" i="12"/>
  <c r="CZ99" i="12"/>
  <c r="DZ97" i="12"/>
  <c r="J102" i="11"/>
  <c r="DB98" i="11"/>
  <c r="AH103" i="10"/>
  <c r="CO100" i="10"/>
  <c r="CG100" i="10"/>
  <c r="CH100" i="10" s="1"/>
  <c r="CI100" i="10" s="1"/>
  <c r="A104" i="12"/>
  <c r="H103" i="12"/>
  <c r="Y103" i="12"/>
  <c r="U101" i="11"/>
  <c r="M101" i="11"/>
  <c r="N101" i="11" s="1"/>
  <c r="O101" i="11" s="1"/>
  <c r="DB98" i="12"/>
  <c r="A106" i="10"/>
  <c r="H105" i="10"/>
  <c r="Y105" i="10"/>
  <c r="CD99" i="11"/>
  <c r="BQ99" i="12"/>
  <c r="BI99" i="12"/>
  <c r="BJ99" i="12" s="1"/>
  <c r="BK99" i="12" s="1"/>
  <c r="L54" i="1"/>
  <c r="D62" i="21"/>
  <c r="D86" i="21" s="1"/>
  <c r="I22" i="22"/>
  <c r="I46" i="22" s="1"/>
  <c r="O52" i="1"/>
  <c r="AF102" i="11"/>
  <c r="AW102" i="11"/>
  <c r="AH101" i="12"/>
  <c r="G40" i="1"/>
  <c r="H40" i="1" s="1"/>
  <c r="BD101" i="12"/>
  <c r="BU101" i="12"/>
  <c r="G53" i="1"/>
  <c r="H53" i="1" s="1"/>
  <c r="EO98" i="12"/>
  <c r="DX98" i="12"/>
  <c r="AW104" i="10"/>
  <c r="AF104" i="10"/>
  <c r="CZ99" i="11"/>
  <c r="DQ99" i="11"/>
  <c r="BF100" i="12"/>
  <c r="EK98" i="10"/>
  <c r="EC98" i="10"/>
  <c r="ED98" i="10" s="1"/>
  <c r="EE98" i="10" s="1"/>
  <c r="BQ99" i="11"/>
  <c r="BI99" i="11"/>
  <c r="BJ99" i="11" s="1"/>
  <c r="BK99" i="11" s="1"/>
  <c r="D47" i="20"/>
  <c r="CD101" i="10"/>
  <c r="AH101" i="11"/>
  <c r="CS100" i="11"/>
  <c r="CB100" i="11"/>
  <c r="EK96" i="11"/>
  <c r="EC96" i="11"/>
  <c r="ED96" i="11" s="1"/>
  <c r="EE96" i="11" s="1"/>
  <c r="CS100" i="12"/>
  <c r="CB100" i="12"/>
  <c r="EK96" i="12"/>
  <c r="EC96" i="12"/>
  <c r="ED96" i="12" s="1"/>
  <c r="EE96" i="12" s="1"/>
  <c r="DB100" i="10"/>
  <c r="D55" i="21"/>
  <c r="D85" i="21" s="1"/>
  <c r="L41" i="1"/>
  <c r="O39" i="1"/>
  <c r="I15" i="22"/>
  <c r="I45" i="22" s="1"/>
  <c r="BF100" i="11"/>
  <c r="E105" i="13" l="1"/>
  <c r="B105" i="11" s="1"/>
  <c r="C105" i="11" s="1"/>
  <c r="G105" i="11" s="1"/>
  <c r="I105" i="11" s="1"/>
  <c r="U105" i="13"/>
  <c r="CT105" i="11" s="1"/>
  <c r="CU105" i="11" s="1"/>
  <c r="CY105" i="11" s="1"/>
  <c r="DA105" i="11" s="1"/>
  <c r="P105" i="13"/>
  <c r="BV105" i="10" s="1"/>
  <c r="BW105" i="10" s="1"/>
  <c r="CA105" i="10" s="1"/>
  <c r="CC105" i="10" s="1"/>
  <c r="F105" i="13"/>
  <c r="Z105" i="8" s="1"/>
  <c r="AA105" i="8" s="1"/>
  <c r="AE105" i="8" s="1"/>
  <c r="AG105" i="8" s="1"/>
  <c r="T105" i="13"/>
  <c r="CT105" i="10" s="1"/>
  <c r="CU105" i="10" s="1"/>
  <c r="CY105" i="10" s="1"/>
  <c r="DA105" i="10" s="1"/>
  <c r="S105" i="13"/>
  <c r="CT105" i="12" s="1"/>
  <c r="CU105" i="12" s="1"/>
  <c r="CY105" i="12" s="1"/>
  <c r="DA105" i="12" s="1"/>
  <c r="K105" i="13"/>
  <c r="AX105" i="12" s="1"/>
  <c r="AY105" i="12" s="1"/>
  <c r="BC105" i="12" s="1"/>
  <c r="BE105" i="12" s="1"/>
  <c r="R105" i="13"/>
  <c r="CT105" i="8" s="1"/>
  <c r="CU105" i="8" s="1"/>
  <c r="CY105" i="8" s="1"/>
  <c r="DA105" i="8" s="1"/>
  <c r="V105" i="13"/>
  <c r="DR105" i="8" s="1"/>
  <c r="DS105" i="8" s="1"/>
  <c r="DW105" i="8" s="1"/>
  <c r="DY105" i="8" s="1"/>
  <c r="D105" i="13"/>
  <c r="B105" i="10" s="1"/>
  <c r="C105" i="10" s="1"/>
  <c r="G105" i="10" s="1"/>
  <c r="I105" i="10" s="1"/>
  <c r="B105" i="13"/>
  <c r="B105" i="8" s="1"/>
  <c r="C105" i="8" s="1"/>
  <c r="G105" i="8" s="1"/>
  <c r="I105" i="8" s="1"/>
  <c r="O105" i="13"/>
  <c r="BV105" i="12" s="1"/>
  <c r="BW105" i="12" s="1"/>
  <c r="CA105" i="12" s="1"/>
  <c r="CC105" i="12" s="1"/>
  <c r="M105" i="13"/>
  <c r="AX105" i="11" s="1"/>
  <c r="AY105" i="11" s="1"/>
  <c r="BC105" i="11" s="1"/>
  <c r="BE105" i="11" s="1"/>
  <c r="A106" i="13"/>
  <c r="I105" i="13"/>
  <c r="Z105" i="11" s="1"/>
  <c r="AA105" i="11" s="1"/>
  <c r="AE105" i="11" s="1"/>
  <c r="AG105" i="11" s="1"/>
  <c r="H105" i="13"/>
  <c r="Z105" i="10" s="1"/>
  <c r="AA105" i="10" s="1"/>
  <c r="AE105" i="10" s="1"/>
  <c r="AG105" i="10" s="1"/>
  <c r="J105" i="13"/>
  <c r="AX105" i="8" s="1"/>
  <c r="AY105" i="8" s="1"/>
  <c r="BC105" i="8" s="1"/>
  <c r="BE105" i="8" s="1"/>
  <c r="W105" i="13"/>
  <c r="DR105" i="12" s="1"/>
  <c r="DS105" i="12" s="1"/>
  <c r="DW105" i="12" s="1"/>
  <c r="DY105" i="12" s="1"/>
  <c r="C105" i="13"/>
  <c r="B105" i="12" s="1"/>
  <c r="C105" i="12" s="1"/>
  <c r="G105" i="12" s="1"/>
  <c r="I105" i="12" s="1"/>
  <c r="G105" i="13"/>
  <c r="Z105" i="12" s="1"/>
  <c r="AA105" i="12" s="1"/>
  <c r="AE105" i="12" s="1"/>
  <c r="AG105" i="12" s="1"/>
  <c r="L105" i="13"/>
  <c r="AX105" i="10" s="1"/>
  <c r="AY105" i="10" s="1"/>
  <c r="BC105" i="10" s="1"/>
  <c r="BE105" i="10" s="1"/>
  <c r="Q105" i="13"/>
  <c r="BV105" i="11" s="1"/>
  <c r="BW105" i="11" s="1"/>
  <c r="CA105" i="11" s="1"/>
  <c r="CC105" i="11" s="1"/>
  <c r="N105" i="13"/>
  <c r="BV105" i="8" s="1"/>
  <c r="BW105" i="8" s="1"/>
  <c r="CA105" i="8" s="1"/>
  <c r="CC105" i="8" s="1"/>
  <c r="X105" i="13"/>
  <c r="DR105" i="10" s="1"/>
  <c r="DS105" i="10" s="1"/>
  <c r="DW105" i="10" s="1"/>
  <c r="DY105" i="10" s="1"/>
  <c r="Y105" i="13"/>
  <c r="DR105" i="11" s="1"/>
  <c r="DS105" i="11" s="1"/>
  <c r="DW105" i="11" s="1"/>
  <c r="DY105" i="11" s="1"/>
  <c r="F70" i="1"/>
  <c r="D47" i="19"/>
  <c r="DQ99" i="8"/>
  <c r="CZ99" i="8"/>
  <c r="CO99" i="8"/>
  <c r="CG99" i="8"/>
  <c r="CH99" i="8" s="1"/>
  <c r="CI99" i="8" s="1"/>
  <c r="DM97" i="8"/>
  <c r="DE97" i="8"/>
  <c r="DF97" i="8" s="1"/>
  <c r="DG97" i="8" s="1"/>
  <c r="CS100" i="8"/>
  <c r="CB100" i="8"/>
  <c r="CD100" i="8" s="1"/>
  <c r="BQ100" i="8"/>
  <c r="BI100" i="8"/>
  <c r="BJ100" i="8" s="1"/>
  <c r="BK100" i="8" s="1"/>
  <c r="DB98" i="8"/>
  <c r="D67" i="1"/>
  <c r="D40" i="1"/>
  <c r="E40" i="1" s="1"/>
  <c r="BD101" i="8"/>
  <c r="BU101" i="8"/>
  <c r="D53" i="1"/>
  <c r="E53" i="1" s="1"/>
  <c r="DX98" i="8"/>
  <c r="DZ98" i="8" s="1"/>
  <c r="EO98" i="8"/>
  <c r="O68" i="1"/>
  <c r="P68" i="1" s="1"/>
  <c r="I22" i="19"/>
  <c r="I46" i="19" s="1"/>
  <c r="F52" i="1"/>
  <c r="AF102" i="8"/>
  <c r="AW102" i="8"/>
  <c r="I15" i="19"/>
  <c r="I45" i="19" s="1"/>
  <c r="F39" i="1"/>
  <c r="J68" i="1"/>
  <c r="J102" i="8"/>
  <c r="DZ97" i="8"/>
  <c r="BQ99" i="8"/>
  <c r="BI99" i="8"/>
  <c r="BJ99" i="8" s="1"/>
  <c r="BK99" i="8" s="1"/>
  <c r="AS101" i="8"/>
  <c r="AK101" i="8"/>
  <c r="AL101" i="8" s="1"/>
  <c r="AM101" i="8" s="1"/>
  <c r="Y103" i="8"/>
  <c r="H103" i="8"/>
  <c r="A104" i="8"/>
  <c r="U101" i="8"/>
  <c r="M101" i="8"/>
  <c r="N101" i="8" s="1"/>
  <c r="O101" i="8" s="1"/>
  <c r="J103" i="12"/>
  <c r="EK97" i="12"/>
  <c r="EC97" i="12"/>
  <c r="ED97" i="12" s="1"/>
  <c r="EE97" i="12" s="1"/>
  <c r="EK99" i="10"/>
  <c r="EC99" i="10"/>
  <c r="ED99" i="10" s="1"/>
  <c r="EE99" i="10" s="1"/>
  <c r="CO101" i="10"/>
  <c r="CG101" i="10"/>
  <c r="CH101" i="10" s="1"/>
  <c r="CI101" i="10" s="1"/>
  <c r="N15" i="20"/>
  <c r="N45" i="20" s="1"/>
  <c r="I40" i="1"/>
  <c r="AF105" i="10"/>
  <c r="AW105" i="10"/>
  <c r="A105" i="12"/>
  <c r="Y104" i="12"/>
  <c r="H104" i="12"/>
  <c r="DB99" i="12"/>
  <c r="U102" i="12"/>
  <c r="M102" i="12"/>
  <c r="N102" i="12" s="1"/>
  <c r="O102" i="12" s="1"/>
  <c r="CO99" i="12"/>
  <c r="CG99" i="12"/>
  <c r="CH99" i="12" s="1"/>
  <c r="CI99" i="12" s="1"/>
  <c r="BQ102" i="10"/>
  <c r="BI102" i="10"/>
  <c r="BJ102" i="10" s="1"/>
  <c r="BK102" i="10" s="1"/>
  <c r="CS103" i="10"/>
  <c r="CB103" i="10"/>
  <c r="O40" i="1"/>
  <c r="N15" i="22"/>
  <c r="N45" i="22" s="1"/>
  <c r="DZ100" i="10"/>
  <c r="CD102" i="10"/>
  <c r="CZ100" i="12"/>
  <c r="DQ100" i="12"/>
  <c r="DM100" i="10"/>
  <c r="DE100" i="10"/>
  <c r="DF100" i="10" s="1"/>
  <c r="DG100" i="10" s="1"/>
  <c r="J105" i="10"/>
  <c r="AS103" i="10"/>
  <c r="AK103" i="10"/>
  <c r="AL103" i="10" s="1"/>
  <c r="AM103" i="10" s="1"/>
  <c r="EO99" i="12"/>
  <c r="DX99" i="12"/>
  <c r="BF101" i="11"/>
  <c r="DZ98" i="12"/>
  <c r="BQ100" i="12"/>
  <c r="BI100" i="12"/>
  <c r="BJ100" i="12" s="1"/>
  <c r="BK100" i="12" s="1"/>
  <c r="BU102" i="11"/>
  <c r="BD102" i="11"/>
  <c r="Y106" i="10"/>
  <c r="H106" i="10"/>
  <c r="A107" i="10"/>
  <c r="Y104" i="11"/>
  <c r="A105" i="11"/>
  <c r="H104" i="11"/>
  <c r="CB101" i="11"/>
  <c r="M41" i="1"/>
  <c r="N41" i="1" s="1"/>
  <c r="CS101" i="11"/>
  <c r="M54" i="1"/>
  <c r="N54" i="1" s="1"/>
  <c r="CZ102" i="10"/>
  <c r="DQ102" i="10"/>
  <c r="BQ100" i="11"/>
  <c r="BI100" i="11"/>
  <c r="BJ100" i="11" s="1"/>
  <c r="BK100" i="11" s="1"/>
  <c r="CD100" i="11"/>
  <c r="EO99" i="11"/>
  <c r="DX99" i="11"/>
  <c r="AH102" i="11"/>
  <c r="DM98" i="12"/>
  <c r="DE98" i="12"/>
  <c r="DF98" i="12" s="1"/>
  <c r="DG98" i="12" s="1"/>
  <c r="DM98" i="11"/>
  <c r="DE98" i="11"/>
  <c r="DF98" i="11" s="1"/>
  <c r="DG98" i="11" s="1"/>
  <c r="DZ98" i="11"/>
  <c r="J103" i="11"/>
  <c r="I62" i="21"/>
  <c r="I86" i="21" s="1"/>
  <c r="L55" i="1"/>
  <c r="CO99" i="11"/>
  <c r="CG99" i="11"/>
  <c r="CH99" i="11" s="1"/>
  <c r="CI99" i="11" s="1"/>
  <c r="I47" i="22"/>
  <c r="CZ100" i="11"/>
  <c r="DQ100" i="11"/>
  <c r="DB99" i="11"/>
  <c r="G68" i="1"/>
  <c r="AF103" i="11"/>
  <c r="AW103" i="11"/>
  <c r="L42" i="1"/>
  <c r="I55" i="21"/>
  <c r="I85" i="21" s="1"/>
  <c r="BF103" i="10"/>
  <c r="AH104" i="10"/>
  <c r="N22" i="20"/>
  <c r="N46" i="20" s="1"/>
  <c r="I53" i="1"/>
  <c r="U102" i="11"/>
  <c r="M102" i="11"/>
  <c r="N102" i="11" s="1"/>
  <c r="O102" i="11" s="1"/>
  <c r="AH102" i="12"/>
  <c r="DB101" i="10"/>
  <c r="BF101" i="12"/>
  <c r="O53" i="1"/>
  <c r="N22" i="22"/>
  <c r="N46" i="22" s="1"/>
  <c r="CD100" i="12"/>
  <c r="AS101" i="11"/>
  <c r="AK101" i="11"/>
  <c r="AL101" i="11" s="1"/>
  <c r="AM101" i="11" s="1"/>
  <c r="BD104" i="10"/>
  <c r="BU104" i="10"/>
  <c r="CB101" i="12"/>
  <c r="G41" i="1"/>
  <c r="H41" i="1" s="1"/>
  <c r="CS101" i="12"/>
  <c r="G54" i="1"/>
  <c r="H54" i="1" s="1"/>
  <c r="AS101" i="12"/>
  <c r="AK101" i="12"/>
  <c r="AL101" i="12" s="1"/>
  <c r="AM101" i="12" s="1"/>
  <c r="D87" i="21"/>
  <c r="AW103" i="12"/>
  <c r="AF103" i="12"/>
  <c r="BD102" i="12"/>
  <c r="BU102" i="12"/>
  <c r="EK97" i="11"/>
  <c r="EC97" i="11"/>
  <c r="ED97" i="11" s="1"/>
  <c r="EE97" i="11" s="1"/>
  <c r="EO101" i="10"/>
  <c r="J56" i="1"/>
  <c r="K56" i="1" s="1"/>
  <c r="J43" i="1"/>
  <c r="K43" i="1" s="1"/>
  <c r="Z55" i="1" s="1"/>
  <c r="DX101" i="10"/>
  <c r="E106" i="13" l="1"/>
  <c r="B106" i="11" s="1"/>
  <c r="C106" i="11" s="1"/>
  <c r="G106" i="11" s="1"/>
  <c r="I106" i="11" s="1"/>
  <c r="G106" i="13"/>
  <c r="Z106" i="12" s="1"/>
  <c r="AA106" i="12" s="1"/>
  <c r="AE106" i="12" s="1"/>
  <c r="AG106" i="12" s="1"/>
  <c r="D106" i="13"/>
  <c r="B106" i="10" s="1"/>
  <c r="C106" i="10" s="1"/>
  <c r="G106" i="10" s="1"/>
  <c r="I106" i="10" s="1"/>
  <c r="P106" i="13"/>
  <c r="BV106" i="10" s="1"/>
  <c r="BW106" i="10" s="1"/>
  <c r="CA106" i="10" s="1"/>
  <c r="CC106" i="10" s="1"/>
  <c r="W106" i="13"/>
  <c r="DR106" i="12" s="1"/>
  <c r="DS106" i="12" s="1"/>
  <c r="DW106" i="12" s="1"/>
  <c r="DY106" i="12" s="1"/>
  <c r="R106" i="13"/>
  <c r="CT106" i="8" s="1"/>
  <c r="CU106" i="8" s="1"/>
  <c r="CY106" i="8" s="1"/>
  <c r="DA106" i="8" s="1"/>
  <c r="U106" i="13"/>
  <c r="CT106" i="11" s="1"/>
  <c r="CU106" i="11" s="1"/>
  <c r="CY106" i="11" s="1"/>
  <c r="DA106" i="11" s="1"/>
  <c r="C106" i="13"/>
  <c r="B106" i="12" s="1"/>
  <c r="C106" i="12" s="1"/>
  <c r="G106" i="12" s="1"/>
  <c r="I106" i="12" s="1"/>
  <c r="S106" i="13"/>
  <c r="CT106" i="12" s="1"/>
  <c r="CU106" i="12" s="1"/>
  <c r="CY106" i="12" s="1"/>
  <c r="DA106" i="12" s="1"/>
  <c r="I106" i="13"/>
  <c r="Z106" i="11" s="1"/>
  <c r="AA106" i="11" s="1"/>
  <c r="AE106" i="11" s="1"/>
  <c r="AG106" i="11" s="1"/>
  <c r="N106" i="13"/>
  <c r="BV106" i="8" s="1"/>
  <c r="BW106" i="8" s="1"/>
  <c r="CA106" i="8" s="1"/>
  <c r="CC106" i="8" s="1"/>
  <c r="B106" i="13"/>
  <c r="B106" i="8" s="1"/>
  <c r="C106" i="8" s="1"/>
  <c r="G106" i="8" s="1"/>
  <c r="I106" i="8" s="1"/>
  <c r="J106" i="13"/>
  <c r="AX106" i="8" s="1"/>
  <c r="AY106" i="8" s="1"/>
  <c r="BC106" i="8" s="1"/>
  <c r="BE106" i="8" s="1"/>
  <c r="Q106" i="13"/>
  <c r="BV106" i="11" s="1"/>
  <c r="BW106" i="11" s="1"/>
  <c r="CA106" i="11" s="1"/>
  <c r="CC106" i="11" s="1"/>
  <c r="H106" i="13"/>
  <c r="Z106" i="10" s="1"/>
  <c r="AA106" i="10" s="1"/>
  <c r="AE106" i="10" s="1"/>
  <c r="AG106" i="10" s="1"/>
  <c r="K106" i="13"/>
  <c r="AX106" i="12" s="1"/>
  <c r="AY106" i="12" s="1"/>
  <c r="BC106" i="12" s="1"/>
  <c r="BE106" i="12" s="1"/>
  <c r="V106" i="13"/>
  <c r="DR106" i="8" s="1"/>
  <c r="DS106" i="8" s="1"/>
  <c r="DW106" i="8" s="1"/>
  <c r="DY106" i="8" s="1"/>
  <c r="X106" i="13"/>
  <c r="DR106" i="10" s="1"/>
  <c r="DS106" i="10" s="1"/>
  <c r="DW106" i="10" s="1"/>
  <c r="DY106" i="10" s="1"/>
  <c r="F106" i="13"/>
  <c r="Z106" i="8" s="1"/>
  <c r="AA106" i="8" s="1"/>
  <c r="AE106" i="8" s="1"/>
  <c r="AG106" i="8" s="1"/>
  <c r="M106" i="13"/>
  <c r="AX106" i="11" s="1"/>
  <c r="AY106" i="11" s="1"/>
  <c r="BC106" i="11" s="1"/>
  <c r="BE106" i="11" s="1"/>
  <c r="O106" i="13"/>
  <c r="BV106" i="12" s="1"/>
  <c r="BW106" i="12" s="1"/>
  <c r="CA106" i="12" s="1"/>
  <c r="CC106" i="12" s="1"/>
  <c r="A107" i="13"/>
  <c r="T106" i="13"/>
  <c r="CT106" i="10" s="1"/>
  <c r="CU106" i="10" s="1"/>
  <c r="CY106" i="10" s="1"/>
  <c r="DA106" i="10" s="1"/>
  <c r="L106" i="13"/>
  <c r="AX106" i="10" s="1"/>
  <c r="AY106" i="10" s="1"/>
  <c r="BC106" i="10" s="1"/>
  <c r="BE106" i="10" s="1"/>
  <c r="Y106" i="13"/>
  <c r="DR106" i="11" s="1"/>
  <c r="DS106" i="11" s="1"/>
  <c r="DW106" i="11" s="1"/>
  <c r="DY106" i="11" s="1"/>
  <c r="G69" i="1"/>
  <c r="I87" i="21"/>
  <c r="D68" i="1"/>
  <c r="J103" i="8"/>
  <c r="EK97" i="8"/>
  <c r="EC97" i="8"/>
  <c r="ED97" i="8" s="1"/>
  <c r="EE97" i="8" s="1"/>
  <c r="AH102" i="8"/>
  <c r="O69" i="1"/>
  <c r="P69" i="1" s="1"/>
  <c r="N22" i="19"/>
  <c r="N46" i="19" s="1"/>
  <c r="F53" i="1"/>
  <c r="AW103" i="8"/>
  <c r="AF103" i="8"/>
  <c r="D41" i="1"/>
  <c r="E41" i="1" s="1"/>
  <c r="CB101" i="8"/>
  <c r="CD101" i="8" s="1"/>
  <c r="CS101" i="8"/>
  <c r="D54" i="1"/>
  <c r="E54" i="1" s="1"/>
  <c r="U102" i="8"/>
  <c r="M102" i="8"/>
  <c r="N102" i="8" s="1"/>
  <c r="O102" i="8" s="1"/>
  <c r="I47" i="19"/>
  <c r="BF101" i="8"/>
  <c r="N15" i="19"/>
  <c r="N45" i="19" s="1"/>
  <c r="F40" i="1"/>
  <c r="J69" i="1"/>
  <c r="CO100" i="8"/>
  <c r="CG100" i="8"/>
  <c r="CH100" i="8" s="1"/>
  <c r="CI100" i="8" s="1"/>
  <c r="DB99" i="8"/>
  <c r="CZ100" i="8"/>
  <c r="DB100" i="8" s="1"/>
  <c r="DQ100" i="8"/>
  <c r="EO99" i="8"/>
  <c r="DX99" i="8"/>
  <c r="H104" i="8"/>
  <c r="Y104" i="8"/>
  <c r="A105" i="8"/>
  <c r="BD102" i="8"/>
  <c r="BF102" i="8" s="1"/>
  <c r="BU102" i="8"/>
  <c r="EK98" i="8"/>
  <c r="EC98" i="8"/>
  <c r="ED98" i="8" s="1"/>
  <c r="EE98" i="8" s="1"/>
  <c r="DM98" i="8"/>
  <c r="DE98" i="8"/>
  <c r="DF98" i="8" s="1"/>
  <c r="DG98" i="8" s="1"/>
  <c r="CS102" i="11"/>
  <c r="CB102" i="11"/>
  <c r="I54" i="1"/>
  <c r="D62" i="20"/>
  <c r="D86" i="20" s="1"/>
  <c r="F71" i="1"/>
  <c r="AH103" i="11"/>
  <c r="CD101" i="11"/>
  <c r="J106" i="10"/>
  <c r="EK100" i="10"/>
  <c r="EC100" i="10"/>
  <c r="ED100" i="10" s="1"/>
  <c r="EE100" i="10" s="1"/>
  <c r="E69" i="1"/>
  <c r="CS104" i="10"/>
  <c r="CB104" i="10"/>
  <c r="CS102" i="12"/>
  <c r="CB102" i="12"/>
  <c r="N62" i="21"/>
  <c r="N86" i="21" s="1"/>
  <c r="L56" i="1"/>
  <c r="BF102" i="12"/>
  <c r="G42" i="1"/>
  <c r="H42" i="1" s="1"/>
  <c r="CZ101" i="12"/>
  <c r="G55" i="1"/>
  <c r="H55" i="1" s="1"/>
  <c r="DQ101" i="12"/>
  <c r="DM101" i="10"/>
  <c r="DE101" i="10"/>
  <c r="DF101" i="10" s="1"/>
  <c r="DG101" i="10" s="1"/>
  <c r="EO100" i="11"/>
  <c r="DX100" i="11"/>
  <c r="DX102" i="10"/>
  <c r="EO102" i="10"/>
  <c r="AW106" i="10"/>
  <c r="AF106" i="10"/>
  <c r="N47" i="22"/>
  <c r="N47" i="20"/>
  <c r="AH103" i="12"/>
  <c r="D55" i="20"/>
  <c r="D85" i="20" s="1"/>
  <c r="I41" i="1"/>
  <c r="AS102" i="12"/>
  <c r="AK102" i="12"/>
  <c r="AL102" i="12" s="1"/>
  <c r="AM102" i="12" s="1"/>
  <c r="DB100" i="11"/>
  <c r="DZ99" i="11"/>
  <c r="DB102" i="10"/>
  <c r="BQ101" i="11"/>
  <c r="BI101" i="11"/>
  <c r="BJ101" i="11" s="1"/>
  <c r="BK101" i="11" s="1"/>
  <c r="DX100" i="12"/>
  <c r="EO100" i="12"/>
  <c r="DM99" i="12"/>
  <c r="DE99" i="12"/>
  <c r="DF99" i="12" s="1"/>
  <c r="DG99" i="12" s="1"/>
  <c r="BU103" i="12"/>
  <c r="BD103" i="12"/>
  <c r="CD101" i="12"/>
  <c r="AS104" i="10"/>
  <c r="AK104" i="10"/>
  <c r="AL104" i="10" s="1"/>
  <c r="AM104" i="10" s="1"/>
  <c r="BQ103" i="10"/>
  <c r="BI103" i="10"/>
  <c r="BJ103" i="10" s="1"/>
  <c r="BK103" i="10" s="1"/>
  <c r="BF102" i="11"/>
  <c r="DB100" i="12"/>
  <c r="CD103" i="10"/>
  <c r="J104" i="12"/>
  <c r="U103" i="12"/>
  <c r="M103" i="12"/>
  <c r="N103" i="12" s="1"/>
  <c r="O103" i="12" s="1"/>
  <c r="J104" i="11"/>
  <c r="AF104" i="12"/>
  <c r="AW104" i="12"/>
  <c r="CO100" i="11"/>
  <c r="CG100" i="11"/>
  <c r="CH100" i="11" s="1"/>
  <c r="CI100" i="11" s="1"/>
  <c r="O54" i="1"/>
  <c r="D62" i="22"/>
  <c r="D86" i="22" s="1"/>
  <c r="A106" i="11"/>
  <c r="H105" i="11"/>
  <c r="Y105" i="11"/>
  <c r="U105" i="10"/>
  <c r="M105" i="10"/>
  <c r="N105" i="10" s="1"/>
  <c r="O105" i="10" s="1"/>
  <c r="CO102" i="10"/>
  <c r="CG102" i="10"/>
  <c r="CH102" i="10" s="1"/>
  <c r="CI102" i="10" s="1"/>
  <c r="A106" i="12"/>
  <c r="H105" i="12"/>
  <c r="Y105" i="12"/>
  <c r="BF104" i="10"/>
  <c r="CO100" i="12"/>
  <c r="CG100" i="12"/>
  <c r="CH100" i="12" s="1"/>
  <c r="CI100" i="12" s="1"/>
  <c r="BQ101" i="12"/>
  <c r="BI101" i="12"/>
  <c r="BJ101" i="12" s="1"/>
  <c r="BK101" i="12" s="1"/>
  <c r="DZ101" i="10"/>
  <c r="EK98" i="11"/>
  <c r="EC98" i="11"/>
  <c r="ED98" i="11" s="1"/>
  <c r="EE98" i="11" s="1"/>
  <c r="CZ101" i="11"/>
  <c r="M55" i="1"/>
  <c r="N55" i="1" s="1"/>
  <c r="DQ101" i="11"/>
  <c r="M42" i="1"/>
  <c r="N42" i="1" s="1"/>
  <c r="AW104" i="11"/>
  <c r="AF104" i="11"/>
  <c r="DZ99" i="12"/>
  <c r="BU105" i="10"/>
  <c r="BD105" i="10"/>
  <c r="U103" i="11"/>
  <c r="M103" i="11"/>
  <c r="N103" i="11" s="1"/>
  <c r="O103" i="11" s="1"/>
  <c r="DQ103" i="10"/>
  <c r="CZ103" i="10"/>
  <c r="N55" i="21"/>
  <c r="N85" i="21" s="1"/>
  <c r="L43" i="1"/>
  <c r="BU103" i="11"/>
  <c r="BD103" i="11"/>
  <c r="DM99" i="11"/>
  <c r="DE99" i="11"/>
  <c r="DF99" i="11" s="1"/>
  <c r="DG99" i="11" s="1"/>
  <c r="AS102" i="11"/>
  <c r="AK102" i="11"/>
  <c r="AL102" i="11" s="1"/>
  <c r="AM102" i="11" s="1"/>
  <c r="D55" i="22"/>
  <c r="D85" i="22" s="1"/>
  <c r="O41" i="1"/>
  <c r="Y107" i="10"/>
  <c r="H107" i="10"/>
  <c r="J107" i="10" s="1"/>
  <c r="U107" i="10" s="1"/>
  <c r="A108" i="10"/>
  <c r="EK98" i="12"/>
  <c r="EC98" i="12"/>
  <c r="ED98" i="12" s="1"/>
  <c r="EE98" i="12" s="1"/>
  <c r="AH105" i="10"/>
  <c r="A108" i="13" l="1"/>
  <c r="R107" i="13"/>
  <c r="CT107" i="8" s="1"/>
  <c r="CU107" i="8" s="1"/>
  <c r="CY107" i="8" s="1"/>
  <c r="DA107" i="8" s="1"/>
  <c r="T107" i="13"/>
  <c r="CT107" i="10" s="1"/>
  <c r="CU107" i="10" s="1"/>
  <c r="CY107" i="10" s="1"/>
  <c r="DA107" i="10" s="1"/>
  <c r="D107" i="13"/>
  <c r="B107" i="10" s="1"/>
  <c r="C107" i="10" s="1"/>
  <c r="G107" i="10" s="1"/>
  <c r="I107" i="10" s="1"/>
  <c r="C107" i="13"/>
  <c r="B107" i="12" s="1"/>
  <c r="C107" i="12" s="1"/>
  <c r="G107" i="12" s="1"/>
  <c r="I107" i="12" s="1"/>
  <c r="Q107" i="13"/>
  <c r="BV107" i="11" s="1"/>
  <c r="BW107" i="11" s="1"/>
  <c r="CA107" i="11" s="1"/>
  <c r="CC107" i="11" s="1"/>
  <c r="Y107" i="13"/>
  <c r="DR107" i="11" s="1"/>
  <c r="DS107" i="11" s="1"/>
  <c r="DW107" i="11" s="1"/>
  <c r="DY107" i="11" s="1"/>
  <c r="W107" i="13"/>
  <c r="DR107" i="12" s="1"/>
  <c r="DS107" i="12" s="1"/>
  <c r="DW107" i="12" s="1"/>
  <c r="DY107" i="12" s="1"/>
  <c r="V107" i="13"/>
  <c r="DR107" i="8" s="1"/>
  <c r="DS107" i="8" s="1"/>
  <c r="DW107" i="8" s="1"/>
  <c r="DY107" i="8" s="1"/>
  <c r="E107" i="13"/>
  <c r="B107" i="11" s="1"/>
  <c r="C107" i="11" s="1"/>
  <c r="G107" i="11" s="1"/>
  <c r="I107" i="11" s="1"/>
  <c r="U107" i="13"/>
  <c r="CT107" i="11" s="1"/>
  <c r="CU107" i="11" s="1"/>
  <c r="CY107" i="11" s="1"/>
  <c r="DA107" i="11" s="1"/>
  <c r="K107" i="13"/>
  <c r="AX107" i="12" s="1"/>
  <c r="AY107" i="12" s="1"/>
  <c r="BC107" i="12" s="1"/>
  <c r="BE107" i="12" s="1"/>
  <c r="L107" i="13"/>
  <c r="AX107" i="10" s="1"/>
  <c r="AY107" i="10" s="1"/>
  <c r="BC107" i="10" s="1"/>
  <c r="BE107" i="10" s="1"/>
  <c r="N107" i="13"/>
  <c r="BV107" i="8" s="1"/>
  <c r="BW107" i="8" s="1"/>
  <c r="CA107" i="8" s="1"/>
  <c r="CC107" i="8" s="1"/>
  <c r="H107" i="13"/>
  <c r="Z107" i="10" s="1"/>
  <c r="AA107" i="10" s="1"/>
  <c r="AE107" i="10" s="1"/>
  <c r="AG107" i="10" s="1"/>
  <c r="G107" i="13"/>
  <c r="Z107" i="12" s="1"/>
  <c r="AA107" i="12" s="1"/>
  <c r="AE107" i="12" s="1"/>
  <c r="AG107" i="12" s="1"/>
  <c r="S107" i="13"/>
  <c r="CT107" i="12" s="1"/>
  <c r="CU107" i="12" s="1"/>
  <c r="CY107" i="12" s="1"/>
  <c r="DA107" i="12" s="1"/>
  <c r="O107" i="13"/>
  <c r="BV107" i="12" s="1"/>
  <c r="BW107" i="12" s="1"/>
  <c r="CA107" i="12" s="1"/>
  <c r="CC107" i="12" s="1"/>
  <c r="F107" i="13"/>
  <c r="Z107" i="8" s="1"/>
  <c r="AA107" i="8" s="1"/>
  <c r="AE107" i="8" s="1"/>
  <c r="AG107" i="8" s="1"/>
  <c r="M107" i="13"/>
  <c r="AX107" i="11" s="1"/>
  <c r="AY107" i="11" s="1"/>
  <c r="BC107" i="11" s="1"/>
  <c r="BE107" i="11" s="1"/>
  <c r="X107" i="13"/>
  <c r="DR107" i="10" s="1"/>
  <c r="DS107" i="10" s="1"/>
  <c r="DW107" i="10" s="1"/>
  <c r="DY107" i="10" s="1"/>
  <c r="B107" i="13"/>
  <c r="B107" i="8" s="1"/>
  <c r="C107" i="8" s="1"/>
  <c r="G107" i="8" s="1"/>
  <c r="I107" i="8" s="1"/>
  <c r="I107" i="13"/>
  <c r="Z107" i="11" s="1"/>
  <c r="AA107" i="11" s="1"/>
  <c r="AE107" i="11" s="1"/>
  <c r="AG107" i="11" s="1"/>
  <c r="P107" i="13"/>
  <c r="BV107" i="10" s="1"/>
  <c r="BW107" i="10" s="1"/>
  <c r="CA107" i="10" s="1"/>
  <c r="CC107" i="10" s="1"/>
  <c r="J107" i="13"/>
  <c r="AX107" i="8" s="1"/>
  <c r="AY107" i="8" s="1"/>
  <c r="BC107" i="8" s="1"/>
  <c r="BE107" i="8" s="1"/>
  <c r="N47" i="19"/>
  <c r="F72" i="1"/>
  <c r="M107" i="10"/>
  <c r="N107" i="10" s="1"/>
  <c r="O107" i="10" s="1"/>
  <c r="D69" i="1"/>
  <c r="DX100" i="8"/>
  <c r="DZ100" i="8" s="1"/>
  <c r="EO100" i="8"/>
  <c r="D42" i="1"/>
  <c r="E42" i="1" s="1"/>
  <c r="CZ101" i="8"/>
  <c r="DQ101" i="8"/>
  <c r="D55" i="1"/>
  <c r="E55" i="1" s="1"/>
  <c r="DM100" i="8"/>
  <c r="DE100" i="8"/>
  <c r="DF100" i="8" s="1"/>
  <c r="DG100" i="8" s="1"/>
  <c r="CG101" i="8"/>
  <c r="CH101" i="8" s="1"/>
  <c r="CI101" i="8" s="1"/>
  <c r="CO101" i="8"/>
  <c r="DZ99" i="8"/>
  <c r="F41" i="1"/>
  <c r="D55" i="19"/>
  <c r="D85" i="19" s="1"/>
  <c r="J70" i="1"/>
  <c r="U103" i="8"/>
  <c r="M103" i="8"/>
  <c r="N103" i="8" s="1"/>
  <c r="O103" i="8" s="1"/>
  <c r="CS102" i="8"/>
  <c r="CB102" i="8"/>
  <c r="DM99" i="8"/>
  <c r="DE99" i="8"/>
  <c r="DF99" i="8" s="1"/>
  <c r="DG99" i="8" s="1"/>
  <c r="BI101" i="8"/>
  <c r="BJ101" i="8" s="1"/>
  <c r="BK101" i="8" s="1"/>
  <c r="BQ101" i="8"/>
  <c r="AH103" i="8"/>
  <c r="BQ102" i="8"/>
  <c r="BI102" i="8"/>
  <c r="BJ102" i="8" s="1"/>
  <c r="BK102" i="8" s="1"/>
  <c r="BU103" i="8"/>
  <c r="BD103" i="8"/>
  <c r="Y105" i="8"/>
  <c r="A106" i="8"/>
  <c r="H105" i="8"/>
  <c r="AF104" i="8"/>
  <c r="AH104" i="8" s="1"/>
  <c r="AW104" i="8"/>
  <c r="AS102" i="8"/>
  <c r="AK102" i="8"/>
  <c r="AL102" i="8" s="1"/>
  <c r="AM102" i="8" s="1"/>
  <c r="J104" i="8"/>
  <c r="O70" i="1"/>
  <c r="P70" i="1" s="1"/>
  <c r="D62" i="19"/>
  <c r="D86" i="19" s="1"/>
  <c r="F54" i="1"/>
  <c r="I42" i="1"/>
  <c r="I55" i="20"/>
  <c r="I85" i="20" s="1"/>
  <c r="CD104" i="10"/>
  <c r="U106" i="10"/>
  <c r="M106" i="10"/>
  <c r="N106" i="10" s="1"/>
  <c r="O106" i="10" s="1"/>
  <c r="AS103" i="11"/>
  <c r="AK103" i="11"/>
  <c r="AL103" i="11" s="1"/>
  <c r="AM103" i="11" s="1"/>
  <c r="DQ102" i="11"/>
  <c r="CZ102" i="11"/>
  <c r="EK99" i="12"/>
  <c r="EC99" i="12"/>
  <c r="ED99" i="12" s="1"/>
  <c r="EE99" i="12" s="1"/>
  <c r="DB101" i="11"/>
  <c r="U104" i="12"/>
  <c r="M104" i="12"/>
  <c r="N104" i="12" s="1"/>
  <c r="O104" i="12" s="1"/>
  <c r="CS103" i="12"/>
  <c r="CB103" i="12"/>
  <c r="DZ100" i="12"/>
  <c r="DM102" i="10"/>
  <c r="DE102" i="10"/>
  <c r="DF102" i="10" s="1"/>
  <c r="DG102" i="10" s="1"/>
  <c r="DZ100" i="11"/>
  <c r="DQ104" i="10"/>
  <c r="CZ104" i="10"/>
  <c r="AW105" i="12"/>
  <c r="AF105" i="12"/>
  <c r="AW105" i="11"/>
  <c r="AF105" i="11"/>
  <c r="U104" i="11"/>
  <c r="M104" i="11"/>
  <c r="N104" i="11" s="1"/>
  <c r="O104" i="11" s="1"/>
  <c r="BQ102" i="12"/>
  <c r="BI102" i="12"/>
  <c r="BJ102" i="12" s="1"/>
  <c r="BK102" i="12" s="1"/>
  <c r="CO101" i="11"/>
  <c r="CG101" i="11"/>
  <c r="CH101" i="11" s="1"/>
  <c r="CI101" i="11" s="1"/>
  <c r="BF105" i="10"/>
  <c r="J105" i="12"/>
  <c r="J105" i="11"/>
  <c r="CO103" i="10"/>
  <c r="CG103" i="10"/>
  <c r="CH103" i="10" s="1"/>
  <c r="CI103" i="10" s="1"/>
  <c r="EK99" i="11"/>
  <c r="EC99" i="11"/>
  <c r="ED99" i="11" s="1"/>
  <c r="EE99" i="11" s="1"/>
  <c r="AS103" i="12"/>
  <c r="AK103" i="12"/>
  <c r="AL103" i="12" s="1"/>
  <c r="AM103" i="12" s="1"/>
  <c r="AH106" i="10"/>
  <c r="A109" i="10"/>
  <c r="Y108" i="10"/>
  <c r="H108" i="10"/>
  <c r="CS105" i="10"/>
  <c r="CB105" i="10"/>
  <c r="AH104" i="11"/>
  <c r="EK101" i="10"/>
  <c r="EC101" i="10"/>
  <c r="ED101" i="10" s="1"/>
  <c r="EE101" i="10" s="1"/>
  <c r="BQ104" i="10"/>
  <c r="BI104" i="10"/>
  <c r="BJ104" i="10" s="1"/>
  <c r="BK104" i="10" s="1"/>
  <c r="A107" i="12"/>
  <c r="Y106" i="12"/>
  <c r="H106" i="12"/>
  <c r="A107" i="11"/>
  <c r="H106" i="11"/>
  <c r="Y106" i="11"/>
  <c r="BQ102" i="11"/>
  <c r="BI102" i="11"/>
  <c r="BJ102" i="11" s="1"/>
  <c r="BK102" i="11" s="1"/>
  <c r="BU106" i="10"/>
  <c r="BD106" i="10"/>
  <c r="N87" i="21"/>
  <c r="D87" i="20"/>
  <c r="I62" i="22"/>
  <c r="I86" i="22" s="1"/>
  <c r="O55" i="1"/>
  <c r="AW107" i="10"/>
  <c r="AF107" i="10"/>
  <c r="D87" i="22"/>
  <c r="DM100" i="12"/>
  <c r="DE100" i="12"/>
  <c r="DF100" i="12" s="1"/>
  <c r="DG100" i="12" s="1"/>
  <c r="DX101" i="12"/>
  <c r="EO101" i="12"/>
  <c r="G43" i="1"/>
  <c r="H43" i="1" s="1"/>
  <c r="Y55" i="1" s="1"/>
  <c r="G56" i="1"/>
  <c r="H56" i="1" s="1"/>
  <c r="CD102" i="12"/>
  <c r="E70" i="1"/>
  <c r="CB103" i="11"/>
  <c r="CS103" i="11"/>
  <c r="BF103" i="12"/>
  <c r="BD104" i="11"/>
  <c r="BU104" i="11"/>
  <c r="AS105" i="10"/>
  <c r="AK105" i="10"/>
  <c r="AL105" i="10" s="1"/>
  <c r="AM105" i="10" s="1"/>
  <c r="DB103" i="10"/>
  <c r="I55" i="22"/>
  <c r="I85" i="22" s="1"/>
  <c r="O42" i="1"/>
  <c r="G70" i="1"/>
  <c r="BU104" i="12"/>
  <c r="BD104" i="12"/>
  <c r="DZ102" i="10"/>
  <c r="I55" i="1"/>
  <c r="I62" i="20"/>
  <c r="I86" i="20" s="1"/>
  <c r="DQ102" i="12"/>
  <c r="CZ102" i="12"/>
  <c r="BF103" i="11"/>
  <c r="DX103" i="10"/>
  <c r="EO103" i="10"/>
  <c r="M43" i="1"/>
  <c r="N43" i="1" s="1"/>
  <c r="AA55" i="1" s="1"/>
  <c r="DX101" i="11"/>
  <c r="M56" i="1"/>
  <c r="N56" i="1" s="1"/>
  <c r="EO101" i="11"/>
  <c r="AH104" i="12"/>
  <c r="CO101" i="12"/>
  <c r="CG101" i="12"/>
  <c r="CH101" i="12" s="1"/>
  <c r="CI101" i="12" s="1"/>
  <c r="DM100" i="11"/>
  <c r="DE100" i="11"/>
  <c r="DF100" i="11" s="1"/>
  <c r="DG100" i="11" s="1"/>
  <c r="DB101" i="12"/>
  <c r="CD102" i="11"/>
  <c r="W108" i="13" l="1"/>
  <c r="DR108" i="12" s="1"/>
  <c r="DS108" i="12" s="1"/>
  <c r="DW108" i="12" s="1"/>
  <c r="DY108" i="12" s="1"/>
  <c r="G108" i="13"/>
  <c r="Z108" i="12" s="1"/>
  <c r="AA108" i="12" s="1"/>
  <c r="AE108" i="12" s="1"/>
  <c r="AG108" i="12" s="1"/>
  <c r="P108" i="13"/>
  <c r="BV108" i="10" s="1"/>
  <c r="BW108" i="10" s="1"/>
  <c r="CA108" i="10" s="1"/>
  <c r="CC108" i="10" s="1"/>
  <c r="J108" i="13"/>
  <c r="AX108" i="8" s="1"/>
  <c r="AY108" i="8" s="1"/>
  <c r="BC108" i="8" s="1"/>
  <c r="BE108" i="8" s="1"/>
  <c r="O108" i="13"/>
  <c r="BV108" i="12" s="1"/>
  <c r="BW108" i="12" s="1"/>
  <c r="CA108" i="12" s="1"/>
  <c r="CC108" i="12" s="1"/>
  <c r="X108" i="13"/>
  <c r="DR108" i="10" s="1"/>
  <c r="DS108" i="10" s="1"/>
  <c r="DW108" i="10" s="1"/>
  <c r="DY108" i="10" s="1"/>
  <c r="C108" i="13"/>
  <c r="B108" i="12" s="1"/>
  <c r="C108" i="12" s="1"/>
  <c r="G108" i="12" s="1"/>
  <c r="I108" i="12" s="1"/>
  <c r="A109" i="13"/>
  <c r="M108" i="13"/>
  <c r="AX108" i="11" s="1"/>
  <c r="AY108" i="11" s="1"/>
  <c r="BC108" i="11" s="1"/>
  <c r="BE108" i="11" s="1"/>
  <c r="I108" i="13"/>
  <c r="Z108" i="11" s="1"/>
  <c r="AA108" i="11" s="1"/>
  <c r="AE108" i="11" s="1"/>
  <c r="AG108" i="11" s="1"/>
  <c r="L108" i="13"/>
  <c r="AX108" i="10" s="1"/>
  <c r="AY108" i="10" s="1"/>
  <c r="BC108" i="10" s="1"/>
  <c r="BE108" i="10" s="1"/>
  <c r="S108" i="13"/>
  <c r="CT108" i="12" s="1"/>
  <c r="CU108" i="12" s="1"/>
  <c r="CY108" i="12" s="1"/>
  <c r="DA108" i="12" s="1"/>
  <c r="V108" i="13"/>
  <c r="DR108" i="8" s="1"/>
  <c r="DS108" i="8" s="1"/>
  <c r="DW108" i="8" s="1"/>
  <c r="DY108" i="8" s="1"/>
  <c r="Y108" i="13"/>
  <c r="DR108" i="11" s="1"/>
  <c r="DS108" i="11" s="1"/>
  <c r="DW108" i="11" s="1"/>
  <c r="DY108" i="11" s="1"/>
  <c r="E108" i="13"/>
  <c r="B108" i="11" s="1"/>
  <c r="C108" i="11" s="1"/>
  <c r="G108" i="11" s="1"/>
  <c r="I108" i="11" s="1"/>
  <c r="K108" i="13"/>
  <c r="AX108" i="12" s="1"/>
  <c r="AY108" i="12" s="1"/>
  <c r="BC108" i="12" s="1"/>
  <c r="BE108" i="12" s="1"/>
  <c r="D108" i="13"/>
  <c r="B108" i="10" s="1"/>
  <c r="C108" i="10" s="1"/>
  <c r="G108" i="10" s="1"/>
  <c r="I108" i="10" s="1"/>
  <c r="U108" i="13"/>
  <c r="CT108" i="11" s="1"/>
  <c r="CU108" i="11" s="1"/>
  <c r="CY108" i="11" s="1"/>
  <c r="DA108" i="11" s="1"/>
  <c r="N108" i="13"/>
  <c r="BV108" i="8" s="1"/>
  <c r="BW108" i="8" s="1"/>
  <c r="CA108" i="8" s="1"/>
  <c r="CC108" i="8" s="1"/>
  <c r="R108" i="13"/>
  <c r="CT108" i="8" s="1"/>
  <c r="CU108" i="8" s="1"/>
  <c r="CY108" i="8" s="1"/>
  <c r="DA108" i="8" s="1"/>
  <c r="H108" i="13"/>
  <c r="Z108" i="10" s="1"/>
  <c r="AA108" i="10" s="1"/>
  <c r="AE108" i="10" s="1"/>
  <c r="AG108" i="10" s="1"/>
  <c r="Q108" i="13"/>
  <c r="BV108" i="11" s="1"/>
  <c r="BW108" i="11" s="1"/>
  <c r="CA108" i="11" s="1"/>
  <c r="CC108" i="11" s="1"/>
  <c r="F108" i="13"/>
  <c r="Z108" i="8" s="1"/>
  <c r="AA108" i="8" s="1"/>
  <c r="AE108" i="8" s="1"/>
  <c r="AG108" i="8" s="1"/>
  <c r="T108" i="13"/>
  <c r="CT108" i="10" s="1"/>
  <c r="CU108" i="10" s="1"/>
  <c r="CY108" i="10" s="1"/>
  <c r="DA108" i="10" s="1"/>
  <c r="B108" i="13"/>
  <c r="B108" i="8" s="1"/>
  <c r="C108" i="8" s="1"/>
  <c r="G108" i="8" s="1"/>
  <c r="I108" i="8" s="1"/>
  <c r="D70" i="1"/>
  <c r="I87" i="22"/>
  <c r="G71" i="1"/>
  <c r="U104" i="8"/>
  <c r="M104" i="8"/>
  <c r="N104" i="8" s="1"/>
  <c r="O104" i="8" s="1"/>
  <c r="AS104" i="8"/>
  <c r="AK104" i="8"/>
  <c r="AL104" i="8" s="1"/>
  <c r="AM104" i="8" s="1"/>
  <c r="CD102" i="8"/>
  <c r="F55" i="1"/>
  <c r="O71" i="1"/>
  <c r="P71" i="1" s="1"/>
  <c r="I62" i="19"/>
  <c r="I86" i="19" s="1"/>
  <c r="BF103" i="8"/>
  <c r="CZ102" i="8"/>
  <c r="DQ102" i="8"/>
  <c r="D56" i="1"/>
  <c r="E56" i="1" s="1"/>
  <c r="DX101" i="8"/>
  <c r="DZ101" i="8" s="1"/>
  <c r="EO101" i="8"/>
  <c r="D43" i="1"/>
  <c r="E43" i="1" s="1"/>
  <c r="X55" i="1" s="1"/>
  <c r="CS103" i="8"/>
  <c r="CB103" i="8"/>
  <c r="CD103" i="8" s="1"/>
  <c r="DB101" i="8"/>
  <c r="J105" i="8"/>
  <c r="AS103" i="8"/>
  <c r="AK103" i="8"/>
  <c r="AL103" i="8" s="1"/>
  <c r="AM103" i="8" s="1"/>
  <c r="I55" i="19"/>
  <c r="I85" i="19" s="1"/>
  <c r="J71" i="1"/>
  <c r="F42" i="1"/>
  <c r="H106" i="8"/>
  <c r="Y106" i="8"/>
  <c r="A107" i="8"/>
  <c r="EK99" i="8"/>
  <c r="EC99" i="8"/>
  <c r="ED99" i="8" s="1"/>
  <c r="EE99" i="8" s="1"/>
  <c r="AF105" i="8"/>
  <c r="AW105" i="8"/>
  <c r="BD104" i="8"/>
  <c r="BU104" i="8"/>
  <c r="D87" i="19"/>
  <c r="EC100" i="8"/>
  <c r="ED100" i="8" s="1"/>
  <c r="EE100" i="8" s="1"/>
  <c r="EK100" i="8"/>
  <c r="BF104" i="11"/>
  <c r="AW106" i="11"/>
  <c r="AF106" i="11"/>
  <c r="J108" i="10"/>
  <c r="DZ103" i="10"/>
  <c r="CO102" i="12"/>
  <c r="CG102" i="12"/>
  <c r="CH102" i="12" s="1"/>
  <c r="CI102" i="12" s="1"/>
  <c r="J106" i="11"/>
  <c r="AW108" i="10"/>
  <c r="AF108" i="10"/>
  <c r="AH105" i="12"/>
  <c r="BU105" i="11"/>
  <c r="BD105" i="11"/>
  <c r="DX102" i="11"/>
  <c r="EO102" i="11"/>
  <c r="N62" i="20"/>
  <c r="N86" i="20" s="1"/>
  <c r="I56" i="1"/>
  <c r="AH107" i="10"/>
  <c r="Y107" i="11"/>
  <c r="A108" i="11"/>
  <c r="H107" i="11"/>
  <c r="Y109" i="10"/>
  <c r="A110" i="10"/>
  <c r="H109" i="10"/>
  <c r="BQ105" i="10"/>
  <c r="BI105" i="10"/>
  <c r="BJ105" i="10" s="1"/>
  <c r="BK105" i="10" s="1"/>
  <c r="BD105" i="12"/>
  <c r="BU105" i="12"/>
  <c r="DM101" i="11"/>
  <c r="DE101" i="11"/>
  <c r="DF101" i="11" s="1"/>
  <c r="DG101" i="11" s="1"/>
  <c r="DM101" i="12"/>
  <c r="DE101" i="12"/>
  <c r="DF101" i="12" s="1"/>
  <c r="DG101" i="12" s="1"/>
  <c r="N62" i="22"/>
  <c r="N86" i="22" s="1"/>
  <c r="O56" i="1"/>
  <c r="BQ103" i="11"/>
  <c r="BI103" i="11"/>
  <c r="BJ103" i="11" s="1"/>
  <c r="BK103" i="11" s="1"/>
  <c r="DB102" i="12"/>
  <c r="DM103" i="10"/>
  <c r="DE103" i="10"/>
  <c r="DF103" i="10" s="1"/>
  <c r="DG103" i="10" s="1"/>
  <c r="BQ103" i="12"/>
  <c r="BI103" i="12"/>
  <c r="BJ103" i="12" s="1"/>
  <c r="BK103" i="12" s="1"/>
  <c r="N55" i="20"/>
  <c r="N85" i="20" s="1"/>
  <c r="I43" i="1"/>
  <c r="BU107" i="10"/>
  <c r="BD107" i="10"/>
  <c r="J106" i="12"/>
  <c r="AS104" i="11"/>
  <c r="AK104" i="11"/>
  <c r="AL104" i="11" s="1"/>
  <c r="AM104" i="11" s="1"/>
  <c r="AS106" i="10"/>
  <c r="AK106" i="10"/>
  <c r="AL106" i="10" s="1"/>
  <c r="AM106" i="10" s="1"/>
  <c r="DZ101" i="11"/>
  <c r="EO102" i="12"/>
  <c r="DX102" i="12"/>
  <c r="DQ103" i="11"/>
  <c r="CZ103" i="11"/>
  <c r="BF106" i="10"/>
  <c r="AW106" i="12"/>
  <c r="AF106" i="12"/>
  <c r="CD105" i="10"/>
  <c r="U105" i="11"/>
  <c r="M105" i="11"/>
  <c r="N105" i="11" s="1"/>
  <c r="O105" i="11" s="1"/>
  <c r="DB104" i="10"/>
  <c r="EK102" i="10"/>
  <c r="EC102" i="10"/>
  <c r="ED102" i="10" s="1"/>
  <c r="EE102" i="10" s="1"/>
  <c r="AS104" i="12"/>
  <c r="AK104" i="12"/>
  <c r="AL104" i="12" s="1"/>
  <c r="AM104" i="12" s="1"/>
  <c r="N55" i="22"/>
  <c r="N85" i="22" s="1"/>
  <c r="O43" i="1"/>
  <c r="BF104" i="12"/>
  <c r="CD103" i="11"/>
  <c r="DZ101" i="12"/>
  <c r="CS106" i="10"/>
  <c r="CB106" i="10"/>
  <c r="Y107" i="12"/>
  <c r="A108" i="12"/>
  <c r="H107" i="12"/>
  <c r="DQ105" i="10"/>
  <c r="CZ105" i="10"/>
  <c r="DX104" i="10"/>
  <c r="EO104" i="10"/>
  <c r="EK100" i="12"/>
  <c r="EC100" i="12"/>
  <c r="ED100" i="12" s="1"/>
  <c r="EE100" i="12" s="1"/>
  <c r="E71" i="1"/>
  <c r="CS104" i="12"/>
  <c r="CB104" i="12"/>
  <c r="U105" i="12"/>
  <c r="M105" i="12"/>
  <c r="N105" i="12" s="1"/>
  <c r="O105" i="12" s="1"/>
  <c r="CD103" i="12"/>
  <c r="CO104" i="10"/>
  <c r="CG104" i="10"/>
  <c r="CH104" i="10" s="1"/>
  <c r="CI104" i="10" s="1"/>
  <c r="CO102" i="11"/>
  <c r="CG102" i="11"/>
  <c r="CH102" i="11" s="1"/>
  <c r="CI102" i="11" s="1"/>
  <c r="CS104" i="11"/>
  <c r="CB104" i="11"/>
  <c r="AH105" i="11"/>
  <c r="EK100" i="11"/>
  <c r="EC100" i="11"/>
  <c r="ED100" i="11" s="1"/>
  <c r="EE100" i="11" s="1"/>
  <c r="CZ103" i="12"/>
  <c r="DQ103" i="12"/>
  <c r="DB102" i="11"/>
  <c r="I87" i="20"/>
  <c r="F109" i="13" l="1"/>
  <c r="Z109" i="8" s="1"/>
  <c r="AA109" i="8" s="1"/>
  <c r="AE109" i="8" s="1"/>
  <c r="AG109" i="8" s="1"/>
  <c r="V109" i="13"/>
  <c r="DR109" i="8" s="1"/>
  <c r="DS109" i="8" s="1"/>
  <c r="DW109" i="8" s="1"/>
  <c r="DY109" i="8" s="1"/>
  <c r="P109" i="13"/>
  <c r="BV109" i="10" s="1"/>
  <c r="BW109" i="10" s="1"/>
  <c r="CA109" i="10" s="1"/>
  <c r="CC109" i="10" s="1"/>
  <c r="Y109" i="13"/>
  <c r="DR109" i="11" s="1"/>
  <c r="DS109" i="11" s="1"/>
  <c r="DW109" i="11" s="1"/>
  <c r="DY109" i="11" s="1"/>
  <c r="L109" i="13"/>
  <c r="AX109" i="10" s="1"/>
  <c r="AY109" i="10" s="1"/>
  <c r="BC109" i="10" s="1"/>
  <c r="BE109" i="10" s="1"/>
  <c r="E109" i="13"/>
  <c r="B109" i="11" s="1"/>
  <c r="C109" i="11" s="1"/>
  <c r="G109" i="11" s="1"/>
  <c r="I109" i="11" s="1"/>
  <c r="A110" i="13"/>
  <c r="J109" i="13"/>
  <c r="AX109" i="8" s="1"/>
  <c r="AY109" i="8" s="1"/>
  <c r="BC109" i="8" s="1"/>
  <c r="BE109" i="8" s="1"/>
  <c r="D109" i="13"/>
  <c r="B109" i="10" s="1"/>
  <c r="C109" i="10" s="1"/>
  <c r="G109" i="10" s="1"/>
  <c r="I109" i="10" s="1"/>
  <c r="T109" i="13"/>
  <c r="CT109" i="10" s="1"/>
  <c r="CU109" i="10" s="1"/>
  <c r="CY109" i="10" s="1"/>
  <c r="DA109" i="10" s="1"/>
  <c r="C109" i="13"/>
  <c r="B109" i="12" s="1"/>
  <c r="C109" i="12" s="1"/>
  <c r="G109" i="12" s="1"/>
  <c r="I109" i="12" s="1"/>
  <c r="K109" i="13"/>
  <c r="AX109" i="12" s="1"/>
  <c r="AY109" i="12" s="1"/>
  <c r="BC109" i="12" s="1"/>
  <c r="BE109" i="12" s="1"/>
  <c r="M109" i="13"/>
  <c r="AX109" i="11" s="1"/>
  <c r="AY109" i="11" s="1"/>
  <c r="BC109" i="11" s="1"/>
  <c r="BE109" i="11" s="1"/>
  <c r="N109" i="13"/>
  <c r="BV109" i="8" s="1"/>
  <c r="BW109" i="8" s="1"/>
  <c r="CA109" i="8" s="1"/>
  <c r="CC109" i="8" s="1"/>
  <c r="G109" i="13"/>
  <c r="Z109" i="12" s="1"/>
  <c r="AA109" i="12" s="1"/>
  <c r="AE109" i="12" s="1"/>
  <c r="AG109" i="12" s="1"/>
  <c r="B109" i="13"/>
  <c r="B109" i="8" s="1"/>
  <c r="C109" i="8" s="1"/>
  <c r="G109" i="8" s="1"/>
  <c r="I109" i="8" s="1"/>
  <c r="X109" i="13"/>
  <c r="DR109" i="10" s="1"/>
  <c r="DS109" i="10" s="1"/>
  <c r="DW109" i="10" s="1"/>
  <c r="DY109" i="10" s="1"/>
  <c r="H109" i="13"/>
  <c r="Z109" i="10" s="1"/>
  <c r="AA109" i="10" s="1"/>
  <c r="AE109" i="10" s="1"/>
  <c r="AG109" i="10" s="1"/>
  <c r="W109" i="13"/>
  <c r="DR109" i="12" s="1"/>
  <c r="DS109" i="12" s="1"/>
  <c r="DW109" i="12" s="1"/>
  <c r="DY109" i="12" s="1"/>
  <c r="I109" i="13"/>
  <c r="Z109" i="11" s="1"/>
  <c r="AA109" i="11" s="1"/>
  <c r="AE109" i="11" s="1"/>
  <c r="AG109" i="11" s="1"/>
  <c r="U109" i="13"/>
  <c r="CT109" i="11" s="1"/>
  <c r="CU109" i="11" s="1"/>
  <c r="CY109" i="11" s="1"/>
  <c r="DA109" i="11" s="1"/>
  <c r="R109" i="13"/>
  <c r="CT109" i="8" s="1"/>
  <c r="CU109" i="8" s="1"/>
  <c r="CY109" i="8" s="1"/>
  <c r="DA109" i="8" s="1"/>
  <c r="S109" i="13"/>
  <c r="CT109" i="12" s="1"/>
  <c r="CU109" i="12" s="1"/>
  <c r="CY109" i="12" s="1"/>
  <c r="DA109" i="12" s="1"/>
  <c r="O109" i="13"/>
  <c r="BV109" i="12" s="1"/>
  <c r="BW109" i="12" s="1"/>
  <c r="CA109" i="12" s="1"/>
  <c r="CC109" i="12" s="1"/>
  <c r="Q109" i="13"/>
  <c r="BV109" i="11" s="1"/>
  <c r="BW109" i="11" s="1"/>
  <c r="CA109" i="11" s="1"/>
  <c r="CC109" i="11" s="1"/>
  <c r="L68" i="1"/>
  <c r="M68" i="1" s="1"/>
  <c r="AP103" i="8" s="1"/>
  <c r="AQ103" i="8" s="1"/>
  <c r="L67" i="1"/>
  <c r="M67" i="1" s="1"/>
  <c r="R105" i="12" s="1"/>
  <c r="L69" i="1"/>
  <c r="M69" i="1" s="1"/>
  <c r="BN105" i="10" s="1"/>
  <c r="L70" i="1"/>
  <c r="M70" i="1" s="1"/>
  <c r="CL102" i="11" s="1"/>
  <c r="L71" i="1"/>
  <c r="M71" i="1" s="1"/>
  <c r="N87" i="22"/>
  <c r="N87" i="20"/>
  <c r="D71" i="1"/>
  <c r="EK101" i="8"/>
  <c r="EC101" i="8"/>
  <c r="ED101" i="8" s="1"/>
  <c r="EE101" i="8" s="1"/>
  <c r="BQ103" i="8"/>
  <c r="BI103" i="8"/>
  <c r="BJ103" i="8" s="1"/>
  <c r="BK103" i="8" s="1"/>
  <c r="O72" i="1"/>
  <c r="P72" i="1" s="1"/>
  <c r="N62" i="19"/>
  <c r="N86" i="19" s="1"/>
  <c r="F56" i="1"/>
  <c r="BD105" i="8"/>
  <c r="BU105" i="8"/>
  <c r="DX102" i="8"/>
  <c r="EO102" i="8"/>
  <c r="AH105" i="8"/>
  <c r="U105" i="8"/>
  <c r="M105" i="8"/>
  <c r="N105" i="8" s="1"/>
  <c r="O105" i="8" s="1"/>
  <c r="CO103" i="8"/>
  <c r="CG103" i="8"/>
  <c r="CH103" i="8" s="1"/>
  <c r="CI103" i="8" s="1"/>
  <c r="DB102" i="8"/>
  <c r="I87" i="19"/>
  <c r="CS104" i="8"/>
  <c r="CB104" i="8"/>
  <c r="CD104" i="8" s="1"/>
  <c r="DQ103" i="8"/>
  <c r="CZ103" i="8"/>
  <c r="DB103" i="8" s="1"/>
  <c r="BF104" i="8"/>
  <c r="H107" i="8"/>
  <c r="A108" i="8"/>
  <c r="Y107" i="8"/>
  <c r="DE101" i="8"/>
  <c r="DF101" i="8" s="1"/>
  <c r="DG101" i="8" s="1"/>
  <c r="DM101" i="8"/>
  <c r="AF106" i="8"/>
  <c r="AW106" i="8"/>
  <c r="J72" i="1"/>
  <c r="F43" i="1"/>
  <c r="N55" i="19"/>
  <c r="N85" i="19" s="1"/>
  <c r="J106" i="8"/>
  <c r="CO102" i="8"/>
  <c r="CG102" i="8"/>
  <c r="CH102" i="8" s="1"/>
  <c r="CI102" i="8" s="1"/>
  <c r="CS107" i="10"/>
  <c r="CB107" i="10"/>
  <c r="DZ102" i="11"/>
  <c r="CD104" i="11"/>
  <c r="CD104" i="12"/>
  <c r="J107" i="12"/>
  <c r="DM104" i="10"/>
  <c r="DE104" i="10"/>
  <c r="DF104" i="10" s="1"/>
  <c r="DG104" i="10" s="1"/>
  <c r="BQ106" i="10"/>
  <c r="BI106" i="10"/>
  <c r="BJ106" i="10" s="1"/>
  <c r="BK106" i="10" s="1"/>
  <c r="EK101" i="11"/>
  <c r="EC101" i="11"/>
  <c r="ED101" i="11" s="1"/>
  <c r="EE101" i="11" s="1"/>
  <c r="BF105" i="11"/>
  <c r="DQ104" i="11"/>
  <c r="CZ104" i="11"/>
  <c r="CZ104" i="12"/>
  <c r="DQ104" i="12"/>
  <c r="Y108" i="12"/>
  <c r="A109" i="12"/>
  <c r="H108" i="12"/>
  <c r="CO103" i="11"/>
  <c r="CG103" i="11"/>
  <c r="CH103" i="11" s="1"/>
  <c r="CI103" i="11" s="1"/>
  <c r="DM102" i="12"/>
  <c r="DE102" i="12"/>
  <c r="DF102" i="12" s="1"/>
  <c r="DG102" i="12" s="1"/>
  <c r="J109" i="10"/>
  <c r="CB105" i="11"/>
  <c r="CS105" i="11"/>
  <c r="EK101" i="12"/>
  <c r="EC101" i="12"/>
  <c r="ED101" i="12" s="1"/>
  <c r="EE101" i="12" s="1"/>
  <c r="AS105" i="11"/>
  <c r="AK105" i="11"/>
  <c r="AL105" i="11" s="1"/>
  <c r="AM105" i="11" s="1"/>
  <c r="DZ104" i="10"/>
  <c r="AW107" i="12"/>
  <c r="AF107" i="12"/>
  <c r="DB103" i="11"/>
  <c r="H110" i="10"/>
  <c r="J110" i="10" s="1"/>
  <c r="A111" i="10"/>
  <c r="Y110" i="10"/>
  <c r="AS107" i="10"/>
  <c r="AK107" i="10"/>
  <c r="AL107" i="10" s="1"/>
  <c r="AM107" i="10" s="1"/>
  <c r="AH108" i="10"/>
  <c r="U108" i="10"/>
  <c r="M108" i="10"/>
  <c r="N108" i="10" s="1"/>
  <c r="O108" i="10" s="1"/>
  <c r="BQ104" i="12"/>
  <c r="BI104" i="12"/>
  <c r="BJ104" i="12" s="1"/>
  <c r="BK104" i="12" s="1"/>
  <c r="DX103" i="11"/>
  <c r="EO103" i="11"/>
  <c r="AF109" i="10"/>
  <c r="AW109" i="10"/>
  <c r="E72" i="1"/>
  <c r="BD108" i="10"/>
  <c r="BU108" i="10"/>
  <c r="EK103" i="10"/>
  <c r="EC103" i="10"/>
  <c r="ED103" i="10" s="1"/>
  <c r="EE103" i="10" s="1"/>
  <c r="AH106" i="11"/>
  <c r="CO103" i="12"/>
  <c r="CG103" i="12"/>
  <c r="CH103" i="12" s="1"/>
  <c r="CI103" i="12" s="1"/>
  <c r="CD106" i="10"/>
  <c r="CO105" i="10"/>
  <c r="CG105" i="10"/>
  <c r="CH105" i="10" s="1"/>
  <c r="CI105" i="10" s="1"/>
  <c r="DZ102" i="12"/>
  <c r="J107" i="11"/>
  <c r="BD106" i="11"/>
  <c r="BU106" i="11"/>
  <c r="EO105" i="10"/>
  <c r="DX105" i="10"/>
  <c r="EO103" i="12"/>
  <c r="DX103" i="12"/>
  <c r="DQ106" i="10"/>
  <c r="CZ106" i="10"/>
  <c r="AH106" i="12"/>
  <c r="U106" i="12"/>
  <c r="M106" i="12"/>
  <c r="N106" i="12" s="1"/>
  <c r="O106" i="12" s="1"/>
  <c r="CS105" i="12"/>
  <c r="CB105" i="12"/>
  <c r="Y108" i="11"/>
  <c r="A109" i="11"/>
  <c r="H108" i="11"/>
  <c r="U106" i="11"/>
  <c r="M106" i="11"/>
  <c r="N106" i="11" s="1"/>
  <c r="O106" i="11" s="1"/>
  <c r="DM102" i="11"/>
  <c r="DE102" i="11"/>
  <c r="DF102" i="11" s="1"/>
  <c r="DG102" i="11" s="1"/>
  <c r="DB103" i="12"/>
  <c r="DB105" i="10"/>
  <c r="G72" i="1"/>
  <c r="BU106" i="12"/>
  <c r="BD106" i="12"/>
  <c r="BF107" i="10"/>
  <c r="BF105" i="12"/>
  <c r="AF107" i="11"/>
  <c r="AW107" i="11"/>
  <c r="AS105" i="12"/>
  <c r="AK105" i="12"/>
  <c r="AL105" i="12" s="1"/>
  <c r="AM105" i="12" s="1"/>
  <c r="BQ104" i="11"/>
  <c r="BI104" i="11"/>
  <c r="BJ104" i="11" s="1"/>
  <c r="BK104" i="11" s="1"/>
  <c r="C110" i="13" l="1"/>
  <c r="B110" i="12" s="1"/>
  <c r="C110" i="12" s="1"/>
  <c r="G110" i="12" s="1"/>
  <c r="I110" i="12" s="1"/>
  <c r="W110" i="13"/>
  <c r="DR110" i="12" s="1"/>
  <c r="DS110" i="12" s="1"/>
  <c r="DW110" i="12" s="1"/>
  <c r="DY110" i="12" s="1"/>
  <c r="K110" i="13"/>
  <c r="AX110" i="12" s="1"/>
  <c r="AY110" i="12" s="1"/>
  <c r="BC110" i="12" s="1"/>
  <c r="BE110" i="12" s="1"/>
  <c r="U110" i="13"/>
  <c r="CT110" i="11" s="1"/>
  <c r="CU110" i="11" s="1"/>
  <c r="CY110" i="11" s="1"/>
  <c r="DA110" i="11" s="1"/>
  <c r="G110" i="13"/>
  <c r="Z110" i="12" s="1"/>
  <c r="AA110" i="12" s="1"/>
  <c r="AE110" i="12" s="1"/>
  <c r="AG110" i="12" s="1"/>
  <c r="H110" i="13"/>
  <c r="Z110" i="10" s="1"/>
  <c r="AA110" i="10" s="1"/>
  <c r="AE110" i="10" s="1"/>
  <c r="AG110" i="10" s="1"/>
  <c r="N110" i="13"/>
  <c r="BV110" i="8" s="1"/>
  <c r="BW110" i="8" s="1"/>
  <c r="CA110" i="8" s="1"/>
  <c r="CC110" i="8" s="1"/>
  <c r="D110" i="13"/>
  <c r="B110" i="10" s="1"/>
  <c r="C110" i="10" s="1"/>
  <c r="G110" i="10" s="1"/>
  <c r="I110" i="10" s="1"/>
  <c r="M110" i="10" s="1"/>
  <c r="N110" i="10" s="1"/>
  <c r="J110" i="13"/>
  <c r="AX110" i="8" s="1"/>
  <c r="AY110" i="8" s="1"/>
  <c r="BC110" i="8" s="1"/>
  <c r="BE110" i="8" s="1"/>
  <c r="X110" i="13"/>
  <c r="DR110" i="10" s="1"/>
  <c r="DS110" i="10" s="1"/>
  <c r="DW110" i="10" s="1"/>
  <c r="DY110" i="10" s="1"/>
  <c r="S110" i="13"/>
  <c r="CT110" i="12" s="1"/>
  <c r="CU110" i="12" s="1"/>
  <c r="CY110" i="12" s="1"/>
  <c r="DA110" i="12" s="1"/>
  <c r="F110" i="13"/>
  <c r="Z110" i="8" s="1"/>
  <c r="AA110" i="8" s="1"/>
  <c r="AE110" i="8" s="1"/>
  <c r="AG110" i="8" s="1"/>
  <c r="L110" i="13"/>
  <c r="AX110" i="10" s="1"/>
  <c r="AY110" i="10" s="1"/>
  <c r="BC110" i="10" s="1"/>
  <c r="BE110" i="10" s="1"/>
  <c r="B110" i="13"/>
  <c r="B110" i="8" s="1"/>
  <c r="C110" i="8" s="1"/>
  <c r="G110" i="8" s="1"/>
  <c r="I110" i="8" s="1"/>
  <c r="M110" i="13"/>
  <c r="AX110" i="11" s="1"/>
  <c r="AY110" i="11" s="1"/>
  <c r="BC110" i="11" s="1"/>
  <c r="BE110" i="11" s="1"/>
  <c r="V110" i="13"/>
  <c r="DR110" i="8" s="1"/>
  <c r="DS110" i="8" s="1"/>
  <c r="DW110" i="8" s="1"/>
  <c r="DY110" i="8" s="1"/>
  <c r="A111" i="13"/>
  <c r="Q110" i="13"/>
  <c r="BV110" i="11" s="1"/>
  <c r="BW110" i="11" s="1"/>
  <c r="CA110" i="11" s="1"/>
  <c r="CC110" i="11" s="1"/>
  <c r="O110" i="13"/>
  <c r="BV110" i="12" s="1"/>
  <c r="BW110" i="12" s="1"/>
  <c r="CA110" i="12" s="1"/>
  <c r="CC110" i="12" s="1"/>
  <c r="Y110" i="13"/>
  <c r="DR110" i="11" s="1"/>
  <c r="DS110" i="11" s="1"/>
  <c r="DW110" i="11" s="1"/>
  <c r="DY110" i="11" s="1"/>
  <c r="T110" i="13"/>
  <c r="CT110" i="10" s="1"/>
  <c r="CU110" i="10" s="1"/>
  <c r="CY110" i="10" s="1"/>
  <c r="DA110" i="10" s="1"/>
  <c r="P110" i="13"/>
  <c r="BV110" i="10" s="1"/>
  <c r="BW110" i="10" s="1"/>
  <c r="CA110" i="10" s="1"/>
  <c r="CC110" i="10" s="1"/>
  <c r="R110" i="13"/>
  <c r="CT110" i="8" s="1"/>
  <c r="CU110" i="8" s="1"/>
  <c r="CY110" i="8" s="1"/>
  <c r="DA110" i="8" s="1"/>
  <c r="E110" i="13"/>
  <c r="B110" i="11" s="1"/>
  <c r="C110" i="11" s="1"/>
  <c r="G110" i="11" s="1"/>
  <c r="I110" i="11" s="1"/>
  <c r="I110" i="13"/>
  <c r="Z110" i="11" s="1"/>
  <c r="AA110" i="11" s="1"/>
  <c r="AE110" i="11" s="1"/>
  <c r="AG110" i="11" s="1"/>
  <c r="DJ13" i="8"/>
  <c r="R106" i="11"/>
  <c r="S106" i="11" s="1"/>
  <c r="DJ62" i="10"/>
  <c r="DO62" i="10" s="1"/>
  <c r="BN104" i="11"/>
  <c r="BO104" i="11" s="1"/>
  <c r="DJ95" i="8"/>
  <c r="DJ44" i="12"/>
  <c r="DK44" i="12" s="1"/>
  <c r="DJ60" i="12"/>
  <c r="DK60" i="12" s="1"/>
  <c r="DJ15" i="8"/>
  <c r="DO15" i="8" s="1"/>
  <c r="DJ14" i="8"/>
  <c r="DJ62" i="8"/>
  <c r="DK62" i="8" s="1"/>
  <c r="DJ46" i="10"/>
  <c r="DK46" i="10" s="1"/>
  <c r="DD35" i="12"/>
  <c r="R108" i="10"/>
  <c r="S108" i="10" s="1"/>
  <c r="DJ14" i="10"/>
  <c r="DK14" i="10" s="1"/>
  <c r="DJ92" i="12"/>
  <c r="DK92" i="12" s="1"/>
  <c r="DD57" i="8"/>
  <c r="AP107" i="10"/>
  <c r="AQ107" i="10" s="1"/>
  <c r="DJ96" i="8"/>
  <c r="DJ28" i="11"/>
  <c r="DK28" i="11" s="1"/>
  <c r="AP105" i="11"/>
  <c r="AQ105" i="11" s="1"/>
  <c r="DJ94" i="10"/>
  <c r="DK94" i="10" s="1"/>
  <c r="DJ78" i="10"/>
  <c r="DK78" i="10" s="1"/>
  <c r="DJ31" i="8"/>
  <c r="DK31" i="8" s="1"/>
  <c r="DJ75" i="12"/>
  <c r="DK75" i="12" s="1"/>
  <c r="AP105" i="12"/>
  <c r="AQ105" i="12" s="1"/>
  <c r="BN104" i="12"/>
  <c r="BO104" i="12" s="1"/>
  <c r="DJ60" i="11"/>
  <c r="BN106" i="10"/>
  <c r="BO106" i="10" s="1"/>
  <c r="R105" i="8"/>
  <c r="S105" i="8" s="1"/>
  <c r="W105" i="8" s="1"/>
  <c r="DD74" i="10"/>
  <c r="DJ79" i="8"/>
  <c r="DK79" i="8" s="1"/>
  <c r="BN103" i="8"/>
  <c r="BO103" i="8" s="1"/>
  <c r="R106" i="12"/>
  <c r="S106" i="12" s="1"/>
  <c r="DJ63" i="8"/>
  <c r="DO63" i="8" s="1"/>
  <c r="CF16" i="12"/>
  <c r="DJ30" i="10"/>
  <c r="DK30" i="10" s="1"/>
  <c r="DJ76" i="12"/>
  <c r="DK76" i="12" s="1"/>
  <c r="DD66" i="12"/>
  <c r="DJ13" i="10"/>
  <c r="DJ6" i="12"/>
  <c r="DK6" i="12" s="1"/>
  <c r="CF85" i="11"/>
  <c r="CF98" i="10"/>
  <c r="DJ71" i="11"/>
  <c r="DK71" i="11" s="1"/>
  <c r="DJ44" i="11"/>
  <c r="DO44" i="11" s="1"/>
  <c r="DJ92" i="11"/>
  <c r="DK92" i="11" s="1"/>
  <c r="DD51" i="11"/>
  <c r="DD27" i="11"/>
  <c r="CL68" i="12"/>
  <c r="CM68" i="12" s="1"/>
  <c r="CF26" i="8"/>
  <c r="DJ52" i="8"/>
  <c r="DD93" i="8"/>
  <c r="DJ28" i="12"/>
  <c r="DO28" i="12" s="1"/>
  <c r="DJ76" i="11"/>
  <c r="CF21" i="8"/>
  <c r="CF7" i="12"/>
  <c r="CF67" i="11"/>
  <c r="DJ47" i="8"/>
  <c r="DK47" i="8" s="1"/>
  <c r="DJ91" i="11"/>
  <c r="DK91" i="11" s="1"/>
  <c r="DD52" i="10"/>
  <c r="DJ11" i="8"/>
  <c r="DO11" i="8" s="1"/>
  <c r="CF100" i="10"/>
  <c r="DJ87" i="11"/>
  <c r="DK87" i="11" s="1"/>
  <c r="DJ61" i="12"/>
  <c r="DK61" i="12" s="1"/>
  <c r="DD14" i="12"/>
  <c r="DJ43" i="12"/>
  <c r="DK43" i="12" s="1"/>
  <c r="DJ77" i="10"/>
  <c r="DO77" i="10" s="1"/>
  <c r="DJ95" i="11"/>
  <c r="DK95" i="11" s="1"/>
  <c r="DJ27" i="11"/>
  <c r="DK27" i="11" s="1"/>
  <c r="DJ25" i="11"/>
  <c r="DK25" i="11" s="1"/>
  <c r="DJ75" i="10"/>
  <c r="DD40" i="8"/>
  <c r="DJ43" i="10"/>
  <c r="DK43" i="10" s="1"/>
  <c r="DD46" i="12"/>
  <c r="DD27" i="12"/>
  <c r="DD6" i="8"/>
  <c r="DJ101" i="8"/>
  <c r="DK101" i="8" s="1"/>
  <c r="DJ93" i="10"/>
  <c r="DJ69" i="12"/>
  <c r="DK69" i="12" s="1"/>
  <c r="DJ47" i="10"/>
  <c r="DK47" i="10" s="1"/>
  <c r="DJ93" i="8"/>
  <c r="DO93" i="8" s="1"/>
  <c r="DJ74" i="12"/>
  <c r="DK74" i="12" s="1"/>
  <c r="DJ61" i="8"/>
  <c r="DJ44" i="10"/>
  <c r="DK44" i="10" s="1"/>
  <c r="DJ26" i="12"/>
  <c r="DK26" i="12" s="1"/>
  <c r="DJ7" i="10"/>
  <c r="DK7" i="10" s="1"/>
  <c r="DD19" i="12"/>
  <c r="DD32" i="10"/>
  <c r="DJ92" i="10"/>
  <c r="DO92" i="10" s="1"/>
  <c r="DJ77" i="8"/>
  <c r="DK77" i="8" s="1"/>
  <c r="DJ60" i="10"/>
  <c r="DJ42" i="11"/>
  <c r="DK42" i="11" s="1"/>
  <c r="DJ29" i="8"/>
  <c r="DK29" i="8" s="1"/>
  <c r="DJ9" i="10"/>
  <c r="DK9" i="10" s="1"/>
  <c r="DD82" i="12"/>
  <c r="DD40" i="10"/>
  <c r="DJ90" i="12"/>
  <c r="DJ76" i="10"/>
  <c r="DK76" i="10" s="1"/>
  <c r="DJ58" i="12"/>
  <c r="DK58" i="12" s="1"/>
  <c r="DJ42" i="12"/>
  <c r="DK42" i="12" s="1"/>
  <c r="DJ28" i="10"/>
  <c r="DK28" i="10" s="1"/>
  <c r="DJ7" i="8"/>
  <c r="DO7" i="8" s="1"/>
  <c r="DD98" i="8"/>
  <c r="DD41" i="8"/>
  <c r="DD45" i="12"/>
  <c r="DJ90" i="11"/>
  <c r="DK90" i="11" s="1"/>
  <c r="DJ74" i="11"/>
  <c r="DK74" i="11" s="1"/>
  <c r="DJ58" i="11"/>
  <c r="DK58" i="11" s="1"/>
  <c r="DJ45" i="8"/>
  <c r="DK45" i="8" s="1"/>
  <c r="DJ26" i="11"/>
  <c r="DK26" i="11" s="1"/>
  <c r="DJ8" i="12"/>
  <c r="DK8" i="12" s="1"/>
  <c r="DD20" i="10"/>
  <c r="DJ89" i="11"/>
  <c r="DK89" i="11" s="1"/>
  <c r="DJ73" i="12"/>
  <c r="DK73" i="12" s="1"/>
  <c r="DJ60" i="8"/>
  <c r="DK60" i="8" s="1"/>
  <c r="DJ44" i="8"/>
  <c r="DO44" i="8" s="1"/>
  <c r="DJ25" i="12"/>
  <c r="DK25" i="12" s="1"/>
  <c r="DJ10" i="8"/>
  <c r="DK10" i="8" s="1"/>
  <c r="DD66" i="10"/>
  <c r="DD95" i="12"/>
  <c r="DJ70" i="8"/>
  <c r="DK70" i="8" s="1"/>
  <c r="DJ26" i="8"/>
  <c r="DK26" i="8" s="1"/>
  <c r="DD49" i="8"/>
  <c r="DD58" i="8"/>
  <c r="DJ88" i="8"/>
  <c r="DK88" i="8" s="1"/>
  <c r="DJ57" i="12"/>
  <c r="DK57" i="12" s="1"/>
  <c r="DJ93" i="11"/>
  <c r="DK93" i="11" s="1"/>
  <c r="DJ73" i="10"/>
  <c r="DK73" i="10" s="1"/>
  <c r="DJ35" i="11"/>
  <c r="DK35" i="11" s="1"/>
  <c r="DD18" i="11"/>
  <c r="CF78" i="8"/>
  <c r="DJ101" i="10"/>
  <c r="DK101" i="10" s="1"/>
  <c r="DJ87" i="12"/>
  <c r="DK87" i="12" s="1"/>
  <c r="DJ69" i="10"/>
  <c r="DK69" i="10" s="1"/>
  <c r="DJ43" i="11"/>
  <c r="DK43" i="11" s="1"/>
  <c r="DJ90" i="10"/>
  <c r="DK90" i="10" s="1"/>
  <c r="DJ75" i="8"/>
  <c r="DK75" i="8" s="1"/>
  <c r="DJ58" i="10"/>
  <c r="DK58" i="10" s="1"/>
  <c r="DJ40" i="11"/>
  <c r="DK40" i="11" s="1"/>
  <c r="DJ27" i="8"/>
  <c r="DK27" i="8" s="1"/>
  <c r="DD90" i="8"/>
  <c r="DD33" i="8"/>
  <c r="DD12" i="10"/>
  <c r="DD63" i="12"/>
  <c r="DJ91" i="8"/>
  <c r="DK91" i="8" s="1"/>
  <c r="DJ74" i="10"/>
  <c r="DK74" i="10" s="1"/>
  <c r="DJ59" i="8"/>
  <c r="DK59" i="8" s="1"/>
  <c r="DJ43" i="8"/>
  <c r="DJ24" i="12"/>
  <c r="DK24" i="12" s="1"/>
  <c r="DD35" i="10"/>
  <c r="DD21" i="8"/>
  <c r="DD42" i="10"/>
  <c r="DJ88" i="12"/>
  <c r="DO88" i="12" s="1"/>
  <c r="DJ72" i="12"/>
  <c r="DK72" i="12" s="1"/>
  <c r="DJ56" i="12"/>
  <c r="DK56" i="12" s="1"/>
  <c r="DJ42" i="10"/>
  <c r="DK42" i="10" s="1"/>
  <c r="DJ26" i="10"/>
  <c r="DK26" i="10" s="1"/>
  <c r="DD37" i="8"/>
  <c r="DD47" i="8"/>
  <c r="DD49" i="11"/>
  <c r="DD52" i="12"/>
  <c r="DJ88" i="11"/>
  <c r="DJ72" i="11"/>
  <c r="DJ56" i="11"/>
  <c r="DK56" i="11" s="1"/>
  <c r="DJ40" i="12"/>
  <c r="DJ24" i="11"/>
  <c r="DK24" i="11" s="1"/>
  <c r="DD82" i="8"/>
  <c r="DD83" i="11"/>
  <c r="DD26" i="11"/>
  <c r="DJ89" i="10"/>
  <c r="DJ71" i="12"/>
  <c r="DK71" i="12" s="1"/>
  <c r="DJ57" i="10"/>
  <c r="DK57" i="10" s="1"/>
  <c r="DJ39" i="11"/>
  <c r="DK39" i="11" s="1"/>
  <c r="DJ23" i="12"/>
  <c r="DK23" i="12" s="1"/>
  <c r="DD15" i="11"/>
  <c r="DD59" i="11"/>
  <c r="DD19" i="10"/>
  <c r="DJ59" i="12"/>
  <c r="DK59" i="12" s="1"/>
  <c r="DJ19" i="12"/>
  <c r="DK19" i="12" s="1"/>
  <c r="DD31" i="10"/>
  <c r="DD76" i="12"/>
  <c r="DJ84" i="8"/>
  <c r="DK84" i="8" s="1"/>
  <c r="DJ51" i="11"/>
  <c r="DK51" i="11" s="1"/>
  <c r="DJ89" i="12"/>
  <c r="DK89" i="12" s="1"/>
  <c r="DJ71" i="10"/>
  <c r="DO71" i="10" s="1"/>
  <c r="DJ28" i="8"/>
  <c r="DJ99" i="12"/>
  <c r="DK99" i="12" s="1"/>
  <c r="DJ85" i="12"/>
  <c r="DK85" i="12" s="1"/>
  <c r="DJ63" i="11"/>
  <c r="DJ41" i="10"/>
  <c r="DK41" i="10" s="1"/>
  <c r="DJ86" i="11"/>
  <c r="DK86" i="11" s="1"/>
  <c r="DJ72" i="10"/>
  <c r="DK72" i="10" s="1"/>
  <c r="DJ54" i="11"/>
  <c r="DJ40" i="10"/>
  <c r="DK40" i="10" s="1"/>
  <c r="DJ25" i="8"/>
  <c r="DD97" i="12"/>
  <c r="DD7" i="10"/>
  <c r="DD92" i="11"/>
  <c r="DJ89" i="8"/>
  <c r="DJ73" i="8"/>
  <c r="DJ56" i="10"/>
  <c r="DK56" i="10" s="1"/>
  <c r="DJ41" i="8"/>
  <c r="DJ22" i="12"/>
  <c r="DK22" i="12" s="1"/>
  <c r="DD74" i="12"/>
  <c r="DD87" i="12"/>
  <c r="DD57" i="12"/>
  <c r="DD102" i="10"/>
  <c r="DD68" i="11"/>
  <c r="DJ88" i="10"/>
  <c r="DK88" i="10" s="1"/>
  <c r="DJ70" i="11"/>
  <c r="DK70" i="11" s="1"/>
  <c r="DJ54" i="12"/>
  <c r="DK54" i="12" s="1"/>
  <c r="DJ38" i="12"/>
  <c r="DK38" i="12" s="1"/>
  <c r="DJ22" i="11"/>
  <c r="DK22" i="11" s="1"/>
  <c r="DD58" i="12"/>
  <c r="DD93" i="12"/>
  <c r="DD69" i="10"/>
  <c r="DJ86" i="12"/>
  <c r="DK86" i="12" s="1"/>
  <c r="DJ70" i="12"/>
  <c r="DJ57" i="8"/>
  <c r="DO57" i="8" s="1"/>
  <c r="DJ38" i="11"/>
  <c r="DK38" i="11" s="1"/>
  <c r="DJ24" i="10"/>
  <c r="DD25" i="8"/>
  <c r="DD23" i="12"/>
  <c r="DD16" i="8"/>
  <c r="DJ85" i="11"/>
  <c r="DK85" i="11" s="1"/>
  <c r="DJ72" i="8"/>
  <c r="DJ53" i="12"/>
  <c r="DK53" i="12" s="1"/>
  <c r="DJ40" i="8"/>
  <c r="DK40" i="8" s="1"/>
  <c r="DJ21" i="11"/>
  <c r="DK21" i="11" s="1"/>
  <c r="DJ10" i="10"/>
  <c r="DK10" i="10" s="1"/>
  <c r="DD16" i="10"/>
  <c r="DD79" i="10"/>
  <c r="DD99" i="8"/>
  <c r="DD60" i="11"/>
  <c r="DJ55" i="10"/>
  <c r="DK55" i="10" s="1"/>
  <c r="DJ17" i="11"/>
  <c r="DK17" i="11" s="1"/>
  <c r="DJ79" i="12"/>
  <c r="DJ49" i="12"/>
  <c r="DK49" i="12" s="1"/>
  <c r="DJ90" i="8"/>
  <c r="DK90" i="8" s="1"/>
  <c r="DJ67" i="12"/>
  <c r="DK67" i="12" s="1"/>
  <c r="DJ21" i="12"/>
  <c r="DK21" i="12" s="1"/>
  <c r="CF89" i="12"/>
  <c r="DJ102" i="11"/>
  <c r="DK102" i="11" s="1"/>
  <c r="DJ99" i="11"/>
  <c r="DO99" i="11" s="1"/>
  <c r="DJ86" i="8"/>
  <c r="DK86" i="8" s="1"/>
  <c r="DJ63" i="10"/>
  <c r="DK63" i="10" s="1"/>
  <c r="DJ37" i="10"/>
  <c r="DK37" i="10" s="1"/>
  <c r="DJ87" i="8"/>
  <c r="DJ70" i="10"/>
  <c r="DK70" i="10" s="1"/>
  <c r="DJ52" i="12"/>
  <c r="DO52" i="12" s="1"/>
  <c r="DJ38" i="10"/>
  <c r="DJ23" i="8"/>
  <c r="DK23" i="8" s="1"/>
  <c r="DD61" i="8"/>
  <c r="DD86" i="11"/>
  <c r="DJ84" i="12"/>
  <c r="DK84" i="12" s="1"/>
  <c r="DJ68" i="12"/>
  <c r="DK68" i="12" s="1"/>
  <c r="DJ54" i="10"/>
  <c r="DO54" i="10" s="1"/>
  <c r="DJ36" i="12"/>
  <c r="DK36" i="12" s="1"/>
  <c r="DJ20" i="12"/>
  <c r="DK20" i="12" s="1"/>
  <c r="DD101" i="8"/>
  <c r="DD82" i="11"/>
  <c r="DD9" i="8"/>
  <c r="DD93" i="11"/>
  <c r="DJ84" i="11"/>
  <c r="DK84" i="11" s="1"/>
  <c r="DJ71" i="8"/>
  <c r="DK71" i="8" s="1"/>
  <c r="DJ52" i="11"/>
  <c r="DK52" i="11" s="1"/>
  <c r="DJ36" i="11"/>
  <c r="DK36" i="11" s="1"/>
  <c r="DJ20" i="11"/>
  <c r="DK20" i="11" s="1"/>
  <c r="DD33" i="11"/>
  <c r="DD48" i="12"/>
  <c r="DD9" i="11"/>
  <c r="DD9" i="10"/>
  <c r="DJ86" i="10"/>
  <c r="DJ68" i="11"/>
  <c r="DK68" i="11" s="1"/>
  <c r="DJ55" i="8"/>
  <c r="DK55" i="8" s="1"/>
  <c r="DJ39" i="8"/>
  <c r="DK39" i="8" s="1"/>
  <c r="DJ22" i="10"/>
  <c r="DK22" i="10" s="1"/>
  <c r="DD25" i="12"/>
  <c r="DD76" i="10"/>
  <c r="DD29" i="10"/>
  <c r="DJ83" i="12"/>
  <c r="DJ67" i="11"/>
  <c r="DJ54" i="8"/>
  <c r="DK54" i="8" s="1"/>
  <c r="DJ35" i="12"/>
  <c r="DK35" i="12" s="1"/>
  <c r="DJ22" i="8"/>
  <c r="DD33" i="10"/>
  <c r="DD7" i="8"/>
  <c r="DJ41" i="12"/>
  <c r="DK41" i="12" s="1"/>
  <c r="DJ15" i="10"/>
  <c r="DK15" i="10" s="1"/>
  <c r="DD10" i="12"/>
  <c r="DD38" i="10"/>
  <c r="DD84" i="10"/>
  <c r="DD11" i="10"/>
  <c r="DJ76" i="8"/>
  <c r="DK76" i="8" s="1"/>
  <c r="DJ46" i="8"/>
  <c r="DK46" i="8" s="1"/>
  <c r="DJ87" i="10"/>
  <c r="DK87" i="10" s="1"/>
  <c r="DJ65" i="10"/>
  <c r="DK65" i="10" s="1"/>
  <c r="DD76" i="11"/>
  <c r="DJ100" i="10"/>
  <c r="DK100" i="10" s="1"/>
  <c r="DJ79" i="11"/>
  <c r="DK79" i="11" s="1"/>
  <c r="DJ57" i="11"/>
  <c r="DK57" i="11" s="1"/>
  <c r="DJ32" i="8"/>
  <c r="DK32" i="8" s="1"/>
  <c r="DJ84" i="10"/>
  <c r="DK84" i="10" s="1"/>
  <c r="DJ69" i="8"/>
  <c r="DK69" i="8" s="1"/>
  <c r="DJ53" i="8"/>
  <c r="DJ34" i="11"/>
  <c r="DK34" i="11" s="1"/>
  <c r="DJ20" i="10"/>
  <c r="DD97" i="8"/>
  <c r="DD43" i="10"/>
  <c r="DD35" i="8"/>
  <c r="DJ85" i="8"/>
  <c r="DO85" i="8" s="1"/>
  <c r="DJ68" i="10"/>
  <c r="DO68" i="10" s="1"/>
  <c r="DJ52" i="10"/>
  <c r="DK52" i="10" s="1"/>
  <c r="DJ36" i="10"/>
  <c r="DK36" i="10" s="1"/>
  <c r="DJ21" i="8"/>
  <c r="DD34" i="10"/>
  <c r="DD94" i="8"/>
  <c r="DD70" i="8"/>
  <c r="DJ82" i="12"/>
  <c r="DK82" i="12" s="1"/>
  <c r="DJ66" i="12"/>
  <c r="DK66" i="12" s="1"/>
  <c r="DJ50" i="12"/>
  <c r="DK50" i="12" s="1"/>
  <c r="DJ37" i="8"/>
  <c r="DK37" i="8" s="1"/>
  <c r="DJ18" i="12"/>
  <c r="DK18" i="12" s="1"/>
  <c r="DD59" i="8"/>
  <c r="DJ82" i="11"/>
  <c r="DK82" i="11" s="1"/>
  <c r="DJ66" i="11"/>
  <c r="DK66" i="11" s="1"/>
  <c r="DJ50" i="11"/>
  <c r="DK50" i="11" s="1"/>
  <c r="DJ34" i="12"/>
  <c r="DO34" i="12" s="1"/>
  <c r="DJ18" i="11"/>
  <c r="DK18" i="11" s="1"/>
  <c r="DD88" i="8"/>
  <c r="DD44" i="11"/>
  <c r="DD71" i="12"/>
  <c r="DD62" i="8"/>
  <c r="DD34" i="8"/>
  <c r="DJ81" i="12"/>
  <c r="DK81" i="12" s="1"/>
  <c r="DJ65" i="12"/>
  <c r="DK65" i="12" s="1"/>
  <c r="DJ51" i="10"/>
  <c r="DK51" i="10" s="1"/>
  <c r="DJ36" i="8"/>
  <c r="DO36" i="8" s="1"/>
  <c r="DJ20" i="8"/>
  <c r="DD63" i="8"/>
  <c r="DD91" i="8"/>
  <c r="DD19" i="8"/>
  <c r="DJ37" i="12"/>
  <c r="DK37" i="12" s="1"/>
  <c r="DJ12" i="10"/>
  <c r="DK12" i="10" s="1"/>
  <c r="DD95" i="10"/>
  <c r="DJ74" i="8"/>
  <c r="DJ42" i="8"/>
  <c r="DK42" i="8" s="1"/>
  <c r="DJ85" i="10"/>
  <c r="DK85" i="10" s="1"/>
  <c r="DJ61" i="11"/>
  <c r="DK61" i="11" s="1"/>
  <c r="DD18" i="12"/>
  <c r="DJ34" i="8"/>
  <c r="DK34" i="8" s="1"/>
  <c r="DJ102" i="12"/>
  <c r="DK102" i="12" s="1"/>
  <c r="DJ104" i="10"/>
  <c r="DK104" i="10" s="1"/>
  <c r="DJ100" i="11"/>
  <c r="DJ100" i="12"/>
  <c r="DK100" i="12" s="1"/>
  <c r="DJ98" i="11"/>
  <c r="DK98" i="11" s="1"/>
  <c r="DJ77" i="12"/>
  <c r="DK77" i="12" s="1"/>
  <c r="DJ58" i="8"/>
  <c r="DK58" i="8" s="1"/>
  <c r="DD55" i="12"/>
  <c r="DJ80" i="12"/>
  <c r="DK80" i="12" s="1"/>
  <c r="DJ67" i="8"/>
  <c r="DJ51" i="8"/>
  <c r="DJ34" i="10"/>
  <c r="DK34" i="10" s="1"/>
  <c r="DJ19" i="8"/>
  <c r="DD45" i="8"/>
  <c r="DD25" i="10"/>
  <c r="DD18" i="8"/>
  <c r="DJ82" i="10"/>
  <c r="DK82" i="10" s="1"/>
  <c r="DJ64" i="12"/>
  <c r="DK64" i="12" s="1"/>
  <c r="DJ48" i="12"/>
  <c r="DO48" i="12" s="1"/>
  <c r="DJ32" i="11"/>
  <c r="DK32" i="11" s="1"/>
  <c r="DJ18" i="10"/>
  <c r="DK18" i="10" s="1"/>
  <c r="DD81" i="8"/>
  <c r="DD81" i="12"/>
  <c r="DD75" i="8"/>
  <c r="DD94" i="10"/>
  <c r="DJ83" i="8"/>
  <c r="DJ64" i="11"/>
  <c r="DJ48" i="11"/>
  <c r="DJ35" i="8"/>
  <c r="DK35" i="8" s="1"/>
  <c r="DJ16" i="12"/>
  <c r="DK16" i="12" s="1"/>
  <c r="DD12" i="12"/>
  <c r="DD26" i="8"/>
  <c r="DJ80" i="11"/>
  <c r="DK80" i="11" s="1"/>
  <c r="DJ66" i="10"/>
  <c r="DK66" i="10" s="1"/>
  <c r="DJ50" i="10"/>
  <c r="DK50" i="10" s="1"/>
  <c r="DJ32" i="12"/>
  <c r="DK32" i="12" s="1"/>
  <c r="DJ16" i="11"/>
  <c r="DK16" i="11" s="1"/>
  <c r="DD38" i="8"/>
  <c r="DD16" i="11"/>
  <c r="DD67" i="8"/>
  <c r="DJ98" i="8"/>
  <c r="DK98" i="8" s="1"/>
  <c r="DJ82" i="8"/>
  <c r="DK82" i="8" s="1"/>
  <c r="DJ63" i="12"/>
  <c r="DK63" i="12" s="1"/>
  <c r="DJ47" i="11"/>
  <c r="DK47" i="11" s="1"/>
  <c r="DJ33" i="10"/>
  <c r="DK33" i="10" s="1"/>
  <c r="DJ15" i="11"/>
  <c r="DK15" i="11" s="1"/>
  <c r="DD73" i="8"/>
  <c r="DD51" i="10"/>
  <c r="DD68" i="10"/>
  <c r="DD92" i="10"/>
  <c r="DD103" i="8"/>
  <c r="DJ97" i="10"/>
  <c r="DK97" i="10" s="1"/>
  <c r="DJ31" i="12"/>
  <c r="DK31" i="12" s="1"/>
  <c r="DJ12" i="12"/>
  <c r="DK12" i="12" s="1"/>
  <c r="DD101" i="11"/>
  <c r="DD35" i="11"/>
  <c r="DD71" i="8"/>
  <c r="DJ67" i="10"/>
  <c r="DJ38" i="8"/>
  <c r="DK38" i="8" s="1"/>
  <c r="DJ81" i="10"/>
  <c r="DK81" i="10" s="1"/>
  <c r="DJ55" i="12"/>
  <c r="DK55" i="12" s="1"/>
  <c r="DD84" i="12"/>
  <c r="DD59" i="10"/>
  <c r="DJ102" i="10"/>
  <c r="DK102" i="10" s="1"/>
  <c r="DJ98" i="12"/>
  <c r="DK98" i="12" s="1"/>
  <c r="DJ78" i="8"/>
  <c r="DK78" i="8" s="1"/>
  <c r="DJ51" i="12"/>
  <c r="DK51" i="12" s="1"/>
  <c r="DJ94" i="12"/>
  <c r="DK94" i="12" s="1"/>
  <c r="DJ81" i="8"/>
  <c r="DO81" i="8" s="1"/>
  <c r="DJ62" i="11"/>
  <c r="DK62" i="11" s="1"/>
  <c r="DJ48" i="10"/>
  <c r="DK48" i="10" s="1"/>
  <c r="DJ33" i="8"/>
  <c r="DK33" i="8" s="1"/>
  <c r="DJ14" i="12"/>
  <c r="DD14" i="11"/>
  <c r="DD81" i="10"/>
  <c r="DJ97" i="8"/>
  <c r="DK97" i="8" s="1"/>
  <c r="DJ80" i="10"/>
  <c r="DK80" i="10" s="1"/>
  <c r="DJ65" i="8"/>
  <c r="DK65" i="8" s="1"/>
  <c r="DJ46" i="12"/>
  <c r="DO46" i="12" s="1"/>
  <c r="DJ30" i="12"/>
  <c r="DJ16" i="10"/>
  <c r="DK16" i="10" s="1"/>
  <c r="DJ94" i="11"/>
  <c r="DK94" i="11" s="1"/>
  <c r="DJ78" i="12"/>
  <c r="DK78" i="12" s="1"/>
  <c r="DJ64" i="10"/>
  <c r="DJ46" i="11"/>
  <c r="DK46" i="11" s="1"/>
  <c r="DJ30" i="11"/>
  <c r="DK30" i="11" s="1"/>
  <c r="DJ17" i="8"/>
  <c r="DO17" i="8" s="1"/>
  <c r="DD81" i="11"/>
  <c r="DD17" i="12"/>
  <c r="DJ96" i="10"/>
  <c r="DK96" i="10" s="1"/>
  <c r="DJ78" i="11"/>
  <c r="DJ62" i="12"/>
  <c r="DK62" i="12" s="1"/>
  <c r="DJ49" i="8"/>
  <c r="DJ32" i="10"/>
  <c r="DK32" i="10" s="1"/>
  <c r="DJ14" i="11"/>
  <c r="DK14" i="11" s="1"/>
  <c r="DD12" i="8"/>
  <c r="DD7" i="11"/>
  <c r="DJ95" i="10"/>
  <c r="DK95" i="10" s="1"/>
  <c r="DJ80" i="8"/>
  <c r="DK80" i="8" s="1"/>
  <c r="DJ64" i="8"/>
  <c r="DK64" i="8" s="1"/>
  <c r="DJ45" i="11"/>
  <c r="DK45" i="11" s="1"/>
  <c r="DJ29" i="11"/>
  <c r="DK29" i="11" s="1"/>
  <c r="DJ13" i="11"/>
  <c r="DK13" i="11" s="1"/>
  <c r="DD73" i="10"/>
  <c r="DD79" i="12"/>
  <c r="DJ92" i="8"/>
  <c r="DK92" i="8" s="1"/>
  <c r="DJ30" i="8"/>
  <c r="DK30" i="8" s="1"/>
  <c r="DD58" i="10"/>
  <c r="DJ93" i="12"/>
  <c r="DK93" i="12" s="1"/>
  <c r="DJ66" i="8"/>
  <c r="DK66" i="8" s="1"/>
  <c r="DJ29" i="12"/>
  <c r="DK29" i="12" s="1"/>
  <c r="DJ79" i="10"/>
  <c r="DK79" i="10" s="1"/>
  <c r="DJ47" i="12"/>
  <c r="DK47" i="12" s="1"/>
  <c r="DD99" i="11"/>
  <c r="DD103" i="10"/>
  <c r="CF71" i="12"/>
  <c r="CF30" i="11"/>
  <c r="CL12" i="11"/>
  <c r="CM12" i="11" s="1"/>
  <c r="CL103" i="8"/>
  <c r="CM103" i="8" s="1"/>
  <c r="DJ59" i="10"/>
  <c r="DK59" i="10" s="1"/>
  <c r="DJ39" i="10"/>
  <c r="DK39" i="10" s="1"/>
  <c r="DJ16" i="8"/>
  <c r="DK16" i="8" s="1"/>
  <c r="DJ8" i="10"/>
  <c r="DK8" i="10" s="1"/>
  <c r="DD90" i="11"/>
  <c r="DD44" i="8"/>
  <c r="CF80" i="11"/>
  <c r="CL11" i="11"/>
  <c r="CM11" i="11" s="1"/>
  <c r="CF31" i="12"/>
  <c r="CF98" i="12"/>
  <c r="CF100" i="8"/>
  <c r="CF21" i="10"/>
  <c r="CF25" i="10"/>
  <c r="CF10" i="11"/>
  <c r="CL97" i="11"/>
  <c r="CF105" i="10"/>
  <c r="CL100" i="11"/>
  <c r="CM100" i="11" s="1"/>
  <c r="CF24" i="10"/>
  <c r="CL100" i="12"/>
  <c r="CM100" i="12" s="1"/>
  <c r="CF16" i="8"/>
  <c r="CF36" i="11"/>
  <c r="CL6" i="8"/>
  <c r="CF69" i="11"/>
  <c r="CF37" i="11"/>
  <c r="CL101" i="11"/>
  <c r="CM101" i="11" s="1"/>
  <c r="CF12" i="12"/>
  <c r="CF94" i="12"/>
  <c r="CF78" i="12"/>
  <c r="CL103" i="11"/>
  <c r="CM103" i="11" s="1"/>
  <c r="CF83" i="8"/>
  <c r="CF15" i="8"/>
  <c r="CF92" i="11"/>
  <c r="CF93" i="12"/>
  <c r="CF84" i="10"/>
  <c r="CF34" i="8"/>
  <c r="CL101" i="12"/>
  <c r="CM101" i="12" s="1"/>
  <c r="CL103" i="10"/>
  <c r="CM103" i="10" s="1"/>
  <c r="CF70" i="10"/>
  <c r="CF82" i="11"/>
  <c r="CF97" i="8"/>
  <c r="CF30" i="12"/>
  <c r="CF80" i="12"/>
  <c r="CF29" i="12"/>
  <c r="CF46" i="11"/>
  <c r="DJ53" i="11"/>
  <c r="DK53" i="11" s="1"/>
  <c r="DJ31" i="11"/>
  <c r="DK31" i="11" s="1"/>
  <c r="DJ91" i="10"/>
  <c r="DK91" i="10" s="1"/>
  <c r="DD104" i="10"/>
  <c r="CF8" i="8"/>
  <c r="CF99" i="12"/>
  <c r="CL12" i="8"/>
  <c r="CM12" i="8" s="1"/>
  <c r="CF59" i="11"/>
  <c r="CF75" i="11"/>
  <c r="CF102" i="11"/>
  <c r="CF91" i="8"/>
  <c r="CF9" i="11"/>
  <c r="CF48" i="11"/>
  <c r="CL8" i="11"/>
  <c r="CM8" i="11" s="1"/>
  <c r="CF18" i="11"/>
  <c r="CF64" i="11"/>
  <c r="CF91" i="10"/>
  <c r="CF16" i="10"/>
  <c r="CF79" i="11"/>
  <c r="CF104" i="10"/>
  <c r="CF87" i="8"/>
  <c r="CF92" i="12"/>
  <c r="CF96" i="12"/>
  <c r="CL93" i="8"/>
  <c r="CM93" i="8" s="1"/>
  <c r="CL105" i="10"/>
  <c r="CM105" i="10" s="1"/>
  <c r="DJ53" i="10"/>
  <c r="DK53" i="10" s="1"/>
  <c r="DJ31" i="10"/>
  <c r="DD43" i="8"/>
  <c r="DD56" i="8"/>
  <c r="DD68" i="12"/>
  <c r="DJ59" i="11"/>
  <c r="DK59" i="11" s="1"/>
  <c r="DD61" i="12"/>
  <c r="CF59" i="12"/>
  <c r="CL86" i="10"/>
  <c r="CM86" i="10" s="1"/>
  <c r="CF85" i="10"/>
  <c r="CF33" i="12"/>
  <c r="CF41" i="8"/>
  <c r="CF70" i="8"/>
  <c r="CF72" i="10"/>
  <c r="CF26" i="12"/>
  <c r="CF27" i="10"/>
  <c r="CF36" i="8"/>
  <c r="CF75" i="12"/>
  <c r="CF17" i="11"/>
  <c r="CF54" i="12"/>
  <c r="CF84" i="11"/>
  <c r="CF34" i="10"/>
  <c r="CF76" i="10"/>
  <c r="CF55" i="11"/>
  <c r="CF46" i="12"/>
  <c r="CF32" i="10"/>
  <c r="CF12" i="11"/>
  <c r="CF60" i="8"/>
  <c r="CF58" i="10"/>
  <c r="DJ48" i="8"/>
  <c r="DK48" i="8" s="1"/>
  <c r="DJ23" i="11"/>
  <c r="DK23" i="11" s="1"/>
  <c r="DD79" i="8"/>
  <c r="DD92" i="8"/>
  <c r="DJ27" i="12"/>
  <c r="DK27" i="12" s="1"/>
  <c r="CL54" i="10"/>
  <c r="CM54" i="10" s="1"/>
  <c r="CF99" i="11"/>
  <c r="CF6" i="11"/>
  <c r="CF41" i="10"/>
  <c r="CF31" i="10"/>
  <c r="CF53" i="8"/>
  <c r="CF96" i="11"/>
  <c r="CF37" i="12"/>
  <c r="CF57" i="11"/>
  <c r="CF28" i="11"/>
  <c r="CF6" i="10"/>
  <c r="CF68" i="12"/>
  <c r="CF23" i="11"/>
  <c r="CF77" i="12"/>
  <c r="CF79" i="8"/>
  <c r="CL103" i="12"/>
  <c r="DD23" i="8"/>
  <c r="DJ19" i="11"/>
  <c r="DK19" i="11" s="1"/>
  <c r="CL21" i="12"/>
  <c r="CM21" i="12" s="1"/>
  <c r="CL38" i="10"/>
  <c r="CM38" i="10" s="1"/>
  <c r="CF99" i="8"/>
  <c r="CF21" i="12"/>
  <c r="CF99" i="10"/>
  <c r="CF98" i="8"/>
  <c r="CL8" i="12"/>
  <c r="CM8" i="12" s="1"/>
  <c r="CF103" i="8"/>
  <c r="CF16" i="11"/>
  <c r="CF11" i="11"/>
  <c r="CF21" i="11"/>
  <c r="CF27" i="11"/>
  <c r="CF23" i="10"/>
  <c r="CF40" i="10"/>
  <c r="CL102" i="8"/>
  <c r="CM102" i="8" s="1"/>
  <c r="DJ39" i="12"/>
  <c r="DK39" i="12" s="1"/>
  <c r="DJ18" i="8"/>
  <c r="DK18" i="8" s="1"/>
  <c r="DD30" i="12"/>
  <c r="DD52" i="11"/>
  <c r="DJ8" i="8"/>
  <c r="DK8" i="8" s="1"/>
  <c r="CL20" i="11"/>
  <c r="CF7" i="11"/>
  <c r="CF27" i="12"/>
  <c r="CL10" i="10"/>
  <c r="CM10" i="10" s="1"/>
  <c r="CF71" i="10"/>
  <c r="CF90" i="10"/>
  <c r="CF36" i="10"/>
  <c r="CF53" i="11"/>
  <c r="CF73" i="10"/>
  <c r="CF59" i="8"/>
  <c r="CF32" i="11"/>
  <c r="CL98" i="10"/>
  <c r="CF19" i="12"/>
  <c r="CF54" i="10"/>
  <c r="CF64" i="8"/>
  <c r="CL96" i="11"/>
  <c r="CF28" i="10"/>
  <c r="CF7" i="10"/>
  <c r="CL6" i="11"/>
  <c r="CF67" i="12"/>
  <c r="CF26" i="10"/>
  <c r="CF63" i="11"/>
  <c r="CL11" i="10"/>
  <c r="CM11" i="10" s="1"/>
  <c r="CF69" i="8"/>
  <c r="CF46" i="8"/>
  <c r="CF55" i="12"/>
  <c r="CF44" i="8"/>
  <c r="CF36" i="12"/>
  <c r="CF77" i="8"/>
  <c r="CF57" i="8"/>
  <c r="CF24" i="12"/>
  <c r="CF55" i="8"/>
  <c r="CF100" i="11"/>
  <c r="CF77" i="11"/>
  <c r="CF35" i="10"/>
  <c r="CF45" i="8"/>
  <c r="DJ21" i="10"/>
  <c r="DK21" i="10" s="1"/>
  <c r="DD11" i="12"/>
  <c r="DD31" i="12"/>
  <c r="DD28" i="10"/>
  <c r="DJ68" i="8"/>
  <c r="DK68" i="8" s="1"/>
  <c r="CF103" i="12"/>
  <c r="CL76" i="10"/>
  <c r="CF29" i="11"/>
  <c r="CL61" i="8"/>
  <c r="CM61" i="8" s="1"/>
  <c r="CF62" i="8"/>
  <c r="DJ56" i="8"/>
  <c r="DK56" i="8" s="1"/>
  <c r="DD100" i="10"/>
  <c r="CF94" i="10"/>
  <c r="CL42" i="12"/>
  <c r="CM42" i="12" s="1"/>
  <c r="CF51" i="12"/>
  <c r="CL13" i="8"/>
  <c r="CM13" i="8" s="1"/>
  <c r="CL26" i="11"/>
  <c r="CM26" i="11" s="1"/>
  <c r="CF49" i="11"/>
  <c r="DD78" i="12"/>
  <c r="DD80" i="12"/>
  <c r="DJ95" i="12"/>
  <c r="DJ19" i="10"/>
  <c r="DD15" i="8"/>
  <c r="CF101" i="8"/>
  <c r="CF41" i="11"/>
  <c r="CF89" i="10"/>
  <c r="CF42" i="10"/>
  <c r="CF27" i="8"/>
  <c r="CF81" i="11"/>
  <c r="DD26" i="12"/>
  <c r="DJ37" i="11"/>
  <c r="DK37" i="11" s="1"/>
  <c r="DD86" i="10"/>
  <c r="CF101" i="11"/>
  <c r="CF82" i="8"/>
  <c r="CF98" i="11"/>
  <c r="CF40" i="12"/>
  <c r="CF23" i="12"/>
  <c r="CF73" i="12"/>
  <c r="CF95" i="10"/>
  <c r="CF49" i="8"/>
  <c r="CF63" i="10"/>
  <c r="CF97" i="11"/>
  <c r="CF84" i="12"/>
  <c r="CF82" i="10"/>
  <c r="CF32" i="12"/>
  <c r="CF65" i="8"/>
  <c r="CF17" i="8"/>
  <c r="CF60" i="10"/>
  <c r="CF60" i="12"/>
  <c r="DJ25" i="10"/>
  <c r="DK25" i="10" s="1"/>
  <c r="DD40" i="11"/>
  <c r="CF20" i="11"/>
  <c r="CF43" i="12"/>
  <c r="CF89" i="11"/>
  <c r="CF57" i="12"/>
  <c r="CL100" i="8"/>
  <c r="CF24" i="11"/>
  <c r="CF10" i="12"/>
  <c r="CF56" i="12"/>
  <c r="CF66" i="11"/>
  <c r="CF100" i="12"/>
  <c r="CF52" i="12"/>
  <c r="CF40" i="11"/>
  <c r="CF13" i="10"/>
  <c r="CF20" i="8"/>
  <c r="CF88" i="11"/>
  <c r="CF91" i="11"/>
  <c r="CL10" i="12"/>
  <c r="DD78" i="10"/>
  <c r="DJ41" i="11"/>
  <c r="DK41" i="11" s="1"/>
  <c r="DJ12" i="8"/>
  <c r="DK12" i="8" s="1"/>
  <c r="CF45" i="12"/>
  <c r="CF18" i="8"/>
  <c r="CL7" i="11"/>
  <c r="CF31" i="11"/>
  <c r="CF38" i="11"/>
  <c r="CL101" i="8"/>
  <c r="CM101" i="8" s="1"/>
  <c r="DJ73" i="11"/>
  <c r="DK73" i="11" s="1"/>
  <c r="DJ27" i="10"/>
  <c r="DK27" i="10" s="1"/>
  <c r="DD103" i="12"/>
  <c r="DD19" i="11"/>
  <c r="CM102" i="11"/>
  <c r="BO105" i="10"/>
  <c r="S105" i="12"/>
  <c r="CF74" i="10"/>
  <c r="CF49" i="10"/>
  <c r="CF19" i="11"/>
  <c r="CF58" i="12"/>
  <c r="CF42" i="11"/>
  <c r="BN103" i="11"/>
  <c r="CF55" i="10"/>
  <c r="CF81" i="8"/>
  <c r="R105" i="11"/>
  <c r="AP104" i="11"/>
  <c r="CF17" i="10"/>
  <c r="CF75" i="8"/>
  <c r="CF11" i="12"/>
  <c r="CL7" i="10"/>
  <c r="CF88" i="8"/>
  <c r="CF13" i="12"/>
  <c r="CF90" i="11"/>
  <c r="CF76" i="11"/>
  <c r="AP104" i="8"/>
  <c r="AQ104" i="8" s="1"/>
  <c r="AP106" i="10"/>
  <c r="CF25" i="11"/>
  <c r="CF96" i="8"/>
  <c r="CF35" i="8"/>
  <c r="CF87" i="11"/>
  <c r="CF90" i="8"/>
  <c r="CF104" i="8"/>
  <c r="CF13" i="11"/>
  <c r="CF47" i="8"/>
  <c r="CF69" i="12"/>
  <c r="CF46" i="10"/>
  <c r="CF85" i="8"/>
  <c r="CF35" i="12"/>
  <c r="CL14" i="11"/>
  <c r="CL37" i="8"/>
  <c r="CL56" i="12"/>
  <c r="CL81" i="8"/>
  <c r="CF50" i="10"/>
  <c r="CL22" i="8"/>
  <c r="CL39" i="10"/>
  <c r="CL55" i="10"/>
  <c r="CL69" i="11"/>
  <c r="CL88" i="8"/>
  <c r="CF68" i="11"/>
  <c r="CF53" i="12"/>
  <c r="CF56" i="11"/>
  <c r="CL23" i="12"/>
  <c r="CL41" i="10"/>
  <c r="CL55" i="12"/>
  <c r="CL74" i="8"/>
  <c r="CL87" i="12"/>
  <c r="CF58" i="11"/>
  <c r="CL23" i="11"/>
  <c r="CL42" i="8"/>
  <c r="CL57" i="10"/>
  <c r="CL71" i="12"/>
  <c r="CL90" i="8"/>
  <c r="CF19" i="8"/>
  <c r="CF81" i="10"/>
  <c r="CF32" i="8"/>
  <c r="CL26" i="8"/>
  <c r="CL39" i="12"/>
  <c r="CL58" i="8"/>
  <c r="CL71" i="11"/>
  <c r="CL89" i="10"/>
  <c r="CF63" i="12"/>
  <c r="CF73" i="8"/>
  <c r="CF28" i="8"/>
  <c r="CL22" i="12"/>
  <c r="CL40" i="10"/>
  <c r="CL57" i="8"/>
  <c r="CL70" i="11"/>
  <c r="CL89" i="8"/>
  <c r="CF65" i="10"/>
  <c r="CF82" i="12"/>
  <c r="CL26" i="10"/>
  <c r="CL43" i="8"/>
  <c r="CL56" i="11"/>
  <c r="CL72" i="12"/>
  <c r="CL91" i="8"/>
  <c r="CF14" i="12"/>
  <c r="CF56" i="8"/>
  <c r="CL24" i="12"/>
  <c r="CL40" i="11"/>
  <c r="CL58" i="10"/>
  <c r="CL72" i="11"/>
  <c r="CL88" i="11"/>
  <c r="CL99" i="12"/>
  <c r="CM99" i="12" s="1"/>
  <c r="CF52" i="11"/>
  <c r="CF89" i="8"/>
  <c r="CF22" i="10"/>
  <c r="CF39" i="10"/>
  <c r="CF95" i="12"/>
  <c r="CF30" i="10"/>
  <c r="CF9" i="10"/>
  <c r="CF29" i="10"/>
  <c r="CF52" i="10"/>
  <c r="CF66" i="10"/>
  <c r="CL16" i="11"/>
  <c r="CL38" i="12"/>
  <c r="CL62" i="10"/>
  <c r="CL80" i="12"/>
  <c r="CF45" i="10"/>
  <c r="CL25" i="10"/>
  <c r="CL39" i="11"/>
  <c r="CL55" i="11"/>
  <c r="CL73" i="10"/>
  <c r="CL87" i="11"/>
  <c r="CF50" i="12"/>
  <c r="CL6" i="10"/>
  <c r="CL25" i="12"/>
  <c r="CL44" i="8"/>
  <c r="CL57" i="12"/>
  <c r="CL75" i="10"/>
  <c r="CL89" i="11"/>
  <c r="CF51" i="10"/>
  <c r="CL9" i="10"/>
  <c r="CL27" i="10"/>
  <c r="CL41" i="12"/>
  <c r="CL59" i="10"/>
  <c r="CL76" i="8"/>
  <c r="CL91" i="10"/>
  <c r="CL8" i="8"/>
  <c r="CM8" i="8" s="1"/>
  <c r="CF74" i="8"/>
  <c r="CL9" i="12"/>
  <c r="CL28" i="8"/>
  <c r="CL41" i="11"/>
  <c r="CL60" i="8"/>
  <c r="CL73" i="11"/>
  <c r="CL92" i="8"/>
  <c r="CF67" i="10"/>
  <c r="CF22" i="8"/>
  <c r="CL27" i="8"/>
  <c r="CL42" i="10"/>
  <c r="CL59" i="8"/>
  <c r="CL75" i="8"/>
  <c r="CL88" i="12"/>
  <c r="CF50" i="11"/>
  <c r="CF87" i="12"/>
  <c r="CL11" i="8"/>
  <c r="CL28" i="10"/>
  <c r="CL44" i="10"/>
  <c r="CL58" i="11"/>
  <c r="CL74" i="12"/>
  <c r="CL90" i="12"/>
  <c r="CL8" i="10"/>
  <c r="CL29" i="8"/>
  <c r="CL45" i="8"/>
  <c r="CL60" i="10"/>
  <c r="CL77" i="8"/>
  <c r="CL92" i="10"/>
  <c r="CL99" i="11"/>
  <c r="CF25" i="8"/>
  <c r="CF77" i="10"/>
  <c r="CF60" i="11"/>
  <c r="CL9" i="11"/>
  <c r="CF91" i="12"/>
  <c r="CF76" i="8"/>
  <c r="CF95" i="8"/>
  <c r="CF20" i="10"/>
  <c r="CF74" i="11"/>
  <c r="CF70" i="11"/>
  <c r="CF24" i="8"/>
  <c r="CF33" i="8"/>
  <c r="CF83" i="12"/>
  <c r="CF49" i="12"/>
  <c r="CL18" i="11"/>
  <c r="CM18" i="11" s="1"/>
  <c r="CL40" i="12"/>
  <c r="CL65" i="8"/>
  <c r="CL82" i="11"/>
  <c r="CL25" i="11"/>
  <c r="CL43" i="10"/>
  <c r="CL57" i="11"/>
  <c r="CL73" i="12"/>
  <c r="CL89" i="12"/>
  <c r="CL12" i="10"/>
  <c r="CL29" i="10"/>
  <c r="CL43" i="12"/>
  <c r="CL62" i="8"/>
  <c r="CL75" i="12"/>
  <c r="CL91" i="11"/>
  <c r="CF69" i="10"/>
  <c r="CF9" i="8"/>
  <c r="CL14" i="8"/>
  <c r="CL27" i="12"/>
  <c r="CL46" i="8"/>
  <c r="CL59" i="11"/>
  <c r="CM59" i="11" s="1"/>
  <c r="CL78" i="8"/>
  <c r="CL93" i="10"/>
  <c r="CF48" i="10"/>
  <c r="CF41" i="12"/>
  <c r="CL13" i="10"/>
  <c r="CL27" i="11"/>
  <c r="CL45" i="10"/>
  <c r="CL59" i="12"/>
  <c r="CM59" i="12" s="1"/>
  <c r="CL75" i="11"/>
  <c r="CL94" i="8"/>
  <c r="CF12" i="10"/>
  <c r="CF90" i="12"/>
  <c r="CL9" i="8"/>
  <c r="CL26" i="12"/>
  <c r="CL42" i="11"/>
  <c r="CL58" i="12"/>
  <c r="CL74" i="11"/>
  <c r="CL90" i="11"/>
  <c r="CF88" i="10"/>
  <c r="CF97" i="10"/>
  <c r="CL12" i="12"/>
  <c r="CL31" i="8"/>
  <c r="CL47" i="8"/>
  <c r="CL63" i="8"/>
  <c r="CL79" i="8"/>
  <c r="CL92" i="11"/>
  <c r="CF65" i="12"/>
  <c r="CF84" i="8"/>
  <c r="CL14" i="10"/>
  <c r="CL30" i="10"/>
  <c r="CL46" i="10"/>
  <c r="CL60" i="12"/>
  <c r="CL76" i="12"/>
  <c r="CL95" i="8"/>
  <c r="CL101" i="10"/>
  <c r="CF38" i="10"/>
  <c r="CF39" i="8"/>
  <c r="CL7" i="8"/>
  <c r="CF51" i="11"/>
  <c r="CF18" i="12"/>
  <c r="CF80" i="10"/>
  <c r="CL6" i="12"/>
  <c r="CF86" i="8"/>
  <c r="CF78" i="10"/>
  <c r="CF33" i="11"/>
  <c r="CL25" i="8"/>
  <c r="CL44" i="11"/>
  <c r="CL64" i="12"/>
  <c r="CL86" i="11"/>
  <c r="CF47" i="11"/>
  <c r="CF14" i="11"/>
  <c r="CF48" i="8"/>
  <c r="CL30" i="8"/>
  <c r="CL43" i="11"/>
  <c r="CL61" i="10"/>
  <c r="CL77" i="10"/>
  <c r="CL91" i="12"/>
  <c r="CL13" i="11"/>
  <c r="CL29" i="11"/>
  <c r="CL47" i="10"/>
  <c r="CL61" i="11"/>
  <c r="CL77" i="11"/>
  <c r="CL93" i="11"/>
  <c r="CF58" i="8"/>
  <c r="CF96" i="10"/>
  <c r="CL13" i="12"/>
  <c r="CL29" i="12"/>
  <c r="CL48" i="8"/>
  <c r="CL63" i="10"/>
  <c r="CL79" i="10"/>
  <c r="CL93" i="12"/>
  <c r="CF79" i="12"/>
  <c r="CF48" i="12"/>
  <c r="CL16" i="8"/>
  <c r="CL31" i="10"/>
  <c r="CL45" i="12"/>
  <c r="CL64" i="8"/>
  <c r="CL77" i="12"/>
  <c r="CL96" i="8"/>
  <c r="CF101" i="10"/>
  <c r="CF47" i="12"/>
  <c r="CL11" i="12"/>
  <c r="CL28" i="12"/>
  <c r="CL44" i="12"/>
  <c r="CL60" i="11"/>
  <c r="CL78" i="10"/>
  <c r="CL94" i="10"/>
  <c r="CF6" i="8"/>
  <c r="CL16" i="10"/>
  <c r="CM16" i="10" s="1"/>
  <c r="CL33" i="8"/>
  <c r="CL46" i="12"/>
  <c r="CL62" i="11"/>
  <c r="CL78" i="11"/>
  <c r="CL96" i="10"/>
  <c r="CF94" i="8"/>
  <c r="CF43" i="8"/>
  <c r="CL17" i="8"/>
  <c r="CL30" i="12"/>
  <c r="CL46" i="11"/>
  <c r="CL64" i="10"/>
  <c r="CL80" i="10"/>
  <c r="CL97" i="8"/>
  <c r="CF19" i="10"/>
  <c r="CF93" i="10"/>
  <c r="CF9" i="12"/>
  <c r="CF54" i="11"/>
  <c r="CF51" i="8"/>
  <c r="CF8" i="10"/>
  <c r="CF43" i="10"/>
  <c r="CF6" i="12"/>
  <c r="CF63" i="8"/>
  <c r="CF65" i="11"/>
  <c r="CF22" i="12"/>
  <c r="CF62" i="11"/>
  <c r="CF40" i="8"/>
  <c r="CF37" i="8"/>
  <c r="CF83" i="10"/>
  <c r="CF71" i="8"/>
  <c r="CF68" i="10"/>
  <c r="CL24" i="11"/>
  <c r="CL49" i="8"/>
  <c r="CL69" i="8"/>
  <c r="CL90" i="10"/>
  <c r="CF42" i="8"/>
  <c r="CL32" i="8"/>
  <c r="CL45" i="11"/>
  <c r="CL61" i="12"/>
  <c r="CL80" i="8"/>
  <c r="CL95" i="10"/>
  <c r="CF7" i="8"/>
  <c r="CL17" i="10"/>
  <c r="CL34" i="8"/>
  <c r="CL47" i="12"/>
  <c r="CL66" i="8"/>
  <c r="CL79" i="11"/>
  <c r="CM79" i="11" s="1"/>
  <c r="CL98" i="8"/>
  <c r="CF80" i="8"/>
  <c r="CF74" i="12"/>
  <c r="CL15" i="12"/>
  <c r="CL33" i="10"/>
  <c r="CL50" i="8"/>
  <c r="CL63" i="11"/>
  <c r="CL79" i="12"/>
  <c r="CL97" i="10"/>
  <c r="CL18" i="8"/>
  <c r="CL31" i="12"/>
  <c r="CL47" i="11"/>
  <c r="CL63" i="12"/>
  <c r="CL81" i="10"/>
  <c r="CL95" i="11"/>
  <c r="CF20" i="12"/>
  <c r="CL14" i="12"/>
  <c r="CL30" i="11"/>
  <c r="CL48" i="10"/>
  <c r="CL62" i="12"/>
  <c r="CL78" i="12"/>
  <c r="CL94" i="12"/>
  <c r="CF72" i="11"/>
  <c r="CF29" i="8"/>
  <c r="CL19" i="8"/>
  <c r="CL34" i="10"/>
  <c r="CL48" i="12"/>
  <c r="CL64" i="11"/>
  <c r="CM64" i="11" s="1"/>
  <c r="CL83" i="8"/>
  <c r="CL96" i="12"/>
  <c r="CL7" i="12"/>
  <c r="CL16" i="12"/>
  <c r="CL32" i="11"/>
  <c r="CL50" i="10"/>
  <c r="CL66" i="10"/>
  <c r="CL80" i="11"/>
  <c r="CM80" i="11" s="1"/>
  <c r="CL99" i="8"/>
  <c r="CF56" i="10"/>
  <c r="CF71" i="11"/>
  <c r="CF73" i="11"/>
  <c r="CF79" i="10"/>
  <c r="CF47" i="10"/>
  <c r="CF30" i="8"/>
  <c r="CF43" i="11"/>
  <c r="CF85" i="12"/>
  <c r="CF59" i="10"/>
  <c r="CF10" i="8"/>
  <c r="CF14" i="8"/>
  <c r="CL10" i="8"/>
  <c r="CF31" i="8"/>
  <c r="CL28" i="11"/>
  <c r="CL51" i="8"/>
  <c r="CL72" i="10"/>
  <c r="CL92" i="12"/>
  <c r="CF15" i="10"/>
  <c r="CL15" i="10"/>
  <c r="CL31" i="11"/>
  <c r="CL49" i="10"/>
  <c r="CL65" i="10"/>
  <c r="CL82" i="8"/>
  <c r="CL95" i="12"/>
  <c r="CF66" i="12"/>
  <c r="CF39" i="11"/>
  <c r="CL19" i="10"/>
  <c r="CL33" i="11"/>
  <c r="CL52" i="8"/>
  <c r="CL65" i="12"/>
  <c r="CL81" i="11"/>
  <c r="CF39" i="12"/>
  <c r="CF35" i="11"/>
  <c r="CF81" i="12"/>
  <c r="CL20" i="8"/>
  <c r="CL35" i="10"/>
  <c r="CL51" i="10"/>
  <c r="CL67" i="10"/>
  <c r="CL83" i="10"/>
  <c r="CF17" i="12"/>
  <c r="CL17" i="12"/>
  <c r="CL33" i="12"/>
  <c r="CL49" i="12"/>
  <c r="CL65" i="11"/>
  <c r="CL84" i="8"/>
  <c r="CL99" i="10"/>
  <c r="CF62" i="10"/>
  <c r="CL18" i="10"/>
  <c r="CL32" i="12"/>
  <c r="CL48" i="11"/>
  <c r="CL67" i="8"/>
  <c r="CL82" i="10"/>
  <c r="CF22" i="11"/>
  <c r="CF92" i="8"/>
  <c r="CL20" i="10"/>
  <c r="CL36" i="10"/>
  <c r="CL52" i="10"/>
  <c r="CL68" i="10"/>
  <c r="CL82" i="12"/>
  <c r="CF28" i="12"/>
  <c r="CF78" i="11"/>
  <c r="CL18" i="12"/>
  <c r="CL34" i="11"/>
  <c r="CL50" i="12"/>
  <c r="CL66" i="12"/>
  <c r="CL85" i="8"/>
  <c r="CL100" i="10"/>
  <c r="CF23" i="8"/>
  <c r="CF18" i="10"/>
  <c r="CF88" i="12"/>
  <c r="CF38" i="12"/>
  <c r="CF34" i="11"/>
  <c r="CF44" i="12"/>
  <c r="CF68" i="8"/>
  <c r="CF57" i="10"/>
  <c r="CL32" i="10"/>
  <c r="CL53" i="8"/>
  <c r="CL74" i="10"/>
  <c r="CL94" i="11"/>
  <c r="CL15" i="11"/>
  <c r="CL36" i="8"/>
  <c r="CL49" i="11"/>
  <c r="CL68" i="8"/>
  <c r="CL81" i="12"/>
  <c r="CF15" i="12"/>
  <c r="CF15" i="11"/>
  <c r="CL19" i="11"/>
  <c r="CL35" i="11"/>
  <c r="CL51" i="12"/>
  <c r="CL70" i="8"/>
  <c r="CL85" i="10"/>
  <c r="CF61" i="11"/>
  <c r="CF72" i="12"/>
  <c r="CL21" i="10"/>
  <c r="CM21" i="10" s="1"/>
  <c r="CL35" i="12"/>
  <c r="CL51" i="11"/>
  <c r="CL69" i="10"/>
  <c r="CL83" i="11"/>
  <c r="CF52" i="8"/>
  <c r="CL10" i="11"/>
  <c r="CL19" i="12"/>
  <c r="CL37" i="10"/>
  <c r="CL54" i="8"/>
  <c r="CL67" i="12"/>
  <c r="CL83" i="12"/>
  <c r="CF37" i="10"/>
  <c r="CL21" i="8"/>
  <c r="CL34" i="12"/>
  <c r="CL50" i="11"/>
  <c r="CL66" i="11"/>
  <c r="CL84" i="10"/>
  <c r="CF94" i="11"/>
  <c r="CF53" i="10"/>
  <c r="CF50" i="8"/>
  <c r="CL23" i="8"/>
  <c r="CL39" i="8"/>
  <c r="CL52" i="11"/>
  <c r="CL68" i="11"/>
  <c r="CL84" i="11"/>
  <c r="CF64" i="10"/>
  <c r="CF14" i="10"/>
  <c r="CL20" i="12"/>
  <c r="CL36" i="11"/>
  <c r="CL55" i="8"/>
  <c r="CL71" i="8"/>
  <c r="CL84" i="12"/>
  <c r="CL98" i="11"/>
  <c r="CF62" i="12"/>
  <c r="CF38" i="8"/>
  <c r="CF44" i="11"/>
  <c r="CF61" i="12"/>
  <c r="CF72" i="8"/>
  <c r="CF93" i="11"/>
  <c r="CF67" i="8"/>
  <c r="CF104" i="11"/>
  <c r="CF86" i="11"/>
  <c r="CF86" i="12"/>
  <c r="CF76" i="12"/>
  <c r="CF87" i="10"/>
  <c r="CF92" i="10"/>
  <c r="CL15" i="8"/>
  <c r="CL35" i="8"/>
  <c r="CL54" i="11"/>
  <c r="CL76" i="11"/>
  <c r="CL97" i="12"/>
  <c r="CF104" i="12"/>
  <c r="CF44" i="10"/>
  <c r="CL17" i="11"/>
  <c r="CL38" i="8"/>
  <c r="CL53" i="10"/>
  <c r="CL67" i="11"/>
  <c r="CL86" i="8"/>
  <c r="CF34" i="12"/>
  <c r="CF70" i="12"/>
  <c r="CF97" i="12"/>
  <c r="CL23" i="10"/>
  <c r="CL37" i="12"/>
  <c r="CL53" i="11"/>
  <c r="CL71" i="10"/>
  <c r="CL85" i="11"/>
  <c r="CF25" i="12"/>
  <c r="CF102" i="12"/>
  <c r="CL24" i="8"/>
  <c r="CL37" i="11"/>
  <c r="CL56" i="8"/>
  <c r="CL72" i="8"/>
  <c r="CL85" i="12"/>
  <c r="CF64" i="12"/>
  <c r="CL21" i="11"/>
  <c r="CL40" i="8"/>
  <c r="CL53" i="12"/>
  <c r="CL69" i="12"/>
  <c r="CL87" i="10"/>
  <c r="CF83" i="11"/>
  <c r="CF66" i="8"/>
  <c r="CF95" i="11"/>
  <c r="CL22" i="10"/>
  <c r="CL36" i="12"/>
  <c r="CL52" i="12"/>
  <c r="CL70" i="10"/>
  <c r="CL87" i="8"/>
  <c r="CF75" i="10"/>
  <c r="CF61" i="10"/>
  <c r="CL24" i="10"/>
  <c r="CL38" i="11"/>
  <c r="CL54" i="12"/>
  <c r="CL70" i="12"/>
  <c r="CL88" i="10"/>
  <c r="CF102" i="8"/>
  <c r="CF103" i="11"/>
  <c r="CF54" i="8"/>
  <c r="CL22" i="11"/>
  <c r="CL41" i="8"/>
  <c r="CL56" i="10"/>
  <c r="CL73" i="8"/>
  <c r="CL86" i="12"/>
  <c r="CL98" i="12"/>
  <c r="CM98" i="12" s="1"/>
  <c r="AP104" i="12"/>
  <c r="CL104" i="10"/>
  <c r="CF45" i="11"/>
  <c r="CL102" i="10"/>
  <c r="CM102" i="10" s="1"/>
  <c r="BN100" i="11"/>
  <c r="BN103" i="10"/>
  <c r="BH20" i="11"/>
  <c r="BH81" i="10"/>
  <c r="BH101" i="11"/>
  <c r="BH35" i="10"/>
  <c r="BH82" i="10"/>
  <c r="BH76" i="11"/>
  <c r="BH25" i="12"/>
  <c r="BH68" i="12"/>
  <c r="BN97" i="11"/>
  <c r="BH96" i="11"/>
  <c r="BH95" i="11"/>
  <c r="BH19" i="12"/>
  <c r="BH85" i="11"/>
  <c r="BH98" i="8"/>
  <c r="BH12" i="12"/>
  <c r="BH77" i="12"/>
  <c r="BH44" i="11"/>
  <c r="BH92" i="11"/>
  <c r="BH92" i="12"/>
  <c r="BN12" i="8"/>
  <c r="BH67" i="8"/>
  <c r="BH96" i="8"/>
  <c r="BH91" i="8"/>
  <c r="BH21" i="11"/>
  <c r="BH20" i="8"/>
  <c r="BH82" i="8"/>
  <c r="BH71" i="8"/>
  <c r="BH39" i="11"/>
  <c r="BH11" i="8"/>
  <c r="BH23" i="11"/>
  <c r="BH42" i="10"/>
  <c r="BH49" i="10"/>
  <c r="BN101" i="12"/>
  <c r="BH7" i="8"/>
  <c r="BH41" i="11"/>
  <c r="BH7" i="10"/>
  <c r="BH84" i="12"/>
  <c r="BH53" i="12"/>
  <c r="BN7" i="8"/>
  <c r="BH41" i="10"/>
  <c r="BH25" i="11"/>
  <c r="BH76" i="10"/>
  <c r="BH36" i="10"/>
  <c r="BH14" i="8"/>
  <c r="BH87" i="8"/>
  <c r="BH26" i="11"/>
  <c r="BH29" i="11"/>
  <c r="BH94" i="11"/>
  <c r="BH57" i="10"/>
  <c r="BH90" i="10"/>
  <c r="BH48" i="12"/>
  <c r="BH84" i="11"/>
  <c r="BH11" i="11"/>
  <c r="BH99" i="12"/>
  <c r="BH21" i="8"/>
  <c r="BH34" i="11"/>
  <c r="BN96" i="11"/>
  <c r="BH76" i="12"/>
  <c r="BH49" i="8"/>
  <c r="BH97" i="10"/>
  <c r="BH24" i="11"/>
  <c r="BH104" i="11"/>
  <c r="BH91" i="12"/>
  <c r="BH96" i="10"/>
  <c r="BH99" i="8"/>
  <c r="BH8" i="11"/>
  <c r="BH89" i="8"/>
  <c r="BH42" i="8"/>
  <c r="BH16" i="10"/>
  <c r="BH24" i="12"/>
  <c r="BH90" i="11"/>
  <c r="BH89" i="12"/>
  <c r="BH61" i="11"/>
  <c r="BH15" i="8"/>
  <c r="BH35" i="8"/>
  <c r="BH46" i="10"/>
  <c r="BH73" i="8"/>
  <c r="BH30" i="10"/>
  <c r="BH105" i="10"/>
  <c r="BN8" i="11"/>
  <c r="BH62" i="10"/>
  <c r="BH70" i="8"/>
  <c r="BH59" i="10"/>
  <c r="BH54" i="8"/>
  <c r="BH45" i="8"/>
  <c r="BN7" i="12"/>
  <c r="BH94" i="8"/>
  <c r="BN101" i="11"/>
  <c r="BN96" i="12"/>
  <c r="BH81" i="11"/>
  <c r="BH15" i="12"/>
  <c r="BH46" i="12"/>
  <c r="BH33" i="10"/>
  <c r="BH19" i="10"/>
  <c r="BH48" i="10"/>
  <c r="BH63" i="10"/>
  <c r="BH51" i="12"/>
  <c r="BH51" i="8"/>
  <c r="BH9" i="8"/>
  <c r="BH61" i="8"/>
  <c r="BH55" i="10"/>
  <c r="BH62" i="8"/>
  <c r="BH43" i="8"/>
  <c r="BH102" i="11"/>
  <c r="BH96" i="12"/>
  <c r="BH76" i="8"/>
  <c r="BH95" i="8"/>
  <c r="BH25" i="10"/>
  <c r="BH32" i="12"/>
  <c r="BH8" i="10"/>
  <c r="BH103" i="10"/>
  <c r="BH52" i="8"/>
  <c r="BH63" i="8"/>
  <c r="BH22" i="11"/>
  <c r="BH12" i="10"/>
  <c r="BN10" i="10"/>
  <c r="BH20" i="12"/>
  <c r="BH24" i="10"/>
  <c r="BH78" i="8"/>
  <c r="BH42" i="12"/>
  <c r="BN6" i="8"/>
  <c r="BH29" i="8"/>
  <c r="BH52" i="11"/>
  <c r="BH35" i="12"/>
  <c r="BH30" i="12"/>
  <c r="BH59" i="11"/>
  <c r="BH62" i="11"/>
  <c r="BN8" i="12"/>
  <c r="BH65" i="10"/>
  <c r="BH18" i="10"/>
  <c r="BH47" i="8"/>
  <c r="BH67" i="12"/>
  <c r="BH67" i="10"/>
  <c r="BN12" i="10"/>
  <c r="BH30" i="11"/>
  <c r="BH75" i="10"/>
  <c r="BH70" i="12"/>
  <c r="BH22" i="12"/>
  <c r="BH44" i="8"/>
  <c r="BH88" i="10"/>
  <c r="BH92" i="10"/>
  <c r="BH13" i="8"/>
  <c r="BH53" i="10"/>
  <c r="BH85" i="8"/>
  <c r="BH37" i="10"/>
  <c r="BH80" i="11"/>
  <c r="BH43" i="10"/>
  <c r="BH87" i="11"/>
  <c r="BH86" i="12"/>
  <c r="BH70" i="11"/>
  <c r="BN9" i="12"/>
  <c r="BH37" i="12"/>
  <c r="BH72" i="11"/>
  <c r="BH102" i="12"/>
  <c r="BH55" i="8"/>
  <c r="BN102" i="10"/>
  <c r="BH31" i="11"/>
  <c r="BH13" i="12"/>
  <c r="BH54" i="10"/>
  <c r="BH63" i="11"/>
  <c r="BH90" i="12"/>
  <c r="BH9" i="12"/>
  <c r="BH18" i="11"/>
  <c r="BH12" i="11"/>
  <c r="BH107" i="10"/>
  <c r="BH60" i="11"/>
  <c r="BH79" i="10"/>
  <c r="BH37" i="11"/>
  <c r="BH19" i="8"/>
  <c r="BH47" i="11"/>
  <c r="BH56" i="12"/>
  <c r="BH98" i="12"/>
  <c r="BH10" i="11"/>
  <c r="BH24" i="8"/>
  <c r="BH52" i="12"/>
  <c r="BH93" i="10"/>
  <c r="BH39" i="8"/>
  <c r="BH58" i="8"/>
  <c r="BN11" i="8"/>
  <c r="BH15" i="10"/>
  <c r="BN11" i="11"/>
  <c r="BH29" i="10"/>
  <c r="BH105" i="11"/>
  <c r="BH17" i="11"/>
  <c r="BN12" i="12"/>
  <c r="BH86" i="11"/>
  <c r="BH32" i="10"/>
  <c r="BH55" i="12"/>
  <c r="BH66" i="11"/>
  <c r="BH26" i="12"/>
  <c r="BH46" i="8"/>
  <c r="BH72" i="10"/>
  <c r="BH53" i="11"/>
  <c r="BH65" i="12"/>
  <c r="BH81" i="8"/>
  <c r="BH46" i="11"/>
  <c r="BH39" i="12"/>
  <c r="BH65" i="8"/>
  <c r="BH40" i="10"/>
  <c r="BH69" i="11"/>
  <c r="BN18" i="11"/>
  <c r="BN36" i="10"/>
  <c r="BN53" i="8"/>
  <c r="BN69" i="8"/>
  <c r="BN84" i="10"/>
  <c r="BN14" i="10"/>
  <c r="BN30" i="10"/>
  <c r="BN47" i="8"/>
  <c r="BN63" i="8"/>
  <c r="BN78" i="10"/>
  <c r="BN94" i="10"/>
  <c r="BH75" i="8"/>
  <c r="BN21" i="11"/>
  <c r="BN37" i="11"/>
  <c r="BN56" i="8"/>
  <c r="BN72" i="8"/>
  <c r="BN85" i="11"/>
  <c r="BH40" i="11"/>
  <c r="BN13" i="12"/>
  <c r="BN29" i="12"/>
  <c r="BN47" i="10"/>
  <c r="BN61" i="12"/>
  <c r="BN77" i="11"/>
  <c r="BN93" i="12"/>
  <c r="BH28" i="12"/>
  <c r="BH48" i="8"/>
  <c r="BN25" i="10"/>
  <c r="BN39" i="12"/>
  <c r="BN57" i="10"/>
  <c r="BN71" i="12"/>
  <c r="BN90" i="8"/>
  <c r="BH30" i="8"/>
  <c r="BH27" i="8"/>
  <c r="BN15" i="10"/>
  <c r="BN32" i="8"/>
  <c r="BN45" i="11"/>
  <c r="BN63" i="10"/>
  <c r="BN79" i="10"/>
  <c r="BN96" i="8"/>
  <c r="BH38" i="8"/>
  <c r="BH22" i="8"/>
  <c r="BH81" i="12"/>
  <c r="BH74" i="8"/>
  <c r="BH73" i="10"/>
  <c r="BH13" i="10"/>
  <c r="BH17" i="12"/>
  <c r="BH103" i="11"/>
  <c r="BH102" i="8"/>
  <c r="BN9" i="8"/>
  <c r="BH101" i="8"/>
  <c r="BH88" i="8"/>
  <c r="BH12" i="8"/>
  <c r="BH62" i="12"/>
  <c r="BH50" i="12"/>
  <c r="BH83" i="10"/>
  <c r="BH53" i="8"/>
  <c r="BH73" i="11"/>
  <c r="BH21" i="10"/>
  <c r="BN20" i="11"/>
  <c r="BN39" i="8"/>
  <c r="BN52" i="12"/>
  <c r="BN70" i="10"/>
  <c r="BN84" i="12"/>
  <c r="BH17" i="8"/>
  <c r="BH61" i="10"/>
  <c r="BH20" i="10"/>
  <c r="BN14" i="12"/>
  <c r="BN32" i="10"/>
  <c r="BN46" i="12"/>
  <c r="BN65" i="8"/>
  <c r="BN80" i="10"/>
  <c r="BN94" i="11"/>
  <c r="BH58" i="12"/>
  <c r="BH49" i="12"/>
  <c r="BH91" i="10"/>
  <c r="BH80" i="8"/>
  <c r="BH33" i="11"/>
  <c r="BH82" i="12"/>
  <c r="BH50" i="11"/>
  <c r="BH75" i="11"/>
  <c r="BH74" i="10"/>
  <c r="BH11" i="12"/>
  <c r="BH9" i="10"/>
  <c r="BN8" i="10"/>
  <c r="BH97" i="12"/>
  <c r="BH9" i="11"/>
  <c r="BH60" i="12"/>
  <c r="BH66" i="8"/>
  <c r="BH56" i="10"/>
  <c r="BN25" i="8"/>
  <c r="BN40" i="10"/>
  <c r="BN54" i="12"/>
  <c r="BN72" i="10"/>
  <c r="BN86" i="12"/>
  <c r="BH18" i="12"/>
  <c r="BH28" i="10"/>
  <c r="BN16" i="12"/>
  <c r="BN35" i="8"/>
  <c r="BN50" i="10"/>
  <c r="BN67" i="8"/>
  <c r="BN82" i="10"/>
  <c r="BN100" i="8"/>
  <c r="BH63" i="12"/>
  <c r="BN25" i="11"/>
  <c r="BN41" i="11"/>
  <c r="BN60" i="8"/>
  <c r="BN76" i="8"/>
  <c r="BN91" i="10"/>
  <c r="BH69" i="8"/>
  <c r="BN19" i="10"/>
  <c r="BN33" i="11"/>
  <c r="BN52" i="8"/>
  <c r="BN65" i="12"/>
  <c r="BN83" i="10"/>
  <c r="BN13" i="8"/>
  <c r="BN30" i="8"/>
  <c r="BN46" i="8"/>
  <c r="BN62" i="8"/>
  <c r="BN78" i="8"/>
  <c r="BN91" i="11"/>
  <c r="BH64" i="10"/>
  <c r="BN20" i="8"/>
  <c r="BN35" i="10"/>
  <c r="BN49" i="11"/>
  <c r="BN67" i="10"/>
  <c r="BN81" i="11"/>
  <c r="BN98" i="10"/>
  <c r="BH69" i="10"/>
  <c r="BH78" i="12"/>
  <c r="BH78" i="11"/>
  <c r="BH23" i="12"/>
  <c r="BH80" i="10"/>
  <c r="BH56" i="11"/>
  <c r="BH106" i="10"/>
  <c r="BN10" i="12"/>
  <c r="BH25" i="8"/>
  <c r="BH90" i="8"/>
  <c r="BH47" i="10"/>
  <c r="BH98" i="10"/>
  <c r="BN7" i="10"/>
  <c r="BH79" i="12"/>
  <c r="BH59" i="12"/>
  <c r="BH47" i="12"/>
  <c r="BH34" i="10"/>
  <c r="BH40" i="12"/>
  <c r="BN27" i="8"/>
  <c r="BN40" i="11"/>
  <c r="BN56" i="12"/>
  <c r="BN72" i="11"/>
  <c r="BN88" i="12"/>
  <c r="BN18" i="12"/>
  <c r="BN37" i="8"/>
  <c r="BN52" i="10"/>
  <c r="BN68" i="10"/>
  <c r="BN82" i="11"/>
  <c r="BH64" i="11"/>
  <c r="BH10" i="10"/>
  <c r="BN27" i="12"/>
  <c r="BN43" i="11"/>
  <c r="BN59" i="11"/>
  <c r="BN77" i="10"/>
  <c r="BN93" i="10"/>
  <c r="BN19" i="12"/>
  <c r="BN37" i="10"/>
  <c r="BN53" i="10"/>
  <c r="BN70" i="8"/>
  <c r="BN83" i="12"/>
  <c r="BH68" i="11"/>
  <c r="BH38" i="10"/>
  <c r="BN16" i="8"/>
  <c r="BN31" i="10"/>
  <c r="BN48" i="8"/>
  <c r="BN64" i="8"/>
  <c r="BN77" i="12"/>
  <c r="BN95" i="10"/>
  <c r="BH28" i="11"/>
  <c r="BH72" i="8"/>
  <c r="BN21" i="10"/>
  <c r="BN38" i="8"/>
  <c r="BN54" i="8"/>
  <c r="BN67" i="12"/>
  <c r="BN83" i="11"/>
  <c r="BH45" i="11"/>
  <c r="BH36" i="12"/>
  <c r="BH77" i="8"/>
  <c r="BH79" i="11"/>
  <c r="BH44" i="10"/>
  <c r="BH58" i="11"/>
  <c r="BH14" i="10"/>
  <c r="BH80" i="12"/>
  <c r="BH94" i="12"/>
  <c r="BH57" i="11"/>
  <c r="BH36" i="8"/>
  <c r="BH45" i="12"/>
  <c r="BH27" i="11"/>
  <c r="BH8" i="12"/>
  <c r="BH67" i="11"/>
  <c r="BH33" i="8"/>
  <c r="BH64" i="12"/>
  <c r="BH26" i="8"/>
  <c r="BH6" i="10"/>
  <c r="BH97" i="11"/>
  <c r="BH85" i="10"/>
  <c r="BH100" i="10"/>
  <c r="BH104" i="12"/>
  <c r="BN11" i="10"/>
  <c r="BN28" i="10"/>
  <c r="BN45" i="8"/>
  <c r="BN58" i="11"/>
  <c r="BN74" i="11"/>
  <c r="BN90" i="12"/>
  <c r="BN20" i="12"/>
  <c r="BN36" i="11"/>
  <c r="BN55" i="8"/>
  <c r="BN68" i="12"/>
  <c r="BN87" i="8"/>
  <c r="BH49" i="11"/>
  <c r="BH57" i="8"/>
  <c r="BN13" i="11"/>
  <c r="BN29" i="11"/>
  <c r="BN45" i="12"/>
  <c r="BN61" i="11"/>
  <c r="BN80" i="8"/>
  <c r="BN93" i="11"/>
  <c r="BH6" i="8"/>
  <c r="BH19" i="11"/>
  <c r="BH16" i="12"/>
  <c r="BN23" i="10"/>
  <c r="BN40" i="8"/>
  <c r="BN53" i="12"/>
  <c r="BN69" i="12"/>
  <c r="BN88" i="8"/>
  <c r="BH57" i="12"/>
  <c r="BH71" i="10"/>
  <c r="BN18" i="8"/>
  <c r="BN31" i="11"/>
  <c r="BN49" i="10"/>
  <c r="BN66" i="8"/>
  <c r="BN81" i="10"/>
  <c r="BN97" i="10"/>
  <c r="BH83" i="8"/>
  <c r="BH48" i="11"/>
  <c r="BH104" i="10"/>
  <c r="BN21" i="12"/>
  <c r="BN39" i="10"/>
  <c r="BN55" i="10"/>
  <c r="BN69" i="11"/>
  <c r="BN85" i="12"/>
  <c r="BH6" i="11"/>
  <c r="BH70" i="10"/>
  <c r="BH98" i="11"/>
  <c r="BH43" i="11"/>
  <c r="BH40" i="8"/>
  <c r="BH101" i="10"/>
  <c r="BH16" i="11"/>
  <c r="BH77" i="11"/>
  <c r="BH71" i="11"/>
  <c r="BH31" i="10"/>
  <c r="BH22" i="10"/>
  <c r="BH71" i="12"/>
  <c r="BH85" i="12"/>
  <c r="BH89" i="10"/>
  <c r="BN8" i="8"/>
  <c r="BH66" i="12"/>
  <c r="BH84" i="10"/>
  <c r="BH65" i="11"/>
  <c r="BH93" i="12"/>
  <c r="BH38" i="11"/>
  <c r="BH31" i="12"/>
  <c r="BN10" i="8"/>
  <c r="BH82" i="11"/>
  <c r="BH14" i="12"/>
  <c r="BH13" i="11"/>
  <c r="BH32" i="8"/>
  <c r="BN15" i="8"/>
  <c r="BN28" i="12"/>
  <c r="BN46" i="10"/>
  <c r="BN62" i="10"/>
  <c r="BN79" i="8"/>
  <c r="BN95" i="8"/>
  <c r="BN22" i="11"/>
  <c r="BN38" i="12"/>
  <c r="BN57" i="8"/>
  <c r="BN73" i="8"/>
  <c r="BN89" i="8"/>
  <c r="BH102" i="10"/>
  <c r="BH75" i="12"/>
  <c r="BH84" i="8"/>
  <c r="BH93" i="8"/>
  <c r="BN7" i="11"/>
  <c r="BH38" i="12"/>
  <c r="BH99" i="10"/>
  <c r="BH10" i="8"/>
  <c r="BH23" i="10"/>
  <c r="BH27" i="10"/>
  <c r="BH34" i="12"/>
  <c r="BH41" i="12"/>
  <c r="BH18" i="8"/>
  <c r="BH68" i="8"/>
  <c r="BH100" i="12"/>
  <c r="BH86" i="10"/>
  <c r="BH93" i="11"/>
  <c r="BH44" i="12"/>
  <c r="BH32" i="11"/>
  <c r="BH35" i="11"/>
  <c r="BH69" i="12"/>
  <c r="BH83" i="11"/>
  <c r="BH26" i="10"/>
  <c r="BH31" i="8"/>
  <c r="BH68" i="10"/>
  <c r="BN14" i="11"/>
  <c r="BN30" i="11"/>
  <c r="BN46" i="11"/>
  <c r="BN62" i="11"/>
  <c r="BN81" i="8"/>
  <c r="BN94" i="12"/>
  <c r="BH54" i="12"/>
  <c r="BN24" i="11"/>
  <c r="BN42" i="10"/>
  <c r="BN59" i="8"/>
  <c r="BN72" i="12"/>
  <c r="BN91" i="8"/>
  <c r="BH42" i="11"/>
  <c r="BN17" i="11"/>
  <c r="BN33" i="12"/>
  <c r="BN51" i="10"/>
  <c r="BN68" i="8"/>
  <c r="BN81" i="12"/>
  <c r="BN97" i="12"/>
  <c r="BH7" i="12"/>
  <c r="BN27" i="10"/>
  <c r="BN43" i="10"/>
  <c r="BN57" i="12"/>
  <c r="BN73" i="11"/>
  <c r="BN92" i="8"/>
  <c r="BH37" i="8"/>
  <c r="BH16" i="8"/>
  <c r="BN19" i="11"/>
  <c r="BN35" i="12"/>
  <c r="BN51" i="12"/>
  <c r="BN67" i="11"/>
  <c r="BN85" i="10"/>
  <c r="BN99" i="10"/>
  <c r="BH39" i="10"/>
  <c r="BH33" i="12"/>
  <c r="BN28" i="8"/>
  <c r="BN41" i="12"/>
  <c r="BN59" i="10"/>
  <c r="BN73" i="12"/>
  <c r="BN89" i="11"/>
  <c r="BH17" i="10"/>
  <c r="BH105" i="12"/>
  <c r="BN10" i="11"/>
  <c r="BH95" i="10"/>
  <c r="BH100" i="8"/>
  <c r="BH36" i="11"/>
  <c r="BH8" i="8"/>
  <c r="BH78" i="10"/>
  <c r="BH51" i="10"/>
  <c r="BH50" i="10"/>
  <c r="BH54" i="11"/>
  <c r="BH45" i="10"/>
  <c r="BH74" i="11"/>
  <c r="BH99" i="11"/>
  <c r="BH59" i="8"/>
  <c r="BH91" i="11"/>
  <c r="BH87" i="10"/>
  <c r="BH10" i="12"/>
  <c r="BH14" i="11"/>
  <c r="BN16" i="11"/>
  <c r="BN34" i="10"/>
  <c r="BN51" i="8"/>
  <c r="BN64" i="12"/>
  <c r="BN80" i="11"/>
  <c r="BH88" i="11"/>
  <c r="BH29" i="12"/>
  <c r="BH95" i="12"/>
  <c r="BN6" i="11"/>
  <c r="BN26" i="12"/>
  <c r="BN42" i="12"/>
  <c r="BN58" i="12"/>
  <c r="BN74" i="12"/>
  <c r="BN93" i="8"/>
  <c r="BH100" i="11"/>
  <c r="BN22" i="8"/>
  <c r="BN35" i="11"/>
  <c r="BN51" i="11"/>
  <c r="BN69" i="10"/>
  <c r="BN86" i="8"/>
  <c r="BH15" i="11"/>
  <c r="BH34" i="8"/>
  <c r="BN6" i="12"/>
  <c r="BN27" i="11"/>
  <c r="BN45" i="10"/>
  <c r="BN59" i="12"/>
  <c r="BN75" i="11"/>
  <c r="BN91" i="12"/>
  <c r="BH58" i="10"/>
  <c r="BN24" i="8"/>
  <c r="BN37" i="12"/>
  <c r="BN53" i="11"/>
  <c r="BN71" i="10"/>
  <c r="BN87" i="10"/>
  <c r="BH55" i="11"/>
  <c r="BH52" i="10"/>
  <c r="BN13" i="10"/>
  <c r="BN29" i="10"/>
  <c r="BN43" i="12"/>
  <c r="BN61" i="10"/>
  <c r="BN75" i="12"/>
  <c r="BN94" i="8"/>
  <c r="BH43" i="12"/>
  <c r="BN47" i="12"/>
  <c r="BN42" i="8"/>
  <c r="BH56" i="8"/>
  <c r="BN36" i="8"/>
  <c r="BN99" i="8"/>
  <c r="BN23" i="11"/>
  <c r="BN89" i="10"/>
  <c r="BH103" i="8"/>
  <c r="BN9" i="10"/>
  <c r="BN26" i="10"/>
  <c r="BN43" i="8"/>
  <c r="BN56" i="11"/>
  <c r="BN74" i="10"/>
  <c r="BN90" i="10"/>
  <c r="BH61" i="12"/>
  <c r="BN22" i="10"/>
  <c r="BN36" i="12"/>
  <c r="BN52" i="11"/>
  <c r="BN71" i="8"/>
  <c r="BN86" i="10"/>
  <c r="BN100" i="10"/>
  <c r="BN55" i="11"/>
  <c r="BH74" i="12"/>
  <c r="BN47" i="11"/>
  <c r="BH86" i="8"/>
  <c r="BN44" i="8"/>
  <c r="BN33" i="10"/>
  <c r="BN95" i="11"/>
  <c r="BH77" i="10"/>
  <c r="BH21" i="12"/>
  <c r="BN29" i="8"/>
  <c r="BN44" i="10"/>
  <c r="BN61" i="8"/>
  <c r="BN76" i="10"/>
  <c r="BN90" i="11"/>
  <c r="BN22" i="12"/>
  <c r="BN41" i="8"/>
  <c r="BN56" i="10"/>
  <c r="BN70" i="11"/>
  <c r="BN88" i="10"/>
  <c r="BN99" i="11"/>
  <c r="BN63" i="12"/>
  <c r="BH83" i="12"/>
  <c r="BN55" i="12"/>
  <c r="BH89" i="11"/>
  <c r="BN49" i="12"/>
  <c r="BN41" i="10"/>
  <c r="BH23" i="8"/>
  <c r="BH88" i="12"/>
  <c r="BN14" i="8"/>
  <c r="BN28" i="11"/>
  <c r="BN44" i="11"/>
  <c r="BN60" i="12"/>
  <c r="BN76" i="11"/>
  <c r="BN92" i="11"/>
  <c r="BH60" i="10"/>
  <c r="BH64" i="8"/>
  <c r="BN24" i="12"/>
  <c r="BN40" i="12"/>
  <c r="BN58" i="10"/>
  <c r="BN75" i="8"/>
  <c r="BN88" i="11"/>
  <c r="BN99" i="12"/>
  <c r="BN74" i="8"/>
  <c r="BH28" i="8"/>
  <c r="BN65" i="10"/>
  <c r="BH104" i="8"/>
  <c r="BN57" i="11"/>
  <c r="BN9" i="11"/>
  <c r="BN50" i="8"/>
  <c r="BN17" i="8"/>
  <c r="BN30" i="12"/>
  <c r="BN49" i="8"/>
  <c r="BN62" i="12"/>
  <c r="BN78" i="12"/>
  <c r="BN96" i="10"/>
  <c r="BH72" i="12"/>
  <c r="BH97" i="8"/>
  <c r="BN26" i="11"/>
  <c r="BN42" i="11"/>
  <c r="BN60" i="10"/>
  <c r="BN77" i="8"/>
  <c r="BN92" i="10"/>
  <c r="BN101" i="10"/>
  <c r="BN100" i="12"/>
  <c r="BN17" i="10"/>
  <c r="BN79" i="11"/>
  <c r="BN71" i="11"/>
  <c r="BH11" i="10"/>
  <c r="BN65" i="11"/>
  <c r="BH92" i="8"/>
  <c r="BN58" i="8"/>
  <c r="BN11" i="12"/>
  <c r="BH101" i="12"/>
  <c r="BN18" i="10"/>
  <c r="BN32" i="12"/>
  <c r="BN48" i="12"/>
  <c r="BN66" i="10"/>
  <c r="BN80" i="12"/>
  <c r="BH51" i="11"/>
  <c r="BN12" i="11"/>
  <c r="BN31" i="8"/>
  <c r="BN44" i="12"/>
  <c r="BN60" i="11"/>
  <c r="BN76" i="12"/>
  <c r="BN92" i="12"/>
  <c r="BN23" i="12"/>
  <c r="BN87" i="12"/>
  <c r="BN15" i="12"/>
  <c r="BN79" i="12"/>
  <c r="BH79" i="8"/>
  <c r="BN75" i="10"/>
  <c r="BH6" i="12"/>
  <c r="BN63" i="11"/>
  <c r="BH50" i="8"/>
  <c r="BH73" i="12"/>
  <c r="BN21" i="8"/>
  <c r="BN34" i="11"/>
  <c r="BN50" i="11"/>
  <c r="BN66" i="12"/>
  <c r="BN82" i="12"/>
  <c r="BH60" i="8"/>
  <c r="BH103" i="12"/>
  <c r="BN16" i="10"/>
  <c r="BN33" i="8"/>
  <c r="BN48" i="10"/>
  <c r="BN64" i="10"/>
  <c r="BN78" i="11"/>
  <c r="BN97" i="8"/>
  <c r="BN34" i="8"/>
  <c r="BN98" i="8"/>
  <c r="BN26" i="8"/>
  <c r="BN87" i="11"/>
  <c r="BN17" i="12"/>
  <c r="BN84" i="8"/>
  <c r="BN6" i="10"/>
  <c r="BN73" i="10"/>
  <c r="BH41" i="8"/>
  <c r="BN23" i="8"/>
  <c r="BN38" i="10"/>
  <c r="BN54" i="10"/>
  <c r="BN68" i="11"/>
  <c r="BN84" i="11"/>
  <c r="BH94" i="10"/>
  <c r="BN19" i="8"/>
  <c r="BN32" i="11"/>
  <c r="BN48" i="11"/>
  <c r="BN64" i="11"/>
  <c r="BN83" i="8"/>
  <c r="BN98" i="12"/>
  <c r="BN39" i="11"/>
  <c r="BH66" i="10"/>
  <c r="BN31" i="12"/>
  <c r="BN95" i="12"/>
  <c r="BN25" i="12"/>
  <c r="BN89" i="12"/>
  <c r="BN15" i="11"/>
  <c r="BN82" i="8"/>
  <c r="BH7" i="11"/>
  <c r="BH27" i="12"/>
  <c r="BN24" i="10"/>
  <c r="BN38" i="11"/>
  <c r="BN54" i="11"/>
  <c r="BN70" i="12"/>
  <c r="BN86" i="11"/>
  <c r="BH87" i="12"/>
  <c r="BN20" i="10"/>
  <c r="BN34" i="12"/>
  <c r="BN50" i="12"/>
  <c r="BN66" i="11"/>
  <c r="BN85" i="8"/>
  <c r="BN98" i="11"/>
  <c r="BN102" i="11"/>
  <c r="BN102" i="12"/>
  <c r="BN104" i="10"/>
  <c r="BN101" i="8"/>
  <c r="BN102" i="8"/>
  <c r="CL102" i="12"/>
  <c r="R102" i="11"/>
  <c r="R105" i="10"/>
  <c r="R103" i="12"/>
  <c r="R103" i="11"/>
  <c r="L104" i="10"/>
  <c r="L9" i="11"/>
  <c r="L42" i="8"/>
  <c r="L51" i="8"/>
  <c r="L67" i="12"/>
  <c r="L70" i="10"/>
  <c r="L33" i="10"/>
  <c r="R26" i="11"/>
  <c r="L11" i="8"/>
  <c r="L19" i="10"/>
  <c r="R9" i="10"/>
  <c r="L24" i="12"/>
  <c r="L83" i="11"/>
  <c r="L71" i="12"/>
  <c r="R102" i="8"/>
  <c r="S102" i="8" s="1"/>
  <c r="L94" i="8"/>
  <c r="L59" i="8"/>
  <c r="L60" i="10"/>
  <c r="L66" i="11"/>
  <c r="R103" i="10"/>
  <c r="L7" i="10"/>
  <c r="L77" i="11"/>
  <c r="L22" i="12"/>
  <c r="L86" i="10"/>
  <c r="L52" i="8"/>
  <c r="L99" i="8"/>
  <c r="L38" i="12"/>
  <c r="L38" i="10"/>
  <c r="L53" i="8"/>
  <c r="L106" i="8"/>
  <c r="L37" i="8"/>
  <c r="R99" i="10"/>
  <c r="L51" i="11"/>
  <c r="L89" i="8"/>
  <c r="L59" i="11"/>
  <c r="L34" i="12"/>
  <c r="R97" i="11"/>
  <c r="L34" i="10"/>
  <c r="L7" i="11"/>
  <c r="L8" i="8"/>
  <c r="L15" i="12"/>
  <c r="L40" i="8"/>
  <c r="L54" i="11"/>
  <c r="R101" i="8"/>
  <c r="S101" i="8" s="1"/>
  <c r="L63" i="12"/>
  <c r="L89" i="10"/>
  <c r="L20" i="10"/>
  <c r="L72" i="10"/>
  <c r="L36" i="11"/>
  <c r="L69" i="12"/>
  <c r="L38" i="8"/>
  <c r="L87" i="8"/>
  <c r="L51" i="12"/>
  <c r="L8" i="10"/>
  <c r="L13" i="12"/>
  <c r="L107" i="11"/>
  <c r="R102" i="10"/>
  <c r="L66" i="12"/>
  <c r="L85" i="8"/>
  <c r="L26" i="12"/>
  <c r="L9" i="10"/>
  <c r="L84" i="12"/>
  <c r="L22" i="8"/>
  <c r="L19" i="8"/>
  <c r="L14" i="10"/>
  <c r="L40" i="11"/>
  <c r="L63" i="8"/>
  <c r="L62" i="8"/>
  <c r="L89" i="11"/>
  <c r="L8" i="12"/>
  <c r="L97" i="12"/>
  <c r="L86" i="11"/>
  <c r="L17" i="12"/>
  <c r="L30" i="12"/>
  <c r="R101" i="12"/>
  <c r="L12" i="12"/>
  <c r="L96" i="12"/>
  <c r="L37" i="10"/>
  <c r="L88" i="8"/>
  <c r="L105" i="10"/>
  <c r="L92" i="10"/>
  <c r="L44" i="10"/>
  <c r="L62" i="11"/>
  <c r="L77" i="12"/>
  <c r="L17" i="11"/>
  <c r="L82" i="8"/>
  <c r="L51" i="10"/>
  <c r="R96" i="12"/>
  <c r="L42" i="10"/>
  <c r="L47" i="11"/>
  <c r="L64" i="8"/>
  <c r="L41" i="8"/>
  <c r="L44" i="12"/>
  <c r="R7" i="10"/>
  <c r="L45" i="12"/>
  <c r="L99" i="12"/>
  <c r="L99" i="11"/>
  <c r="L108" i="10"/>
  <c r="L91" i="11"/>
  <c r="L60" i="12"/>
  <c r="L35" i="11"/>
  <c r="L106" i="11"/>
  <c r="L78" i="12"/>
  <c r="R15" i="8"/>
  <c r="S15" i="8" s="1"/>
  <c r="L79" i="8"/>
  <c r="L86" i="8"/>
  <c r="L20" i="12"/>
  <c r="L62" i="10"/>
  <c r="L10" i="10"/>
  <c r="L45" i="8"/>
  <c r="L17" i="8"/>
  <c r="L78" i="10"/>
  <c r="R8" i="8"/>
  <c r="S8" i="8" s="1"/>
  <c r="L47" i="8"/>
  <c r="L83" i="10"/>
  <c r="L97" i="8"/>
  <c r="R6" i="8"/>
  <c r="S6" i="8" s="1"/>
  <c r="L45" i="10"/>
  <c r="L100" i="11"/>
  <c r="L7" i="8"/>
  <c r="R6" i="12"/>
  <c r="R52" i="10"/>
  <c r="L91" i="10"/>
  <c r="L49" i="10"/>
  <c r="L41" i="11"/>
  <c r="L53" i="12"/>
  <c r="L58" i="8"/>
  <c r="L90" i="11"/>
  <c r="L83" i="12"/>
  <c r="L41" i="10"/>
  <c r="R101" i="11"/>
  <c r="L14" i="11"/>
  <c r="R6" i="10"/>
  <c r="L88" i="12"/>
  <c r="L9" i="8"/>
  <c r="L105" i="12"/>
  <c r="L50" i="10"/>
  <c r="L33" i="11"/>
  <c r="L103" i="11"/>
  <c r="L43" i="11"/>
  <c r="L80" i="11"/>
  <c r="L70" i="11"/>
  <c r="L21" i="11"/>
  <c r="L75" i="11"/>
  <c r="L84" i="10"/>
  <c r="L18" i="12"/>
  <c r="L68" i="11"/>
  <c r="R10" i="11"/>
  <c r="R73" i="8"/>
  <c r="S73" i="8" s="1"/>
  <c r="R71" i="10"/>
  <c r="R69" i="12"/>
  <c r="R69" i="11"/>
  <c r="L35" i="10"/>
  <c r="L85" i="10"/>
  <c r="R24" i="10"/>
  <c r="R23" i="12"/>
  <c r="R25" i="10"/>
  <c r="R23" i="11"/>
  <c r="R28" i="8"/>
  <c r="S28" i="8" s="1"/>
  <c r="R24" i="12"/>
  <c r="R26" i="12"/>
  <c r="L18" i="11"/>
  <c r="R10" i="8"/>
  <c r="S10" i="8" s="1"/>
  <c r="R12" i="8"/>
  <c r="S12" i="8" s="1"/>
  <c r="R9" i="8"/>
  <c r="S9" i="8" s="1"/>
  <c r="R13" i="8"/>
  <c r="S13" i="8" s="1"/>
  <c r="R8" i="11"/>
  <c r="R12" i="10"/>
  <c r="R12" i="11"/>
  <c r="L19" i="11"/>
  <c r="R79" i="8"/>
  <c r="S79" i="8" s="1"/>
  <c r="R75" i="11"/>
  <c r="R80" i="8"/>
  <c r="S80" i="8" s="1"/>
  <c r="L20" i="8"/>
  <c r="L11" i="10"/>
  <c r="L92" i="11"/>
  <c r="L55" i="12"/>
  <c r="L69" i="8"/>
  <c r="L49" i="8"/>
  <c r="R7" i="12"/>
  <c r="L21" i="8"/>
  <c r="L87" i="10"/>
  <c r="L28" i="10"/>
  <c r="L45" i="11"/>
  <c r="L80" i="10"/>
  <c r="L6" i="8"/>
  <c r="L10" i="12"/>
  <c r="L80" i="12"/>
  <c r="L13" i="10"/>
  <c r="L22" i="11"/>
  <c r="L76" i="10"/>
  <c r="L81" i="8"/>
  <c r="L84" i="8"/>
  <c r="L25" i="10"/>
  <c r="L63" i="11"/>
  <c r="L15" i="8"/>
  <c r="L100" i="10"/>
  <c r="L30" i="10"/>
  <c r="L72" i="8"/>
  <c r="L17" i="10"/>
  <c r="L83" i="8"/>
  <c r="L69" i="10"/>
  <c r="L13" i="11"/>
  <c r="L106" i="12"/>
  <c r="L56" i="10"/>
  <c r="L52" i="12"/>
  <c r="L28" i="8"/>
  <c r="L35" i="8"/>
  <c r="L85" i="12"/>
  <c r="L46" i="11"/>
  <c r="L100" i="12"/>
  <c r="L21" i="10"/>
  <c r="L14" i="8"/>
  <c r="L56" i="12"/>
  <c r="L46" i="12"/>
  <c r="L67" i="10"/>
  <c r="L74" i="11"/>
  <c r="L25" i="8"/>
  <c r="L49" i="12"/>
  <c r="L64" i="12"/>
  <c r="R24" i="8"/>
  <c r="S24" i="8" s="1"/>
  <c r="R35" i="10"/>
  <c r="R33" i="12"/>
  <c r="R33" i="11"/>
  <c r="L89" i="12"/>
  <c r="L96" i="11"/>
  <c r="L29" i="10"/>
  <c r="L96" i="8"/>
  <c r="L102" i="8"/>
  <c r="L21" i="12"/>
  <c r="L88" i="10"/>
  <c r="L98" i="8"/>
  <c r="R59" i="8"/>
  <c r="S59" i="8" s="1"/>
  <c r="W59" i="8" s="1"/>
  <c r="R57" i="10"/>
  <c r="R55" i="12"/>
  <c r="R55" i="11"/>
  <c r="R60" i="8"/>
  <c r="S60" i="8" s="1"/>
  <c r="R56" i="11"/>
  <c r="R56" i="12"/>
  <c r="R104" i="10"/>
  <c r="L94" i="10"/>
  <c r="R38" i="10"/>
  <c r="R41" i="11"/>
  <c r="R43" i="10"/>
  <c r="R41" i="12"/>
  <c r="R46" i="8"/>
  <c r="S46" i="8" s="1"/>
  <c r="R42" i="12"/>
  <c r="R42" i="11"/>
  <c r="R44" i="12"/>
  <c r="R48" i="8"/>
  <c r="S48" i="8" s="1"/>
  <c r="R11" i="10"/>
  <c r="L24" i="8"/>
  <c r="L37" i="12"/>
  <c r="L106" i="10"/>
  <c r="L23" i="8"/>
  <c r="R21" i="8"/>
  <c r="S21" i="8" s="1"/>
  <c r="L64" i="11"/>
  <c r="L102" i="10"/>
  <c r="L97" i="11"/>
  <c r="L13" i="8"/>
  <c r="L34" i="8"/>
  <c r="L35" i="12"/>
  <c r="L16" i="8"/>
  <c r="L15" i="11"/>
  <c r="L29" i="11"/>
  <c r="L68" i="8"/>
  <c r="R11" i="8"/>
  <c r="S11" i="8" s="1"/>
  <c r="L79" i="12"/>
  <c r="L60" i="11"/>
  <c r="L82" i="11"/>
  <c r="L92" i="8"/>
  <c r="L101" i="11"/>
  <c r="L73" i="8"/>
  <c r="L60" i="8"/>
  <c r="L18" i="10"/>
  <c r="R46" i="12"/>
  <c r="R51" i="10"/>
  <c r="R49" i="12"/>
  <c r="R49" i="11"/>
  <c r="L104" i="12"/>
  <c r="L104" i="11"/>
  <c r="R21" i="10"/>
  <c r="R19" i="11"/>
  <c r="R19" i="12"/>
  <c r="R22" i="10"/>
  <c r="R20" i="11"/>
  <c r="L59" i="12"/>
  <c r="L98" i="10"/>
  <c r="R8" i="10"/>
  <c r="L24" i="10"/>
  <c r="R70" i="12"/>
  <c r="R75" i="8"/>
  <c r="S75" i="8" s="1"/>
  <c r="R71" i="12"/>
  <c r="R71" i="11"/>
  <c r="R76" i="8"/>
  <c r="S76" i="8" s="1"/>
  <c r="R73" i="10"/>
  <c r="R72" i="11"/>
  <c r="L104" i="8"/>
  <c r="R61" i="8"/>
  <c r="S61" i="8" s="1"/>
  <c r="R57" i="11"/>
  <c r="R62" i="8"/>
  <c r="S62" i="8" s="1"/>
  <c r="R59" i="10"/>
  <c r="R60" i="10"/>
  <c r="R57" i="12"/>
  <c r="R61" i="10"/>
  <c r="R60" i="12"/>
  <c r="R76" i="12"/>
  <c r="L48" i="10"/>
  <c r="L101" i="10"/>
  <c r="L67" i="8"/>
  <c r="L42" i="12"/>
  <c r="L30" i="11"/>
  <c r="L70" i="12"/>
  <c r="R32" i="12"/>
  <c r="L75" i="10"/>
  <c r="L74" i="8"/>
  <c r="L68" i="10"/>
  <c r="L50" i="11"/>
  <c r="L77" i="10"/>
  <c r="R9" i="12"/>
  <c r="L105" i="8"/>
  <c r="L27" i="8"/>
  <c r="L33" i="12"/>
  <c r="L67" i="11"/>
  <c r="L93" i="11"/>
  <c r="L30" i="8"/>
  <c r="L39" i="10"/>
  <c r="L55" i="8"/>
  <c r="L73" i="10"/>
  <c r="R97" i="12"/>
  <c r="L24" i="11"/>
  <c r="L101" i="8"/>
  <c r="L95" i="8"/>
  <c r="L103" i="10"/>
  <c r="L28" i="12"/>
  <c r="R64" i="11"/>
  <c r="R70" i="8"/>
  <c r="S70" i="8" s="1"/>
  <c r="R67" i="10"/>
  <c r="R65" i="12"/>
  <c r="L20" i="11"/>
  <c r="R24" i="11"/>
  <c r="R39" i="10"/>
  <c r="R35" i="12"/>
  <c r="R35" i="11"/>
  <c r="R37" i="10"/>
  <c r="R40" i="8"/>
  <c r="S40" i="8" s="1"/>
  <c r="L87" i="12"/>
  <c r="L44" i="8"/>
  <c r="L16" i="10"/>
  <c r="L84" i="11"/>
  <c r="R91" i="8"/>
  <c r="S91" i="8" s="1"/>
  <c r="R86" i="12"/>
  <c r="R87" i="11"/>
  <c r="R92" i="8"/>
  <c r="S92" i="8" s="1"/>
  <c r="R87" i="12"/>
  <c r="R88" i="12"/>
  <c r="R88" i="11"/>
  <c r="L103" i="12"/>
  <c r="R72" i="12"/>
  <c r="R73" i="12"/>
  <c r="R75" i="10"/>
  <c r="R73" i="11"/>
  <c r="R74" i="11"/>
  <c r="R78" i="8"/>
  <c r="S78" i="8" s="1"/>
  <c r="R74" i="12"/>
  <c r="R76" i="11"/>
  <c r="R97" i="8"/>
  <c r="S97" i="8" s="1"/>
  <c r="W97" i="8" s="1"/>
  <c r="R11" i="11"/>
  <c r="R14" i="10"/>
  <c r="L69" i="11"/>
  <c r="L90" i="8"/>
  <c r="L9" i="12"/>
  <c r="L11" i="11"/>
  <c r="L77" i="8"/>
  <c r="L66" i="8"/>
  <c r="R10" i="12"/>
  <c r="L47" i="10"/>
  <c r="L25" i="12"/>
  <c r="L10" i="8"/>
  <c r="L50" i="8"/>
  <c r="L32" i="12"/>
  <c r="L22" i="10"/>
  <c r="L82" i="12"/>
  <c r="L33" i="8"/>
  <c r="L48" i="11"/>
  <c r="L90" i="10"/>
  <c r="L32" i="8"/>
  <c r="L62" i="12"/>
  <c r="L79" i="11"/>
  <c r="L32" i="11"/>
  <c r="L93" i="8"/>
  <c r="L75" i="12"/>
  <c r="R80" i="12"/>
  <c r="R83" i="10"/>
  <c r="R81" i="12"/>
  <c r="R81" i="11"/>
  <c r="R48" i="11"/>
  <c r="R56" i="8"/>
  <c r="S56" i="8" s="1"/>
  <c r="L72" i="12"/>
  <c r="L31" i="8"/>
  <c r="L46" i="8"/>
  <c r="L36" i="10"/>
  <c r="L29" i="12"/>
  <c r="L27" i="10"/>
  <c r="L36" i="12"/>
  <c r="L91" i="8"/>
  <c r="L65" i="8"/>
  <c r="R23" i="8"/>
  <c r="S23" i="8" s="1"/>
  <c r="L57" i="8"/>
  <c r="L93" i="12"/>
  <c r="L85" i="11"/>
  <c r="L23" i="12"/>
  <c r="L80" i="8"/>
  <c r="L19" i="12"/>
  <c r="L55" i="11"/>
  <c r="L29" i="8"/>
  <c r="L107" i="12"/>
  <c r="R22" i="11"/>
  <c r="L78" i="8"/>
  <c r="L38" i="11"/>
  <c r="L86" i="12"/>
  <c r="L54" i="8"/>
  <c r="L95" i="11"/>
  <c r="L72" i="11"/>
  <c r="R66" i="12"/>
  <c r="R69" i="10"/>
  <c r="R67" i="11"/>
  <c r="R67" i="12"/>
  <c r="R72" i="8"/>
  <c r="S72" i="8" s="1"/>
  <c r="W72" i="8" s="1"/>
  <c r="R70" i="10"/>
  <c r="L76" i="11"/>
  <c r="R32" i="10"/>
  <c r="R36" i="11"/>
  <c r="R42" i="8"/>
  <c r="S42" i="8" s="1"/>
  <c r="R37" i="12"/>
  <c r="L76" i="8"/>
  <c r="L82" i="10"/>
  <c r="L71" i="11"/>
  <c r="L39" i="8"/>
  <c r="L68" i="12"/>
  <c r="L99" i="10"/>
  <c r="L42" i="11"/>
  <c r="L6" i="11"/>
  <c r="L107" i="10"/>
  <c r="L91" i="12"/>
  <c r="L100" i="8"/>
  <c r="L58" i="12"/>
  <c r="L37" i="11"/>
  <c r="L52" i="10"/>
  <c r="L61" i="8"/>
  <c r="L47" i="12"/>
  <c r="L34" i="11"/>
  <c r="L43" i="12"/>
  <c r="R34" i="11"/>
  <c r="L97" i="10"/>
  <c r="L18" i="8"/>
  <c r="L81" i="12"/>
  <c r="L61" i="11"/>
  <c r="L16" i="12"/>
  <c r="L12" i="11"/>
  <c r="L65" i="10"/>
  <c r="L102" i="11"/>
  <c r="L48" i="8"/>
  <c r="L55" i="10"/>
  <c r="R43" i="8"/>
  <c r="S43" i="8" s="1"/>
  <c r="L26" i="11"/>
  <c r="L58" i="10"/>
  <c r="L7" i="12"/>
  <c r="L57" i="11"/>
  <c r="L26" i="10"/>
  <c r="L11" i="12"/>
  <c r="R82" i="12"/>
  <c r="R85" i="10"/>
  <c r="R83" i="12"/>
  <c r="R83" i="11"/>
  <c r="R89" i="8"/>
  <c r="S89" i="8" s="1"/>
  <c r="W89" i="8" s="1"/>
  <c r="R96" i="11"/>
  <c r="R52" i="12"/>
  <c r="R57" i="8"/>
  <c r="S57" i="8" s="1"/>
  <c r="R53" i="12"/>
  <c r="R53" i="11"/>
  <c r="L36" i="8"/>
  <c r="L81" i="10"/>
  <c r="R8" i="12"/>
  <c r="R6" i="11"/>
  <c r="R14" i="8"/>
  <c r="S14" i="8" s="1"/>
  <c r="L94" i="11"/>
  <c r="L46" i="10"/>
  <c r="L14" i="12"/>
  <c r="R10" i="10"/>
  <c r="L23" i="11"/>
  <c r="L70" i="8"/>
  <c r="R58" i="11"/>
  <c r="R58" i="12"/>
  <c r="R59" i="12"/>
  <c r="L53" i="11"/>
  <c r="L56" i="11"/>
  <c r="L43" i="10"/>
  <c r="R85" i="12"/>
  <c r="R41" i="10"/>
  <c r="R42" i="10"/>
  <c r="L93" i="10"/>
  <c r="L49" i="11"/>
  <c r="R92" i="10"/>
  <c r="R43" i="12"/>
  <c r="R27" i="11"/>
  <c r="R44" i="11"/>
  <c r="R81" i="8"/>
  <c r="S81" i="8" s="1"/>
  <c r="R78" i="10"/>
  <c r="R49" i="8"/>
  <c r="S49" i="8" s="1"/>
  <c r="R47" i="12"/>
  <c r="R52" i="8"/>
  <c r="S52" i="8" s="1"/>
  <c r="R33" i="8"/>
  <c r="S33" i="8" s="1"/>
  <c r="R66" i="8"/>
  <c r="S66" i="8" s="1"/>
  <c r="R40" i="10"/>
  <c r="L31" i="10"/>
  <c r="R34" i="12"/>
  <c r="R18" i="11"/>
  <c r="R70" i="11"/>
  <c r="R38" i="12"/>
  <c r="R80" i="11"/>
  <c r="R79" i="10"/>
  <c r="R46" i="10"/>
  <c r="R82" i="11"/>
  <c r="R84" i="8"/>
  <c r="S84" i="8" s="1"/>
  <c r="W84" i="8" s="1"/>
  <c r="R48" i="10"/>
  <c r="R86" i="10"/>
  <c r="R86" i="8"/>
  <c r="S86" i="8" s="1"/>
  <c r="R53" i="8"/>
  <c r="S53" i="8" s="1"/>
  <c r="W53" i="8" s="1"/>
  <c r="R90" i="8"/>
  <c r="S90" i="8" s="1"/>
  <c r="R34" i="8"/>
  <c r="S34" i="8" s="1"/>
  <c r="W34" i="8" s="1"/>
  <c r="R101" i="10"/>
  <c r="L57" i="10"/>
  <c r="R55" i="8"/>
  <c r="S55" i="8" s="1"/>
  <c r="L81" i="11"/>
  <c r="R21" i="12"/>
  <c r="L54" i="10"/>
  <c r="R89" i="11"/>
  <c r="R27" i="10"/>
  <c r="L66" i="10"/>
  <c r="L71" i="8"/>
  <c r="R90" i="12"/>
  <c r="R43" i="11"/>
  <c r="R59" i="11"/>
  <c r="L103" i="8"/>
  <c r="R94" i="10"/>
  <c r="L105" i="11"/>
  <c r="R62" i="12"/>
  <c r="R63" i="11"/>
  <c r="R65" i="10"/>
  <c r="L40" i="12"/>
  <c r="R93" i="11"/>
  <c r="R89" i="10"/>
  <c r="R14" i="12"/>
  <c r="R31" i="12"/>
  <c r="R14" i="11"/>
  <c r="R58" i="10"/>
  <c r="R47" i="10"/>
  <c r="R66" i="11"/>
  <c r="R63" i="8"/>
  <c r="S63" i="8" s="1"/>
  <c r="R62" i="11"/>
  <c r="R98" i="11"/>
  <c r="R69" i="8"/>
  <c r="S69" i="8" s="1"/>
  <c r="R98" i="12"/>
  <c r="R68" i="10"/>
  <c r="R99" i="12"/>
  <c r="L31" i="12"/>
  <c r="R68" i="11"/>
  <c r="R99" i="11"/>
  <c r="R50" i="12"/>
  <c r="R100" i="12"/>
  <c r="R16" i="11"/>
  <c r="L98" i="12"/>
  <c r="R85" i="11"/>
  <c r="R44" i="8"/>
  <c r="S44" i="8" s="1"/>
  <c r="R45" i="8"/>
  <c r="S45" i="8" s="1"/>
  <c r="R30" i="8"/>
  <c r="S30" i="8" s="1"/>
  <c r="R89" i="12"/>
  <c r="R28" i="12"/>
  <c r="L65" i="12"/>
  <c r="R27" i="12"/>
  <c r="R64" i="8"/>
  <c r="S64" i="8" s="1"/>
  <c r="W64" i="8" s="1"/>
  <c r="R77" i="10"/>
  <c r="L27" i="11"/>
  <c r="L61" i="10"/>
  <c r="L56" i="8"/>
  <c r="R83" i="8"/>
  <c r="S83" i="8" s="1"/>
  <c r="W83" i="8" s="1"/>
  <c r="R79" i="12"/>
  <c r="R79" i="11"/>
  <c r="R94" i="11"/>
  <c r="L73" i="12"/>
  <c r="R36" i="10"/>
  <c r="R66" i="10"/>
  <c r="R39" i="8"/>
  <c r="S39" i="8" s="1"/>
  <c r="R76" i="10"/>
  <c r="R95" i="11"/>
  <c r="R16" i="10"/>
  <c r="L27" i="12"/>
  <c r="R84" i="10"/>
  <c r="R33" i="10"/>
  <c r="R18" i="8"/>
  <c r="S18" i="8" s="1"/>
  <c r="W18" i="8" s="1"/>
  <c r="R88" i="8"/>
  <c r="S88" i="8" s="1"/>
  <c r="R45" i="12"/>
  <c r="R17" i="10"/>
  <c r="R86" i="11"/>
  <c r="R60" i="11"/>
  <c r="R17" i="12"/>
  <c r="R92" i="11"/>
  <c r="R15" i="12"/>
  <c r="R72" i="10"/>
  <c r="R100" i="11"/>
  <c r="R22" i="8"/>
  <c r="S22" i="8" s="1"/>
  <c r="R53" i="10"/>
  <c r="L44" i="11"/>
  <c r="L65" i="11"/>
  <c r="R93" i="10"/>
  <c r="L12" i="10"/>
  <c r="R96" i="10"/>
  <c r="R45" i="10"/>
  <c r="R75" i="12"/>
  <c r="R91" i="12"/>
  <c r="L54" i="12"/>
  <c r="L96" i="10"/>
  <c r="R94" i="12"/>
  <c r="R98" i="8"/>
  <c r="S98" i="8" s="1"/>
  <c r="R77" i="11"/>
  <c r="R90" i="10"/>
  <c r="R29" i="11"/>
  <c r="L53" i="10"/>
  <c r="R54" i="12"/>
  <c r="R97" i="10"/>
  <c r="R56" i="10"/>
  <c r="R99" i="8"/>
  <c r="S99" i="8" s="1"/>
  <c r="L59" i="10"/>
  <c r="L12" i="8"/>
  <c r="L28" i="11"/>
  <c r="R37" i="11"/>
  <c r="R46" i="11"/>
  <c r="L41" i="12"/>
  <c r="L87" i="11"/>
  <c r="R50" i="10"/>
  <c r="L57" i="12"/>
  <c r="R13" i="12"/>
  <c r="R54" i="8"/>
  <c r="S54" i="8" s="1"/>
  <c r="W54" i="8" s="1"/>
  <c r="L78" i="11"/>
  <c r="R87" i="10"/>
  <c r="L6" i="10"/>
  <c r="R19" i="10"/>
  <c r="L95" i="12"/>
  <c r="R84" i="12"/>
  <c r="R39" i="12"/>
  <c r="R47" i="8"/>
  <c r="S47" i="8" s="1"/>
  <c r="R29" i="8"/>
  <c r="S29" i="8" s="1"/>
  <c r="W29" i="8" s="1"/>
  <c r="R25" i="12"/>
  <c r="R7" i="11"/>
  <c r="R91" i="11"/>
  <c r="R96" i="8"/>
  <c r="S96" i="8" s="1"/>
  <c r="W96" i="8" s="1"/>
  <c r="L88" i="11"/>
  <c r="L75" i="8"/>
  <c r="R13" i="11"/>
  <c r="L92" i="12"/>
  <c r="L10" i="11"/>
  <c r="L31" i="11"/>
  <c r="R81" i="10"/>
  <c r="L8" i="11"/>
  <c r="R61" i="11"/>
  <c r="R37" i="8"/>
  <c r="S37" i="8" s="1"/>
  <c r="R77" i="8"/>
  <c r="S77" i="8" s="1"/>
  <c r="W77" i="8" s="1"/>
  <c r="R78" i="11"/>
  <c r="R38" i="11"/>
  <c r="R38" i="8"/>
  <c r="S38" i="8" s="1"/>
  <c r="W38" i="8" s="1"/>
  <c r="R16" i="12"/>
  <c r="R47" i="11"/>
  <c r="R74" i="8"/>
  <c r="S74" i="8" s="1"/>
  <c r="L94" i="12"/>
  <c r="R61" i="12"/>
  <c r="R77" i="12"/>
  <c r="L48" i="12"/>
  <c r="R63" i="12"/>
  <c r="R82" i="10"/>
  <c r="L39" i="12"/>
  <c r="R82" i="8"/>
  <c r="S82" i="8" s="1"/>
  <c r="W82" i="8" s="1"/>
  <c r="R87" i="8"/>
  <c r="S87" i="8" s="1"/>
  <c r="L58" i="11"/>
  <c r="R22" i="12"/>
  <c r="R7" i="8"/>
  <c r="S7" i="8" s="1"/>
  <c r="R78" i="12"/>
  <c r="L74" i="12"/>
  <c r="R55" i="10"/>
  <c r="R26" i="8"/>
  <c r="S26" i="8" s="1"/>
  <c r="L101" i="12"/>
  <c r="L102" i="12"/>
  <c r="R93" i="8"/>
  <c r="S93" i="8" s="1"/>
  <c r="W93" i="8" s="1"/>
  <c r="R91" i="10"/>
  <c r="R28" i="11"/>
  <c r="R40" i="11"/>
  <c r="L73" i="11"/>
  <c r="R17" i="8"/>
  <c r="S17" i="8" s="1"/>
  <c r="W17" i="8" s="1"/>
  <c r="R12" i="12"/>
  <c r="R31" i="10"/>
  <c r="L50" i="12"/>
  <c r="R100" i="10"/>
  <c r="R95" i="10"/>
  <c r="R51" i="12"/>
  <c r="R95" i="8"/>
  <c r="S95" i="8" s="1"/>
  <c r="W95" i="8" s="1"/>
  <c r="R34" i="10"/>
  <c r="R65" i="11"/>
  <c r="R36" i="12"/>
  <c r="L63" i="10"/>
  <c r="R23" i="10"/>
  <c r="L39" i="11"/>
  <c r="L15" i="10"/>
  <c r="R26" i="10"/>
  <c r="R28" i="10"/>
  <c r="R35" i="8"/>
  <c r="S35" i="8" s="1"/>
  <c r="R54" i="11"/>
  <c r="R32" i="11"/>
  <c r="R102" i="12"/>
  <c r="L79" i="10"/>
  <c r="L109" i="10"/>
  <c r="R88" i="10"/>
  <c r="R30" i="12"/>
  <c r="R39" i="11"/>
  <c r="R25" i="11"/>
  <c r="R9" i="11"/>
  <c r="L23" i="10"/>
  <c r="R90" i="11"/>
  <c r="R11" i="12"/>
  <c r="R62" i="10"/>
  <c r="L76" i="12"/>
  <c r="R44" i="10"/>
  <c r="R50" i="8"/>
  <c r="S50" i="8" s="1"/>
  <c r="W50" i="8" s="1"/>
  <c r="L52" i="11"/>
  <c r="R15" i="11"/>
  <c r="R18" i="10"/>
  <c r="R25" i="8"/>
  <c r="S25" i="8" s="1"/>
  <c r="R92" i="12"/>
  <c r="R80" i="10"/>
  <c r="R36" i="8"/>
  <c r="S36" i="8" s="1"/>
  <c r="R68" i="8"/>
  <c r="S68" i="8" s="1"/>
  <c r="W68" i="8" s="1"/>
  <c r="R100" i="8"/>
  <c r="S100" i="8" s="1"/>
  <c r="W100" i="8" s="1"/>
  <c r="L6" i="12"/>
  <c r="R63" i="10"/>
  <c r="L61" i="12"/>
  <c r="R40" i="12"/>
  <c r="R15" i="10"/>
  <c r="L64" i="10"/>
  <c r="R51" i="8"/>
  <c r="S51" i="8" s="1"/>
  <c r="W51" i="8" s="1"/>
  <c r="R20" i="8"/>
  <c r="S20" i="8" s="1"/>
  <c r="L74" i="10"/>
  <c r="R48" i="12"/>
  <c r="R17" i="11"/>
  <c r="L71" i="10"/>
  <c r="R54" i="10"/>
  <c r="R84" i="11"/>
  <c r="R52" i="11"/>
  <c r="L32" i="10"/>
  <c r="R51" i="11"/>
  <c r="R21" i="11"/>
  <c r="L16" i="11"/>
  <c r="L98" i="11"/>
  <c r="R94" i="8"/>
  <c r="S94" i="8" s="1"/>
  <c r="R31" i="8"/>
  <c r="S31" i="8" s="1"/>
  <c r="W31" i="8" s="1"/>
  <c r="R16" i="8"/>
  <c r="S16" i="8" s="1"/>
  <c r="R29" i="10"/>
  <c r="R13" i="10"/>
  <c r="R32" i="8"/>
  <c r="S32" i="8" s="1"/>
  <c r="L26" i="8"/>
  <c r="R65" i="8"/>
  <c r="S65" i="8" s="1"/>
  <c r="R64" i="10"/>
  <c r="L43" i="8"/>
  <c r="R19" i="8"/>
  <c r="S19" i="8" s="1"/>
  <c r="R30" i="11"/>
  <c r="R31" i="11"/>
  <c r="R58" i="8"/>
  <c r="S58" i="8" s="1"/>
  <c r="W58" i="8" s="1"/>
  <c r="R93" i="12"/>
  <c r="R29" i="12"/>
  <c r="L25" i="11"/>
  <c r="R95" i="12"/>
  <c r="R98" i="10"/>
  <c r="R20" i="10"/>
  <c r="L90" i="12"/>
  <c r="L40" i="10"/>
  <c r="R85" i="8"/>
  <c r="S85" i="8" s="1"/>
  <c r="R41" i="8"/>
  <c r="S41" i="8" s="1"/>
  <c r="W41" i="8" s="1"/>
  <c r="R18" i="12"/>
  <c r="R67" i="8"/>
  <c r="S67" i="8" s="1"/>
  <c r="R45" i="11"/>
  <c r="R20" i="12"/>
  <c r="R64" i="12"/>
  <c r="R49" i="10"/>
  <c r="R27" i="8"/>
  <c r="S27" i="8" s="1"/>
  <c r="R71" i="8"/>
  <c r="S71" i="8" s="1"/>
  <c r="R50" i="11"/>
  <c r="R30" i="10"/>
  <c r="R68" i="12"/>
  <c r="L95" i="10"/>
  <c r="R74" i="10"/>
  <c r="R104" i="12"/>
  <c r="R104" i="11"/>
  <c r="R106" i="10"/>
  <c r="R103" i="8"/>
  <c r="S103" i="8" s="1"/>
  <c r="R107" i="10"/>
  <c r="CF33" i="10"/>
  <c r="CF11" i="8"/>
  <c r="AP81" i="10"/>
  <c r="AJ80" i="10"/>
  <c r="AP45" i="10"/>
  <c r="AP41" i="12"/>
  <c r="AP34" i="12"/>
  <c r="AP18" i="11"/>
  <c r="AP58" i="11"/>
  <c r="AP41" i="10"/>
  <c r="AP33" i="11"/>
  <c r="AP19" i="8"/>
  <c r="AQ19" i="8" s="1"/>
  <c r="AP53" i="12"/>
  <c r="AP54" i="11"/>
  <c r="AP102" i="12"/>
  <c r="AP16" i="12"/>
  <c r="AP8" i="12"/>
  <c r="AJ60" i="8"/>
  <c r="AP84" i="10"/>
  <c r="AP100" i="8"/>
  <c r="AQ100" i="8" s="1"/>
  <c r="AP31" i="10"/>
  <c r="AP61" i="8"/>
  <c r="AQ61" i="8" s="1"/>
  <c r="AP58" i="8"/>
  <c r="AQ58" i="8" s="1"/>
  <c r="AP53" i="10"/>
  <c r="AP46" i="10"/>
  <c r="AP36" i="10"/>
  <c r="AP73" i="12"/>
  <c r="AP64" i="12"/>
  <c r="AP84" i="8"/>
  <c r="AQ84" i="8" s="1"/>
  <c r="AP74" i="11"/>
  <c r="AP68" i="11"/>
  <c r="AP74" i="8"/>
  <c r="AQ74" i="8" s="1"/>
  <c r="AP98" i="11"/>
  <c r="AJ23" i="10"/>
  <c r="AP48" i="11"/>
  <c r="AP31" i="8"/>
  <c r="AQ31" i="8" s="1"/>
  <c r="AP65" i="8"/>
  <c r="AQ65" i="8" s="1"/>
  <c r="AP25" i="8"/>
  <c r="AQ25" i="8" s="1"/>
  <c r="AP85" i="8"/>
  <c r="AQ85" i="8" s="1"/>
  <c r="AP15" i="8"/>
  <c r="AQ15" i="8" s="1"/>
  <c r="AJ68" i="10"/>
  <c r="AJ97" i="10"/>
  <c r="AJ47" i="10"/>
  <c r="AJ98" i="12"/>
  <c r="AJ105" i="11"/>
  <c r="AJ88" i="12"/>
  <c r="AJ19" i="12"/>
  <c r="AJ8" i="8"/>
  <c r="AJ92" i="12"/>
  <c r="AJ102" i="10"/>
  <c r="AJ66" i="10"/>
  <c r="AJ89" i="12"/>
  <c r="AJ9" i="11"/>
  <c r="AJ75" i="8"/>
  <c r="AJ32" i="11"/>
  <c r="AP97" i="10"/>
  <c r="AJ55" i="8"/>
  <c r="AJ31" i="10"/>
  <c r="AJ11" i="11"/>
  <c r="AJ81" i="12"/>
  <c r="AJ51" i="8"/>
  <c r="AJ99" i="8"/>
  <c r="AP13" i="12"/>
  <c r="AP78" i="11"/>
  <c r="AP27" i="11"/>
  <c r="AP27" i="10"/>
  <c r="AP19" i="12"/>
  <c r="AJ45" i="10"/>
  <c r="AJ49" i="8"/>
  <c r="AP14" i="8"/>
  <c r="AQ14" i="8" s="1"/>
  <c r="AP85" i="11"/>
  <c r="AP23" i="11"/>
  <c r="AP18" i="10"/>
  <c r="AJ28" i="10"/>
  <c r="AP23" i="12"/>
  <c r="AP63" i="10"/>
  <c r="AJ62" i="12"/>
  <c r="AJ58" i="8"/>
  <c r="AP60" i="10"/>
  <c r="AP47" i="12"/>
  <c r="AP43" i="12"/>
  <c r="AP43" i="10"/>
  <c r="AP39" i="10"/>
  <c r="AP38" i="8"/>
  <c r="AQ38" i="8" s="1"/>
  <c r="AP32" i="8"/>
  <c r="AQ32" i="8" s="1"/>
  <c r="AP7" i="10"/>
  <c r="AP41" i="8"/>
  <c r="AQ41" i="8" s="1"/>
  <c r="AP20" i="10"/>
  <c r="AP65" i="11"/>
  <c r="AP62" i="8"/>
  <c r="AQ62" i="8" s="1"/>
  <c r="AP54" i="10"/>
  <c r="AJ78" i="12"/>
  <c r="AJ18" i="11"/>
  <c r="AP87" i="8"/>
  <c r="AQ87" i="8" s="1"/>
  <c r="AP98" i="12"/>
  <c r="AP95" i="11"/>
  <c r="AP89" i="11"/>
  <c r="AP82" i="12"/>
  <c r="AP28" i="8"/>
  <c r="AQ28" i="8" s="1"/>
  <c r="AJ70" i="8"/>
  <c r="AP92" i="8"/>
  <c r="AQ92" i="8" s="1"/>
  <c r="AP30" i="11"/>
  <c r="AJ54" i="10"/>
  <c r="AP50" i="11"/>
  <c r="AJ34" i="11"/>
  <c r="AJ20" i="8"/>
  <c r="AJ64" i="8"/>
  <c r="AJ93" i="8"/>
  <c r="AJ95" i="8"/>
  <c r="AJ48" i="10"/>
  <c r="AJ89" i="11"/>
  <c r="AJ92" i="8"/>
  <c r="AP15" i="10"/>
  <c r="AJ91" i="12"/>
  <c r="AP8" i="11"/>
  <c r="AJ14" i="12"/>
  <c r="AJ54" i="11"/>
  <c r="AJ15" i="12"/>
  <c r="AJ67" i="11"/>
  <c r="AJ58" i="10"/>
  <c r="AJ25" i="11"/>
  <c r="AJ67" i="8"/>
  <c r="AJ55" i="10"/>
  <c r="AJ101" i="10"/>
  <c r="AP7" i="12"/>
  <c r="AP22" i="12"/>
  <c r="AP11" i="12"/>
  <c r="AP9" i="10"/>
  <c r="AP92" i="10"/>
  <c r="AJ87" i="8"/>
  <c r="AJ61" i="8"/>
  <c r="AP88" i="12"/>
  <c r="AJ22" i="8"/>
  <c r="AP80" i="11"/>
  <c r="AP13" i="11"/>
  <c r="AP99" i="12"/>
  <c r="AP98" i="8"/>
  <c r="AQ98" i="8" s="1"/>
  <c r="AP90" i="10"/>
  <c r="AP35" i="8"/>
  <c r="AQ35" i="8" s="1"/>
  <c r="AJ84" i="12"/>
  <c r="AP48" i="10"/>
  <c r="AP25" i="11"/>
  <c r="AP21" i="11"/>
  <c r="AP21" i="10"/>
  <c r="AP16" i="8"/>
  <c r="AQ16" i="8" s="1"/>
  <c r="AJ29" i="11"/>
  <c r="AP79" i="10"/>
  <c r="AP45" i="12"/>
  <c r="AP52" i="8"/>
  <c r="AQ52" i="8" s="1"/>
  <c r="AP42" i="11"/>
  <c r="AP32" i="11"/>
  <c r="AP70" i="11"/>
  <c r="AP27" i="8"/>
  <c r="AQ27" i="8" s="1"/>
  <c r="AP69" i="10"/>
  <c r="AP81" i="11"/>
  <c r="AP79" i="11"/>
  <c r="AP77" i="8"/>
  <c r="AQ77" i="8" s="1"/>
  <c r="AP68" i="10"/>
  <c r="AJ83" i="12"/>
  <c r="AP55" i="8"/>
  <c r="AQ55" i="8" s="1"/>
  <c r="AP33" i="12"/>
  <c r="AJ37" i="12"/>
  <c r="AP75" i="10"/>
  <c r="AP17" i="12"/>
  <c r="AP80" i="12"/>
  <c r="AP81" i="12"/>
  <c r="AJ46" i="12"/>
  <c r="AJ73" i="10"/>
  <c r="AJ86" i="8"/>
  <c r="AJ87" i="11"/>
  <c r="AJ36" i="10"/>
  <c r="AJ24" i="11"/>
  <c r="AJ30" i="10"/>
  <c r="AP29" i="12"/>
  <c r="AJ43" i="8"/>
  <c r="AJ78" i="11"/>
  <c r="AP6" i="12"/>
  <c r="AP17" i="8"/>
  <c r="AQ17" i="8" s="1"/>
  <c r="AP23" i="8"/>
  <c r="AQ23" i="8" s="1"/>
  <c r="AJ59" i="8"/>
  <c r="AJ94" i="11"/>
  <c r="AJ44" i="8"/>
  <c r="AJ49" i="12"/>
  <c r="AJ7" i="8"/>
  <c r="AJ71" i="12"/>
  <c r="AP66" i="11"/>
  <c r="AJ98" i="10"/>
  <c r="AJ92" i="10"/>
  <c r="AP66" i="10"/>
  <c r="AP94" i="12"/>
  <c r="AJ102" i="12"/>
  <c r="AJ68" i="11"/>
  <c r="AP63" i="8"/>
  <c r="AQ63" i="8" s="1"/>
  <c r="AP66" i="8"/>
  <c r="AQ66" i="8" s="1"/>
  <c r="AP48" i="12"/>
  <c r="AP87" i="11"/>
  <c r="AP85" i="12"/>
  <c r="AP81" i="8"/>
  <c r="AQ81" i="8" s="1"/>
  <c r="AP72" i="11"/>
  <c r="AP12" i="8"/>
  <c r="AQ12" i="8" s="1"/>
  <c r="AP61" i="11"/>
  <c r="AP10" i="8"/>
  <c r="AQ10" i="8" s="1"/>
  <c r="AJ37" i="8"/>
  <c r="AJ70" i="12"/>
  <c r="AP82" i="10"/>
  <c r="AP57" i="11"/>
  <c r="AP59" i="12"/>
  <c r="AP36" i="8"/>
  <c r="AQ36" i="8" s="1"/>
  <c r="AP30" i="8"/>
  <c r="AQ30" i="8" s="1"/>
  <c r="AJ36" i="8"/>
  <c r="AP37" i="8"/>
  <c r="AQ37" i="8" s="1"/>
  <c r="AU37" i="8" s="1"/>
  <c r="AP37" i="11"/>
  <c r="AP51" i="12"/>
  <c r="AP68" i="8"/>
  <c r="AQ68" i="8" s="1"/>
  <c r="AP63" i="11"/>
  <c r="AP60" i="8"/>
  <c r="AQ60" i="8" s="1"/>
  <c r="AP53" i="8"/>
  <c r="AQ53" i="8" s="1"/>
  <c r="AP92" i="12"/>
  <c r="AP67" i="10"/>
  <c r="AP29" i="8"/>
  <c r="AQ29" i="8" s="1"/>
  <c r="AP75" i="12"/>
  <c r="AP25" i="12"/>
  <c r="AJ28" i="11"/>
  <c r="AP50" i="10"/>
  <c r="AP44" i="8"/>
  <c r="AQ44" i="8" s="1"/>
  <c r="AJ56" i="8"/>
  <c r="AJ50" i="8"/>
  <c r="AJ70" i="10"/>
  <c r="AJ16" i="10"/>
  <c r="AJ77" i="10"/>
  <c r="AJ26" i="8"/>
  <c r="AJ59" i="12"/>
  <c r="AJ71" i="10"/>
  <c r="AP47" i="10"/>
  <c r="AJ69" i="8"/>
  <c r="AJ28" i="12"/>
  <c r="AJ36" i="11"/>
  <c r="AP18" i="8"/>
  <c r="AQ18" i="8" s="1"/>
  <c r="AP19" i="11"/>
  <c r="AP24" i="11"/>
  <c r="AP33" i="8"/>
  <c r="AQ33" i="8" s="1"/>
  <c r="AP36" i="12"/>
  <c r="AP7" i="8"/>
  <c r="AQ7" i="8" s="1"/>
  <c r="AJ79" i="8"/>
  <c r="AJ53" i="12"/>
  <c r="AJ76" i="10"/>
  <c r="AJ104" i="10"/>
  <c r="AP93" i="11"/>
  <c r="AP101" i="10"/>
  <c r="AJ104" i="8"/>
  <c r="AJ66" i="8"/>
  <c r="AP94" i="10"/>
  <c r="AP43" i="8"/>
  <c r="AQ43" i="8" s="1"/>
  <c r="AU43" i="8" s="1"/>
  <c r="AP93" i="12"/>
  <c r="AP62" i="12"/>
  <c r="AJ55" i="12"/>
  <c r="AJ11" i="12"/>
  <c r="AP90" i="11"/>
  <c r="AP34" i="11"/>
  <c r="AP17" i="10"/>
  <c r="AP72" i="12"/>
  <c r="AP91" i="12"/>
  <c r="AP76" i="8"/>
  <c r="AQ76" i="8" s="1"/>
  <c r="AP72" i="8"/>
  <c r="AQ72" i="8" s="1"/>
  <c r="AP62" i="11"/>
  <c r="AP59" i="8"/>
  <c r="AQ59" i="8" s="1"/>
  <c r="AP88" i="10"/>
  <c r="AP104" i="10"/>
  <c r="AP102" i="11"/>
  <c r="AJ14" i="11"/>
  <c r="AP9" i="8"/>
  <c r="AQ9" i="8" s="1"/>
  <c r="AP56" i="12"/>
  <c r="AP95" i="12"/>
  <c r="AP73" i="8"/>
  <c r="AQ73" i="8" s="1"/>
  <c r="AP20" i="8"/>
  <c r="AQ20" i="8" s="1"/>
  <c r="AU20" i="8" s="1"/>
  <c r="AP12" i="10"/>
  <c r="AP69" i="11"/>
  <c r="AP82" i="8"/>
  <c r="AQ82" i="8" s="1"/>
  <c r="AP35" i="11"/>
  <c r="AP51" i="10"/>
  <c r="AP49" i="10"/>
  <c r="AP42" i="10"/>
  <c r="AP32" i="10"/>
  <c r="AP68" i="12"/>
  <c r="AP39" i="8"/>
  <c r="AQ39" i="8" s="1"/>
  <c r="AJ6" i="12"/>
  <c r="AP52" i="10"/>
  <c r="AP27" i="12"/>
  <c r="AJ106" i="11"/>
  <c r="AP65" i="12"/>
  <c r="AP16" i="11"/>
  <c r="AJ83" i="10"/>
  <c r="AJ89" i="8"/>
  <c r="AJ18" i="10"/>
  <c r="AJ53" i="11"/>
  <c r="AJ19" i="11"/>
  <c r="AP99" i="8"/>
  <c r="AQ99" i="8" s="1"/>
  <c r="AU99" i="8" s="1"/>
  <c r="AJ64" i="10"/>
  <c r="AJ53" i="10"/>
  <c r="AJ46" i="8"/>
  <c r="AP61" i="12"/>
  <c r="AJ10" i="10"/>
  <c r="AJ82" i="11"/>
  <c r="AJ14" i="10"/>
  <c r="AJ38" i="8"/>
  <c r="AJ9" i="12"/>
  <c r="AP31" i="12"/>
  <c r="AP35" i="12"/>
  <c r="AP45" i="8"/>
  <c r="AQ45" i="8" s="1"/>
  <c r="AP46" i="12"/>
  <c r="AJ39" i="12"/>
  <c r="AJ93" i="12"/>
  <c r="AJ82" i="12"/>
  <c r="AJ86" i="12"/>
  <c r="AJ38" i="10"/>
  <c r="AJ41" i="12"/>
  <c r="AP93" i="10"/>
  <c r="AP91" i="10"/>
  <c r="AP86" i="8"/>
  <c r="AQ86" i="8" s="1"/>
  <c r="AP76" i="12"/>
  <c r="AP12" i="11"/>
  <c r="AJ87" i="12"/>
  <c r="AP86" i="12"/>
  <c r="AP83" i="10"/>
  <c r="AP74" i="12"/>
  <c r="AP10" i="12"/>
  <c r="AP77" i="11"/>
  <c r="AP44" i="11"/>
  <c r="AP29" i="10"/>
  <c r="AP55" i="12"/>
  <c r="AP55" i="10"/>
  <c r="AP46" i="11"/>
  <c r="AP40" i="10"/>
  <c r="AP77" i="10"/>
  <c r="AJ98" i="8"/>
  <c r="AP99" i="11"/>
  <c r="AP100" i="10"/>
  <c r="AP97" i="11"/>
  <c r="AP95" i="8"/>
  <c r="AQ95" i="8" s="1"/>
  <c r="AP86" i="11"/>
  <c r="AP28" i="11"/>
  <c r="AJ16" i="11"/>
  <c r="AP60" i="11"/>
  <c r="AJ36" i="12"/>
  <c r="AP78" i="10"/>
  <c r="AP49" i="12"/>
  <c r="AP79" i="8"/>
  <c r="AQ79" i="8" s="1"/>
  <c r="AP24" i="8"/>
  <c r="AQ24" i="8" s="1"/>
  <c r="AP35" i="10"/>
  <c r="AP31" i="11"/>
  <c r="AP24" i="12"/>
  <c r="AJ25" i="8"/>
  <c r="AP20" i="12"/>
  <c r="AP96" i="11"/>
  <c r="AP22" i="11"/>
  <c r="AP42" i="12"/>
  <c r="AP17" i="11"/>
  <c r="AJ38" i="11"/>
  <c r="AJ98" i="11"/>
  <c r="AJ77" i="11"/>
  <c r="AJ33" i="11"/>
  <c r="AJ31" i="11"/>
  <c r="AJ100" i="10"/>
  <c r="AJ51" i="11"/>
  <c r="AJ99" i="12"/>
  <c r="AJ72" i="8"/>
  <c r="AJ69" i="11"/>
  <c r="AP6" i="8"/>
  <c r="AQ6" i="8" s="1"/>
  <c r="AJ26" i="12"/>
  <c r="AJ44" i="10"/>
  <c r="AP77" i="12"/>
  <c r="AJ103" i="11"/>
  <c r="AJ68" i="12"/>
  <c r="AJ95" i="11"/>
  <c r="AJ21" i="10"/>
  <c r="AP47" i="11"/>
  <c r="AP57" i="8"/>
  <c r="AQ57" i="8" s="1"/>
  <c r="AP58" i="10"/>
  <c r="AP67" i="8"/>
  <c r="AQ67" i="8" s="1"/>
  <c r="AP10" i="10"/>
  <c r="AJ84" i="8"/>
  <c r="AP8" i="8"/>
  <c r="AQ8" i="8" s="1"/>
  <c r="AU8" i="8" s="1"/>
  <c r="AJ32" i="10"/>
  <c r="AP84" i="11"/>
  <c r="AP80" i="8"/>
  <c r="AQ80" i="8" s="1"/>
  <c r="AP75" i="8"/>
  <c r="AQ75" i="8" s="1"/>
  <c r="AU75" i="8" s="1"/>
  <c r="AP70" i="8"/>
  <c r="AQ70" i="8" s="1"/>
  <c r="AU70" i="8" s="1"/>
  <c r="AP62" i="10"/>
  <c r="AJ6" i="10"/>
  <c r="AP92" i="11"/>
  <c r="AP71" i="11"/>
  <c r="AP69" i="8"/>
  <c r="AQ69" i="8" s="1"/>
  <c r="AP58" i="12"/>
  <c r="AJ12" i="11"/>
  <c r="AP29" i="11"/>
  <c r="AP39" i="11"/>
  <c r="AP40" i="8"/>
  <c r="AQ40" i="8" s="1"/>
  <c r="AP30" i="12"/>
  <c r="AP14" i="12"/>
  <c r="AP44" i="12"/>
  <c r="AP66" i="12"/>
  <c r="AP89" i="12"/>
  <c r="AP87" i="10"/>
  <c r="AP85" i="10"/>
  <c r="AP76" i="11"/>
  <c r="AP70" i="12"/>
  <c r="AJ24" i="12"/>
  <c r="AJ104" i="11"/>
  <c r="AP50" i="12"/>
  <c r="AP33" i="10"/>
  <c r="AP52" i="12"/>
  <c r="AP19" i="10"/>
  <c r="AP15" i="11"/>
  <c r="AP6" i="11"/>
  <c r="AP45" i="11"/>
  <c r="AP91" i="11"/>
  <c r="AP63" i="12"/>
  <c r="AJ17" i="12"/>
  <c r="AP90" i="8"/>
  <c r="AQ90" i="8" s="1"/>
  <c r="AP18" i="12"/>
  <c r="AP61" i="10"/>
  <c r="AJ80" i="8"/>
  <c r="AJ61" i="10"/>
  <c r="AJ41" i="10"/>
  <c r="AJ47" i="11"/>
  <c r="AJ25" i="10"/>
  <c r="AJ57" i="12"/>
  <c r="AJ21" i="8"/>
  <c r="AJ61" i="12"/>
  <c r="AJ91" i="10"/>
  <c r="AP11" i="8"/>
  <c r="AQ11" i="8" s="1"/>
  <c r="AP97" i="8"/>
  <c r="AQ97" i="8" s="1"/>
  <c r="AJ42" i="12"/>
  <c r="AJ65" i="12"/>
  <c r="AJ35" i="11"/>
  <c r="AJ60" i="11"/>
  <c r="AP65" i="10"/>
  <c r="AP71" i="8"/>
  <c r="AQ71" i="8" s="1"/>
  <c r="AP74" i="10"/>
  <c r="AP78" i="12"/>
  <c r="AJ6" i="11"/>
  <c r="AJ34" i="12"/>
  <c r="AJ7" i="10"/>
  <c r="AP22" i="10"/>
  <c r="AP59" i="11"/>
  <c r="AP59" i="10"/>
  <c r="AP54" i="8"/>
  <c r="AQ54" i="8" s="1"/>
  <c r="AP49" i="8"/>
  <c r="AQ49" i="8" s="1"/>
  <c r="AU49" i="8" s="1"/>
  <c r="AP86" i="10"/>
  <c r="AP10" i="11"/>
  <c r="AP47" i="8"/>
  <c r="AQ47" i="8" s="1"/>
  <c r="AP55" i="11"/>
  <c r="AP49" i="11"/>
  <c r="AP40" i="11"/>
  <c r="AP82" i="11"/>
  <c r="AJ42" i="8"/>
  <c r="AP93" i="8"/>
  <c r="AQ93" i="8" s="1"/>
  <c r="AU93" i="8" s="1"/>
  <c r="AP36" i="11"/>
  <c r="AP26" i="8"/>
  <c r="AQ26" i="8" s="1"/>
  <c r="AP21" i="12"/>
  <c r="AP15" i="12"/>
  <c r="AJ96" i="10"/>
  <c r="AP73" i="11"/>
  <c r="AP69" i="12"/>
  <c r="AP67" i="12"/>
  <c r="AP60" i="12"/>
  <c r="AP56" i="10"/>
  <c r="AP38" i="12"/>
  <c r="AP99" i="10"/>
  <c r="AP96" i="8"/>
  <c r="AQ96" i="8" s="1"/>
  <c r="AP89" i="8"/>
  <c r="AQ89" i="8" s="1"/>
  <c r="AP26" i="11"/>
  <c r="AP48" i="8"/>
  <c r="AQ48" i="8" s="1"/>
  <c r="AP16" i="10"/>
  <c r="AJ87" i="10"/>
  <c r="AJ103" i="12"/>
  <c r="AP76" i="10"/>
  <c r="AP11" i="10"/>
  <c r="AP43" i="11"/>
  <c r="AP32" i="12"/>
  <c r="AP95" i="10"/>
  <c r="AP53" i="11"/>
  <c r="AJ73" i="11"/>
  <c r="AP42" i="8"/>
  <c r="AQ42" i="8" s="1"/>
  <c r="AU42" i="8" s="1"/>
  <c r="AP13" i="10"/>
  <c r="AJ47" i="8"/>
  <c r="AJ104" i="12"/>
  <c r="AJ67" i="10"/>
  <c r="AJ45" i="8"/>
  <c r="AJ48" i="8"/>
  <c r="AJ21" i="11"/>
  <c r="AJ96" i="12"/>
  <c r="AJ23" i="12"/>
  <c r="AJ74" i="10"/>
  <c r="AJ12" i="10"/>
  <c r="AP79" i="12"/>
  <c r="AP83" i="11"/>
  <c r="AP88" i="11"/>
  <c r="AP96" i="10"/>
  <c r="AJ79" i="10"/>
  <c r="AJ35" i="12"/>
  <c r="AJ108" i="10"/>
  <c r="AJ50" i="10"/>
  <c r="AJ72" i="10"/>
  <c r="AJ75" i="10"/>
  <c r="AP83" i="12"/>
  <c r="AP89" i="10"/>
  <c r="AJ49" i="11"/>
  <c r="AJ17" i="11"/>
  <c r="AJ32" i="12"/>
  <c r="AP56" i="8"/>
  <c r="AQ56" i="8" s="1"/>
  <c r="AP57" i="12"/>
  <c r="AP64" i="10"/>
  <c r="AP70" i="10"/>
  <c r="AJ101" i="11"/>
  <c r="AJ100" i="8"/>
  <c r="AJ12" i="12"/>
  <c r="AJ105" i="10"/>
  <c r="AJ48" i="11"/>
  <c r="AJ21" i="12"/>
  <c r="AJ54" i="8"/>
  <c r="AP87" i="12"/>
  <c r="AP94" i="8"/>
  <c r="AQ94" i="8" s="1"/>
  <c r="AJ97" i="12"/>
  <c r="AJ23" i="8"/>
  <c r="AJ76" i="11"/>
  <c r="AJ80" i="11"/>
  <c r="AJ59" i="11"/>
  <c r="AJ33" i="10"/>
  <c r="AJ88" i="10"/>
  <c r="AJ23" i="11"/>
  <c r="AJ64" i="12"/>
  <c r="AJ28" i="8"/>
  <c r="AJ103" i="8"/>
  <c r="AJ52" i="8"/>
  <c r="AJ52" i="11"/>
  <c r="AJ100" i="11"/>
  <c r="AJ7" i="12"/>
  <c r="AJ99" i="11"/>
  <c r="AJ30" i="12"/>
  <c r="AP100" i="12"/>
  <c r="AJ43" i="11"/>
  <c r="AJ73" i="8"/>
  <c r="AJ14" i="8"/>
  <c r="AJ96" i="8"/>
  <c r="AJ8" i="12"/>
  <c r="AP71" i="10"/>
  <c r="AP78" i="8"/>
  <c r="AQ78" i="8" s="1"/>
  <c r="AP80" i="10"/>
  <c r="AP84" i="12"/>
  <c r="AJ50" i="11"/>
  <c r="AJ59" i="10"/>
  <c r="AP8" i="10"/>
  <c r="AJ35" i="8"/>
  <c r="AJ56" i="12"/>
  <c r="AJ37" i="11"/>
  <c r="AJ8" i="11"/>
  <c r="AJ34" i="8"/>
  <c r="AJ10" i="8"/>
  <c r="AJ12" i="8"/>
  <c r="AJ27" i="12"/>
  <c r="AJ85" i="10"/>
  <c r="AJ89" i="10"/>
  <c r="AJ13" i="11"/>
  <c r="AJ106" i="10"/>
  <c r="AJ81" i="11"/>
  <c r="AJ81" i="8"/>
  <c r="AJ85" i="12"/>
  <c r="AP98" i="10"/>
  <c r="AJ22" i="10"/>
  <c r="AP96" i="12"/>
  <c r="AJ37" i="10"/>
  <c r="AP101" i="12"/>
  <c r="AJ72" i="12"/>
  <c r="AJ66" i="11"/>
  <c r="AJ53" i="8"/>
  <c r="AJ19" i="10"/>
  <c r="AJ86" i="10"/>
  <c r="AJ105" i="8"/>
  <c r="AJ24" i="8"/>
  <c r="AJ92" i="11"/>
  <c r="AJ17" i="8"/>
  <c r="AP88" i="8"/>
  <c r="AQ88" i="8" s="1"/>
  <c r="AP90" i="12"/>
  <c r="AP94" i="11"/>
  <c r="AJ74" i="8"/>
  <c r="AJ86" i="11"/>
  <c r="AJ13" i="10"/>
  <c r="AJ7" i="11"/>
  <c r="AJ65" i="10"/>
  <c r="AJ15" i="8"/>
  <c r="AP12" i="12"/>
  <c r="AJ100" i="12"/>
  <c r="AJ40" i="11"/>
  <c r="AJ51" i="12"/>
  <c r="AJ90" i="11"/>
  <c r="AJ80" i="12"/>
  <c r="AJ15" i="11"/>
  <c r="AJ24" i="10"/>
  <c r="AJ103" i="10"/>
  <c r="AJ74" i="11"/>
  <c r="AJ101" i="8"/>
  <c r="AJ76" i="8"/>
  <c r="AJ40" i="8"/>
  <c r="AJ62" i="8"/>
  <c r="AJ75" i="11"/>
  <c r="AJ17" i="10"/>
  <c r="AJ63" i="10"/>
  <c r="AJ48" i="12"/>
  <c r="AJ101" i="12"/>
  <c r="AJ27" i="8"/>
  <c r="AJ57" i="10"/>
  <c r="AJ33" i="8"/>
  <c r="AJ16" i="12"/>
  <c r="AJ39" i="8"/>
  <c r="AP7" i="11"/>
  <c r="AJ83" i="11"/>
  <c r="AJ33" i="12"/>
  <c r="AJ15" i="10"/>
  <c r="AJ44" i="12"/>
  <c r="AJ22" i="12"/>
  <c r="AJ58" i="12"/>
  <c r="AJ97" i="8"/>
  <c r="AJ84" i="10"/>
  <c r="AP6" i="10"/>
  <c r="AP14" i="10"/>
  <c r="AP21" i="8"/>
  <c r="AQ21" i="8" s="1"/>
  <c r="AP24" i="10"/>
  <c r="AP30" i="10"/>
  <c r="AJ29" i="10"/>
  <c r="AJ88" i="11"/>
  <c r="AJ45" i="12"/>
  <c r="AJ39" i="11"/>
  <c r="AJ74" i="12"/>
  <c r="AJ27" i="11"/>
  <c r="AJ73" i="12"/>
  <c r="AJ65" i="11"/>
  <c r="AJ94" i="10"/>
  <c r="AJ56" i="10"/>
  <c r="AJ34" i="10"/>
  <c r="AJ57" i="8"/>
  <c r="AJ13" i="12"/>
  <c r="AJ72" i="11"/>
  <c r="AJ9" i="10"/>
  <c r="AJ11" i="10"/>
  <c r="AJ51" i="10"/>
  <c r="AJ67" i="12"/>
  <c r="AJ19" i="8"/>
  <c r="AJ47" i="12"/>
  <c r="AJ60" i="10"/>
  <c r="AP22" i="8"/>
  <c r="AQ22" i="8" s="1"/>
  <c r="AP26" i="10"/>
  <c r="AJ81" i="10"/>
  <c r="AJ40" i="10"/>
  <c r="AJ90" i="8"/>
  <c r="AJ35" i="10"/>
  <c r="AJ30" i="8"/>
  <c r="AP13" i="8"/>
  <c r="AQ13" i="8" s="1"/>
  <c r="AJ18" i="12"/>
  <c r="AJ30" i="11"/>
  <c r="AP25" i="10"/>
  <c r="AP28" i="12"/>
  <c r="AP34" i="10"/>
  <c r="AP38" i="11"/>
  <c r="AJ75" i="12"/>
  <c r="AJ77" i="12"/>
  <c r="AJ99" i="10"/>
  <c r="AJ62" i="11"/>
  <c r="AJ94" i="8"/>
  <c r="AJ64" i="11"/>
  <c r="AJ82" i="10"/>
  <c r="AJ42" i="10"/>
  <c r="AJ16" i="8"/>
  <c r="AJ10" i="12"/>
  <c r="AJ60" i="12"/>
  <c r="AJ46" i="10"/>
  <c r="AJ41" i="8"/>
  <c r="AJ83" i="8"/>
  <c r="AJ78" i="8"/>
  <c r="AJ50" i="12"/>
  <c r="AJ27" i="10"/>
  <c r="AP97" i="12"/>
  <c r="AJ18" i="8"/>
  <c r="AJ69" i="12"/>
  <c r="AJ107" i="10"/>
  <c r="AJ58" i="11"/>
  <c r="AP37" i="10"/>
  <c r="AP40" i="12"/>
  <c r="AJ62" i="10"/>
  <c r="AJ52" i="12"/>
  <c r="AJ44" i="11"/>
  <c r="AJ10" i="11"/>
  <c r="AJ90" i="12"/>
  <c r="AP9" i="12"/>
  <c r="AP14" i="11"/>
  <c r="AP20" i="11"/>
  <c r="AP28" i="10"/>
  <c r="AP9" i="11"/>
  <c r="AJ70" i="11"/>
  <c r="AP39" i="12"/>
  <c r="AP46" i="8"/>
  <c r="AQ46" i="8" s="1"/>
  <c r="AP51" i="8"/>
  <c r="AQ51" i="8" s="1"/>
  <c r="AU51" i="8" s="1"/>
  <c r="AP54" i="12"/>
  <c r="AJ54" i="12"/>
  <c r="AP11" i="11"/>
  <c r="AJ90" i="10"/>
  <c r="AJ65" i="8"/>
  <c r="AJ26" i="10"/>
  <c r="AJ91" i="8"/>
  <c r="AJ55" i="11"/>
  <c r="AJ78" i="10"/>
  <c r="AJ42" i="11"/>
  <c r="AJ43" i="10"/>
  <c r="AJ106" i="12"/>
  <c r="AJ49" i="10"/>
  <c r="AJ32" i="8"/>
  <c r="AJ82" i="8"/>
  <c r="AJ95" i="10"/>
  <c r="AJ52" i="10"/>
  <c r="AJ93" i="11"/>
  <c r="AJ56" i="11"/>
  <c r="AJ88" i="8"/>
  <c r="AJ79" i="12"/>
  <c r="AP51" i="11"/>
  <c r="AP56" i="11"/>
  <c r="AJ102" i="11"/>
  <c r="AJ105" i="12"/>
  <c r="AJ31" i="8"/>
  <c r="AJ85" i="8"/>
  <c r="AP23" i="10"/>
  <c r="AP26" i="12"/>
  <c r="AP34" i="8"/>
  <c r="AQ34" i="8" s="1"/>
  <c r="AP38" i="10"/>
  <c r="AP44" i="10"/>
  <c r="AJ91" i="11"/>
  <c r="AJ40" i="12"/>
  <c r="AP57" i="10"/>
  <c r="AP64" i="8"/>
  <c r="AQ64" i="8" s="1"/>
  <c r="AP64" i="11"/>
  <c r="AP72" i="10"/>
  <c r="AJ11" i="8"/>
  <c r="AJ22" i="11"/>
  <c r="AJ76" i="12"/>
  <c r="AJ41" i="11"/>
  <c r="AJ25" i="12"/>
  <c r="AJ43" i="12"/>
  <c r="AJ20" i="11"/>
  <c r="AJ39" i="10"/>
  <c r="AJ29" i="12"/>
  <c r="AJ63" i="8"/>
  <c r="AJ8" i="10"/>
  <c r="AP103" i="10"/>
  <c r="AJ13" i="8"/>
  <c r="AP101" i="8"/>
  <c r="AQ101" i="8" s="1"/>
  <c r="AP100" i="11"/>
  <c r="AJ85" i="11"/>
  <c r="AJ84" i="11"/>
  <c r="AJ46" i="11"/>
  <c r="AJ102" i="8"/>
  <c r="AJ31" i="12"/>
  <c r="AP101" i="11"/>
  <c r="AJ29" i="8"/>
  <c r="AJ63" i="12"/>
  <c r="AJ57" i="11"/>
  <c r="AJ20" i="12"/>
  <c r="AP67" i="11"/>
  <c r="AP73" i="10"/>
  <c r="AJ96" i="11"/>
  <c r="AJ9" i="8"/>
  <c r="AJ97" i="11"/>
  <c r="AP37" i="12"/>
  <c r="AP41" i="11"/>
  <c r="AP50" i="8"/>
  <c r="AQ50" i="8" s="1"/>
  <c r="AU50" i="8" s="1"/>
  <c r="AP52" i="11"/>
  <c r="AJ79" i="11"/>
  <c r="AJ38" i="12"/>
  <c r="AJ45" i="11"/>
  <c r="AP71" i="12"/>
  <c r="AP75" i="11"/>
  <c r="AP83" i="8"/>
  <c r="AQ83" i="8" s="1"/>
  <c r="AU83" i="8" s="1"/>
  <c r="AP91" i="8"/>
  <c r="AQ91" i="8" s="1"/>
  <c r="AJ93" i="10"/>
  <c r="AJ6" i="8"/>
  <c r="AJ77" i="8"/>
  <c r="AJ20" i="10"/>
  <c r="AJ71" i="11"/>
  <c r="AJ69" i="10"/>
  <c r="AP102" i="10"/>
  <c r="AJ68" i="8"/>
  <c r="AJ94" i="12"/>
  <c r="AJ61" i="11"/>
  <c r="AJ95" i="12"/>
  <c r="AJ26" i="11"/>
  <c r="AJ66" i="12"/>
  <c r="AJ71" i="8"/>
  <c r="AJ63" i="11"/>
  <c r="AP105" i="10"/>
  <c r="AP103" i="11"/>
  <c r="AP103" i="12"/>
  <c r="AP102" i="8"/>
  <c r="AQ102" i="8" s="1"/>
  <c r="R104" i="8"/>
  <c r="S104" i="8" s="1"/>
  <c r="BN103" i="12"/>
  <c r="CQ103" i="10"/>
  <c r="CF102" i="10"/>
  <c r="U110" i="10"/>
  <c r="CF106" i="10"/>
  <c r="CF103" i="10"/>
  <c r="L72" i="1"/>
  <c r="M72" i="1" s="1"/>
  <c r="EB15" i="10" s="1"/>
  <c r="DJ100" i="8"/>
  <c r="DK100" i="8" s="1"/>
  <c r="DJ101" i="12"/>
  <c r="DK101" i="12" s="1"/>
  <c r="DJ96" i="11"/>
  <c r="DK96" i="11" s="1"/>
  <c r="DD21" i="11"/>
  <c r="DD97" i="11"/>
  <c r="DD30" i="11"/>
  <c r="DD84" i="8"/>
  <c r="DD39" i="11"/>
  <c r="DD13" i="11"/>
  <c r="DD89" i="8"/>
  <c r="DD39" i="10"/>
  <c r="DD69" i="11"/>
  <c r="DD86" i="12"/>
  <c r="DD34" i="12"/>
  <c r="DD85" i="12"/>
  <c r="DD79" i="11"/>
  <c r="DD42" i="12"/>
  <c r="DD83" i="10"/>
  <c r="DJ9" i="11"/>
  <c r="DK9" i="11" s="1"/>
  <c r="DD88" i="11"/>
  <c r="DJ99" i="10"/>
  <c r="DK99" i="10" s="1"/>
  <c r="DD53" i="10"/>
  <c r="DD63" i="10"/>
  <c r="DD94" i="12"/>
  <c r="DD54" i="11"/>
  <c r="DD77" i="8"/>
  <c r="DD10" i="11"/>
  <c r="DJ10" i="12"/>
  <c r="DK10" i="12" s="1"/>
  <c r="DD22" i="12"/>
  <c r="DD28" i="12"/>
  <c r="DD83" i="8"/>
  <c r="DJ103" i="10"/>
  <c r="DJ99" i="8"/>
  <c r="DK99" i="8" s="1"/>
  <c r="DD57" i="10"/>
  <c r="DD63" i="11"/>
  <c r="DD14" i="10"/>
  <c r="DD100" i="11"/>
  <c r="DD94" i="11"/>
  <c r="DD30" i="8"/>
  <c r="DD47" i="10"/>
  <c r="DD13" i="8"/>
  <c r="DD74" i="11"/>
  <c r="DD67" i="11"/>
  <c r="DD72" i="11"/>
  <c r="DD48" i="8"/>
  <c r="DD77" i="10"/>
  <c r="DD29" i="12"/>
  <c r="DD102" i="8"/>
  <c r="DD90" i="12"/>
  <c r="DD17" i="11"/>
  <c r="DD26" i="10"/>
  <c r="DD65" i="12"/>
  <c r="DD50" i="8"/>
  <c r="DD31" i="11"/>
  <c r="DD50" i="11"/>
  <c r="DD64" i="11"/>
  <c r="DD44" i="12"/>
  <c r="DD41" i="10"/>
  <c r="DD65" i="11"/>
  <c r="DD36" i="8"/>
  <c r="DD66" i="8"/>
  <c r="DD6" i="11"/>
  <c r="DJ23" i="10"/>
  <c r="DK23" i="10" s="1"/>
  <c r="DJ50" i="8"/>
  <c r="DK50" i="8" s="1"/>
  <c r="DJ17" i="12"/>
  <c r="DK17" i="12" s="1"/>
  <c r="DJ33" i="11"/>
  <c r="DK33" i="11" s="1"/>
  <c r="DJ49" i="11"/>
  <c r="DK49" i="11" s="1"/>
  <c r="DJ65" i="11"/>
  <c r="DJ83" i="10"/>
  <c r="DK83" i="10" s="1"/>
  <c r="DD8" i="8"/>
  <c r="DJ55" i="11"/>
  <c r="DK55" i="11" s="1"/>
  <c r="DJ77" i="11"/>
  <c r="DK77" i="11" s="1"/>
  <c r="DD70" i="10"/>
  <c r="DD50" i="12"/>
  <c r="DJ6" i="8"/>
  <c r="DO6" i="8" s="1"/>
  <c r="DJ24" i="8"/>
  <c r="DJ49" i="10"/>
  <c r="DK49" i="10" s="1"/>
  <c r="DJ101" i="11"/>
  <c r="DJ96" i="12"/>
  <c r="DK96" i="12" s="1"/>
  <c r="DD21" i="12"/>
  <c r="DD62" i="10"/>
  <c r="DD96" i="10"/>
  <c r="DD103" i="11"/>
  <c r="DD88" i="12"/>
  <c r="DD75" i="10"/>
  <c r="DD29" i="11"/>
  <c r="DD91" i="12"/>
  <c r="DD37" i="11"/>
  <c r="DJ97" i="11"/>
  <c r="DK97" i="11" s="1"/>
  <c r="DD23" i="10"/>
  <c r="DD60" i="8"/>
  <c r="DD85" i="8"/>
  <c r="DD71" i="10"/>
  <c r="DD18" i="10"/>
  <c r="DD96" i="8"/>
  <c r="DD42" i="8"/>
  <c r="DD65" i="10"/>
  <c r="DD54" i="10"/>
  <c r="DD27" i="8"/>
  <c r="DD28" i="8"/>
  <c r="DJ7" i="11"/>
  <c r="DK7" i="11" s="1"/>
  <c r="DD24" i="12"/>
  <c r="DD78" i="11"/>
  <c r="DD48" i="11"/>
  <c r="DD105" i="10"/>
  <c r="DJ7" i="12"/>
  <c r="DK7" i="12" s="1"/>
  <c r="DD37" i="12"/>
  <c r="DD52" i="8"/>
  <c r="DD61" i="10"/>
  <c r="DD46" i="11"/>
  <c r="DD76" i="8"/>
  <c r="DD8" i="11"/>
  <c r="DD11" i="8"/>
  <c r="DD83" i="12"/>
  <c r="DD8" i="12"/>
  <c r="DD95" i="8"/>
  <c r="DD67" i="10"/>
  <c r="DD28" i="11"/>
  <c r="DD11" i="11"/>
  <c r="DD62" i="12"/>
  <c r="DD70" i="12"/>
  <c r="DD51" i="8"/>
  <c r="DD36" i="11"/>
  <c r="DD66" i="11"/>
  <c r="DD22" i="8"/>
  <c r="DD17" i="8"/>
  <c r="DD30" i="10"/>
  <c r="DD48" i="10"/>
  <c r="DJ10" i="11"/>
  <c r="DK10" i="11" s="1"/>
  <c r="DD33" i="12"/>
  <c r="DD57" i="11"/>
  <c r="DD40" i="12"/>
  <c r="DD99" i="12"/>
  <c r="DD44" i="10"/>
  <c r="DD32" i="11"/>
  <c r="DD98" i="10"/>
  <c r="DD13" i="10"/>
  <c r="DD102" i="11"/>
  <c r="DJ11" i="12"/>
  <c r="DK11" i="12" s="1"/>
  <c r="DD59" i="12"/>
  <c r="DD62" i="11"/>
  <c r="DD80" i="11"/>
  <c r="DD60" i="12"/>
  <c r="DD43" i="11"/>
  <c r="DD39" i="8"/>
  <c r="DD46" i="10"/>
  <c r="DD70" i="11"/>
  <c r="DD49" i="10"/>
  <c r="DD50" i="10"/>
  <c r="DD36" i="10"/>
  <c r="DD47" i="11"/>
  <c r="DD17" i="10"/>
  <c r="DD25" i="11"/>
  <c r="DD32" i="8"/>
  <c r="DJ11" i="11"/>
  <c r="DK11" i="11" s="1"/>
  <c r="DD55" i="8"/>
  <c r="DD49" i="12"/>
  <c r="DD93" i="10"/>
  <c r="DJ9" i="8"/>
  <c r="DK9" i="8" s="1"/>
  <c r="DD75" i="11"/>
  <c r="DD72" i="8"/>
  <c r="DD80" i="10"/>
  <c r="DD31" i="8"/>
  <c r="DD96" i="11"/>
  <c r="DD14" i="8"/>
  <c r="DD92" i="12"/>
  <c r="DD34" i="11"/>
  <c r="DD100" i="8"/>
  <c r="DD98" i="11"/>
  <c r="DD87" i="8"/>
  <c r="DD51" i="12"/>
  <c r="DD89" i="12"/>
  <c r="DD87" i="11"/>
  <c r="DD56" i="10"/>
  <c r="DD58" i="11"/>
  <c r="DD85" i="11"/>
  <c r="DD32" i="12"/>
  <c r="DD89" i="11"/>
  <c r="DD97" i="10"/>
  <c r="DD68" i="8"/>
  <c r="DD54" i="12"/>
  <c r="DD42" i="11"/>
  <c r="DD53" i="8"/>
  <c r="DD6" i="10"/>
  <c r="DD74" i="8"/>
  <c r="DD6" i="12"/>
  <c r="DD43" i="12"/>
  <c r="DD38" i="11"/>
  <c r="DJ12" i="11"/>
  <c r="DK12" i="11" s="1"/>
  <c r="DD88" i="10"/>
  <c r="DD15" i="10"/>
  <c r="DD64" i="8"/>
  <c r="DD21" i="10"/>
  <c r="DD69" i="8"/>
  <c r="DD78" i="8"/>
  <c r="DD47" i="12"/>
  <c r="DD65" i="8"/>
  <c r="DD72" i="12"/>
  <c r="DD75" i="12"/>
  <c r="DD10" i="10"/>
  <c r="DD9" i="12"/>
  <c r="DD45" i="11"/>
  <c r="DJ6" i="10"/>
  <c r="DK6" i="10" s="1"/>
  <c r="DD69" i="12"/>
  <c r="DD39" i="12"/>
  <c r="DD84" i="11"/>
  <c r="DJ13" i="12"/>
  <c r="DK13" i="12" s="1"/>
  <c r="DD27" i="10"/>
  <c r="DD24" i="8"/>
  <c r="DD87" i="10"/>
  <c r="DD20" i="12"/>
  <c r="DD72" i="10"/>
  <c r="DJ8" i="11"/>
  <c r="DK8" i="11" s="1"/>
  <c r="DD100" i="12"/>
  <c r="DD20" i="11"/>
  <c r="DD56" i="11"/>
  <c r="DD102" i="12"/>
  <c r="DJ97" i="12"/>
  <c r="DK97" i="12" s="1"/>
  <c r="DD95" i="11"/>
  <c r="DD54" i="8"/>
  <c r="DD41" i="12"/>
  <c r="DD8" i="10"/>
  <c r="DD89" i="10"/>
  <c r="DD23" i="11"/>
  <c r="DD86" i="8"/>
  <c r="DD22" i="11"/>
  <c r="DD56" i="12"/>
  <c r="DD53" i="12"/>
  <c r="DD53" i="11"/>
  <c r="DD7" i="12"/>
  <c r="DD45" i="10"/>
  <c r="DD61" i="11"/>
  <c r="DD20" i="8"/>
  <c r="DD73" i="11"/>
  <c r="DD38" i="12"/>
  <c r="DD90" i="10"/>
  <c r="DD71" i="11"/>
  <c r="DD64" i="12"/>
  <c r="DD16" i="12"/>
  <c r="DD60" i="10"/>
  <c r="DJ17" i="10"/>
  <c r="DK17" i="10" s="1"/>
  <c r="DJ33" i="12"/>
  <c r="DK33" i="12" s="1"/>
  <c r="DJ81" i="11"/>
  <c r="DK81" i="11" s="1"/>
  <c r="DD77" i="12"/>
  <c r="DD10" i="8"/>
  <c r="DD96" i="12"/>
  <c r="DJ11" i="10"/>
  <c r="DK11" i="10" s="1"/>
  <c r="DJ29" i="10"/>
  <c r="DK29" i="10" s="1"/>
  <c r="DJ45" i="10"/>
  <c r="DK45" i="10" s="1"/>
  <c r="DJ61" i="10"/>
  <c r="DK61" i="10" s="1"/>
  <c r="DJ75" i="11"/>
  <c r="DJ91" i="12"/>
  <c r="DK91" i="12" s="1"/>
  <c r="DJ45" i="12"/>
  <c r="DK45" i="12" s="1"/>
  <c r="DJ69" i="11"/>
  <c r="DK69" i="11" s="1"/>
  <c r="DJ94" i="8"/>
  <c r="DK94" i="8" s="1"/>
  <c r="DD29" i="8"/>
  <c r="DD73" i="12"/>
  <c r="DJ15" i="12"/>
  <c r="DK15" i="12" s="1"/>
  <c r="DJ35" i="10"/>
  <c r="DK35" i="10" s="1"/>
  <c r="DJ83" i="11"/>
  <c r="DK83" i="11" s="1"/>
  <c r="DJ98" i="10"/>
  <c r="DK98" i="10" s="1"/>
  <c r="DD12" i="11"/>
  <c r="DJ9" i="12"/>
  <c r="DK9" i="12" s="1"/>
  <c r="DD101" i="10"/>
  <c r="DD91" i="10"/>
  <c r="DD55" i="10"/>
  <c r="DJ6" i="11"/>
  <c r="DK6" i="11" s="1"/>
  <c r="DD15" i="12"/>
  <c r="DD24" i="11"/>
  <c r="DD80" i="8"/>
  <c r="DD36" i="12"/>
  <c r="DD41" i="11"/>
  <c r="DD37" i="10"/>
  <c r="DD64" i="10"/>
  <c r="DD67" i="12"/>
  <c r="DD82" i="10"/>
  <c r="DD91" i="11"/>
  <c r="DD13" i="12"/>
  <c r="DD22" i="10"/>
  <c r="DD85" i="10"/>
  <c r="DD77" i="11"/>
  <c r="DD98" i="12"/>
  <c r="DD24" i="10"/>
  <c r="DD55" i="11"/>
  <c r="DD46" i="8"/>
  <c r="DK78" i="11"/>
  <c r="DK100" i="11"/>
  <c r="DK88" i="11"/>
  <c r="DK67" i="11"/>
  <c r="DK71" i="10"/>
  <c r="DK64" i="10"/>
  <c r="DD99" i="10"/>
  <c r="DK89" i="10"/>
  <c r="DK52" i="12"/>
  <c r="DK83" i="12"/>
  <c r="DD101" i="12"/>
  <c r="DO74" i="12"/>
  <c r="DK74" i="8"/>
  <c r="DK96" i="8"/>
  <c r="DK52" i="8"/>
  <c r="DK15" i="8"/>
  <c r="DK14" i="8"/>
  <c r="DK13" i="8"/>
  <c r="DK93" i="8"/>
  <c r="DK61" i="8"/>
  <c r="DK28" i="8"/>
  <c r="DO41" i="8"/>
  <c r="DK41" i="8"/>
  <c r="DO72" i="8"/>
  <c r="DK72" i="8"/>
  <c r="DK85" i="8"/>
  <c r="DO67" i="8"/>
  <c r="DK67" i="8"/>
  <c r="DO51" i="8"/>
  <c r="DK51" i="8"/>
  <c r="DO71" i="8"/>
  <c r="DO59" i="8"/>
  <c r="DO36" i="12"/>
  <c r="DO97" i="8"/>
  <c r="N87" i="19"/>
  <c r="EB69" i="11"/>
  <c r="EB46" i="12"/>
  <c r="EH22" i="11"/>
  <c r="EB71" i="12"/>
  <c r="EH32" i="11"/>
  <c r="EB55" i="11"/>
  <c r="EH54" i="11"/>
  <c r="EI54" i="11" s="1"/>
  <c r="EB49" i="10"/>
  <c r="EH54" i="12"/>
  <c r="EI54" i="12" s="1"/>
  <c r="EB16" i="10"/>
  <c r="EH61" i="8"/>
  <c r="EB59" i="10"/>
  <c r="EH56" i="12"/>
  <c r="EI56" i="12" s="1"/>
  <c r="EH57" i="12"/>
  <c r="EB28" i="12"/>
  <c r="EB60" i="10"/>
  <c r="EH60" i="8"/>
  <c r="AW107" i="8"/>
  <c r="AF107" i="8"/>
  <c r="DE102" i="8"/>
  <c r="DF102" i="8" s="1"/>
  <c r="DM102" i="8"/>
  <c r="AK105" i="8"/>
  <c r="AL105" i="8" s="1"/>
  <c r="AS105" i="8"/>
  <c r="DZ102" i="8"/>
  <c r="BD106" i="8"/>
  <c r="BU106" i="8"/>
  <c r="Y108" i="8"/>
  <c r="H108" i="8"/>
  <c r="A109" i="8"/>
  <c r="DE103" i="8"/>
  <c r="DF103" i="8" s="1"/>
  <c r="DM103" i="8"/>
  <c r="CS105" i="8"/>
  <c r="CB105" i="8"/>
  <c r="DO19" i="12"/>
  <c r="AH106" i="8"/>
  <c r="J107" i="8"/>
  <c r="DX103" i="8"/>
  <c r="DZ103" i="8" s="1"/>
  <c r="EO103" i="8"/>
  <c r="BF105" i="8"/>
  <c r="D72" i="1"/>
  <c r="CO104" i="8"/>
  <c r="CG104" i="8"/>
  <c r="CH104" i="8" s="1"/>
  <c r="BI104" i="8"/>
  <c r="BJ104" i="8" s="1"/>
  <c r="BQ104" i="8"/>
  <c r="CZ104" i="8"/>
  <c r="DQ104" i="8"/>
  <c r="U106" i="8"/>
  <c r="M106" i="8"/>
  <c r="N106" i="8" s="1"/>
  <c r="CS106" i="11"/>
  <c r="CB106" i="11"/>
  <c r="AW110" i="10"/>
  <c r="AF110" i="10"/>
  <c r="BU107" i="12"/>
  <c r="BD107" i="12"/>
  <c r="DB104" i="11"/>
  <c r="BQ107" i="10"/>
  <c r="BI107" i="10"/>
  <c r="BJ107" i="10" s="1"/>
  <c r="J108" i="11"/>
  <c r="DZ105" i="10"/>
  <c r="BF106" i="11"/>
  <c r="EK102" i="12"/>
  <c r="EC102" i="12"/>
  <c r="ED102" i="12" s="1"/>
  <c r="EE102" i="12" s="1"/>
  <c r="BU109" i="10"/>
  <c r="BD109" i="10"/>
  <c r="A112" i="10"/>
  <c r="Y111" i="10"/>
  <c r="H111" i="10"/>
  <c r="J111" i="10" s="1"/>
  <c r="CQ103" i="11"/>
  <c r="DX104" i="11"/>
  <c r="EO104" i="11"/>
  <c r="CO104" i="11"/>
  <c r="CG104" i="11"/>
  <c r="CH104" i="11" s="1"/>
  <c r="BU107" i="11"/>
  <c r="BD107" i="11"/>
  <c r="BF106" i="12"/>
  <c r="BH106" i="12" s="1"/>
  <c r="A110" i="11"/>
  <c r="Y109" i="11"/>
  <c r="H109" i="11"/>
  <c r="AS106" i="12"/>
  <c r="AK106" i="12"/>
  <c r="AL106" i="12" s="1"/>
  <c r="AH109" i="10"/>
  <c r="EK104" i="10"/>
  <c r="EC104" i="10"/>
  <c r="ED104" i="10" s="1"/>
  <c r="EE104" i="10" s="1"/>
  <c r="DQ105" i="11"/>
  <c r="CZ105" i="11"/>
  <c r="AW108" i="11"/>
  <c r="AF108" i="11"/>
  <c r="DZ103" i="12"/>
  <c r="AS106" i="11"/>
  <c r="AK106" i="11"/>
  <c r="AL106" i="11" s="1"/>
  <c r="CD105" i="11"/>
  <c r="CF105" i="11" s="1"/>
  <c r="J108" i="12"/>
  <c r="CD107" i="10"/>
  <c r="AH107" i="11"/>
  <c r="CS106" i="12"/>
  <c r="CB106" i="12"/>
  <c r="CD105" i="12"/>
  <c r="DB106" i="10"/>
  <c r="DZ103" i="11"/>
  <c r="Y109" i="12"/>
  <c r="A110" i="12"/>
  <c r="H109" i="12"/>
  <c r="U107" i="12"/>
  <c r="M107" i="12"/>
  <c r="N107" i="12" s="1"/>
  <c r="DQ107" i="10"/>
  <c r="CZ107" i="10"/>
  <c r="AS108" i="10"/>
  <c r="AK108" i="10"/>
  <c r="AL108" i="10" s="1"/>
  <c r="AF108" i="12"/>
  <c r="AW108" i="12"/>
  <c r="BQ105" i="12"/>
  <c r="BI105" i="12"/>
  <c r="BJ105" i="12" s="1"/>
  <c r="DQ105" i="12"/>
  <c r="CZ105" i="12"/>
  <c r="DX106" i="10"/>
  <c r="EO106" i="10"/>
  <c r="CO106" i="10"/>
  <c r="CG106" i="10"/>
  <c r="CH106" i="10" s="1"/>
  <c r="DM103" i="11"/>
  <c r="DE103" i="11"/>
  <c r="DF103" i="11" s="1"/>
  <c r="DM103" i="12"/>
  <c r="DE103" i="12"/>
  <c r="DF103" i="12" s="1"/>
  <c r="W106" i="12"/>
  <c r="U107" i="11"/>
  <c r="M107" i="11"/>
  <c r="N107" i="11" s="1"/>
  <c r="CS108" i="10"/>
  <c r="CB108" i="10"/>
  <c r="U109" i="10"/>
  <c r="M109" i="10"/>
  <c r="N109" i="10" s="1"/>
  <c r="DX104" i="12"/>
  <c r="EO104" i="12"/>
  <c r="BQ105" i="11"/>
  <c r="BI105" i="11"/>
  <c r="BJ105" i="11" s="1"/>
  <c r="CO104" i="12"/>
  <c r="CG104" i="12"/>
  <c r="CH104" i="12" s="1"/>
  <c r="DM105" i="10"/>
  <c r="DE105" i="10"/>
  <c r="DF105" i="10" s="1"/>
  <c r="BF108" i="10"/>
  <c r="BH108" i="10" s="1"/>
  <c r="AH107" i="12"/>
  <c r="DB104" i="12"/>
  <c r="DD104" i="12" s="1"/>
  <c r="EK102" i="11"/>
  <c r="EC102" i="11"/>
  <c r="ED102" i="11" s="1"/>
  <c r="EE102" i="11" s="1"/>
  <c r="DP44" i="11" l="1"/>
  <c r="DP19" i="12"/>
  <c r="DO48" i="10"/>
  <c r="DP48" i="10" s="1"/>
  <c r="DO20" i="11"/>
  <c r="DP20" i="11" s="1"/>
  <c r="W108" i="10"/>
  <c r="DK99" i="11"/>
  <c r="L110" i="10"/>
  <c r="DO69" i="10"/>
  <c r="DP69" i="10" s="1"/>
  <c r="DK17" i="8"/>
  <c r="DK7" i="8"/>
  <c r="DO23" i="12"/>
  <c r="DP23" i="12" s="1"/>
  <c r="CQ103" i="8"/>
  <c r="CR103" i="8" s="1"/>
  <c r="AV37" i="8"/>
  <c r="DP97" i="8"/>
  <c r="DO84" i="12"/>
  <c r="DP84" i="12" s="1"/>
  <c r="DO59" i="10"/>
  <c r="DP59" i="10" s="1"/>
  <c r="X105" i="8"/>
  <c r="DP67" i="8"/>
  <c r="DO33" i="8"/>
  <c r="DP33" i="8" s="1"/>
  <c r="DO73" i="10"/>
  <c r="DP73" i="10" s="1"/>
  <c r="DK44" i="8"/>
  <c r="DO90" i="8"/>
  <c r="DP90" i="8" s="1"/>
  <c r="DK81" i="8"/>
  <c r="DP6" i="8"/>
  <c r="DP7" i="8"/>
  <c r="DO87" i="12"/>
  <c r="DP59" i="8"/>
  <c r="DK62" i="10"/>
  <c r="CQ59" i="11"/>
  <c r="CR59" i="11" s="1"/>
  <c r="DO81" i="12"/>
  <c r="DP81" i="12" s="1"/>
  <c r="DK63" i="8"/>
  <c r="DO88" i="8"/>
  <c r="DP88" i="8" s="1"/>
  <c r="DP74" i="12"/>
  <c r="DO82" i="12"/>
  <c r="DP82" i="12" s="1"/>
  <c r="DP71" i="8"/>
  <c r="DK77" i="10"/>
  <c r="X111" i="13"/>
  <c r="DR111" i="10" s="1"/>
  <c r="DS111" i="10" s="1"/>
  <c r="DW111" i="10" s="1"/>
  <c r="DY111" i="10" s="1"/>
  <c r="B111" i="13"/>
  <c r="B111" i="8" s="1"/>
  <c r="C111" i="8" s="1"/>
  <c r="G111" i="8" s="1"/>
  <c r="I111" i="8" s="1"/>
  <c r="C111" i="13"/>
  <c r="B111" i="12" s="1"/>
  <c r="C111" i="12" s="1"/>
  <c r="G111" i="12" s="1"/>
  <c r="I111" i="12" s="1"/>
  <c r="H111" i="13"/>
  <c r="Z111" i="10" s="1"/>
  <c r="AA111" i="10" s="1"/>
  <c r="AE111" i="10" s="1"/>
  <c r="AG111" i="10" s="1"/>
  <c r="M111" i="13"/>
  <c r="AX111" i="11" s="1"/>
  <c r="AY111" i="11" s="1"/>
  <c r="BC111" i="11" s="1"/>
  <c r="BE111" i="11" s="1"/>
  <c r="V111" i="13"/>
  <c r="DR111" i="8" s="1"/>
  <c r="DS111" i="8" s="1"/>
  <c r="DW111" i="8" s="1"/>
  <c r="DY111" i="8" s="1"/>
  <c r="W111" i="13"/>
  <c r="DR111" i="12" s="1"/>
  <c r="DS111" i="12" s="1"/>
  <c r="DW111" i="12" s="1"/>
  <c r="DY111" i="12" s="1"/>
  <c r="K111" i="13"/>
  <c r="AX111" i="12" s="1"/>
  <c r="AY111" i="12" s="1"/>
  <c r="BC111" i="12" s="1"/>
  <c r="BE111" i="12" s="1"/>
  <c r="P111" i="13"/>
  <c r="BV111" i="10" s="1"/>
  <c r="BW111" i="10" s="1"/>
  <c r="CA111" i="10" s="1"/>
  <c r="CC111" i="10" s="1"/>
  <c r="R111" i="13"/>
  <c r="CT111" i="8" s="1"/>
  <c r="CU111" i="8" s="1"/>
  <c r="CY111" i="8" s="1"/>
  <c r="DA111" i="8" s="1"/>
  <c r="S111" i="13"/>
  <c r="CT111" i="12" s="1"/>
  <c r="CU111" i="12" s="1"/>
  <c r="CY111" i="12" s="1"/>
  <c r="DA111" i="12" s="1"/>
  <c r="U111" i="13"/>
  <c r="CT111" i="11" s="1"/>
  <c r="CU111" i="11" s="1"/>
  <c r="CY111" i="11" s="1"/>
  <c r="DA111" i="11" s="1"/>
  <c r="Q111" i="13"/>
  <c r="BV111" i="11" s="1"/>
  <c r="BW111" i="11" s="1"/>
  <c r="CA111" i="11" s="1"/>
  <c r="CC111" i="11" s="1"/>
  <c r="A112" i="13"/>
  <c r="T111" i="13"/>
  <c r="CT111" i="10" s="1"/>
  <c r="CU111" i="10" s="1"/>
  <c r="CY111" i="10" s="1"/>
  <c r="DA111" i="10" s="1"/>
  <c r="F111" i="13"/>
  <c r="Z111" i="8" s="1"/>
  <c r="AA111" i="8" s="1"/>
  <c r="AE111" i="8" s="1"/>
  <c r="AG111" i="8" s="1"/>
  <c r="D111" i="13"/>
  <c r="B111" i="10" s="1"/>
  <c r="C111" i="10" s="1"/>
  <c r="G111" i="10" s="1"/>
  <c r="I111" i="10" s="1"/>
  <c r="M111" i="10" s="1"/>
  <c r="N111" i="10" s="1"/>
  <c r="L111" i="13"/>
  <c r="AX111" i="10" s="1"/>
  <c r="AY111" i="10" s="1"/>
  <c r="BC111" i="10" s="1"/>
  <c r="BE111" i="10" s="1"/>
  <c r="N111" i="13"/>
  <c r="BV111" i="8" s="1"/>
  <c r="BW111" i="8" s="1"/>
  <c r="CA111" i="8" s="1"/>
  <c r="CC111" i="8" s="1"/>
  <c r="J111" i="13"/>
  <c r="AX111" i="8" s="1"/>
  <c r="AY111" i="8" s="1"/>
  <c r="BC111" i="8" s="1"/>
  <c r="BE111" i="8" s="1"/>
  <c r="I111" i="13"/>
  <c r="Z111" i="11" s="1"/>
  <c r="AA111" i="11" s="1"/>
  <c r="AE111" i="11" s="1"/>
  <c r="AG111" i="11" s="1"/>
  <c r="E111" i="13"/>
  <c r="B111" i="11" s="1"/>
  <c r="C111" i="11" s="1"/>
  <c r="G111" i="11" s="1"/>
  <c r="I111" i="11" s="1"/>
  <c r="G111" i="13"/>
  <c r="Z111" i="12" s="1"/>
  <c r="AA111" i="12" s="1"/>
  <c r="AE111" i="12" s="1"/>
  <c r="AG111" i="12" s="1"/>
  <c r="O111" i="13"/>
  <c r="BV111" i="12" s="1"/>
  <c r="BW111" i="12" s="1"/>
  <c r="CA111" i="12" s="1"/>
  <c r="CC111" i="12" s="1"/>
  <c r="Y111" i="13"/>
  <c r="DR111" i="11" s="1"/>
  <c r="DS111" i="11" s="1"/>
  <c r="DW111" i="11" s="1"/>
  <c r="DY111" i="11" s="1"/>
  <c r="DO27" i="12"/>
  <c r="DP27" i="12" s="1"/>
  <c r="DK11" i="8"/>
  <c r="DP81" i="8"/>
  <c r="DK28" i="12"/>
  <c r="DK44" i="11"/>
  <c r="DO25" i="12"/>
  <c r="DP25" i="12" s="1"/>
  <c r="CR103" i="11"/>
  <c r="CQ21" i="10"/>
  <c r="CR21" i="10" s="1"/>
  <c r="DK19" i="10"/>
  <c r="DO19" i="10"/>
  <c r="DP19" i="10" s="1"/>
  <c r="CM103" i="12"/>
  <c r="CQ103" i="12"/>
  <c r="CR103" i="12" s="1"/>
  <c r="DK31" i="10"/>
  <c r="DO31" i="10"/>
  <c r="DP31" i="10" s="1"/>
  <c r="CM97" i="11"/>
  <c r="CQ97" i="11"/>
  <c r="CR97" i="11" s="1"/>
  <c r="DK79" i="12"/>
  <c r="DO79" i="12"/>
  <c r="DP79" i="12" s="1"/>
  <c r="DK24" i="10"/>
  <c r="DO24" i="10"/>
  <c r="DP24" i="10" s="1"/>
  <c r="DO63" i="11"/>
  <c r="DK63" i="11"/>
  <c r="DK95" i="12"/>
  <c r="DO95" i="12"/>
  <c r="DP95" i="12" s="1"/>
  <c r="CM20" i="11"/>
  <c r="CQ20" i="11"/>
  <c r="CR20" i="11" s="1"/>
  <c r="CM6" i="8"/>
  <c r="CQ6" i="8"/>
  <c r="CR6" i="8" s="1"/>
  <c r="DO49" i="8"/>
  <c r="DP49" i="8" s="1"/>
  <c r="DK49" i="8"/>
  <c r="DO19" i="8"/>
  <c r="DP19" i="8" s="1"/>
  <c r="DK19" i="8"/>
  <c r="DO43" i="8"/>
  <c r="DP43" i="8" s="1"/>
  <c r="DK43" i="8"/>
  <c r="DP44" i="8"/>
  <c r="DO48" i="11"/>
  <c r="DK48" i="11"/>
  <c r="DK21" i="8"/>
  <c r="DO21" i="8"/>
  <c r="DP21" i="8" s="1"/>
  <c r="DK20" i="10"/>
  <c r="DO20" i="10"/>
  <c r="DP20" i="10" s="1"/>
  <c r="DO38" i="10"/>
  <c r="DP38" i="10" s="1"/>
  <c r="DK38" i="10"/>
  <c r="X106" i="12"/>
  <c r="DK36" i="8"/>
  <c r="DP63" i="8"/>
  <c r="DO68" i="11"/>
  <c r="DP68" i="11" s="1"/>
  <c r="DO18" i="11"/>
  <c r="DP18" i="11" s="1"/>
  <c r="DO88" i="10"/>
  <c r="DP88" i="10" s="1"/>
  <c r="DO95" i="10"/>
  <c r="DP95" i="10" s="1"/>
  <c r="X96" i="8"/>
  <c r="DO93" i="11"/>
  <c r="DP93" i="11" s="1"/>
  <c r="DO51" i="11"/>
  <c r="DP51" i="11" s="1"/>
  <c r="DP87" i="12"/>
  <c r="DO86" i="11"/>
  <c r="DP86" i="11" s="1"/>
  <c r="DO86" i="12"/>
  <c r="DP86" i="12" s="1"/>
  <c r="AV50" i="8"/>
  <c r="DP46" i="12"/>
  <c r="DP11" i="8"/>
  <c r="DP93" i="8"/>
  <c r="AV8" i="8"/>
  <c r="AV20" i="8"/>
  <c r="DP17" i="8"/>
  <c r="DG103" i="12"/>
  <c r="DJ103" i="12" s="1"/>
  <c r="AM106" i="11"/>
  <c r="AP106" i="11" s="1"/>
  <c r="DG103" i="8"/>
  <c r="DJ103" i="8" s="1"/>
  <c r="DG105" i="10"/>
  <c r="DJ105" i="10" s="1"/>
  <c r="O109" i="10"/>
  <c r="R109" i="10" s="1"/>
  <c r="O110" i="10"/>
  <c r="R110" i="10" s="1"/>
  <c r="DG103" i="11"/>
  <c r="DJ103" i="11" s="1"/>
  <c r="BK105" i="12"/>
  <c r="BN105" i="12" s="1"/>
  <c r="O107" i="12"/>
  <c r="R107" i="12" s="1"/>
  <c r="AM106" i="12"/>
  <c r="AP106" i="12" s="1"/>
  <c r="CI104" i="11"/>
  <c r="CL104" i="11" s="1"/>
  <c r="BK107" i="10"/>
  <c r="BN107" i="10" s="1"/>
  <c r="AM105" i="8"/>
  <c r="AP105" i="8" s="1"/>
  <c r="AQ105" i="8" s="1"/>
  <c r="AU105" i="8" s="1"/>
  <c r="AV105" i="8" s="1"/>
  <c r="O106" i="8"/>
  <c r="R106" i="8" s="1"/>
  <c r="S106" i="8" s="1"/>
  <c r="W106" i="8" s="1"/>
  <c r="X106" i="8" s="1"/>
  <c r="CI104" i="12"/>
  <c r="CL104" i="12" s="1"/>
  <c r="CI106" i="10"/>
  <c r="CL106" i="10" s="1"/>
  <c r="DG102" i="8"/>
  <c r="DJ102" i="8" s="1"/>
  <c r="BK105" i="11"/>
  <c r="BN105" i="11" s="1"/>
  <c r="O107" i="11"/>
  <c r="R107" i="11" s="1"/>
  <c r="BK104" i="8"/>
  <c r="BN104" i="8" s="1"/>
  <c r="AM108" i="10"/>
  <c r="AP108" i="10" s="1"/>
  <c r="CI104" i="8"/>
  <c r="CL104" i="8" s="1"/>
  <c r="DP92" i="10"/>
  <c r="DP15" i="8"/>
  <c r="DP68" i="10"/>
  <c r="DO50" i="8"/>
  <c r="DP50" i="8" s="1"/>
  <c r="DP41" i="8"/>
  <c r="DK92" i="10"/>
  <c r="DK54" i="10"/>
  <c r="DO51" i="10"/>
  <c r="DP51" i="10" s="1"/>
  <c r="BS103" i="8"/>
  <c r="BT103" i="8" s="1"/>
  <c r="DO75" i="8"/>
  <c r="DP75" i="8" s="1"/>
  <c r="DK68" i="10"/>
  <c r="DO12" i="10"/>
  <c r="DP12" i="10" s="1"/>
  <c r="DO70" i="8"/>
  <c r="DP70" i="8" s="1"/>
  <c r="DO35" i="11"/>
  <c r="DP35" i="11" s="1"/>
  <c r="DO82" i="8"/>
  <c r="DP82" i="8" s="1"/>
  <c r="DP52" i="12"/>
  <c r="X108" i="10"/>
  <c r="DO43" i="10"/>
  <c r="DP43" i="10" s="1"/>
  <c r="DK34" i="12"/>
  <c r="DK88" i="12"/>
  <c r="DO47" i="10"/>
  <c r="DP57" i="8"/>
  <c r="DP99" i="11"/>
  <c r="DP48" i="12"/>
  <c r="AV83" i="8"/>
  <c r="DP36" i="12"/>
  <c r="DP34" i="12"/>
  <c r="AV49" i="8"/>
  <c r="DP28" i="12"/>
  <c r="AV42" i="8"/>
  <c r="DO24" i="11"/>
  <c r="DP24" i="11" s="1"/>
  <c r="DO98" i="11"/>
  <c r="DP98" i="11" s="1"/>
  <c r="W27" i="8"/>
  <c r="X27" i="8" s="1"/>
  <c r="W7" i="8"/>
  <c r="X7" i="8" s="1"/>
  <c r="DO77" i="11"/>
  <c r="DO32" i="8"/>
  <c r="DP32" i="8" s="1"/>
  <c r="DO8" i="8"/>
  <c r="DP8" i="8" s="1"/>
  <c r="L107" i="8"/>
  <c r="DO84" i="11"/>
  <c r="W104" i="8"/>
  <c r="X104" i="8" s="1"/>
  <c r="W88" i="8"/>
  <c r="DO7" i="11"/>
  <c r="DP7" i="11" s="1"/>
  <c r="DO42" i="12"/>
  <c r="DP42" i="12" s="1"/>
  <c r="DO17" i="11"/>
  <c r="DP17" i="11" s="1"/>
  <c r="W52" i="8"/>
  <c r="X52" i="8" s="1"/>
  <c r="DO10" i="12"/>
  <c r="DP10" i="12" s="1"/>
  <c r="DO67" i="12"/>
  <c r="DP67" i="12" s="1"/>
  <c r="DO10" i="10"/>
  <c r="DP10" i="10" s="1"/>
  <c r="DO57" i="10"/>
  <c r="DP57" i="10" s="1"/>
  <c r="DO36" i="10"/>
  <c r="DP36" i="10" s="1"/>
  <c r="DO75" i="11"/>
  <c r="DP75" i="11" s="1"/>
  <c r="W42" i="8"/>
  <c r="DO54" i="12"/>
  <c r="DP54" i="12" s="1"/>
  <c r="DO37" i="12"/>
  <c r="DP37" i="12" s="1"/>
  <c r="W67" i="8"/>
  <c r="W16" i="8"/>
  <c r="X16" i="8" s="1"/>
  <c r="W49" i="8"/>
  <c r="W92" i="8"/>
  <c r="DO91" i="11"/>
  <c r="DP91" i="11" s="1"/>
  <c r="DO95" i="11"/>
  <c r="DO78" i="12"/>
  <c r="DP78" i="12" s="1"/>
  <c r="DO30" i="12"/>
  <c r="DP30" i="12" s="1"/>
  <c r="DO64" i="11"/>
  <c r="DP64" i="11" s="1"/>
  <c r="DO53" i="8"/>
  <c r="DP53" i="8" s="1"/>
  <c r="DO86" i="10"/>
  <c r="DP86" i="10" s="1"/>
  <c r="DO73" i="8"/>
  <c r="DP73" i="8" s="1"/>
  <c r="DO25" i="8"/>
  <c r="DP25" i="8" s="1"/>
  <c r="DO40" i="12"/>
  <c r="DP40" i="12" s="1"/>
  <c r="DO90" i="12"/>
  <c r="DP90" i="12" s="1"/>
  <c r="DO15" i="11"/>
  <c r="DP15" i="11" s="1"/>
  <c r="DO66" i="8"/>
  <c r="DK40" i="12"/>
  <c r="DO12" i="8"/>
  <c r="DP12" i="8" s="1"/>
  <c r="DO81" i="10"/>
  <c r="DP81" i="10" s="1"/>
  <c r="DO33" i="10"/>
  <c r="DP33" i="10" s="1"/>
  <c r="DK30" i="12"/>
  <c r="DO42" i="10"/>
  <c r="DP42" i="10" s="1"/>
  <c r="DK53" i="8"/>
  <c r="DO6" i="12"/>
  <c r="DP6" i="12" s="1"/>
  <c r="DK90" i="12"/>
  <c r="DK86" i="10"/>
  <c r="DO34" i="8"/>
  <c r="DP34" i="8" s="1"/>
  <c r="AU105" i="12"/>
  <c r="AV105" i="12" s="1"/>
  <c r="DO55" i="12"/>
  <c r="DP55" i="12" s="1"/>
  <c r="DO74" i="10"/>
  <c r="DP74" i="10" s="1"/>
  <c r="DO26" i="8"/>
  <c r="DP26" i="8" s="1"/>
  <c r="DK73" i="8"/>
  <c r="DO102" i="10"/>
  <c r="DP102" i="10" s="1"/>
  <c r="DK64" i="11"/>
  <c r="DO27" i="11"/>
  <c r="DP27" i="11" s="1"/>
  <c r="DO35" i="8"/>
  <c r="DP35" i="8" s="1"/>
  <c r="DO94" i="12"/>
  <c r="DO52" i="10"/>
  <c r="DP52" i="10" s="1"/>
  <c r="DO62" i="8"/>
  <c r="DP62" i="8" s="1"/>
  <c r="DK25" i="8"/>
  <c r="DO79" i="8"/>
  <c r="DP79" i="8" s="1"/>
  <c r="DO59" i="11"/>
  <c r="DP59" i="11" s="1"/>
  <c r="DO40" i="8"/>
  <c r="DP40" i="8" s="1"/>
  <c r="CQ16" i="10"/>
  <c r="CR16" i="10" s="1"/>
  <c r="AU91" i="8"/>
  <c r="W11" i="8"/>
  <c r="X11" i="8" s="1"/>
  <c r="DO14" i="12"/>
  <c r="DP14" i="12" s="1"/>
  <c r="CQ102" i="11"/>
  <c r="CR102" i="11" s="1"/>
  <c r="DO100" i="8"/>
  <c r="DO28" i="8"/>
  <c r="DP28" i="8" s="1"/>
  <c r="DO100" i="11"/>
  <c r="DP100" i="11" s="1"/>
  <c r="DO67" i="10"/>
  <c r="DP67" i="10" s="1"/>
  <c r="DO20" i="8"/>
  <c r="DP20" i="8" s="1"/>
  <c r="DO70" i="12"/>
  <c r="DP70" i="12" s="1"/>
  <c r="DO54" i="11"/>
  <c r="DP54" i="11" s="1"/>
  <c r="DO72" i="11"/>
  <c r="DP72" i="11" s="1"/>
  <c r="DO77" i="8"/>
  <c r="DP77" i="8" s="1"/>
  <c r="DO76" i="11"/>
  <c r="DP76" i="11" s="1"/>
  <c r="DO28" i="11"/>
  <c r="DP28" i="11" s="1"/>
  <c r="DO95" i="8"/>
  <c r="DO61" i="12"/>
  <c r="DP61" i="12" s="1"/>
  <c r="BS104" i="12"/>
  <c r="BT104" i="12" s="1"/>
  <c r="DK95" i="8"/>
  <c r="DO20" i="12"/>
  <c r="DP20" i="12" s="1"/>
  <c r="DK54" i="11"/>
  <c r="DO88" i="11"/>
  <c r="DP88" i="11" s="1"/>
  <c r="DO90" i="11"/>
  <c r="DP90" i="11" s="1"/>
  <c r="DO16" i="11"/>
  <c r="DP16" i="11" s="1"/>
  <c r="CQ54" i="10"/>
  <c r="CR54" i="10" s="1"/>
  <c r="W71" i="8"/>
  <c r="W94" i="8"/>
  <c r="W30" i="8"/>
  <c r="W69" i="8"/>
  <c r="W86" i="8"/>
  <c r="W14" i="8"/>
  <c r="X14" i="8" s="1"/>
  <c r="DO102" i="12"/>
  <c r="DP102" i="12" s="1"/>
  <c r="DO45" i="8"/>
  <c r="DP45" i="8" s="1"/>
  <c r="DO63" i="12"/>
  <c r="DP63" i="12" s="1"/>
  <c r="DO45" i="12"/>
  <c r="DP45" i="12" s="1"/>
  <c r="DO57" i="12"/>
  <c r="DP57" i="12" s="1"/>
  <c r="DO66" i="10"/>
  <c r="DP66" i="10" s="1"/>
  <c r="DO60" i="12"/>
  <c r="DP60" i="12" s="1"/>
  <c r="CQ8" i="8"/>
  <c r="CR8" i="8" s="1"/>
  <c r="W22" i="8"/>
  <c r="X22" i="8" s="1"/>
  <c r="DO9" i="8"/>
  <c r="DP9" i="8" s="1"/>
  <c r="DO93" i="12"/>
  <c r="DP93" i="12" s="1"/>
  <c r="DO94" i="10"/>
  <c r="DP94" i="10" s="1"/>
  <c r="DK48" i="12"/>
  <c r="DO76" i="12"/>
  <c r="DP76" i="12" s="1"/>
  <c r="DK67" i="10"/>
  <c r="DO39" i="10"/>
  <c r="DP39" i="10" s="1"/>
  <c r="DO30" i="11"/>
  <c r="DP30" i="11" s="1"/>
  <c r="DO58" i="10"/>
  <c r="DP58" i="10" s="1"/>
  <c r="DO84" i="10"/>
  <c r="DP84" i="10" s="1"/>
  <c r="DK14" i="12"/>
  <c r="DO16" i="10"/>
  <c r="DP16" i="10" s="1"/>
  <c r="DK76" i="11"/>
  <c r="DO37" i="11"/>
  <c r="DP37" i="11" s="1"/>
  <c r="CQ101" i="8"/>
  <c r="CR101" i="8" s="1"/>
  <c r="W87" i="8"/>
  <c r="DO92" i="11"/>
  <c r="DP92" i="11" s="1"/>
  <c r="DO32" i="10"/>
  <c r="DP32" i="10" s="1"/>
  <c r="DO49" i="11"/>
  <c r="DP49" i="11" s="1"/>
  <c r="DO35" i="12"/>
  <c r="DP35" i="12" s="1"/>
  <c r="DO71" i="12"/>
  <c r="DP71" i="12" s="1"/>
  <c r="CQ102" i="8"/>
  <c r="CR102" i="8" s="1"/>
  <c r="DO22" i="10"/>
  <c r="DP22" i="10" s="1"/>
  <c r="DK20" i="8"/>
  <c r="DO101" i="12"/>
  <c r="DO66" i="12"/>
  <c r="DP66" i="12" s="1"/>
  <c r="DO66" i="11"/>
  <c r="DP66" i="11" s="1"/>
  <c r="DK72" i="11"/>
  <c r="CQ11" i="11"/>
  <c r="CR11" i="11" s="1"/>
  <c r="W37" i="8"/>
  <c r="X37" i="8" s="1"/>
  <c r="W63" i="8"/>
  <c r="X63" i="8" s="1"/>
  <c r="DO9" i="12"/>
  <c r="DP9" i="12" s="1"/>
  <c r="DO31" i="12"/>
  <c r="DP31" i="12" s="1"/>
  <c r="DK70" i="12"/>
  <c r="W25" i="8"/>
  <c r="X25" i="8" s="1"/>
  <c r="BS106" i="10"/>
  <c r="BT106" i="10" s="1"/>
  <c r="DO6" i="11"/>
  <c r="DP6" i="11" s="1"/>
  <c r="DO56" i="8"/>
  <c r="DP56" i="8" s="1"/>
  <c r="DO47" i="8"/>
  <c r="DP47" i="8" s="1"/>
  <c r="DO37" i="10"/>
  <c r="DP37" i="10" s="1"/>
  <c r="DO76" i="10"/>
  <c r="DP76" i="10" s="1"/>
  <c r="DO62" i="12"/>
  <c r="DO78" i="10"/>
  <c r="DP78" i="10" s="1"/>
  <c r="CQ79" i="11"/>
  <c r="CR79" i="11" s="1"/>
  <c r="AU21" i="8"/>
  <c r="AV21" i="8" s="1"/>
  <c r="AU69" i="8"/>
  <c r="AV69" i="8" s="1"/>
  <c r="AJ107" i="11"/>
  <c r="DO33" i="11"/>
  <c r="DP33" i="11" s="1"/>
  <c r="EH43" i="10"/>
  <c r="EI43" i="10" s="1"/>
  <c r="EH41" i="11"/>
  <c r="EI41" i="11" s="1"/>
  <c r="EH43" i="8"/>
  <c r="EI43" i="8" s="1"/>
  <c r="EH45" i="8"/>
  <c r="EI45" i="8" s="1"/>
  <c r="EH41" i="8"/>
  <c r="EM41" i="8" s="1"/>
  <c r="EH38" i="12"/>
  <c r="EI38" i="12" s="1"/>
  <c r="EH11" i="11"/>
  <c r="EI11" i="11" s="1"/>
  <c r="EB67" i="10"/>
  <c r="DO82" i="10"/>
  <c r="DO76" i="8"/>
  <c r="DP76" i="8" s="1"/>
  <c r="DO31" i="8"/>
  <c r="DP31" i="8" s="1"/>
  <c r="DO65" i="8"/>
  <c r="DO83" i="10"/>
  <c r="DP83" i="10" s="1"/>
  <c r="AU56" i="8"/>
  <c r="AV56" i="8" s="1"/>
  <c r="DO44" i="12"/>
  <c r="DP44" i="12" s="1"/>
  <c r="DO102" i="11"/>
  <c r="DP102" i="11" s="1"/>
  <c r="DO11" i="10"/>
  <c r="DP11" i="10" s="1"/>
  <c r="EH21" i="11"/>
  <c r="EI21" i="11" s="1"/>
  <c r="EH21" i="12"/>
  <c r="EI21" i="12" s="1"/>
  <c r="EH22" i="10"/>
  <c r="EI22" i="10" s="1"/>
  <c r="EH23" i="12"/>
  <c r="EI23" i="12" s="1"/>
  <c r="EH17" i="11"/>
  <c r="EI17" i="11" s="1"/>
  <c r="EH20" i="8"/>
  <c r="EI20" i="8" s="1"/>
  <c r="EH6" i="12"/>
  <c r="EI6" i="12" s="1"/>
  <c r="DO68" i="8"/>
  <c r="DO94" i="8"/>
  <c r="DP94" i="8" s="1"/>
  <c r="DO85" i="12"/>
  <c r="DP85" i="12" s="1"/>
  <c r="DO83" i="11"/>
  <c r="DP83" i="11" s="1"/>
  <c r="DO7" i="12"/>
  <c r="DP7" i="12" s="1"/>
  <c r="EH94" i="11"/>
  <c r="EI94" i="11" s="1"/>
  <c r="EB59" i="11"/>
  <c r="EB50" i="8"/>
  <c r="EH77" i="12"/>
  <c r="EI77" i="12" s="1"/>
  <c r="DO15" i="12"/>
  <c r="DP15" i="12" s="1"/>
  <c r="DO42" i="8"/>
  <c r="DP42" i="8" s="1"/>
  <c r="DO65" i="12"/>
  <c r="DO99" i="10"/>
  <c r="DP99" i="10" s="1"/>
  <c r="AU89" i="8"/>
  <c r="AU107" i="10"/>
  <c r="AV107" i="10" s="1"/>
  <c r="AJ106" i="8"/>
  <c r="EH86" i="12"/>
  <c r="EI86" i="12" s="1"/>
  <c r="DO21" i="10"/>
  <c r="DP21" i="10" s="1"/>
  <c r="DO74" i="11"/>
  <c r="DO73" i="11"/>
  <c r="DO53" i="12"/>
  <c r="DP53" i="12" s="1"/>
  <c r="EH91" i="10"/>
  <c r="EI91" i="10" s="1"/>
  <c r="EH89" i="11"/>
  <c r="EI89" i="11" s="1"/>
  <c r="EH90" i="10"/>
  <c r="EI90" i="10" s="1"/>
  <c r="EH92" i="10"/>
  <c r="EI92" i="10" s="1"/>
  <c r="EH88" i="10"/>
  <c r="EI88" i="10" s="1"/>
  <c r="EH70" i="8"/>
  <c r="EM70" i="8" s="1"/>
  <c r="EH88" i="8"/>
  <c r="EI88" i="8" s="1"/>
  <c r="DO99" i="8"/>
  <c r="DO99" i="12"/>
  <c r="DO89" i="12"/>
  <c r="DP89" i="12" s="1"/>
  <c r="AJ107" i="12"/>
  <c r="DO9" i="11"/>
  <c r="DP9" i="11" s="1"/>
  <c r="EH73" i="11"/>
  <c r="EI73" i="11" s="1"/>
  <c r="EH73" i="12"/>
  <c r="EI73" i="12" s="1"/>
  <c r="EH75" i="8"/>
  <c r="EM75" i="8" s="1"/>
  <c r="EH74" i="12"/>
  <c r="EI74" i="12" s="1"/>
  <c r="EH73" i="8"/>
  <c r="EI73" i="8" s="1"/>
  <c r="EH70" i="12"/>
  <c r="EI70" i="12" s="1"/>
  <c r="EH49" i="12"/>
  <c r="EI49" i="12" s="1"/>
  <c r="EH57" i="11"/>
  <c r="EI57" i="11" s="1"/>
  <c r="DO39" i="12"/>
  <c r="DP39" i="12" s="1"/>
  <c r="DO54" i="8"/>
  <c r="DP54" i="8" s="1"/>
  <c r="DO30" i="8"/>
  <c r="DP30" i="8" s="1"/>
  <c r="DO27" i="10"/>
  <c r="DP27" i="10" s="1"/>
  <c r="DO41" i="10"/>
  <c r="DP41" i="10" s="1"/>
  <c r="DO85" i="10"/>
  <c r="W36" i="8"/>
  <c r="W44" i="8"/>
  <c r="X44" i="8" s="1"/>
  <c r="W55" i="8"/>
  <c r="X55" i="8" s="1"/>
  <c r="DO8" i="11"/>
  <c r="DP8" i="11" s="1"/>
  <c r="DO98" i="10"/>
  <c r="DP98" i="10" s="1"/>
  <c r="DO33" i="12"/>
  <c r="DP33" i="12" s="1"/>
  <c r="DK6" i="8"/>
  <c r="DO29" i="10"/>
  <c r="DP29" i="10" s="1"/>
  <c r="DO83" i="8"/>
  <c r="DP83" i="8" s="1"/>
  <c r="DO65" i="10"/>
  <c r="DP65" i="10" s="1"/>
  <c r="DO22" i="8"/>
  <c r="DP22" i="8" s="1"/>
  <c r="DO87" i="8"/>
  <c r="DP87" i="8" s="1"/>
  <c r="DO89" i="8"/>
  <c r="DP89" i="8" s="1"/>
  <c r="DO91" i="8"/>
  <c r="DP91" i="8" s="1"/>
  <c r="DO60" i="10"/>
  <c r="DO93" i="10"/>
  <c r="DO75" i="10"/>
  <c r="DP75" i="10" s="1"/>
  <c r="DO13" i="10"/>
  <c r="DP13" i="10" s="1"/>
  <c r="DO60" i="11"/>
  <c r="DP60" i="11" s="1"/>
  <c r="CQ21" i="12"/>
  <c r="CR21" i="12" s="1"/>
  <c r="EH98" i="11"/>
  <c r="EM98" i="11" s="1"/>
  <c r="EH91" i="11"/>
  <c r="EH75" i="11"/>
  <c r="EI75" i="11" s="1"/>
  <c r="EH61" i="10"/>
  <c r="EI61" i="10" s="1"/>
  <c r="EH43" i="12"/>
  <c r="EI43" i="12" s="1"/>
  <c r="EH24" i="11"/>
  <c r="EI24" i="11" s="1"/>
  <c r="EB33" i="12"/>
  <c r="EB20" i="10"/>
  <c r="EH93" i="10"/>
  <c r="EM93" i="10" s="1"/>
  <c r="EH75" i="12"/>
  <c r="EI75" i="12" s="1"/>
  <c r="EH62" i="8"/>
  <c r="EH46" i="8"/>
  <c r="EI46" i="8" s="1"/>
  <c r="EH27" i="8"/>
  <c r="EI27" i="8" s="1"/>
  <c r="EB79" i="11"/>
  <c r="EH93" i="8"/>
  <c r="EI93" i="8" s="1"/>
  <c r="EH76" i="10"/>
  <c r="EI76" i="10" s="1"/>
  <c r="EH58" i="12"/>
  <c r="EI58" i="12" s="1"/>
  <c r="EH42" i="12"/>
  <c r="EH23" i="11"/>
  <c r="EM23" i="11" s="1"/>
  <c r="EB75" i="10"/>
  <c r="EH95" i="8"/>
  <c r="EI95" i="8" s="1"/>
  <c r="EH76" i="11"/>
  <c r="EI76" i="11" s="1"/>
  <c r="EH62" i="10"/>
  <c r="EI62" i="10" s="1"/>
  <c r="EH46" i="10"/>
  <c r="EI46" i="10" s="1"/>
  <c r="EH29" i="8"/>
  <c r="EI29" i="8" s="1"/>
  <c r="EB19" i="12"/>
  <c r="EB42" i="12"/>
  <c r="EB8" i="8"/>
  <c r="EH91" i="8"/>
  <c r="EI91" i="8" s="1"/>
  <c r="EH74" i="10"/>
  <c r="EI74" i="10" s="1"/>
  <c r="EH59" i="8"/>
  <c r="EI59" i="8" s="1"/>
  <c r="EH42" i="10"/>
  <c r="EI42" i="10" s="1"/>
  <c r="EH23" i="8"/>
  <c r="EI23" i="8" s="1"/>
  <c r="EB66" i="11"/>
  <c r="EH88" i="12"/>
  <c r="EI88" i="12" s="1"/>
  <c r="EH72" i="12"/>
  <c r="EI72" i="12" s="1"/>
  <c r="EH56" i="11"/>
  <c r="EI56" i="11" s="1"/>
  <c r="EH40" i="12"/>
  <c r="EI40" i="12" s="1"/>
  <c r="EH20" i="11"/>
  <c r="EI20" i="11" s="1"/>
  <c r="EB10" i="12"/>
  <c r="EB93" i="10"/>
  <c r="EH69" i="11"/>
  <c r="EI69" i="11" s="1"/>
  <c r="EH51" i="12"/>
  <c r="EI51" i="12" s="1"/>
  <c r="EH35" i="12"/>
  <c r="EI35" i="12" s="1"/>
  <c r="EH14" i="12"/>
  <c r="EI14" i="12" s="1"/>
  <c r="EB12" i="12"/>
  <c r="EH82" i="8"/>
  <c r="EI82" i="8" s="1"/>
  <c r="EH90" i="8"/>
  <c r="EI90" i="8" s="1"/>
  <c r="EH67" i="10"/>
  <c r="EI67" i="10" s="1"/>
  <c r="EH32" i="12"/>
  <c r="EI32" i="12" s="1"/>
  <c r="EB27" i="8"/>
  <c r="EB64" i="12"/>
  <c r="EB52" i="8"/>
  <c r="DO61" i="10"/>
  <c r="DP61" i="10" s="1"/>
  <c r="DO23" i="11"/>
  <c r="DP23" i="11" s="1"/>
  <c r="DO69" i="8"/>
  <c r="DP69" i="8" s="1"/>
  <c r="DO39" i="8"/>
  <c r="DP39" i="8" s="1"/>
  <c r="DO64" i="8"/>
  <c r="DP64" i="8" s="1"/>
  <c r="DO32" i="12"/>
  <c r="DP32" i="12" s="1"/>
  <c r="DO104" i="10"/>
  <c r="DP104" i="10" s="1"/>
  <c r="DO23" i="10"/>
  <c r="DP23" i="10" s="1"/>
  <c r="AU105" i="11"/>
  <c r="AV105" i="11" s="1"/>
  <c r="DO13" i="11"/>
  <c r="DP13" i="11" s="1"/>
  <c r="CQ98" i="12"/>
  <c r="CR98" i="12" s="1"/>
  <c r="W23" i="8"/>
  <c r="X23" i="8" s="1"/>
  <c r="EH100" i="12"/>
  <c r="EI100" i="12" s="1"/>
  <c r="DO18" i="8"/>
  <c r="DP18" i="8" s="1"/>
  <c r="DO25" i="10"/>
  <c r="DP25" i="10" s="1"/>
  <c r="DO101" i="8"/>
  <c r="DP101" i="8" s="1"/>
  <c r="EH99" i="10"/>
  <c r="EI99" i="10" s="1"/>
  <c r="EH89" i="10"/>
  <c r="EI89" i="10" s="1"/>
  <c r="EH73" i="10"/>
  <c r="EI73" i="10" s="1"/>
  <c r="EH55" i="11"/>
  <c r="EM55" i="11" s="1"/>
  <c r="EN55" i="11" s="1"/>
  <c r="EH39" i="11"/>
  <c r="EH18" i="11"/>
  <c r="EI18" i="11" s="1"/>
  <c r="EB11" i="12"/>
  <c r="EB10" i="10"/>
  <c r="EH87" i="11"/>
  <c r="EI87" i="11" s="1"/>
  <c r="EH71" i="11"/>
  <c r="EI71" i="11" s="1"/>
  <c r="EH55" i="12"/>
  <c r="EI55" i="12" s="1"/>
  <c r="EH39" i="12"/>
  <c r="EI39" i="12" s="1"/>
  <c r="EH18" i="12"/>
  <c r="EI18" i="12" s="1"/>
  <c r="EB53" i="10"/>
  <c r="EB31" i="12"/>
  <c r="EH86" i="11"/>
  <c r="EI86" i="11" s="1"/>
  <c r="EH70" i="11"/>
  <c r="EH57" i="8"/>
  <c r="EI57" i="8" s="1"/>
  <c r="EH38" i="11"/>
  <c r="EI38" i="11" s="1"/>
  <c r="EH20" i="10"/>
  <c r="EI20" i="10" s="1"/>
  <c r="EB72" i="10"/>
  <c r="EB66" i="12"/>
  <c r="EH88" i="11"/>
  <c r="EI88" i="11" s="1"/>
  <c r="EH72" i="11"/>
  <c r="EI72" i="11" s="1"/>
  <c r="EH58" i="10"/>
  <c r="EI58" i="10" s="1"/>
  <c r="EH40" i="11"/>
  <c r="EI40" i="11" s="1"/>
  <c r="EH20" i="12"/>
  <c r="EI20" i="12" s="1"/>
  <c r="EB101" i="10"/>
  <c r="EB82" i="12"/>
  <c r="EH87" i="8"/>
  <c r="EI87" i="8" s="1"/>
  <c r="EH68" i="11"/>
  <c r="EI68" i="11" s="1"/>
  <c r="EH55" i="8"/>
  <c r="EI55" i="8" s="1"/>
  <c r="EH38" i="10"/>
  <c r="EI38" i="10" s="1"/>
  <c r="EH16" i="10"/>
  <c r="EI16" i="10" s="1"/>
  <c r="EB98" i="11"/>
  <c r="EH84" i="12"/>
  <c r="EI84" i="12" s="1"/>
  <c r="EH68" i="12"/>
  <c r="EH54" i="10"/>
  <c r="EI54" i="10" s="1"/>
  <c r="EH36" i="12"/>
  <c r="EI36" i="12" s="1"/>
  <c r="EH17" i="8"/>
  <c r="EI17" i="8" s="1"/>
  <c r="EB33" i="10"/>
  <c r="EB50" i="11"/>
  <c r="EH65" i="12"/>
  <c r="EM65" i="12" s="1"/>
  <c r="EH50" i="8"/>
  <c r="EI50" i="8" s="1"/>
  <c r="EH33" i="8"/>
  <c r="EI33" i="8" s="1"/>
  <c r="EH7" i="10"/>
  <c r="EI7" i="10" s="1"/>
  <c r="EB63" i="11"/>
  <c r="EH11" i="8"/>
  <c r="EI11" i="8" s="1"/>
  <c r="EH92" i="12"/>
  <c r="EI92" i="12" s="1"/>
  <c r="EH76" i="8"/>
  <c r="EI76" i="8" s="1"/>
  <c r="EH83" i="11"/>
  <c r="EI83" i="11" s="1"/>
  <c r="EH57" i="10"/>
  <c r="EH19" i="11"/>
  <c r="EI19" i="11" s="1"/>
  <c r="EB87" i="11"/>
  <c r="DO19" i="11"/>
  <c r="DP19" i="11" s="1"/>
  <c r="DO37" i="8"/>
  <c r="DP37" i="8" s="1"/>
  <c r="DO61" i="8"/>
  <c r="DP61" i="8" s="1"/>
  <c r="DO38" i="11"/>
  <c r="DP38" i="11" s="1"/>
  <c r="DK46" i="12"/>
  <c r="DO83" i="12"/>
  <c r="DP83" i="12" s="1"/>
  <c r="DK75" i="10"/>
  <c r="DO28" i="10"/>
  <c r="DP28" i="10" s="1"/>
  <c r="DK93" i="10"/>
  <c r="CQ101" i="11"/>
  <c r="CR101" i="11" s="1"/>
  <c r="EH102" i="11"/>
  <c r="EI102" i="11" s="1"/>
  <c r="EH102" i="12"/>
  <c r="EI102" i="12" s="1"/>
  <c r="DO38" i="8"/>
  <c r="DP38" i="8" s="1"/>
  <c r="DO17" i="12"/>
  <c r="DP17" i="12" s="1"/>
  <c r="EH99" i="12"/>
  <c r="EI99" i="12" s="1"/>
  <c r="EH96" i="12"/>
  <c r="EI96" i="12" s="1"/>
  <c r="EH85" i="11"/>
  <c r="EI85" i="11" s="1"/>
  <c r="EH69" i="12"/>
  <c r="EI69" i="12" s="1"/>
  <c r="EH55" i="10"/>
  <c r="EI55" i="10" s="1"/>
  <c r="EH37" i="12"/>
  <c r="EI37" i="12" s="1"/>
  <c r="EH16" i="12"/>
  <c r="EI16" i="12" s="1"/>
  <c r="EB70" i="10"/>
  <c r="EB40" i="12"/>
  <c r="EB36" i="10"/>
  <c r="EH85" i="12"/>
  <c r="EI85" i="12" s="1"/>
  <c r="EH71" i="10"/>
  <c r="EI71" i="10" s="1"/>
  <c r="EH56" i="8"/>
  <c r="EI56" i="8" s="1"/>
  <c r="EH37" i="11"/>
  <c r="EI37" i="11" s="1"/>
  <c r="EH16" i="11"/>
  <c r="EI16" i="11" s="1"/>
  <c r="EH84" i="11"/>
  <c r="EI84" i="11" s="1"/>
  <c r="EH71" i="8"/>
  <c r="EM71" i="8" s="1"/>
  <c r="EH52" i="11"/>
  <c r="EM52" i="11" s="1"/>
  <c r="EH36" i="11"/>
  <c r="EI36" i="11" s="1"/>
  <c r="EH17" i="10"/>
  <c r="EM17" i="10" s="1"/>
  <c r="EB56" i="10"/>
  <c r="EB90" i="11"/>
  <c r="EH89" i="8"/>
  <c r="EI89" i="8" s="1"/>
  <c r="EH72" i="10"/>
  <c r="EI72" i="10" s="1"/>
  <c r="EH56" i="10"/>
  <c r="EI56" i="10" s="1"/>
  <c r="EH40" i="10"/>
  <c r="EI40" i="10" s="1"/>
  <c r="EH21" i="8"/>
  <c r="EI21" i="8" s="1"/>
  <c r="EB48" i="10"/>
  <c r="EH82" i="12"/>
  <c r="EI82" i="12" s="1"/>
  <c r="EH69" i="8"/>
  <c r="EM69" i="8" s="1"/>
  <c r="EH50" i="12"/>
  <c r="EM50" i="12" s="1"/>
  <c r="EH33" i="12"/>
  <c r="EI33" i="12" s="1"/>
  <c r="EH15" i="8"/>
  <c r="EI15" i="8" s="1"/>
  <c r="EB50" i="12"/>
  <c r="EH84" i="10"/>
  <c r="EI84" i="10" s="1"/>
  <c r="EH68" i="10"/>
  <c r="EM68" i="10" s="1"/>
  <c r="EH50" i="11"/>
  <c r="EI50" i="11" s="1"/>
  <c r="EH33" i="11"/>
  <c r="EM33" i="11" s="1"/>
  <c r="EH13" i="10"/>
  <c r="EI13" i="10" s="1"/>
  <c r="EB49" i="12"/>
  <c r="EH63" i="11"/>
  <c r="EI63" i="11" s="1"/>
  <c r="EH48" i="8"/>
  <c r="EI48" i="8" s="1"/>
  <c r="EH30" i="8"/>
  <c r="EI30" i="8" s="1"/>
  <c r="EH99" i="8"/>
  <c r="EI99" i="8" s="1"/>
  <c r="EH59" i="10"/>
  <c r="EI59" i="10" s="1"/>
  <c r="EH83" i="10"/>
  <c r="EI83" i="10" s="1"/>
  <c r="EH54" i="8"/>
  <c r="EI54" i="8" s="1"/>
  <c r="EH14" i="11"/>
  <c r="EI14" i="11" s="1"/>
  <c r="DO41" i="11"/>
  <c r="DP41" i="11" s="1"/>
  <c r="DO11" i="11"/>
  <c r="DP11" i="11" s="1"/>
  <c r="DK83" i="8"/>
  <c r="DK22" i="8"/>
  <c r="DO23" i="8"/>
  <c r="DP23" i="8" s="1"/>
  <c r="DO73" i="12"/>
  <c r="DO16" i="12"/>
  <c r="DP16" i="12" s="1"/>
  <c r="DK60" i="10"/>
  <c r="DO30" i="10"/>
  <c r="DP30" i="10" s="1"/>
  <c r="DK13" i="10"/>
  <c r="DO78" i="11"/>
  <c r="DP78" i="11" s="1"/>
  <c r="CQ100" i="11"/>
  <c r="CR100" i="11" s="1"/>
  <c r="DO12" i="12"/>
  <c r="DP12" i="12" s="1"/>
  <c r="DO79" i="10"/>
  <c r="DP79" i="10" s="1"/>
  <c r="EH101" i="10"/>
  <c r="EM101" i="10" s="1"/>
  <c r="EH95" i="12"/>
  <c r="EH86" i="8"/>
  <c r="EI86" i="8" s="1"/>
  <c r="EH67" i="12"/>
  <c r="EI67" i="12" s="1"/>
  <c r="EH53" i="10"/>
  <c r="EI53" i="10" s="1"/>
  <c r="EH34" i="11"/>
  <c r="EM34" i="11" s="1"/>
  <c r="EH16" i="8"/>
  <c r="EI16" i="8" s="1"/>
  <c r="EB54" i="10"/>
  <c r="EB79" i="12"/>
  <c r="EH85" i="10"/>
  <c r="EI85" i="10" s="1"/>
  <c r="EH67" i="11"/>
  <c r="EI67" i="11" s="1"/>
  <c r="EH51" i="11"/>
  <c r="EI51" i="11" s="1"/>
  <c r="EH36" i="10"/>
  <c r="EI36" i="10" s="1"/>
  <c r="EH13" i="12"/>
  <c r="EI13" i="12" s="1"/>
  <c r="EH82" i="11"/>
  <c r="EI82" i="11" s="1"/>
  <c r="EH66" i="11"/>
  <c r="EH52" i="10"/>
  <c r="EI52" i="10" s="1"/>
  <c r="EH34" i="12"/>
  <c r="EI34" i="12" s="1"/>
  <c r="EH14" i="10"/>
  <c r="EI14" i="10" s="1"/>
  <c r="EB74" i="11"/>
  <c r="EB28" i="10"/>
  <c r="EH86" i="10"/>
  <c r="EI86" i="10" s="1"/>
  <c r="EH70" i="10"/>
  <c r="EI70" i="10" s="1"/>
  <c r="EH52" i="12"/>
  <c r="EI52" i="12" s="1"/>
  <c r="EH39" i="8"/>
  <c r="EI39" i="8" s="1"/>
  <c r="EH15" i="12"/>
  <c r="EI15" i="12" s="1"/>
  <c r="EH82" i="10"/>
  <c r="EI82" i="10" s="1"/>
  <c r="EH66" i="10"/>
  <c r="EI66" i="10" s="1"/>
  <c r="EH48" i="12"/>
  <c r="EI48" i="12" s="1"/>
  <c r="EH30" i="12"/>
  <c r="EM30" i="12" s="1"/>
  <c r="EH10" i="10"/>
  <c r="EI10" i="10" s="1"/>
  <c r="EB10" i="8"/>
  <c r="EH80" i="12"/>
  <c r="EI80" i="12" s="1"/>
  <c r="EH64" i="11"/>
  <c r="EI64" i="11" s="1"/>
  <c r="EH48" i="11"/>
  <c r="EI48" i="11" s="1"/>
  <c r="EH30" i="11"/>
  <c r="EI30" i="11" s="1"/>
  <c r="EH9" i="8"/>
  <c r="EI9" i="8" s="1"/>
  <c r="EB15" i="8"/>
  <c r="EH92" i="8"/>
  <c r="EI92" i="8" s="1"/>
  <c r="EH63" i="10"/>
  <c r="EI63" i="10" s="1"/>
  <c r="EH45" i="10"/>
  <c r="EH26" i="10"/>
  <c r="EI26" i="10" s="1"/>
  <c r="EB61" i="12"/>
  <c r="EB96" i="12"/>
  <c r="EH93" i="11"/>
  <c r="EI93" i="11" s="1"/>
  <c r="EH95" i="11"/>
  <c r="EI95" i="11" s="1"/>
  <c r="EH79" i="11"/>
  <c r="EI79" i="11" s="1"/>
  <c r="EH49" i="11"/>
  <c r="EI49" i="11" s="1"/>
  <c r="EH10" i="12"/>
  <c r="EI10" i="12" s="1"/>
  <c r="DO68" i="12"/>
  <c r="DP68" i="12" s="1"/>
  <c r="DO12" i="11"/>
  <c r="DP12" i="11" s="1"/>
  <c r="DO58" i="12"/>
  <c r="DP58" i="12" s="1"/>
  <c r="DK87" i="8"/>
  <c r="DK89" i="8"/>
  <c r="DO27" i="8"/>
  <c r="DP27" i="8" s="1"/>
  <c r="W39" i="8"/>
  <c r="X39" i="8" s="1"/>
  <c r="W62" i="8"/>
  <c r="X62" i="8" s="1"/>
  <c r="EH104" i="10"/>
  <c r="EI104" i="10" s="1"/>
  <c r="EH99" i="11"/>
  <c r="EH83" i="12"/>
  <c r="EI83" i="12" s="1"/>
  <c r="EH84" i="8"/>
  <c r="EI84" i="8" s="1"/>
  <c r="EH65" i="11"/>
  <c r="EI65" i="11" s="1"/>
  <c r="EH52" i="8"/>
  <c r="EI52" i="8" s="1"/>
  <c r="EH34" i="10"/>
  <c r="EI34" i="10" s="1"/>
  <c r="EH12" i="10"/>
  <c r="EI12" i="10" s="1"/>
  <c r="EB48" i="8"/>
  <c r="EB14" i="11"/>
  <c r="EB27" i="10"/>
  <c r="EH81" i="12"/>
  <c r="EH68" i="8"/>
  <c r="EI68" i="8" s="1"/>
  <c r="EH51" i="10"/>
  <c r="EI51" i="10" s="1"/>
  <c r="EH35" i="8"/>
  <c r="EI35" i="8" s="1"/>
  <c r="EH13" i="8"/>
  <c r="EM13" i="8" s="1"/>
  <c r="EH80" i="11"/>
  <c r="EI80" i="11" s="1"/>
  <c r="EH67" i="8"/>
  <c r="EH51" i="8"/>
  <c r="EI51" i="8" s="1"/>
  <c r="EH33" i="10"/>
  <c r="EI33" i="10" s="1"/>
  <c r="EH9" i="12"/>
  <c r="EI9" i="12" s="1"/>
  <c r="EB84" i="12"/>
  <c r="EH85" i="8"/>
  <c r="EH66" i="12"/>
  <c r="EI66" i="12" s="1"/>
  <c r="EH53" i="8"/>
  <c r="EH37" i="8"/>
  <c r="EI37" i="8" s="1"/>
  <c r="EH12" i="12"/>
  <c r="EI12" i="12" s="1"/>
  <c r="EB6" i="10"/>
  <c r="EH81" i="8"/>
  <c r="EH62" i="11"/>
  <c r="EI62" i="11" s="1"/>
  <c r="EH46" i="11"/>
  <c r="EI46" i="11" s="1"/>
  <c r="EH28" i="11"/>
  <c r="EM28" i="11" s="1"/>
  <c r="EB88" i="12"/>
  <c r="EB75" i="11"/>
  <c r="EH94" i="12"/>
  <c r="EI94" i="12" s="1"/>
  <c r="EH80" i="10"/>
  <c r="EI80" i="10" s="1"/>
  <c r="EH64" i="10"/>
  <c r="EI64" i="10" s="1"/>
  <c r="EH49" i="8"/>
  <c r="EI49" i="8" s="1"/>
  <c r="EH30" i="10"/>
  <c r="EI30" i="10" s="1"/>
  <c r="EH81" i="11"/>
  <c r="EI81" i="11" s="1"/>
  <c r="EH59" i="12"/>
  <c r="EI59" i="12" s="1"/>
  <c r="EH41" i="12"/>
  <c r="EI41" i="12" s="1"/>
  <c r="EH24" i="10"/>
  <c r="EI24" i="10" s="1"/>
  <c r="EB66" i="8"/>
  <c r="EH94" i="8"/>
  <c r="EI94" i="8" s="1"/>
  <c r="EH93" i="12"/>
  <c r="EM93" i="12" s="1"/>
  <c r="EH75" i="10"/>
  <c r="EI75" i="10" s="1"/>
  <c r="EH44" i="8"/>
  <c r="EI44" i="8" s="1"/>
  <c r="EH25" i="10"/>
  <c r="EI25" i="10" s="1"/>
  <c r="DO13" i="12"/>
  <c r="DP13" i="12" s="1"/>
  <c r="DO7" i="10"/>
  <c r="DP7" i="10" s="1"/>
  <c r="DO53" i="10"/>
  <c r="DP53" i="10" s="1"/>
  <c r="DO45" i="11"/>
  <c r="DP45" i="11" s="1"/>
  <c r="DO52" i="11"/>
  <c r="DP52" i="11" s="1"/>
  <c r="DO40" i="10"/>
  <c r="DP40" i="10" s="1"/>
  <c r="DO9" i="10"/>
  <c r="DP9" i="10" s="1"/>
  <c r="DO18" i="12"/>
  <c r="DP18" i="12" s="1"/>
  <c r="DO56" i="11"/>
  <c r="DO80" i="11"/>
  <c r="DP80" i="11" s="1"/>
  <c r="W19" i="8"/>
  <c r="X19" i="8" s="1"/>
  <c r="CF105" i="12"/>
  <c r="EH101" i="8"/>
  <c r="EI101" i="8" s="1"/>
  <c r="EH98" i="12"/>
  <c r="EI98" i="12" s="1"/>
  <c r="EH98" i="8"/>
  <c r="EI98" i="8" s="1"/>
  <c r="EH79" i="12"/>
  <c r="EI79" i="12" s="1"/>
  <c r="EH66" i="8"/>
  <c r="EI66" i="8" s="1"/>
  <c r="EH49" i="10"/>
  <c r="EM49" i="10" s="1"/>
  <c r="EN49" i="10" s="1"/>
  <c r="EH31" i="10"/>
  <c r="EH8" i="12"/>
  <c r="EI8" i="12" s="1"/>
  <c r="EB91" i="12"/>
  <c r="EB86" i="8"/>
  <c r="EH97" i="10"/>
  <c r="EI97" i="10" s="1"/>
  <c r="EH81" i="10"/>
  <c r="EI81" i="10" s="1"/>
  <c r="EH65" i="10"/>
  <c r="EI65" i="10" s="1"/>
  <c r="EH47" i="11"/>
  <c r="EI47" i="11" s="1"/>
  <c r="EH29" i="11"/>
  <c r="EI29" i="11" s="1"/>
  <c r="EH7" i="8"/>
  <c r="EI7" i="8" s="1"/>
  <c r="EB59" i="8"/>
  <c r="EB97" i="8"/>
  <c r="EH97" i="8"/>
  <c r="EI97" i="8" s="1"/>
  <c r="EH78" i="11"/>
  <c r="EM78" i="11" s="1"/>
  <c r="EH65" i="8"/>
  <c r="EH48" i="10"/>
  <c r="EI48" i="10" s="1"/>
  <c r="EH31" i="8"/>
  <c r="EI31" i="8" s="1"/>
  <c r="EH8" i="8"/>
  <c r="EI8" i="8" s="1"/>
  <c r="EB47" i="8"/>
  <c r="EH100" i="8"/>
  <c r="EI100" i="8" s="1"/>
  <c r="EH83" i="8"/>
  <c r="EI83" i="8" s="1"/>
  <c r="EH64" i="12"/>
  <c r="EI64" i="12" s="1"/>
  <c r="EH50" i="10"/>
  <c r="EI50" i="10" s="1"/>
  <c r="EH31" i="11"/>
  <c r="EI31" i="11" s="1"/>
  <c r="EH12" i="8"/>
  <c r="EI12" i="8" s="1"/>
  <c r="EB37" i="11"/>
  <c r="EH79" i="8"/>
  <c r="EI79" i="8" s="1"/>
  <c r="EH63" i="8"/>
  <c r="EI63" i="8" s="1"/>
  <c r="EH44" i="11"/>
  <c r="EI44" i="11" s="1"/>
  <c r="EH27" i="10"/>
  <c r="EI27" i="10" s="1"/>
  <c r="EB71" i="11"/>
  <c r="EH94" i="10"/>
  <c r="EI94" i="10" s="1"/>
  <c r="EH76" i="12"/>
  <c r="EM76" i="12" s="1"/>
  <c r="EH60" i="12"/>
  <c r="EI60" i="12" s="1"/>
  <c r="EH44" i="12"/>
  <c r="EI44" i="12" s="1"/>
  <c r="EH25" i="12"/>
  <c r="EI25" i="12" s="1"/>
  <c r="EB14" i="10"/>
  <c r="EB92" i="8"/>
  <c r="EH77" i="10"/>
  <c r="EI77" i="10" s="1"/>
  <c r="EH58" i="8"/>
  <c r="EI58" i="8" s="1"/>
  <c r="EH41" i="10"/>
  <c r="EI41" i="10" s="1"/>
  <c r="EH22" i="8"/>
  <c r="EI22" i="8" s="1"/>
  <c r="EH87" i="12"/>
  <c r="EI87" i="12" s="1"/>
  <c r="EH91" i="12"/>
  <c r="EI91" i="12" s="1"/>
  <c r="EH71" i="12"/>
  <c r="EI71" i="12" s="1"/>
  <c r="EH42" i="8"/>
  <c r="EI42" i="8" s="1"/>
  <c r="EB49" i="11"/>
  <c r="EH23" i="10"/>
  <c r="EI23" i="10" s="1"/>
  <c r="DK57" i="8"/>
  <c r="DO29" i="8"/>
  <c r="DP29" i="8" s="1"/>
  <c r="DO13" i="8"/>
  <c r="DP13" i="8" s="1"/>
  <c r="DO51" i="12"/>
  <c r="DP51" i="12" s="1"/>
  <c r="DO91" i="12"/>
  <c r="DP91" i="12" s="1"/>
  <c r="DO80" i="10"/>
  <c r="DO70" i="10"/>
  <c r="DK60" i="11"/>
  <c r="AU64" i="8"/>
  <c r="AV64" i="8" s="1"/>
  <c r="BS104" i="11"/>
  <c r="BT104" i="11" s="1"/>
  <c r="DO14" i="11"/>
  <c r="DP14" i="11" s="1"/>
  <c r="DO98" i="8"/>
  <c r="DP98" i="8" s="1"/>
  <c r="DO82" i="11"/>
  <c r="DP82" i="11" s="1"/>
  <c r="EH100" i="10"/>
  <c r="EH95" i="10"/>
  <c r="EH79" i="10"/>
  <c r="EI79" i="10" s="1"/>
  <c r="EH64" i="8"/>
  <c r="EI64" i="8" s="1"/>
  <c r="EH45" i="11"/>
  <c r="EI45" i="11" s="1"/>
  <c r="EH26" i="11"/>
  <c r="EI26" i="11" s="1"/>
  <c r="EB19" i="10"/>
  <c r="EB54" i="8"/>
  <c r="EH96" i="8"/>
  <c r="EH77" i="11"/>
  <c r="EI77" i="11" s="1"/>
  <c r="EH61" i="12"/>
  <c r="EI61" i="12" s="1"/>
  <c r="EH47" i="10"/>
  <c r="EI47" i="10" s="1"/>
  <c r="EH28" i="10"/>
  <c r="EI28" i="10" s="1"/>
  <c r="EB89" i="11"/>
  <c r="EB59" i="12"/>
  <c r="EB43" i="12"/>
  <c r="EH92" i="11"/>
  <c r="EH78" i="10"/>
  <c r="EH60" i="11"/>
  <c r="EI60" i="11" s="1"/>
  <c r="EH47" i="8"/>
  <c r="EI47" i="8" s="1"/>
  <c r="EH26" i="12"/>
  <c r="EM26" i="12" s="1"/>
  <c r="EH96" i="10"/>
  <c r="EI96" i="10" s="1"/>
  <c r="EH78" i="12"/>
  <c r="EI78" i="12" s="1"/>
  <c r="EH62" i="12"/>
  <c r="EM62" i="12" s="1"/>
  <c r="EH46" i="12"/>
  <c r="EI46" i="12" s="1"/>
  <c r="EH28" i="12"/>
  <c r="EI28" i="12" s="1"/>
  <c r="EB37" i="8"/>
  <c r="EH90" i="11"/>
  <c r="EI90" i="11" s="1"/>
  <c r="EH77" i="8"/>
  <c r="EM77" i="8" s="1"/>
  <c r="EH60" i="10"/>
  <c r="EI60" i="10" s="1"/>
  <c r="EH42" i="11"/>
  <c r="EM42" i="11" s="1"/>
  <c r="EH22" i="12"/>
  <c r="EI22" i="12" s="1"/>
  <c r="EB72" i="11"/>
  <c r="EB21" i="10"/>
  <c r="EB102" i="12"/>
  <c r="EH90" i="12"/>
  <c r="EI90" i="12" s="1"/>
  <c r="EH74" i="11"/>
  <c r="EI74" i="11" s="1"/>
  <c r="EH58" i="11"/>
  <c r="EM58" i="11" s="1"/>
  <c r="EH44" i="10"/>
  <c r="EI44" i="10" s="1"/>
  <c r="EH25" i="8"/>
  <c r="EI25" i="8" s="1"/>
  <c r="EB48" i="12"/>
  <c r="EB32" i="10"/>
  <c r="EB6" i="8"/>
  <c r="EH74" i="8"/>
  <c r="EI74" i="8" s="1"/>
  <c r="EH53" i="12"/>
  <c r="EI53" i="12" s="1"/>
  <c r="EH40" i="8"/>
  <c r="EI40" i="8" s="1"/>
  <c r="EH18" i="10"/>
  <c r="EI18" i="10" s="1"/>
  <c r="EB17" i="12"/>
  <c r="EH87" i="10"/>
  <c r="EH89" i="12"/>
  <c r="EI89" i="12" s="1"/>
  <c r="EH69" i="10"/>
  <c r="EI69" i="10" s="1"/>
  <c r="EH37" i="10"/>
  <c r="EI37" i="10" s="1"/>
  <c r="EB78" i="11"/>
  <c r="EH6" i="10"/>
  <c r="EI6" i="10" s="1"/>
  <c r="DO26" i="11"/>
  <c r="DP26" i="11" s="1"/>
  <c r="DO58" i="8"/>
  <c r="DP58" i="8" s="1"/>
  <c r="DO47" i="12"/>
  <c r="DP47" i="12" s="1"/>
  <c r="DO34" i="10"/>
  <c r="DP34" i="10" s="1"/>
  <c r="DO14" i="10"/>
  <c r="DP14" i="10" s="1"/>
  <c r="DO36" i="11"/>
  <c r="DP36" i="11" s="1"/>
  <c r="W47" i="8"/>
  <c r="X47" i="8" s="1"/>
  <c r="AU34" i="8"/>
  <c r="AV34" i="8" s="1"/>
  <c r="AU55" i="8"/>
  <c r="AV55" i="8" s="1"/>
  <c r="W65" i="8"/>
  <c r="X65" i="8" s="1"/>
  <c r="AU22" i="8"/>
  <c r="AV22" i="8" s="1"/>
  <c r="W45" i="8"/>
  <c r="X45" i="8" s="1"/>
  <c r="DO10" i="11"/>
  <c r="DP10" i="11" s="1"/>
  <c r="DO97" i="12"/>
  <c r="DP97" i="12" s="1"/>
  <c r="CQ80" i="11"/>
  <c r="CR80" i="11" s="1"/>
  <c r="W9" i="8"/>
  <c r="X9" i="8" s="1"/>
  <c r="W8" i="8"/>
  <c r="X8" i="8" s="1"/>
  <c r="DO11" i="12"/>
  <c r="DP11" i="12" s="1"/>
  <c r="AU95" i="8"/>
  <c r="DO84" i="8"/>
  <c r="W35" i="8"/>
  <c r="X35" i="8" s="1"/>
  <c r="W98" i="8"/>
  <c r="X98" i="8" s="1"/>
  <c r="DO35" i="10"/>
  <c r="DP35" i="10" s="1"/>
  <c r="DO55" i="8"/>
  <c r="DP55" i="8" s="1"/>
  <c r="AU7" i="8"/>
  <c r="AV7" i="8" s="1"/>
  <c r="W103" i="8"/>
  <c r="X103" i="8" s="1"/>
  <c r="AU79" i="8"/>
  <c r="W57" i="8"/>
  <c r="X57" i="8" s="1"/>
  <c r="AU44" i="8"/>
  <c r="AV44" i="8" s="1"/>
  <c r="DO67" i="11"/>
  <c r="DP67" i="11" s="1"/>
  <c r="DO21" i="11"/>
  <c r="DP21" i="11" s="1"/>
  <c r="DO24" i="8"/>
  <c r="DP24" i="8" s="1"/>
  <c r="DO74" i="8"/>
  <c r="DP74" i="8" s="1"/>
  <c r="DO96" i="10"/>
  <c r="DP96" i="10" s="1"/>
  <c r="DO50" i="11"/>
  <c r="DO89" i="10"/>
  <c r="DP89" i="10" s="1"/>
  <c r="DO49" i="12"/>
  <c r="DP49" i="12" s="1"/>
  <c r="DO21" i="12"/>
  <c r="DP21" i="12" s="1"/>
  <c r="DO25" i="11"/>
  <c r="DP25" i="11" s="1"/>
  <c r="W79" i="8"/>
  <c r="X79" i="8" s="1"/>
  <c r="BH105" i="8"/>
  <c r="CF107" i="10"/>
  <c r="BH106" i="11"/>
  <c r="DO97" i="11"/>
  <c r="DO61" i="11"/>
  <c r="DP61" i="11" s="1"/>
  <c r="DO22" i="12"/>
  <c r="DP22" i="12" s="1"/>
  <c r="DO90" i="10"/>
  <c r="DO91" i="10"/>
  <c r="W20" i="8"/>
  <c r="X20" i="8" s="1"/>
  <c r="W99" i="8"/>
  <c r="X99" i="8" s="1"/>
  <c r="AJ109" i="10"/>
  <c r="L108" i="11"/>
  <c r="DO80" i="12"/>
  <c r="DP80" i="12" s="1"/>
  <c r="DO57" i="11"/>
  <c r="DP57" i="11" s="1"/>
  <c r="CQ99" i="12"/>
  <c r="CR99" i="12" s="1"/>
  <c r="AU67" i="8"/>
  <c r="AV67" i="8" s="1"/>
  <c r="AU60" i="8"/>
  <c r="AV60" i="8" s="1"/>
  <c r="CM96" i="11"/>
  <c r="CQ96" i="11"/>
  <c r="CR96" i="11" s="1"/>
  <c r="CM98" i="10"/>
  <c r="CQ98" i="10"/>
  <c r="CR98" i="10" s="1"/>
  <c r="DO55" i="11"/>
  <c r="DP55" i="11" s="1"/>
  <c r="DK24" i="8"/>
  <c r="DO60" i="8"/>
  <c r="DO92" i="8"/>
  <c r="DP92" i="8" s="1"/>
  <c r="DO78" i="8"/>
  <c r="DP78" i="8" s="1"/>
  <c r="DO85" i="11"/>
  <c r="DO24" i="12"/>
  <c r="DP24" i="12" s="1"/>
  <c r="W106" i="11"/>
  <c r="X106" i="11" s="1"/>
  <c r="CQ18" i="11"/>
  <c r="CR18" i="11" s="1"/>
  <c r="AU46" i="8"/>
  <c r="AV46" i="8" s="1"/>
  <c r="W85" i="8"/>
  <c r="X85" i="8" s="1"/>
  <c r="W81" i="8"/>
  <c r="X81" i="8" s="1"/>
  <c r="CQ68" i="12"/>
  <c r="CR68" i="12" s="1"/>
  <c r="DO52" i="8"/>
  <c r="DO43" i="12"/>
  <c r="DP43" i="12" s="1"/>
  <c r="DO26" i="12"/>
  <c r="DP26" i="12" s="1"/>
  <c r="CQ105" i="10"/>
  <c r="CR105" i="10" s="1"/>
  <c r="DO26" i="10"/>
  <c r="DP26" i="10" s="1"/>
  <c r="CQ64" i="11"/>
  <c r="CR64" i="11" s="1"/>
  <c r="W33" i="8"/>
  <c r="X33" i="8" s="1"/>
  <c r="W40" i="8"/>
  <c r="X40" i="8" s="1"/>
  <c r="DO81" i="11"/>
  <c r="DP81" i="11" s="1"/>
  <c r="DO40" i="11"/>
  <c r="DP40" i="11" s="1"/>
  <c r="DO98" i="12"/>
  <c r="DO49" i="10"/>
  <c r="DP49" i="10" s="1"/>
  <c r="DO100" i="10"/>
  <c r="DP100" i="10" s="1"/>
  <c r="DO39" i="11"/>
  <c r="DP39" i="11" s="1"/>
  <c r="CQ100" i="12"/>
  <c r="CR100" i="12" s="1"/>
  <c r="W32" i="8"/>
  <c r="X32" i="8" s="1"/>
  <c r="DO16" i="8"/>
  <c r="DP16" i="8" s="1"/>
  <c r="DO29" i="11"/>
  <c r="DP29" i="11" s="1"/>
  <c r="CQ59" i="12"/>
  <c r="CR59" i="12" s="1"/>
  <c r="AU26" i="8"/>
  <c r="AV26" i="8" s="1"/>
  <c r="CQ12" i="11"/>
  <c r="CR12" i="11" s="1"/>
  <c r="L108" i="12"/>
  <c r="DO48" i="8"/>
  <c r="DP48" i="8" s="1"/>
  <c r="DO80" i="8"/>
  <c r="DP80" i="8" s="1"/>
  <c r="DO59" i="12"/>
  <c r="DO100" i="12"/>
  <c r="DO70" i="11"/>
  <c r="DP70" i="11" s="1"/>
  <c r="W74" i="8"/>
  <c r="X74" i="8" s="1"/>
  <c r="DO10" i="8"/>
  <c r="DP10" i="8" s="1"/>
  <c r="DO41" i="12"/>
  <c r="DP41" i="12" s="1"/>
  <c r="DO50" i="10"/>
  <c r="DP50" i="10" s="1"/>
  <c r="CM6" i="11"/>
  <c r="CQ6" i="11"/>
  <c r="CR6" i="11" s="1"/>
  <c r="DO6" i="10"/>
  <c r="DP6" i="10" s="1"/>
  <c r="DO18" i="10"/>
  <c r="DP18" i="10" s="1"/>
  <c r="DO87" i="11"/>
  <c r="DP87" i="11" s="1"/>
  <c r="DO53" i="11"/>
  <c r="DP53" i="11" s="1"/>
  <c r="DO31" i="11"/>
  <c r="DP31" i="11" s="1"/>
  <c r="CQ76" i="10"/>
  <c r="CR76" i="10" s="1"/>
  <c r="CM76" i="10"/>
  <c r="AU47" i="8"/>
  <c r="AV47" i="8" s="1"/>
  <c r="CR103" i="10"/>
  <c r="X93" i="8"/>
  <c r="X97" i="8"/>
  <c r="X71" i="8"/>
  <c r="X69" i="8"/>
  <c r="X86" i="8"/>
  <c r="X87" i="8"/>
  <c r="X94" i="8"/>
  <c r="AV75" i="8"/>
  <c r="X77" i="8"/>
  <c r="X68" i="8"/>
  <c r="X83" i="8"/>
  <c r="X82" i="8"/>
  <c r="AV91" i="8"/>
  <c r="AV70" i="8"/>
  <c r="X54" i="8"/>
  <c r="X92" i="8"/>
  <c r="X58" i="8"/>
  <c r="X64" i="8"/>
  <c r="X89" i="8"/>
  <c r="X53" i="8"/>
  <c r="X59" i="8"/>
  <c r="AV95" i="8"/>
  <c r="AV93" i="8"/>
  <c r="AV99" i="8"/>
  <c r="X72" i="8"/>
  <c r="X84" i="8"/>
  <c r="X100" i="8"/>
  <c r="X95" i="8"/>
  <c r="X51" i="8"/>
  <c r="AV89" i="8"/>
  <c r="AV51" i="8"/>
  <c r="X67" i="8"/>
  <c r="X88" i="8"/>
  <c r="X49" i="8"/>
  <c r="X50" i="8"/>
  <c r="DO65" i="11"/>
  <c r="DP65" i="11" s="1"/>
  <c r="DO8" i="10"/>
  <c r="DP8" i="10" s="1"/>
  <c r="DO46" i="10"/>
  <c r="DO34" i="11"/>
  <c r="DP34" i="11" s="1"/>
  <c r="DO42" i="11"/>
  <c r="DP42" i="11" s="1"/>
  <c r="DO47" i="11"/>
  <c r="DP47" i="11" s="1"/>
  <c r="DO101" i="10"/>
  <c r="DP101" i="10" s="1"/>
  <c r="DO96" i="12"/>
  <c r="DP96" i="12" s="1"/>
  <c r="DK65" i="11"/>
  <c r="DO46" i="11"/>
  <c r="DP46" i="11" s="1"/>
  <c r="W91" i="8"/>
  <c r="X91" i="8" s="1"/>
  <c r="X30" i="8"/>
  <c r="DO97" i="10"/>
  <c r="DP97" i="10" s="1"/>
  <c r="DO56" i="10"/>
  <c r="DO15" i="10"/>
  <c r="DP15" i="10" s="1"/>
  <c r="DO58" i="11"/>
  <c r="DP58" i="11" s="1"/>
  <c r="DO32" i="11"/>
  <c r="DP32" i="11" s="1"/>
  <c r="X29" i="8"/>
  <c r="X41" i="8"/>
  <c r="X38" i="8"/>
  <c r="DO96" i="11"/>
  <c r="DO77" i="12"/>
  <c r="DP77" i="12" s="1"/>
  <c r="DO50" i="12"/>
  <c r="DP50" i="12" s="1"/>
  <c r="DO94" i="11"/>
  <c r="DP94" i="11" s="1"/>
  <c r="AU102" i="8"/>
  <c r="AV102" i="8" s="1"/>
  <c r="AV43" i="8"/>
  <c r="DO86" i="8"/>
  <c r="DP86" i="8" s="1"/>
  <c r="DO72" i="12"/>
  <c r="DO44" i="10"/>
  <c r="DP44" i="10" s="1"/>
  <c r="DO79" i="11"/>
  <c r="DP79" i="11" s="1"/>
  <c r="DO43" i="11"/>
  <c r="DP43" i="11" s="1"/>
  <c r="X34" i="8"/>
  <c r="DO14" i="8"/>
  <c r="DP14" i="8" s="1"/>
  <c r="DO63" i="10"/>
  <c r="DP63" i="10" s="1"/>
  <c r="X31" i="8"/>
  <c r="DO29" i="12"/>
  <c r="DP29" i="12" s="1"/>
  <c r="DO96" i="8"/>
  <c r="DO38" i="12"/>
  <c r="DP38" i="12" s="1"/>
  <c r="DO22" i="11"/>
  <c r="DP22" i="11" s="1"/>
  <c r="X36" i="8"/>
  <c r="X42" i="8"/>
  <c r="DK75" i="11"/>
  <c r="AV79" i="8"/>
  <c r="DO69" i="11"/>
  <c r="DP69" i="11" s="1"/>
  <c r="AU36" i="8"/>
  <c r="AV36" i="8" s="1"/>
  <c r="AU66" i="8"/>
  <c r="AV66" i="8" s="1"/>
  <c r="W21" i="8"/>
  <c r="X21" i="8" s="1"/>
  <c r="DO87" i="10"/>
  <c r="DO72" i="10"/>
  <c r="DP72" i="10" s="1"/>
  <c r="CM100" i="8"/>
  <c r="CQ100" i="8"/>
  <c r="CR100" i="8" s="1"/>
  <c r="AU59" i="8"/>
  <c r="AV59" i="8" s="1"/>
  <c r="CQ102" i="10"/>
  <c r="CR102" i="10" s="1"/>
  <c r="CM7" i="11"/>
  <c r="CQ7" i="11"/>
  <c r="CR7" i="11" s="1"/>
  <c r="AU92" i="8"/>
  <c r="AV92" i="8" s="1"/>
  <c r="AU97" i="8"/>
  <c r="AV97" i="8" s="1"/>
  <c r="AU45" i="8"/>
  <c r="AV45" i="8" s="1"/>
  <c r="AU38" i="8"/>
  <c r="AV38" i="8" s="1"/>
  <c r="CQ10" i="12"/>
  <c r="CR10" i="12" s="1"/>
  <c r="CM10" i="12"/>
  <c r="DO45" i="10"/>
  <c r="DP45" i="10" s="1"/>
  <c r="DO71" i="11"/>
  <c r="DP71" i="11" s="1"/>
  <c r="W46" i="8"/>
  <c r="X46" i="8" s="1"/>
  <c r="AU88" i="8"/>
  <c r="AV88" i="8" s="1"/>
  <c r="AQ103" i="12"/>
  <c r="AU103" i="12"/>
  <c r="AV103" i="12" s="1"/>
  <c r="AQ41" i="11"/>
  <c r="AU41" i="11"/>
  <c r="AV41" i="11" s="1"/>
  <c r="AQ73" i="10"/>
  <c r="AU73" i="10"/>
  <c r="AV73" i="10" s="1"/>
  <c r="AQ101" i="11"/>
  <c r="AU101" i="11"/>
  <c r="AV101" i="11" s="1"/>
  <c r="AQ64" i="11"/>
  <c r="AU64" i="11"/>
  <c r="AV64" i="11" s="1"/>
  <c r="AQ9" i="11"/>
  <c r="AU9" i="11"/>
  <c r="AV9" i="11" s="1"/>
  <c r="AU37" i="10"/>
  <c r="AV37" i="10" s="1"/>
  <c r="AQ37" i="10"/>
  <c r="AU28" i="12"/>
  <c r="AV28" i="12" s="1"/>
  <c r="AQ28" i="12"/>
  <c r="AU13" i="8"/>
  <c r="AV13" i="8" s="1"/>
  <c r="AQ30" i="10"/>
  <c r="AU30" i="10"/>
  <c r="AV30" i="10" s="1"/>
  <c r="AU94" i="8"/>
  <c r="AV94" i="8" s="1"/>
  <c r="AU11" i="10"/>
  <c r="AV11" i="10" s="1"/>
  <c r="AQ11" i="10"/>
  <c r="AU69" i="12"/>
  <c r="AV69" i="12" s="1"/>
  <c r="AQ69" i="12"/>
  <c r="AQ36" i="11"/>
  <c r="AU36" i="11"/>
  <c r="AV36" i="11" s="1"/>
  <c r="AQ10" i="11"/>
  <c r="AU10" i="11"/>
  <c r="AV10" i="11" s="1"/>
  <c r="AU71" i="8"/>
  <c r="AV71" i="8" s="1"/>
  <c r="AU90" i="8"/>
  <c r="AV90" i="8" s="1"/>
  <c r="AQ19" i="10"/>
  <c r="AU19" i="10"/>
  <c r="AV19" i="10" s="1"/>
  <c r="AQ44" i="12"/>
  <c r="AU44" i="12"/>
  <c r="AV44" i="12" s="1"/>
  <c r="AQ10" i="10"/>
  <c r="AU10" i="10"/>
  <c r="AV10" i="10" s="1"/>
  <c r="AU20" i="12"/>
  <c r="AV20" i="12" s="1"/>
  <c r="AQ20" i="12"/>
  <c r="AQ78" i="10"/>
  <c r="AU78" i="10"/>
  <c r="AV78" i="10" s="1"/>
  <c r="AQ97" i="11"/>
  <c r="AU97" i="11"/>
  <c r="AV97" i="11" s="1"/>
  <c r="AQ55" i="12"/>
  <c r="AU55" i="12"/>
  <c r="AV55" i="12" s="1"/>
  <c r="AQ49" i="10"/>
  <c r="AU49" i="10"/>
  <c r="AV49" i="10" s="1"/>
  <c r="AU73" i="8"/>
  <c r="AV73" i="8" s="1"/>
  <c r="AQ88" i="10"/>
  <c r="AU88" i="10"/>
  <c r="AV88" i="10" s="1"/>
  <c r="AQ17" i="10"/>
  <c r="AU17" i="10"/>
  <c r="AV17" i="10" s="1"/>
  <c r="AQ94" i="10"/>
  <c r="AU94" i="10"/>
  <c r="AV94" i="10" s="1"/>
  <c r="AQ67" i="10"/>
  <c r="AU67" i="10"/>
  <c r="AV67" i="10" s="1"/>
  <c r="AQ87" i="11"/>
  <c r="AU87" i="11"/>
  <c r="AV87" i="11" s="1"/>
  <c r="AU94" i="12"/>
  <c r="AV94" i="12" s="1"/>
  <c r="AQ94" i="12"/>
  <c r="AQ6" i="12"/>
  <c r="AU6" i="12"/>
  <c r="AV6" i="12" s="1"/>
  <c r="AQ75" i="10"/>
  <c r="AU75" i="10"/>
  <c r="AV75" i="10" s="1"/>
  <c r="AU79" i="11"/>
  <c r="AV79" i="11" s="1"/>
  <c r="AQ79" i="11"/>
  <c r="AU45" i="12"/>
  <c r="AV45" i="12" s="1"/>
  <c r="AQ45" i="12"/>
  <c r="AQ85" i="11"/>
  <c r="AU85" i="11"/>
  <c r="AV85" i="11" s="1"/>
  <c r="AU13" i="12"/>
  <c r="AV13" i="12" s="1"/>
  <c r="AQ13" i="12"/>
  <c r="AU25" i="8"/>
  <c r="AV25" i="8" s="1"/>
  <c r="AQ73" i="12"/>
  <c r="AU73" i="12"/>
  <c r="AV73" i="12" s="1"/>
  <c r="AQ84" i="10"/>
  <c r="AU84" i="10"/>
  <c r="AV84" i="10" s="1"/>
  <c r="AU19" i="8"/>
  <c r="AV19" i="8" s="1"/>
  <c r="AQ41" i="12"/>
  <c r="AU41" i="12"/>
  <c r="AV41" i="12" s="1"/>
  <c r="S68" i="12"/>
  <c r="W68" i="12"/>
  <c r="X68" i="12" s="1"/>
  <c r="W45" i="11"/>
  <c r="X45" i="11" s="1"/>
  <c r="S45" i="11"/>
  <c r="W98" i="10"/>
  <c r="X98" i="10" s="1"/>
  <c r="S98" i="10"/>
  <c r="S29" i="10"/>
  <c r="W29" i="10"/>
  <c r="X29" i="10" s="1"/>
  <c r="S51" i="11"/>
  <c r="W51" i="11"/>
  <c r="X51" i="11" s="1"/>
  <c r="S63" i="10"/>
  <c r="W63" i="10"/>
  <c r="X63" i="10" s="1"/>
  <c r="S92" i="12"/>
  <c r="W92" i="12"/>
  <c r="X92" i="12" s="1"/>
  <c r="W54" i="11"/>
  <c r="X54" i="11" s="1"/>
  <c r="S54" i="11"/>
  <c r="W26" i="8"/>
  <c r="X26" i="8" s="1"/>
  <c r="W13" i="11"/>
  <c r="X13" i="11" s="1"/>
  <c r="S13" i="11"/>
  <c r="W25" i="12"/>
  <c r="S25" i="12"/>
  <c r="S77" i="11"/>
  <c r="W77" i="11"/>
  <c r="X77" i="11" s="1"/>
  <c r="W91" i="12"/>
  <c r="X91" i="12" s="1"/>
  <c r="S91" i="12"/>
  <c r="W92" i="11"/>
  <c r="X92" i="11" s="1"/>
  <c r="S92" i="11"/>
  <c r="W33" i="10"/>
  <c r="X33" i="10" s="1"/>
  <c r="S33" i="10"/>
  <c r="S66" i="10"/>
  <c r="W66" i="10"/>
  <c r="X66" i="10" s="1"/>
  <c r="W68" i="10"/>
  <c r="X68" i="10" s="1"/>
  <c r="S68" i="10"/>
  <c r="S93" i="11"/>
  <c r="W93" i="11"/>
  <c r="X93" i="11" s="1"/>
  <c r="S89" i="11"/>
  <c r="W89" i="11"/>
  <c r="X89" i="11" s="1"/>
  <c r="W46" i="10"/>
  <c r="X46" i="10" s="1"/>
  <c r="S46" i="10"/>
  <c r="W40" i="10"/>
  <c r="X40" i="10" s="1"/>
  <c r="S40" i="10"/>
  <c r="W47" i="12"/>
  <c r="X47" i="12" s="1"/>
  <c r="S47" i="12"/>
  <c r="S27" i="11"/>
  <c r="W27" i="11"/>
  <c r="X27" i="11" s="1"/>
  <c r="W85" i="12"/>
  <c r="X85" i="12" s="1"/>
  <c r="S85" i="12"/>
  <c r="S34" i="11"/>
  <c r="W34" i="11"/>
  <c r="X34" i="11" s="1"/>
  <c r="W69" i="10"/>
  <c r="X69" i="10" s="1"/>
  <c r="S69" i="10"/>
  <c r="S22" i="11"/>
  <c r="W22" i="11"/>
  <c r="X22" i="11" s="1"/>
  <c r="W81" i="12"/>
  <c r="X81" i="12" s="1"/>
  <c r="S81" i="12"/>
  <c r="W14" i="10"/>
  <c r="X14" i="10" s="1"/>
  <c r="S14" i="10"/>
  <c r="W74" i="11"/>
  <c r="X74" i="11" s="1"/>
  <c r="S74" i="11"/>
  <c r="W88" i="12"/>
  <c r="X88" i="12" s="1"/>
  <c r="S88" i="12"/>
  <c r="W35" i="12"/>
  <c r="X35" i="12" s="1"/>
  <c r="S35" i="12"/>
  <c r="S57" i="11"/>
  <c r="W57" i="11"/>
  <c r="X57" i="11" s="1"/>
  <c r="S71" i="12"/>
  <c r="W71" i="12"/>
  <c r="X71" i="12" s="1"/>
  <c r="W42" i="11"/>
  <c r="X42" i="11" s="1"/>
  <c r="S42" i="11"/>
  <c r="S104" i="10"/>
  <c r="W104" i="10"/>
  <c r="X104" i="10" s="1"/>
  <c r="S35" i="10"/>
  <c r="W35" i="10"/>
  <c r="X35" i="10" s="1"/>
  <c r="S24" i="10"/>
  <c r="W24" i="10"/>
  <c r="X24" i="10" s="1"/>
  <c r="S103" i="11"/>
  <c r="W103" i="11"/>
  <c r="X103" i="11" s="1"/>
  <c r="BO102" i="12"/>
  <c r="BS102" i="12"/>
  <c r="BT102" i="12" s="1"/>
  <c r="BS98" i="8"/>
  <c r="BT98" i="8" s="1"/>
  <c r="BO98" i="8"/>
  <c r="BO87" i="12"/>
  <c r="BS87" i="12"/>
  <c r="BT87" i="12" s="1"/>
  <c r="BS79" i="11"/>
  <c r="BT79" i="11" s="1"/>
  <c r="BO79" i="11"/>
  <c r="BO26" i="11"/>
  <c r="BS26" i="11"/>
  <c r="BT26" i="11" s="1"/>
  <c r="BO30" i="12"/>
  <c r="BS30" i="12"/>
  <c r="BT30" i="12" s="1"/>
  <c r="BS65" i="10"/>
  <c r="BT65" i="10" s="1"/>
  <c r="BO65" i="10"/>
  <c r="BO40" i="12"/>
  <c r="BS40" i="12"/>
  <c r="BT40" i="12" s="1"/>
  <c r="BS44" i="11"/>
  <c r="BT44" i="11" s="1"/>
  <c r="BO44" i="11"/>
  <c r="BS41" i="8"/>
  <c r="BT41" i="8" s="1"/>
  <c r="BO41" i="8"/>
  <c r="BS44" i="10"/>
  <c r="BT44" i="10" s="1"/>
  <c r="BO44" i="10"/>
  <c r="BS36" i="12"/>
  <c r="BT36" i="12" s="1"/>
  <c r="BO36" i="12"/>
  <c r="BS43" i="8"/>
  <c r="BT43" i="8" s="1"/>
  <c r="BO43" i="8"/>
  <c r="BO43" i="12"/>
  <c r="BS43" i="12"/>
  <c r="BT43" i="12" s="1"/>
  <c r="BS53" i="11"/>
  <c r="BT53" i="11" s="1"/>
  <c r="BO53" i="11"/>
  <c r="BS59" i="12"/>
  <c r="BT59" i="12" s="1"/>
  <c r="BO59" i="12"/>
  <c r="BO69" i="10"/>
  <c r="BS69" i="10"/>
  <c r="BT69" i="10" s="1"/>
  <c r="BO74" i="12"/>
  <c r="BS74" i="12"/>
  <c r="BT74" i="12" s="1"/>
  <c r="BS80" i="11"/>
  <c r="BT80" i="11" s="1"/>
  <c r="BO80" i="11"/>
  <c r="BS17" i="11"/>
  <c r="BT17" i="11" s="1"/>
  <c r="BO17" i="11"/>
  <c r="BS24" i="11"/>
  <c r="BT24" i="11" s="1"/>
  <c r="BO24" i="11"/>
  <c r="BO30" i="11"/>
  <c r="BS30" i="11"/>
  <c r="BT30" i="11" s="1"/>
  <c r="BO39" i="10"/>
  <c r="BS39" i="10"/>
  <c r="BT39" i="10" s="1"/>
  <c r="BS49" i="10"/>
  <c r="BT49" i="10" s="1"/>
  <c r="BO49" i="10"/>
  <c r="BO53" i="12"/>
  <c r="BS53" i="12"/>
  <c r="BT53" i="12" s="1"/>
  <c r="BS61" i="11"/>
  <c r="BT61" i="11" s="1"/>
  <c r="BO61" i="11"/>
  <c r="BO68" i="12"/>
  <c r="BS68" i="12"/>
  <c r="BT68" i="12" s="1"/>
  <c r="BO74" i="11"/>
  <c r="BS74" i="11"/>
  <c r="BT74" i="11" s="1"/>
  <c r="BO16" i="8"/>
  <c r="BS16" i="8"/>
  <c r="BT16" i="8" s="1"/>
  <c r="BO19" i="12"/>
  <c r="BS19" i="12"/>
  <c r="BT19" i="12" s="1"/>
  <c r="BO27" i="12"/>
  <c r="BS27" i="12"/>
  <c r="BT27" i="12" s="1"/>
  <c r="BO37" i="8"/>
  <c r="BS37" i="8"/>
  <c r="BT37" i="8" s="1"/>
  <c r="BO40" i="11"/>
  <c r="BS40" i="11"/>
  <c r="BT40" i="11" s="1"/>
  <c r="BS81" i="11"/>
  <c r="BT81" i="11" s="1"/>
  <c r="BO81" i="11"/>
  <c r="BS91" i="11"/>
  <c r="BT91" i="11" s="1"/>
  <c r="BO91" i="11"/>
  <c r="BS65" i="8"/>
  <c r="BT65" i="8" s="1"/>
  <c r="BO65" i="8"/>
  <c r="BO70" i="10"/>
  <c r="BS70" i="10"/>
  <c r="BT70" i="10" s="1"/>
  <c r="BO14" i="10"/>
  <c r="BS14" i="10"/>
  <c r="BT14" i="10" s="1"/>
  <c r="BS18" i="11"/>
  <c r="BT18" i="11" s="1"/>
  <c r="BO18" i="11"/>
  <c r="BO11" i="8"/>
  <c r="BS11" i="8"/>
  <c r="BT11" i="8" s="1"/>
  <c r="BS9" i="12"/>
  <c r="BT9" i="12" s="1"/>
  <c r="BO9" i="12"/>
  <c r="BO8" i="11"/>
  <c r="BS8" i="11"/>
  <c r="BT8" i="11" s="1"/>
  <c r="BS7" i="8"/>
  <c r="BT7" i="8" s="1"/>
  <c r="BO7" i="8"/>
  <c r="CM56" i="10"/>
  <c r="CQ56" i="10"/>
  <c r="CR56" i="10" s="1"/>
  <c r="CQ70" i="12"/>
  <c r="CR70" i="12" s="1"/>
  <c r="CM70" i="12"/>
  <c r="CQ87" i="8"/>
  <c r="CR87" i="8" s="1"/>
  <c r="CM87" i="8"/>
  <c r="CQ17" i="11"/>
  <c r="CR17" i="11" s="1"/>
  <c r="CM17" i="11"/>
  <c r="CQ71" i="8"/>
  <c r="CR71" i="8" s="1"/>
  <c r="CM71" i="8"/>
  <c r="CQ84" i="11"/>
  <c r="CR84" i="11" s="1"/>
  <c r="CM84" i="11"/>
  <c r="CM10" i="11"/>
  <c r="CQ10" i="11"/>
  <c r="CR10" i="11" s="1"/>
  <c r="CM19" i="11"/>
  <c r="CQ19" i="11"/>
  <c r="CR19" i="11" s="1"/>
  <c r="CM36" i="8"/>
  <c r="CQ36" i="8"/>
  <c r="CR36" i="8" s="1"/>
  <c r="CM85" i="8"/>
  <c r="CQ85" i="8"/>
  <c r="CR85" i="8" s="1"/>
  <c r="CM20" i="8"/>
  <c r="CQ20" i="8"/>
  <c r="CR20" i="8" s="1"/>
  <c r="CQ33" i="11"/>
  <c r="CR33" i="11" s="1"/>
  <c r="CM33" i="11"/>
  <c r="CM49" i="10"/>
  <c r="CQ49" i="10"/>
  <c r="CR49" i="10" s="1"/>
  <c r="CM28" i="11"/>
  <c r="CQ28" i="11"/>
  <c r="CR28" i="11" s="1"/>
  <c r="CQ99" i="8"/>
  <c r="CR99" i="8" s="1"/>
  <c r="CM99" i="8"/>
  <c r="CM18" i="8"/>
  <c r="CQ18" i="8"/>
  <c r="CR18" i="8" s="1"/>
  <c r="CM33" i="10"/>
  <c r="CQ33" i="10"/>
  <c r="CR33" i="10" s="1"/>
  <c r="CM47" i="12"/>
  <c r="CQ47" i="12"/>
  <c r="CR47" i="12" s="1"/>
  <c r="CQ61" i="12"/>
  <c r="CR61" i="12" s="1"/>
  <c r="CM61" i="12"/>
  <c r="CQ49" i="8"/>
  <c r="CR49" i="8" s="1"/>
  <c r="CM49" i="8"/>
  <c r="CF93" i="8"/>
  <c r="CQ93" i="8"/>
  <c r="CM11" i="12"/>
  <c r="CQ11" i="12"/>
  <c r="CR11" i="12" s="1"/>
  <c r="CM31" i="10"/>
  <c r="CQ31" i="10"/>
  <c r="CR31" i="10" s="1"/>
  <c r="CM48" i="8"/>
  <c r="CQ48" i="8"/>
  <c r="CR48" i="8" s="1"/>
  <c r="CM61" i="11"/>
  <c r="CQ61" i="11"/>
  <c r="CR61" i="11" s="1"/>
  <c r="CM77" i="10"/>
  <c r="CQ77" i="10"/>
  <c r="CR77" i="10" s="1"/>
  <c r="CM64" i="12"/>
  <c r="CQ64" i="12"/>
  <c r="CR64" i="12" s="1"/>
  <c r="CM12" i="12"/>
  <c r="CQ12" i="12"/>
  <c r="CR12" i="12" s="1"/>
  <c r="CQ26" i="12"/>
  <c r="CR26" i="12" s="1"/>
  <c r="CM26" i="12"/>
  <c r="CM45" i="10"/>
  <c r="CQ45" i="10"/>
  <c r="CR45" i="10" s="1"/>
  <c r="CQ75" i="12"/>
  <c r="CR75" i="12" s="1"/>
  <c r="CM75" i="12"/>
  <c r="CQ89" i="12"/>
  <c r="CR89" i="12" s="1"/>
  <c r="CM89" i="12"/>
  <c r="CM82" i="11"/>
  <c r="CQ82" i="11"/>
  <c r="CR82" i="11" s="1"/>
  <c r="CQ8" i="10"/>
  <c r="CR8" i="10" s="1"/>
  <c r="CM8" i="10"/>
  <c r="CM28" i="10"/>
  <c r="CQ28" i="10"/>
  <c r="CR28" i="10" s="1"/>
  <c r="CQ42" i="10"/>
  <c r="CR42" i="10" s="1"/>
  <c r="CM42" i="10"/>
  <c r="CM60" i="8"/>
  <c r="CQ60" i="8"/>
  <c r="CR60" i="8" s="1"/>
  <c r="CQ76" i="8"/>
  <c r="CR76" i="8" s="1"/>
  <c r="CM76" i="8"/>
  <c r="CM89" i="11"/>
  <c r="CQ89" i="11"/>
  <c r="CR89" i="11" s="1"/>
  <c r="CQ101" i="12"/>
  <c r="CF101" i="12"/>
  <c r="CQ24" i="12"/>
  <c r="CR24" i="12" s="1"/>
  <c r="CM24" i="12"/>
  <c r="CM43" i="8"/>
  <c r="CQ43" i="8"/>
  <c r="CR43" i="8" s="1"/>
  <c r="CQ57" i="8"/>
  <c r="CR57" i="8" s="1"/>
  <c r="CM57" i="8"/>
  <c r="CQ71" i="11"/>
  <c r="CR71" i="11" s="1"/>
  <c r="CM71" i="11"/>
  <c r="CM90" i="8"/>
  <c r="CQ90" i="8"/>
  <c r="CR90" i="8" s="1"/>
  <c r="S105" i="11"/>
  <c r="W105" i="11"/>
  <c r="X105" i="11" s="1"/>
  <c r="DO55" i="10"/>
  <c r="DP55" i="10" s="1"/>
  <c r="DO46" i="8"/>
  <c r="DP46" i="8" s="1"/>
  <c r="DO64" i="12"/>
  <c r="DP64" i="12" s="1"/>
  <c r="DO56" i="12"/>
  <c r="DO8" i="12"/>
  <c r="DP8" i="12" s="1"/>
  <c r="DO69" i="12"/>
  <c r="DP69" i="12" s="1"/>
  <c r="DO92" i="12"/>
  <c r="DP92" i="12" s="1"/>
  <c r="DO17" i="10"/>
  <c r="DP17" i="10" s="1"/>
  <c r="DO64" i="10"/>
  <c r="AU103" i="11"/>
  <c r="AV103" i="11" s="1"/>
  <c r="AQ103" i="11"/>
  <c r="AQ37" i="12"/>
  <c r="AU37" i="12"/>
  <c r="AV37" i="12" s="1"/>
  <c r="AQ67" i="11"/>
  <c r="AU67" i="11"/>
  <c r="AV67" i="11" s="1"/>
  <c r="AU101" i="8"/>
  <c r="AV101" i="8" s="1"/>
  <c r="AU44" i="10"/>
  <c r="AV44" i="10" s="1"/>
  <c r="AQ44" i="10"/>
  <c r="AU25" i="10"/>
  <c r="AV25" i="10" s="1"/>
  <c r="AQ25" i="10"/>
  <c r="AQ24" i="10"/>
  <c r="AU24" i="10"/>
  <c r="AV24" i="10" s="1"/>
  <c r="AU94" i="11"/>
  <c r="AV94" i="11" s="1"/>
  <c r="AQ94" i="11"/>
  <c r="AQ98" i="10"/>
  <c r="AU98" i="10"/>
  <c r="AV98" i="10" s="1"/>
  <c r="AU8" i="10"/>
  <c r="AV8" i="10" s="1"/>
  <c r="AQ8" i="10"/>
  <c r="AQ100" i="12"/>
  <c r="AU100" i="12"/>
  <c r="AV100" i="12" s="1"/>
  <c r="AQ87" i="12"/>
  <c r="AU87" i="12"/>
  <c r="AV87" i="12" s="1"/>
  <c r="AQ70" i="10"/>
  <c r="AU70" i="10"/>
  <c r="AV70" i="10" s="1"/>
  <c r="AQ13" i="10"/>
  <c r="AU13" i="10"/>
  <c r="AV13" i="10" s="1"/>
  <c r="AQ76" i="10"/>
  <c r="AU76" i="10"/>
  <c r="AV76" i="10" s="1"/>
  <c r="AU96" i="8"/>
  <c r="AV96" i="8" s="1"/>
  <c r="AU73" i="11"/>
  <c r="AV73" i="11" s="1"/>
  <c r="AQ73" i="11"/>
  <c r="AU86" i="10"/>
  <c r="AV86" i="10" s="1"/>
  <c r="AQ86" i="10"/>
  <c r="AQ65" i="10"/>
  <c r="AU65" i="10"/>
  <c r="AV65" i="10" s="1"/>
  <c r="AU14" i="12"/>
  <c r="AV14" i="12" s="1"/>
  <c r="AQ14" i="12"/>
  <c r="AU58" i="12"/>
  <c r="AV58" i="12" s="1"/>
  <c r="AQ58" i="12"/>
  <c r="AU6" i="8"/>
  <c r="AV6" i="8" s="1"/>
  <c r="AQ100" i="10"/>
  <c r="AU100" i="10"/>
  <c r="AV100" i="10" s="1"/>
  <c r="AU29" i="10"/>
  <c r="AV29" i="10" s="1"/>
  <c r="AQ29" i="10"/>
  <c r="AQ35" i="12"/>
  <c r="AU35" i="12"/>
  <c r="AV35" i="12" s="1"/>
  <c r="AU61" i="12"/>
  <c r="AV61" i="12" s="1"/>
  <c r="AQ61" i="12"/>
  <c r="AQ27" i="12"/>
  <c r="AU27" i="12"/>
  <c r="AQ51" i="10"/>
  <c r="AU51" i="10"/>
  <c r="AV51" i="10" s="1"/>
  <c r="AQ95" i="12"/>
  <c r="AU95" i="12"/>
  <c r="AV95" i="12" s="1"/>
  <c r="AQ34" i="11"/>
  <c r="AU34" i="11"/>
  <c r="AV34" i="11" s="1"/>
  <c r="AU92" i="12"/>
  <c r="AV92" i="12" s="1"/>
  <c r="AQ92" i="12"/>
  <c r="AU29" i="12"/>
  <c r="AV29" i="12" s="1"/>
  <c r="AQ29" i="12"/>
  <c r="AQ81" i="11"/>
  <c r="AU81" i="11"/>
  <c r="AV81" i="11" s="1"/>
  <c r="AU79" i="10"/>
  <c r="AV79" i="10" s="1"/>
  <c r="AQ79" i="10"/>
  <c r="AU35" i="8"/>
  <c r="AV35" i="8" s="1"/>
  <c r="AU88" i="12"/>
  <c r="AV88" i="12" s="1"/>
  <c r="AQ88" i="12"/>
  <c r="AU9" i="10"/>
  <c r="AV9" i="10" s="1"/>
  <c r="AQ9" i="10"/>
  <c r="AU28" i="8"/>
  <c r="AV28" i="8" s="1"/>
  <c r="AQ54" i="10"/>
  <c r="AU54" i="10"/>
  <c r="AV54" i="10" s="1"/>
  <c r="AQ39" i="10"/>
  <c r="AU39" i="10"/>
  <c r="AV39" i="10" s="1"/>
  <c r="AU14" i="8"/>
  <c r="AV14" i="8" s="1"/>
  <c r="AU65" i="8"/>
  <c r="AV65" i="8" s="1"/>
  <c r="AQ98" i="11"/>
  <c r="AU98" i="11"/>
  <c r="AV98" i="11" s="1"/>
  <c r="AQ36" i="10"/>
  <c r="AU36" i="10"/>
  <c r="AV36" i="10" s="1"/>
  <c r="AQ33" i="11"/>
  <c r="AU33" i="11"/>
  <c r="AV33" i="11" s="1"/>
  <c r="AU45" i="10"/>
  <c r="AV45" i="10" s="1"/>
  <c r="AQ45" i="10"/>
  <c r="W107" i="10"/>
  <c r="X107" i="10" s="1"/>
  <c r="S107" i="10"/>
  <c r="W30" i="10"/>
  <c r="X30" i="10" s="1"/>
  <c r="S30" i="10"/>
  <c r="S95" i="12"/>
  <c r="W95" i="12"/>
  <c r="X95" i="12" s="1"/>
  <c r="S62" i="10"/>
  <c r="W62" i="10"/>
  <c r="X62" i="10" s="1"/>
  <c r="S39" i="11"/>
  <c r="W39" i="11"/>
  <c r="X39" i="11" s="1"/>
  <c r="W34" i="10"/>
  <c r="X34" i="10" s="1"/>
  <c r="S34" i="10"/>
  <c r="W40" i="11"/>
  <c r="X40" i="11" s="1"/>
  <c r="S40" i="11"/>
  <c r="S55" i="10"/>
  <c r="W55" i="10"/>
  <c r="X55" i="10" s="1"/>
  <c r="W47" i="11"/>
  <c r="X47" i="11" s="1"/>
  <c r="S47" i="11"/>
  <c r="S61" i="11"/>
  <c r="W61" i="11"/>
  <c r="X61" i="11" s="1"/>
  <c r="W75" i="12"/>
  <c r="X75" i="12" s="1"/>
  <c r="S75" i="12"/>
  <c r="W17" i="12"/>
  <c r="X17" i="12" s="1"/>
  <c r="S17" i="12"/>
  <c r="S84" i="10"/>
  <c r="W84" i="10"/>
  <c r="X84" i="10" s="1"/>
  <c r="W36" i="10"/>
  <c r="X36" i="10" s="1"/>
  <c r="S36" i="10"/>
  <c r="W28" i="12"/>
  <c r="X28" i="12" s="1"/>
  <c r="S28" i="12"/>
  <c r="S16" i="11"/>
  <c r="W16" i="11"/>
  <c r="X16" i="11" s="1"/>
  <c r="W66" i="11"/>
  <c r="X66" i="11" s="1"/>
  <c r="S66" i="11"/>
  <c r="W90" i="8"/>
  <c r="X90" i="8" s="1"/>
  <c r="W79" i="10"/>
  <c r="X79" i="10" s="1"/>
  <c r="S79" i="10"/>
  <c r="W43" i="12"/>
  <c r="X43" i="12" s="1"/>
  <c r="S43" i="12"/>
  <c r="S96" i="11"/>
  <c r="W96" i="11"/>
  <c r="X96" i="11" s="1"/>
  <c r="W36" i="11"/>
  <c r="X36" i="11" s="1"/>
  <c r="S36" i="11"/>
  <c r="W66" i="12"/>
  <c r="X66" i="12" s="1"/>
  <c r="S66" i="12"/>
  <c r="S83" i="10"/>
  <c r="W83" i="10"/>
  <c r="X83" i="10" s="1"/>
  <c r="S11" i="11"/>
  <c r="W11" i="11"/>
  <c r="X11" i="11" s="1"/>
  <c r="S73" i="11"/>
  <c r="W73" i="11"/>
  <c r="X73" i="11" s="1"/>
  <c r="S87" i="12"/>
  <c r="W87" i="12"/>
  <c r="X87" i="12" s="1"/>
  <c r="S39" i="10"/>
  <c r="W39" i="10"/>
  <c r="X39" i="10" s="1"/>
  <c r="W76" i="12"/>
  <c r="X76" i="12" s="1"/>
  <c r="S76" i="12"/>
  <c r="W61" i="8"/>
  <c r="X61" i="8" s="1"/>
  <c r="W75" i="8"/>
  <c r="X75" i="8" s="1"/>
  <c r="S49" i="11"/>
  <c r="W49" i="11"/>
  <c r="X49" i="11" s="1"/>
  <c r="W42" i="12"/>
  <c r="X42" i="12" s="1"/>
  <c r="S42" i="12"/>
  <c r="W56" i="12"/>
  <c r="X56" i="12" s="1"/>
  <c r="S56" i="12"/>
  <c r="W24" i="8"/>
  <c r="X24" i="8" s="1"/>
  <c r="S12" i="11"/>
  <c r="W12" i="11"/>
  <c r="X12" i="11" s="1"/>
  <c r="S6" i="12"/>
  <c r="W6" i="12"/>
  <c r="X6" i="12" s="1"/>
  <c r="S103" i="12"/>
  <c r="W103" i="12"/>
  <c r="X103" i="12" s="1"/>
  <c r="BO102" i="11"/>
  <c r="BS102" i="11"/>
  <c r="BT102" i="11" s="1"/>
  <c r="BO39" i="11"/>
  <c r="BS39" i="11"/>
  <c r="BT39" i="11" s="1"/>
  <c r="BO34" i="8"/>
  <c r="BS34" i="8"/>
  <c r="BT34" i="8" s="1"/>
  <c r="BS23" i="12"/>
  <c r="BT23" i="12" s="1"/>
  <c r="BO23" i="12"/>
  <c r="BS11" i="12"/>
  <c r="BT11" i="12" s="1"/>
  <c r="BO11" i="12"/>
  <c r="BO17" i="10"/>
  <c r="BS17" i="10"/>
  <c r="BT17" i="10" s="1"/>
  <c r="BS17" i="8"/>
  <c r="BT17" i="8" s="1"/>
  <c r="BO17" i="8"/>
  <c r="BS24" i="12"/>
  <c r="BT24" i="12" s="1"/>
  <c r="BO24" i="12"/>
  <c r="BS28" i="11"/>
  <c r="BT28" i="11" s="1"/>
  <c r="BO28" i="11"/>
  <c r="BS55" i="12"/>
  <c r="BT55" i="12" s="1"/>
  <c r="BO55" i="12"/>
  <c r="BS22" i="12"/>
  <c r="BT22" i="12" s="1"/>
  <c r="BO22" i="12"/>
  <c r="BS29" i="8"/>
  <c r="BT29" i="8" s="1"/>
  <c r="BO29" i="8"/>
  <c r="BS47" i="11"/>
  <c r="BT47" i="11" s="1"/>
  <c r="BO47" i="11"/>
  <c r="BO22" i="10"/>
  <c r="BS22" i="10"/>
  <c r="BT22" i="10" s="1"/>
  <c r="BS26" i="10"/>
  <c r="BT26" i="10" s="1"/>
  <c r="BO26" i="10"/>
  <c r="BS42" i="8"/>
  <c r="BT42" i="8" s="1"/>
  <c r="BO42" i="8"/>
  <c r="BS29" i="10"/>
  <c r="BT29" i="10" s="1"/>
  <c r="BO29" i="10"/>
  <c r="BS37" i="12"/>
  <c r="BT37" i="12" s="1"/>
  <c r="BO37" i="12"/>
  <c r="BS45" i="10"/>
  <c r="BT45" i="10" s="1"/>
  <c r="BO45" i="10"/>
  <c r="BO51" i="11"/>
  <c r="BS51" i="11"/>
  <c r="BT51" i="11" s="1"/>
  <c r="BO58" i="12"/>
  <c r="BS58" i="12"/>
  <c r="BT58" i="12" s="1"/>
  <c r="BO64" i="12"/>
  <c r="BS64" i="12"/>
  <c r="BT64" i="12" s="1"/>
  <c r="BO14" i="11"/>
  <c r="BS14" i="11"/>
  <c r="BT14" i="11" s="1"/>
  <c r="BS89" i="8"/>
  <c r="BT89" i="8" s="1"/>
  <c r="BO89" i="8"/>
  <c r="BO95" i="8"/>
  <c r="BS95" i="8"/>
  <c r="BT95" i="8" s="1"/>
  <c r="BO21" i="12"/>
  <c r="BS21" i="12"/>
  <c r="BT21" i="12" s="1"/>
  <c r="BS31" i="11"/>
  <c r="BT31" i="11" s="1"/>
  <c r="BO31" i="11"/>
  <c r="BS40" i="8"/>
  <c r="BT40" i="8" s="1"/>
  <c r="BO40" i="8"/>
  <c r="BS45" i="12"/>
  <c r="BT45" i="12" s="1"/>
  <c r="BO45" i="12"/>
  <c r="BS55" i="8"/>
  <c r="BT55" i="8" s="1"/>
  <c r="BO55" i="8"/>
  <c r="BS58" i="11"/>
  <c r="BT58" i="11" s="1"/>
  <c r="BO58" i="11"/>
  <c r="BO18" i="12"/>
  <c r="BS18" i="12"/>
  <c r="BT18" i="12" s="1"/>
  <c r="BO27" i="8"/>
  <c r="BS27" i="8"/>
  <c r="BT27" i="8" s="1"/>
  <c r="BS67" i="10"/>
  <c r="BT67" i="10" s="1"/>
  <c r="BO67" i="10"/>
  <c r="BS78" i="8"/>
  <c r="BT78" i="8" s="1"/>
  <c r="BO78" i="8"/>
  <c r="BS83" i="10"/>
  <c r="BT83" i="10" s="1"/>
  <c r="BO83" i="10"/>
  <c r="BS91" i="10"/>
  <c r="BT91" i="10" s="1"/>
  <c r="BO91" i="10"/>
  <c r="BO100" i="8"/>
  <c r="BS100" i="8"/>
  <c r="BT100" i="8" s="1"/>
  <c r="BS46" i="12"/>
  <c r="BT46" i="12" s="1"/>
  <c r="BO46" i="12"/>
  <c r="BS52" i="12"/>
  <c r="BT52" i="12" s="1"/>
  <c r="BO52" i="12"/>
  <c r="BS96" i="8"/>
  <c r="BT96" i="8" s="1"/>
  <c r="BO96" i="8"/>
  <c r="BO96" i="12"/>
  <c r="BS96" i="12"/>
  <c r="BT96" i="12" s="1"/>
  <c r="CQ41" i="8"/>
  <c r="CR41" i="8" s="1"/>
  <c r="CM41" i="8"/>
  <c r="CQ54" i="12"/>
  <c r="CR54" i="12" s="1"/>
  <c r="CM54" i="12"/>
  <c r="CQ70" i="10"/>
  <c r="CR70" i="10" s="1"/>
  <c r="CM70" i="10"/>
  <c r="CM87" i="10"/>
  <c r="CQ87" i="10"/>
  <c r="CR87" i="10" s="1"/>
  <c r="CQ55" i="8"/>
  <c r="CR55" i="8" s="1"/>
  <c r="CM55" i="8"/>
  <c r="CM68" i="11"/>
  <c r="CQ68" i="11"/>
  <c r="CR68" i="11" s="1"/>
  <c r="CM84" i="10"/>
  <c r="CQ84" i="10"/>
  <c r="CR84" i="10" s="1"/>
  <c r="CM15" i="11"/>
  <c r="CQ15" i="11"/>
  <c r="CR15" i="11" s="1"/>
  <c r="CQ66" i="12"/>
  <c r="CR66" i="12" s="1"/>
  <c r="CM66" i="12"/>
  <c r="CM82" i="12"/>
  <c r="CQ82" i="12"/>
  <c r="CR82" i="12" s="1"/>
  <c r="CQ19" i="10"/>
  <c r="CR19" i="10" s="1"/>
  <c r="CM19" i="10"/>
  <c r="CM31" i="11"/>
  <c r="CQ31" i="11"/>
  <c r="CR31" i="11" s="1"/>
  <c r="CQ96" i="12"/>
  <c r="CR96" i="12" s="1"/>
  <c r="CM96" i="12"/>
  <c r="CM15" i="12"/>
  <c r="CQ15" i="12"/>
  <c r="CR15" i="12" s="1"/>
  <c r="CM34" i="8"/>
  <c r="CQ34" i="8"/>
  <c r="CR34" i="8" s="1"/>
  <c r="CM45" i="11"/>
  <c r="CQ45" i="11"/>
  <c r="CR45" i="11" s="1"/>
  <c r="CQ24" i="11"/>
  <c r="CR24" i="11" s="1"/>
  <c r="CM24" i="11"/>
  <c r="CQ97" i="8"/>
  <c r="CR97" i="8" s="1"/>
  <c r="CM97" i="8"/>
  <c r="CQ16" i="8"/>
  <c r="CR16" i="8" s="1"/>
  <c r="CM16" i="8"/>
  <c r="CQ29" i="12"/>
  <c r="CR29" i="12" s="1"/>
  <c r="CM29" i="12"/>
  <c r="CQ47" i="10"/>
  <c r="CR47" i="10" s="1"/>
  <c r="CM47" i="10"/>
  <c r="CM61" i="10"/>
  <c r="CQ61" i="10"/>
  <c r="CR61" i="10" s="1"/>
  <c r="CQ44" i="11"/>
  <c r="CR44" i="11" s="1"/>
  <c r="CM44" i="11"/>
  <c r="CM6" i="12"/>
  <c r="CQ6" i="12"/>
  <c r="CR6" i="12" s="1"/>
  <c r="CQ101" i="10"/>
  <c r="CR101" i="10" s="1"/>
  <c r="CM101" i="10"/>
  <c r="CQ9" i="8"/>
  <c r="CR9" i="8" s="1"/>
  <c r="CM9" i="8"/>
  <c r="CQ27" i="11"/>
  <c r="CR27" i="11" s="1"/>
  <c r="CM27" i="11"/>
  <c r="CQ46" i="8"/>
  <c r="CR46" i="8" s="1"/>
  <c r="CM46" i="8"/>
  <c r="CQ62" i="8"/>
  <c r="CR62" i="8" s="1"/>
  <c r="CM62" i="8"/>
  <c r="CQ73" i="12"/>
  <c r="CR73" i="12" s="1"/>
  <c r="CM73" i="12"/>
  <c r="CM65" i="8"/>
  <c r="CQ65" i="8"/>
  <c r="CR65" i="8" s="1"/>
  <c r="CQ11" i="8"/>
  <c r="CR11" i="8" s="1"/>
  <c r="CM11" i="8"/>
  <c r="CQ27" i="8"/>
  <c r="CR27" i="8" s="1"/>
  <c r="CM27" i="8"/>
  <c r="CM41" i="11"/>
  <c r="CQ41" i="11"/>
  <c r="CR41" i="11" s="1"/>
  <c r="CM59" i="10"/>
  <c r="CQ59" i="10"/>
  <c r="CR59" i="10" s="1"/>
  <c r="CM75" i="10"/>
  <c r="CQ75" i="10"/>
  <c r="CR75" i="10" s="1"/>
  <c r="CM87" i="11"/>
  <c r="CQ87" i="11"/>
  <c r="CR87" i="11" s="1"/>
  <c r="CM80" i="12"/>
  <c r="CQ80" i="12"/>
  <c r="CR80" i="12" s="1"/>
  <c r="CM26" i="10"/>
  <c r="CQ26" i="10"/>
  <c r="CR26" i="10" s="1"/>
  <c r="CM40" i="10"/>
  <c r="CQ40" i="10"/>
  <c r="CR40" i="10" s="1"/>
  <c r="CM58" i="8"/>
  <c r="CQ58" i="8"/>
  <c r="CR58" i="8" s="1"/>
  <c r="CQ71" i="12"/>
  <c r="CR71" i="12" s="1"/>
  <c r="CM71" i="12"/>
  <c r="CM87" i="12"/>
  <c r="CQ87" i="12"/>
  <c r="CR87" i="12" s="1"/>
  <c r="BO103" i="11"/>
  <c r="BS103" i="11"/>
  <c r="BT103" i="11" s="1"/>
  <c r="AU103" i="8"/>
  <c r="AV103" i="8" s="1"/>
  <c r="AQ105" i="10"/>
  <c r="AU105" i="10"/>
  <c r="AV105" i="10" s="1"/>
  <c r="AU57" i="10"/>
  <c r="AV57" i="10" s="1"/>
  <c r="AQ57" i="10"/>
  <c r="AU38" i="10"/>
  <c r="AV38" i="10" s="1"/>
  <c r="AQ38" i="10"/>
  <c r="AQ54" i="12"/>
  <c r="AU54" i="12"/>
  <c r="AV54" i="12" s="1"/>
  <c r="AU90" i="12"/>
  <c r="AV90" i="12" s="1"/>
  <c r="AQ90" i="12"/>
  <c r="AQ64" i="10"/>
  <c r="AU64" i="10"/>
  <c r="AV64" i="10" s="1"/>
  <c r="AQ96" i="10"/>
  <c r="AU96" i="10"/>
  <c r="AV96" i="10" s="1"/>
  <c r="AU99" i="10"/>
  <c r="AV99" i="10" s="1"/>
  <c r="AQ99" i="10"/>
  <c r="AU11" i="8"/>
  <c r="AV11" i="8" s="1"/>
  <c r="AU63" i="12"/>
  <c r="AV63" i="12" s="1"/>
  <c r="AQ63" i="12"/>
  <c r="AU52" i="12"/>
  <c r="AV52" i="12" s="1"/>
  <c r="AQ52" i="12"/>
  <c r="AQ70" i="12"/>
  <c r="AU70" i="12"/>
  <c r="AV70" i="12" s="1"/>
  <c r="AU30" i="12"/>
  <c r="AV30" i="12" s="1"/>
  <c r="AQ30" i="12"/>
  <c r="AU80" i="8"/>
  <c r="AV80" i="8" s="1"/>
  <c r="AQ17" i="11"/>
  <c r="AU17" i="11"/>
  <c r="AV17" i="11" s="1"/>
  <c r="AQ24" i="12"/>
  <c r="AU24" i="12"/>
  <c r="AV24" i="12" s="1"/>
  <c r="AU99" i="11"/>
  <c r="AV99" i="11" s="1"/>
  <c r="AQ99" i="11"/>
  <c r="AQ44" i="11"/>
  <c r="AU44" i="11"/>
  <c r="AV44" i="11" s="1"/>
  <c r="AQ12" i="11"/>
  <c r="AU12" i="11"/>
  <c r="AV12" i="11" s="1"/>
  <c r="AU31" i="12"/>
  <c r="AV31" i="12" s="1"/>
  <c r="AQ31" i="12"/>
  <c r="AU52" i="10"/>
  <c r="AV52" i="10" s="1"/>
  <c r="AQ52" i="10"/>
  <c r="AU35" i="11"/>
  <c r="AV35" i="11" s="1"/>
  <c r="AQ35" i="11"/>
  <c r="AU56" i="12"/>
  <c r="AV56" i="12" s="1"/>
  <c r="AQ56" i="12"/>
  <c r="AU90" i="11"/>
  <c r="AV90" i="11" s="1"/>
  <c r="AQ90" i="11"/>
  <c r="AQ50" i="10"/>
  <c r="AU50" i="10"/>
  <c r="AV50" i="10" s="1"/>
  <c r="AU53" i="8"/>
  <c r="AV53" i="8" s="1"/>
  <c r="AU30" i="8"/>
  <c r="AV30" i="8" s="1"/>
  <c r="AU10" i="8"/>
  <c r="AV10" i="8" s="1"/>
  <c r="AU48" i="12"/>
  <c r="AV48" i="12" s="1"/>
  <c r="AQ48" i="12"/>
  <c r="AU66" i="10"/>
  <c r="AV66" i="10" s="1"/>
  <c r="AQ66" i="10"/>
  <c r="AU33" i="12"/>
  <c r="AV33" i="12" s="1"/>
  <c r="AQ33" i="12"/>
  <c r="AQ69" i="10"/>
  <c r="AU69" i="10"/>
  <c r="AV69" i="10" s="1"/>
  <c r="AU90" i="10"/>
  <c r="AV90" i="10" s="1"/>
  <c r="AQ90" i="10"/>
  <c r="AQ11" i="12"/>
  <c r="AU11" i="12"/>
  <c r="AV11" i="12" s="1"/>
  <c r="AU82" i="12"/>
  <c r="AV82" i="12" s="1"/>
  <c r="AQ82" i="12"/>
  <c r="AU62" i="8"/>
  <c r="AV62" i="8" s="1"/>
  <c r="AU43" i="10"/>
  <c r="AV43" i="10" s="1"/>
  <c r="AQ43" i="10"/>
  <c r="AQ63" i="10"/>
  <c r="AU63" i="10"/>
  <c r="AV63" i="10" s="1"/>
  <c r="AQ97" i="10"/>
  <c r="AU97" i="10"/>
  <c r="AV97" i="10" s="1"/>
  <c r="AU74" i="8"/>
  <c r="AV74" i="8" s="1"/>
  <c r="AU46" i="10"/>
  <c r="AV46" i="10" s="1"/>
  <c r="AQ46" i="10"/>
  <c r="AQ41" i="10"/>
  <c r="AU41" i="10"/>
  <c r="AV41" i="10" s="1"/>
  <c r="W50" i="11"/>
  <c r="X50" i="11" s="1"/>
  <c r="S50" i="11"/>
  <c r="W18" i="12"/>
  <c r="X18" i="12" s="1"/>
  <c r="S18" i="12"/>
  <c r="S64" i="10"/>
  <c r="W64" i="10"/>
  <c r="X64" i="10" s="1"/>
  <c r="S52" i="11"/>
  <c r="W52" i="11"/>
  <c r="X52" i="11" s="1"/>
  <c r="W18" i="10"/>
  <c r="X18" i="10" s="1"/>
  <c r="S18" i="10"/>
  <c r="S11" i="12"/>
  <c r="W11" i="12"/>
  <c r="X11" i="12" s="1"/>
  <c r="W30" i="12"/>
  <c r="X30" i="12" s="1"/>
  <c r="S30" i="12"/>
  <c r="W23" i="10"/>
  <c r="X23" i="10" s="1"/>
  <c r="S23" i="10"/>
  <c r="S28" i="11"/>
  <c r="W28" i="11"/>
  <c r="X28" i="11" s="1"/>
  <c r="S82" i="10"/>
  <c r="W82" i="10"/>
  <c r="X82" i="10" s="1"/>
  <c r="S16" i="12"/>
  <c r="W16" i="12"/>
  <c r="X16" i="12" s="1"/>
  <c r="S87" i="10"/>
  <c r="W87" i="10"/>
  <c r="X87" i="10" s="1"/>
  <c r="S46" i="11"/>
  <c r="W46" i="11"/>
  <c r="X46" i="11" s="1"/>
  <c r="S56" i="10"/>
  <c r="W56" i="10"/>
  <c r="X56" i="10" s="1"/>
  <c r="S94" i="12"/>
  <c r="W94" i="12"/>
  <c r="X94" i="12" s="1"/>
  <c r="W45" i="10"/>
  <c r="X45" i="10" s="1"/>
  <c r="S45" i="10"/>
  <c r="S60" i="11"/>
  <c r="W60" i="11"/>
  <c r="X60" i="11" s="1"/>
  <c r="W89" i="12"/>
  <c r="X89" i="12" s="1"/>
  <c r="S89" i="12"/>
  <c r="W100" i="12"/>
  <c r="X100" i="12" s="1"/>
  <c r="S100" i="12"/>
  <c r="S98" i="12"/>
  <c r="W98" i="12"/>
  <c r="X98" i="12" s="1"/>
  <c r="W47" i="10"/>
  <c r="X47" i="10" s="1"/>
  <c r="S47" i="10"/>
  <c r="S65" i="10"/>
  <c r="W65" i="10"/>
  <c r="X65" i="10" s="1"/>
  <c r="W59" i="11"/>
  <c r="X59" i="11" s="1"/>
  <c r="S59" i="11"/>
  <c r="W80" i="11"/>
  <c r="X80" i="11" s="1"/>
  <c r="S80" i="11"/>
  <c r="S32" i="10"/>
  <c r="W32" i="10"/>
  <c r="X32" i="10" s="1"/>
  <c r="W80" i="12"/>
  <c r="X80" i="12" s="1"/>
  <c r="S80" i="12"/>
  <c r="X25" i="12"/>
  <c r="W75" i="10"/>
  <c r="X75" i="10" s="1"/>
  <c r="S75" i="10"/>
  <c r="S24" i="11"/>
  <c r="W24" i="11"/>
  <c r="X24" i="11" s="1"/>
  <c r="W60" i="12"/>
  <c r="X60" i="12" s="1"/>
  <c r="S60" i="12"/>
  <c r="W70" i="12"/>
  <c r="X70" i="12" s="1"/>
  <c r="S70" i="12"/>
  <c r="S20" i="11"/>
  <c r="W20" i="11"/>
  <c r="X20" i="11" s="1"/>
  <c r="W49" i="12"/>
  <c r="X49" i="12" s="1"/>
  <c r="S49" i="12"/>
  <c r="W11" i="10"/>
  <c r="X11" i="10" s="1"/>
  <c r="S11" i="10"/>
  <c r="W56" i="11"/>
  <c r="X56" i="11" s="1"/>
  <c r="S56" i="11"/>
  <c r="W12" i="10"/>
  <c r="X12" i="10" s="1"/>
  <c r="S12" i="10"/>
  <c r="W26" i="12"/>
  <c r="X26" i="12" s="1"/>
  <c r="S26" i="12"/>
  <c r="S6" i="10"/>
  <c r="W6" i="10"/>
  <c r="X6" i="10" s="1"/>
  <c r="W96" i="12"/>
  <c r="X96" i="12" s="1"/>
  <c r="S96" i="12"/>
  <c r="S105" i="10"/>
  <c r="W105" i="10"/>
  <c r="X105" i="10" s="1"/>
  <c r="BO98" i="11"/>
  <c r="BS98" i="11"/>
  <c r="BT98" i="11" s="1"/>
  <c r="BS82" i="8"/>
  <c r="BT82" i="8" s="1"/>
  <c r="BO82" i="8"/>
  <c r="BS98" i="12"/>
  <c r="BT98" i="12" s="1"/>
  <c r="BO98" i="12"/>
  <c r="BS73" i="10"/>
  <c r="BT73" i="10" s="1"/>
  <c r="BO73" i="10"/>
  <c r="BO97" i="8"/>
  <c r="BS97" i="8"/>
  <c r="BT97" i="8" s="1"/>
  <c r="BS63" i="11"/>
  <c r="BT63" i="11" s="1"/>
  <c r="BO63" i="11"/>
  <c r="BS92" i="12"/>
  <c r="BT92" i="12" s="1"/>
  <c r="BO92" i="12"/>
  <c r="BS58" i="8"/>
  <c r="BT58" i="8" s="1"/>
  <c r="BO58" i="8"/>
  <c r="BO100" i="12"/>
  <c r="BS100" i="12"/>
  <c r="BT100" i="12" s="1"/>
  <c r="BS74" i="8"/>
  <c r="BT74" i="8" s="1"/>
  <c r="BO74" i="8"/>
  <c r="BS14" i="8"/>
  <c r="BT14" i="8" s="1"/>
  <c r="BO14" i="8"/>
  <c r="BS9" i="10"/>
  <c r="BT9" i="10" s="1"/>
  <c r="BO9" i="10"/>
  <c r="BS13" i="10"/>
  <c r="BT13" i="10" s="1"/>
  <c r="BO13" i="10"/>
  <c r="BO24" i="8"/>
  <c r="BS24" i="8"/>
  <c r="BT24" i="8" s="1"/>
  <c r="BO27" i="11"/>
  <c r="BS27" i="11"/>
  <c r="BT27" i="11" s="1"/>
  <c r="BO35" i="11"/>
  <c r="BS35" i="11"/>
  <c r="BT35" i="11" s="1"/>
  <c r="BS42" i="12"/>
  <c r="BT42" i="12" s="1"/>
  <c r="BO42" i="12"/>
  <c r="BS51" i="8"/>
  <c r="BT51" i="8" s="1"/>
  <c r="BO51" i="8"/>
  <c r="BO89" i="11"/>
  <c r="BS89" i="11"/>
  <c r="BT89" i="11" s="1"/>
  <c r="BS99" i="10"/>
  <c r="BT99" i="10" s="1"/>
  <c r="BO99" i="10"/>
  <c r="BO73" i="8"/>
  <c r="BS73" i="8"/>
  <c r="BT73" i="8" s="1"/>
  <c r="BO79" i="8"/>
  <c r="BS79" i="8"/>
  <c r="BT79" i="8" s="1"/>
  <c r="BO8" i="8"/>
  <c r="BS8" i="8"/>
  <c r="BT8" i="8" s="1"/>
  <c r="BS18" i="8"/>
  <c r="BT18" i="8" s="1"/>
  <c r="BO18" i="8"/>
  <c r="BS23" i="10"/>
  <c r="BT23" i="10" s="1"/>
  <c r="BO23" i="10"/>
  <c r="BO29" i="11"/>
  <c r="BS29" i="11"/>
  <c r="BT29" i="11" s="1"/>
  <c r="BO36" i="11"/>
  <c r="BS36" i="11"/>
  <c r="BT36" i="11" s="1"/>
  <c r="BS45" i="8"/>
  <c r="BT45" i="8" s="1"/>
  <c r="BO45" i="8"/>
  <c r="BO49" i="11"/>
  <c r="BS49" i="11"/>
  <c r="BT49" i="11" s="1"/>
  <c r="BS62" i="8"/>
  <c r="BT62" i="8" s="1"/>
  <c r="BO62" i="8"/>
  <c r="BS65" i="12"/>
  <c r="BT65" i="12" s="1"/>
  <c r="BO65" i="12"/>
  <c r="BS76" i="8"/>
  <c r="BT76" i="8" s="1"/>
  <c r="BO76" i="8"/>
  <c r="BS82" i="10"/>
  <c r="BT82" i="10" s="1"/>
  <c r="BO82" i="10"/>
  <c r="BS86" i="12"/>
  <c r="BT86" i="12" s="1"/>
  <c r="BO86" i="12"/>
  <c r="BS32" i="10"/>
  <c r="BT32" i="10" s="1"/>
  <c r="BO32" i="10"/>
  <c r="BS39" i="8"/>
  <c r="BT39" i="8" s="1"/>
  <c r="BO39" i="8"/>
  <c r="BS79" i="10"/>
  <c r="BT79" i="10" s="1"/>
  <c r="BO79" i="10"/>
  <c r="BS90" i="8"/>
  <c r="BT90" i="8" s="1"/>
  <c r="BO90" i="8"/>
  <c r="BO93" i="12"/>
  <c r="BS93" i="12"/>
  <c r="BT93" i="12" s="1"/>
  <c r="BO10" i="10"/>
  <c r="BS10" i="10"/>
  <c r="BT10" i="10" s="1"/>
  <c r="BO101" i="11"/>
  <c r="BS101" i="11"/>
  <c r="BT101" i="11" s="1"/>
  <c r="BO7" i="12"/>
  <c r="BS7" i="12"/>
  <c r="BT7" i="12" s="1"/>
  <c r="CM22" i="11"/>
  <c r="CQ22" i="11"/>
  <c r="CR22" i="11" s="1"/>
  <c r="CQ38" i="11"/>
  <c r="CR38" i="11" s="1"/>
  <c r="CM38" i="11"/>
  <c r="CQ52" i="12"/>
  <c r="CR52" i="12" s="1"/>
  <c r="CM52" i="12"/>
  <c r="CQ69" i="12"/>
  <c r="CR69" i="12" s="1"/>
  <c r="CM69" i="12"/>
  <c r="CM85" i="12"/>
  <c r="CQ85" i="12"/>
  <c r="CR85" i="12" s="1"/>
  <c r="CF8" i="11"/>
  <c r="CQ8" i="11"/>
  <c r="CQ36" i="11"/>
  <c r="CR36" i="11" s="1"/>
  <c r="CM36" i="11"/>
  <c r="CM52" i="11"/>
  <c r="CQ52" i="11"/>
  <c r="CR52" i="11" s="1"/>
  <c r="CM66" i="11"/>
  <c r="CQ66" i="11"/>
  <c r="CR66" i="11" s="1"/>
  <c r="CQ83" i="12"/>
  <c r="CR83" i="12" s="1"/>
  <c r="CM83" i="12"/>
  <c r="CQ50" i="12"/>
  <c r="CR50" i="12" s="1"/>
  <c r="CM50" i="12"/>
  <c r="CM68" i="10"/>
  <c r="CQ68" i="10"/>
  <c r="CR68" i="10" s="1"/>
  <c r="CM82" i="10"/>
  <c r="CQ82" i="10"/>
  <c r="CR82" i="10" s="1"/>
  <c r="CQ99" i="10"/>
  <c r="CR99" i="10" s="1"/>
  <c r="CM99" i="10"/>
  <c r="CM15" i="10"/>
  <c r="CQ15" i="10"/>
  <c r="CR15" i="10" s="1"/>
  <c r="CM10" i="8"/>
  <c r="CQ10" i="8"/>
  <c r="CR10" i="8" s="1"/>
  <c r="CF61" i="8"/>
  <c r="CQ61" i="8"/>
  <c r="CQ66" i="10"/>
  <c r="CR66" i="10" s="1"/>
  <c r="CM66" i="10"/>
  <c r="CQ83" i="8"/>
  <c r="CR83" i="8" s="1"/>
  <c r="CM83" i="8"/>
  <c r="CQ94" i="12"/>
  <c r="CR94" i="12" s="1"/>
  <c r="CM94" i="12"/>
  <c r="CM17" i="10"/>
  <c r="CQ17" i="10"/>
  <c r="CR17" i="10" s="1"/>
  <c r="CM32" i="8"/>
  <c r="CQ32" i="8"/>
  <c r="CR32" i="8" s="1"/>
  <c r="CQ80" i="10"/>
  <c r="CR80" i="10" s="1"/>
  <c r="CM80" i="10"/>
  <c r="CQ96" i="10"/>
  <c r="CR96" i="10" s="1"/>
  <c r="CM96" i="10"/>
  <c r="CM13" i="12"/>
  <c r="CQ13" i="12"/>
  <c r="CR13" i="12" s="1"/>
  <c r="CM29" i="11"/>
  <c r="CQ29" i="11"/>
  <c r="CR29" i="11" s="1"/>
  <c r="CQ43" i="11"/>
  <c r="CR43" i="11" s="1"/>
  <c r="CM43" i="11"/>
  <c r="CM25" i="8"/>
  <c r="CQ25" i="8"/>
  <c r="CR25" i="8" s="1"/>
  <c r="CQ95" i="8"/>
  <c r="CR95" i="8" s="1"/>
  <c r="CM95" i="8"/>
  <c r="CQ13" i="10"/>
  <c r="CR13" i="10" s="1"/>
  <c r="CM13" i="10"/>
  <c r="CQ27" i="12"/>
  <c r="CR27" i="12" s="1"/>
  <c r="CM27" i="12"/>
  <c r="CM43" i="12"/>
  <c r="CQ43" i="12"/>
  <c r="CR43" i="12" s="1"/>
  <c r="CM57" i="11"/>
  <c r="CQ57" i="11"/>
  <c r="CR57" i="11" s="1"/>
  <c r="CM40" i="12"/>
  <c r="CQ40" i="12"/>
  <c r="CR40" i="12" s="1"/>
  <c r="CM99" i="11"/>
  <c r="CQ99" i="11"/>
  <c r="CR99" i="11" s="1"/>
  <c r="CM28" i="8"/>
  <c r="CQ28" i="8"/>
  <c r="CR28" i="8" s="1"/>
  <c r="CM41" i="12"/>
  <c r="CQ41" i="12"/>
  <c r="CR41" i="12" s="1"/>
  <c r="CM57" i="12"/>
  <c r="CQ57" i="12"/>
  <c r="CR57" i="12" s="1"/>
  <c r="CQ73" i="10"/>
  <c r="CR73" i="10" s="1"/>
  <c r="CM73" i="10"/>
  <c r="CM62" i="10"/>
  <c r="CQ62" i="10"/>
  <c r="CR62" i="10" s="1"/>
  <c r="CM22" i="12"/>
  <c r="CQ22" i="12"/>
  <c r="CR22" i="12" s="1"/>
  <c r="CM39" i="12"/>
  <c r="CQ39" i="12"/>
  <c r="CR39" i="12" s="1"/>
  <c r="CM57" i="10"/>
  <c r="CQ57" i="10"/>
  <c r="CR57" i="10" s="1"/>
  <c r="CM74" i="8"/>
  <c r="CQ74" i="8"/>
  <c r="CR74" i="8" s="1"/>
  <c r="CQ88" i="8"/>
  <c r="CR88" i="8" s="1"/>
  <c r="CM88" i="8"/>
  <c r="CM81" i="8"/>
  <c r="CQ81" i="8"/>
  <c r="CR81" i="8" s="1"/>
  <c r="CF26" i="11"/>
  <c r="CQ26" i="11"/>
  <c r="W105" i="12"/>
  <c r="X105" i="12" s="1"/>
  <c r="AQ103" i="10"/>
  <c r="AU103" i="10"/>
  <c r="AV103" i="10" s="1"/>
  <c r="AQ11" i="11"/>
  <c r="AU11" i="11"/>
  <c r="AV11" i="11" s="1"/>
  <c r="AQ26" i="10"/>
  <c r="AU26" i="10"/>
  <c r="AV26" i="10" s="1"/>
  <c r="AU14" i="10"/>
  <c r="AV14" i="10" s="1"/>
  <c r="AQ14" i="10"/>
  <c r="AQ57" i="12"/>
  <c r="AU57" i="12"/>
  <c r="AV57" i="12" s="1"/>
  <c r="AQ89" i="10"/>
  <c r="AU89" i="10"/>
  <c r="AV89" i="10" s="1"/>
  <c r="AQ88" i="11"/>
  <c r="AU88" i="11"/>
  <c r="AV88" i="11" s="1"/>
  <c r="AU38" i="12"/>
  <c r="AV38" i="12" s="1"/>
  <c r="AQ38" i="12"/>
  <c r="AQ82" i="11"/>
  <c r="AU82" i="11"/>
  <c r="AV82" i="11" s="1"/>
  <c r="AU54" i="8"/>
  <c r="AV54" i="8" s="1"/>
  <c r="AQ91" i="11"/>
  <c r="AU91" i="11"/>
  <c r="AV91" i="11" s="1"/>
  <c r="AQ33" i="10"/>
  <c r="AU33" i="10"/>
  <c r="AV33" i="10" s="1"/>
  <c r="AU76" i="11"/>
  <c r="AV76" i="11" s="1"/>
  <c r="AQ76" i="11"/>
  <c r="AU40" i="8"/>
  <c r="AV40" i="8" s="1"/>
  <c r="AU71" i="11"/>
  <c r="AV71" i="11" s="1"/>
  <c r="AQ71" i="11"/>
  <c r="AU84" i="11"/>
  <c r="AV84" i="11" s="1"/>
  <c r="AQ84" i="11"/>
  <c r="AU42" i="12"/>
  <c r="AV42" i="12" s="1"/>
  <c r="AQ42" i="12"/>
  <c r="AU31" i="11"/>
  <c r="AV31" i="11" s="1"/>
  <c r="AQ31" i="11"/>
  <c r="AQ60" i="11"/>
  <c r="AU60" i="11"/>
  <c r="AV60" i="11" s="1"/>
  <c r="AQ77" i="11"/>
  <c r="AU77" i="11"/>
  <c r="AV77" i="11" s="1"/>
  <c r="AU76" i="12"/>
  <c r="AV76" i="12" s="1"/>
  <c r="AQ76" i="12"/>
  <c r="AU82" i="8"/>
  <c r="AV82" i="8" s="1"/>
  <c r="AU9" i="8"/>
  <c r="AV9" i="8" s="1"/>
  <c r="AQ62" i="11"/>
  <c r="AU62" i="11"/>
  <c r="AV62" i="11" s="1"/>
  <c r="AU101" i="10"/>
  <c r="AV101" i="10" s="1"/>
  <c r="AQ101" i="10"/>
  <c r="AQ36" i="12"/>
  <c r="AU36" i="12"/>
  <c r="AV36" i="12" s="1"/>
  <c r="AQ61" i="11"/>
  <c r="AU61" i="11"/>
  <c r="AV61" i="11" s="1"/>
  <c r="AU27" i="8"/>
  <c r="AV27" i="8" s="1"/>
  <c r="AU16" i="8"/>
  <c r="AV16" i="8" s="1"/>
  <c r="AU98" i="8"/>
  <c r="AV98" i="8" s="1"/>
  <c r="AQ22" i="12"/>
  <c r="AU22" i="12"/>
  <c r="AV22" i="12" s="1"/>
  <c r="AU50" i="11"/>
  <c r="AV50" i="11" s="1"/>
  <c r="AQ50" i="11"/>
  <c r="AQ89" i="11"/>
  <c r="AU89" i="11"/>
  <c r="AV89" i="11" s="1"/>
  <c r="AQ65" i="11"/>
  <c r="AU65" i="11"/>
  <c r="AV65" i="11" s="1"/>
  <c r="AQ43" i="12"/>
  <c r="AU43" i="12"/>
  <c r="AV43" i="12" s="1"/>
  <c r="AU23" i="12"/>
  <c r="AV23" i="12" s="1"/>
  <c r="AQ23" i="12"/>
  <c r="AQ53" i="10"/>
  <c r="AU53" i="10"/>
  <c r="AV53" i="10" s="1"/>
  <c r="AQ8" i="12"/>
  <c r="AU8" i="12"/>
  <c r="AV8" i="12" s="1"/>
  <c r="AQ81" i="10"/>
  <c r="AU81" i="10"/>
  <c r="AV81" i="10" s="1"/>
  <c r="S106" i="10"/>
  <c r="W106" i="10"/>
  <c r="X106" i="10" s="1"/>
  <c r="W29" i="12"/>
  <c r="X29" i="12" s="1"/>
  <c r="S29" i="12"/>
  <c r="W84" i="11"/>
  <c r="X84" i="11" s="1"/>
  <c r="S84" i="11"/>
  <c r="S15" i="11"/>
  <c r="W15" i="11"/>
  <c r="X15" i="11" s="1"/>
  <c r="S88" i="10"/>
  <c r="W88" i="10"/>
  <c r="X88" i="10" s="1"/>
  <c r="W51" i="12"/>
  <c r="X51" i="12" s="1"/>
  <c r="S51" i="12"/>
  <c r="S31" i="10"/>
  <c r="W31" i="10"/>
  <c r="X31" i="10" s="1"/>
  <c r="W91" i="10"/>
  <c r="X91" i="10" s="1"/>
  <c r="S91" i="10"/>
  <c r="W78" i="12"/>
  <c r="X78" i="12" s="1"/>
  <c r="S78" i="12"/>
  <c r="W63" i="12"/>
  <c r="X63" i="12" s="1"/>
  <c r="S63" i="12"/>
  <c r="S81" i="10"/>
  <c r="W81" i="10"/>
  <c r="X81" i="10" s="1"/>
  <c r="S39" i="12"/>
  <c r="W39" i="12"/>
  <c r="X39" i="12" s="1"/>
  <c r="S97" i="10"/>
  <c r="W97" i="10"/>
  <c r="X97" i="10" s="1"/>
  <c r="S53" i="10"/>
  <c r="W53" i="10"/>
  <c r="X53" i="10" s="1"/>
  <c r="W86" i="11"/>
  <c r="X86" i="11" s="1"/>
  <c r="S86" i="11"/>
  <c r="S16" i="10"/>
  <c r="W16" i="10"/>
  <c r="X16" i="10" s="1"/>
  <c r="S50" i="12"/>
  <c r="W50" i="12"/>
  <c r="X50" i="12" s="1"/>
  <c r="W58" i="10"/>
  <c r="X58" i="10" s="1"/>
  <c r="S58" i="10"/>
  <c r="W63" i="11"/>
  <c r="X63" i="11" s="1"/>
  <c r="S63" i="11"/>
  <c r="S43" i="11"/>
  <c r="W43" i="11"/>
  <c r="X43" i="11" s="1"/>
  <c r="W21" i="12"/>
  <c r="X21" i="12" s="1"/>
  <c r="S21" i="12"/>
  <c r="W38" i="12"/>
  <c r="X38" i="12" s="1"/>
  <c r="S38" i="12"/>
  <c r="W78" i="10"/>
  <c r="X78" i="10" s="1"/>
  <c r="S78" i="10"/>
  <c r="S92" i="10"/>
  <c r="W92" i="10"/>
  <c r="X92" i="10" s="1"/>
  <c r="W83" i="11"/>
  <c r="X83" i="11" s="1"/>
  <c r="S83" i="11"/>
  <c r="S73" i="12"/>
  <c r="W73" i="12"/>
  <c r="X73" i="12" s="1"/>
  <c r="S87" i="11"/>
  <c r="W87" i="11"/>
  <c r="X87" i="11" s="1"/>
  <c r="W61" i="10"/>
  <c r="X61" i="10" s="1"/>
  <c r="S61" i="10"/>
  <c r="S22" i="10"/>
  <c r="W22" i="10"/>
  <c r="X22" i="10" s="1"/>
  <c r="W51" i="10"/>
  <c r="X51" i="10" s="1"/>
  <c r="S51" i="10"/>
  <c r="S41" i="12"/>
  <c r="W41" i="12"/>
  <c r="X41" i="12" s="1"/>
  <c r="W60" i="8"/>
  <c r="X60" i="8" s="1"/>
  <c r="W80" i="8"/>
  <c r="X80" i="8" s="1"/>
  <c r="S8" i="11"/>
  <c r="W8" i="11"/>
  <c r="X8" i="11" s="1"/>
  <c r="W24" i="12"/>
  <c r="X24" i="12" s="1"/>
  <c r="S24" i="12"/>
  <c r="W69" i="11"/>
  <c r="X69" i="11" s="1"/>
  <c r="S69" i="11"/>
  <c r="W7" i="10"/>
  <c r="X7" i="10" s="1"/>
  <c r="S7" i="10"/>
  <c r="S101" i="12"/>
  <c r="W101" i="12"/>
  <c r="X101" i="12" s="1"/>
  <c r="W97" i="11"/>
  <c r="X97" i="11" s="1"/>
  <c r="S97" i="11"/>
  <c r="S99" i="10"/>
  <c r="W99" i="10"/>
  <c r="X99" i="10" s="1"/>
  <c r="W103" i="10"/>
  <c r="X103" i="10" s="1"/>
  <c r="S103" i="10"/>
  <c r="S102" i="11"/>
  <c r="W102" i="11"/>
  <c r="X102" i="11" s="1"/>
  <c r="BS85" i="8"/>
  <c r="BT85" i="8" s="1"/>
  <c r="BO85" i="8"/>
  <c r="BS86" i="11"/>
  <c r="BT86" i="11" s="1"/>
  <c r="BO86" i="11"/>
  <c r="BS15" i="11"/>
  <c r="BT15" i="11" s="1"/>
  <c r="BO15" i="11"/>
  <c r="BO83" i="8"/>
  <c r="BS83" i="8"/>
  <c r="BT83" i="8" s="1"/>
  <c r="BO84" i="11"/>
  <c r="BS84" i="11"/>
  <c r="BT84" i="11" s="1"/>
  <c r="BO6" i="10"/>
  <c r="BS6" i="10"/>
  <c r="BT6" i="10" s="1"/>
  <c r="BO78" i="11"/>
  <c r="BS78" i="11"/>
  <c r="BT78" i="11" s="1"/>
  <c r="BS82" i="12"/>
  <c r="BT82" i="12" s="1"/>
  <c r="BO82" i="12"/>
  <c r="BS76" i="12"/>
  <c r="BT76" i="12" s="1"/>
  <c r="BO76" i="12"/>
  <c r="BS80" i="12"/>
  <c r="BT80" i="12" s="1"/>
  <c r="BO80" i="12"/>
  <c r="BS101" i="10"/>
  <c r="BT101" i="10" s="1"/>
  <c r="BO101" i="10"/>
  <c r="BO63" i="12"/>
  <c r="BS63" i="12"/>
  <c r="BT63" i="12" s="1"/>
  <c r="BO55" i="11"/>
  <c r="BS55" i="11"/>
  <c r="BT55" i="11" s="1"/>
  <c r="BS47" i="12"/>
  <c r="BT47" i="12" s="1"/>
  <c r="BO47" i="12"/>
  <c r="BO6" i="12"/>
  <c r="BS6" i="12"/>
  <c r="BT6" i="12" s="1"/>
  <c r="BO22" i="8"/>
  <c r="BS22" i="8"/>
  <c r="BT22" i="8" s="1"/>
  <c r="BS26" i="12"/>
  <c r="BT26" i="12" s="1"/>
  <c r="BO26" i="12"/>
  <c r="BO34" i="10"/>
  <c r="BS34" i="10"/>
  <c r="BT34" i="10" s="1"/>
  <c r="BO73" i="12"/>
  <c r="BS73" i="12"/>
  <c r="BT73" i="12" s="1"/>
  <c r="BO85" i="10"/>
  <c r="BS85" i="10"/>
  <c r="BT85" i="10" s="1"/>
  <c r="BO92" i="8"/>
  <c r="BS92" i="8"/>
  <c r="BT92" i="8" s="1"/>
  <c r="BS97" i="12"/>
  <c r="BT97" i="12" s="1"/>
  <c r="BO97" i="12"/>
  <c r="BO57" i="8"/>
  <c r="BS57" i="8"/>
  <c r="BT57" i="8" s="1"/>
  <c r="BO62" i="10"/>
  <c r="BS62" i="10"/>
  <c r="BT62" i="10" s="1"/>
  <c r="BO13" i="11"/>
  <c r="BS13" i="11"/>
  <c r="BT13" i="11" s="1"/>
  <c r="BO20" i="12"/>
  <c r="BS20" i="12"/>
  <c r="BT20" i="12" s="1"/>
  <c r="BO28" i="10"/>
  <c r="BS28" i="10"/>
  <c r="BT28" i="10" s="1"/>
  <c r="BS83" i="11"/>
  <c r="BT83" i="11" s="1"/>
  <c r="BO83" i="11"/>
  <c r="BO95" i="10"/>
  <c r="BS95" i="10"/>
  <c r="BT95" i="10" s="1"/>
  <c r="BO7" i="10"/>
  <c r="BS7" i="10"/>
  <c r="BT7" i="10" s="1"/>
  <c r="BS35" i="10"/>
  <c r="BT35" i="10" s="1"/>
  <c r="BO35" i="10"/>
  <c r="BS46" i="8"/>
  <c r="BT46" i="8" s="1"/>
  <c r="BO46" i="8"/>
  <c r="BS52" i="8"/>
  <c r="BT52" i="8" s="1"/>
  <c r="BO52" i="8"/>
  <c r="BO60" i="8"/>
  <c r="BS60" i="8"/>
  <c r="BT60" i="8" s="1"/>
  <c r="BS67" i="8"/>
  <c r="BT67" i="8" s="1"/>
  <c r="BO67" i="8"/>
  <c r="BS72" i="10"/>
  <c r="BT72" i="10" s="1"/>
  <c r="BO72" i="10"/>
  <c r="BO14" i="12"/>
  <c r="BS14" i="12"/>
  <c r="BT14" i="12" s="1"/>
  <c r="BO20" i="11"/>
  <c r="BS20" i="11"/>
  <c r="BT20" i="11" s="1"/>
  <c r="BS63" i="10"/>
  <c r="BT63" i="10" s="1"/>
  <c r="BO63" i="10"/>
  <c r="BO71" i="12"/>
  <c r="BS71" i="12"/>
  <c r="BT71" i="12" s="1"/>
  <c r="BO77" i="11"/>
  <c r="BS77" i="11"/>
  <c r="BT77" i="11" s="1"/>
  <c r="BO85" i="11"/>
  <c r="BS85" i="11"/>
  <c r="BT85" i="11" s="1"/>
  <c r="BO94" i="10"/>
  <c r="BS94" i="10"/>
  <c r="BT94" i="10" s="1"/>
  <c r="BS12" i="12"/>
  <c r="BT12" i="12" s="1"/>
  <c r="BO12" i="12"/>
  <c r="BO102" i="10"/>
  <c r="BS102" i="10"/>
  <c r="BT102" i="10" s="1"/>
  <c r="BO101" i="12"/>
  <c r="BS101" i="12"/>
  <c r="BT101" i="12" s="1"/>
  <c r="BO12" i="8"/>
  <c r="BS12" i="8"/>
  <c r="BT12" i="8" s="1"/>
  <c r="CM104" i="10"/>
  <c r="CQ104" i="10"/>
  <c r="CR104" i="10" s="1"/>
  <c r="CQ24" i="10"/>
  <c r="CR24" i="10" s="1"/>
  <c r="CM24" i="10"/>
  <c r="CM36" i="12"/>
  <c r="CQ36" i="12"/>
  <c r="CR36" i="12" s="1"/>
  <c r="CM53" i="12"/>
  <c r="CQ53" i="12"/>
  <c r="CR53" i="12" s="1"/>
  <c r="CQ72" i="8"/>
  <c r="CR72" i="8" s="1"/>
  <c r="CM72" i="8"/>
  <c r="CM85" i="11"/>
  <c r="CQ85" i="11"/>
  <c r="CR85" i="11" s="1"/>
  <c r="CM97" i="12"/>
  <c r="CQ97" i="12"/>
  <c r="CR97" i="12" s="1"/>
  <c r="CM20" i="12"/>
  <c r="CQ20" i="12"/>
  <c r="CR20" i="12" s="1"/>
  <c r="CQ39" i="8"/>
  <c r="CR39" i="8" s="1"/>
  <c r="CM39" i="8"/>
  <c r="CM50" i="11"/>
  <c r="CQ50" i="11"/>
  <c r="CR50" i="11" s="1"/>
  <c r="CM67" i="12"/>
  <c r="CQ67" i="12"/>
  <c r="CR67" i="12" s="1"/>
  <c r="CM83" i="11"/>
  <c r="CQ83" i="11"/>
  <c r="CR83" i="11" s="1"/>
  <c r="CM34" i="11"/>
  <c r="CQ34" i="11"/>
  <c r="CR34" i="11" s="1"/>
  <c r="CQ52" i="10"/>
  <c r="CR52" i="10" s="1"/>
  <c r="CM52" i="10"/>
  <c r="CQ67" i="8"/>
  <c r="CR67" i="8" s="1"/>
  <c r="CM67" i="8"/>
  <c r="CM84" i="8"/>
  <c r="CQ84" i="8"/>
  <c r="CR84" i="8" s="1"/>
  <c r="CQ50" i="10"/>
  <c r="CR50" i="10" s="1"/>
  <c r="CM50" i="10"/>
  <c r="CQ78" i="12"/>
  <c r="CR78" i="12" s="1"/>
  <c r="CM78" i="12"/>
  <c r="CM95" i="11"/>
  <c r="CQ95" i="11"/>
  <c r="CR95" i="11" s="1"/>
  <c r="CM64" i="10"/>
  <c r="CQ64" i="10"/>
  <c r="CR64" i="10" s="1"/>
  <c r="CM78" i="11"/>
  <c r="CQ78" i="11"/>
  <c r="CR78" i="11" s="1"/>
  <c r="CM94" i="10"/>
  <c r="CQ94" i="10"/>
  <c r="CR94" i="10" s="1"/>
  <c r="CM13" i="11"/>
  <c r="CQ13" i="11"/>
  <c r="CR13" i="11" s="1"/>
  <c r="CQ30" i="8"/>
  <c r="CR30" i="8" s="1"/>
  <c r="CM30" i="8"/>
  <c r="CM7" i="8"/>
  <c r="CQ7" i="8"/>
  <c r="CR7" i="8" s="1"/>
  <c r="CQ76" i="12"/>
  <c r="CR76" i="12" s="1"/>
  <c r="CM76" i="12"/>
  <c r="CM92" i="11"/>
  <c r="CQ92" i="11"/>
  <c r="CR92" i="11" s="1"/>
  <c r="CQ14" i="8"/>
  <c r="CR14" i="8" s="1"/>
  <c r="CM14" i="8"/>
  <c r="CM29" i="10"/>
  <c r="CQ29" i="10"/>
  <c r="CR29" i="10" s="1"/>
  <c r="CQ43" i="10"/>
  <c r="CR43" i="10" s="1"/>
  <c r="CM43" i="10"/>
  <c r="CM9" i="11"/>
  <c r="CQ9" i="11"/>
  <c r="CR9" i="11" s="1"/>
  <c r="CQ92" i="10"/>
  <c r="CR92" i="10" s="1"/>
  <c r="CM92" i="10"/>
  <c r="CQ9" i="12"/>
  <c r="CR9" i="12" s="1"/>
  <c r="CM9" i="12"/>
  <c r="CM27" i="10"/>
  <c r="CQ27" i="10"/>
  <c r="CR27" i="10" s="1"/>
  <c r="CQ44" i="8"/>
  <c r="CR44" i="8" s="1"/>
  <c r="CM44" i="8"/>
  <c r="CQ55" i="11"/>
  <c r="CR55" i="11" s="1"/>
  <c r="CM55" i="11"/>
  <c r="CQ38" i="12"/>
  <c r="CR38" i="12" s="1"/>
  <c r="CM38" i="12"/>
  <c r="CM26" i="8"/>
  <c r="CQ26" i="8"/>
  <c r="CR26" i="8" s="1"/>
  <c r="CQ42" i="8"/>
  <c r="CR42" i="8" s="1"/>
  <c r="CM42" i="8"/>
  <c r="CM55" i="12"/>
  <c r="CQ55" i="12"/>
  <c r="CR55" i="12" s="1"/>
  <c r="CQ69" i="11"/>
  <c r="CR69" i="11" s="1"/>
  <c r="CM69" i="11"/>
  <c r="CQ56" i="12"/>
  <c r="CR56" i="12" s="1"/>
  <c r="CM56" i="12"/>
  <c r="AQ106" i="10"/>
  <c r="AU106" i="10"/>
  <c r="AV106" i="10" s="1"/>
  <c r="CQ38" i="10"/>
  <c r="CR38" i="10" s="1"/>
  <c r="DO75" i="12"/>
  <c r="DO89" i="11"/>
  <c r="DP89" i="11" s="1"/>
  <c r="DO62" i="11"/>
  <c r="DP62" i="11" s="1"/>
  <c r="AQ102" i="10"/>
  <c r="AU102" i="10"/>
  <c r="AV102" i="10" s="1"/>
  <c r="AU26" i="12"/>
  <c r="AV26" i="12" s="1"/>
  <c r="AQ26" i="12"/>
  <c r="AQ56" i="11"/>
  <c r="AU56" i="11"/>
  <c r="AV56" i="11" s="1"/>
  <c r="AQ28" i="10"/>
  <c r="AU28" i="10"/>
  <c r="AV28" i="10" s="1"/>
  <c r="AQ6" i="10"/>
  <c r="AU6" i="10"/>
  <c r="AV6" i="10" s="1"/>
  <c r="AV27" i="12"/>
  <c r="AQ84" i="12"/>
  <c r="AU84" i="12"/>
  <c r="AV84" i="12" s="1"/>
  <c r="AQ83" i="12"/>
  <c r="AU83" i="12"/>
  <c r="AV83" i="12" s="1"/>
  <c r="AU83" i="11"/>
  <c r="AV83" i="11" s="1"/>
  <c r="AQ83" i="11"/>
  <c r="AQ53" i="11"/>
  <c r="AU53" i="11"/>
  <c r="AV53" i="11" s="1"/>
  <c r="AU40" i="11"/>
  <c r="AV40" i="11" s="1"/>
  <c r="AQ40" i="11"/>
  <c r="AU59" i="10"/>
  <c r="AV59" i="10" s="1"/>
  <c r="AQ59" i="10"/>
  <c r="AQ45" i="11"/>
  <c r="AU45" i="11"/>
  <c r="AV45" i="11" s="1"/>
  <c r="AU50" i="12"/>
  <c r="AV50" i="12" s="1"/>
  <c r="AQ50" i="12"/>
  <c r="AQ85" i="10"/>
  <c r="AU85" i="10"/>
  <c r="AV85" i="10" s="1"/>
  <c r="AU39" i="11"/>
  <c r="AV39" i="11" s="1"/>
  <c r="AQ39" i="11"/>
  <c r="AQ92" i="11"/>
  <c r="AU92" i="11"/>
  <c r="AV92" i="11" s="1"/>
  <c r="AU58" i="10"/>
  <c r="AV58" i="10" s="1"/>
  <c r="AQ58" i="10"/>
  <c r="AQ35" i="10"/>
  <c r="AU35" i="10"/>
  <c r="AV35" i="10" s="1"/>
  <c r="AQ77" i="10"/>
  <c r="AU77" i="10"/>
  <c r="AV77" i="10" s="1"/>
  <c r="AQ10" i="12"/>
  <c r="AU10" i="12"/>
  <c r="AV10" i="12" s="1"/>
  <c r="AU86" i="8"/>
  <c r="AV86" i="8" s="1"/>
  <c r="AU39" i="8"/>
  <c r="AV39" i="8" s="1"/>
  <c r="AU69" i="11"/>
  <c r="AV69" i="11" s="1"/>
  <c r="AQ69" i="11"/>
  <c r="AU72" i="8"/>
  <c r="AV72" i="8" s="1"/>
  <c r="AQ93" i="11"/>
  <c r="AU93" i="11"/>
  <c r="AV93" i="11" s="1"/>
  <c r="AU33" i="8"/>
  <c r="AV33" i="8" s="1"/>
  <c r="AU25" i="12"/>
  <c r="AV25" i="12" s="1"/>
  <c r="AQ25" i="12"/>
  <c r="AU63" i="11"/>
  <c r="AV63" i="11" s="1"/>
  <c r="AQ63" i="11"/>
  <c r="AU59" i="12"/>
  <c r="AV59" i="12" s="1"/>
  <c r="AQ59" i="12"/>
  <c r="AU12" i="8"/>
  <c r="AV12" i="8" s="1"/>
  <c r="AU63" i="8"/>
  <c r="AV63" i="8" s="1"/>
  <c r="AU81" i="12"/>
  <c r="AV81" i="12" s="1"/>
  <c r="AQ81" i="12"/>
  <c r="AU70" i="11"/>
  <c r="AV70" i="11" s="1"/>
  <c r="AQ70" i="11"/>
  <c r="AU21" i="10"/>
  <c r="AV21" i="10" s="1"/>
  <c r="AQ21" i="10"/>
  <c r="AQ8" i="11"/>
  <c r="AU8" i="11"/>
  <c r="AV8" i="11" s="1"/>
  <c r="AQ95" i="11"/>
  <c r="AU95" i="11"/>
  <c r="AV95" i="11" s="1"/>
  <c r="AU20" i="10"/>
  <c r="AV20" i="10" s="1"/>
  <c r="AQ20" i="10"/>
  <c r="AU47" i="12"/>
  <c r="AV47" i="12" s="1"/>
  <c r="AQ47" i="12"/>
  <c r="AQ19" i="12"/>
  <c r="AU19" i="12"/>
  <c r="AV19" i="12" s="1"/>
  <c r="AU31" i="8"/>
  <c r="AV31" i="8" s="1"/>
  <c r="AQ68" i="11"/>
  <c r="AU68" i="11"/>
  <c r="AV68" i="11" s="1"/>
  <c r="AU58" i="8"/>
  <c r="AV58" i="8" s="1"/>
  <c r="AU16" i="12"/>
  <c r="AV16" i="12" s="1"/>
  <c r="AQ16" i="12"/>
  <c r="S104" i="11"/>
  <c r="W104" i="11"/>
  <c r="X104" i="11" s="1"/>
  <c r="W93" i="12"/>
  <c r="X93" i="12" s="1"/>
  <c r="S93" i="12"/>
  <c r="S54" i="10"/>
  <c r="W54" i="10"/>
  <c r="X54" i="10" s="1"/>
  <c r="W15" i="10"/>
  <c r="X15" i="10" s="1"/>
  <c r="S15" i="10"/>
  <c r="S90" i="11"/>
  <c r="W90" i="11"/>
  <c r="X90" i="11" s="1"/>
  <c r="W28" i="10"/>
  <c r="X28" i="10" s="1"/>
  <c r="S28" i="10"/>
  <c r="S95" i="10"/>
  <c r="W95" i="10"/>
  <c r="X95" i="10" s="1"/>
  <c r="W12" i="12"/>
  <c r="X12" i="12" s="1"/>
  <c r="S12" i="12"/>
  <c r="W38" i="11"/>
  <c r="X38" i="11" s="1"/>
  <c r="S38" i="11"/>
  <c r="S54" i="12"/>
  <c r="W54" i="12"/>
  <c r="X54" i="12" s="1"/>
  <c r="S96" i="10"/>
  <c r="W96" i="10"/>
  <c r="X96" i="10" s="1"/>
  <c r="W17" i="10"/>
  <c r="X17" i="10" s="1"/>
  <c r="S17" i="10"/>
  <c r="W95" i="11"/>
  <c r="X95" i="11" s="1"/>
  <c r="S95" i="11"/>
  <c r="W94" i="11"/>
  <c r="X94" i="11" s="1"/>
  <c r="S94" i="11"/>
  <c r="W99" i="11"/>
  <c r="X99" i="11" s="1"/>
  <c r="S99" i="11"/>
  <c r="W14" i="11"/>
  <c r="X14" i="11" s="1"/>
  <c r="S14" i="11"/>
  <c r="W62" i="12"/>
  <c r="X62" i="12" s="1"/>
  <c r="S62" i="12"/>
  <c r="S90" i="12"/>
  <c r="W90" i="12"/>
  <c r="X90" i="12" s="1"/>
  <c r="W86" i="10"/>
  <c r="X86" i="10" s="1"/>
  <c r="S86" i="10"/>
  <c r="S70" i="11"/>
  <c r="W70" i="11"/>
  <c r="X70" i="11" s="1"/>
  <c r="W66" i="8"/>
  <c r="X66" i="8" s="1"/>
  <c r="W59" i="12"/>
  <c r="X59" i="12" s="1"/>
  <c r="S59" i="12"/>
  <c r="W6" i="11"/>
  <c r="X6" i="11" s="1"/>
  <c r="S6" i="11"/>
  <c r="S53" i="11"/>
  <c r="W53" i="11"/>
  <c r="X53" i="11" s="1"/>
  <c r="S83" i="12"/>
  <c r="W83" i="12"/>
  <c r="X83" i="12" s="1"/>
  <c r="W70" i="10"/>
  <c r="X70" i="10" s="1"/>
  <c r="S70" i="10"/>
  <c r="W56" i="8"/>
  <c r="X56" i="8" s="1"/>
  <c r="W10" i="12"/>
  <c r="X10" i="12" s="1"/>
  <c r="S10" i="12"/>
  <c r="W72" i="12"/>
  <c r="X72" i="12" s="1"/>
  <c r="S72" i="12"/>
  <c r="W86" i="12"/>
  <c r="X86" i="12" s="1"/>
  <c r="S86" i="12"/>
  <c r="S65" i="12"/>
  <c r="W65" i="12"/>
  <c r="X65" i="12" s="1"/>
  <c r="S57" i="12"/>
  <c r="W57" i="12"/>
  <c r="X57" i="12" s="1"/>
  <c r="S72" i="11"/>
  <c r="W72" i="11"/>
  <c r="X72" i="11" s="1"/>
  <c r="S19" i="12"/>
  <c r="W19" i="12"/>
  <c r="X19" i="12" s="1"/>
  <c r="W46" i="12"/>
  <c r="X46" i="12" s="1"/>
  <c r="S46" i="12"/>
  <c r="S43" i="10"/>
  <c r="W43" i="10"/>
  <c r="X43" i="10" s="1"/>
  <c r="W55" i="11"/>
  <c r="X55" i="11" s="1"/>
  <c r="S55" i="11"/>
  <c r="W75" i="11"/>
  <c r="X75" i="11" s="1"/>
  <c r="S75" i="11"/>
  <c r="W13" i="8"/>
  <c r="X13" i="8" s="1"/>
  <c r="W28" i="8"/>
  <c r="X28" i="8" s="1"/>
  <c r="S69" i="12"/>
  <c r="W69" i="12"/>
  <c r="X69" i="12" s="1"/>
  <c r="W101" i="11"/>
  <c r="X101" i="11" s="1"/>
  <c r="S101" i="11"/>
  <c r="S102" i="10"/>
  <c r="W102" i="10"/>
  <c r="X102" i="10" s="1"/>
  <c r="CM102" i="12"/>
  <c r="CQ102" i="12"/>
  <c r="CR102" i="12" s="1"/>
  <c r="BS66" i="11"/>
  <c r="BT66" i="11" s="1"/>
  <c r="BO66" i="11"/>
  <c r="BS70" i="12"/>
  <c r="BT70" i="12" s="1"/>
  <c r="BO70" i="12"/>
  <c r="BS89" i="12"/>
  <c r="BT89" i="12" s="1"/>
  <c r="BO89" i="12"/>
  <c r="BO64" i="11"/>
  <c r="BS64" i="11"/>
  <c r="BT64" i="11" s="1"/>
  <c r="BO68" i="11"/>
  <c r="BS68" i="11"/>
  <c r="BT68" i="11" s="1"/>
  <c r="BS84" i="8"/>
  <c r="BT84" i="8" s="1"/>
  <c r="BO84" i="8"/>
  <c r="BS64" i="10"/>
  <c r="BT64" i="10" s="1"/>
  <c r="BO64" i="10"/>
  <c r="BO66" i="12"/>
  <c r="BS66" i="12"/>
  <c r="BT66" i="12" s="1"/>
  <c r="BS75" i="10"/>
  <c r="BT75" i="10" s="1"/>
  <c r="BO75" i="10"/>
  <c r="BS60" i="11"/>
  <c r="BT60" i="11" s="1"/>
  <c r="BO60" i="11"/>
  <c r="BO66" i="10"/>
  <c r="BS66" i="10"/>
  <c r="BT66" i="10" s="1"/>
  <c r="BS65" i="11"/>
  <c r="BT65" i="11" s="1"/>
  <c r="BO65" i="11"/>
  <c r="BS92" i="10"/>
  <c r="BT92" i="10" s="1"/>
  <c r="BO92" i="10"/>
  <c r="BS96" i="10"/>
  <c r="BT96" i="10" s="1"/>
  <c r="BO96" i="10"/>
  <c r="BO50" i="8"/>
  <c r="BS50" i="8"/>
  <c r="BT50" i="8" s="1"/>
  <c r="BO99" i="12"/>
  <c r="BS99" i="12"/>
  <c r="BT99" i="12" s="1"/>
  <c r="BS99" i="11"/>
  <c r="BT99" i="11" s="1"/>
  <c r="BO99" i="11"/>
  <c r="BO95" i="11"/>
  <c r="BS95" i="11"/>
  <c r="BT95" i="11" s="1"/>
  <c r="BO100" i="10"/>
  <c r="BS100" i="10"/>
  <c r="BT100" i="10" s="1"/>
  <c r="BS89" i="10"/>
  <c r="BT89" i="10" s="1"/>
  <c r="BO89" i="10"/>
  <c r="BO6" i="11"/>
  <c r="BS6" i="11"/>
  <c r="BT6" i="11" s="1"/>
  <c r="BO16" i="11"/>
  <c r="BS16" i="11"/>
  <c r="BT16" i="11" s="1"/>
  <c r="BO59" i="10"/>
  <c r="BS59" i="10"/>
  <c r="BT59" i="10" s="1"/>
  <c r="BO67" i="11"/>
  <c r="BS67" i="11"/>
  <c r="BT67" i="11" s="1"/>
  <c r="BO73" i="11"/>
  <c r="BS73" i="11"/>
  <c r="BT73" i="11" s="1"/>
  <c r="BO81" i="12"/>
  <c r="BS81" i="12"/>
  <c r="BT81" i="12" s="1"/>
  <c r="BS91" i="8"/>
  <c r="BT91" i="8" s="1"/>
  <c r="BO91" i="8"/>
  <c r="BO94" i="12"/>
  <c r="BS94" i="12"/>
  <c r="BT94" i="12" s="1"/>
  <c r="BO7" i="11"/>
  <c r="BS7" i="11"/>
  <c r="BT7" i="11" s="1"/>
  <c r="BS38" i="12"/>
  <c r="BT38" i="12" s="1"/>
  <c r="BO38" i="12"/>
  <c r="BO46" i="10"/>
  <c r="BS46" i="10"/>
  <c r="BT46" i="10" s="1"/>
  <c r="BO11" i="10"/>
  <c r="BS11" i="10"/>
  <c r="BT11" i="10" s="1"/>
  <c r="BS67" i="12"/>
  <c r="BT67" i="12" s="1"/>
  <c r="BO67" i="12"/>
  <c r="BS77" i="12"/>
  <c r="BT77" i="12" s="1"/>
  <c r="BO77" i="12"/>
  <c r="BO83" i="12"/>
  <c r="BS83" i="12"/>
  <c r="BT83" i="12" s="1"/>
  <c r="BS93" i="10"/>
  <c r="BT93" i="10" s="1"/>
  <c r="BO93" i="10"/>
  <c r="BO10" i="12"/>
  <c r="BS10" i="12"/>
  <c r="BT10" i="12" s="1"/>
  <c r="BS20" i="8"/>
  <c r="BT20" i="8" s="1"/>
  <c r="BO20" i="8"/>
  <c r="BO30" i="8"/>
  <c r="BS30" i="8"/>
  <c r="BT30" i="8" s="1"/>
  <c r="BO33" i="11"/>
  <c r="BS33" i="11"/>
  <c r="BT33" i="11" s="1"/>
  <c r="BO41" i="11"/>
  <c r="BS41" i="11"/>
  <c r="BT41" i="11" s="1"/>
  <c r="BS50" i="10"/>
  <c r="BT50" i="10" s="1"/>
  <c r="BO50" i="10"/>
  <c r="BO54" i="12"/>
  <c r="BS54" i="12"/>
  <c r="BT54" i="12" s="1"/>
  <c r="BO45" i="11"/>
  <c r="BS45" i="11"/>
  <c r="BT45" i="11" s="1"/>
  <c r="BO57" i="10"/>
  <c r="BS57" i="10"/>
  <c r="BT57" i="10" s="1"/>
  <c r="BO61" i="12"/>
  <c r="BS61" i="12"/>
  <c r="BT61" i="12" s="1"/>
  <c r="BO72" i="8"/>
  <c r="BS72" i="8"/>
  <c r="BT72" i="8" s="1"/>
  <c r="BO78" i="10"/>
  <c r="BS78" i="10"/>
  <c r="BT78" i="10" s="1"/>
  <c r="BO84" i="10"/>
  <c r="BS84" i="10"/>
  <c r="BT84" i="10" s="1"/>
  <c r="BO97" i="11"/>
  <c r="BS97" i="11"/>
  <c r="BT97" i="11" s="1"/>
  <c r="AQ104" i="12"/>
  <c r="AU104" i="12"/>
  <c r="AV104" i="12" s="1"/>
  <c r="CQ22" i="10"/>
  <c r="CR22" i="10" s="1"/>
  <c r="CM22" i="10"/>
  <c r="CQ40" i="8"/>
  <c r="CR40" i="8" s="1"/>
  <c r="CM40" i="8"/>
  <c r="CM56" i="8"/>
  <c r="CQ56" i="8"/>
  <c r="CR56" i="8" s="1"/>
  <c r="CQ71" i="10"/>
  <c r="CR71" i="10" s="1"/>
  <c r="CM71" i="10"/>
  <c r="CQ86" i="8"/>
  <c r="CR86" i="8" s="1"/>
  <c r="CM86" i="8"/>
  <c r="CM76" i="11"/>
  <c r="CQ76" i="11"/>
  <c r="CR76" i="11" s="1"/>
  <c r="CQ23" i="8"/>
  <c r="CR23" i="8" s="1"/>
  <c r="CM23" i="8"/>
  <c r="CM34" i="12"/>
  <c r="CQ34" i="12"/>
  <c r="CR34" i="12" s="1"/>
  <c r="CM54" i="8"/>
  <c r="CQ54" i="8"/>
  <c r="CR54" i="8" s="1"/>
  <c r="CM69" i="10"/>
  <c r="CQ69" i="10"/>
  <c r="CR69" i="10" s="1"/>
  <c r="CM85" i="10"/>
  <c r="CQ85" i="10"/>
  <c r="CR85" i="10" s="1"/>
  <c r="CM94" i="11"/>
  <c r="CQ94" i="11"/>
  <c r="CR94" i="11" s="1"/>
  <c r="CQ18" i="12"/>
  <c r="CR18" i="12" s="1"/>
  <c r="CM18" i="12"/>
  <c r="CM36" i="10"/>
  <c r="CQ36" i="10"/>
  <c r="CR36" i="10" s="1"/>
  <c r="CM48" i="11"/>
  <c r="CQ48" i="11"/>
  <c r="CR48" i="11" s="1"/>
  <c r="CM65" i="11"/>
  <c r="CQ65" i="11"/>
  <c r="CR65" i="11" s="1"/>
  <c r="CM83" i="10"/>
  <c r="CQ83" i="10"/>
  <c r="CR83" i="10" s="1"/>
  <c r="CQ32" i="11"/>
  <c r="CR32" i="11" s="1"/>
  <c r="CM32" i="11"/>
  <c r="CQ48" i="12"/>
  <c r="CR48" i="12" s="1"/>
  <c r="CM48" i="12"/>
  <c r="CQ62" i="12"/>
  <c r="CR62" i="12" s="1"/>
  <c r="CM62" i="12"/>
  <c r="CM81" i="10"/>
  <c r="CQ81" i="10"/>
  <c r="CR81" i="10" s="1"/>
  <c r="CM97" i="10"/>
  <c r="CQ97" i="10"/>
  <c r="CR97" i="10" s="1"/>
  <c r="CF10" i="10"/>
  <c r="CQ10" i="10"/>
  <c r="CQ46" i="11"/>
  <c r="CR46" i="11" s="1"/>
  <c r="CM46" i="11"/>
  <c r="CQ62" i="11"/>
  <c r="CR62" i="11" s="1"/>
  <c r="CM62" i="11"/>
  <c r="CM78" i="10"/>
  <c r="CQ78" i="10"/>
  <c r="CR78" i="10" s="1"/>
  <c r="CQ96" i="8"/>
  <c r="CR96" i="8" s="1"/>
  <c r="CM96" i="8"/>
  <c r="CF8" i="12"/>
  <c r="CQ8" i="12"/>
  <c r="CQ60" i="12"/>
  <c r="CR60" i="12" s="1"/>
  <c r="CM60" i="12"/>
  <c r="CQ79" i="8"/>
  <c r="CR79" i="8" s="1"/>
  <c r="CM79" i="8"/>
  <c r="CQ90" i="11"/>
  <c r="CR90" i="11" s="1"/>
  <c r="CM90" i="11"/>
  <c r="CM12" i="10"/>
  <c r="CQ12" i="10"/>
  <c r="CR12" i="10" s="1"/>
  <c r="CQ25" i="11"/>
  <c r="CR25" i="11" s="1"/>
  <c r="CM25" i="11"/>
  <c r="CQ77" i="8"/>
  <c r="CR77" i="8" s="1"/>
  <c r="CM77" i="8"/>
  <c r="CM90" i="12"/>
  <c r="CQ90" i="12"/>
  <c r="CR90" i="12" s="1"/>
  <c r="CQ9" i="10"/>
  <c r="CR9" i="10" s="1"/>
  <c r="CM9" i="10"/>
  <c r="CM25" i="12"/>
  <c r="CQ25" i="12"/>
  <c r="CR25" i="12" s="1"/>
  <c r="CM39" i="11"/>
  <c r="CQ39" i="11"/>
  <c r="CR39" i="11" s="1"/>
  <c r="CM16" i="11"/>
  <c r="CQ16" i="11"/>
  <c r="CR16" i="11" s="1"/>
  <c r="CM88" i="11"/>
  <c r="CQ88" i="11"/>
  <c r="CR88" i="11" s="1"/>
  <c r="CQ23" i="11"/>
  <c r="CR23" i="11" s="1"/>
  <c r="CM23" i="11"/>
  <c r="CQ41" i="10"/>
  <c r="CR41" i="10" s="1"/>
  <c r="CM41" i="10"/>
  <c r="CM55" i="10"/>
  <c r="CQ55" i="10"/>
  <c r="CR55" i="10" s="1"/>
  <c r="CQ37" i="8"/>
  <c r="CR37" i="8" s="1"/>
  <c r="CM37" i="8"/>
  <c r="AU104" i="8"/>
  <c r="AV104" i="8" s="1"/>
  <c r="BS105" i="10"/>
  <c r="BT105" i="10" s="1"/>
  <c r="BO103" i="12"/>
  <c r="BS103" i="12"/>
  <c r="BT103" i="12" s="1"/>
  <c r="AU75" i="11"/>
  <c r="AV75" i="11" s="1"/>
  <c r="AQ75" i="11"/>
  <c r="AQ23" i="10"/>
  <c r="AU23" i="10"/>
  <c r="AV23" i="10" s="1"/>
  <c r="AU51" i="11"/>
  <c r="AV51" i="11" s="1"/>
  <c r="AQ51" i="11"/>
  <c r="AQ39" i="12"/>
  <c r="AU39" i="12"/>
  <c r="AV39" i="12" s="1"/>
  <c r="AU20" i="11"/>
  <c r="AV20" i="11" s="1"/>
  <c r="AQ20" i="11"/>
  <c r="AU12" i="12"/>
  <c r="AV12" i="12" s="1"/>
  <c r="AQ12" i="12"/>
  <c r="AQ101" i="12"/>
  <c r="AU101" i="12"/>
  <c r="AV101" i="12" s="1"/>
  <c r="AQ80" i="10"/>
  <c r="AU80" i="10"/>
  <c r="AV80" i="10" s="1"/>
  <c r="AQ79" i="12"/>
  <c r="AU79" i="12"/>
  <c r="AV79" i="12" s="1"/>
  <c r="AQ95" i="10"/>
  <c r="AU95" i="10"/>
  <c r="AV95" i="10" s="1"/>
  <c r="AU16" i="10"/>
  <c r="AV16" i="10" s="1"/>
  <c r="AQ16" i="10"/>
  <c r="AQ56" i="10"/>
  <c r="AU56" i="10"/>
  <c r="AV56" i="10" s="1"/>
  <c r="AU15" i="12"/>
  <c r="AV15" i="12" s="1"/>
  <c r="AQ15" i="12"/>
  <c r="AU49" i="11"/>
  <c r="AV49" i="11" s="1"/>
  <c r="AQ49" i="11"/>
  <c r="AU59" i="11"/>
  <c r="AV59" i="11" s="1"/>
  <c r="AQ59" i="11"/>
  <c r="AQ61" i="10"/>
  <c r="AU61" i="10"/>
  <c r="AV61" i="10" s="1"/>
  <c r="AQ87" i="10"/>
  <c r="AU87" i="10"/>
  <c r="AV87" i="10" s="1"/>
  <c r="AU57" i="8"/>
  <c r="AV57" i="8" s="1"/>
  <c r="AU77" i="12"/>
  <c r="AV77" i="12" s="1"/>
  <c r="AQ77" i="12"/>
  <c r="AU22" i="11"/>
  <c r="AV22" i="11" s="1"/>
  <c r="AQ22" i="11"/>
  <c r="AU24" i="8"/>
  <c r="AV24" i="8" s="1"/>
  <c r="AU28" i="11"/>
  <c r="AV28" i="11" s="1"/>
  <c r="AQ28" i="11"/>
  <c r="AQ40" i="10"/>
  <c r="AU40" i="10"/>
  <c r="AV40" i="10" s="1"/>
  <c r="AU74" i="12"/>
  <c r="AV74" i="12" s="1"/>
  <c r="AQ74" i="12"/>
  <c r="AU91" i="10"/>
  <c r="AV91" i="10" s="1"/>
  <c r="AQ91" i="10"/>
  <c r="AU68" i="12"/>
  <c r="AV68" i="12" s="1"/>
  <c r="AQ68" i="12"/>
  <c r="AU76" i="8"/>
  <c r="AV76" i="8" s="1"/>
  <c r="AQ62" i="12"/>
  <c r="AU62" i="12"/>
  <c r="AV62" i="12" s="1"/>
  <c r="AU24" i="11"/>
  <c r="AV24" i="11" s="1"/>
  <c r="AQ24" i="11"/>
  <c r="AU75" i="12"/>
  <c r="AV75" i="12" s="1"/>
  <c r="AQ75" i="12"/>
  <c r="AU68" i="8"/>
  <c r="AV68" i="8" s="1"/>
  <c r="AQ57" i="11"/>
  <c r="AU57" i="11"/>
  <c r="AV57" i="11" s="1"/>
  <c r="AQ72" i="11"/>
  <c r="AU72" i="11"/>
  <c r="AV72" i="11" s="1"/>
  <c r="AQ32" i="11"/>
  <c r="AU32" i="11"/>
  <c r="AV32" i="11" s="1"/>
  <c r="AU21" i="11"/>
  <c r="AV21" i="11" s="1"/>
  <c r="AQ21" i="11"/>
  <c r="AU99" i="12"/>
  <c r="AV99" i="12" s="1"/>
  <c r="AQ99" i="12"/>
  <c r="AU30" i="11"/>
  <c r="AV30" i="11" s="1"/>
  <c r="AQ30" i="11"/>
  <c r="AQ98" i="12"/>
  <c r="AU98" i="12"/>
  <c r="AV98" i="12" s="1"/>
  <c r="AU41" i="8"/>
  <c r="AV41" i="8" s="1"/>
  <c r="AU60" i="10"/>
  <c r="AV60" i="10" s="1"/>
  <c r="AQ60" i="10"/>
  <c r="AU27" i="10"/>
  <c r="AV27" i="10" s="1"/>
  <c r="AQ27" i="10"/>
  <c r="AU48" i="11"/>
  <c r="AV48" i="11" s="1"/>
  <c r="AQ48" i="11"/>
  <c r="AQ74" i="11"/>
  <c r="AU74" i="11"/>
  <c r="AV74" i="11" s="1"/>
  <c r="AU61" i="8"/>
  <c r="AV61" i="8" s="1"/>
  <c r="AQ102" i="12"/>
  <c r="AU102" i="12"/>
  <c r="AV102" i="12" s="1"/>
  <c r="AU58" i="11"/>
  <c r="AV58" i="11" s="1"/>
  <c r="AQ58" i="11"/>
  <c r="S104" i="12"/>
  <c r="W104" i="12"/>
  <c r="X104" i="12" s="1"/>
  <c r="S49" i="10"/>
  <c r="W49" i="10"/>
  <c r="X49" i="10" s="1"/>
  <c r="W40" i="12"/>
  <c r="X40" i="12" s="1"/>
  <c r="S40" i="12"/>
  <c r="W36" i="12"/>
  <c r="X36" i="12" s="1"/>
  <c r="S36" i="12"/>
  <c r="W100" i="10"/>
  <c r="X100" i="10" s="1"/>
  <c r="S100" i="10"/>
  <c r="W22" i="12"/>
  <c r="X22" i="12" s="1"/>
  <c r="S22" i="12"/>
  <c r="W77" i="12"/>
  <c r="X77" i="12" s="1"/>
  <c r="S77" i="12"/>
  <c r="S78" i="11"/>
  <c r="W78" i="11"/>
  <c r="X78" i="11" s="1"/>
  <c r="W91" i="11"/>
  <c r="X91" i="11" s="1"/>
  <c r="S91" i="11"/>
  <c r="W84" i="12"/>
  <c r="X84" i="12" s="1"/>
  <c r="S84" i="12"/>
  <c r="W13" i="12"/>
  <c r="X13" i="12" s="1"/>
  <c r="S13" i="12"/>
  <c r="W37" i="11"/>
  <c r="X37" i="11" s="1"/>
  <c r="S37" i="11"/>
  <c r="W100" i="11"/>
  <c r="X100" i="11" s="1"/>
  <c r="S100" i="11"/>
  <c r="W45" i="12"/>
  <c r="X45" i="12" s="1"/>
  <c r="S45" i="12"/>
  <c r="W79" i="11"/>
  <c r="X79" i="11" s="1"/>
  <c r="S79" i="11"/>
  <c r="W77" i="10"/>
  <c r="X77" i="10" s="1"/>
  <c r="S77" i="10"/>
  <c r="S68" i="11"/>
  <c r="W68" i="11"/>
  <c r="X68" i="11" s="1"/>
  <c r="S98" i="11"/>
  <c r="W98" i="11"/>
  <c r="X98" i="11" s="1"/>
  <c r="S31" i="12"/>
  <c r="W31" i="12"/>
  <c r="X31" i="12" s="1"/>
  <c r="W48" i="10"/>
  <c r="X48" i="10" s="1"/>
  <c r="S48" i="10"/>
  <c r="W18" i="11"/>
  <c r="X18" i="11" s="1"/>
  <c r="S18" i="11"/>
  <c r="W58" i="12"/>
  <c r="X58" i="12" s="1"/>
  <c r="S58" i="12"/>
  <c r="W10" i="10"/>
  <c r="X10" i="10" s="1"/>
  <c r="S10" i="10"/>
  <c r="W53" i="12"/>
  <c r="X53" i="12" s="1"/>
  <c r="S53" i="12"/>
  <c r="S85" i="10"/>
  <c r="W85" i="10"/>
  <c r="X85" i="10" s="1"/>
  <c r="W43" i="8"/>
  <c r="X43" i="8" s="1"/>
  <c r="S48" i="11"/>
  <c r="W48" i="11"/>
  <c r="X48" i="11" s="1"/>
  <c r="S76" i="11"/>
  <c r="W76" i="11"/>
  <c r="X76" i="11" s="1"/>
  <c r="W67" i="10"/>
  <c r="X67" i="10" s="1"/>
  <c r="S67" i="10"/>
  <c r="W60" i="10"/>
  <c r="X60" i="10" s="1"/>
  <c r="S60" i="10"/>
  <c r="W73" i="10"/>
  <c r="X73" i="10" s="1"/>
  <c r="S73" i="10"/>
  <c r="W8" i="10"/>
  <c r="X8" i="10" s="1"/>
  <c r="S8" i="10"/>
  <c r="S19" i="11"/>
  <c r="W19" i="11"/>
  <c r="X19" i="11" s="1"/>
  <c r="S41" i="11"/>
  <c r="W41" i="11"/>
  <c r="X41" i="11" s="1"/>
  <c r="W55" i="12"/>
  <c r="X55" i="12" s="1"/>
  <c r="S55" i="12"/>
  <c r="S23" i="11"/>
  <c r="W23" i="11"/>
  <c r="X23" i="11" s="1"/>
  <c r="S71" i="10"/>
  <c r="W71" i="10"/>
  <c r="X71" i="10" s="1"/>
  <c r="W101" i="8"/>
  <c r="X101" i="8" s="1"/>
  <c r="W26" i="11"/>
  <c r="X26" i="11" s="1"/>
  <c r="S26" i="11"/>
  <c r="BO102" i="8"/>
  <c r="BS102" i="8"/>
  <c r="BT102" i="8" s="1"/>
  <c r="BS50" i="12"/>
  <c r="BT50" i="12" s="1"/>
  <c r="BO50" i="12"/>
  <c r="BS54" i="11"/>
  <c r="BT54" i="11" s="1"/>
  <c r="BO54" i="11"/>
  <c r="BS25" i="12"/>
  <c r="BT25" i="12" s="1"/>
  <c r="BO25" i="12"/>
  <c r="BO48" i="11"/>
  <c r="BS48" i="11"/>
  <c r="BT48" i="11" s="1"/>
  <c r="BS54" i="10"/>
  <c r="BT54" i="10" s="1"/>
  <c r="BO54" i="10"/>
  <c r="BS17" i="12"/>
  <c r="BT17" i="12" s="1"/>
  <c r="BO17" i="12"/>
  <c r="BS48" i="10"/>
  <c r="BT48" i="10" s="1"/>
  <c r="BO48" i="10"/>
  <c r="BS50" i="11"/>
  <c r="BT50" i="11" s="1"/>
  <c r="BO50" i="11"/>
  <c r="BS44" i="12"/>
  <c r="BT44" i="12" s="1"/>
  <c r="BO44" i="12"/>
  <c r="BS48" i="12"/>
  <c r="BT48" i="12" s="1"/>
  <c r="BO48" i="12"/>
  <c r="BS77" i="8"/>
  <c r="BT77" i="8" s="1"/>
  <c r="BO77" i="8"/>
  <c r="BS78" i="12"/>
  <c r="BT78" i="12" s="1"/>
  <c r="BO78" i="12"/>
  <c r="BS9" i="11"/>
  <c r="BT9" i="11" s="1"/>
  <c r="BO9" i="11"/>
  <c r="BS88" i="11"/>
  <c r="BT88" i="11" s="1"/>
  <c r="BO88" i="11"/>
  <c r="BS92" i="11"/>
  <c r="BT92" i="11" s="1"/>
  <c r="BO92" i="11"/>
  <c r="BS41" i="10"/>
  <c r="BT41" i="10" s="1"/>
  <c r="BO41" i="10"/>
  <c r="BS88" i="10"/>
  <c r="BT88" i="10" s="1"/>
  <c r="BO88" i="10"/>
  <c r="BS90" i="11"/>
  <c r="BT90" i="11" s="1"/>
  <c r="BO90" i="11"/>
  <c r="BS33" i="10"/>
  <c r="BT33" i="10" s="1"/>
  <c r="BO33" i="10"/>
  <c r="BS86" i="10"/>
  <c r="BT86" i="10" s="1"/>
  <c r="BO86" i="10"/>
  <c r="BO90" i="10"/>
  <c r="BS90" i="10"/>
  <c r="BT90" i="10" s="1"/>
  <c r="BO23" i="11"/>
  <c r="BS23" i="11"/>
  <c r="BT23" i="11" s="1"/>
  <c r="BS94" i="8"/>
  <c r="BT94" i="8" s="1"/>
  <c r="BO94" i="8"/>
  <c r="BS41" i="12"/>
  <c r="BT41" i="12" s="1"/>
  <c r="BO41" i="12"/>
  <c r="BS51" i="12"/>
  <c r="BT51" i="12" s="1"/>
  <c r="BO51" i="12"/>
  <c r="BO57" i="12"/>
  <c r="BS57" i="12"/>
  <c r="BT57" i="12" s="1"/>
  <c r="BO68" i="8"/>
  <c r="BS68" i="8"/>
  <c r="BT68" i="8" s="1"/>
  <c r="BO72" i="12"/>
  <c r="BS72" i="12"/>
  <c r="BT72" i="12" s="1"/>
  <c r="BS81" i="8"/>
  <c r="BT81" i="8" s="1"/>
  <c r="BO81" i="8"/>
  <c r="BO22" i="11"/>
  <c r="BS22" i="11"/>
  <c r="BT22" i="11" s="1"/>
  <c r="BO28" i="12"/>
  <c r="BS28" i="12"/>
  <c r="BT28" i="12" s="1"/>
  <c r="BO85" i="12"/>
  <c r="BS85" i="12"/>
  <c r="BT85" i="12" s="1"/>
  <c r="BS97" i="10"/>
  <c r="BT97" i="10" s="1"/>
  <c r="BO97" i="10"/>
  <c r="BS54" i="8"/>
  <c r="BT54" i="8" s="1"/>
  <c r="BO54" i="8"/>
  <c r="BO64" i="8"/>
  <c r="BS64" i="8"/>
  <c r="BT64" i="8" s="1"/>
  <c r="BS70" i="8"/>
  <c r="BT70" i="8" s="1"/>
  <c r="BO70" i="8"/>
  <c r="BO77" i="10"/>
  <c r="BS77" i="10"/>
  <c r="BT77" i="10" s="1"/>
  <c r="BO82" i="11"/>
  <c r="BS82" i="11"/>
  <c r="BT82" i="11" s="1"/>
  <c r="BO88" i="12"/>
  <c r="BS88" i="12"/>
  <c r="BT88" i="12" s="1"/>
  <c r="BS13" i="8"/>
  <c r="BT13" i="8" s="1"/>
  <c r="BO13" i="8"/>
  <c r="BS19" i="10"/>
  <c r="BT19" i="10" s="1"/>
  <c r="BO19" i="10"/>
  <c r="BO25" i="11"/>
  <c r="BS25" i="11"/>
  <c r="BT25" i="11" s="1"/>
  <c r="BS35" i="8"/>
  <c r="BT35" i="8" s="1"/>
  <c r="BO35" i="8"/>
  <c r="BO40" i="10"/>
  <c r="BS40" i="10"/>
  <c r="BT40" i="10" s="1"/>
  <c r="BS32" i="8"/>
  <c r="BT32" i="8" s="1"/>
  <c r="BO32" i="8"/>
  <c r="BS39" i="12"/>
  <c r="BT39" i="12" s="1"/>
  <c r="BO39" i="12"/>
  <c r="BS47" i="10"/>
  <c r="BT47" i="10" s="1"/>
  <c r="BO47" i="10"/>
  <c r="BO56" i="8"/>
  <c r="BS56" i="8"/>
  <c r="BT56" i="8" s="1"/>
  <c r="BS63" i="8"/>
  <c r="BT63" i="8" s="1"/>
  <c r="BO63" i="8"/>
  <c r="BO69" i="8"/>
  <c r="BS69" i="8"/>
  <c r="BT69" i="8" s="1"/>
  <c r="BO11" i="11"/>
  <c r="BS11" i="11"/>
  <c r="BT11" i="11" s="1"/>
  <c r="BO6" i="8"/>
  <c r="BS6" i="8"/>
  <c r="BT6" i="8" s="1"/>
  <c r="CQ21" i="11"/>
  <c r="CR21" i="11" s="1"/>
  <c r="CM21" i="11"/>
  <c r="CQ37" i="11"/>
  <c r="CR37" i="11" s="1"/>
  <c r="CM37" i="11"/>
  <c r="CQ53" i="11"/>
  <c r="CR53" i="11" s="1"/>
  <c r="CM53" i="11"/>
  <c r="CM67" i="11"/>
  <c r="CQ67" i="11"/>
  <c r="CR67" i="11" s="1"/>
  <c r="CQ54" i="11"/>
  <c r="CR54" i="11" s="1"/>
  <c r="CM54" i="11"/>
  <c r="CM21" i="8"/>
  <c r="CQ21" i="8"/>
  <c r="CR21" i="8" s="1"/>
  <c r="CM37" i="10"/>
  <c r="CQ37" i="10"/>
  <c r="CR37" i="10" s="1"/>
  <c r="CM51" i="11"/>
  <c r="CQ51" i="11"/>
  <c r="CR51" i="11" s="1"/>
  <c r="CM70" i="8"/>
  <c r="CQ70" i="8"/>
  <c r="CR70" i="8" s="1"/>
  <c r="CM81" i="12"/>
  <c r="CQ81" i="12"/>
  <c r="CR81" i="12" s="1"/>
  <c r="CQ74" i="10"/>
  <c r="CR74" i="10" s="1"/>
  <c r="CM74" i="10"/>
  <c r="CM20" i="10"/>
  <c r="CQ20" i="10"/>
  <c r="CR20" i="10" s="1"/>
  <c r="CQ32" i="12"/>
  <c r="CR32" i="12" s="1"/>
  <c r="CM32" i="12"/>
  <c r="CM49" i="12"/>
  <c r="CQ49" i="12"/>
  <c r="CR49" i="12" s="1"/>
  <c r="CM67" i="10"/>
  <c r="CQ67" i="10"/>
  <c r="CR67" i="10" s="1"/>
  <c r="CM81" i="11"/>
  <c r="CQ81" i="11"/>
  <c r="CR81" i="11" s="1"/>
  <c r="CQ95" i="12"/>
  <c r="CR95" i="12" s="1"/>
  <c r="CM95" i="12"/>
  <c r="CQ92" i="12"/>
  <c r="CR92" i="12" s="1"/>
  <c r="CM92" i="12"/>
  <c r="CQ16" i="12"/>
  <c r="CR16" i="12" s="1"/>
  <c r="CM16" i="12"/>
  <c r="CQ34" i="10"/>
  <c r="CR34" i="10" s="1"/>
  <c r="CM34" i="10"/>
  <c r="CM48" i="10"/>
  <c r="CQ48" i="10"/>
  <c r="CR48" i="10" s="1"/>
  <c r="CM63" i="12"/>
  <c r="CQ63" i="12"/>
  <c r="CR63" i="12" s="1"/>
  <c r="CM79" i="12"/>
  <c r="CQ79" i="12"/>
  <c r="CR79" i="12" s="1"/>
  <c r="CQ98" i="8"/>
  <c r="CR98" i="8" s="1"/>
  <c r="CM98" i="8"/>
  <c r="CQ30" i="12"/>
  <c r="CR30" i="12" s="1"/>
  <c r="CM30" i="12"/>
  <c r="CM46" i="12"/>
  <c r="CQ46" i="12"/>
  <c r="CR46" i="12" s="1"/>
  <c r="CQ60" i="11"/>
  <c r="CR60" i="11" s="1"/>
  <c r="CM60" i="11"/>
  <c r="CM77" i="12"/>
  <c r="CQ77" i="12"/>
  <c r="CR77" i="12" s="1"/>
  <c r="CM93" i="12"/>
  <c r="CQ93" i="12"/>
  <c r="CR93" i="12" s="1"/>
  <c r="CQ46" i="10"/>
  <c r="CR46" i="10" s="1"/>
  <c r="CM46" i="10"/>
  <c r="CQ63" i="8"/>
  <c r="CR63" i="8" s="1"/>
  <c r="CM63" i="8"/>
  <c r="CM74" i="11"/>
  <c r="CQ74" i="11"/>
  <c r="CR74" i="11" s="1"/>
  <c r="CM94" i="8"/>
  <c r="CQ94" i="8"/>
  <c r="CR94" i="8" s="1"/>
  <c r="CF11" i="10"/>
  <c r="CQ11" i="10"/>
  <c r="CQ60" i="10"/>
  <c r="CR60" i="10" s="1"/>
  <c r="CM60" i="10"/>
  <c r="CM74" i="12"/>
  <c r="CQ74" i="12"/>
  <c r="CR74" i="12" s="1"/>
  <c r="CQ88" i="12"/>
  <c r="CR88" i="12" s="1"/>
  <c r="CM88" i="12"/>
  <c r="CQ6" i="10"/>
  <c r="CR6" i="10" s="1"/>
  <c r="CM6" i="10"/>
  <c r="CM25" i="10"/>
  <c r="CQ25" i="10"/>
  <c r="CR25" i="10" s="1"/>
  <c r="CM72" i="11"/>
  <c r="CQ72" i="11"/>
  <c r="CR72" i="11" s="1"/>
  <c r="CM91" i="8"/>
  <c r="CQ91" i="8"/>
  <c r="CR91" i="8" s="1"/>
  <c r="CQ23" i="12"/>
  <c r="CR23" i="12" s="1"/>
  <c r="CM23" i="12"/>
  <c r="CQ39" i="10"/>
  <c r="CR39" i="10" s="1"/>
  <c r="CM39" i="10"/>
  <c r="CM14" i="11"/>
  <c r="CQ14" i="11"/>
  <c r="CR14" i="11" s="1"/>
  <c r="AQ71" i="12"/>
  <c r="AU71" i="12"/>
  <c r="AV71" i="12" s="1"/>
  <c r="AQ52" i="11"/>
  <c r="AU52" i="11"/>
  <c r="AV52" i="11" s="1"/>
  <c r="AQ14" i="11"/>
  <c r="AU14" i="11"/>
  <c r="AV14" i="11" s="1"/>
  <c r="AQ38" i="11"/>
  <c r="AU38" i="11"/>
  <c r="AV38" i="11" s="1"/>
  <c r="AU7" i="11"/>
  <c r="AV7" i="11" s="1"/>
  <c r="AQ7" i="11"/>
  <c r="AU78" i="8"/>
  <c r="AV78" i="8" s="1"/>
  <c r="AQ32" i="12"/>
  <c r="AU32" i="12"/>
  <c r="AV32" i="12" s="1"/>
  <c r="AU48" i="8"/>
  <c r="AV48" i="8" s="1"/>
  <c r="AU60" i="12"/>
  <c r="AV60" i="12" s="1"/>
  <c r="AQ60" i="12"/>
  <c r="AU21" i="12"/>
  <c r="AV21" i="12" s="1"/>
  <c r="AQ21" i="12"/>
  <c r="AU55" i="11"/>
  <c r="AV55" i="11" s="1"/>
  <c r="AQ55" i="11"/>
  <c r="AQ22" i="10"/>
  <c r="AU22" i="10"/>
  <c r="AV22" i="10" s="1"/>
  <c r="AQ78" i="12"/>
  <c r="AU78" i="12"/>
  <c r="AV78" i="12" s="1"/>
  <c r="AU6" i="11"/>
  <c r="AV6" i="11" s="1"/>
  <c r="AQ6" i="11"/>
  <c r="AU89" i="12"/>
  <c r="AV89" i="12" s="1"/>
  <c r="AQ89" i="12"/>
  <c r="AU47" i="11"/>
  <c r="AV47" i="11" s="1"/>
  <c r="AQ47" i="11"/>
  <c r="AU96" i="11"/>
  <c r="AV96" i="11" s="1"/>
  <c r="AQ96" i="11"/>
  <c r="AU86" i="11"/>
  <c r="AV86" i="11" s="1"/>
  <c r="AQ86" i="11"/>
  <c r="AQ46" i="11"/>
  <c r="AU46" i="11"/>
  <c r="AV46" i="11" s="1"/>
  <c r="AU83" i="10"/>
  <c r="AV83" i="10" s="1"/>
  <c r="AQ83" i="10"/>
  <c r="AU93" i="10"/>
  <c r="AV93" i="10" s="1"/>
  <c r="AQ93" i="10"/>
  <c r="AQ16" i="11"/>
  <c r="AU16" i="11"/>
  <c r="AV16" i="11" s="1"/>
  <c r="AU32" i="10"/>
  <c r="AV32" i="10" s="1"/>
  <c r="AQ32" i="10"/>
  <c r="AU12" i="10"/>
  <c r="AV12" i="10" s="1"/>
  <c r="AQ12" i="10"/>
  <c r="AQ102" i="11"/>
  <c r="AU102" i="11"/>
  <c r="AV102" i="11" s="1"/>
  <c r="AU91" i="12"/>
  <c r="AV91" i="12" s="1"/>
  <c r="AQ91" i="12"/>
  <c r="AU93" i="12"/>
  <c r="AV93" i="12" s="1"/>
  <c r="AQ93" i="12"/>
  <c r="AQ19" i="11"/>
  <c r="AU19" i="11"/>
  <c r="AV19" i="11" s="1"/>
  <c r="AQ47" i="10"/>
  <c r="AU47" i="10"/>
  <c r="AV47" i="10" s="1"/>
  <c r="AU51" i="12"/>
  <c r="AV51" i="12" s="1"/>
  <c r="AQ51" i="12"/>
  <c r="AQ82" i="10"/>
  <c r="AU82" i="10"/>
  <c r="AV82" i="10" s="1"/>
  <c r="AU81" i="8"/>
  <c r="AV81" i="8" s="1"/>
  <c r="AQ66" i="11"/>
  <c r="AU66" i="11"/>
  <c r="AV66" i="11" s="1"/>
  <c r="AU23" i="8"/>
  <c r="AV23" i="8" s="1"/>
  <c r="AU80" i="12"/>
  <c r="AV80" i="12" s="1"/>
  <c r="AQ80" i="12"/>
  <c r="AQ68" i="10"/>
  <c r="AU68" i="10"/>
  <c r="AV68" i="10" s="1"/>
  <c r="AQ42" i="11"/>
  <c r="AU42" i="11"/>
  <c r="AV42" i="11" s="1"/>
  <c r="AQ25" i="11"/>
  <c r="AU25" i="11"/>
  <c r="AV25" i="11" s="1"/>
  <c r="AQ13" i="11"/>
  <c r="AU13" i="11"/>
  <c r="AV13" i="11" s="1"/>
  <c r="AQ15" i="10"/>
  <c r="AU15" i="10"/>
  <c r="AV15" i="10" s="1"/>
  <c r="AU87" i="8"/>
  <c r="AV87" i="8" s="1"/>
  <c r="AQ7" i="10"/>
  <c r="AU7" i="10"/>
  <c r="AV7" i="10" s="1"/>
  <c r="AU18" i="10"/>
  <c r="AV18" i="10" s="1"/>
  <c r="AQ18" i="10"/>
  <c r="AU27" i="11"/>
  <c r="AV27" i="11" s="1"/>
  <c r="AQ27" i="11"/>
  <c r="AU15" i="8"/>
  <c r="AV15" i="8" s="1"/>
  <c r="AU84" i="8"/>
  <c r="AV84" i="8" s="1"/>
  <c r="AQ31" i="10"/>
  <c r="AU31" i="10"/>
  <c r="AV31" i="10" s="1"/>
  <c r="AQ54" i="11"/>
  <c r="AU54" i="11"/>
  <c r="AV54" i="11" s="1"/>
  <c r="AQ18" i="11"/>
  <c r="AU18" i="11"/>
  <c r="AV18" i="11" s="1"/>
  <c r="S74" i="10"/>
  <c r="W74" i="10"/>
  <c r="X74" i="10" s="1"/>
  <c r="S64" i="12"/>
  <c r="W64" i="12"/>
  <c r="X64" i="12" s="1"/>
  <c r="W31" i="11"/>
  <c r="X31" i="11" s="1"/>
  <c r="S31" i="11"/>
  <c r="W17" i="11"/>
  <c r="S17" i="11"/>
  <c r="W80" i="10"/>
  <c r="X80" i="10" s="1"/>
  <c r="S80" i="10"/>
  <c r="W9" i="11"/>
  <c r="X9" i="11" s="1"/>
  <c r="S9" i="11"/>
  <c r="S102" i="12"/>
  <c r="W102" i="12"/>
  <c r="X102" i="12" s="1"/>
  <c r="S65" i="11"/>
  <c r="W65" i="11"/>
  <c r="X65" i="11" s="1"/>
  <c r="S61" i="12"/>
  <c r="W61" i="12"/>
  <c r="X61" i="12" s="1"/>
  <c r="W7" i="11"/>
  <c r="X7" i="11" s="1"/>
  <c r="S7" i="11"/>
  <c r="S29" i="11"/>
  <c r="W29" i="11"/>
  <c r="X29" i="11" s="1"/>
  <c r="W93" i="10"/>
  <c r="X93" i="10" s="1"/>
  <c r="S93" i="10"/>
  <c r="W72" i="10"/>
  <c r="X72" i="10" s="1"/>
  <c r="S72" i="10"/>
  <c r="W76" i="10"/>
  <c r="X76" i="10" s="1"/>
  <c r="S76" i="10"/>
  <c r="S79" i="12"/>
  <c r="W79" i="12"/>
  <c r="X79" i="12" s="1"/>
  <c r="W85" i="11"/>
  <c r="X85" i="11" s="1"/>
  <c r="S85" i="11"/>
  <c r="W62" i="11"/>
  <c r="X62" i="11" s="1"/>
  <c r="S62" i="11"/>
  <c r="S14" i="12"/>
  <c r="W14" i="12"/>
  <c r="X14" i="12" s="1"/>
  <c r="W34" i="12"/>
  <c r="X34" i="12" s="1"/>
  <c r="S34" i="12"/>
  <c r="W42" i="10"/>
  <c r="X42" i="10" s="1"/>
  <c r="S42" i="10"/>
  <c r="S58" i="11"/>
  <c r="W58" i="11"/>
  <c r="X58" i="11" s="1"/>
  <c r="W8" i="12"/>
  <c r="X8" i="12" s="1"/>
  <c r="S8" i="12"/>
  <c r="S82" i="12"/>
  <c r="W82" i="12"/>
  <c r="X82" i="12" s="1"/>
  <c r="X18" i="8"/>
  <c r="W67" i="12"/>
  <c r="X67" i="12" s="1"/>
  <c r="S67" i="12"/>
  <c r="S74" i="12"/>
  <c r="W74" i="12"/>
  <c r="X74" i="12" s="1"/>
  <c r="S37" i="10"/>
  <c r="W37" i="10"/>
  <c r="X37" i="10" s="1"/>
  <c r="W70" i="8"/>
  <c r="X70" i="8" s="1"/>
  <c r="W97" i="12"/>
  <c r="X97" i="12" s="1"/>
  <c r="S97" i="12"/>
  <c r="S9" i="12"/>
  <c r="W9" i="12"/>
  <c r="X9" i="12" s="1"/>
  <c r="S32" i="12"/>
  <c r="W32" i="12"/>
  <c r="X32" i="12" s="1"/>
  <c r="S59" i="10"/>
  <c r="W59" i="10"/>
  <c r="X59" i="10" s="1"/>
  <c r="W76" i="8"/>
  <c r="X76" i="8" s="1"/>
  <c r="S21" i="10"/>
  <c r="W21" i="10"/>
  <c r="X21" i="10" s="1"/>
  <c r="W48" i="8"/>
  <c r="X48" i="8" s="1"/>
  <c r="S38" i="10"/>
  <c r="W38" i="10"/>
  <c r="X38" i="10" s="1"/>
  <c r="S57" i="10"/>
  <c r="W57" i="10"/>
  <c r="X57" i="10" s="1"/>
  <c r="W33" i="11"/>
  <c r="X33" i="11" s="1"/>
  <c r="S33" i="11"/>
  <c r="W12" i="8"/>
  <c r="X12" i="8" s="1"/>
  <c r="S25" i="10"/>
  <c r="W25" i="10"/>
  <c r="X25" i="10" s="1"/>
  <c r="W73" i="8"/>
  <c r="X73" i="8" s="1"/>
  <c r="W102" i="8"/>
  <c r="X102" i="8" s="1"/>
  <c r="BO101" i="8"/>
  <c r="BS101" i="8"/>
  <c r="BT101" i="8" s="1"/>
  <c r="BO34" i="12"/>
  <c r="BS34" i="12"/>
  <c r="BT34" i="12" s="1"/>
  <c r="BO38" i="11"/>
  <c r="BS38" i="11"/>
  <c r="BT38" i="11" s="1"/>
  <c r="BS95" i="12"/>
  <c r="BT95" i="12" s="1"/>
  <c r="BO95" i="12"/>
  <c r="BS32" i="11"/>
  <c r="BT32" i="11" s="1"/>
  <c r="BO32" i="11"/>
  <c r="BS38" i="10"/>
  <c r="BT38" i="10" s="1"/>
  <c r="BO38" i="10"/>
  <c r="BO87" i="11"/>
  <c r="BS87" i="11"/>
  <c r="BT87" i="11" s="1"/>
  <c r="BO33" i="8"/>
  <c r="BS33" i="8"/>
  <c r="BT33" i="8" s="1"/>
  <c r="BO34" i="11"/>
  <c r="BS34" i="11"/>
  <c r="BT34" i="11" s="1"/>
  <c r="BS79" i="12"/>
  <c r="BT79" i="12" s="1"/>
  <c r="BO79" i="12"/>
  <c r="BS31" i="8"/>
  <c r="BT31" i="8" s="1"/>
  <c r="BO31" i="8"/>
  <c r="BS32" i="12"/>
  <c r="BT32" i="12" s="1"/>
  <c r="BO32" i="12"/>
  <c r="BO71" i="11"/>
  <c r="BS71" i="11"/>
  <c r="BT71" i="11" s="1"/>
  <c r="BO60" i="10"/>
  <c r="BS60" i="10"/>
  <c r="BT60" i="10" s="1"/>
  <c r="BO62" i="12"/>
  <c r="BS62" i="12"/>
  <c r="BT62" i="12" s="1"/>
  <c r="BO57" i="11"/>
  <c r="BS57" i="11"/>
  <c r="BT57" i="11" s="1"/>
  <c r="BO75" i="8"/>
  <c r="BS75" i="8"/>
  <c r="BT75" i="8" s="1"/>
  <c r="BS76" i="11"/>
  <c r="BT76" i="11" s="1"/>
  <c r="BO76" i="11"/>
  <c r="BO70" i="11"/>
  <c r="BS70" i="11"/>
  <c r="BT70" i="11" s="1"/>
  <c r="BO76" i="10"/>
  <c r="BS76" i="10"/>
  <c r="BT76" i="10" s="1"/>
  <c r="BO71" i="8"/>
  <c r="BS71" i="8"/>
  <c r="BT71" i="8" s="1"/>
  <c r="BS74" i="10"/>
  <c r="BT74" i="10" s="1"/>
  <c r="BO74" i="10"/>
  <c r="BS99" i="8"/>
  <c r="BT99" i="8" s="1"/>
  <c r="BO99" i="8"/>
  <c r="BO75" i="12"/>
  <c r="BS75" i="12"/>
  <c r="BT75" i="12" s="1"/>
  <c r="BS87" i="10"/>
  <c r="BT87" i="10" s="1"/>
  <c r="BO87" i="10"/>
  <c r="BS91" i="12"/>
  <c r="BT91" i="12" s="1"/>
  <c r="BO91" i="12"/>
  <c r="BO10" i="11"/>
  <c r="BS10" i="11"/>
  <c r="BT10" i="11" s="1"/>
  <c r="BO28" i="8"/>
  <c r="BS28" i="8"/>
  <c r="BT28" i="8" s="1"/>
  <c r="BS35" i="12"/>
  <c r="BT35" i="12" s="1"/>
  <c r="BO35" i="12"/>
  <c r="BS43" i="10"/>
  <c r="BT43" i="10" s="1"/>
  <c r="BO43" i="10"/>
  <c r="BO51" i="10"/>
  <c r="BS51" i="10"/>
  <c r="BT51" i="10" s="1"/>
  <c r="BS59" i="8"/>
  <c r="BT59" i="8" s="1"/>
  <c r="BO59" i="8"/>
  <c r="BS62" i="11"/>
  <c r="BT62" i="11" s="1"/>
  <c r="BO62" i="11"/>
  <c r="BO15" i="8"/>
  <c r="BS15" i="8"/>
  <c r="BT15" i="8" s="1"/>
  <c r="BS69" i="11"/>
  <c r="BT69" i="11" s="1"/>
  <c r="BO69" i="11"/>
  <c r="BS81" i="10"/>
  <c r="BT81" i="10" s="1"/>
  <c r="BO81" i="10"/>
  <c r="BS88" i="8"/>
  <c r="BT88" i="8" s="1"/>
  <c r="BO88" i="8"/>
  <c r="BO93" i="11"/>
  <c r="BS93" i="11"/>
  <c r="BT93" i="11" s="1"/>
  <c r="BO38" i="8"/>
  <c r="BS38" i="8"/>
  <c r="BT38" i="8" s="1"/>
  <c r="BO48" i="8"/>
  <c r="BS48" i="8"/>
  <c r="BT48" i="8" s="1"/>
  <c r="BS53" i="10"/>
  <c r="BT53" i="10" s="1"/>
  <c r="BO53" i="10"/>
  <c r="BS59" i="11"/>
  <c r="BT59" i="11" s="1"/>
  <c r="BO59" i="11"/>
  <c r="BO68" i="10"/>
  <c r="BS68" i="10"/>
  <c r="BT68" i="10" s="1"/>
  <c r="BO72" i="11"/>
  <c r="BS72" i="11"/>
  <c r="BT72" i="11" s="1"/>
  <c r="BO16" i="12"/>
  <c r="BS16" i="12"/>
  <c r="BT16" i="12" s="1"/>
  <c r="BS25" i="8"/>
  <c r="BT25" i="8" s="1"/>
  <c r="BO25" i="8"/>
  <c r="BO8" i="10"/>
  <c r="BS8" i="10"/>
  <c r="BT8" i="10" s="1"/>
  <c r="BO94" i="11"/>
  <c r="BS94" i="11"/>
  <c r="BT94" i="11" s="1"/>
  <c r="BS9" i="8"/>
  <c r="BT9" i="8" s="1"/>
  <c r="BO9" i="8"/>
  <c r="BS15" i="10"/>
  <c r="BT15" i="10" s="1"/>
  <c r="BO15" i="10"/>
  <c r="BS25" i="10"/>
  <c r="BT25" i="10" s="1"/>
  <c r="BO25" i="10"/>
  <c r="BS29" i="12"/>
  <c r="BT29" i="12" s="1"/>
  <c r="BO29" i="12"/>
  <c r="BS37" i="11"/>
  <c r="BT37" i="11" s="1"/>
  <c r="BO37" i="11"/>
  <c r="BS47" i="8"/>
  <c r="BT47" i="8" s="1"/>
  <c r="BO47" i="8"/>
  <c r="BO53" i="8"/>
  <c r="BS53" i="8"/>
  <c r="BT53" i="8" s="1"/>
  <c r="BO12" i="10"/>
  <c r="BS12" i="10"/>
  <c r="BT12" i="10" s="1"/>
  <c r="BO96" i="11"/>
  <c r="BS96" i="11"/>
  <c r="BT96" i="11" s="1"/>
  <c r="BO103" i="10"/>
  <c r="BS103" i="10"/>
  <c r="BT103" i="10" s="1"/>
  <c r="CQ86" i="12"/>
  <c r="CR86" i="12" s="1"/>
  <c r="CM86" i="12"/>
  <c r="CQ24" i="8"/>
  <c r="CR24" i="8" s="1"/>
  <c r="CM24" i="8"/>
  <c r="CQ37" i="12"/>
  <c r="CR37" i="12" s="1"/>
  <c r="CM37" i="12"/>
  <c r="CM53" i="10"/>
  <c r="CQ53" i="10"/>
  <c r="CR53" i="10" s="1"/>
  <c r="CQ35" i="8"/>
  <c r="CR35" i="8" s="1"/>
  <c r="CM35" i="8"/>
  <c r="CF12" i="8"/>
  <c r="CQ12" i="8"/>
  <c r="CM98" i="11"/>
  <c r="CQ98" i="11"/>
  <c r="CR98" i="11" s="1"/>
  <c r="CQ19" i="12"/>
  <c r="CR19" i="12" s="1"/>
  <c r="CM19" i="12"/>
  <c r="CM35" i="12"/>
  <c r="CQ35" i="12"/>
  <c r="CR35" i="12" s="1"/>
  <c r="CM51" i="12"/>
  <c r="CQ51" i="12"/>
  <c r="CR51" i="12" s="1"/>
  <c r="CQ68" i="8"/>
  <c r="CR68" i="8" s="1"/>
  <c r="CM68" i="8"/>
  <c r="CQ53" i="8"/>
  <c r="CR53" i="8" s="1"/>
  <c r="CM53" i="8"/>
  <c r="CF13" i="8"/>
  <c r="CQ13" i="8"/>
  <c r="CQ18" i="10"/>
  <c r="CR18" i="10" s="1"/>
  <c r="CM18" i="10"/>
  <c r="CQ33" i="12"/>
  <c r="CR33" i="12" s="1"/>
  <c r="CM33" i="12"/>
  <c r="CM51" i="10"/>
  <c r="CQ51" i="10"/>
  <c r="CR51" i="10" s="1"/>
  <c r="CM65" i="12"/>
  <c r="CQ65" i="12"/>
  <c r="CR65" i="12" s="1"/>
  <c r="CQ82" i="8"/>
  <c r="CR82" i="8" s="1"/>
  <c r="CM82" i="8"/>
  <c r="CM72" i="10"/>
  <c r="CQ72" i="10"/>
  <c r="CR72" i="10" s="1"/>
  <c r="CM19" i="8"/>
  <c r="CQ19" i="8"/>
  <c r="CR19" i="8" s="1"/>
  <c r="CQ30" i="11"/>
  <c r="CR30" i="11" s="1"/>
  <c r="CM30" i="11"/>
  <c r="CQ47" i="11"/>
  <c r="CR47" i="11" s="1"/>
  <c r="CM47" i="11"/>
  <c r="CQ63" i="11"/>
  <c r="CR63" i="11" s="1"/>
  <c r="CM63" i="11"/>
  <c r="CQ95" i="10"/>
  <c r="CR95" i="10" s="1"/>
  <c r="CM95" i="10"/>
  <c r="CQ90" i="10"/>
  <c r="CR90" i="10" s="1"/>
  <c r="CM90" i="10"/>
  <c r="CQ17" i="8"/>
  <c r="CR17" i="8" s="1"/>
  <c r="CM17" i="8"/>
  <c r="CM33" i="8"/>
  <c r="CQ33" i="8"/>
  <c r="CR33" i="8" s="1"/>
  <c r="CM44" i="12"/>
  <c r="CQ44" i="12"/>
  <c r="CR44" i="12" s="1"/>
  <c r="CQ64" i="8"/>
  <c r="CR64" i="8" s="1"/>
  <c r="CM64" i="8"/>
  <c r="CQ79" i="10"/>
  <c r="CR79" i="10" s="1"/>
  <c r="CM79" i="10"/>
  <c r="CQ93" i="11"/>
  <c r="CR93" i="11" s="1"/>
  <c r="CM93" i="11"/>
  <c r="CQ30" i="10"/>
  <c r="CR30" i="10" s="1"/>
  <c r="CM30" i="10"/>
  <c r="CQ47" i="8"/>
  <c r="CR47" i="8" s="1"/>
  <c r="CM47" i="8"/>
  <c r="CQ58" i="12"/>
  <c r="CR58" i="12" s="1"/>
  <c r="CM58" i="12"/>
  <c r="CM75" i="11"/>
  <c r="CQ75" i="11"/>
  <c r="CR75" i="11" s="1"/>
  <c r="CQ93" i="10"/>
  <c r="CR93" i="10" s="1"/>
  <c r="CM93" i="10"/>
  <c r="CQ45" i="8"/>
  <c r="CR45" i="8" s="1"/>
  <c r="CM45" i="8"/>
  <c r="CM58" i="11"/>
  <c r="CQ58" i="11"/>
  <c r="CR58" i="11" s="1"/>
  <c r="CM75" i="8"/>
  <c r="CQ75" i="8"/>
  <c r="CR75" i="8" s="1"/>
  <c r="CM92" i="8"/>
  <c r="CQ92" i="8"/>
  <c r="CR92" i="8" s="1"/>
  <c r="CF42" i="12"/>
  <c r="CQ42" i="12"/>
  <c r="CQ58" i="10"/>
  <c r="CR58" i="10" s="1"/>
  <c r="CM58" i="10"/>
  <c r="CQ72" i="12"/>
  <c r="CR72" i="12" s="1"/>
  <c r="CM72" i="12"/>
  <c r="CQ89" i="8"/>
  <c r="CR89" i="8" s="1"/>
  <c r="CM89" i="8"/>
  <c r="CM22" i="8"/>
  <c r="CQ22" i="8"/>
  <c r="CR22" i="8" s="1"/>
  <c r="CM7" i="10"/>
  <c r="CQ7" i="10"/>
  <c r="CR7" i="10" s="1"/>
  <c r="AQ100" i="11"/>
  <c r="AU100" i="11"/>
  <c r="AV100" i="11" s="1"/>
  <c r="AQ72" i="10"/>
  <c r="AU72" i="10"/>
  <c r="AV72" i="10" s="1"/>
  <c r="AU9" i="12"/>
  <c r="AV9" i="12" s="1"/>
  <c r="AQ9" i="12"/>
  <c r="AU40" i="12"/>
  <c r="AV40" i="12" s="1"/>
  <c r="AQ40" i="12"/>
  <c r="AQ97" i="12"/>
  <c r="AU97" i="12"/>
  <c r="AV97" i="12" s="1"/>
  <c r="AQ34" i="10"/>
  <c r="AU34" i="10"/>
  <c r="AV34" i="10" s="1"/>
  <c r="AQ96" i="12"/>
  <c r="AU96" i="12"/>
  <c r="AV96" i="12" s="1"/>
  <c r="AQ71" i="10"/>
  <c r="AU71" i="10"/>
  <c r="AV71" i="10" s="1"/>
  <c r="AU43" i="11"/>
  <c r="AV43" i="11" s="1"/>
  <c r="AQ43" i="11"/>
  <c r="AU26" i="11"/>
  <c r="AV26" i="11" s="1"/>
  <c r="AQ26" i="11"/>
  <c r="AU67" i="12"/>
  <c r="AV67" i="12" s="1"/>
  <c r="AQ67" i="12"/>
  <c r="AU74" i="10"/>
  <c r="AV74" i="10" s="1"/>
  <c r="AQ74" i="10"/>
  <c r="AU18" i="12"/>
  <c r="AV18" i="12" s="1"/>
  <c r="AQ18" i="12"/>
  <c r="AQ15" i="11"/>
  <c r="AU15" i="11"/>
  <c r="AV15" i="11" s="1"/>
  <c r="AU66" i="12"/>
  <c r="AV66" i="12" s="1"/>
  <c r="AQ66" i="12"/>
  <c r="AQ29" i="11"/>
  <c r="AU29" i="11"/>
  <c r="AV29" i="11" s="1"/>
  <c r="AU62" i="10"/>
  <c r="AV62" i="10" s="1"/>
  <c r="AQ62" i="10"/>
  <c r="AU49" i="12"/>
  <c r="AV49" i="12" s="1"/>
  <c r="AQ49" i="12"/>
  <c r="AU55" i="10"/>
  <c r="AV55" i="10" s="1"/>
  <c r="AQ55" i="10"/>
  <c r="AU86" i="12"/>
  <c r="AV86" i="12" s="1"/>
  <c r="AQ86" i="12"/>
  <c r="AQ46" i="12"/>
  <c r="AU46" i="12"/>
  <c r="AV46" i="12" s="1"/>
  <c r="AU65" i="12"/>
  <c r="AV65" i="12" s="1"/>
  <c r="AQ65" i="12"/>
  <c r="AQ42" i="10"/>
  <c r="AU42" i="10"/>
  <c r="AV42" i="10" s="1"/>
  <c r="AQ104" i="10"/>
  <c r="AU104" i="10"/>
  <c r="AV104" i="10" s="1"/>
  <c r="AU72" i="12"/>
  <c r="AV72" i="12" s="1"/>
  <c r="AQ72" i="12"/>
  <c r="AU18" i="8"/>
  <c r="AV18" i="8" s="1"/>
  <c r="AU29" i="8"/>
  <c r="AV29" i="8" s="1"/>
  <c r="AQ37" i="11"/>
  <c r="AU37" i="11"/>
  <c r="AV37" i="11" s="1"/>
  <c r="AU85" i="12"/>
  <c r="AV85" i="12" s="1"/>
  <c r="AQ85" i="12"/>
  <c r="AU17" i="8"/>
  <c r="AV17" i="8" s="1"/>
  <c r="AQ17" i="12"/>
  <c r="AU17" i="12"/>
  <c r="AV17" i="12" s="1"/>
  <c r="AU77" i="8"/>
  <c r="AV77" i="8" s="1"/>
  <c r="AU52" i="8"/>
  <c r="AV52" i="8" s="1"/>
  <c r="AU48" i="10"/>
  <c r="AV48" i="10" s="1"/>
  <c r="AQ48" i="10"/>
  <c r="AQ80" i="11"/>
  <c r="AU80" i="11"/>
  <c r="AV80" i="11" s="1"/>
  <c r="AQ92" i="10"/>
  <c r="AU92" i="10"/>
  <c r="AV92" i="10" s="1"/>
  <c r="AU7" i="12"/>
  <c r="AV7" i="12" s="1"/>
  <c r="AQ7" i="12"/>
  <c r="AU32" i="8"/>
  <c r="AV32" i="8" s="1"/>
  <c r="AU23" i="11"/>
  <c r="AV23" i="11" s="1"/>
  <c r="AQ23" i="11"/>
  <c r="AQ78" i="11"/>
  <c r="AU78" i="11"/>
  <c r="AV78" i="11" s="1"/>
  <c r="AU85" i="8"/>
  <c r="AV85" i="8" s="1"/>
  <c r="AQ64" i="12"/>
  <c r="AU64" i="12"/>
  <c r="AV64" i="12" s="1"/>
  <c r="AU100" i="8"/>
  <c r="AV100" i="8" s="1"/>
  <c r="AQ53" i="12"/>
  <c r="AU53" i="12"/>
  <c r="AV53" i="12" s="1"/>
  <c r="AU34" i="12"/>
  <c r="AV34" i="12" s="1"/>
  <c r="AQ34" i="12"/>
  <c r="W20" i="12"/>
  <c r="X20" i="12" s="1"/>
  <c r="S20" i="12"/>
  <c r="S20" i="10"/>
  <c r="W20" i="10"/>
  <c r="X20" i="10" s="1"/>
  <c r="W30" i="11"/>
  <c r="X30" i="11" s="1"/>
  <c r="S30" i="11"/>
  <c r="W13" i="10"/>
  <c r="X13" i="10" s="1"/>
  <c r="S13" i="10"/>
  <c r="S21" i="11"/>
  <c r="W21" i="11"/>
  <c r="X21" i="11" s="1"/>
  <c r="S48" i="12"/>
  <c r="W48" i="12"/>
  <c r="X48" i="12" s="1"/>
  <c r="W44" i="10"/>
  <c r="X44" i="10" s="1"/>
  <c r="S44" i="10"/>
  <c r="S25" i="11"/>
  <c r="W25" i="11"/>
  <c r="X25" i="11" s="1"/>
  <c r="W32" i="11"/>
  <c r="X32" i="11" s="1"/>
  <c r="S32" i="11"/>
  <c r="W26" i="10"/>
  <c r="X26" i="10" s="1"/>
  <c r="S26" i="10"/>
  <c r="W19" i="10"/>
  <c r="X19" i="10" s="1"/>
  <c r="S19" i="10"/>
  <c r="W50" i="10"/>
  <c r="X50" i="10" s="1"/>
  <c r="S50" i="10"/>
  <c r="S90" i="10"/>
  <c r="W90" i="10"/>
  <c r="X90" i="10" s="1"/>
  <c r="W15" i="12"/>
  <c r="X15" i="12" s="1"/>
  <c r="S15" i="12"/>
  <c r="S27" i="12"/>
  <c r="W27" i="12"/>
  <c r="X27" i="12" s="1"/>
  <c r="W99" i="12"/>
  <c r="X99" i="12" s="1"/>
  <c r="S99" i="12"/>
  <c r="W89" i="10"/>
  <c r="X89" i="10" s="1"/>
  <c r="S89" i="10"/>
  <c r="W94" i="10"/>
  <c r="X94" i="10" s="1"/>
  <c r="S94" i="10"/>
  <c r="W27" i="10"/>
  <c r="X27" i="10" s="1"/>
  <c r="S27" i="10"/>
  <c r="W101" i="10"/>
  <c r="X101" i="10" s="1"/>
  <c r="S101" i="10"/>
  <c r="S82" i="11"/>
  <c r="W82" i="11"/>
  <c r="X82" i="11" s="1"/>
  <c r="S44" i="11"/>
  <c r="W44" i="11"/>
  <c r="X44" i="11" s="1"/>
  <c r="W41" i="10"/>
  <c r="X41" i="10" s="1"/>
  <c r="S41" i="10"/>
  <c r="W52" i="12"/>
  <c r="X52" i="12" s="1"/>
  <c r="S52" i="12"/>
  <c r="W37" i="12"/>
  <c r="X37" i="12" s="1"/>
  <c r="S37" i="12"/>
  <c r="S67" i="11"/>
  <c r="W67" i="11"/>
  <c r="X67" i="11" s="1"/>
  <c r="S81" i="11"/>
  <c r="W81" i="11"/>
  <c r="X81" i="11" s="1"/>
  <c r="W78" i="8"/>
  <c r="X78" i="8" s="1"/>
  <c r="S88" i="11"/>
  <c r="W88" i="11"/>
  <c r="X88" i="11" s="1"/>
  <c r="W35" i="11"/>
  <c r="X35" i="11" s="1"/>
  <c r="S35" i="11"/>
  <c r="W64" i="11"/>
  <c r="X64" i="11" s="1"/>
  <c r="S64" i="11"/>
  <c r="S71" i="11"/>
  <c r="W71" i="11"/>
  <c r="X71" i="11" s="1"/>
  <c r="W44" i="12"/>
  <c r="X44" i="12" s="1"/>
  <c r="S44" i="12"/>
  <c r="W33" i="12"/>
  <c r="X33" i="12" s="1"/>
  <c r="S33" i="12"/>
  <c r="W7" i="12"/>
  <c r="X7" i="12" s="1"/>
  <c r="S7" i="12"/>
  <c r="W10" i="8"/>
  <c r="X10" i="8" s="1"/>
  <c r="W23" i="12"/>
  <c r="X23" i="12" s="1"/>
  <c r="S23" i="12"/>
  <c r="S10" i="11"/>
  <c r="W10" i="11"/>
  <c r="X10" i="11" s="1"/>
  <c r="W52" i="10"/>
  <c r="X52" i="10" s="1"/>
  <c r="S52" i="10"/>
  <c r="W6" i="8"/>
  <c r="X6" i="8" s="1"/>
  <c r="X17" i="8"/>
  <c r="W15" i="8"/>
  <c r="X15" i="8" s="1"/>
  <c r="X17" i="11"/>
  <c r="S9" i="10"/>
  <c r="W9" i="10"/>
  <c r="X9" i="10" s="1"/>
  <c r="BO104" i="10"/>
  <c r="BS104" i="10"/>
  <c r="BT104" i="10" s="1"/>
  <c r="BS20" i="10"/>
  <c r="BT20" i="10" s="1"/>
  <c r="BO20" i="10"/>
  <c r="BS24" i="10"/>
  <c r="BT24" i="10" s="1"/>
  <c r="BO24" i="10"/>
  <c r="BO31" i="12"/>
  <c r="BS31" i="12"/>
  <c r="BT31" i="12" s="1"/>
  <c r="BO19" i="8"/>
  <c r="BS19" i="8"/>
  <c r="BT19" i="8" s="1"/>
  <c r="BO23" i="8"/>
  <c r="BS23" i="8"/>
  <c r="BT23" i="8" s="1"/>
  <c r="BO26" i="8"/>
  <c r="BS26" i="8"/>
  <c r="BT26" i="8" s="1"/>
  <c r="BS16" i="10"/>
  <c r="BT16" i="10" s="1"/>
  <c r="BO16" i="10"/>
  <c r="BO21" i="8"/>
  <c r="BS21" i="8"/>
  <c r="BT21" i="8" s="1"/>
  <c r="BS15" i="12"/>
  <c r="BT15" i="12" s="1"/>
  <c r="BO15" i="12"/>
  <c r="BS12" i="11"/>
  <c r="BT12" i="11" s="1"/>
  <c r="BO12" i="11"/>
  <c r="BS18" i="10"/>
  <c r="BT18" i="10" s="1"/>
  <c r="BO18" i="10"/>
  <c r="BO42" i="11"/>
  <c r="BS42" i="11"/>
  <c r="BT42" i="11" s="1"/>
  <c r="BS49" i="8"/>
  <c r="BT49" i="8" s="1"/>
  <c r="BO49" i="8"/>
  <c r="BO58" i="10"/>
  <c r="BS58" i="10"/>
  <c r="BT58" i="10" s="1"/>
  <c r="BS60" i="12"/>
  <c r="BT60" i="12" s="1"/>
  <c r="BO60" i="12"/>
  <c r="BO49" i="12"/>
  <c r="BS49" i="12"/>
  <c r="BT49" i="12" s="1"/>
  <c r="BS56" i="10"/>
  <c r="BT56" i="10" s="1"/>
  <c r="BO56" i="10"/>
  <c r="BS61" i="8"/>
  <c r="BT61" i="8" s="1"/>
  <c r="BO61" i="8"/>
  <c r="BS44" i="8"/>
  <c r="BT44" i="8" s="1"/>
  <c r="BO44" i="8"/>
  <c r="BS52" i="11"/>
  <c r="BT52" i="11" s="1"/>
  <c r="BO52" i="11"/>
  <c r="BO56" i="11"/>
  <c r="BS56" i="11"/>
  <c r="BT56" i="11" s="1"/>
  <c r="BO36" i="8"/>
  <c r="BS36" i="8"/>
  <c r="BT36" i="8" s="1"/>
  <c r="BS61" i="10"/>
  <c r="BT61" i="10" s="1"/>
  <c r="BO61" i="10"/>
  <c r="BO71" i="10"/>
  <c r="BS71" i="10"/>
  <c r="BT71" i="10" s="1"/>
  <c r="BO75" i="11"/>
  <c r="BS75" i="11"/>
  <c r="BT75" i="11" s="1"/>
  <c r="BO86" i="8"/>
  <c r="BS86" i="8"/>
  <c r="BT86" i="8" s="1"/>
  <c r="BO93" i="8"/>
  <c r="BS93" i="8"/>
  <c r="BT93" i="8" s="1"/>
  <c r="BO19" i="11"/>
  <c r="BS19" i="11"/>
  <c r="BT19" i="11" s="1"/>
  <c r="BS27" i="10"/>
  <c r="BT27" i="10" s="1"/>
  <c r="BO27" i="10"/>
  <c r="BO33" i="12"/>
  <c r="BS33" i="12"/>
  <c r="BT33" i="12" s="1"/>
  <c r="BO42" i="10"/>
  <c r="BS42" i="10"/>
  <c r="BT42" i="10" s="1"/>
  <c r="BO46" i="11"/>
  <c r="BS46" i="11"/>
  <c r="BT46" i="11" s="1"/>
  <c r="BO10" i="8"/>
  <c r="BS10" i="8"/>
  <c r="BT10" i="8" s="1"/>
  <c r="BS55" i="10"/>
  <c r="BT55" i="10" s="1"/>
  <c r="BO55" i="10"/>
  <c r="BS66" i="8"/>
  <c r="BT66" i="8" s="1"/>
  <c r="BO66" i="8"/>
  <c r="BO69" i="12"/>
  <c r="BS69" i="12"/>
  <c r="BT69" i="12" s="1"/>
  <c r="BS80" i="8"/>
  <c r="BT80" i="8" s="1"/>
  <c r="BO80" i="8"/>
  <c r="BS87" i="8"/>
  <c r="BT87" i="8" s="1"/>
  <c r="BO87" i="8"/>
  <c r="BO90" i="12"/>
  <c r="BS90" i="12"/>
  <c r="BT90" i="12" s="1"/>
  <c r="BS21" i="10"/>
  <c r="BT21" i="10" s="1"/>
  <c r="BO21" i="10"/>
  <c r="BS31" i="10"/>
  <c r="BT31" i="10" s="1"/>
  <c r="BO31" i="10"/>
  <c r="BS37" i="10"/>
  <c r="BT37" i="10" s="1"/>
  <c r="BO37" i="10"/>
  <c r="BO43" i="11"/>
  <c r="BS43" i="11"/>
  <c r="BT43" i="11" s="1"/>
  <c r="BO52" i="10"/>
  <c r="BS52" i="10"/>
  <c r="BT52" i="10" s="1"/>
  <c r="BO56" i="12"/>
  <c r="BS56" i="12"/>
  <c r="BT56" i="12" s="1"/>
  <c r="BS98" i="10"/>
  <c r="BT98" i="10" s="1"/>
  <c r="BO98" i="10"/>
  <c r="BS80" i="10"/>
  <c r="BT80" i="10" s="1"/>
  <c r="BO80" i="10"/>
  <c r="BO84" i="12"/>
  <c r="BS84" i="12"/>
  <c r="BT84" i="12" s="1"/>
  <c r="BS13" i="12"/>
  <c r="BT13" i="12" s="1"/>
  <c r="BO13" i="12"/>
  <c r="BO21" i="11"/>
  <c r="BS21" i="11"/>
  <c r="BT21" i="11" s="1"/>
  <c r="BS30" i="10"/>
  <c r="BT30" i="10" s="1"/>
  <c r="BO30" i="10"/>
  <c r="BO36" i="10"/>
  <c r="BS36" i="10"/>
  <c r="BT36" i="10" s="1"/>
  <c r="BO8" i="12"/>
  <c r="BS8" i="12"/>
  <c r="BT8" i="12" s="1"/>
  <c r="BO100" i="11"/>
  <c r="BS100" i="11"/>
  <c r="BT100" i="11" s="1"/>
  <c r="CQ73" i="8"/>
  <c r="CR73" i="8" s="1"/>
  <c r="CM73" i="8"/>
  <c r="CM88" i="10"/>
  <c r="CQ88" i="10"/>
  <c r="CR88" i="10" s="1"/>
  <c r="CQ23" i="10"/>
  <c r="CR23" i="10" s="1"/>
  <c r="CM23" i="10"/>
  <c r="CQ38" i="8"/>
  <c r="CR38" i="8" s="1"/>
  <c r="CM38" i="8"/>
  <c r="CM15" i="8"/>
  <c r="CQ15" i="8"/>
  <c r="CR15" i="8" s="1"/>
  <c r="CQ84" i="12"/>
  <c r="CR84" i="12" s="1"/>
  <c r="CM84" i="12"/>
  <c r="CM35" i="11"/>
  <c r="CQ35" i="11"/>
  <c r="CR35" i="11" s="1"/>
  <c r="CM49" i="11"/>
  <c r="CQ49" i="11"/>
  <c r="CR49" i="11" s="1"/>
  <c r="CM32" i="10"/>
  <c r="CQ32" i="10"/>
  <c r="CR32" i="10" s="1"/>
  <c r="CM100" i="10"/>
  <c r="CQ100" i="10"/>
  <c r="CR100" i="10" s="1"/>
  <c r="CQ17" i="12"/>
  <c r="CR17" i="12" s="1"/>
  <c r="CM17" i="12"/>
  <c r="CM35" i="10"/>
  <c r="CQ35" i="10"/>
  <c r="CR35" i="10" s="1"/>
  <c r="CM52" i="8"/>
  <c r="CQ52" i="8"/>
  <c r="CR52" i="8" s="1"/>
  <c r="CM65" i="10"/>
  <c r="CQ65" i="10"/>
  <c r="CR65" i="10" s="1"/>
  <c r="CQ51" i="8"/>
  <c r="CR51" i="8" s="1"/>
  <c r="CM51" i="8"/>
  <c r="CM7" i="12"/>
  <c r="CQ7" i="12"/>
  <c r="CR7" i="12" s="1"/>
  <c r="CM14" i="12"/>
  <c r="CQ14" i="12"/>
  <c r="CR14" i="12" s="1"/>
  <c r="CQ31" i="12"/>
  <c r="CR31" i="12" s="1"/>
  <c r="CM31" i="12"/>
  <c r="CM50" i="8"/>
  <c r="CQ50" i="8"/>
  <c r="CR50" i="8" s="1"/>
  <c r="CM66" i="8"/>
  <c r="CQ66" i="8"/>
  <c r="CR66" i="8" s="1"/>
  <c r="CM80" i="8"/>
  <c r="CQ80" i="8"/>
  <c r="CR80" i="8" s="1"/>
  <c r="CM69" i="8"/>
  <c r="CQ69" i="8"/>
  <c r="CR69" i="8" s="1"/>
  <c r="CM28" i="12"/>
  <c r="CQ28" i="12"/>
  <c r="CR28" i="12" s="1"/>
  <c r="CM45" i="12"/>
  <c r="CQ45" i="12"/>
  <c r="CR45" i="12" s="1"/>
  <c r="CQ63" i="10"/>
  <c r="CR63" i="10" s="1"/>
  <c r="CM63" i="10"/>
  <c r="CM77" i="11"/>
  <c r="CQ77" i="11"/>
  <c r="CR77" i="11" s="1"/>
  <c r="CQ91" i="12"/>
  <c r="CR91" i="12" s="1"/>
  <c r="CM91" i="12"/>
  <c r="CQ86" i="11"/>
  <c r="CR86" i="11" s="1"/>
  <c r="CM86" i="11"/>
  <c r="CM14" i="10"/>
  <c r="CQ14" i="10"/>
  <c r="CR14" i="10" s="1"/>
  <c r="CQ31" i="8"/>
  <c r="CR31" i="8" s="1"/>
  <c r="CM31" i="8"/>
  <c r="CQ42" i="11"/>
  <c r="CR42" i="11" s="1"/>
  <c r="CM42" i="11"/>
  <c r="CQ78" i="8"/>
  <c r="CR78" i="8" s="1"/>
  <c r="CM78" i="8"/>
  <c r="CQ91" i="11"/>
  <c r="CR91" i="11" s="1"/>
  <c r="CM91" i="11"/>
  <c r="CF86" i="10"/>
  <c r="CQ86" i="10"/>
  <c r="CQ29" i="8"/>
  <c r="CR29" i="8" s="1"/>
  <c r="CM29" i="8"/>
  <c r="CM44" i="10"/>
  <c r="CQ44" i="10"/>
  <c r="CR44" i="10" s="1"/>
  <c r="CQ59" i="8"/>
  <c r="CR59" i="8" s="1"/>
  <c r="CM59" i="8"/>
  <c r="CQ73" i="11"/>
  <c r="CR73" i="11" s="1"/>
  <c r="CM73" i="11"/>
  <c r="CM91" i="10"/>
  <c r="CQ91" i="10"/>
  <c r="CR91" i="10" s="1"/>
  <c r="CM40" i="11"/>
  <c r="CQ40" i="11"/>
  <c r="CR40" i="11" s="1"/>
  <c r="CM56" i="11"/>
  <c r="CQ56" i="11"/>
  <c r="CR56" i="11" s="1"/>
  <c r="CM70" i="11"/>
  <c r="CQ70" i="11"/>
  <c r="CR70" i="11" s="1"/>
  <c r="CQ89" i="10"/>
  <c r="CR89" i="10" s="1"/>
  <c r="CM89" i="10"/>
  <c r="AQ104" i="11"/>
  <c r="AU104" i="11"/>
  <c r="AV104" i="11" s="1"/>
  <c r="EB105" i="10"/>
  <c r="DD106" i="10"/>
  <c r="DD104" i="11"/>
  <c r="U111" i="10"/>
  <c r="DP101" i="12"/>
  <c r="DP100" i="8"/>
  <c r="DP99" i="8"/>
  <c r="DP85" i="10"/>
  <c r="DP91" i="10"/>
  <c r="DP90" i="10"/>
  <c r="DP68" i="8"/>
  <c r="DP96" i="8"/>
  <c r="DP84" i="8"/>
  <c r="DP96" i="11"/>
  <c r="DP99" i="12"/>
  <c r="DP80" i="10"/>
  <c r="DP95" i="11"/>
  <c r="DP72" i="8"/>
  <c r="DP93" i="10"/>
  <c r="DP85" i="8"/>
  <c r="DP77" i="10"/>
  <c r="DP98" i="12"/>
  <c r="DP82" i="10"/>
  <c r="DP100" i="12"/>
  <c r="DP85" i="11"/>
  <c r="DP97" i="11"/>
  <c r="DP87" i="10"/>
  <c r="DP84" i="11"/>
  <c r="DP95" i="8"/>
  <c r="DP71" i="10"/>
  <c r="DP70" i="10"/>
  <c r="DP77" i="11"/>
  <c r="DP66" i="8"/>
  <c r="DP94" i="12"/>
  <c r="DP65" i="8"/>
  <c r="DP72" i="12"/>
  <c r="DP56" i="10"/>
  <c r="DP46" i="10"/>
  <c r="DP62" i="12"/>
  <c r="DP73" i="12"/>
  <c r="DP60" i="10"/>
  <c r="DP73" i="11"/>
  <c r="DP48" i="11"/>
  <c r="DP88" i="12"/>
  <c r="DP74" i="11"/>
  <c r="DP56" i="11"/>
  <c r="DP65" i="12"/>
  <c r="DP56" i="12"/>
  <c r="DP51" i="8"/>
  <c r="DP54" i="10"/>
  <c r="DP62" i="10"/>
  <c r="DP36" i="8"/>
  <c r="DP47" i="10"/>
  <c r="DP63" i="11"/>
  <c r="DP59" i="12"/>
  <c r="DP52" i="8"/>
  <c r="DP60" i="8"/>
  <c r="DP64" i="10"/>
  <c r="DP75" i="12"/>
  <c r="DP50" i="11"/>
  <c r="EH102" i="10"/>
  <c r="EI102" i="10" s="1"/>
  <c r="EH101" i="11"/>
  <c r="EI101" i="11" s="1"/>
  <c r="EB7" i="8"/>
  <c r="EB73" i="10"/>
  <c r="EB97" i="11"/>
  <c r="EB7" i="10"/>
  <c r="EB80" i="8"/>
  <c r="EB6" i="11"/>
  <c r="EB94" i="8"/>
  <c r="EB8" i="12"/>
  <c r="EH11" i="10"/>
  <c r="EI11" i="10" s="1"/>
  <c r="EH25" i="11"/>
  <c r="EI25" i="11" s="1"/>
  <c r="EB73" i="11"/>
  <c r="EB44" i="10"/>
  <c r="EB21" i="8"/>
  <c r="EB11" i="11"/>
  <c r="EB30" i="10"/>
  <c r="EB13" i="8"/>
  <c r="EB38" i="10"/>
  <c r="EB41" i="8"/>
  <c r="EB55" i="12"/>
  <c r="EB20" i="12"/>
  <c r="EB47" i="12"/>
  <c r="EB45" i="12"/>
  <c r="EB20" i="11"/>
  <c r="EB51" i="12"/>
  <c r="EB77" i="8"/>
  <c r="EB31" i="11"/>
  <c r="EB104" i="10"/>
  <c r="EB44" i="11"/>
  <c r="EB44" i="12"/>
  <c r="EB85" i="8"/>
  <c r="EB42" i="8"/>
  <c r="EB31" i="8"/>
  <c r="EB14" i="12"/>
  <c r="EB97" i="12"/>
  <c r="EB91" i="10"/>
  <c r="EB17" i="11"/>
  <c r="EB94" i="10"/>
  <c r="EB38" i="8"/>
  <c r="EB85" i="12"/>
  <c r="EB24" i="10"/>
  <c r="EB79" i="8"/>
  <c r="EB64" i="10"/>
  <c r="EB32" i="12"/>
  <c r="EB93" i="11"/>
  <c r="EB18" i="8"/>
  <c r="EB83" i="11"/>
  <c r="EH19" i="12"/>
  <c r="EI19" i="12" s="1"/>
  <c r="EH35" i="11"/>
  <c r="EI35" i="11" s="1"/>
  <c r="EH6" i="8"/>
  <c r="EI6" i="8" s="1"/>
  <c r="EB60" i="8"/>
  <c r="EH7" i="11"/>
  <c r="EI7" i="11" s="1"/>
  <c r="EH32" i="10"/>
  <c r="EI32" i="10" s="1"/>
  <c r="EH47" i="12"/>
  <c r="EH63" i="12"/>
  <c r="EH101" i="12"/>
  <c r="EI101" i="12" s="1"/>
  <c r="EB86" i="10"/>
  <c r="EB91" i="8"/>
  <c r="EB13" i="10"/>
  <c r="EB56" i="12"/>
  <c r="EB41" i="11"/>
  <c r="EB80" i="10"/>
  <c r="EB36" i="11"/>
  <c r="EB8" i="11"/>
  <c r="EH14" i="8"/>
  <c r="EI14" i="8" s="1"/>
  <c r="EH27" i="11"/>
  <c r="EI27" i="11" s="1"/>
  <c r="EB33" i="11"/>
  <c r="EB85" i="10"/>
  <c r="EB68" i="8"/>
  <c r="EB102" i="11"/>
  <c r="EB40" i="11"/>
  <c r="EB77" i="10"/>
  <c r="EB57" i="11"/>
  <c r="EB65" i="10"/>
  <c r="EB12" i="8"/>
  <c r="EB16" i="11"/>
  <c r="EB55" i="8"/>
  <c r="EB9" i="10"/>
  <c r="EB77" i="11"/>
  <c r="EB13" i="11"/>
  <c r="EB39" i="8"/>
  <c r="EB66" i="10"/>
  <c r="EB58" i="12"/>
  <c r="EB53" i="12"/>
  <c r="EB95" i="11"/>
  <c r="EB34" i="10"/>
  <c r="EB26" i="11"/>
  <c r="EB83" i="12"/>
  <c r="EB38" i="12"/>
  <c r="EB89" i="8"/>
  <c r="EB21" i="11"/>
  <c r="EB63" i="8"/>
  <c r="EB82" i="11"/>
  <c r="EB12" i="10"/>
  <c r="EB98" i="12"/>
  <c r="EB93" i="8"/>
  <c r="EB54" i="11"/>
  <c r="EH97" i="12"/>
  <c r="EI97" i="12" s="1"/>
  <c r="EB37" i="10"/>
  <c r="EH11" i="12"/>
  <c r="EI11" i="12" s="1"/>
  <c r="EB90" i="12"/>
  <c r="EH100" i="11"/>
  <c r="EI100" i="11" s="1"/>
  <c r="EB88" i="10"/>
  <c r="EB26" i="12"/>
  <c r="EB35" i="10"/>
  <c r="EB61" i="10"/>
  <c r="EB26" i="8"/>
  <c r="EB57" i="12"/>
  <c r="EB67" i="12"/>
  <c r="EH8" i="10"/>
  <c r="EI8" i="10" s="1"/>
  <c r="EB64" i="11"/>
  <c r="EB63" i="10"/>
  <c r="EB12" i="11"/>
  <c r="EH15" i="10"/>
  <c r="EI15" i="10" s="1"/>
  <c r="EH29" i="12"/>
  <c r="EI29" i="12" s="1"/>
  <c r="EB100" i="12"/>
  <c r="EB74" i="10"/>
  <c r="EH12" i="11"/>
  <c r="EI12" i="11" s="1"/>
  <c r="EB34" i="12"/>
  <c r="EB76" i="12"/>
  <c r="EB29" i="11"/>
  <c r="EB69" i="8"/>
  <c r="EB52" i="11"/>
  <c r="EB90" i="10"/>
  <c r="EB80" i="11"/>
  <c r="EB34" i="8"/>
  <c r="EB17" i="10"/>
  <c r="EB34" i="11"/>
  <c r="EH8" i="11"/>
  <c r="EI8" i="11" s="1"/>
  <c r="EB94" i="11"/>
  <c r="EB27" i="12"/>
  <c r="EB57" i="10"/>
  <c r="EH96" i="11"/>
  <c r="EI96" i="11" s="1"/>
  <c r="EB31" i="10"/>
  <c r="EB62" i="12"/>
  <c r="EB35" i="8"/>
  <c r="EB58" i="10"/>
  <c r="EH6" i="11"/>
  <c r="EI6" i="11" s="1"/>
  <c r="EB21" i="12"/>
  <c r="EB70" i="8"/>
  <c r="EB68" i="10"/>
  <c r="EB53" i="11"/>
  <c r="EB51" i="10"/>
  <c r="EB39" i="11"/>
  <c r="EB17" i="8"/>
  <c r="EB53" i="8"/>
  <c r="EB100" i="11"/>
  <c r="EH18" i="8"/>
  <c r="EI18" i="8" s="1"/>
  <c r="EH31" i="12"/>
  <c r="EI31" i="12" s="1"/>
  <c r="EB22" i="10"/>
  <c r="EB23" i="12"/>
  <c r="EB100" i="10"/>
  <c r="EB9" i="8"/>
  <c r="EB44" i="8"/>
  <c r="EB101" i="11"/>
  <c r="EB43" i="10"/>
  <c r="EB75" i="12"/>
  <c r="EB50" i="10"/>
  <c r="EB88" i="11"/>
  <c r="EB32" i="8"/>
  <c r="EB26" i="10"/>
  <c r="EB19" i="11"/>
  <c r="EB29" i="10"/>
  <c r="EB62" i="11"/>
  <c r="EB86" i="12"/>
  <c r="EB70" i="11"/>
  <c r="EB94" i="12"/>
  <c r="EB75" i="8"/>
  <c r="EB58" i="8"/>
  <c r="EB52" i="10"/>
  <c r="EB23" i="11"/>
  <c r="EB11" i="8"/>
  <c r="EH10" i="8"/>
  <c r="EI10" i="8" s="1"/>
  <c r="EH28" i="8"/>
  <c r="EI28" i="8" s="1"/>
  <c r="EB58" i="11"/>
  <c r="EB83" i="10"/>
  <c r="EH19" i="8"/>
  <c r="EI19" i="8" s="1"/>
  <c r="EH39" i="10"/>
  <c r="EH53" i="11"/>
  <c r="EI53" i="11" s="1"/>
  <c r="EH72" i="8"/>
  <c r="EI72" i="8" s="1"/>
  <c r="EH103" i="10"/>
  <c r="EB84" i="11"/>
  <c r="EB89" i="10"/>
  <c r="EB56" i="11"/>
  <c r="EB96" i="11"/>
  <c r="EB99" i="10"/>
  <c r="EB93" i="12"/>
  <c r="EB45" i="10"/>
  <c r="EB24" i="12"/>
  <c r="EB28" i="11"/>
  <c r="EH19" i="10"/>
  <c r="EI19" i="10" s="1"/>
  <c r="EH35" i="10"/>
  <c r="EI35" i="10" s="1"/>
  <c r="EB96" i="8"/>
  <c r="EB35" i="11"/>
  <c r="EB13" i="12"/>
  <c r="EB47" i="11"/>
  <c r="EB92" i="12"/>
  <c r="EB15" i="12"/>
  <c r="EB71" i="10"/>
  <c r="EB68" i="12"/>
  <c r="EB11" i="10"/>
  <c r="EB61" i="8"/>
  <c r="EB20" i="8"/>
  <c r="EB18" i="12"/>
  <c r="EB72" i="12"/>
  <c r="EB87" i="10"/>
  <c r="EB99" i="11"/>
  <c r="EB78" i="10"/>
  <c r="EB22" i="11"/>
  <c r="EB103" i="10"/>
  <c r="EB76" i="8"/>
  <c r="EB52" i="12"/>
  <c r="EB16" i="12"/>
  <c r="EB24" i="8"/>
  <c r="EB18" i="11"/>
  <c r="EB91" i="11"/>
  <c r="EB29" i="12"/>
  <c r="EH9" i="11"/>
  <c r="EI9" i="11" s="1"/>
  <c r="EB42" i="11"/>
  <c r="EH10" i="11"/>
  <c r="EI10" i="11" s="1"/>
  <c r="EH29" i="10"/>
  <c r="EI29" i="10" s="1"/>
  <c r="EB61" i="11"/>
  <c r="EB22" i="12"/>
  <c r="EB40" i="8"/>
  <c r="EB48" i="11"/>
  <c r="EH97" i="11"/>
  <c r="EI97" i="11" s="1"/>
  <c r="EB69" i="10"/>
  <c r="EB15" i="11"/>
  <c r="EB47" i="10"/>
  <c r="EB30" i="11"/>
  <c r="EB98" i="8"/>
  <c r="EB96" i="10"/>
  <c r="EB30" i="8"/>
  <c r="EH21" i="10"/>
  <c r="EI21" i="10" s="1"/>
  <c r="EH38" i="8"/>
  <c r="EI38" i="8" s="1"/>
  <c r="EB28" i="8"/>
  <c r="EB85" i="11"/>
  <c r="EB84" i="8"/>
  <c r="EB101" i="12"/>
  <c r="EB23" i="8"/>
  <c r="EB45" i="8"/>
  <c r="EB81" i="10"/>
  <c r="EB67" i="11"/>
  <c r="EB95" i="10"/>
  <c r="EB73" i="12"/>
  <c r="EB82" i="10"/>
  <c r="EB46" i="10"/>
  <c r="EB100" i="8"/>
  <c r="EB19" i="8"/>
  <c r="EB62" i="10"/>
  <c r="EB7" i="12"/>
  <c r="EB73" i="8"/>
  <c r="EB97" i="10"/>
  <c r="EB56" i="8"/>
  <c r="EB25" i="10"/>
  <c r="EB18" i="10"/>
  <c r="EB76" i="11"/>
  <c r="EB64" i="8"/>
  <c r="EB14" i="8"/>
  <c r="EB99" i="8"/>
  <c r="EB38" i="11"/>
  <c r="EB16" i="8"/>
  <c r="EB6" i="12"/>
  <c r="EH13" i="11"/>
  <c r="EI13" i="11" s="1"/>
  <c r="EH32" i="8"/>
  <c r="EI32" i="8" s="1"/>
  <c r="EB39" i="12"/>
  <c r="EB103" i="12"/>
  <c r="EB101" i="8"/>
  <c r="EB10" i="11"/>
  <c r="EB95" i="8"/>
  <c r="EB30" i="12"/>
  <c r="EB86" i="11"/>
  <c r="EB82" i="8"/>
  <c r="EB65" i="12"/>
  <c r="EB55" i="10"/>
  <c r="EB63" i="12"/>
  <c r="EB51" i="11"/>
  <c r="EB79" i="10"/>
  <c r="EH24" i="8"/>
  <c r="EI24" i="8" s="1"/>
  <c r="EB37" i="12"/>
  <c r="EB41" i="12"/>
  <c r="EB60" i="12"/>
  <c r="EH7" i="12"/>
  <c r="EI7" i="12" s="1"/>
  <c r="EB69" i="12"/>
  <c r="EB65" i="11"/>
  <c r="EB49" i="8"/>
  <c r="EB74" i="12"/>
  <c r="EB25" i="8"/>
  <c r="EB103" i="8"/>
  <c r="EB87" i="12"/>
  <c r="EB78" i="12"/>
  <c r="EB33" i="8"/>
  <c r="EB46" i="8"/>
  <c r="EB51" i="8"/>
  <c r="EB40" i="10"/>
  <c r="EB24" i="11"/>
  <c r="EB99" i="12"/>
  <c r="EB35" i="12"/>
  <c r="EH98" i="10"/>
  <c r="EI98" i="10" s="1"/>
  <c r="EB83" i="8"/>
  <c r="EB103" i="11"/>
  <c r="EB29" i="8"/>
  <c r="EB98" i="10"/>
  <c r="EB81" i="8"/>
  <c r="EB90" i="8"/>
  <c r="EB92" i="10"/>
  <c r="EB45" i="11"/>
  <c r="EB81" i="12"/>
  <c r="EB88" i="8"/>
  <c r="EB89" i="12"/>
  <c r="EH15" i="11"/>
  <c r="EI15" i="11" s="1"/>
  <c r="EH34" i="8"/>
  <c r="EI34" i="8" s="1"/>
  <c r="EB87" i="8"/>
  <c r="EH24" i="12"/>
  <c r="EM24" i="12" s="1"/>
  <c r="EH43" i="11"/>
  <c r="EH59" i="11"/>
  <c r="EI59" i="11" s="1"/>
  <c r="EH78" i="8"/>
  <c r="EI78" i="8" s="1"/>
  <c r="EB41" i="10"/>
  <c r="EB9" i="12"/>
  <c r="EB68" i="11"/>
  <c r="EB80" i="12"/>
  <c r="EB70" i="12"/>
  <c r="EB92" i="11"/>
  <c r="EH9" i="10"/>
  <c r="EI9" i="10" s="1"/>
  <c r="EH26" i="8"/>
  <c r="EI26" i="8" s="1"/>
  <c r="EB95" i="12"/>
  <c r="EB84" i="10"/>
  <c r="EB25" i="11"/>
  <c r="EB25" i="12"/>
  <c r="EB43" i="8"/>
  <c r="EB39" i="10"/>
  <c r="EB77" i="12"/>
  <c r="EB32" i="11"/>
  <c r="EB22" i="8"/>
  <c r="EB43" i="11"/>
  <c r="EB27" i="11"/>
  <c r="EB36" i="12"/>
  <c r="EB57" i="8"/>
  <c r="EB81" i="11"/>
  <c r="EB54" i="12"/>
  <c r="EB71" i="8"/>
  <c r="EB67" i="8"/>
  <c r="EB7" i="11"/>
  <c r="EB65" i="8"/>
  <c r="EB60" i="11"/>
  <c r="EB74" i="8"/>
  <c r="EB76" i="10"/>
  <c r="EB102" i="8"/>
  <c r="EB62" i="8"/>
  <c r="EB72" i="8"/>
  <c r="EB78" i="8"/>
  <c r="EB42" i="10"/>
  <c r="EB46" i="11"/>
  <c r="EB23" i="10"/>
  <c r="EH17" i="12"/>
  <c r="EI17" i="12" s="1"/>
  <c r="EH36" i="8"/>
  <c r="EI36" i="8" s="1"/>
  <c r="EB36" i="8"/>
  <c r="EH27" i="12"/>
  <c r="EI27" i="12" s="1"/>
  <c r="EH45" i="12"/>
  <c r="EI45" i="12" s="1"/>
  <c r="EH61" i="11"/>
  <c r="EI61" i="11" s="1"/>
  <c r="EH80" i="8"/>
  <c r="DK103" i="10"/>
  <c r="DO103" i="10"/>
  <c r="DP103" i="10" s="1"/>
  <c r="DK101" i="11"/>
  <c r="DO101" i="11"/>
  <c r="DP101" i="11" s="1"/>
  <c r="EI91" i="11"/>
  <c r="EM69" i="11"/>
  <c r="EN69" i="11" s="1"/>
  <c r="EI32" i="11"/>
  <c r="EI39" i="11"/>
  <c r="EI70" i="11"/>
  <c r="EB9" i="11"/>
  <c r="EM64" i="11"/>
  <c r="EI55" i="11"/>
  <c r="EI99" i="11"/>
  <c r="EI78" i="11"/>
  <c r="EI92" i="11"/>
  <c r="EI22" i="11"/>
  <c r="EI95" i="10"/>
  <c r="EI78" i="10"/>
  <c r="EB8" i="10"/>
  <c r="EB102" i="10"/>
  <c r="EI93" i="10"/>
  <c r="EI57" i="10"/>
  <c r="EM99" i="10"/>
  <c r="EM14" i="10"/>
  <c r="EI95" i="12"/>
  <c r="EM15" i="12"/>
  <c r="EM100" i="12"/>
  <c r="EM46" i="12"/>
  <c r="EN46" i="12" s="1"/>
  <c r="EM42" i="12"/>
  <c r="EI42" i="12"/>
  <c r="EM57" i="12"/>
  <c r="EI57" i="12"/>
  <c r="EI68" i="12"/>
  <c r="EI67" i="8"/>
  <c r="EI53" i="8"/>
  <c r="EI65" i="8"/>
  <c r="EI96" i="8"/>
  <c r="EI71" i="8"/>
  <c r="EI62" i="8"/>
  <c r="EM66" i="8"/>
  <c r="EI60" i="8"/>
  <c r="EM61" i="8"/>
  <c r="EI61" i="8"/>
  <c r="EM73" i="8"/>
  <c r="EM15" i="8"/>
  <c r="EM63" i="11"/>
  <c r="EM67" i="10"/>
  <c r="EN67" i="10" s="1"/>
  <c r="EM32" i="12"/>
  <c r="EM81" i="10"/>
  <c r="DB104" i="8"/>
  <c r="DD104" i="8" s="1"/>
  <c r="BQ105" i="8"/>
  <c r="BI105" i="8"/>
  <c r="BJ105" i="8" s="1"/>
  <c r="Y109" i="8"/>
  <c r="A110" i="8"/>
  <c r="H109" i="8"/>
  <c r="J108" i="8"/>
  <c r="L108" i="8" s="1"/>
  <c r="AH107" i="8"/>
  <c r="AJ107" i="8" s="1"/>
  <c r="EM65" i="10"/>
  <c r="EM48" i="10"/>
  <c r="EM64" i="12"/>
  <c r="EK103" i="8"/>
  <c r="EC103" i="8"/>
  <c r="ED103" i="8" s="1"/>
  <c r="CD105" i="8"/>
  <c r="CF105" i="8" s="1"/>
  <c r="AF108" i="8"/>
  <c r="AW108" i="8"/>
  <c r="BU107" i="8"/>
  <c r="BD107" i="8"/>
  <c r="AS106" i="8"/>
  <c r="AK106" i="8"/>
  <c r="AL106" i="8" s="1"/>
  <c r="CZ105" i="8"/>
  <c r="DQ105" i="8"/>
  <c r="CS106" i="8"/>
  <c r="CB106" i="8"/>
  <c r="DX104" i="8"/>
  <c r="EO104" i="8"/>
  <c r="U107" i="8"/>
  <c r="M107" i="8"/>
  <c r="N107" i="8" s="1"/>
  <c r="BF106" i="8"/>
  <c r="BH106" i="8" s="1"/>
  <c r="EK102" i="8"/>
  <c r="EC102" i="8"/>
  <c r="ED102" i="8" s="1"/>
  <c r="EM54" i="11"/>
  <c r="EM84" i="12"/>
  <c r="A113" i="10"/>
  <c r="H112" i="10"/>
  <c r="J112" i="10" s="1"/>
  <c r="Y112" i="10"/>
  <c r="BQ106" i="11"/>
  <c r="BI106" i="11"/>
  <c r="BJ106" i="11" s="1"/>
  <c r="CD106" i="11"/>
  <c r="CF106" i="11" s="1"/>
  <c r="EO105" i="12"/>
  <c r="DX105" i="12"/>
  <c r="BD108" i="12"/>
  <c r="BU108" i="12"/>
  <c r="AF109" i="12"/>
  <c r="AW109" i="12"/>
  <c r="CO107" i="10"/>
  <c r="CG107" i="10"/>
  <c r="CH107" i="10" s="1"/>
  <c r="DX105" i="11"/>
  <c r="EO105" i="11"/>
  <c r="BQ106" i="12"/>
  <c r="BI106" i="12"/>
  <c r="BJ106" i="12" s="1"/>
  <c r="DQ106" i="11"/>
  <c r="CZ106" i="11"/>
  <c r="AS107" i="12"/>
  <c r="AK107" i="12"/>
  <c r="AL107" i="12" s="1"/>
  <c r="AH108" i="12"/>
  <c r="AJ108" i="12" s="1"/>
  <c r="DB107" i="10"/>
  <c r="DD107" i="10" s="1"/>
  <c r="DM106" i="10"/>
  <c r="DE106" i="10"/>
  <c r="DF106" i="10" s="1"/>
  <c r="AS107" i="11"/>
  <c r="AK107" i="11"/>
  <c r="AL107" i="11" s="1"/>
  <c r="EM104" i="10"/>
  <c r="BF107" i="11"/>
  <c r="BH107" i="11" s="1"/>
  <c r="EK105" i="10"/>
  <c r="EC105" i="10"/>
  <c r="ED105" i="10" s="1"/>
  <c r="DM104" i="11"/>
  <c r="DE104" i="11"/>
  <c r="DF104" i="11" s="1"/>
  <c r="DZ104" i="12"/>
  <c r="DX107" i="10"/>
  <c r="EO107" i="10"/>
  <c r="EK103" i="11"/>
  <c r="EC103" i="11"/>
  <c r="ED103" i="11" s="1"/>
  <c r="U108" i="12"/>
  <c r="M108" i="12"/>
  <c r="N108" i="12" s="1"/>
  <c r="EK103" i="12"/>
  <c r="EC103" i="12"/>
  <c r="ED103" i="12" s="1"/>
  <c r="CS107" i="11"/>
  <c r="CB107" i="11"/>
  <c r="BF109" i="10"/>
  <c r="BH109" i="10" s="1"/>
  <c r="BF107" i="12"/>
  <c r="BH107" i="12" s="1"/>
  <c r="DB105" i="12"/>
  <c r="DD105" i="12" s="1"/>
  <c r="A111" i="12"/>
  <c r="H110" i="12"/>
  <c r="Y110" i="12"/>
  <c r="DB105" i="11"/>
  <c r="DD105" i="11" s="1"/>
  <c r="CO105" i="12"/>
  <c r="CG105" i="12"/>
  <c r="CH105" i="12" s="1"/>
  <c r="AH108" i="11"/>
  <c r="AJ108" i="11" s="1"/>
  <c r="DZ104" i="11"/>
  <c r="EB104" i="11" s="1"/>
  <c r="CS109" i="10"/>
  <c r="CB109" i="10"/>
  <c r="U108" i="11"/>
  <c r="M108" i="11"/>
  <c r="N108" i="11" s="1"/>
  <c r="CS107" i="12"/>
  <c r="CB107" i="12"/>
  <c r="CO105" i="11"/>
  <c r="CG105" i="11"/>
  <c r="CH105" i="11" s="1"/>
  <c r="BD108" i="11"/>
  <c r="BU108" i="11"/>
  <c r="AS109" i="10"/>
  <c r="AK109" i="10"/>
  <c r="AL109" i="10" s="1"/>
  <c r="J109" i="11"/>
  <c r="L109" i="11" s="1"/>
  <c r="AH110" i="10"/>
  <c r="AJ110" i="10" s="1"/>
  <c r="DQ108" i="10"/>
  <c r="CZ108" i="10"/>
  <c r="BQ108" i="10"/>
  <c r="BI108" i="10"/>
  <c r="BJ108" i="10" s="1"/>
  <c r="AW109" i="11"/>
  <c r="AF109" i="11"/>
  <c r="BU110" i="10"/>
  <c r="BD110" i="10"/>
  <c r="CZ106" i="12"/>
  <c r="DQ106" i="12"/>
  <c r="DM104" i="12"/>
  <c r="DE104" i="12"/>
  <c r="DF104" i="12" s="1"/>
  <c r="CD108" i="10"/>
  <c r="CF108" i="10" s="1"/>
  <c r="DZ106" i="10"/>
  <c r="J109" i="12"/>
  <c r="L109" i="12" s="1"/>
  <c r="CD106" i="12"/>
  <c r="CF106" i="12" s="1"/>
  <c r="A111" i="11"/>
  <c r="Y110" i="11"/>
  <c r="H110" i="11"/>
  <c r="AW111" i="10"/>
  <c r="AF111" i="10"/>
  <c r="EM88" i="11" l="1"/>
  <c r="EM17" i="8"/>
  <c r="EI26" i="12"/>
  <c r="EM8" i="8"/>
  <c r="EM80" i="10"/>
  <c r="EI62" i="12"/>
  <c r="EM35" i="12"/>
  <c r="EN35" i="12" s="1"/>
  <c r="EM37" i="10"/>
  <c r="EN37" i="10" s="1"/>
  <c r="EM30" i="8"/>
  <c r="EN30" i="8" s="1"/>
  <c r="EI76" i="12"/>
  <c r="EM49" i="12"/>
  <c r="EN49" i="12" s="1"/>
  <c r="EN66" i="8"/>
  <c r="L111" i="10"/>
  <c r="EM43" i="12"/>
  <c r="EN43" i="12" s="1"/>
  <c r="EM72" i="11"/>
  <c r="EN72" i="11" s="1"/>
  <c r="EN15" i="8"/>
  <c r="EM14" i="12"/>
  <c r="EN14" i="12" s="1"/>
  <c r="EM85" i="12"/>
  <c r="EM36" i="11"/>
  <c r="EN78" i="11"/>
  <c r="EN93" i="10"/>
  <c r="EM63" i="10"/>
  <c r="EN63" i="10" s="1"/>
  <c r="EM50" i="8"/>
  <c r="EN50" i="8" s="1"/>
  <c r="EM20" i="10"/>
  <c r="EN20" i="10" s="1"/>
  <c r="EM102" i="12"/>
  <c r="EN102" i="12" s="1"/>
  <c r="EI68" i="10"/>
  <c r="EN101" i="10"/>
  <c r="EM59" i="8"/>
  <c r="EM99" i="8"/>
  <c r="EN99" i="8" s="1"/>
  <c r="EM71" i="11"/>
  <c r="EN71" i="11" s="1"/>
  <c r="EI69" i="8"/>
  <c r="EI30" i="12"/>
  <c r="EI98" i="11"/>
  <c r="EM49" i="11"/>
  <c r="EM28" i="10"/>
  <c r="EM92" i="8"/>
  <c r="EN92" i="8" s="1"/>
  <c r="EM14" i="11"/>
  <c r="EN14" i="11" s="1"/>
  <c r="EM85" i="10"/>
  <c r="EN85" i="10" s="1"/>
  <c r="EM79" i="12"/>
  <c r="EN79" i="12" s="1"/>
  <c r="EN59" i="8"/>
  <c r="EM64" i="8"/>
  <c r="EN64" i="8" s="1"/>
  <c r="EM48" i="12"/>
  <c r="EN48" i="12" s="1"/>
  <c r="EN63" i="11"/>
  <c r="EN8" i="8"/>
  <c r="EM10" i="12"/>
  <c r="EN10" i="12" s="1"/>
  <c r="EM47" i="8"/>
  <c r="EN47" i="8" s="1"/>
  <c r="EM61" i="12"/>
  <c r="EN61" i="12" s="1"/>
  <c r="EI93" i="12"/>
  <c r="EI50" i="12"/>
  <c r="EN28" i="10"/>
  <c r="EN64" i="12"/>
  <c r="EM48" i="8"/>
  <c r="EN48" i="8" s="1"/>
  <c r="EI23" i="11"/>
  <c r="EM56" i="10"/>
  <c r="EN56" i="10" s="1"/>
  <c r="EM69" i="10"/>
  <c r="EN69" i="10" s="1"/>
  <c r="EM75" i="11"/>
  <c r="EN75" i="11" s="1"/>
  <c r="EI33" i="11"/>
  <c r="EN42" i="12"/>
  <c r="EI52" i="11"/>
  <c r="EM88" i="12"/>
  <c r="EN88" i="12" s="1"/>
  <c r="EN50" i="12"/>
  <c r="EM28" i="12"/>
  <c r="EN28" i="12" s="1"/>
  <c r="EM83" i="12"/>
  <c r="EM77" i="11"/>
  <c r="EN77" i="11" s="1"/>
  <c r="EM91" i="12"/>
  <c r="EM86" i="8"/>
  <c r="EI49" i="10"/>
  <c r="EI42" i="11"/>
  <c r="EM94" i="11"/>
  <c r="EN94" i="11" s="1"/>
  <c r="EN26" i="12"/>
  <c r="EN34" i="11"/>
  <c r="EM93" i="8"/>
  <c r="EN93" i="8" s="1"/>
  <c r="EI70" i="8"/>
  <c r="EM54" i="10"/>
  <c r="EN54" i="10" s="1"/>
  <c r="EM33" i="8"/>
  <c r="EN33" i="8" s="1"/>
  <c r="EM71" i="12"/>
  <c r="EN71" i="12" s="1"/>
  <c r="EM63" i="8"/>
  <c r="EM34" i="10"/>
  <c r="EN34" i="10" s="1"/>
  <c r="EI75" i="8"/>
  <c r="EI13" i="8"/>
  <c r="EM44" i="11"/>
  <c r="R112" i="13"/>
  <c r="CT112" i="8" s="1"/>
  <c r="CU112" i="8" s="1"/>
  <c r="CY112" i="8" s="1"/>
  <c r="DA112" i="8" s="1"/>
  <c r="K112" i="13"/>
  <c r="AX112" i="12" s="1"/>
  <c r="AY112" i="12" s="1"/>
  <c r="BC112" i="12" s="1"/>
  <c r="BE112" i="12" s="1"/>
  <c r="V112" i="13"/>
  <c r="DR112" i="8" s="1"/>
  <c r="DS112" i="8" s="1"/>
  <c r="DW112" i="8" s="1"/>
  <c r="DY112" i="8" s="1"/>
  <c r="N112" i="13"/>
  <c r="BV112" i="8" s="1"/>
  <c r="BW112" i="8" s="1"/>
  <c r="CA112" i="8" s="1"/>
  <c r="CC112" i="8" s="1"/>
  <c r="C112" i="13"/>
  <c r="B112" i="12" s="1"/>
  <c r="C112" i="12" s="1"/>
  <c r="G112" i="12" s="1"/>
  <c r="I112" i="12" s="1"/>
  <c r="A113" i="13"/>
  <c r="F112" i="13"/>
  <c r="Z112" i="8" s="1"/>
  <c r="AA112" i="8" s="1"/>
  <c r="AE112" i="8" s="1"/>
  <c r="AG112" i="8" s="1"/>
  <c r="Y112" i="13"/>
  <c r="DR112" i="11" s="1"/>
  <c r="DS112" i="11" s="1"/>
  <c r="DW112" i="11" s="1"/>
  <c r="DY112" i="11" s="1"/>
  <c r="I112" i="13"/>
  <c r="Z112" i="11" s="1"/>
  <c r="AA112" i="11" s="1"/>
  <c r="AE112" i="11" s="1"/>
  <c r="AG112" i="11" s="1"/>
  <c r="H112" i="13"/>
  <c r="Z112" i="10" s="1"/>
  <c r="AA112" i="10" s="1"/>
  <c r="AE112" i="10" s="1"/>
  <c r="AG112" i="10" s="1"/>
  <c r="L112" i="13"/>
  <c r="AX112" i="10" s="1"/>
  <c r="AY112" i="10" s="1"/>
  <c r="BC112" i="10" s="1"/>
  <c r="BE112" i="10" s="1"/>
  <c r="P112" i="13"/>
  <c r="BV112" i="10" s="1"/>
  <c r="BW112" i="10" s="1"/>
  <c r="CA112" i="10" s="1"/>
  <c r="CC112" i="10" s="1"/>
  <c r="T112" i="13"/>
  <c r="CT112" i="10" s="1"/>
  <c r="CU112" i="10" s="1"/>
  <c r="CY112" i="10" s="1"/>
  <c r="DA112" i="10" s="1"/>
  <c r="J112" i="13"/>
  <c r="AX112" i="8" s="1"/>
  <c r="AY112" i="8" s="1"/>
  <c r="BC112" i="8" s="1"/>
  <c r="BE112" i="8" s="1"/>
  <c r="S112" i="13"/>
  <c r="CT112" i="12" s="1"/>
  <c r="CU112" i="12" s="1"/>
  <c r="CY112" i="12" s="1"/>
  <c r="DA112" i="12" s="1"/>
  <c r="M112" i="13"/>
  <c r="AX112" i="11" s="1"/>
  <c r="AY112" i="11" s="1"/>
  <c r="BC112" i="11" s="1"/>
  <c r="BE112" i="11" s="1"/>
  <c r="U112" i="13"/>
  <c r="CT112" i="11" s="1"/>
  <c r="CU112" i="11" s="1"/>
  <c r="CY112" i="11" s="1"/>
  <c r="DA112" i="11" s="1"/>
  <c r="B112" i="13"/>
  <c r="B112" i="8" s="1"/>
  <c r="C112" i="8" s="1"/>
  <c r="G112" i="8" s="1"/>
  <c r="I112" i="8" s="1"/>
  <c r="O112" i="13"/>
  <c r="BV112" i="12" s="1"/>
  <c r="BW112" i="12" s="1"/>
  <c r="CA112" i="12" s="1"/>
  <c r="CC112" i="12" s="1"/>
  <c r="W112" i="13"/>
  <c r="DR112" i="12" s="1"/>
  <c r="DS112" i="12" s="1"/>
  <c r="DW112" i="12" s="1"/>
  <c r="DY112" i="12" s="1"/>
  <c r="Q112" i="13"/>
  <c r="BV112" i="11" s="1"/>
  <c r="BW112" i="11" s="1"/>
  <c r="CA112" i="11" s="1"/>
  <c r="CC112" i="11" s="1"/>
  <c r="E112" i="13"/>
  <c r="B112" i="11" s="1"/>
  <c r="C112" i="11" s="1"/>
  <c r="G112" i="11" s="1"/>
  <c r="I112" i="11" s="1"/>
  <c r="X112" i="13"/>
  <c r="DR112" i="10" s="1"/>
  <c r="DS112" i="10" s="1"/>
  <c r="DW112" i="10" s="1"/>
  <c r="DY112" i="10" s="1"/>
  <c r="D112" i="13"/>
  <c r="B112" i="10" s="1"/>
  <c r="C112" i="10" s="1"/>
  <c r="G112" i="10" s="1"/>
  <c r="I112" i="10" s="1"/>
  <c r="M112" i="10" s="1"/>
  <c r="N112" i="10" s="1"/>
  <c r="G112" i="13"/>
  <c r="Z112" i="12" s="1"/>
  <c r="AA112" i="12" s="1"/>
  <c r="AE112" i="12" s="1"/>
  <c r="AG112" i="12" s="1"/>
  <c r="EM66" i="12"/>
  <c r="EN66" i="12" s="1"/>
  <c r="EN48" i="10"/>
  <c r="EM86" i="10"/>
  <c r="EN86" i="10" s="1"/>
  <c r="EI77" i="8"/>
  <c r="EM64" i="10"/>
  <c r="EI28" i="11"/>
  <c r="EM54" i="8"/>
  <c r="EN54" i="8" s="1"/>
  <c r="EI17" i="10"/>
  <c r="EM27" i="8"/>
  <c r="EN27" i="8" s="1"/>
  <c r="EM57" i="11"/>
  <c r="EN57" i="11" s="1"/>
  <c r="EN86" i="8"/>
  <c r="EM73" i="12"/>
  <c r="EN73" i="12" s="1"/>
  <c r="EM37" i="11"/>
  <c r="EN37" i="11" s="1"/>
  <c r="EM94" i="8"/>
  <c r="EN94" i="8" s="1"/>
  <c r="EI65" i="12"/>
  <c r="EI101" i="10"/>
  <c r="EI34" i="11"/>
  <c r="EM39" i="8"/>
  <c r="EM97" i="8"/>
  <c r="EN97" i="8" s="1"/>
  <c r="EM16" i="10"/>
  <c r="EN16" i="10" s="1"/>
  <c r="EM74" i="11"/>
  <c r="EN74" i="11" s="1"/>
  <c r="EM83" i="10"/>
  <c r="EN83" i="10" s="1"/>
  <c r="EM89" i="11"/>
  <c r="EN89" i="11" s="1"/>
  <c r="EM7" i="10"/>
  <c r="EN7" i="10" s="1"/>
  <c r="EN14" i="10"/>
  <c r="EN98" i="11"/>
  <c r="EN15" i="12"/>
  <c r="EN52" i="11"/>
  <c r="EM26" i="11"/>
  <c r="EN26" i="11" s="1"/>
  <c r="EN91" i="12"/>
  <c r="EM79" i="11"/>
  <c r="EN79" i="11" s="1"/>
  <c r="EM19" i="8"/>
  <c r="EN19" i="8" s="1"/>
  <c r="EM52" i="8"/>
  <c r="EN52" i="8" s="1"/>
  <c r="EM74" i="10"/>
  <c r="EN74" i="10" s="1"/>
  <c r="EN84" i="12"/>
  <c r="EM10" i="10"/>
  <c r="EN10" i="10" s="1"/>
  <c r="EM82" i="12"/>
  <c r="EN82" i="12" s="1"/>
  <c r="EM6" i="10"/>
  <c r="EN6" i="10" s="1"/>
  <c r="EI41" i="8"/>
  <c r="EM38" i="10"/>
  <c r="EN38" i="10" s="1"/>
  <c r="EM60" i="10"/>
  <c r="EN60" i="10" s="1"/>
  <c r="EM50" i="11"/>
  <c r="EN50" i="11" s="1"/>
  <c r="EI58" i="11"/>
  <c r="EM40" i="12"/>
  <c r="EN40" i="12" s="1"/>
  <c r="EM87" i="11"/>
  <c r="EN87" i="11" s="1"/>
  <c r="AQ108" i="10"/>
  <c r="AU108" i="10"/>
  <c r="AV108" i="10" s="1"/>
  <c r="DK105" i="10"/>
  <c r="DO105" i="10"/>
  <c r="DP105" i="10" s="1"/>
  <c r="DO103" i="12"/>
  <c r="DP103" i="12" s="1"/>
  <c r="DK103" i="12"/>
  <c r="CM106" i="10"/>
  <c r="CQ106" i="10"/>
  <c r="CR106" i="10" s="1"/>
  <c r="EN23" i="11"/>
  <c r="W110" i="10"/>
  <c r="X110" i="10" s="1"/>
  <c r="S110" i="10"/>
  <c r="S107" i="12"/>
  <c r="W107" i="12"/>
  <c r="X107" i="12" s="1"/>
  <c r="EM97" i="12"/>
  <c r="EN97" i="12" s="1"/>
  <c r="EN28" i="11"/>
  <c r="BO107" i="10"/>
  <c r="BS107" i="10"/>
  <c r="BT107" i="10" s="1"/>
  <c r="DK102" i="8"/>
  <c r="DO102" i="8"/>
  <c r="DP102" i="8" s="1"/>
  <c r="S109" i="10"/>
  <c r="W109" i="10"/>
  <c r="X109" i="10" s="1"/>
  <c r="AU106" i="12"/>
  <c r="AV106" i="12" s="1"/>
  <c r="AQ106" i="12"/>
  <c r="BO105" i="12"/>
  <c r="BS105" i="12"/>
  <c r="BT105" i="12" s="1"/>
  <c r="BO104" i="8"/>
  <c r="BS104" i="8"/>
  <c r="BT104" i="8" s="1"/>
  <c r="CM104" i="12"/>
  <c r="CQ104" i="12"/>
  <c r="CR104" i="12" s="1"/>
  <c r="S107" i="11"/>
  <c r="W107" i="11"/>
  <c r="X107" i="11" s="1"/>
  <c r="BS105" i="11"/>
  <c r="BT105" i="11" s="1"/>
  <c r="BO105" i="11"/>
  <c r="DK103" i="8"/>
  <c r="DO103" i="8"/>
  <c r="DP103" i="8" s="1"/>
  <c r="CM104" i="8"/>
  <c r="CQ104" i="8"/>
  <c r="CR104" i="8" s="1"/>
  <c r="DK103" i="11"/>
  <c r="DO103" i="11"/>
  <c r="DP103" i="11" s="1"/>
  <c r="AQ106" i="11"/>
  <c r="AU106" i="11"/>
  <c r="AV106" i="11" s="1"/>
  <c r="CM104" i="11"/>
  <c r="CQ104" i="11"/>
  <c r="CR104" i="11" s="1"/>
  <c r="CI105" i="12"/>
  <c r="CL105" i="12" s="1"/>
  <c r="DG104" i="11"/>
  <c r="DJ104" i="11" s="1"/>
  <c r="DG106" i="10"/>
  <c r="DJ106" i="10" s="1"/>
  <c r="BK106" i="12"/>
  <c r="BN106" i="12" s="1"/>
  <c r="AM106" i="8"/>
  <c r="AP106" i="8" s="1"/>
  <c r="AQ106" i="8" s="1"/>
  <c r="AU106" i="8" s="1"/>
  <c r="AV106" i="8" s="1"/>
  <c r="O108" i="12"/>
  <c r="R108" i="12" s="1"/>
  <c r="O107" i="8"/>
  <c r="R107" i="8" s="1"/>
  <c r="S107" i="8" s="1"/>
  <c r="W107" i="8" s="1"/>
  <c r="X107" i="8" s="1"/>
  <c r="AM109" i="10"/>
  <c r="AP109" i="10" s="1"/>
  <c r="O108" i="11"/>
  <c r="R108" i="11" s="1"/>
  <c r="EE105" i="10"/>
  <c r="EH105" i="10" s="1"/>
  <c r="O111" i="10"/>
  <c r="R111" i="10" s="1"/>
  <c r="DG104" i="12"/>
  <c r="DJ104" i="12" s="1"/>
  <c r="EE103" i="11"/>
  <c r="EH103" i="11" s="1"/>
  <c r="BK108" i="10"/>
  <c r="BN108" i="10" s="1"/>
  <c r="AM107" i="12"/>
  <c r="AP107" i="12" s="1"/>
  <c r="CI107" i="10"/>
  <c r="CL107" i="10" s="1"/>
  <c r="EE103" i="8"/>
  <c r="EH103" i="8" s="1"/>
  <c r="CI105" i="11"/>
  <c r="CL105" i="11" s="1"/>
  <c r="AM107" i="11"/>
  <c r="AP107" i="11" s="1"/>
  <c r="BK106" i="11"/>
  <c r="BN106" i="11" s="1"/>
  <c r="EE102" i="8"/>
  <c r="EH102" i="8" s="1"/>
  <c r="BK105" i="8"/>
  <c r="BN105" i="8" s="1"/>
  <c r="EE103" i="12"/>
  <c r="EH103" i="12" s="1"/>
  <c r="EN49" i="11"/>
  <c r="EM22" i="11"/>
  <c r="EN22" i="11" s="1"/>
  <c r="EM67" i="8"/>
  <c r="EN67" i="8" s="1"/>
  <c r="EM41" i="11"/>
  <c r="EN41" i="11" s="1"/>
  <c r="EM97" i="10"/>
  <c r="EN97" i="10" s="1"/>
  <c r="EM13" i="12"/>
  <c r="EN13" i="12" s="1"/>
  <c r="EM46" i="10"/>
  <c r="EN46" i="10" s="1"/>
  <c r="EM29" i="8"/>
  <c r="EN29" i="8" s="1"/>
  <c r="EM52" i="10"/>
  <c r="EM71" i="10"/>
  <c r="EN71" i="10" s="1"/>
  <c r="EM89" i="10"/>
  <c r="EN89" i="10" s="1"/>
  <c r="EM82" i="8"/>
  <c r="EN82" i="8" s="1"/>
  <c r="EM26" i="10"/>
  <c r="EN26" i="10" s="1"/>
  <c r="EM59" i="11"/>
  <c r="EN59" i="11" s="1"/>
  <c r="EM95" i="8"/>
  <c r="EN95" i="8" s="1"/>
  <c r="EM40" i="8"/>
  <c r="EN40" i="8" s="1"/>
  <c r="EM49" i="8"/>
  <c r="EM23" i="12"/>
  <c r="EN23" i="12" s="1"/>
  <c r="EM8" i="10"/>
  <c r="EN8" i="10" s="1"/>
  <c r="EM82" i="10"/>
  <c r="EN82" i="10" s="1"/>
  <c r="EM76" i="11"/>
  <c r="EN76" i="11" s="1"/>
  <c r="EM66" i="11"/>
  <c r="EN66" i="11" s="1"/>
  <c r="EM79" i="10"/>
  <c r="EN79" i="10" s="1"/>
  <c r="EM38" i="8"/>
  <c r="EN38" i="8" s="1"/>
  <c r="EM16" i="8"/>
  <c r="EN16" i="8" s="1"/>
  <c r="EM25" i="11"/>
  <c r="EN25" i="11" s="1"/>
  <c r="EM46" i="8"/>
  <c r="EN46" i="8" s="1"/>
  <c r="EM38" i="12"/>
  <c r="EN38" i="12" s="1"/>
  <c r="EM90" i="12"/>
  <c r="EN90" i="12" s="1"/>
  <c r="EM39" i="12"/>
  <c r="EM70" i="12"/>
  <c r="EM16" i="11"/>
  <c r="EN16" i="11" s="1"/>
  <c r="EM9" i="12"/>
  <c r="EN9" i="12" s="1"/>
  <c r="EM93" i="11"/>
  <c r="EN93" i="11" s="1"/>
  <c r="EM58" i="10"/>
  <c r="EN58" i="10" s="1"/>
  <c r="EM90" i="10"/>
  <c r="EN90" i="10" s="1"/>
  <c r="EM10" i="8"/>
  <c r="EN10" i="8" s="1"/>
  <c r="EM58" i="12"/>
  <c r="EN58" i="12" s="1"/>
  <c r="EM51" i="12"/>
  <c r="EN51" i="12" s="1"/>
  <c r="EM34" i="12"/>
  <c r="EN34" i="12" s="1"/>
  <c r="EM56" i="11"/>
  <c r="EM35" i="10"/>
  <c r="EN35" i="10" s="1"/>
  <c r="EM91" i="10"/>
  <c r="EN91" i="10" s="1"/>
  <c r="EM7" i="11"/>
  <c r="EN7" i="11" s="1"/>
  <c r="EM18" i="12"/>
  <c r="EN18" i="12" s="1"/>
  <c r="EM43" i="10"/>
  <c r="EN43" i="10" s="1"/>
  <c r="EM102" i="11"/>
  <c r="EN102" i="11" s="1"/>
  <c r="EM23" i="8"/>
  <c r="EN23" i="8" s="1"/>
  <c r="EM87" i="8"/>
  <c r="EM44" i="10"/>
  <c r="EN44" i="10" s="1"/>
  <c r="EM61" i="10"/>
  <c r="EN61" i="10" s="1"/>
  <c r="EM80" i="8"/>
  <c r="EN80" i="8" s="1"/>
  <c r="EM87" i="10"/>
  <c r="EN87" i="10" s="1"/>
  <c r="EM100" i="10"/>
  <c r="EN100" i="10" s="1"/>
  <c r="EM31" i="8"/>
  <c r="EN31" i="8" s="1"/>
  <c r="EM31" i="10"/>
  <c r="EN31" i="10" s="1"/>
  <c r="EM81" i="8"/>
  <c r="EM85" i="8"/>
  <c r="EN85" i="8" s="1"/>
  <c r="EM81" i="12"/>
  <c r="EM45" i="10"/>
  <c r="EN45" i="10" s="1"/>
  <c r="EM30" i="11"/>
  <c r="EN30" i="11" s="1"/>
  <c r="EM44" i="8"/>
  <c r="EN44" i="8" s="1"/>
  <c r="EI81" i="8"/>
  <c r="EM75" i="12"/>
  <c r="EN75" i="12" s="1"/>
  <c r="EI81" i="12"/>
  <c r="EI87" i="10"/>
  <c r="EI66" i="11"/>
  <c r="EM90" i="11"/>
  <c r="EN90" i="11" s="1"/>
  <c r="EM21" i="8"/>
  <c r="EN21" i="8" s="1"/>
  <c r="EM96" i="12"/>
  <c r="EN96" i="12" s="1"/>
  <c r="EM33" i="10"/>
  <c r="EN33" i="10" s="1"/>
  <c r="EI45" i="10"/>
  <c r="EI100" i="10"/>
  <c r="EM70" i="10"/>
  <c r="EN70" i="10" s="1"/>
  <c r="EM56" i="12"/>
  <c r="EN56" i="12" s="1"/>
  <c r="EM59" i="10"/>
  <c r="EN59" i="10" s="1"/>
  <c r="EM76" i="8"/>
  <c r="EN76" i="8" s="1"/>
  <c r="EM6" i="11"/>
  <c r="EN6" i="11" s="1"/>
  <c r="EM75" i="10"/>
  <c r="EN75" i="10" s="1"/>
  <c r="EM32" i="10"/>
  <c r="EN32" i="10" s="1"/>
  <c r="EM36" i="10"/>
  <c r="EN36" i="10" s="1"/>
  <c r="EM11" i="8"/>
  <c r="EN11" i="8" s="1"/>
  <c r="EM79" i="8"/>
  <c r="EN79" i="8" s="1"/>
  <c r="EM7" i="8"/>
  <c r="EN7" i="8" s="1"/>
  <c r="EI85" i="8"/>
  <c r="EM31" i="11"/>
  <c r="EN31" i="11" s="1"/>
  <c r="EM53" i="12"/>
  <c r="EN53" i="12" s="1"/>
  <c r="EM33" i="12"/>
  <c r="EN33" i="12" s="1"/>
  <c r="EM37" i="8"/>
  <c r="EN37" i="8" s="1"/>
  <c r="EM25" i="10"/>
  <c r="EN25" i="10" s="1"/>
  <c r="EM89" i="8"/>
  <c r="EN89" i="8" s="1"/>
  <c r="EM55" i="12"/>
  <c r="EN55" i="12" s="1"/>
  <c r="EM12" i="10"/>
  <c r="EN12" i="10" s="1"/>
  <c r="EM27" i="10"/>
  <c r="EN27" i="10" s="1"/>
  <c r="EM53" i="10"/>
  <c r="EN53" i="10" s="1"/>
  <c r="EM84" i="8"/>
  <c r="EN84" i="8" s="1"/>
  <c r="EM17" i="11"/>
  <c r="EN17" i="11" s="1"/>
  <c r="EM12" i="12"/>
  <c r="EN12" i="12" s="1"/>
  <c r="EI31" i="10"/>
  <c r="EM59" i="12"/>
  <c r="EN59" i="12" s="1"/>
  <c r="EM72" i="10"/>
  <c r="EN72" i="10" s="1"/>
  <c r="EM25" i="8"/>
  <c r="EN25" i="8" s="1"/>
  <c r="EM51" i="8"/>
  <c r="EN51" i="8" s="1"/>
  <c r="EM95" i="12"/>
  <c r="EN95" i="12" s="1"/>
  <c r="EM24" i="8"/>
  <c r="EN24" i="8" s="1"/>
  <c r="EM66" i="10"/>
  <c r="EN66" i="10" s="1"/>
  <c r="EM28" i="8"/>
  <c r="EN28" i="8" s="1"/>
  <c r="EM52" i="12"/>
  <c r="EN52" i="12" s="1"/>
  <c r="EM23" i="10"/>
  <c r="EN23" i="10" s="1"/>
  <c r="EM76" i="10"/>
  <c r="EN76" i="10" s="1"/>
  <c r="EM60" i="8"/>
  <c r="EN60" i="8" s="1"/>
  <c r="EM91" i="8"/>
  <c r="EN91" i="8" s="1"/>
  <c r="EM11" i="12"/>
  <c r="EN11" i="12" s="1"/>
  <c r="EM44" i="12"/>
  <c r="EN44" i="12" s="1"/>
  <c r="EM53" i="11"/>
  <c r="EN53" i="11" s="1"/>
  <c r="EM82" i="11"/>
  <c r="EN82" i="11" s="1"/>
  <c r="EM73" i="11"/>
  <c r="EN73" i="11" s="1"/>
  <c r="EM12" i="8"/>
  <c r="EN12" i="8" s="1"/>
  <c r="EM12" i="11"/>
  <c r="EN12" i="11" s="1"/>
  <c r="EM19" i="10"/>
  <c r="EN19" i="10" s="1"/>
  <c r="EM15" i="10"/>
  <c r="EN15" i="10" s="1"/>
  <c r="EM68" i="8"/>
  <c r="EN68" i="8" s="1"/>
  <c r="EM20" i="11"/>
  <c r="EN20" i="11" s="1"/>
  <c r="EM24" i="10"/>
  <c r="EN24" i="10" s="1"/>
  <c r="EM27" i="12"/>
  <c r="EN27" i="12" s="1"/>
  <c r="EN39" i="12"/>
  <c r="EM63" i="12"/>
  <c r="EN63" i="12" s="1"/>
  <c r="EM9" i="10"/>
  <c r="EN9" i="10" s="1"/>
  <c r="EM27" i="11"/>
  <c r="EN27" i="11" s="1"/>
  <c r="EM83" i="11"/>
  <c r="EN83" i="11" s="1"/>
  <c r="EM8" i="12"/>
  <c r="EN8" i="12" s="1"/>
  <c r="EM87" i="12"/>
  <c r="EN87" i="12" s="1"/>
  <c r="EM17" i="12"/>
  <c r="EN17" i="12" s="1"/>
  <c r="EM43" i="8"/>
  <c r="EN43" i="8" s="1"/>
  <c r="EI63" i="12"/>
  <c r="EM88" i="10"/>
  <c r="EN88" i="10" s="1"/>
  <c r="EM7" i="12"/>
  <c r="EN7" i="12" s="1"/>
  <c r="EM83" i="8"/>
  <c r="EN83" i="8" s="1"/>
  <c r="EI80" i="8"/>
  <c r="EM96" i="10"/>
  <c r="EN96" i="10" s="1"/>
  <c r="EM30" i="10"/>
  <c r="EN30" i="10" s="1"/>
  <c r="EM22" i="12"/>
  <c r="EN22" i="12" s="1"/>
  <c r="EM35" i="11"/>
  <c r="EN35" i="11" s="1"/>
  <c r="EM9" i="11"/>
  <c r="EN9" i="11" s="1"/>
  <c r="EM90" i="8"/>
  <c r="EN90" i="8" s="1"/>
  <c r="EM62" i="8"/>
  <c r="EN62" i="8" s="1"/>
  <c r="EM89" i="12"/>
  <c r="EN89" i="12" s="1"/>
  <c r="EM34" i="8"/>
  <c r="EN34" i="8" s="1"/>
  <c r="EM16" i="12"/>
  <c r="EN16" i="12" s="1"/>
  <c r="EM13" i="10"/>
  <c r="EN13" i="10" s="1"/>
  <c r="EM22" i="10"/>
  <c r="EN22" i="10" s="1"/>
  <c r="EM57" i="10"/>
  <c r="EN57" i="10" s="1"/>
  <c r="EM77" i="10"/>
  <c r="EN77" i="10" s="1"/>
  <c r="EM85" i="11"/>
  <c r="EN85" i="11" s="1"/>
  <c r="EM94" i="10"/>
  <c r="EN94" i="10" s="1"/>
  <c r="EM54" i="12"/>
  <c r="EN54" i="12" s="1"/>
  <c r="EI24" i="12"/>
  <c r="EM72" i="8"/>
  <c r="EN72" i="8" s="1"/>
  <c r="EM84" i="11"/>
  <c r="EN84" i="11" s="1"/>
  <c r="EM81" i="11"/>
  <c r="EN81" i="11" s="1"/>
  <c r="EM45" i="12"/>
  <c r="EN45" i="12" s="1"/>
  <c r="EM70" i="11"/>
  <c r="EN70" i="11" s="1"/>
  <c r="EM92" i="12"/>
  <c r="EN92" i="12" s="1"/>
  <c r="EM25" i="12"/>
  <c r="EN25" i="12" s="1"/>
  <c r="EM88" i="8"/>
  <c r="EN88" i="8" s="1"/>
  <c r="EM65" i="8"/>
  <c r="EN65" i="8" s="1"/>
  <c r="EM78" i="10"/>
  <c r="EN78" i="10" s="1"/>
  <c r="EM47" i="12"/>
  <c r="EN47" i="12" s="1"/>
  <c r="EM18" i="8"/>
  <c r="EN18" i="8" s="1"/>
  <c r="EM21" i="11"/>
  <c r="EN21" i="11" s="1"/>
  <c r="EM98" i="8"/>
  <c r="EN98" i="8" s="1"/>
  <c r="EM9" i="8"/>
  <c r="EN9" i="8" s="1"/>
  <c r="EM73" i="10"/>
  <c r="EN73" i="10" s="1"/>
  <c r="EM31" i="12"/>
  <c r="EN31" i="12" s="1"/>
  <c r="EM26" i="8"/>
  <c r="EN26" i="8" s="1"/>
  <c r="EM6" i="12"/>
  <c r="EN6" i="12" s="1"/>
  <c r="EM62" i="10"/>
  <c r="EN62" i="10" s="1"/>
  <c r="EM61" i="11"/>
  <c r="EN61" i="11" s="1"/>
  <c r="EM11" i="11"/>
  <c r="EN11" i="11" s="1"/>
  <c r="EM21" i="12"/>
  <c r="EN21" i="12" s="1"/>
  <c r="EM40" i="10"/>
  <c r="EN40" i="10" s="1"/>
  <c r="EM41" i="12"/>
  <c r="EN41" i="12" s="1"/>
  <c r="EM80" i="11"/>
  <c r="EN80" i="11" s="1"/>
  <c r="EM29" i="12"/>
  <c r="EN29" i="12" s="1"/>
  <c r="EM14" i="8"/>
  <c r="EN14" i="8" s="1"/>
  <c r="EM45" i="8"/>
  <c r="EN45" i="8" s="1"/>
  <c r="EM51" i="10"/>
  <c r="EN51" i="10" s="1"/>
  <c r="EM8" i="11"/>
  <c r="EN8" i="11" s="1"/>
  <c r="EM95" i="11"/>
  <c r="EN95" i="11" s="1"/>
  <c r="EM101" i="8"/>
  <c r="EN101" i="8" s="1"/>
  <c r="EM94" i="12"/>
  <c r="EN94" i="12" s="1"/>
  <c r="EM99" i="11"/>
  <c r="EN99" i="11" s="1"/>
  <c r="EM55" i="8"/>
  <c r="EN55" i="8" s="1"/>
  <c r="EM42" i="8"/>
  <c r="EN42" i="8" s="1"/>
  <c r="EM22" i="8"/>
  <c r="EN22" i="8" s="1"/>
  <c r="EI47" i="12"/>
  <c r="EM40" i="11"/>
  <c r="EN40" i="11" s="1"/>
  <c r="EM98" i="12"/>
  <c r="EN98" i="12" s="1"/>
  <c r="EM96" i="8"/>
  <c r="EN96" i="8" s="1"/>
  <c r="EM20" i="12"/>
  <c r="EN20" i="12" s="1"/>
  <c r="EM97" i="11"/>
  <c r="EN97" i="11" s="1"/>
  <c r="EM50" i="10"/>
  <c r="EN50" i="10" s="1"/>
  <c r="CR8" i="12"/>
  <c r="EM24" i="11"/>
  <c r="EN24" i="11" s="1"/>
  <c r="EM60" i="11"/>
  <c r="EN60" i="11" s="1"/>
  <c r="EM36" i="12"/>
  <c r="EN36" i="12" s="1"/>
  <c r="EM69" i="12"/>
  <c r="EN69" i="12" s="1"/>
  <c r="EM65" i="11"/>
  <c r="EN65" i="11" s="1"/>
  <c r="EM32" i="8"/>
  <c r="EN32" i="8" s="1"/>
  <c r="EM78" i="12"/>
  <c r="EN78" i="12" s="1"/>
  <c r="EM41" i="10"/>
  <c r="EN41" i="10" s="1"/>
  <c r="EM39" i="11"/>
  <c r="EN39" i="11" s="1"/>
  <c r="EM62" i="11"/>
  <c r="EN62" i="11" s="1"/>
  <c r="EM99" i="12"/>
  <c r="EN99" i="12" s="1"/>
  <c r="EM92" i="10"/>
  <c r="EN92" i="10" s="1"/>
  <c r="EM18" i="10"/>
  <c r="EN18" i="10" s="1"/>
  <c r="EM68" i="11"/>
  <c r="EN68" i="11" s="1"/>
  <c r="EM42" i="10"/>
  <c r="EN42" i="10" s="1"/>
  <c r="CR101" i="12"/>
  <c r="EM74" i="8"/>
  <c r="EN74" i="8" s="1"/>
  <c r="EM77" i="12"/>
  <c r="EN77" i="12" s="1"/>
  <c r="EM95" i="10"/>
  <c r="EN95" i="10" s="1"/>
  <c r="EM39" i="10"/>
  <c r="EN39" i="10" s="1"/>
  <c r="EN41" i="8"/>
  <c r="EI39" i="10"/>
  <c r="EM102" i="10"/>
  <c r="EN102" i="10" s="1"/>
  <c r="EM15" i="11"/>
  <c r="EN15" i="11" s="1"/>
  <c r="EN17" i="8"/>
  <c r="EM13" i="11"/>
  <c r="EN13" i="11" s="1"/>
  <c r="EN44" i="11"/>
  <c r="EN62" i="12"/>
  <c r="EN39" i="8"/>
  <c r="EM6" i="8"/>
  <c r="EN6" i="8" s="1"/>
  <c r="EM100" i="11"/>
  <c r="EN100" i="11" s="1"/>
  <c r="EN32" i="12"/>
  <c r="EN30" i="12"/>
  <c r="EN36" i="11"/>
  <c r="CR61" i="8"/>
  <c r="EM78" i="8"/>
  <c r="EN78" i="8" s="1"/>
  <c r="EM60" i="12"/>
  <c r="EN60" i="12" s="1"/>
  <c r="EM37" i="12"/>
  <c r="EN37" i="12" s="1"/>
  <c r="EM55" i="10"/>
  <c r="EN55" i="10" s="1"/>
  <c r="EM47" i="10"/>
  <c r="EN47" i="10" s="1"/>
  <c r="EM74" i="12"/>
  <c r="EN74" i="12" s="1"/>
  <c r="EM51" i="11"/>
  <c r="EN51" i="11" s="1"/>
  <c r="EM10" i="11"/>
  <c r="EN10" i="11" s="1"/>
  <c r="EM45" i="11"/>
  <c r="EN45" i="11" s="1"/>
  <c r="EM91" i="11"/>
  <c r="EN91" i="11" s="1"/>
  <c r="CR26" i="11"/>
  <c r="EM92" i="11"/>
  <c r="EN92" i="11" s="1"/>
  <c r="CR8" i="11"/>
  <c r="CR10" i="10"/>
  <c r="CR86" i="10"/>
  <c r="CR12" i="8"/>
  <c r="CR11" i="10"/>
  <c r="CR42" i="12"/>
  <c r="CR13" i="8"/>
  <c r="CR93" i="8"/>
  <c r="EM48" i="11"/>
  <c r="EN48" i="11" s="1"/>
  <c r="EM20" i="8"/>
  <c r="EN20" i="8" s="1"/>
  <c r="EM72" i="12"/>
  <c r="EN72" i="12" s="1"/>
  <c r="EM98" i="10"/>
  <c r="EN98" i="10" s="1"/>
  <c r="EM38" i="11"/>
  <c r="EN38" i="11" s="1"/>
  <c r="EM32" i="11"/>
  <c r="EN32" i="11" s="1"/>
  <c r="EM67" i="11"/>
  <c r="EN67" i="11" s="1"/>
  <c r="EM19" i="11"/>
  <c r="EN19" i="11" s="1"/>
  <c r="EM101" i="11"/>
  <c r="EN101" i="11" s="1"/>
  <c r="EM67" i="12"/>
  <c r="EN67" i="12" s="1"/>
  <c r="EM86" i="11"/>
  <c r="EN86" i="11" s="1"/>
  <c r="EM29" i="11"/>
  <c r="EN29" i="11" s="1"/>
  <c r="EM18" i="11"/>
  <c r="EN18" i="11" s="1"/>
  <c r="EM21" i="10"/>
  <c r="EN21" i="10" s="1"/>
  <c r="EM29" i="10"/>
  <c r="EN29" i="10" s="1"/>
  <c r="EM53" i="8"/>
  <c r="EN53" i="8" s="1"/>
  <c r="EM84" i="10"/>
  <c r="EN84" i="10" s="1"/>
  <c r="EM68" i="12"/>
  <c r="EN68" i="12" s="1"/>
  <c r="EM86" i="12"/>
  <c r="EN86" i="12" s="1"/>
  <c r="EM46" i="11"/>
  <c r="EN46" i="11" s="1"/>
  <c r="EM100" i="8"/>
  <c r="EN100" i="8" s="1"/>
  <c r="EM56" i="8"/>
  <c r="EN56" i="8" s="1"/>
  <c r="EM57" i="8"/>
  <c r="EN57" i="8" s="1"/>
  <c r="EM58" i="8"/>
  <c r="EN58" i="8" s="1"/>
  <c r="EM35" i="8"/>
  <c r="EN35" i="8" s="1"/>
  <c r="EM80" i="12"/>
  <c r="EN80" i="12" s="1"/>
  <c r="EM47" i="11"/>
  <c r="EN47" i="11" s="1"/>
  <c r="EB106" i="10"/>
  <c r="U112" i="10"/>
  <c r="EN104" i="10"/>
  <c r="EN99" i="10"/>
  <c r="EN77" i="8"/>
  <c r="EN81" i="8"/>
  <c r="EN87" i="8"/>
  <c r="EM43" i="11"/>
  <c r="EN43" i="11" s="1"/>
  <c r="EM96" i="11"/>
  <c r="EN96" i="11" s="1"/>
  <c r="EN17" i="10"/>
  <c r="EN33" i="11"/>
  <c r="EM11" i="10"/>
  <c r="EN11" i="10" s="1"/>
  <c r="EN13" i="8"/>
  <c r="EN24" i="12"/>
  <c r="EN54" i="11"/>
  <c r="EI43" i="11"/>
  <c r="EM36" i="8"/>
  <c r="EN36" i="8" s="1"/>
  <c r="EM19" i="12"/>
  <c r="EN19" i="12" s="1"/>
  <c r="EN57" i="12"/>
  <c r="EN42" i="11"/>
  <c r="EB104" i="12"/>
  <c r="EM101" i="12"/>
  <c r="EN101" i="12" s="1"/>
  <c r="EN71" i="8"/>
  <c r="EN80" i="10"/>
  <c r="EN73" i="8"/>
  <c r="EN81" i="10"/>
  <c r="EN75" i="8"/>
  <c r="EN88" i="11"/>
  <c r="EN70" i="8"/>
  <c r="EN65" i="12"/>
  <c r="EN61" i="8"/>
  <c r="EN58" i="11"/>
  <c r="EN64" i="11"/>
  <c r="EN69" i="8"/>
  <c r="EN76" i="12"/>
  <c r="EN70" i="12"/>
  <c r="EN81" i="12"/>
  <c r="EN56" i="11"/>
  <c r="EN52" i="10"/>
  <c r="EN83" i="12"/>
  <c r="EN65" i="10"/>
  <c r="EN85" i="12"/>
  <c r="EN49" i="8"/>
  <c r="EN93" i="12"/>
  <c r="EN68" i="10"/>
  <c r="EN100" i="12"/>
  <c r="EN63" i="8"/>
  <c r="EN64" i="10"/>
  <c r="EI103" i="10"/>
  <c r="EM103" i="10"/>
  <c r="EN103" i="10" s="1"/>
  <c r="BQ106" i="8"/>
  <c r="BI106" i="8"/>
  <c r="BJ106" i="8" s="1"/>
  <c r="DQ106" i="8"/>
  <c r="CZ106" i="8"/>
  <c r="DB106" i="8" s="1"/>
  <c r="DD106" i="8" s="1"/>
  <c r="CG105" i="8"/>
  <c r="CH105" i="8" s="1"/>
  <c r="CO105" i="8"/>
  <c r="DX105" i="8"/>
  <c r="DZ105" i="8" s="1"/>
  <c r="EB105" i="8" s="1"/>
  <c r="EO105" i="8"/>
  <c r="J109" i="8"/>
  <c r="L109" i="8" s="1"/>
  <c r="DB105" i="8"/>
  <c r="DD105" i="8" s="1"/>
  <c r="H110" i="8"/>
  <c r="Y110" i="8"/>
  <c r="A111" i="8"/>
  <c r="BF107" i="8"/>
  <c r="BH107" i="8" s="1"/>
  <c r="AS107" i="8"/>
  <c r="AK107" i="8"/>
  <c r="AL107" i="8" s="1"/>
  <c r="AW109" i="8"/>
  <c r="AF109" i="8"/>
  <c r="DZ104" i="8"/>
  <c r="EB104" i="8" s="1"/>
  <c r="CS107" i="8"/>
  <c r="CB107" i="8"/>
  <c r="BU108" i="8"/>
  <c r="BD108" i="8"/>
  <c r="U108" i="8"/>
  <c r="M108" i="8"/>
  <c r="N108" i="8" s="1"/>
  <c r="AH108" i="8"/>
  <c r="AJ108" i="8" s="1"/>
  <c r="DE104" i="8"/>
  <c r="DF104" i="8" s="1"/>
  <c r="DM104" i="8"/>
  <c r="CD106" i="8"/>
  <c r="CF106" i="8" s="1"/>
  <c r="BU111" i="10"/>
  <c r="BD111" i="10"/>
  <c r="CO108" i="10"/>
  <c r="CG108" i="10"/>
  <c r="CH108" i="10" s="1"/>
  <c r="EK104" i="11"/>
  <c r="EC104" i="11"/>
  <c r="ED104" i="11" s="1"/>
  <c r="DM105" i="12"/>
  <c r="DE105" i="12"/>
  <c r="DF105" i="12" s="1"/>
  <c r="J110" i="11"/>
  <c r="L110" i="11" s="1"/>
  <c r="CD107" i="12"/>
  <c r="CF107" i="12" s="1"/>
  <c r="EK104" i="12"/>
  <c r="EC104" i="12"/>
  <c r="ED104" i="12" s="1"/>
  <c r="AF110" i="11"/>
  <c r="AW110" i="11"/>
  <c r="U109" i="11"/>
  <c r="M109" i="11"/>
  <c r="N109" i="11" s="1"/>
  <c r="DQ107" i="12"/>
  <c r="CZ107" i="12"/>
  <c r="AS108" i="11"/>
  <c r="AK108" i="11"/>
  <c r="AL108" i="11" s="1"/>
  <c r="BQ107" i="12"/>
  <c r="BI107" i="12"/>
  <c r="BJ107" i="12" s="1"/>
  <c r="Y111" i="11"/>
  <c r="A112" i="11"/>
  <c r="H111" i="11"/>
  <c r="U109" i="12"/>
  <c r="M109" i="12"/>
  <c r="N109" i="12" s="1"/>
  <c r="AH109" i="11"/>
  <c r="AJ109" i="11" s="1"/>
  <c r="DB108" i="10"/>
  <c r="DD108" i="10" s="1"/>
  <c r="DM105" i="11"/>
  <c r="DE105" i="11"/>
  <c r="DF105" i="11" s="1"/>
  <c r="BD109" i="12"/>
  <c r="BU109" i="12"/>
  <c r="AF112" i="10"/>
  <c r="AW112" i="10"/>
  <c r="CO106" i="12"/>
  <c r="CG106" i="12"/>
  <c r="CH106" i="12" s="1"/>
  <c r="CS110" i="10"/>
  <c r="CB110" i="10"/>
  <c r="BU109" i="11"/>
  <c r="BD109" i="11"/>
  <c r="DX108" i="10"/>
  <c r="EO108" i="10"/>
  <c r="AW110" i="12"/>
  <c r="AF110" i="12"/>
  <c r="AH109" i="12"/>
  <c r="AJ109" i="12" s="1"/>
  <c r="DX106" i="12"/>
  <c r="EO106" i="12"/>
  <c r="CS108" i="11"/>
  <c r="CB108" i="11"/>
  <c r="CD109" i="10"/>
  <c r="CF109" i="10" s="1"/>
  <c r="J110" i="12"/>
  <c r="L110" i="12" s="1"/>
  <c r="BQ109" i="10"/>
  <c r="BI109" i="10"/>
  <c r="BJ109" i="10" s="1"/>
  <c r="BQ107" i="11"/>
  <c r="BI107" i="11"/>
  <c r="BJ107" i="11" s="1"/>
  <c r="DM107" i="10"/>
  <c r="DE107" i="10"/>
  <c r="DF107" i="10" s="1"/>
  <c r="CS108" i="12"/>
  <c r="CB108" i="12"/>
  <c r="A114" i="10"/>
  <c r="Y113" i="10"/>
  <c r="H113" i="10"/>
  <c r="J113" i="10" s="1"/>
  <c r="EK106" i="10"/>
  <c r="EC106" i="10"/>
  <c r="ED106" i="10" s="1"/>
  <c r="DB106" i="12"/>
  <c r="DD106" i="12" s="1"/>
  <c r="AS110" i="10"/>
  <c r="AK110" i="10"/>
  <c r="AL110" i="10" s="1"/>
  <c r="BF108" i="11"/>
  <c r="BH108" i="11" s="1"/>
  <c r="DQ109" i="10"/>
  <c r="CZ109" i="10"/>
  <c r="A112" i="12"/>
  <c r="H111" i="12"/>
  <c r="Y111" i="12"/>
  <c r="CD107" i="11"/>
  <c r="CF107" i="11" s="1"/>
  <c r="DB106" i="11"/>
  <c r="DD106" i="11" s="1"/>
  <c r="DZ105" i="11"/>
  <c r="EB105" i="11" s="1"/>
  <c r="BF108" i="12"/>
  <c r="BH108" i="12" s="1"/>
  <c r="CO106" i="11"/>
  <c r="CG106" i="11"/>
  <c r="CH106" i="11" s="1"/>
  <c r="AH111" i="10"/>
  <c r="AJ111" i="10" s="1"/>
  <c r="BF110" i="10"/>
  <c r="BH110" i="10" s="1"/>
  <c r="DQ107" i="11"/>
  <c r="CZ107" i="11"/>
  <c r="DZ107" i="10"/>
  <c r="EB107" i="10" s="1"/>
  <c r="AS108" i="12"/>
  <c r="AK108" i="12"/>
  <c r="AL108" i="12" s="1"/>
  <c r="DX106" i="11"/>
  <c r="EO106" i="11"/>
  <c r="DZ105" i="12"/>
  <c r="EB105" i="12" s="1"/>
  <c r="G113" i="13" l="1"/>
  <c r="Z113" i="12" s="1"/>
  <c r="AA113" i="12" s="1"/>
  <c r="AE113" i="12" s="1"/>
  <c r="AG113" i="12" s="1"/>
  <c r="I113" i="13"/>
  <c r="Z113" i="11" s="1"/>
  <c r="AA113" i="11" s="1"/>
  <c r="AE113" i="11" s="1"/>
  <c r="AG113" i="11" s="1"/>
  <c r="D113" i="13"/>
  <c r="B113" i="10" s="1"/>
  <c r="C113" i="10" s="1"/>
  <c r="G113" i="10" s="1"/>
  <c r="I113" i="10" s="1"/>
  <c r="R113" i="13"/>
  <c r="CT113" i="8" s="1"/>
  <c r="CU113" i="8" s="1"/>
  <c r="CY113" i="8" s="1"/>
  <c r="DA113" i="8" s="1"/>
  <c r="A114" i="13"/>
  <c r="K113" i="13"/>
  <c r="AX113" i="12" s="1"/>
  <c r="AY113" i="12" s="1"/>
  <c r="BC113" i="12" s="1"/>
  <c r="BE113" i="12" s="1"/>
  <c r="Y113" i="13"/>
  <c r="DR113" i="11" s="1"/>
  <c r="DS113" i="11" s="1"/>
  <c r="DW113" i="11" s="1"/>
  <c r="DY113" i="11" s="1"/>
  <c r="C113" i="13"/>
  <c r="B113" i="12" s="1"/>
  <c r="C113" i="12" s="1"/>
  <c r="G113" i="12" s="1"/>
  <c r="I113" i="12" s="1"/>
  <c r="X113" i="13"/>
  <c r="DR113" i="10" s="1"/>
  <c r="DS113" i="10" s="1"/>
  <c r="DW113" i="10" s="1"/>
  <c r="DY113" i="10" s="1"/>
  <c r="W113" i="13"/>
  <c r="DR113" i="12" s="1"/>
  <c r="DS113" i="12" s="1"/>
  <c r="DW113" i="12" s="1"/>
  <c r="DY113" i="12" s="1"/>
  <c r="P113" i="13"/>
  <c r="BV113" i="10" s="1"/>
  <c r="BW113" i="10" s="1"/>
  <c r="CA113" i="10" s="1"/>
  <c r="CC113" i="10" s="1"/>
  <c r="V113" i="13"/>
  <c r="DR113" i="8" s="1"/>
  <c r="DS113" i="8" s="1"/>
  <c r="DW113" i="8" s="1"/>
  <c r="DY113" i="8" s="1"/>
  <c r="E113" i="13"/>
  <c r="B113" i="11" s="1"/>
  <c r="C113" i="11" s="1"/>
  <c r="G113" i="11" s="1"/>
  <c r="I113" i="11" s="1"/>
  <c r="U113" i="13"/>
  <c r="CT113" i="11" s="1"/>
  <c r="CU113" i="11" s="1"/>
  <c r="CY113" i="11" s="1"/>
  <c r="DA113" i="11" s="1"/>
  <c r="H113" i="13"/>
  <c r="Z113" i="10" s="1"/>
  <c r="AA113" i="10" s="1"/>
  <c r="AE113" i="10" s="1"/>
  <c r="AG113" i="10" s="1"/>
  <c r="S113" i="13"/>
  <c r="CT113" i="12" s="1"/>
  <c r="CU113" i="12" s="1"/>
  <c r="CY113" i="12" s="1"/>
  <c r="DA113" i="12" s="1"/>
  <c r="O113" i="13"/>
  <c r="BV113" i="12" s="1"/>
  <c r="BW113" i="12" s="1"/>
  <c r="CA113" i="12" s="1"/>
  <c r="CC113" i="12" s="1"/>
  <c r="L113" i="13"/>
  <c r="AX113" i="10" s="1"/>
  <c r="AY113" i="10" s="1"/>
  <c r="BC113" i="10" s="1"/>
  <c r="BE113" i="10" s="1"/>
  <c r="M113" i="13"/>
  <c r="AX113" i="11" s="1"/>
  <c r="AY113" i="11" s="1"/>
  <c r="BC113" i="11" s="1"/>
  <c r="BE113" i="11" s="1"/>
  <c r="J113" i="13"/>
  <c r="AX113" i="8" s="1"/>
  <c r="AY113" i="8" s="1"/>
  <c r="BC113" i="8" s="1"/>
  <c r="BE113" i="8" s="1"/>
  <c r="B113" i="13"/>
  <c r="B113" i="8" s="1"/>
  <c r="C113" i="8" s="1"/>
  <c r="G113" i="8" s="1"/>
  <c r="I113" i="8" s="1"/>
  <c r="Q113" i="13"/>
  <c r="BV113" i="11" s="1"/>
  <c r="BW113" i="11" s="1"/>
  <c r="CA113" i="11" s="1"/>
  <c r="CC113" i="11" s="1"/>
  <c r="N113" i="13"/>
  <c r="BV113" i="8" s="1"/>
  <c r="BW113" i="8" s="1"/>
  <c r="CA113" i="8" s="1"/>
  <c r="CC113" i="8" s="1"/>
  <c r="F113" i="13"/>
  <c r="Z113" i="8" s="1"/>
  <c r="AA113" i="8" s="1"/>
  <c r="AE113" i="8" s="1"/>
  <c r="AG113" i="8" s="1"/>
  <c r="T113" i="13"/>
  <c r="CT113" i="10" s="1"/>
  <c r="CU113" i="10" s="1"/>
  <c r="CY113" i="10" s="1"/>
  <c r="DA113" i="10" s="1"/>
  <c r="L112" i="10"/>
  <c r="S108" i="11"/>
  <c r="W108" i="11"/>
  <c r="X108" i="11" s="1"/>
  <c r="EI103" i="11"/>
  <c r="EM103" i="11"/>
  <c r="EN103" i="11" s="1"/>
  <c r="BO106" i="11"/>
  <c r="BS106" i="11"/>
  <c r="BT106" i="11" s="1"/>
  <c r="BO106" i="12"/>
  <c r="BS106" i="12"/>
  <c r="BT106" i="12" s="1"/>
  <c r="AQ109" i="10"/>
  <c r="AU109" i="10"/>
  <c r="AV109" i="10" s="1"/>
  <c r="CM107" i="10"/>
  <c r="CQ107" i="10"/>
  <c r="CR107" i="10" s="1"/>
  <c r="EI102" i="8"/>
  <c r="EM102" i="8"/>
  <c r="EN102" i="8" s="1"/>
  <c r="CM105" i="12"/>
  <c r="CQ105" i="12"/>
  <c r="CR105" i="12" s="1"/>
  <c r="DK104" i="12"/>
  <c r="DO104" i="12"/>
  <c r="DP104" i="12" s="1"/>
  <c r="EI103" i="8"/>
  <c r="EM103" i="8"/>
  <c r="EN103" i="8" s="1"/>
  <c r="W111" i="10"/>
  <c r="X111" i="10" s="1"/>
  <c r="S111" i="10"/>
  <c r="EI105" i="10"/>
  <c r="EM105" i="10"/>
  <c r="EN105" i="10" s="1"/>
  <c r="AQ107" i="12"/>
  <c r="AU107" i="12"/>
  <c r="AV107" i="12" s="1"/>
  <c r="BO108" i="10"/>
  <c r="BS108" i="10"/>
  <c r="BT108" i="10" s="1"/>
  <c r="AQ107" i="11"/>
  <c r="AU107" i="11"/>
  <c r="AV107" i="11" s="1"/>
  <c r="DK106" i="10"/>
  <c r="DO106" i="10"/>
  <c r="DP106" i="10" s="1"/>
  <c r="CM105" i="11"/>
  <c r="CQ105" i="11"/>
  <c r="CR105" i="11" s="1"/>
  <c r="DK104" i="11"/>
  <c r="DO104" i="11"/>
  <c r="DP104" i="11" s="1"/>
  <c r="EI103" i="12"/>
  <c r="EM103" i="12"/>
  <c r="EN103" i="12" s="1"/>
  <c r="BO105" i="8"/>
  <c r="BS105" i="8"/>
  <c r="BT105" i="8" s="1"/>
  <c r="S108" i="12"/>
  <c r="W108" i="12"/>
  <c r="X108" i="12" s="1"/>
  <c r="CI106" i="12"/>
  <c r="CL106" i="12" s="1"/>
  <c r="AM110" i="10"/>
  <c r="AP110" i="10" s="1"/>
  <c r="BK107" i="12"/>
  <c r="BN107" i="12" s="1"/>
  <c r="DG105" i="12"/>
  <c r="DJ105" i="12" s="1"/>
  <c r="CI105" i="8"/>
  <c r="CL105" i="8" s="1"/>
  <c r="DG107" i="10"/>
  <c r="DJ107" i="10" s="1"/>
  <c r="AM108" i="11"/>
  <c r="AP108" i="11" s="1"/>
  <c r="EE104" i="11"/>
  <c r="EH104" i="11" s="1"/>
  <c r="DG104" i="8"/>
  <c r="DJ104" i="8" s="1"/>
  <c r="AM108" i="12"/>
  <c r="AP108" i="12" s="1"/>
  <c r="CI106" i="11"/>
  <c r="CL106" i="11" s="1"/>
  <c r="EE106" i="10"/>
  <c r="EH106" i="10" s="1"/>
  <c r="O109" i="12"/>
  <c r="R109" i="12" s="1"/>
  <c r="EE104" i="12"/>
  <c r="EH104" i="12" s="1"/>
  <c r="O112" i="10"/>
  <c r="R112" i="10" s="1"/>
  <c r="BK107" i="11"/>
  <c r="BN107" i="11" s="1"/>
  <c r="CI108" i="10"/>
  <c r="CL108" i="10" s="1"/>
  <c r="O108" i="8"/>
  <c r="R108" i="8" s="1"/>
  <c r="S108" i="8" s="1"/>
  <c r="W108" i="8" s="1"/>
  <c r="X108" i="8" s="1"/>
  <c r="BK106" i="8"/>
  <c r="BN106" i="8" s="1"/>
  <c r="DG105" i="11"/>
  <c r="DJ105" i="11" s="1"/>
  <c r="AM107" i="8"/>
  <c r="AP107" i="8" s="1"/>
  <c r="AQ107" i="8" s="1"/>
  <c r="AU107" i="8" s="1"/>
  <c r="AV107" i="8" s="1"/>
  <c r="BK109" i="10"/>
  <c r="BN109" i="10" s="1"/>
  <c r="BO109" i="10" s="1"/>
  <c r="O109" i="11"/>
  <c r="R109" i="11" s="1"/>
  <c r="U113" i="10"/>
  <c r="L113" i="10"/>
  <c r="M113" i="10"/>
  <c r="N113" i="10" s="1"/>
  <c r="BF108" i="8"/>
  <c r="BH108" i="8" s="1"/>
  <c r="BU109" i="8"/>
  <c r="BD109" i="8"/>
  <c r="BF109" i="8" s="1"/>
  <c r="BH109" i="8" s="1"/>
  <c r="CS108" i="8"/>
  <c r="CB108" i="8"/>
  <c r="CD108" i="8" s="1"/>
  <c r="CF108" i="8" s="1"/>
  <c r="DM105" i="8"/>
  <c r="DE105" i="8"/>
  <c r="DF105" i="8" s="1"/>
  <c r="CD107" i="8"/>
  <c r="CF107" i="8" s="1"/>
  <c r="DQ107" i="8"/>
  <c r="CZ107" i="8"/>
  <c r="BQ107" i="8"/>
  <c r="BI107" i="8"/>
  <c r="BJ107" i="8" s="1"/>
  <c r="U109" i="8"/>
  <c r="M109" i="8"/>
  <c r="N109" i="8" s="1"/>
  <c r="DM106" i="8"/>
  <c r="DE106" i="8"/>
  <c r="DF106" i="8" s="1"/>
  <c r="AS108" i="8"/>
  <c r="AK108" i="8"/>
  <c r="AL108" i="8" s="1"/>
  <c r="Y111" i="8"/>
  <c r="H111" i="8"/>
  <c r="A112" i="8"/>
  <c r="DX106" i="8"/>
  <c r="EO106" i="8"/>
  <c r="EK104" i="8"/>
  <c r="EC104" i="8"/>
  <c r="ED104" i="8" s="1"/>
  <c r="AW110" i="8"/>
  <c r="AF110" i="8"/>
  <c r="CO106" i="8"/>
  <c r="CG106" i="8"/>
  <c r="CH106" i="8" s="1"/>
  <c r="AH109" i="8"/>
  <c r="AJ109" i="8" s="1"/>
  <c r="J110" i="8"/>
  <c r="L110" i="8" s="1"/>
  <c r="EK105" i="8"/>
  <c r="EC105" i="8"/>
  <c r="ED105" i="8" s="1"/>
  <c r="BQ108" i="11"/>
  <c r="BI108" i="11"/>
  <c r="BJ108" i="11" s="1"/>
  <c r="CD108" i="12"/>
  <c r="CF108" i="12" s="1"/>
  <c r="DZ106" i="12"/>
  <c r="EB106" i="12" s="1"/>
  <c r="AH110" i="12"/>
  <c r="AJ110" i="12" s="1"/>
  <c r="BF109" i="12"/>
  <c r="BH109" i="12" s="1"/>
  <c r="DB107" i="12"/>
  <c r="DD107" i="12" s="1"/>
  <c r="BU110" i="11"/>
  <c r="BD110" i="11"/>
  <c r="CO107" i="12"/>
  <c r="CG107" i="12"/>
  <c r="CH107" i="12" s="1"/>
  <c r="U110" i="11"/>
  <c r="M110" i="11"/>
  <c r="N110" i="11" s="1"/>
  <c r="CO107" i="11"/>
  <c r="CG107" i="11"/>
  <c r="CH107" i="11" s="1"/>
  <c r="DQ108" i="12"/>
  <c r="CZ108" i="12"/>
  <c r="U110" i="12"/>
  <c r="M110" i="12"/>
  <c r="N110" i="12" s="1"/>
  <c r="BU110" i="12"/>
  <c r="BD110" i="12"/>
  <c r="CD110" i="10"/>
  <c r="CF110" i="10" s="1"/>
  <c r="DX107" i="12"/>
  <c r="EO107" i="12"/>
  <c r="AH110" i="11"/>
  <c r="AJ110" i="11" s="1"/>
  <c r="EK107" i="10"/>
  <c r="EC107" i="10"/>
  <c r="ED107" i="10" s="1"/>
  <c r="BQ110" i="10"/>
  <c r="BI110" i="10"/>
  <c r="BJ110" i="10" s="1"/>
  <c r="BQ108" i="12"/>
  <c r="BI108" i="12"/>
  <c r="BJ108" i="12" s="1"/>
  <c r="AW111" i="12"/>
  <c r="AF111" i="12"/>
  <c r="DQ110" i="10"/>
  <c r="CZ110" i="10"/>
  <c r="AS109" i="11"/>
  <c r="AK109" i="11"/>
  <c r="AL109" i="11" s="1"/>
  <c r="BF111" i="10"/>
  <c r="BH111" i="10" s="1"/>
  <c r="DB107" i="11"/>
  <c r="DD107" i="11" s="1"/>
  <c r="J111" i="12"/>
  <c r="L111" i="12" s="1"/>
  <c r="CO109" i="10"/>
  <c r="CG109" i="10"/>
  <c r="CH109" i="10" s="1"/>
  <c r="DZ108" i="10"/>
  <c r="EB108" i="10" s="1"/>
  <c r="CS111" i="10"/>
  <c r="CB111" i="10"/>
  <c r="EK105" i="12"/>
  <c r="EC105" i="12"/>
  <c r="ED105" i="12" s="1"/>
  <c r="DX107" i="11"/>
  <c r="EO107" i="11"/>
  <c r="EK105" i="11"/>
  <c r="EC105" i="11"/>
  <c r="ED105" i="11" s="1"/>
  <c r="Y112" i="12"/>
  <c r="A113" i="12"/>
  <c r="H112" i="12"/>
  <c r="CD108" i="11"/>
  <c r="CF108" i="11" s="1"/>
  <c r="BF109" i="11"/>
  <c r="BH109" i="11" s="1"/>
  <c r="DB109" i="10"/>
  <c r="DD109" i="10" s="1"/>
  <c r="DM106" i="12"/>
  <c r="DE106" i="12"/>
  <c r="DF106" i="12" s="1"/>
  <c r="DQ108" i="11"/>
  <c r="CZ108" i="11"/>
  <c r="AS109" i="12"/>
  <c r="AK109" i="12"/>
  <c r="AL109" i="12" s="1"/>
  <c r="CS109" i="11"/>
  <c r="CB109" i="11"/>
  <c r="BU112" i="10"/>
  <c r="BD112" i="10"/>
  <c r="J111" i="11"/>
  <c r="L111" i="11" s="1"/>
  <c r="DZ106" i="11"/>
  <c r="EB106" i="11" s="1"/>
  <c r="AS111" i="10"/>
  <c r="AK111" i="10"/>
  <c r="AL111" i="10" s="1"/>
  <c r="DM106" i="11"/>
  <c r="DE106" i="11"/>
  <c r="DF106" i="11" s="1"/>
  <c r="DX109" i="10"/>
  <c r="EO109" i="10"/>
  <c r="AW113" i="10"/>
  <c r="AF113" i="10"/>
  <c r="AH112" i="10"/>
  <c r="AJ112" i="10" s="1"/>
  <c r="DM108" i="10"/>
  <c r="DE108" i="10"/>
  <c r="DF108" i="10" s="1"/>
  <c r="Y112" i="11"/>
  <c r="A113" i="11"/>
  <c r="H112" i="11"/>
  <c r="Y114" i="10"/>
  <c r="A115" i="10"/>
  <c r="H114" i="10"/>
  <c r="CS109" i="12"/>
  <c r="CB109" i="12"/>
  <c r="AW111" i="11"/>
  <c r="AF111" i="11"/>
  <c r="T114" i="13" l="1"/>
  <c r="CT114" i="10" s="1"/>
  <c r="CU114" i="10" s="1"/>
  <c r="CY114" i="10" s="1"/>
  <c r="DA114" i="10" s="1"/>
  <c r="J114" i="13"/>
  <c r="AX114" i="8" s="1"/>
  <c r="AY114" i="8" s="1"/>
  <c r="BC114" i="8" s="1"/>
  <c r="BE114" i="8" s="1"/>
  <c r="O114" i="13"/>
  <c r="BV114" i="12" s="1"/>
  <c r="BW114" i="12" s="1"/>
  <c r="CA114" i="12" s="1"/>
  <c r="CC114" i="12" s="1"/>
  <c r="R114" i="13"/>
  <c r="CT114" i="8" s="1"/>
  <c r="CU114" i="8" s="1"/>
  <c r="CY114" i="8" s="1"/>
  <c r="DA114" i="8" s="1"/>
  <c r="A115" i="13"/>
  <c r="Q114" i="13"/>
  <c r="BV114" i="11" s="1"/>
  <c r="BW114" i="11" s="1"/>
  <c r="CA114" i="11" s="1"/>
  <c r="CC114" i="11" s="1"/>
  <c r="S114" i="13"/>
  <c r="CT114" i="12" s="1"/>
  <c r="CU114" i="12" s="1"/>
  <c r="CY114" i="12" s="1"/>
  <c r="DA114" i="12" s="1"/>
  <c r="I114" i="13"/>
  <c r="Z114" i="11" s="1"/>
  <c r="AA114" i="11" s="1"/>
  <c r="AE114" i="11" s="1"/>
  <c r="AG114" i="11" s="1"/>
  <c r="L114" i="13"/>
  <c r="AX114" i="10" s="1"/>
  <c r="AY114" i="10" s="1"/>
  <c r="BC114" i="10" s="1"/>
  <c r="BE114" i="10" s="1"/>
  <c r="G114" i="13"/>
  <c r="Z114" i="12" s="1"/>
  <c r="AA114" i="12" s="1"/>
  <c r="AE114" i="12" s="1"/>
  <c r="AG114" i="12" s="1"/>
  <c r="P114" i="13"/>
  <c r="BV114" i="10" s="1"/>
  <c r="BW114" i="10" s="1"/>
  <c r="CA114" i="10" s="1"/>
  <c r="CC114" i="10" s="1"/>
  <c r="N114" i="13"/>
  <c r="BV114" i="8" s="1"/>
  <c r="BW114" i="8" s="1"/>
  <c r="CA114" i="8" s="1"/>
  <c r="CC114" i="8" s="1"/>
  <c r="C114" i="13"/>
  <c r="B114" i="12" s="1"/>
  <c r="C114" i="12" s="1"/>
  <c r="G114" i="12" s="1"/>
  <c r="I114" i="12" s="1"/>
  <c r="M114" i="13"/>
  <c r="AX114" i="11" s="1"/>
  <c r="AY114" i="11" s="1"/>
  <c r="BC114" i="11" s="1"/>
  <c r="BE114" i="11" s="1"/>
  <c r="K114" i="13"/>
  <c r="AX114" i="12" s="1"/>
  <c r="AY114" i="12" s="1"/>
  <c r="BC114" i="12" s="1"/>
  <c r="BE114" i="12" s="1"/>
  <c r="F114" i="13"/>
  <c r="Z114" i="8" s="1"/>
  <c r="AA114" i="8" s="1"/>
  <c r="AE114" i="8" s="1"/>
  <c r="AG114" i="8" s="1"/>
  <c r="V114" i="13"/>
  <c r="DR114" i="8" s="1"/>
  <c r="DS114" i="8" s="1"/>
  <c r="DW114" i="8" s="1"/>
  <c r="DY114" i="8" s="1"/>
  <c r="B114" i="13"/>
  <c r="B114" i="8" s="1"/>
  <c r="C114" i="8" s="1"/>
  <c r="G114" i="8" s="1"/>
  <c r="I114" i="8" s="1"/>
  <c r="D114" i="13"/>
  <c r="B114" i="10" s="1"/>
  <c r="C114" i="10" s="1"/>
  <c r="G114" i="10" s="1"/>
  <c r="I114" i="10" s="1"/>
  <c r="E114" i="13"/>
  <c r="B114" i="11" s="1"/>
  <c r="C114" i="11" s="1"/>
  <c r="G114" i="11" s="1"/>
  <c r="I114" i="11" s="1"/>
  <c r="Y114" i="13"/>
  <c r="DR114" i="11" s="1"/>
  <c r="DS114" i="11" s="1"/>
  <c r="DW114" i="11" s="1"/>
  <c r="DY114" i="11" s="1"/>
  <c r="U114" i="13"/>
  <c r="CT114" i="11" s="1"/>
  <c r="CU114" i="11" s="1"/>
  <c r="CY114" i="11" s="1"/>
  <c r="DA114" i="11" s="1"/>
  <c r="W114" i="13"/>
  <c r="DR114" i="12" s="1"/>
  <c r="DS114" i="12" s="1"/>
  <c r="DW114" i="12" s="1"/>
  <c r="DY114" i="12" s="1"/>
  <c r="X114" i="13"/>
  <c r="DR114" i="10" s="1"/>
  <c r="DS114" i="10" s="1"/>
  <c r="DW114" i="10" s="1"/>
  <c r="DY114" i="10" s="1"/>
  <c r="H114" i="13"/>
  <c r="Z114" i="10" s="1"/>
  <c r="AA114" i="10" s="1"/>
  <c r="AE114" i="10" s="1"/>
  <c r="AG114" i="10" s="1"/>
  <c r="EI104" i="12"/>
  <c r="EM104" i="12"/>
  <c r="EN104" i="12" s="1"/>
  <c r="DK107" i="10"/>
  <c r="DO107" i="10"/>
  <c r="DP107" i="10" s="1"/>
  <c r="W109" i="12"/>
  <c r="X109" i="12" s="1"/>
  <c r="S109" i="12"/>
  <c r="CM105" i="8"/>
  <c r="CQ105" i="8"/>
  <c r="CR105" i="8" s="1"/>
  <c r="AQ108" i="12"/>
  <c r="AU108" i="12"/>
  <c r="AV108" i="12" s="1"/>
  <c r="AQ110" i="10"/>
  <c r="AU110" i="10"/>
  <c r="AV110" i="10" s="1"/>
  <c r="CM108" i="10"/>
  <c r="CQ108" i="10"/>
  <c r="CR108" i="10" s="1"/>
  <c r="DK104" i="8"/>
  <c r="DO104" i="8"/>
  <c r="DP104" i="8" s="1"/>
  <c r="CM106" i="12"/>
  <c r="CQ106" i="12"/>
  <c r="CR106" i="12" s="1"/>
  <c r="EI106" i="10"/>
  <c r="EM106" i="10"/>
  <c r="EN106" i="10" s="1"/>
  <c r="CM106" i="11"/>
  <c r="CQ106" i="11"/>
  <c r="CR106" i="11" s="1"/>
  <c r="BO107" i="11"/>
  <c r="BS107" i="11"/>
  <c r="BT107" i="11" s="1"/>
  <c r="W112" i="10"/>
  <c r="X112" i="10" s="1"/>
  <c r="S112" i="10"/>
  <c r="DK105" i="11"/>
  <c r="DO105" i="11"/>
  <c r="DP105" i="11" s="1"/>
  <c r="DK105" i="12"/>
  <c r="DO105" i="12"/>
  <c r="DP105" i="12" s="1"/>
  <c r="BO107" i="12"/>
  <c r="BS107" i="12"/>
  <c r="BT107" i="12" s="1"/>
  <c r="BO106" i="8"/>
  <c r="BS106" i="8"/>
  <c r="BT106" i="8" s="1"/>
  <c r="EI104" i="11"/>
  <c r="EM104" i="11"/>
  <c r="EN104" i="11" s="1"/>
  <c r="S109" i="11"/>
  <c r="W109" i="11"/>
  <c r="X109" i="11" s="1"/>
  <c r="AQ108" i="11"/>
  <c r="AU108" i="11"/>
  <c r="AV108" i="11" s="1"/>
  <c r="AM111" i="10"/>
  <c r="AP111" i="10" s="1"/>
  <c r="AQ111" i="10" s="1"/>
  <c r="DG106" i="11"/>
  <c r="DJ106" i="11" s="1"/>
  <c r="BK110" i="10"/>
  <c r="BN110" i="10" s="1"/>
  <c r="CI107" i="11"/>
  <c r="CL107" i="11" s="1"/>
  <c r="EE104" i="8"/>
  <c r="EH104" i="8" s="1"/>
  <c r="DG108" i="10"/>
  <c r="DJ108" i="10" s="1"/>
  <c r="DK108" i="10" s="1"/>
  <c r="EE105" i="11"/>
  <c r="EH105" i="11" s="1"/>
  <c r="DG106" i="8"/>
  <c r="DJ106" i="8" s="1"/>
  <c r="O113" i="10"/>
  <c r="R113" i="10" s="1"/>
  <c r="CI109" i="10"/>
  <c r="CL109" i="10" s="1"/>
  <c r="EE107" i="10"/>
  <c r="EH107" i="10" s="1"/>
  <c r="O110" i="11"/>
  <c r="R110" i="11" s="1"/>
  <c r="DG105" i="8"/>
  <c r="DJ105" i="8" s="1"/>
  <c r="DK105" i="8" s="1"/>
  <c r="O110" i="12"/>
  <c r="R110" i="12" s="1"/>
  <c r="S110" i="12" s="1"/>
  <c r="CI106" i="8"/>
  <c r="CL106" i="8" s="1"/>
  <c r="O109" i="8"/>
  <c r="R109" i="8" s="1"/>
  <c r="S109" i="8" s="1"/>
  <c r="W109" i="8" s="1"/>
  <c r="X109" i="8" s="1"/>
  <c r="BS109" i="10"/>
  <c r="BT109" i="10" s="1"/>
  <c r="CI107" i="12"/>
  <c r="CL107" i="12" s="1"/>
  <c r="EE105" i="12"/>
  <c r="EH105" i="12" s="1"/>
  <c r="BK108" i="11"/>
  <c r="BN108" i="11" s="1"/>
  <c r="BO108" i="11" s="1"/>
  <c r="BK107" i="8"/>
  <c r="BN107" i="8" s="1"/>
  <c r="AM109" i="12"/>
  <c r="AP109" i="12" s="1"/>
  <c r="DG106" i="12"/>
  <c r="DJ106" i="12" s="1"/>
  <c r="BK108" i="12"/>
  <c r="BN108" i="12" s="1"/>
  <c r="BO108" i="12" s="1"/>
  <c r="AM109" i="11"/>
  <c r="AP109" i="11" s="1"/>
  <c r="EE105" i="8"/>
  <c r="EH105" i="8" s="1"/>
  <c r="AM108" i="8"/>
  <c r="AP108" i="8" s="1"/>
  <c r="AQ108" i="8" s="1"/>
  <c r="AU108" i="8" s="1"/>
  <c r="AV108" i="8" s="1"/>
  <c r="BD110" i="8"/>
  <c r="BU110" i="8"/>
  <c r="AW111" i="8"/>
  <c r="AF111" i="8"/>
  <c r="U110" i="8"/>
  <c r="M110" i="8"/>
  <c r="N110" i="8" s="1"/>
  <c r="CO108" i="8"/>
  <c r="CG108" i="8"/>
  <c r="CH108" i="8" s="1"/>
  <c r="DB107" i="8"/>
  <c r="DD107" i="8" s="1"/>
  <c r="CZ108" i="8"/>
  <c r="DQ108" i="8"/>
  <c r="AS109" i="8"/>
  <c r="AK109" i="8"/>
  <c r="AL109" i="8" s="1"/>
  <c r="DX107" i="8"/>
  <c r="EO107" i="8"/>
  <c r="BI109" i="8"/>
  <c r="BJ109" i="8" s="1"/>
  <c r="BQ109" i="8"/>
  <c r="CB109" i="8"/>
  <c r="CD109" i="8" s="1"/>
  <c r="CF109" i="8" s="1"/>
  <c r="CS109" i="8"/>
  <c r="DZ106" i="8"/>
  <c r="EB106" i="8" s="1"/>
  <c r="A113" i="8"/>
  <c r="H112" i="8"/>
  <c r="Y112" i="8"/>
  <c r="CO107" i="8"/>
  <c r="CG107" i="8"/>
  <c r="CH107" i="8" s="1"/>
  <c r="BQ108" i="8"/>
  <c r="BI108" i="8"/>
  <c r="BJ108" i="8" s="1"/>
  <c r="AH110" i="8"/>
  <c r="AJ110" i="8" s="1"/>
  <c r="J111" i="8"/>
  <c r="L111" i="8" s="1"/>
  <c r="U111" i="11"/>
  <c r="M111" i="11"/>
  <c r="N111" i="11" s="1"/>
  <c r="DX108" i="11"/>
  <c r="EO108" i="11"/>
  <c r="DZ107" i="11"/>
  <c r="EB107" i="11" s="1"/>
  <c r="DX110" i="10"/>
  <c r="EO110" i="10"/>
  <c r="BU111" i="12"/>
  <c r="BD111" i="12"/>
  <c r="BF110" i="12"/>
  <c r="BH110" i="12" s="1"/>
  <c r="CS110" i="11"/>
  <c r="CB110" i="11"/>
  <c r="AS110" i="12"/>
  <c r="AK110" i="12"/>
  <c r="AL110" i="12" s="1"/>
  <c r="CD109" i="12"/>
  <c r="CF109" i="12" s="1"/>
  <c r="AS112" i="10"/>
  <c r="AK112" i="10"/>
  <c r="AL112" i="10" s="1"/>
  <c r="BF112" i="10"/>
  <c r="BH112" i="10" s="1"/>
  <c r="J112" i="12"/>
  <c r="L112" i="12" s="1"/>
  <c r="CS110" i="12"/>
  <c r="CB110" i="12"/>
  <c r="CZ109" i="12"/>
  <c r="DQ109" i="12"/>
  <c r="AH113" i="10"/>
  <c r="AJ113" i="10" s="1"/>
  <c r="CS112" i="10"/>
  <c r="CB112" i="10"/>
  <c r="A114" i="12"/>
  <c r="Y113" i="12"/>
  <c r="H113" i="12"/>
  <c r="DM107" i="11"/>
  <c r="DE107" i="11"/>
  <c r="DF107" i="11" s="1"/>
  <c r="AS110" i="11"/>
  <c r="AK110" i="11"/>
  <c r="AL110" i="11" s="1"/>
  <c r="DM107" i="12"/>
  <c r="DE107" i="12"/>
  <c r="DF107" i="12" s="1"/>
  <c r="J114" i="10"/>
  <c r="L114" i="10" s="1"/>
  <c r="J112" i="11"/>
  <c r="L112" i="11" s="1"/>
  <c r="BU113" i="10"/>
  <c r="BD113" i="10"/>
  <c r="EK106" i="11"/>
  <c r="EC106" i="11"/>
  <c r="ED106" i="11" s="1"/>
  <c r="CD109" i="11"/>
  <c r="CF109" i="11" s="1"/>
  <c r="AW112" i="12"/>
  <c r="AF112" i="12"/>
  <c r="EK108" i="10"/>
  <c r="EC108" i="10"/>
  <c r="ED108" i="10" s="1"/>
  <c r="Y115" i="10"/>
  <c r="A116" i="10"/>
  <c r="H115" i="10"/>
  <c r="J115" i="10" s="1"/>
  <c r="A114" i="11"/>
  <c r="Y113" i="11"/>
  <c r="H113" i="11"/>
  <c r="DQ109" i="11"/>
  <c r="CZ109" i="11"/>
  <c r="DM109" i="10"/>
  <c r="DE109" i="10"/>
  <c r="DF109" i="10" s="1"/>
  <c r="DZ107" i="12"/>
  <c r="EB107" i="12" s="1"/>
  <c r="EK106" i="12"/>
  <c r="EC106" i="12"/>
  <c r="ED106" i="12" s="1"/>
  <c r="AF114" i="10"/>
  <c r="AW114" i="10"/>
  <c r="AW112" i="11"/>
  <c r="AF112" i="11"/>
  <c r="BQ109" i="11"/>
  <c r="BI109" i="11"/>
  <c r="BJ109" i="11" s="1"/>
  <c r="AH111" i="11"/>
  <c r="AJ111" i="11" s="1"/>
  <c r="CD111" i="10"/>
  <c r="CF111" i="10" s="1"/>
  <c r="BQ111" i="10"/>
  <c r="BI111" i="10"/>
  <c r="BJ111" i="10" s="1"/>
  <c r="DB108" i="12"/>
  <c r="DD108" i="12" s="1"/>
  <c r="BQ109" i="12"/>
  <c r="BI109" i="12"/>
  <c r="BJ109" i="12" s="1"/>
  <c r="DZ109" i="10"/>
  <c r="EB109" i="10" s="1"/>
  <c r="BU111" i="11"/>
  <c r="BD111" i="11"/>
  <c r="DB108" i="11"/>
  <c r="DD108" i="11" s="1"/>
  <c r="CO108" i="11"/>
  <c r="CG108" i="11"/>
  <c r="CH108" i="11" s="1"/>
  <c r="DQ111" i="10"/>
  <c r="CZ111" i="10"/>
  <c r="U111" i="12"/>
  <c r="M111" i="12"/>
  <c r="N111" i="12" s="1"/>
  <c r="DB110" i="10"/>
  <c r="DD110" i="10" s="1"/>
  <c r="AH111" i="12"/>
  <c r="AJ111" i="12" s="1"/>
  <c r="CO110" i="10"/>
  <c r="CG110" i="10"/>
  <c r="CH110" i="10" s="1"/>
  <c r="DX108" i="12"/>
  <c r="EO108" i="12"/>
  <c r="BF110" i="11"/>
  <c r="BH110" i="11" s="1"/>
  <c r="CO108" i="12"/>
  <c r="CG108" i="12"/>
  <c r="CH108" i="12" s="1"/>
  <c r="P115" i="13" l="1"/>
  <c r="BV115" i="10" s="1"/>
  <c r="BW115" i="10" s="1"/>
  <c r="CA115" i="10" s="1"/>
  <c r="CC115" i="10" s="1"/>
  <c r="W115" i="13"/>
  <c r="DR115" i="12" s="1"/>
  <c r="DS115" i="12" s="1"/>
  <c r="DW115" i="12" s="1"/>
  <c r="DY115" i="12" s="1"/>
  <c r="V115" i="13"/>
  <c r="DR115" i="8" s="1"/>
  <c r="DS115" i="8" s="1"/>
  <c r="DW115" i="8" s="1"/>
  <c r="DY115" i="8" s="1"/>
  <c r="T115" i="13"/>
  <c r="CT115" i="10" s="1"/>
  <c r="CU115" i="10" s="1"/>
  <c r="CY115" i="10" s="1"/>
  <c r="DA115" i="10" s="1"/>
  <c r="H115" i="13"/>
  <c r="Z115" i="10" s="1"/>
  <c r="AA115" i="10" s="1"/>
  <c r="AE115" i="10" s="1"/>
  <c r="AG115" i="10" s="1"/>
  <c r="D115" i="13"/>
  <c r="B115" i="10" s="1"/>
  <c r="C115" i="10" s="1"/>
  <c r="G115" i="10" s="1"/>
  <c r="I115" i="10" s="1"/>
  <c r="M115" i="10" s="1"/>
  <c r="N115" i="10" s="1"/>
  <c r="G115" i="13"/>
  <c r="Z115" i="12" s="1"/>
  <c r="AA115" i="12" s="1"/>
  <c r="AE115" i="12" s="1"/>
  <c r="AG115" i="12" s="1"/>
  <c r="J115" i="13"/>
  <c r="AX115" i="8" s="1"/>
  <c r="AY115" i="8" s="1"/>
  <c r="BC115" i="8" s="1"/>
  <c r="BE115" i="8" s="1"/>
  <c r="N115" i="13"/>
  <c r="BV115" i="8" s="1"/>
  <c r="BW115" i="8" s="1"/>
  <c r="CA115" i="8" s="1"/>
  <c r="CC115" i="8" s="1"/>
  <c r="Y115" i="13"/>
  <c r="DR115" i="11" s="1"/>
  <c r="DS115" i="11" s="1"/>
  <c r="DW115" i="11" s="1"/>
  <c r="DY115" i="11" s="1"/>
  <c r="X115" i="13"/>
  <c r="DR115" i="10" s="1"/>
  <c r="DS115" i="10" s="1"/>
  <c r="DW115" i="10" s="1"/>
  <c r="DY115" i="10" s="1"/>
  <c r="O115" i="13"/>
  <c r="BV115" i="12" s="1"/>
  <c r="BW115" i="12" s="1"/>
  <c r="CA115" i="12" s="1"/>
  <c r="CC115" i="12" s="1"/>
  <c r="B115" i="13"/>
  <c r="B115" i="8" s="1"/>
  <c r="C115" i="8" s="1"/>
  <c r="G115" i="8" s="1"/>
  <c r="I115" i="8" s="1"/>
  <c r="U115" i="13"/>
  <c r="CT115" i="11" s="1"/>
  <c r="CU115" i="11" s="1"/>
  <c r="CY115" i="11" s="1"/>
  <c r="DA115" i="11" s="1"/>
  <c r="A116" i="13"/>
  <c r="I115" i="13"/>
  <c r="Z115" i="11" s="1"/>
  <c r="AA115" i="11" s="1"/>
  <c r="AE115" i="11" s="1"/>
  <c r="AG115" i="11" s="1"/>
  <c r="R115" i="13"/>
  <c r="CT115" i="8" s="1"/>
  <c r="CU115" i="8" s="1"/>
  <c r="CY115" i="8" s="1"/>
  <c r="DA115" i="8" s="1"/>
  <c r="S115" i="13"/>
  <c r="CT115" i="12" s="1"/>
  <c r="CU115" i="12" s="1"/>
  <c r="CY115" i="12" s="1"/>
  <c r="DA115" i="12" s="1"/>
  <c r="L115" i="13"/>
  <c r="AX115" i="10" s="1"/>
  <c r="AY115" i="10" s="1"/>
  <c r="BC115" i="10" s="1"/>
  <c r="BE115" i="10" s="1"/>
  <c r="K115" i="13"/>
  <c r="AX115" i="12" s="1"/>
  <c r="AY115" i="12" s="1"/>
  <c r="BC115" i="12" s="1"/>
  <c r="BE115" i="12" s="1"/>
  <c r="E115" i="13"/>
  <c r="B115" i="11" s="1"/>
  <c r="C115" i="11" s="1"/>
  <c r="G115" i="11" s="1"/>
  <c r="I115" i="11" s="1"/>
  <c r="M115" i="13"/>
  <c r="AX115" i="11" s="1"/>
  <c r="AY115" i="11" s="1"/>
  <c r="BC115" i="11" s="1"/>
  <c r="BE115" i="11" s="1"/>
  <c r="F115" i="13"/>
  <c r="Z115" i="8" s="1"/>
  <c r="AA115" i="8" s="1"/>
  <c r="AE115" i="8" s="1"/>
  <c r="AG115" i="8" s="1"/>
  <c r="C115" i="13"/>
  <c r="B115" i="12" s="1"/>
  <c r="C115" i="12" s="1"/>
  <c r="G115" i="12" s="1"/>
  <c r="I115" i="12" s="1"/>
  <c r="Q115" i="13"/>
  <c r="BV115" i="11" s="1"/>
  <c r="BW115" i="11" s="1"/>
  <c r="CA115" i="11" s="1"/>
  <c r="CC115" i="11" s="1"/>
  <c r="S113" i="10"/>
  <c r="W113" i="10"/>
  <c r="X113" i="10" s="1"/>
  <c r="CM109" i="10"/>
  <c r="CQ109" i="10"/>
  <c r="CR109" i="10" s="1"/>
  <c r="EI104" i="8"/>
  <c r="EM104" i="8"/>
  <c r="EN104" i="8" s="1"/>
  <c r="DK106" i="11"/>
  <c r="DO106" i="11"/>
  <c r="DP106" i="11" s="1"/>
  <c r="W110" i="12"/>
  <c r="X110" i="12" s="1"/>
  <c r="BS108" i="12"/>
  <c r="BT108" i="12" s="1"/>
  <c r="AU111" i="10"/>
  <c r="AV111" i="10" s="1"/>
  <c r="DO108" i="10"/>
  <c r="DP108" i="10" s="1"/>
  <c r="DK106" i="12"/>
  <c r="DO106" i="12"/>
  <c r="DP106" i="12" s="1"/>
  <c r="AQ109" i="11"/>
  <c r="AU109" i="11"/>
  <c r="AV109" i="11" s="1"/>
  <c r="EI105" i="12"/>
  <c r="EM105" i="12"/>
  <c r="EN105" i="12" s="1"/>
  <c r="EI105" i="11"/>
  <c r="EM105" i="11"/>
  <c r="EN105" i="11" s="1"/>
  <c r="CM107" i="12"/>
  <c r="CQ107" i="12"/>
  <c r="CR107" i="12" s="1"/>
  <c r="S110" i="11"/>
  <c r="W110" i="11"/>
  <c r="X110" i="11" s="1"/>
  <c r="EI107" i="10"/>
  <c r="EM107" i="10"/>
  <c r="EN107" i="10" s="1"/>
  <c r="AQ109" i="12"/>
  <c r="AU109" i="12"/>
  <c r="AV109" i="12" s="1"/>
  <c r="CM106" i="8"/>
  <c r="CQ106" i="8"/>
  <c r="CR106" i="8" s="1"/>
  <c r="BO107" i="8"/>
  <c r="BS107" i="8"/>
  <c r="BT107" i="8" s="1"/>
  <c r="CM107" i="11"/>
  <c r="CQ107" i="11"/>
  <c r="CR107" i="11" s="1"/>
  <c r="BO110" i="10"/>
  <c r="BS110" i="10"/>
  <c r="BT110" i="10" s="1"/>
  <c r="EI105" i="8"/>
  <c r="EM105" i="8"/>
  <c r="EN105" i="8" s="1"/>
  <c r="DK106" i="8"/>
  <c r="DO106" i="8"/>
  <c r="DP106" i="8" s="1"/>
  <c r="O111" i="12"/>
  <c r="R111" i="12" s="1"/>
  <c r="EE106" i="12"/>
  <c r="EH106" i="12" s="1"/>
  <c r="EI106" i="12" s="1"/>
  <c r="BK109" i="8"/>
  <c r="BN109" i="8" s="1"/>
  <c r="EE108" i="10"/>
  <c r="EH108" i="10" s="1"/>
  <c r="DO105" i="8"/>
  <c r="DP105" i="8" s="1"/>
  <c r="BK109" i="12"/>
  <c r="BN109" i="12" s="1"/>
  <c r="BO109" i="12" s="1"/>
  <c r="BK109" i="11"/>
  <c r="BN109" i="11" s="1"/>
  <c r="AM110" i="12"/>
  <c r="AP110" i="12" s="1"/>
  <c r="AM109" i="8"/>
  <c r="AP109" i="8" s="1"/>
  <c r="AQ109" i="8" s="1"/>
  <c r="AU109" i="8" s="1"/>
  <c r="AV109" i="8" s="1"/>
  <c r="O110" i="8"/>
  <c r="R110" i="8" s="1"/>
  <c r="S110" i="8" s="1"/>
  <c r="W110" i="8" s="1"/>
  <c r="X110" i="8" s="1"/>
  <c r="CI110" i="10"/>
  <c r="CL110" i="10" s="1"/>
  <c r="CI108" i="11"/>
  <c r="CL108" i="11" s="1"/>
  <c r="DG107" i="12"/>
  <c r="DJ107" i="12" s="1"/>
  <c r="DK107" i="12" s="1"/>
  <c r="BK108" i="8"/>
  <c r="BN108" i="8" s="1"/>
  <c r="BK111" i="10"/>
  <c r="BN111" i="10" s="1"/>
  <c r="EE106" i="11"/>
  <c r="EH106" i="11" s="1"/>
  <c r="AM110" i="11"/>
  <c r="AP110" i="11" s="1"/>
  <c r="CI107" i="8"/>
  <c r="CL107" i="8" s="1"/>
  <c r="CI108" i="12"/>
  <c r="CL108" i="12" s="1"/>
  <c r="DG109" i="10"/>
  <c r="DJ109" i="10" s="1"/>
  <c r="O111" i="11"/>
  <c r="R111" i="11" s="1"/>
  <c r="DG107" i="11"/>
  <c r="DJ107" i="11" s="1"/>
  <c r="DK107" i="11" s="1"/>
  <c r="AM112" i="10"/>
  <c r="AP112" i="10" s="1"/>
  <c r="CI108" i="8"/>
  <c r="CL108" i="8" s="1"/>
  <c r="BS108" i="11"/>
  <c r="BT108" i="11" s="1"/>
  <c r="U115" i="10"/>
  <c r="DB108" i="8"/>
  <c r="DD108" i="8" s="1"/>
  <c r="EC106" i="8"/>
  <c r="ED106" i="8" s="1"/>
  <c r="EK106" i="8"/>
  <c r="DM107" i="8"/>
  <c r="DE107" i="8"/>
  <c r="DF107" i="8" s="1"/>
  <c r="AH111" i="8"/>
  <c r="AJ111" i="8" s="1"/>
  <c r="DQ109" i="8"/>
  <c r="CZ109" i="8"/>
  <c r="BD111" i="8"/>
  <c r="BU111" i="8"/>
  <c r="AW112" i="8"/>
  <c r="AF112" i="8"/>
  <c r="CO109" i="8"/>
  <c r="CG109" i="8"/>
  <c r="CH109" i="8" s="1"/>
  <c r="DZ107" i="8"/>
  <c r="EB107" i="8" s="1"/>
  <c r="CS110" i="8"/>
  <c r="CB110" i="8"/>
  <c r="CD110" i="8" s="1"/>
  <c r="CF110" i="8" s="1"/>
  <c r="U111" i="8"/>
  <c r="M111" i="8"/>
  <c r="N111" i="8" s="1"/>
  <c r="J112" i="8"/>
  <c r="L112" i="8" s="1"/>
  <c r="BF110" i="8"/>
  <c r="BH110" i="8" s="1"/>
  <c r="Y113" i="8"/>
  <c r="A114" i="8"/>
  <c r="H113" i="8"/>
  <c r="AS110" i="8"/>
  <c r="AK110" i="8"/>
  <c r="AL110" i="8" s="1"/>
  <c r="DX108" i="8"/>
  <c r="DZ108" i="8" s="1"/>
  <c r="EB108" i="8" s="1"/>
  <c r="EO108" i="8"/>
  <c r="H114" i="12"/>
  <c r="Y114" i="12"/>
  <c r="A115" i="12"/>
  <c r="DX111" i="10"/>
  <c r="EO111" i="10"/>
  <c r="CO111" i="10"/>
  <c r="CG111" i="10"/>
  <c r="CH111" i="10" s="1"/>
  <c r="BU114" i="10"/>
  <c r="BD114" i="10"/>
  <c r="EK107" i="12"/>
  <c r="EC107" i="12"/>
  <c r="ED107" i="12" s="1"/>
  <c r="U112" i="11"/>
  <c r="M112" i="11"/>
  <c r="N112" i="11" s="1"/>
  <c r="AS113" i="10"/>
  <c r="AK113" i="10"/>
  <c r="AL113" i="10" s="1"/>
  <c r="DQ110" i="11"/>
  <c r="CZ110" i="11"/>
  <c r="DZ110" i="10"/>
  <c r="EB110" i="10" s="1"/>
  <c r="BQ110" i="12"/>
  <c r="BI110" i="12"/>
  <c r="BJ110" i="12" s="1"/>
  <c r="AS111" i="12"/>
  <c r="AK111" i="12"/>
  <c r="AL111" i="12" s="1"/>
  <c r="AH114" i="10"/>
  <c r="AJ114" i="10" s="1"/>
  <c r="A117" i="10"/>
  <c r="Y116" i="10"/>
  <c r="H116" i="10"/>
  <c r="BQ112" i="10"/>
  <c r="BI112" i="10"/>
  <c r="BJ112" i="10" s="1"/>
  <c r="CO109" i="12"/>
  <c r="CG109" i="12"/>
  <c r="CH109" i="12" s="1"/>
  <c r="AF115" i="10"/>
  <c r="AW115" i="10"/>
  <c r="CO109" i="11"/>
  <c r="CG109" i="11"/>
  <c r="CH109" i="11" s="1"/>
  <c r="U114" i="10"/>
  <c r="M114" i="10"/>
  <c r="N114" i="10" s="1"/>
  <c r="J113" i="12"/>
  <c r="L113" i="12" s="1"/>
  <c r="EK107" i="11"/>
  <c r="EC107" i="11"/>
  <c r="ED107" i="11" s="1"/>
  <c r="DM108" i="11"/>
  <c r="DE108" i="11"/>
  <c r="DF108" i="11" s="1"/>
  <c r="DM108" i="12"/>
  <c r="DE108" i="12"/>
  <c r="DF108" i="12" s="1"/>
  <c r="BQ110" i="11"/>
  <c r="BI110" i="11"/>
  <c r="BJ110" i="11" s="1"/>
  <c r="DM110" i="10"/>
  <c r="DE110" i="10"/>
  <c r="DF110" i="10" s="1"/>
  <c r="DB109" i="11"/>
  <c r="DD109" i="11" s="1"/>
  <c r="AW113" i="12"/>
  <c r="AF113" i="12"/>
  <c r="EO109" i="12"/>
  <c r="DX109" i="12"/>
  <c r="AS111" i="11"/>
  <c r="AK111" i="11"/>
  <c r="AL111" i="11" s="1"/>
  <c r="DX109" i="11"/>
  <c r="EO109" i="11"/>
  <c r="DB109" i="12"/>
  <c r="DD109" i="12" s="1"/>
  <c r="DZ108" i="11"/>
  <c r="EB108" i="11" s="1"/>
  <c r="EK109" i="10"/>
  <c r="EC109" i="10"/>
  <c r="ED109" i="10" s="1"/>
  <c r="J113" i="11"/>
  <c r="L113" i="11" s="1"/>
  <c r="BF113" i="10"/>
  <c r="BH113" i="10" s="1"/>
  <c r="CD112" i="10"/>
  <c r="CF112" i="10" s="1"/>
  <c r="CD110" i="12"/>
  <c r="CF110" i="12" s="1"/>
  <c r="BF111" i="12"/>
  <c r="BH111" i="12" s="1"/>
  <c r="DZ108" i="12"/>
  <c r="EB108" i="12" s="1"/>
  <c r="BF111" i="11"/>
  <c r="BH111" i="11" s="1"/>
  <c r="AH112" i="11"/>
  <c r="AJ112" i="11" s="1"/>
  <c r="AW113" i="11"/>
  <c r="AF113" i="11"/>
  <c r="AH112" i="12"/>
  <c r="AJ112" i="12" s="1"/>
  <c r="CS113" i="10"/>
  <c r="CB113" i="10"/>
  <c r="DQ112" i="10"/>
  <c r="CZ112" i="10"/>
  <c r="CZ110" i="12"/>
  <c r="DQ110" i="12"/>
  <c r="U112" i="12"/>
  <c r="M112" i="12"/>
  <c r="N112" i="12" s="1"/>
  <c r="CB111" i="12"/>
  <c r="CS111" i="12"/>
  <c r="DB111" i="10"/>
  <c r="DD111" i="10" s="1"/>
  <c r="CS111" i="11"/>
  <c r="CB111" i="11"/>
  <c r="BU112" i="11"/>
  <c r="BD112" i="11"/>
  <c r="H114" i="11"/>
  <c r="A115" i="11"/>
  <c r="Y114" i="11"/>
  <c r="BU112" i="12"/>
  <c r="BD112" i="12"/>
  <c r="CD110" i="11"/>
  <c r="CF110" i="11" s="1"/>
  <c r="L115" i="10" l="1"/>
  <c r="E116" i="13"/>
  <c r="B116" i="11" s="1"/>
  <c r="C116" i="11" s="1"/>
  <c r="G116" i="11" s="1"/>
  <c r="I116" i="11" s="1"/>
  <c r="P116" i="13"/>
  <c r="BV116" i="10" s="1"/>
  <c r="BW116" i="10" s="1"/>
  <c r="CA116" i="10" s="1"/>
  <c r="CC116" i="10" s="1"/>
  <c r="J116" i="13"/>
  <c r="AX116" i="8" s="1"/>
  <c r="AY116" i="8" s="1"/>
  <c r="BC116" i="8" s="1"/>
  <c r="BE116" i="8" s="1"/>
  <c r="Y116" i="13"/>
  <c r="DR116" i="11" s="1"/>
  <c r="DS116" i="11" s="1"/>
  <c r="DW116" i="11" s="1"/>
  <c r="DY116" i="11" s="1"/>
  <c r="M116" i="13"/>
  <c r="AX116" i="11" s="1"/>
  <c r="AY116" i="11" s="1"/>
  <c r="BC116" i="11" s="1"/>
  <c r="BE116" i="11" s="1"/>
  <c r="A117" i="13"/>
  <c r="W116" i="13"/>
  <c r="DR116" i="12" s="1"/>
  <c r="DS116" i="12" s="1"/>
  <c r="DW116" i="12" s="1"/>
  <c r="DY116" i="12" s="1"/>
  <c r="V116" i="13"/>
  <c r="DR116" i="8" s="1"/>
  <c r="DS116" i="8" s="1"/>
  <c r="DW116" i="8" s="1"/>
  <c r="DY116" i="8" s="1"/>
  <c r="H116" i="13"/>
  <c r="Z116" i="10" s="1"/>
  <c r="AA116" i="10" s="1"/>
  <c r="AE116" i="10" s="1"/>
  <c r="AG116" i="10" s="1"/>
  <c r="B116" i="13"/>
  <c r="B116" i="8" s="1"/>
  <c r="C116" i="8" s="1"/>
  <c r="G116" i="8" s="1"/>
  <c r="I116" i="8" s="1"/>
  <c r="X116" i="13"/>
  <c r="DR116" i="10" s="1"/>
  <c r="DS116" i="10" s="1"/>
  <c r="DW116" i="10" s="1"/>
  <c r="DY116" i="10" s="1"/>
  <c r="N116" i="13"/>
  <c r="BV116" i="8" s="1"/>
  <c r="BW116" i="8" s="1"/>
  <c r="CA116" i="8" s="1"/>
  <c r="CC116" i="8" s="1"/>
  <c r="R116" i="13"/>
  <c r="CT116" i="8" s="1"/>
  <c r="CU116" i="8" s="1"/>
  <c r="CY116" i="8" s="1"/>
  <c r="DA116" i="8" s="1"/>
  <c r="S116" i="13"/>
  <c r="CT116" i="12" s="1"/>
  <c r="CU116" i="12" s="1"/>
  <c r="CY116" i="12" s="1"/>
  <c r="DA116" i="12" s="1"/>
  <c r="I116" i="13"/>
  <c r="Z116" i="11" s="1"/>
  <c r="AA116" i="11" s="1"/>
  <c r="AE116" i="11" s="1"/>
  <c r="AG116" i="11" s="1"/>
  <c r="D116" i="13"/>
  <c r="B116" i="10" s="1"/>
  <c r="C116" i="10" s="1"/>
  <c r="G116" i="10" s="1"/>
  <c r="I116" i="10" s="1"/>
  <c r="U116" i="13"/>
  <c r="CT116" i="11" s="1"/>
  <c r="CU116" i="11" s="1"/>
  <c r="CY116" i="11" s="1"/>
  <c r="DA116" i="11" s="1"/>
  <c r="L116" i="13"/>
  <c r="AX116" i="10" s="1"/>
  <c r="AY116" i="10" s="1"/>
  <c r="BC116" i="10" s="1"/>
  <c r="BE116" i="10" s="1"/>
  <c r="K116" i="13"/>
  <c r="AX116" i="12" s="1"/>
  <c r="AY116" i="12" s="1"/>
  <c r="BC116" i="12" s="1"/>
  <c r="BE116" i="12" s="1"/>
  <c r="G116" i="13"/>
  <c r="Z116" i="12" s="1"/>
  <c r="AA116" i="12" s="1"/>
  <c r="AE116" i="12" s="1"/>
  <c r="AG116" i="12" s="1"/>
  <c r="O116" i="13"/>
  <c r="BV116" i="12" s="1"/>
  <c r="BW116" i="12" s="1"/>
  <c r="CA116" i="12" s="1"/>
  <c r="CC116" i="12" s="1"/>
  <c r="F116" i="13"/>
  <c r="Z116" i="8" s="1"/>
  <c r="AA116" i="8" s="1"/>
  <c r="AE116" i="8" s="1"/>
  <c r="AG116" i="8" s="1"/>
  <c r="C116" i="13"/>
  <c r="B116" i="12" s="1"/>
  <c r="C116" i="12" s="1"/>
  <c r="G116" i="12" s="1"/>
  <c r="I116" i="12" s="1"/>
  <c r="Q116" i="13"/>
  <c r="BV116" i="11" s="1"/>
  <c r="BW116" i="11" s="1"/>
  <c r="CA116" i="11" s="1"/>
  <c r="CC116" i="11" s="1"/>
  <c r="T116" i="13"/>
  <c r="CT116" i="10" s="1"/>
  <c r="CU116" i="10" s="1"/>
  <c r="CY116" i="10" s="1"/>
  <c r="DA116" i="10" s="1"/>
  <c r="BO108" i="8"/>
  <c r="BS108" i="8"/>
  <c r="BT108" i="8" s="1"/>
  <c r="CM107" i="8"/>
  <c r="CQ107" i="8"/>
  <c r="CR107" i="8" s="1"/>
  <c r="AQ110" i="11"/>
  <c r="AU110" i="11"/>
  <c r="AV110" i="11" s="1"/>
  <c r="BO109" i="8"/>
  <c r="BS109" i="8"/>
  <c r="BT109" i="8" s="1"/>
  <c r="S111" i="11"/>
  <c r="W111" i="11"/>
  <c r="X111" i="11" s="1"/>
  <c r="DO107" i="11"/>
  <c r="DP107" i="11" s="1"/>
  <c r="DO107" i="12"/>
  <c r="DP107" i="12" s="1"/>
  <c r="CM108" i="12"/>
  <c r="CQ108" i="12"/>
  <c r="CR108" i="12" s="1"/>
  <c r="CM108" i="8"/>
  <c r="CQ108" i="8"/>
  <c r="CR108" i="8" s="1"/>
  <c r="AQ110" i="12"/>
  <c r="AU110" i="12"/>
  <c r="AV110" i="12" s="1"/>
  <c r="AQ112" i="10"/>
  <c r="AU112" i="10"/>
  <c r="AV112" i="10" s="1"/>
  <c r="BO109" i="11"/>
  <c r="BS109" i="11"/>
  <c r="BT109" i="11" s="1"/>
  <c r="CM108" i="11"/>
  <c r="CQ108" i="11"/>
  <c r="CR108" i="11" s="1"/>
  <c r="W111" i="12"/>
  <c r="X111" i="12" s="1"/>
  <c r="S111" i="12"/>
  <c r="CM110" i="10"/>
  <c r="CQ110" i="10"/>
  <c r="CR110" i="10" s="1"/>
  <c r="EI106" i="11"/>
  <c r="EM106" i="11"/>
  <c r="EN106" i="11" s="1"/>
  <c r="BO111" i="10"/>
  <c r="BS111" i="10"/>
  <c r="BT111" i="10" s="1"/>
  <c r="EI108" i="10"/>
  <c r="EM108" i="10"/>
  <c r="EN108" i="10" s="1"/>
  <c r="DK109" i="10"/>
  <c r="DO109" i="10"/>
  <c r="DP109" i="10" s="1"/>
  <c r="O114" i="10"/>
  <c r="R114" i="10" s="1"/>
  <c r="AM113" i="10"/>
  <c r="AP113" i="10" s="1"/>
  <c r="DG108" i="12"/>
  <c r="DJ108" i="12" s="1"/>
  <c r="AM111" i="12"/>
  <c r="AP111" i="12" s="1"/>
  <c r="AM110" i="8"/>
  <c r="AP110" i="8" s="1"/>
  <c r="AQ110" i="8" s="1"/>
  <c r="AU110" i="8" s="1"/>
  <c r="AV110" i="8" s="1"/>
  <c r="EE106" i="8"/>
  <c r="EH106" i="8" s="1"/>
  <c r="EM106" i="12"/>
  <c r="EN106" i="12" s="1"/>
  <c r="O112" i="12"/>
  <c r="R112" i="12" s="1"/>
  <c r="CI109" i="11"/>
  <c r="CL109" i="11" s="1"/>
  <c r="O112" i="11"/>
  <c r="R112" i="11" s="1"/>
  <c r="DG108" i="11"/>
  <c r="DJ108" i="11" s="1"/>
  <c r="BK110" i="12"/>
  <c r="BN110" i="12" s="1"/>
  <c r="BO110" i="12" s="1"/>
  <c r="AM111" i="11"/>
  <c r="AP111" i="11" s="1"/>
  <c r="EE107" i="12"/>
  <c r="EH107" i="12" s="1"/>
  <c r="CI109" i="8"/>
  <c r="CL109" i="8" s="1"/>
  <c r="CM109" i="8" s="1"/>
  <c r="EE107" i="11"/>
  <c r="EH107" i="11" s="1"/>
  <c r="EM107" i="11" s="1"/>
  <c r="EN107" i="11" s="1"/>
  <c r="CI109" i="12"/>
  <c r="CL109" i="12" s="1"/>
  <c r="DG107" i="8"/>
  <c r="DJ107" i="8" s="1"/>
  <c r="DG110" i="10"/>
  <c r="DJ110" i="10" s="1"/>
  <c r="DK110" i="10" s="1"/>
  <c r="EE109" i="10"/>
  <c r="EH109" i="10" s="1"/>
  <c r="BK110" i="11"/>
  <c r="BN110" i="11" s="1"/>
  <c r="BS109" i="12"/>
  <c r="BT109" i="12" s="1"/>
  <c r="O115" i="10"/>
  <c r="R115" i="10" s="1"/>
  <c r="BK112" i="10"/>
  <c r="BN112" i="10" s="1"/>
  <c r="CI111" i="10"/>
  <c r="CL111" i="10" s="1"/>
  <c r="CM111" i="10" s="1"/>
  <c r="O111" i="8"/>
  <c r="R111" i="8" s="1"/>
  <c r="S111" i="8" s="1"/>
  <c r="W111" i="8" s="1"/>
  <c r="X111" i="8" s="1"/>
  <c r="A115" i="8"/>
  <c r="Y114" i="8"/>
  <c r="H114" i="8"/>
  <c r="CG110" i="8"/>
  <c r="CH110" i="8" s="1"/>
  <c r="CO110" i="8"/>
  <c r="BD112" i="8"/>
  <c r="BF112" i="8" s="1"/>
  <c r="BH112" i="8" s="1"/>
  <c r="BU112" i="8"/>
  <c r="AW113" i="8"/>
  <c r="AF113" i="8"/>
  <c r="DQ110" i="8"/>
  <c r="CZ110" i="8"/>
  <c r="CS111" i="8"/>
  <c r="CB111" i="8"/>
  <c r="BF111" i="8"/>
  <c r="BH111" i="8" s="1"/>
  <c r="BQ110" i="8"/>
  <c r="BI110" i="8"/>
  <c r="BJ110" i="8" s="1"/>
  <c r="EC107" i="8"/>
  <c r="ED107" i="8" s="1"/>
  <c r="EK107" i="8"/>
  <c r="DB109" i="8"/>
  <c r="DD109" i="8" s="1"/>
  <c r="EK108" i="8"/>
  <c r="EC108" i="8"/>
  <c r="ED108" i="8" s="1"/>
  <c r="DX109" i="8"/>
  <c r="DZ109" i="8" s="1"/>
  <c r="EB109" i="8" s="1"/>
  <c r="EO109" i="8"/>
  <c r="U112" i="8"/>
  <c r="M112" i="8"/>
  <c r="N112" i="8" s="1"/>
  <c r="AS111" i="8"/>
  <c r="AK111" i="8"/>
  <c r="AL111" i="8" s="1"/>
  <c r="DM108" i="8"/>
  <c r="DE108" i="8"/>
  <c r="DF108" i="8" s="1"/>
  <c r="J113" i="8"/>
  <c r="L113" i="8" s="1"/>
  <c r="AH112" i="8"/>
  <c r="AJ112" i="8" s="1"/>
  <c r="DQ113" i="10"/>
  <c r="CZ113" i="10"/>
  <c r="DB110" i="11"/>
  <c r="DD110" i="11" s="1"/>
  <c r="J114" i="11"/>
  <c r="L114" i="11" s="1"/>
  <c r="DM111" i="10"/>
  <c r="DE111" i="10"/>
  <c r="DF111" i="10" s="1"/>
  <c r="DB110" i="12"/>
  <c r="DD110" i="12" s="1"/>
  <c r="DX110" i="11"/>
  <c r="EO110" i="11"/>
  <c r="BQ113" i="10"/>
  <c r="BI113" i="10"/>
  <c r="BJ113" i="10" s="1"/>
  <c r="BU115" i="10"/>
  <c r="BD115" i="10"/>
  <c r="AS114" i="10"/>
  <c r="AK114" i="10"/>
  <c r="AL114" i="10" s="1"/>
  <c r="BF114" i="10"/>
  <c r="BH114" i="10" s="1"/>
  <c r="Y115" i="12"/>
  <c r="H115" i="12"/>
  <c r="A116" i="12"/>
  <c r="DB112" i="10"/>
  <c r="DD112" i="10" s="1"/>
  <c r="CS112" i="11"/>
  <c r="CB112" i="11"/>
  <c r="DX112" i="10"/>
  <c r="EO112" i="10"/>
  <c r="AH113" i="11"/>
  <c r="AJ113" i="11" s="1"/>
  <c r="DM109" i="11"/>
  <c r="DE109" i="11"/>
  <c r="DF109" i="11" s="1"/>
  <c r="AH115" i="10"/>
  <c r="AJ115" i="10" s="1"/>
  <c r="CS114" i="10"/>
  <c r="CB114" i="10"/>
  <c r="AW114" i="12"/>
  <c r="AF114" i="12"/>
  <c r="CO110" i="11"/>
  <c r="CG110" i="11"/>
  <c r="CH110" i="11" s="1"/>
  <c r="EO110" i="12"/>
  <c r="DX110" i="12"/>
  <c r="BF112" i="11"/>
  <c r="BH112" i="11" s="1"/>
  <c r="BQ111" i="12"/>
  <c r="BI111" i="12"/>
  <c r="BJ111" i="12" s="1"/>
  <c r="EK108" i="11"/>
  <c r="EC108" i="11"/>
  <c r="ED108" i="11" s="1"/>
  <c r="DQ111" i="12"/>
  <c r="CZ111" i="12"/>
  <c r="BU113" i="11"/>
  <c r="BD113" i="11"/>
  <c r="CO110" i="12"/>
  <c r="CG110" i="12"/>
  <c r="CH110" i="12" s="1"/>
  <c r="U113" i="11"/>
  <c r="M113" i="11"/>
  <c r="N113" i="11" s="1"/>
  <c r="DM109" i="12"/>
  <c r="DE109" i="12"/>
  <c r="DF109" i="12" s="1"/>
  <c r="DZ109" i="12"/>
  <c r="EB109" i="12" s="1"/>
  <c r="J114" i="12"/>
  <c r="L114" i="12" s="1"/>
  <c r="Y115" i="11"/>
  <c r="H115" i="11"/>
  <c r="A116" i="11"/>
  <c r="BQ111" i="11"/>
  <c r="BI111" i="11"/>
  <c r="BJ111" i="11" s="1"/>
  <c r="AS112" i="12"/>
  <c r="AK112" i="12"/>
  <c r="AL112" i="12" s="1"/>
  <c r="BF112" i="12"/>
  <c r="BH112" i="12" s="1"/>
  <c r="CD111" i="12"/>
  <c r="CF111" i="12" s="1"/>
  <c r="EK108" i="12"/>
  <c r="EC108" i="12"/>
  <c r="ED108" i="12" s="1"/>
  <c r="U113" i="12"/>
  <c r="M113" i="12"/>
  <c r="N113" i="12" s="1"/>
  <c r="J116" i="10"/>
  <c r="CS112" i="12"/>
  <c r="CB112" i="12"/>
  <c r="CD111" i="11"/>
  <c r="CF111" i="11" s="1"/>
  <c r="CO112" i="10"/>
  <c r="CG112" i="10"/>
  <c r="CH112" i="10" s="1"/>
  <c r="AH113" i="12"/>
  <c r="AJ113" i="12" s="1"/>
  <c r="AW116" i="10"/>
  <c r="AF116" i="10"/>
  <c r="AS112" i="11"/>
  <c r="AK112" i="11"/>
  <c r="AL112" i="11" s="1"/>
  <c r="DZ109" i="11"/>
  <c r="EB109" i="11" s="1"/>
  <c r="AW114" i="11"/>
  <c r="AF114" i="11"/>
  <c r="CZ111" i="11"/>
  <c r="DQ111" i="11"/>
  <c r="CD113" i="10"/>
  <c r="CF113" i="10" s="1"/>
  <c r="BU113" i="12"/>
  <c r="BD113" i="12"/>
  <c r="Y117" i="10"/>
  <c r="A118" i="10"/>
  <c r="H117" i="10"/>
  <c r="EK110" i="10"/>
  <c r="EC110" i="10"/>
  <c r="ED110" i="10" s="1"/>
  <c r="DZ111" i="10"/>
  <c r="EB111" i="10" s="1"/>
  <c r="L116" i="10" l="1"/>
  <c r="Y117" i="13"/>
  <c r="DR117" i="11" s="1"/>
  <c r="DS117" i="11" s="1"/>
  <c r="DW117" i="11" s="1"/>
  <c r="DY117" i="11" s="1"/>
  <c r="R117" i="13"/>
  <c r="CT117" i="8" s="1"/>
  <c r="CU117" i="8" s="1"/>
  <c r="CY117" i="8" s="1"/>
  <c r="DA117" i="8" s="1"/>
  <c r="W117" i="13"/>
  <c r="DR117" i="12" s="1"/>
  <c r="DS117" i="12" s="1"/>
  <c r="DW117" i="12" s="1"/>
  <c r="DY117" i="12" s="1"/>
  <c r="P117" i="13"/>
  <c r="BV117" i="10" s="1"/>
  <c r="BW117" i="10" s="1"/>
  <c r="CA117" i="10" s="1"/>
  <c r="CC117" i="10" s="1"/>
  <c r="S117" i="13"/>
  <c r="CT117" i="12" s="1"/>
  <c r="CU117" i="12" s="1"/>
  <c r="CY117" i="12" s="1"/>
  <c r="DA117" i="12" s="1"/>
  <c r="O117" i="13"/>
  <c r="BV117" i="12" s="1"/>
  <c r="BW117" i="12" s="1"/>
  <c r="CA117" i="12" s="1"/>
  <c r="CC117" i="12" s="1"/>
  <c r="E117" i="13"/>
  <c r="B117" i="11" s="1"/>
  <c r="C117" i="11" s="1"/>
  <c r="G117" i="11" s="1"/>
  <c r="I117" i="11" s="1"/>
  <c r="G117" i="13"/>
  <c r="Z117" i="12" s="1"/>
  <c r="AA117" i="12" s="1"/>
  <c r="AE117" i="12" s="1"/>
  <c r="AG117" i="12" s="1"/>
  <c r="H117" i="13"/>
  <c r="Z117" i="10" s="1"/>
  <c r="AA117" i="10" s="1"/>
  <c r="AE117" i="10" s="1"/>
  <c r="AG117" i="10" s="1"/>
  <c r="D117" i="13"/>
  <c r="B117" i="10" s="1"/>
  <c r="C117" i="10" s="1"/>
  <c r="G117" i="10" s="1"/>
  <c r="I117" i="10" s="1"/>
  <c r="X117" i="13"/>
  <c r="DR117" i="10" s="1"/>
  <c r="DS117" i="10" s="1"/>
  <c r="DW117" i="10" s="1"/>
  <c r="DY117" i="10" s="1"/>
  <c r="U117" i="13"/>
  <c r="CT117" i="11" s="1"/>
  <c r="CU117" i="11" s="1"/>
  <c r="CY117" i="11" s="1"/>
  <c r="DA117" i="11" s="1"/>
  <c r="A118" i="13"/>
  <c r="K117" i="13"/>
  <c r="AX117" i="12" s="1"/>
  <c r="AY117" i="12" s="1"/>
  <c r="BC117" i="12" s="1"/>
  <c r="BE117" i="12" s="1"/>
  <c r="F117" i="13"/>
  <c r="Z117" i="8" s="1"/>
  <c r="AA117" i="8" s="1"/>
  <c r="AE117" i="8" s="1"/>
  <c r="AG117" i="8" s="1"/>
  <c r="I117" i="13"/>
  <c r="Z117" i="11" s="1"/>
  <c r="AA117" i="11" s="1"/>
  <c r="AE117" i="11" s="1"/>
  <c r="AG117" i="11" s="1"/>
  <c r="L117" i="13"/>
  <c r="AX117" i="10" s="1"/>
  <c r="AY117" i="10" s="1"/>
  <c r="BC117" i="10" s="1"/>
  <c r="BE117" i="10" s="1"/>
  <c r="M117" i="13"/>
  <c r="AX117" i="11" s="1"/>
  <c r="AY117" i="11" s="1"/>
  <c r="BC117" i="11" s="1"/>
  <c r="BE117" i="11" s="1"/>
  <c r="V117" i="13"/>
  <c r="DR117" i="8" s="1"/>
  <c r="DS117" i="8" s="1"/>
  <c r="DW117" i="8" s="1"/>
  <c r="DY117" i="8" s="1"/>
  <c r="Q117" i="13"/>
  <c r="BV117" i="11" s="1"/>
  <c r="BW117" i="11" s="1"/>
  <c r="CA117" i="11" s="1"/>
  <c r="CC117" i="11" s="1"/>
  <c r="J117" i="13"/>
  <c r="AX117" i="8" s="1"/>
  <c r="AY117" i="8" s="1"/>
  <c r="BC117" i="8" s="1"/>
  <c r="BE117" i="8" s="1"/>
  <c r="B117" i="13"/>
  <c r="B117" i="8" s="1"/>
  <c r="C117" i="8" s="1"/>
  <c r="G117" i="8" s="1"/>
  <c r="I117" i="8" s="1"/>
  <c r="C117" i="13"/>
  <c r="B117" i="12" s="1"/>
  <c r="C117" i="12" s="1"/>
  <c r="G117" i="12" s="1"/>
  <c r="I117" i="12" s="1"/>
  <c r="N117" i="13"/>
  <c r="BV117" i="8" s="1"/>
  <c r="BW117" i="8" s="1"/>
  <c r="CA117" i="8" s="1"/>
  <c r="CC117" i="8" s="1"/>
  <c r="T117" i="13"/>
  <c r="CT117" i="10" s="1"/>
  <c r="CU117" i="10" s="1"/>
  <c r="CY117" i="10" s="1"/>
  <c r="DA117" i="10" s="1"/>
  <c r="AQ111" i="12"/>
  <c r="AU111" i="12"/>
  <c r="AV111" i="12" s="1"/>
  <c r="S112" i="12"/>
  <c r="W112" i="12"/>
  <c r="X112" i="12" s="1"/>
  <c r="EI109" i="10"/>
  <c r="EM109" i="10"/>
  <c r="EN109" i="10" s="1"/>
  <c r="DK108" i="11"/>
  <c r="DO108" i="11"/>
  <c r="DP108" i="11" s="1"/>
  <c r="S114" i="10"/>
  <c r="W114" i="10"/>
  <c r="X114" i="10" s="1"/>
  <c r="W115" i="10"/>
  <c r="X115" i="10" s="1"/>
  <c r="S115" i="10"/>
  <c r="BO110" i="11"/>
  <c r="BS110" i="11"/>
  <c r="BT110" i="11" s="1"/>
  <c r="S112" i="11"/>
  <c r="W112" i="11"/>
  <c r="X112" i="11" s="1"/>
  <c r="CM109" i="11"/>
  <c r="CQ109" i="11"/>
  <c r="CR109" i="11" s="1"/>
  <c r="EM107" i="12"/>
  <c r="EN107" i="12" s="1"/>
  <c r="EI107" i="12"/>
  <c r="DK108" i="12"/>
  <c r="DO108" i="12"/>
  <c r="DP108" i="12" s="1"/>
  <c r="AQ111" i="11"/>
  <c r="AU111" i="11"/>
  <c r="AV111" i="11" s="1"/>
  <c r="AQ113" i="10"/>
  <c r="AU113" i="10"/>
  <c r="AV113" i="10" s="1"/>
  <c r="BO112" i="10"/>
  <c r="BS112" i="10"/>
  <c r="BT112" i="10" s="1"/>
  <c r="DK107" i="8"/>
  <c r="DO107" i="8"/>
  <c r="DP107" i="8" s="1"/>
  <c r="CQ109" i="12"/>
  <c r="CR109" i="12" s="1"/>
  <c r="CM109" i="12"/>
  <c r="EI106" i="8"/>
  <c r="EM106" i="8"/>
  <c r="EN106" i="8" s="1"/>
  <c r="CI112" i="10"/>
  <c r="CL112" i="10" s="1"/>
  <c r="DG109" i="12"/>
  <c r="DJ109" i="12" s="1"/>
  <c r="BK111" i="11"/>
  <c r="BN111" i="11" s="1"/>
  <c r="CI110" i="11"/>
  <c r="CL110" i="11" s="1"/>
  <c r="DO110" i="10"/>
  <c r="DP110" i="10" s="1"/>
  <c r="DG108" i="8"/>
  <c r="DJ108" i="8" s="1"/>
  <c r="CQ109" i="8"/>
  <c r="CR109" i="8" s="1"/>
  <c r="BS110" i="12"/>
  <c r="BT110" i="12" s="1"/>
  <c r="CQ111" i="10"/>
  <c r="CR111" i="10" s="1"/>
  <c r="O113" i="11"/>
  <c r="R113" i="11" s="1"/>
  <c r="EE108" i="11"/>
  <c r="EH108" i="11" s="1"/>
  <c r="DG109" i="11"/>
  <c r="DJ109" i="11" s="1"/>
  <c r="BK113" i="10"/>
  <c r="BN113" i="10" s="1"/>
  <c r="EE108" i="8"/>
  <c r="EH108" i="8" s="1"/>
  <c r="AM112" i="11"/>
  <c r="AP112" i="11" s="1"/>
  <c r="AQ112" i="11" s="1"/>
  <c r="EE108" i="12"/>
  <c r="EH108" i="12" s="1"/>
  <c r="AM111" i="8"/>
  <c r="AP111" i="8" s="1"/>
  <c r="AQ111" i="8" s="1"/>
  <c r="AU111" i="8" s="1"/>
  <c r="AV111" i="8" s="1"/>
  <c r="CI110" i="8"/>
  <c r="CL110" i="8" s="1"/>
  <c r="CI110" i="12"/>
  <c r="CL110" i="12" s="1"/>
  <c r="BK111" i="12"/>
  <c r="BN111" i="12" s="1"/>
  <c r="O112" i="8"/>
  <c r="R112" i="8" s="1"/>
  <c r="S112" i="8" s="1"/>
  <c r="W112" i="8" s="1"/>
  <c r="X112" i="8" s="1"/>
  <c r="AM114" i="10"/>
  <c r="AP114" i="10" s="1"/>
  <c r="EE107" i="8"/>
  <c r="EH107" i="8" s="1"/>
  <c r="EI107" i="8" s="1"/>
  <c r="O113" i="12"/>
  <c r="R113" i="12" s="1"/>
  <c r="AM112" i="12"/>
  <c r="AP112" i="12" s="1"/>
  <c r="BK110" i="8"/>
  <c r="BN110" i="8" s="1"/>
  <c r="EI107" i="11"/>
  <c r="EE110" i="10"/>
  <c r="EH110" i="10" s="1"/>
  <c r="DG111" i="10"/>
  <c r="DJ111" i="10" s="1"/>
  <c r="DK111" i="10" s="1"/>
  <c r="DM109" i="8"/>
  <c r="DE109" i="8"/>
  <c r="DF109" i="8" s="1"/>
  <c r="BQ112" i="8"/>
  <c r="BI112" i="8"/>
  <c r="BJ112" i="8" s="1"/>
  <c r="CD111" i="8"/>
  <c r="CF111" i="8" s="1"/>
  <c r="EK109" i="8"/>
  <c r="EC109" i="8"/>
  <c r="ED109" i="8" s="1"/>
  <c r="CZ111" i="8"/>
  <c r="DB111" i="8" s="1"/>
  <c r="DD111" i="8" s="1"/>
  <c r="DQ111" i="8"/>
  <c r="DB110" i="8"/>
  <c r="DD110" i="8" s="1"/>
  <c r="DX110" i="8"/>
  <c r="EO110" i="8"/>
  <c r="J114" i="8"/>
  <c r="L114" i="8" s="1"/>
  <c r="AS112" i="8"/>
  <c r="AK112" i="8"/>
  <c r="AL112" i="8" s="1"/>
  <c r="AH113" i="8"/>
  <c r="AJ113" i="8" s="1"/>
  <c r="AW114" i="8"/>
  <c r="AF114" i="8"/>
  <c r="BU113" i="8"/>
  <c r="BD113" i="8"/>
  <c r="H115" i="8"/>
  <c r="Y115" i="8"/>
  <c r="A116" i="8"/>
  <c r="U113" i="8"/>
  <c r="M113" i="8"/>
  <c r="N113" i="8" s="1"/>
  <c r="BQ111" i="8"/>
  <c r="BI111" i="8"/>
  <c r="BJ111" i="8" s="1"/>
  <c r="CB112" i="8"/>
  <c r="CD112" i="8" s="1"/>
  <c r="CF112" i="8" s="1"/>
  <c r="CS112" i="8"/>
  <c r="BF113" i="12"/>
  <c r="BH113" i="12" s="1"/>
  <c r="CD114" i="10"/>
  <c r="CF114" i="10" s="1"/>
  <c r="DB113" i="10"/>
  <c r="DD113" i="10" s="1"/>
  <c r="J117" i="10"/>
  <c r="L117" i="10" s="1"/>
  <c r="CS113" i="12"/>
  <c r="CB113" i="12"/>
  <c r="AH114" i="11"/>
  <c r="AJ114" i="11" s="1"/>
  <c r="EK109" i="11"/>
  <c r="EC109" i="11"/>
  <c r="ED109" i="11" s="1"/>
  <c r="AS113" i="12"/>
  <c r="AK113" i="12"/>
  <c r="AL113" i="12" s="1"/>
  <c r="AW115" i="11"/>
  <c r="AF115" i="11"/>
  <c r="DQ114" i="10"/>
  <c r="CZ114" i="10"/>
  <c r="DZ112" i="10"/>
  <c r="EB112" i="10" s="1"/>
  <c r="DM112" i="10"/>
  <c r="DE112" i="10"/>
  <c r="DF112" i="10" s="1"/>
  <c r="DZ110" i="11"/>
  <c r="EB110" i="11" s="1"/>
  <c r="DX113" i="10"/>
  <c r="EO113" i="10"/>
  <c r="BU114" i="11"/>
  <c r="BD114" i="11"/>
  <c r="DB111" i="12"/>
  <c r="DD111" i="12" s="1"/>
  <c r="DZ110" i="12"/>
  <c r="EB110" i="12" s="1"/>
  <c r="CD112" i="11"/>
  <c r="CF112" i="11" s="1"/>
  <c r="U114" i="11"/>
  <c r="M114" i="11"/>
  <c r="N114" i="11" s="1"/>
  <c r="BQ112" i="12"/>
  <c r="BI112" i="12"/>
  <c r="BJ112" i="12" s="1"/>
  <c r="A119" i="10"/>
  <c r="Y118" i="10"/>
  <c r="H118" i="10"/>
  <c r="AW117" i="10"/>
  <c r="AF117" i="10"/>
  <c r="U114" i="12"/>
  <c r="M114" i="12"/>
  <c r="N114" i="12" s="1"/>
  <c r="DX111" i="12"/>
  <c r="EO111" i="12"/>
  <c r="DQ112" i="11"/>
  <c r="CZ112" i="11"/>
  <c r="A117" i="12"/>
  <c r="Y116" i="12"/>
  <c r="H116" i="12"/>
  <c r="BF115" i="10"/>
  <c r="BH115" i="10" s="1"/>
  <c r="CO111" i="12"/>
  <c r="CG111" i="12"/>
  <c r="CH111" i="12" s="1"/>
  <c r="J115" i="12"/>
  <c r="L115" i="12" s="1"/>
  <c r="CS115" i="10"/>
  <c r="CB115" i="10"/>
  <c r="CO111" i="11"/>
  <c r="CG111" i="11"/>
  <c r="CH111" i="11" s="1"/>
  <c r="U116" i="10"/>
  <c r="M116" i="10"/>
  <c r="N116" i="10" s="1"/>
  <c r="BQ112" i="11"/>
  <c r="BI112" i="11"/>
  <c r="BJ112" i="11" s="1"/>
  <c r="AW115" i="12"/>
  <c r="AF115" i="12"/>
  <c r="DB111" i="11"/>
  <c r="DD111" i="11" s="1"/>
  <c r="EK111" i="10"/>
  <c r="EC111" i="10"/>
  <c r="ED111" i="10" s="1"/>
  <c r="CO113" i="10"/>
  <c r="CG113" i="10"/>
  <c r="CH113" i="10" s="1"/>
  <c r="AH116" i="10"/>
  <c r="AJ116" i="10" s="1"/>
  <c r="CD112" i="12"/>
  <c r="CF112" i="12" s="1"/>
  <c r="BF113" i="11"/>
  <c r="BH113" i="11" s="1"/>
  <c r="AH114" i="12"/>
  <c r="AJ114" i="12" s="1"/>
  <c r="DM110" i="12"/>
  <c r="DE110" i="12"/>
  <c r="DF110" i="12" s="1"/>
  <c r="J115" i="11"/>
  <c r="L115" i="11" s="1"/>
  <c r="DX111" i="11"/>
  <c r="EO111" i="11"/>
  <c r="BD116" i="10"/>
  <c r="BU116" i="10"/>
  <c r="DQ112" i="12"/>
  <c r="CZ112" i="12"/>
  <c r="A117" i="11"/>
  <c r="Y116" i="11"/>
  <c r="H116" i="11"/>
  <c r="EK109" i="12"/>
  <c r="EC109" i="12"/>
  <c r="ED109" i="12" s="1"/>
  <c r="CS113" i="11"/>
  <c r="CB113" i="11"/>
  <c r="BU114" i="12"/>
  <c r="BD114" i="12"/>
  <c r="AS115" i="10"/>
  <c r="AK115" i="10"/>
  <c r="AL115" i="10" s="1"/>
  <c r="AS113" i="11"/>
  <c r="AK113" i="11"/>
  <c r="AL113" i="11" s="1"/>
  <c r="BQ114" i="10"/>
  <c r="BI114" i="10"/>
  <c r="BJ114" i="10" s="1"/>
  <c r="DM110" i="11"/>
  <c r="DE110" i="11"/>
  <c r="DF110" i="11" s="1"/>
  <c r="G118" i="13" l="1"/>
  <c r="Z118" i="12" s="1"/>
  <c r="AA118" i="12" s="1"/>
  <c r="AE118" i="12" s="1"/>
  <c r="AG118" i="12" s="1"/>
  <c r="I118" i="13"/>
  <c r="Z118" i="11" s="1"/>
  <c r="AA118" i="11" s="1"/>
  <c r="AE118" i="11" s="1"/>
  <c r="AG118" i="11" s="1"/>
  <c r="B118" i="13"/>
  <c r="B118" i="8" s="1"/>
  <c r="C118" i="8" s="1"/>
  <c r="G118" i="8" s="1"/>
  <c r="I118" i="8" s="1"/>
  <c r="J118" i="13"/>
  <c r="AX118" i="8" s="1"/>
  <c r="AY118" i="8" s="1"/>
  <c r="BC118" i="8" s="1"/>
  <c r="BE118" i="8" s="1"/>
  <c r="X118" i="13"/>
  <c r="DR118" i="10" s="1"/>
  <c r="DS118" i="10" s="1"/>
  <c r="DW118" i="10" s="1"/>
  <c r="DY118" i="10" s="1"/>
  <c r="R118" i="13"/>
  <c r="CT118" i="8" s="1"/>
  <c r="CU118" i="8" s="1"/>
  <c r="CY118" i="8" s="1"/>
  <c r="DA118" i="8" s="1"/>
  <c r="P118" i="13"/>
  <c r="BV118" i="10" s="1"/>
  <c r="BW118" i="10" s="1"/>
  <c r="CA118" i="10" s="1"/>
  <c r="CC118" i="10" s="1"/>
  <c r="Y118" i="13"/>
  <c r="DR118" i="11" s="1"/>
  <c r="DS118" i="11" s="1"/>
  <c r="DW118" i="11" s="1"/>
  <c r="DY118" i="11" s="1"/>
  <c r="V118" i="13"/>
  <c r="DR118" i="8" s="1"/>
  <c r="DS118" i="8" s="1"/>
  <c r="DW118" i="8" s="1"/>
  <c r="DY118" i="8" s="1"/>
  <c r="F118" i="13"/>
  <c r="Z118" i="8" s="1"/>
  <c r="AA118" i="8" s="1"/>
  <c r="AE118" i="8" s="1"/>
  <c r="AG118" i="8" s="1"/>
  <c r="U118" i="13"/>
  <c r="CT118" i="11" s="1"/>
  <c r="CU118" i="11" s="1"/>
  <c r="CY118" i="11" s="1"/>
  <c r="DA118" i="11" s="1"/>
  <c r="N118" i="13"/>
  <c r="BV118" i="8" s="1"/>
  <c r="BW118" i="8" s="1"/>
  <c r="CA118" i="8" s="1"/>
  <c r="CC118" i="8" s="1"/>
  <c r="S118" i="13"/>
  <c r="CT118" i="12" s="1"/>
  <c r="CU118" i="12" s="1"/>
  <c r="CY118" i="12" s="1"/>
  <c r="DA118" i="12" s="1"/>
  <c r="O118" i="13"/>
  <c r="BV118" i="12" s="1"/>
  <c r="BW118" i="12" s="1"/>
  <c r="CA118" i="12" s="1"/>
  <c r="CC118" i="12" s="1"/>
  <c r="K118" i="13"/>
  <c r="AX118" i="12" s="1"/>
  <c r="AY118" i="12" s="1"/>
  <c r="BC118" i="12" s="1"/>
  <c r="BE118" i="12" s="1"/>
  <c r="D118" i="13"/>
  <c r="B118" i="10" s="1"/>
  <c r="C118" i="10" s="1"/>
  <c r="G118" i="10" s="1"/>
  <c r="I118" i="10" s="1"/>
  <c r="M118" i="13"/>
  <c r="AX118" i="11" s="1"/>
  <c r="AY118" i="11" s="1"/>
  <c r="BC118" i="11" s="1"/>
  <c r="BE118" i="11" s="1"/>
  <c r="E118" i="13"/>
  <c r="B118" i="11" s="1"/>
  <c r="C118" i="11" s="1"/>
  <c r="G118" i="11" s="1"/>
  <c r="I118" i="11" s="1"/>
  <c r="A119" i="13"/>
  <c r="H118" i="13"/>
  <c r="Z118" i="10" s="1"/>
  <c r="AA118" i="10" s="1"/>
  <c r="AE118" i="10" s="1"/>
  <c r="AG118" i="10" s="1"/>
  <c r="Q118" i="13"/>
  <c r="BV118" i="11" s="1"/>
  <c r="BW118" i="11" s="1"/>
  <c r="CA118" i="11" s="1"/>
  <c r="CC118" i="11" s="1"/>
  <c r="C118" i="13"/>
  <c r="B118" i="12" s="1"/>
  <c r="C118" i="12" s="1"/>
  <c r="G118" i="12" s="1"/>
  <c r="I118" i="12" s="1"/>
  <c r="L118" i="13"/>
  <c r="AX118" i="10" s="1"/>
  <c r="AY118" i="10" s="1"/>
  <c r="BC118" i="10" s="1"/>
  <c r="BE118" i="10" s="1"/>
  <c r="W118" i="13"/>
  <c r="DR118" i="12" s="1"/>
  <c r="DS118" i="12" s="1"/>
  <c r="DW118" i="12" s="1"/>
  <c r="DY118" i="12" s="1"/>
  <c r="T118" i="13"/>
  <c r="CT118" i="10" s="1"/>
  <c r="CU118" i="10" s="1"/>
  <c r="CY118" i="10" s="1"/>
  <c r="DA118" i="10" s="1"/>
  <c r="CQ110" i="12"/>
  <c r="CR110" i="12" s="1"/>
  <c r="CM110" i="12"/>
  <c r="EI108" i="11"/>
  <c r="EM108" i="11"/>
  <c r="EN108" i="11" s="1"/>
  <c r="CM112" i="10"/>
  <c r="CQ112" i="10"/>
  <c r="CR112" i="10" s="1"/>
  <c r="EM107" i="8"/>
  <c r="EN107" i="8" s="1"/>
  <c r="DO111" i="10"/>
  <c r="DP111" i="10" s="1"/>
  <c r="BO111" i="12"/>
  <c r="BS111" i="12"/>
  <c r="BT111" i="12" s="1"/>
  <c r="EI108" i="8"/>
  <c r="EM108" i="8"/>
  <c r="EN108" i="8" s="1"/>
  <c r="BO110" i="8"/>
  <c r="BS110" i="8"/>
  <c r="BT110" i="8" s="1"/>
  <c r="BO113" i="10"/>
  <c r="BS113" i="10"/>
  <c r="BT113" i="10" s="1"/>
  <c r="DK108" i="8"/>
  <c r="DO108" i="8"/>
  <c r="DP108" i="8" s="1"/>
  <c r="AQ112" i="12"/>
  <c r="AU112" i="12"/>
  <c r="AV112" i="12" s="1"/>
  <c r="DK109" i="11"/>
  <c r="DO109" i="11"/>
  <c r="DP109" i="11" s="1"/>
  <c r="S113" i="12"/>
  <c r="W113" i="12"/>
  <c r="X113" i="12" s="1"/>
  <c r="CM110" i="8"/>
  <c r="CQ110" i="8"/>
  <c r="CR110" i="8" s="1"/>
  <c r="CM110" i="11"/>
  <c r="CQ110" i="11"/>
  <c r="CR110" i="11" s="1"/>
  <c r="BO111" i="11"/>
  <c r="BS111" i="11"/>
  <c r="BT111" i="11" s="1"/>
  <c r="EI108" i="12"/>
  <c r="EM108" i="12"/>
  <c r="EN108" i="12" s="1"/>
  <c r="W113" i="11"/>
  <c r="X113" i="11" s="1"/>
  <c r="S113" i="11"/>
  <c r="DK109" i="12"/>
  <c r="DO109" i="12"/>
  <c r="DP109" i="12" s="1"/>
  <c r="AQ114" i="10"/>
  <c r="AU114" i="10"/>
  <c r="AV114" i="10" s="1"/>
  <c r="EI110" i="10"/>
  <c r="EM110" i="10"/>
  <c r="EN110" i="10" s="1"/>
  <c r="O113" i="8"/>
  <c r="R113" i="8" s="1"/>
  <c r="S113" i="8" s="1"/>
  <c r="W113" i="8" s="1"/>
  <c r="X113" i="8" s="1"/>
  <c r="AM115" i="10"/>
  <c r="AP115" i="10" s="1"/>
  <c r="DG110" i="11"/>
  <c r="DJ110" i="11" s="1"/>
  <c r="DG112" i="10"/>
  <c r="DJ112" i="10" s="1"/>
  <c r="AM113" i="12"/>
  <c r="AP113" i="12" s="1"/>
  <c r="AQ113" i="12" s="1"/>
  <c r="AU112" i="11"/>
  <c r="AV112" i="11" s="1"/>
  <c r="CI113" i="10"/>
  <c r="CL113" i="10" s="1"/>
  <c r="CM113" i="10" s="1"/>
  <c r="BK112" i="11"/>
  <c r="BN112" i="11" s="1"/>
  <c r="AM112" i="8"/>
  <c r="AP112" i="8" s="1"/>
  <c r="AQ112" i="8" s="1"/>
  <c r="AU112" i="8" s="1"/>
  <c r="AV112" i="8" s="1"/>
  <c r="EE109" i="8"/>
  <c r="EH109" i="8" s="1"/>
  <c r="EE109" i="11"/>
  <c r="EH109" i="11" s="1"/>
  <c r="EI109" i="11" s="1"/>
  <c r="DG110" i="12"/>
  <c r="DJ110" i="12" s="1"/>
  <c r="CI111" i="12"/>
  <c r="CL111" i="12" s="1"/>
  <c r="EE111" i="10"/>
  <c r="EH111" i="10" s="1"/>
  <c r="BK112" i="8"/>
  <c r="BN112" i="8" s="1"/>
  <c r="BS112" i="8" s="1"/>
  <c r="BT112" i="8" s="1"/>
  <c r="BK114" i="10"/>
  <c r="BN114" i="10" s="1"/>
  <c r="O116" i="10"/>
  <c r="R116" i="10" s="1"/>
  <c r="BK112" i="12"/>
  <c r="BN112" i="12" s="1"/>
  <c r="AM113" i="11"/>
  <c r="AP113" i="11" s="1"/>
  <c r="AQ113" i="11" s="1"/>
  <c r="EE109" i="12"/>
  <c r="EH109" i="12" s="1"/>
  <c r="EI109" i="12" s="1"/>
  <c r="O114" i="12"/>
  <c r="R114" i="12" s="1"/>
  <c r="BK111" i="8"/>
  <c r="BN111" i="8" s="1"/>
  <c r="CI111" i="11"/>
  <c r="CL111" i="11" s="1"/>
  <c r="O114" i="11"/>
  <c r="R114" i="11" s="1"/>
  <c r="DG109" i="8"/>
  <c r="DJ109" i="8" s="1"/>
  <c r="AW115" i="8"/>
  <c r="AF115" i="8"/>
  <c r="DM110" i="8"/>
  <c r="DE110" i="8"/>
  <c r="DF110" i="8" s="1"/>
  <c r="CO111" i="8"/>
  <c r="CG111" i="8"/>
  <c r="CH111" i="8" s="1"/>
  <c r="DQ112" i="8"/>
  <c r="CZ112" i="8"/>
  <c r="J115" i="8"/>
  <c r="L115" i="8" s="1"/>
  <c r="CO112" i="8"/>
  <c r="CG112" i="8"/>
  <c r="CH112" i="8" s="1"/>
  <c r="BF113" i="8"/>
  <c r="BH113" i="8" s="1"/>
  <c r="DX111" i="8"/>
  <c r="EO111" i="8"/>
  <c r="CS113" i="8"/>
  <c r="CB113" i="8"/>
  <c r="DM111" i="8"/>
  <c r="DE111" i="8"/>
  <c r="DF111" i="8" s="1"/>
  <c r="AH114" i="8"/>
  <c r="AJ114" i="8" s="1"/>
  <c r="BD114" i="8"/>
  <c r="BU114" i="8"/>
  <c r="U114" i="8"/>
  <c r="M114" i="8"/>
  <c r="N114" i="8" s="1"/>
  <c r="A117" i="8"/>
  <c r="Y116" i="8"/>
  <c r="H116" i="8"/>
  <c r="AS113" i="8"/>
  <c r="AK113" i="8"/>
  <c r="AL113" i="8" s="1"/>
  <c r="DZ110" i="8"/>
  <c r="EB110" i="8" s="1"/>
  <c r="BF114" i="12"/>
  <c r="BH114" i="12" s="1"/>
  <c r="J116" i="12"/>
  <c r="L116" i="12" s="1"/>
  <c r="CB114" i="12"/>
  <c r="CS114" i="12"/>
  <c r="AW116" i="11"/>
  <c r="AF116" i="11"/>
  <c r="CS116" i="10"/>
  <c r="CB116" i="10"/>
  <c r="CO112" i="12"/>
  <c r="CG112" i="12"/>
  <c r="CH112" i="12" s="1"/>
  <c r="DM111" i="11"/>
  <c r="DE111" i="11"/>
  <c r="DF111" i="11" s="1"/>
  <c r="U115" i="12"/>
  <c r="M115" i="12"/>
  <c r="N115" i="12" s="1"/>
  <c r="AW116" i="12"/>
  <c r="AF116" i="12"/>
  <c r="BF114" i="11"/>
  <c r="BH114" i="11" s="1"/>
  <c r="AH115" i="11"/>
  <c r="AJ115" i="11" s="1"/>
  <c r="AS114" i="11"/>
  <c r="AK114" i="11"/>
  <c r="AL114" i="11" s="1"/>
  <c r="DM113" i="10"/>
  <c r="DE113" i="10"/>
  <c r="DF113" i="10" s="1"/>
  <c r="H117" i="11"/>
  <c r="Y117" i="11"/>
  <c r="A118" i="11"/>
  <c r="BF116" i="10"/>
  <c r="BH116" i="10" s="1"/>
  <c r="AS114" i="12"/>
  <c r="AK114" i="12"/>
  <c r="AL114" i="12" s="1"/>
  <c r="H117" i="12"/>
  <c r="Y117" i="12"/>
  <c r="A118" i="12"/>
  <c r="CO112" i="11"/>
  <c r="CG112" i="11"/>
  <c r="CH112" i="11" s="1"/>
  <c r="CS114" i="11"/>
  <c r="CB114" i="11"/>
  <c r="EK112" i="10"/>
  <c r="EC112" i="10"/>
  <c r="ED112" i="10" s="1"/>
  <c r="BU115" i="11"/>
  <c r="BD115" i="11"/>
  <c r="CD113" i="12"/>
  <c r="CF113" i="12" s="1"/>
  <c r="DX112" i="12"/>
  <c r="EO112" i="12"/>
  <c r="AS116" i="10"/>
  <c r="AK116" i="10"/>
  <c r="AL116" i="10" s="1"/>
  <c r="DB112" i="11"/>
  <c r="DD112" i="11" s="1"/>
  <c r="AH117" i="10"/>
  <c r="AJ117" i="10" s="1"/>
  <c r="DQ113" i="12"/>
  <c r="CZ113" i="12"/>
  <c r="CD113" i="11"/>
  <c r="CF113" i="11" s="1"/>
  <c r="BQ113" i="11"/>
  <c r="BI113" i="11"/>
  <c r="BJ113" i="11" s="1"/>
  <c r="AH115" i="12"/>
  <c r="AJ115" i="12" s="1"/>
  <c r="EO112" i="11"/>
  <c r="DX112" i="11"/>
  <c r="BD117" i="10"/>
  <c r="BU117" i="10"/>
  <c r="EK110" i="12"/>
  <c r="EC110" i="12"/>
  <c r="ED110" i="12" s="1"/>
  <c r="DZ113" i="10"/>
  <c r="EB113" i="10" s="1"/>
  <c r="CO114" i="10"/>
  <c r="CG114" i="10"/>
  <c r="CH114" i="10" s="1"/>
  <c r="J116" i="11"/>
  <c r="L116" i="11" s="1"/>
  <c r="A120" i="10"/>
  <c r="Y119" i="10"/>
  <c r="H119" i="10"/>
  <c r="DQ113" i="11"/>
  <c r="CZ113" i="11"/>
  <c r="U115" i="11"/>
  <c r="M115" i="11"/>
  <c r="N115" i="11" s="1"/>
  <c r="BU115" i="12"/>
  <c r="BD115" i="12"/>
  <c r="DB114" i="10"/>
  <c r="DD114" i="10" s="1"/>
  <c r="U117" i="10"/>
  <c r="M117" i="10"/>
  <c r="N117" i="10" s="1"/>
  <c r="DZ111" i="11"/>
  <c r="EB111" i="11" s="1"/>
  <c r="CD115" i="10"/>
  <c r="CF115" i="10" s="1"/>
  <c r="DZ111" i="12"/>
  <c r="EB111" i="12" s="1"/>
  <c r="J118" i="10"/>
  <c r="DM111" i="12"/>
  <c r="DE111" i="12"/>
  <c r="DF111" i="12" s="1"/>
  <c r="EK110" i="11"/>
  <c r="EC110" i="11"/>
  <c r="ED110" i="11" s="1"/>
  <c r="DX114" i="10"/>
  <c r="EO114" i="10"/>
  <c r="BQ113" i="12"/>
  <c r="BI113" i="12"/>
  <c r="BJ113" i="12" s="1"/>
  <c r="DB112" i="12"/>
  <c r="DD112" i="12" s="1"/>
  <c r="DQ115" i="10"/>
  <c r="CZ115" i="10"/>
  <c r="BQ115" i="10"/>
  <c r="BI115" i="10"/>
  <c r="BJ115" i="10" s="1"/>
  <c r="AW118" i="10"/>
  <c r="AF118" i="10"/>
  <c r="L118" i="10" l="1"/>
  <c r="K119" i="13"/>
  <c r="AX119" i="12" s="1"/>
  <c r="AY119" i="12" s="1"/>
  <c r="BC119" i="12" s="1"/>
  <c r="BE119" i="12" s="1"/>
  <c r="O119" i="13"/>
  <c r="BV119" i="12" s="1"/>
  <c r="BW119" i="12" s="1"/>
  <c r="CA119" i="12" s="1"/>
  <c r="CC119" i="12" s="1"/>
  <c r="R119" i="13"/>
  <c r="CT119" i="8" s="1"/>
  <c r="CU119" i="8" s="1"/>
  <c r="CY119" i="8" s="1"/>
  <c r="DA119" i="8" s="1"/>
  <c r="M119" i="13"/>
  <c r="AX119" i="11" s="1"/>
  <c r="AY119" i="11" s="1"/>
  <c r="BC119" i="11" s="1"/>
  <c r="BE119" i="11" s="1"/>
  <c r="Q119" i="13"/>
  <c r="BV119" i="11" s="1"/>
  <c r="BW119" i="11" s="1"/>
  <c r="CA119" i="11" s="1"/>
  <c r="CC119" i="11" s="1"/>
  <c r="W119" i="13"/>
  <c r="DR119" i="12" s="1"/>
  <c r="DS119" i="12" s="1"/>
  <c r="DW119" i="12" s="1"/>
  <c r="DY119" i="12" s="1"/>
  <c r="D119" i="13"/>
  <c r="B119" i="10" s="1"/>
  <c r="C119" i="10" s="1"/>
  <c r="G119" i="10" s="1"/>
  <c r="I119" i="10" s="1"/>
  <c r="G119" i="13"/>
  <c r="Z119" i="12" s="1"/>
  <c r="AA119" i="12" s="1"/>
  <c r="AE119" i="12" s="1"/>
  <c r="AG119" i="12" s="1"/>
  <c r="A120" i="13"/>
  <c r="F119" i="13"/>
  <c r="Z119" i="8" s="1"/>
  <c r="AA119" i="8" s="1"/>
  <c r="AE119" i="8" s="1"/>
  <c r="AG119" i="8" s="1"/>
  <c r="U119" i="13"/>
  <c r="CT119" i="11" s="1"/>
  <c r="CU119" i="11" s="1"/>
  <c r="CY119" i="11" s="1"/>
  <c r="DA119" i="11" s="1"/>
  <c r="H119" i="13"/>
  <c r="Z119" i="10" s="1"/>
  <c r="AA119" i="10" s="1"/>
  <c r="AE119" i="10" s="1"/>
  <c r="AG119" i="10" s="1"/>
  <c r="Y119" i="13"/>
  <c r="DR119" i="11" s="1"/>
  <c r="DS119" i="11" s="1"/>
  <c r="DW119" i="11" s="1"/>
  <c r="DY119" i="11" s="1"/>
  <c r="P119" i="13"/>
  <c r="BV119" i="10" s="1"/>
  <c r="BW119" i="10" s="1"/>
  <c r="CA119" i="10" s="1"/>
  <c r="CC119" i="10" s="1"/>
  <c r="N119" i="13"/>
  <c r="BV119" i="8" s="1"/>
  <c r="BW119" i="8" s="1"/>
  <c r="CA119" i="8" s="1"/>
  <c r="CC119" i="8" s="1"/>
  <c r="L119" i="13"/>
  <c r="AX119" i="10" s="1"/>
  <c r="AY119" i="10" s="1"/>
  <c r="BC119" i="10" s="1"/>
  <c r="BE119" i="10" s="1"/>
  <c r="I119" i="13"/>
  <c r="Z119" i="11" s="1"/>
  <c r="AA119" i="11" s="1"/>
  <c r="AE119" i="11" s="1"/>
  <c r="AG119" i="11" s="1"/>
  <c r="X119" i="13"/>
  <c r="DR119" i="10" s="1"/>
  <c r="DS119" i="10" s="1"/>
  <c r="DW119" i="10" s="1"/>
  <c r="DY119" i="10" s="1"/>
  <c r="J119" i="13"/>
  <c r="AX119" i="8" s="1"/>
  <c r="AY119" i="8" s="1"/>
  <c r="BC119" i="8" s="1"/>
  <c r="BE119" i="8" s="1"/>
  <c r="T119" i="13"/>
  <c r="CT119" i="10" s="1"/>
  <c r="CU119" i="10" s="1"/>
  <c r="CY119" i="10" s="1"/>
  <c r="DA119" i="10" s="1"/>
  <c r="E119" i="13"/>
  <c r="B119" i="11" s="1"/>
  <c r="C119" i="11" s="1"/>
  <c r="G119" i="11" s="1"/>
  <c r="I119" i="11" s="1"/>
  <c r="S119" i="13"/>
  <c r="CT119" i="12" s="1"/>
  <c r="CU119" i="12" s="1"/>
  <c r="CY119" i="12" s="1"/>
  <c r="DA119" i="12" s="1"/>
  <c r="V119" i="13"/>
  <c r="DR119" i="8" s="1"/>
  <c r="DS119" i="8" s="1"/>
  <c r="DW119" i="8" s="1"/>
  <c r="DY119" i="8" s="1"/>
  <c r="C119" i="13"/>
  <c r="B119" i="12" s="1"/>
  <c r="C119" i="12" s="1"/>
  <c r="G119" i="12" s="1"/>
  <c r="I119" i="12" s="1"/>
  <c r="B119" i="13"/>
  <c r="B119" i="8" s="1"/>
  <c r="C119" i="8" s="1"/>
  <c r="G119" i="8" s="1"/>
  <c r="I119" i="8" s="1"/>
  <c r="AU113" i="12"/>
  <c r="AV113" i="12" s="1"/>
  <c r="DK110" i="12"/>
  <c r="DO110" i="12"/>
  <c r="DP110" i="12" s="1"/>
  <c r="DK112" i="10"/>
  <c r="DO112" i="10"/>
  <c r="DP112" i="10" s="1"/>
  <c r="CQ111" i="11"/>
  <c r="CR111" i="11" s="1"/>
  <c r="CM111" i="11"/>
  <c r="S114" i="11"/>
  <c r="W114" i="11"/>
  <c r="X114" i="11" s="1"/>
  <c r="BO114" i="10"/>
  <c r="BS114" i="10"/>
  <c r="BT114" i="10" s="1"/>
  <c r="BO112" i="11"/>
  <c r="BS112" i="11"/>
  <c r="BT112" i="11" s="1"/>
  <c r="BO112" i="8"/>
  <c r="S114" i="12"/>
  <c r="W114" i="12"/>
  <c r="X114" i="12" s="1"/>
  <c r="BO111" i="8"/>
  <c r="BS111" i="8"/>
  <c r="BT111" i="8" s="1"/>
  <c r="EI109" i="8"/>
  <c r="EM109" i="8"/>
  <c r="EN109" i="8" s="1"/>
  <c r="EI111" i="10"/>
  <c r="EM111" i="10"/>
  <c r="EN111" i="10" s="1"/>
  <c r="DK109" i="8"/>
  <c r="DO109" i="8"/>
  <c r="DP109" i="8" s="1"/>
  <c r="CM111" i="12"/>
  <c r="CQ111" i="12"/>
  <c r="CR111" i="12" s="1"/>
  <c r="DK110" i="11"/>
  <c r="DO110" i="11"/>
  <c r="DP110" i="11" s="1"/>
  <c r="BO112" i="12"/>
  <c r="BS112" i="12"/>
  <c r="BT112" i="12" s="1"/>
  <c r="AQ115" i="10"/>
  <c r="AU115" i="10"/>
  <c r="AV115" i="10" s="1"/>
  <c r="S116" i="10"/>
  <c r="W116" i="10"/>
  <c r="X116" i="10" s="1"/>
  <c r="EE110" i="11"/>
  <c r="EH110" i="11" s="1"/>
  <c r="AM114" i="12"/>
  <c r="AP114" i="12" s="1"/>
  <c r="BK113" i="11"/>
  <c r="BN113" i="11" s="1"/>
  <c r="AM114" i="11"/>
  <c r="AP114" i="11" s="1"/>
  <c r="DG110" i="8"/>
  <c r="DJ110" i="8" s="1"/>
  <c r="EM109" i="11"/>
  <c r="EN109" i="11" s="1"/>
  <c r="DG111" i="12"/>
  <c r="DJ111" i="12" s="1"/>
  <c r="EE110" i="12"/>
  <c r="EH110" i="12" s="1"/>
  <c r="DG111" i="11"/>
  <c r="DJ111" i="11" s="1"/>
  <c r="DG111" i="8"/>
  <c r="DJ111" i="8" s="1"/>
  <c r="CI112" i="8"/>
  <c r="CL112" i="8" s="1"/>
  <c r="AU113" i="11"/>
  <c r="AV113" i="11" s="1"/>
  <c r="CI112" i="11"/>
  <c r="CL112" i="11" s="1"/>
  <c r="BK113" i="12"/>
  <c r="BN113" i="12" s="1"/>
  <c r="EM109" i="12"/>
  <c r="EN109" i="12" s="1"/>
  <c r="CI112" i="12"/>
  <c r="CL112" i="12" s="1"/>
  <c r="O114" i="8"/>
  <c r="R114" i="8" s="1"/>
  <c r="S114" i="8" s="1"/>
  <c r="W114" i="8" s="1"/>
  <c r="X114" i="8" s="1"/>
  <c r="BK115" i="10"/>
  <c r="BN115" i="10" s="1"/>
  <c r="O115" i="11"/>
  <c r="R115" i="11" s="1"/>
  <c r="CI114" i="10"/>
  <c r="CL114" i="10" s="1"/>
  <c r="EE112" i="10"/>
  <c r="EH112" i="10" s="1"/>
  <c r="EI112" i="10" s="1"/>
  <c r="DG113" i="10"/>
  <c r="DJ113" i="10" s="1"/>
  <c r="CI111" i="8"/>
  <c r="CL111" i="8" s="1"/>
  <c r="CM111" i="8" s="1"/>
  <c r="CQ113" i="10"/>
  <c r="CR113" i="10" s="1"/>
  <c r="O117" i="10"/>
  <c r="R117" i="10" s="1"/>
  <c r="AM116" i="10"/>
  <c r="AP116" i="10" s="1"/>
  <c r="AQ116" i="10" s="1"/>
  <c r="O115" i="12"/>
  <c r="R115" i="12" s="1"/>
  <c r="AM113" i="8"/>
  <c r="AP113" i="8" s="1"/>
  <c r="AQ113" i="8" s="1"/>
  <c r="AU113" i="8" s="1"/>
  <c r="AV113" i="8" s="1"/>
  <c r="AW116" i="8"/>
  <c r="AF116" i="8"/>
  <c r="DX112" i="8"/>
  <c r="EO112" i="8"/>
  <c r="Y117" i="8"/>
  <c r="A118" i="8"/>
  <c r="H117" i="8"/>
  <c r="BI113" i="8"/>
  <c r="BJ113" i="8" s="1"/>
  <c r="BQ113" i="8"/>
  <c r="CD113" i="8"/>
  <c r="CF113" i="8" s="1"/>
  <c r="EK110" i="8"/>
  <c r="EC110" i="8"/>
  <c r="ED110" i="8" s="1"/>
  <c r="CS114" i="8"/>
  <c r="CB114" i="8"/>
  <c r="CZ113" i="8"/>
  <c r="DQ113" i="8"/>
  <c r="BF114" i="8"/>
  <c r="BH114" i="8" s="1"/>
  <c r="U115" i="8"/>
  <c r="M115" i="8"/>
  <c r="N115" i="8" s="1"/>
  <c r="AH115" i="8"/>
  <c r="AJ115" i="8" s="1"/>
  <c r="J116" i="8"/>
  <c r="L116" i="8" s="1"/>
  <c r="AS114" i="8"/>
  <c r="AK114" i="8"/>
  <c r="AL114" i="8" s="1"/>
  <c r="DZ111" i="8"/>
  <c r="EB111" i="8" s="1"/>
  <c r="DB112" i="8"/>
  <c r="DD112" i="8" s="1"/>
  <c r="BU115" i="8"/>
  <c r="BD115" i="8"/>
  <c r="EK111" i="12"/>
  <c r="EC111" i="12"/>
  <c r="ED111" i="12" s="1"/>
  <c r="BU116" i="11"/>
  <c r="BD116" i="11"/>
  <c r="BF115" i="12"/>
  <c r="BH115" i="12" s="1"/>
  <c r="DB113" i="11"/>
  <c r="DD113" i="11" s="1"/>
  <c r="AW119" i="10"/>
  <c r="AF119" i="10"/>
  <c r="DZ112" i="11"/>
  <c r="EB112" i="11" s="1"/>
  <c r="CO113" i="11"/>
  <c r="CG113" i="11"/>
  <c r="CH113" i="11" s="1"/>
  <c r="DM112" i="11"/>
  <c r="DE112" i="11"/>
  <c r="DF112" i="11" s="1"/>
  <c r="CO113" i="12"/>
  <c r="CG113" i="12"/>
  <c r="CH113" i="12" s="1"/>
  <c r="AH116" i="12"/>
  <c r="AJ116" i="12" s="1"/>
  <c r="CZ114" i="12"/>
  <c r="DQ114" i="12"/>
  <c r="U116" i="12"/>
  <c r="M116" i="12"/>
  <c r="N116" i="12" s="1"/>
  <c r="DB115" i="10"/>
  <c r="DD115" i="10" s="1"/>
  <c r="CS115" i="12"/>
  <c r="CB115" i="12"/>
  <c r="DX113" i="11"/>
  <c r="EO113" i="11"/>
  <c r="H120" i="10"/>
  <c r="J120" i="10" s="1"/>
  <c r="Y120" i="10"/>
  <c r="A121" i="10"/>
  <c r="AS115" i="12"/>
  <c r="AK115" i="12"/>
  <c r="AL115" i="12" s="1"/>
  <c r="BF115" i="11"/>
  <c r="BH115" i="11" s="1"/>
  <c r="BQ116" i="10"/>
  <c r="BI116" i="10"/>
  <c r="BJ116" i="10" s="1"/>
  <c r="BU116" i="12"/>
  <c r="BD116" i="12"/>
  <c r="CD114" i="12"/>
  <c r="CF114" i="12" s="1"/>
  <c r="DX115" i="10"/>
  <c r="EO115" i="10"/>
  <c r="CO115" i="10"/>
  <c r="CG115" i="10"/>
  <c r="CH115" i="10" s="1"/>
  <c r="DB113" i="12"/>
  <c r="DD113" i="12" s="1"/>
  <c r="CS115" i="11"/>
  <c r="CB115" i="11"/>
  <c r="H118" i="11"/>
  <c r="Y118" i="11"/>
  <c r="A119" i="11"/>
  <c r="BQ114" i="12"/>
  <c r="BI114" i="12"/>
  <c r="BJ114" i="12" s="1"/>
  <c r="DM112" i="12"/>
  <c r="DE112" i="12"/>
  <c r="DF112" i="12" s="1"/>
  <c r="J119" i="10"/>
  <c r="DM114" i="10"/>
  <c r="DE114" i="10"/>
  <c r="DF114" i="10" s="1"/>
  <c r="EK113" i="10"/>
  <c r="EC113" i="10"/>
  <c r="ED113" i="10" s="1"/>
  <c r="DX113" i="12"/>
  <c r="EO113" i="12"/>
  <c r="A119" i="12"/>
  <c r="Y118" i="12"/>
  <c r="H118" i="12"/>
  <c r="AW117" i="11"/>
  <c r="AF117" i="11"/>
  <c r="DZ114" i="10"/>
  <c r="EB114" i="10" s="1"/>
  <c r="BF117" i="10"/>
  <c r="BH117" i="10" s="1"/>
  <c r="AH118" i="10"/>
  <c r="AJ118" i="10" s="1"/>
  <c r="EK111" i="11"/>
  <c r="EC111" i="11"/>
  <c r="ED111" i="11" s="1"/>
  <c r="AW117" i="12"/>
  <c r="AF117" i="12"/>
  <c r="J117" i="11"/>
  <c r="L117" i="11" s="1"/>
  <c r="AS115" i="11"/>
  <c r="AK115" i="11"/>
  <c r="AL115" i="11" s="1"/>
  <c r="CD116" i="10"/>
  <c r="CF116" i="10" s="1"/>
  <c r="BU118" i="10"/>
  <c r="BD118" i="10"/>
  <c r="U118" i="10"/>
  <c r="M118" i="10"/>
  <c r="N118" i="10" s="1"/>
  <c r="CD114" i="11"/>
  <c r="CF114" i="11" s="1"/>
  <c r="J117" i="12"/>
  <c r="L117" i="12" s="1"/>
  <c r="CZ116" i="10"/>
  <c r="DQ116" i="10"/>
  <c r="U116" i="11"/>
  <c r="M116" i="11"/>
  <c r="N116" i="11" s="1"/>
  <c r="CS117" i="10"/>
  <c r="CB117" i="10"/>
  <c r="AS117" i="10"/>
  <c r="AK117" i="10"/>
  <c r="AL117" i="10" s="1"/>
  <c r="DZ112" i="12"/>
  <c r="EB112" i="12" s="1"/>
  <c r="DQ114" i="11"/>
  <c r="CZ114" i="11"/>
  <c r="BQ114" i="11"/>
  <c r="BI114" i="11"/>
  <c r="BJ114" i="11" s="1"/>
  <c r="AH116" i="11"/>
  <c r="AJ116" i="11" s="1"/>
  <c r="L119" i="10" l="1"/>
  <c r="O120" i="13"/>
  <c r="BV120" i="12" s="1"/>
  <c r="BW120" i="12" s="1"/>
  <c r="CA120" i="12" s="1"/>
  <c r="CC120" i="12" s="1"/>
  <c r="J120" i="13"/>
  <c r="AX120" i="8" s="1"/>
  <c r="AY120" i="8" s="1"/>
  <c r="BC120" i="8" s="1"/>
  <c r="BE120" i="8" s="1"/>
  <c r="B120" i="13"/>
  <c r="B120" i="8" s="1"/>
  <c r="C120" i="8" s="1"/>
  <c r="G120" i="8" s="1"/>
  <c r="I120" i="8" s="1"/>
  <c r="C120" i="13"/>
  <c r="B120" i="12" s="1"/>
  <c r="C120" i="12" s="1"/>
  <c r="G120" i="12" s="1"/>
  <c r="I120" i="12" s="1"/>
  <c r="G120" i="13"/>
  <c r="Z120" i="12" s="1"/>
  <c r="AA120" i="12" s="1"/>
  <c r="AE120" i="12" s="1"/>
  <c r="AG120" i="12" s="1"/>
  <c r="K120" i="13"/>
  <c r="AX120" i="12" s="1"/>
  <c r="AY120" i="12" s="1"/>
  <c r="BC120" i="12" s="1"/>
  <c r="BE120" i="12" s="1"/>
  <c r="D120" i="13"/>
  <c r="B120" i="10" s="1"/>
  <c r="C120" i="10" s="1"/>
  <c r="G120" i="10" s="1"/>
  <c r="I120" i="10" s="1"/>
  <c r="M120" i="10" s="1"/>
  <c r="N120" i="10" s="1"/>
  <c r="M120" i="13"/>
  <c r="AX120" i="11" s="1"/>
  <c r="AY120" i="11" s="1"/>
  <c r="BC120" i="11" s="1"/>
  <c r="BE120" i="11" s="1"/>
  <c r="R120" i="13"/>
  <c r="CT120" i="8" s="1"/>
  <c r="CU120" i="8" s="1"/>
  <c r="CY120" i="8" s="1"/>
  <c r="DA120" i="8" s="1"/>
  <c r="U120" i="13"/>
  <c r="CT120" i="11" s="1"/>
  <c r="CU120" i="11" s="1"/>
  <c r="CY120" i="11" s="1"/>
  <c r="DA120" i="11" s="1"/>
  <c r="F120" i="13"/>
  <c r="Z120" i="8" s="1"/>
  <c r="AA120" i="8" s="1"/>
  <c r="AE120" i="8" s="1"/>
  <c r="AG120" i="8" s="1"/>
  <c r="P120" i="13"/>
  <c r="BV120" i="10" s="1"/>
  <c r="BW120" i="10" s="1"/>
  <c r="CA120" i="10" s="1"/>
  <c r="CC120" i="10" s="1"/>
  <c r="I120" i="13"/>
  <c r="Z120" i="11" s="1"/>
  <c r="AA120" i="11" s="1"/>
  <c r="AE120" i="11" s="1"/>
  <c r="AG120" i="11" s="1"/>
  <c r="Q120" i="13"/>
  <c r="BV120" i="11" s="1"/>
  <c r="BW120" i="11" s="1"/>
  <c r="CA120" i="11" s="1"/>
  <c r="CC120" i="11" s="1"/>
  <c r="V120" i="13"/>
  <c r="DR120" i="8" s="1"/>
  <c r="DS120" i="8" s="1"/>
  <c r="DW120" i="8" s="1"/>
  <c r="DY120" i="8" s="1"/>
  <c r="N120" i="13"/>
  <c r="BV120" i="8" s="1"/>
  <c r="BW120" i="8" s="1"/>
  <c r="CA120" i="8" s="1"/>
  <c r="CC120" i="8" s="1"/>
  <c r="H120" i="13"/>
  <c r="Z120" i="10" s="1"/>
  <c r="AA120" i="10" s="1"/>
  <c r="AE120" i="10" s="1"/>
  <c r="AG120" i="10" s="1"/>
  <c r="W120" i="13"/>
  <c r="DR120" i="12" s="1"/>
  <c r="DS120" i="12" s="1"/>
  <c r="DW120" i="12" s="1"/>
  <c r="DY120" i="12" s="1"/>
  <c r="E120" i="13"/>
  <c r="B120" i="11" s="1"/>
  <c r="C120" i="11" s="1"/>
  <c r="G120" i="11" s="1"/>
  <c r="I120" i="11" s="1"/>
  <c r="Y120" i="13"/>
  <c r="DR120" i="11" s="1"/>
  <c r="DS120" i="11" s="1"/>
  <c r="DW120" i="11" s="1"/>
  <c r="DY120" i="11" s="1"/>
  <c r="L120" i="13"/>
  <c r="AX120" i="10" s="1"/>
  <c r="AY120" i="10" s="1"/>
  <c r="BC120" i="10" s="1"/>
  <c r="BE120" i="10" s="1"/>
  <c r="T120" i="13"/>
  <c r="CT120" i="10" s="1"/>
  <c r="CU120" i="10" s="1"/>
  <c r="CY120" i="10" s="1"/>
  <c r="DA120" i="10" s="1"/>
  <c r="X120" i="13"/>
  <c r="DR120" i="10" s="1"/>
  <c r="DS120" i="10" s="1"/>
  <c r="DW120" i="10" s="1"/>
  <c r="DY120" i="10" s="1"/>
  <c r="A121" i="13"/>
  <c r="S120" i="13"/>
  <c r="CT120" i="12" s="1"/>
  <c r="CU120" i="12" s="1"/>
  <c r="CY120" i="12" s="1"/>
  <c r="DA120" i="12" s="1"/>
  <c r="S115" i="11"/>
  <c r="W115" i="11"/>
  <c r="X115" i="11" s="1"/>
  <c r="EI110" i="12"/>
  <c r="EM110" i="12"/>
  <c r="EN110" i="12" s="1"/>
  <c r="AU116" i="10"/>
  <c r="AV116" i="10" s="1"/>
  <c r="DK111" i="8"/>
  <c r="DO111" i="8"/>
  <c r="DP111" i="8" s="1"/>
  <c r="CM112" i="11"/>
  <c r="CQ112" i="11"/>
  <c r="CR112" i="11" s="1"/>
  <c r="AQ114" i="11"/>
  <c r="AU114" i="11"/>
  <c r="AV114" i="11" s="1"/>
  <c r="BO113" i="11"/>
  <c r="BS113" i="11"/>
  <c r="BT113" i="11" s="1"/>
  <c r="S115" i="12"/>
  <c r="W115" i="12"/>
  <c r="X115" i="12" s="1"/>
  <c r="CM112" i="12"/>
  <c r="CQ112" i="12"/>
  <c r="CR112" i="12" s="1"/>
  <c r="DK111" i="11"/>
  <c r="DO111" i="11"/>
  <c r="DP111" i="11" s="1"/>
  <c r="AQ114" i="12"/>
  <c r="AU114" i="12"/>
  <c r="AV114" i="12" s="1"/>
  <c r="DK113" i="10"/>
  <c r="DO113" i="10"/>
  <c r="DP113" i="10" s="1"/>
  <c r="EI110" i="11"/>
  <c r="EM110" i="11"/>
  <c r="EN110" i="11" s="1"/>
  <c r="CM114" i="10"/>
  <c r="CQ114" i="10"/>
  <c r="CR114" i="10" s="1"/>
  <c r="BO113" i="12"/>
  <c r="BS113" i="12"/>
  <c r="BT113" i="12" s="1"/>
  <c r="S117" i="10"/>
  <c r="W117" i="10"/>
  <c r="X117" i="10" s="1"/>
  <c r="DO111" i="12"/>
  <c r="DP111" i="12" s="1"/>
  <c r="DK111" i="12"/>
  <c r="BO115" i="10"/>
  <c r="BS115" i="10"/>
  <c r="BT115" i="10" s="1"/>
  <c r="CM112" i="8"/>
  <c r="CQ112" i="8"/>
  <c r="CR112" i="8" s="1"/>
  <c r="DK110" i="8"/>
  <c r="DO110" i="8"/>
  <c r="DP110" i="8" s="1"/>
  <c r="BK116" i="10"/>
  <c r="BN116" i="10" s="1"/>
  <c r="AM114" i="8"/>
  <c r="AP114" i="8" s="1"/>
  <c r="AQ114" i="8" s="1"/>
  <c r="AU114" i="8" s="1"/>
  <c r="AV114" i="8" s="1"/>
  <c r="BK113" i="8"/>
  <c r="BN113" i="8" s="1"/>
  <c r="BK114" i="11"/>
  <c r="BN114" i="11" s="1"/>
  <c r="O118" i="10"/>
  <c r="R118" i="10" s="1"/>
  <c r="BK114" i="12"/>
  <c r="BN114" i="12" s="1"/>
  <c r="CI115" i="10"/>
  <c r="CL115" i="10" s="1"/>
  <c r="CQ111" i="8"/>
  <c r="CR111" i="8" s="1"/>
  <c r="CI113" i="12"/>
  <c r="CL113" i="12" s="1"/>
  <c r="EE111" i="12"/>
  <c r="EH111" i="12" s="1"/>
  <c r="O116" i="11"/>
  <c r="R116" i="11" s="1"/>
  <c r="AM115" i="12"/>
  <c r="AP115" i="12" s="1"/>
  <c r="EE110" i="8"/>
  <c r="EH110" i="8" s="1"/>
  <c r="EE113" i="10"/>
  <c r="EH113" i="10" s="1"/>
  <c r="DG114" i="10"/>
  <c r="DJ114" i="10" s="1"/>
  <c r="DK114" i="10" s="1"/>
  <c r="DG112" i="11"/>
  <c r="DJ112" i="11" s="1"/>
  <c r="DK112" i="11" s="1"/>
  <c r="O115" i="8"/>
  <c r="R115" i="8" s="1"/>
  <c r="S115" i="8" s="1"/>
  <c r="W115" i="8" s="1"/>
  <c r="X115" i="8" s="1"/>
  <c r="EE111" i="11"/>
  <c r="EH111" i="11" s="1"/>
  <c r="O116" i="12"/>
  <c r="R116" i="12" s="1"/>
  <c r="S116" i="12" s="1"/>
  <c r="CI113" i="11"/>
  <c r="CL113" i="11" s="1"/>
  <c r="AM115" i="11"/>
  <c r="AP115" i="11" s="1"/>
  <c r="AM117" i="10"/>
  <c r="AP117" i="10" s="1"/>
  <c r="DG112" i="12"/>
  <c r="DJ112" i="12" s="1"/>
  <c r="DK112" i="12" s="1"/>
  <c r="EM112" i="10"/>
  <c r="EN112" i="10" s="1"/>
  <c r="U120" i="10"/>
  <c r="BQ114" i="8"/>
  <c r="BI114" i="8"/>
  <c r="BJ114" i="8" s="1"/>
  <c r="CO113" i="8"/>
  <c r="CG113" i="8"/>
  <c r="CH113" i="8" s="1"/>
  <c r="Y118" i="8"/>
  <c r="A119" i="8"/>
  <c r="H118" i="8"/>
  <c r="BF115" i="8"/>
  <c r="BH115" i="8" s="1"/>
  <c r="DX113" i="8"/>
  <c r="EO113" i="8"/>
  <c r="AW117" i="8"/>
  <c r="AF117" i="8"/>
  <c r="CS115" i="8"/>
  <c r="CB115" i="8"/>
  <c r="CD115" i="8" s="1"/>
  <c r="CF115" i="8" s="1"/>
  <c r="U116" i="8"/>
  <c r="M116" i="8"/>
  <c r="N116" i="8" s="1"/>
  <c r="DB113" i="8"/>
  <c r="DD113" i="8" s="1"/>
  <c r="AK115" i="8"/>
  <c r="AL115" i="8" s="1"/>
  <c r="AS115" i="8"/>
  <c r="CD114" i="8"/>
  <c r="CF114" i="8" s="1"/>
  <c r="DZ112" i="8"/>
  <c r="EB112" i="8" s="1"/>
  <c r="DM112" i="8"/>
  <c r="DE112" i="8"/>
  <c r="DF112" i="8" s="1"/>
  <c r="CZ114" i="8"/>
  <c r="DQ114" i="8"/>
  <c r="EK111" i="8"/>
  <c r="EC111" i="8"/>
  <c r="ED111" i="8" s="1"/>
  <c r="AH116" i="8"/>
  <c r="AJ116" i="8" s="1"/>
  <c r="BU116" i="8"/>
  <c r="BD116" i="8"/>
  <c r="J117" i="8"/>
  <c r="L117" i="8" s="1"/>
  <c r="BF116" i="12"/>
  <c r="BH116" i="12" s="1"/>
  <c r="DB114" i="12"/>
  <c r="DD114" i="12" s="1"/>
  <c r="CS116" i="11"/>
  <c r="CB116" i="11"/>
  <c r="U117" i="12"/>
  <c r="M117" i="12"/>
  <c r="N117" i="12" s="1"/>
  <c r="CO116" i="10"/>
  <c r="CG116" i="10"/>
  <c r="CH116" i="10" s="1"/>
  <c r="BU117" i="12"/>
  <c r="BD117" i="12"/>
  <c r="J118" i="12"/>
  <c r="L118" i="12" s="1"/>
  <c r="CS116" i="12"/>
  <c r="CB116" i="12"/>
  <c r="A122" i="10"/>
  <c r="H121" i="10"/>
  <c r="Y121" i="10"/>
  <c r="DM115" i="10"/>
  <c r="DE115" i="10"/>
  <c r="DF115" i="10" s="1"/>
  <c r="BQ115" i="12"/>
  <c r="BI115" i="12"/>
  <c r="BJ115" i="12" s="1"/>
  <c r="AH117" i="12"/>
  <c r="AJ117" i="12" s="1"/>
  <c r="AS118" i="10"/>
  <c r="AK118" i="10"/>
  <c r="AL118" i="10" s="1"/>
  <c r="BU117" i="11"/>
  <c r="BD117" i="11"/>
  <c r="DB114" i="11"/>
  <c r="DD114" i="11" s="1"/>
  <c r="AW118" i="12"/>
  <c r="AF118" i="12"/>
  <c r="AW120" i="10"/>
  <c r="AF120" i="10"/>
  <c r="AS116" i="12"/>
  <c r="AK116" i="12"/>
  <c r="AL116" i="12" s="1"/>
  <c r="EK112" i="11"/>
  <c r="EC112" i="11"/>
  <c r="ED112" i="11" s="1"/>
  <c r="DX114" i="11"/>
  <c r="EO114" i="11"/>
  <c r="CO114" i="11"/>
  <c r="CG114" i="11"/>
  <c r="CH114" i="11" s="1"/>
  <c r="EK114" i="10"/>
  <c r="EC114" i="10"/>
  <c r="ED114" i="10" s="1"/>
  <c r="Y119" i="12"/>
  <c r="A120" i="12"/>
  <c r="H119" i="12"/>
  <c r="DZ115" i="10"/>
  <c r="EB115" i="10" s="1"/>
  <c r="DQ115" i="11"/>
  <c r="CZ115" i="11"/>
  <c r="CD117" i="10"/>
  <c r="CF117" i="10" s="1"/>
  <c r="Y119" i="11"/>
  <c r="A120" i="11"/>
  <c r="H119" i="11"/>
  <c r="DM113" i="12"/>
  <c r="DE113" i="12"/>
  <c r="DF113" i="12" s="1"/>
  <c r="AH119" i="10"/>
  <c r="AJ119" i="10" s="1"/>
  <c r="EK112" i="12"/>
  <c r="EC112" i="12"/>
  <c r="ED112" i="12" s="1"/>
  <c r="DQ117" i="10"/>
  <c r="CZ117" i="10"/>
  <c r="EO116" i="10"/>
  <c r="DX116" i="10"/>
  <c r="BF118" i="10"/>
  <c r="BH118" i="10" s="1"/>
  <c r="DZ113" i="12"/>
  <c r="EB113" i="12" s="1"/>
  <c r="U119" i="10"/>
  <c r="M119" i="10"/>
  <c r="N119" i="10" s="1"/>
  <c r="AW118" i="11"/>
  <c r="AF118" i="11"/>
  <c r="BQ115" i="11"/>
  <c r="BI115" i="11"/>
  <c r="BJ115" i="11" s="1"/>
  <c r="DZ113" i="11"/>
  <c r="EB113" i="11" s="1"/>
  <c r="BU119" i="10"/>
  <c r="BD119" i="10"/>
  <c r="AS116" i="11"/>
  <c r="AK116" i="11"/>
  <c r="AL116" i="11" s="1"/>
  <c r="DB116" i="10"/>
  <c r="DD116" i="10" s="1"/>
  <c r="CS118" i="10"/>
  <c r="CB118" i="10"/>
  <c r="J118" i="11"/>
  <c r="L118" i="11" s="1"/>
  <c r="CD115" i="12"/>
  <c r="CF115" i="12" s="1"/>
  <c r="U117" i="11"/>
  <c r="M117" i="11"/>
  <c r="N117" i="11" s="1"/>
  <c r="BQ117" i="10"/>
  <c r="BI117" i="10"/>
  <c r="BJ117" i="10" s="1"/>
  <c r="AH117" i="11"/>
  <c r="AJ117" i="11" s="1"/>
  <c r="CD115" i="11"/>
  <c r="CF115" i="11" s="1"/>
  <c r="CO114" i="12"/>
  <c r="CG114" i="12"/>
  <c r="CH114" i="12" s="1"/>
  <c r="DQ115" i="12"/>
  <c r="CZ115" i="12"/>
  <c r="DX114" i="12"/>
  <c r="EO114" i="12"/>
  <c r="DM113" i="11"/>
  <c r="DE113" i="11"/>
  <c r="DF113" i="11" s="1"/>
  <c r="BF116" i="11"/>
  <c r="BH116" i="11" s="1"/>
  <c r="L120" i="10" l="1"/>
  <c r="E121" i="13"/>
  <c r="B121" i="11" s="1"/>
  <c r="C121" i="11" s="1"/>
  <c r="G121" i="11" s="1"/>
  <c r="I121" i="11" s="1"/>
  <c r="F121" i="13"/>
  <c r="Z121" i="8" s="1"/>
  <c r="AA121" i="8" s="1"/>
  <c r="AE121" i="8" s="1"/>
  <c r="AG121" i="8" s="1"/>
  <c r="T121" i="13"/>
  <c r="CT121" i="10" s="1"/>
  <c r="CU121" i="10" s="1"/>
  <c r="CY121" i="10" s="1"/>
  <c r="DA121" i="10" s="1"/>
  <c r="H121" i="13"/>
  <c r="Z121" i="10" s="1"/>
  <c r="AA121" i="10" s="1"/>
  <c r="AE121" i="10" s="1"/>
  <c r="AG121" i="10" s="1"/>
  <c r="R121" i="13"/>
  <c r="CT121" i="8" s="1"/>
  <c r="CU121" i="8" s="1"/>
  <c r="CY121" i="8" s="1"/>
  <c r="DA121" i="8" s="1"/>
  <c r="V121" i="13"/>
  <c r="DR121" i="8" s="1"/>
  <c r="DS121" i="8" s="1"/>
  <c r="DW121" i="8" s="1"/>
  <c r="DY121" i="8" s="1"/>
  <c r="S121" i="13"/>
  <c r="CT121" i="12" s="1"/>
  <c r="CU121" i="12" s="1"/>
  <c r="CY121" i="12" s="1"/>
  <c r="DA121" i="12" s="1"/>
  <c r="C121" i="13"/>
  <c r="B121" i="12" s="1"/>
  <c r="C121" i="12" s="1"/>
  <c r="G121" i="12" s="1"/>
  <c r="I121" i="12" s="1"/>
  <c r="N121" i="13"/>
  <c r="BV121" i="8" s="1"/>
  <c r="BW121" i="8" s="1"/>
  <c r="CA121" i="8" s="1"/>
  <c r="CC121" i="8" s="1"/>
  <c r="Y121" i="13"/>
  <c r="DR121" i="11" s="1"/>
  <c r="DS121" i="11" s="1"/>
  <c r="DW121" i="11" s="1"/>
  <c r="DY121" i="11" s="1"/>
  <c r="Q121" i="13"/>
  <c r="BV121" i="11" s="1"/>
  <c r="BW121" i="11" s="1"/>
  <c r="CA121" i="11" s="1"/>
  <c r="CC121" i="11" s="1"/>
  <c r="X121" i="13"/>
  <c r="DR121" i="10" s="1"/>
  <c r="DS121" i="10" s="1"/>
  <c r="DW121" i="10" s="1"/>
  <c r="DY121" i="10" s="1"/>
  <c r="G121" i="13"/>
  <c r="Z121" i="12" s="1"/>
  <c r="AA121" i="12" s="1"/>
  <c r="AE121" i="12" s="1"/>
  <c r="AG121" i="12" s="1"/>
  <c r="W121" i="13"/>
  <c r="DR121" i="12" s="1"/>
  <c r="DS121" i="12" s="1"/>
  <c r="DW121" i="12" s="1"/>
  <c r="DY121" i="12" s="1"/>
  <c r="A122" i="13"/>
  <c r="D121" i="13"/>
  <c r="B121" i="10" s="1"/>
  <c r="C121" i="10" s="1"/>
  <c r="G121" i="10" s="1"/>
  <c r="I121" i="10" s="1"/>
  <c r="I121" i="13"/>
  <c r="Z121" i="11" s="1"/>
  <c r="AA121" i="11" s="1"/>
  <c r="AE121" i="11" s="1"/>
  <c r="AG121" i="11" s="1"/>
  <c r="U121" i="13"/>
  <c r="CT121" i="11" s="1"/>
  <c r="CU121" i="11" s="1"/>
  <c r="CY121" i="11" s="1"/>
  <c r="DA121" i="11" s="1"/>
  <c r="L121" i="13"/>
  <c r="AX121" i="10" s="1"/>
  <c r="AY121" i="10" s="1"/>
  <c r="BC121" i="10" s="1"/>
  <c r="BE121" i="10" s="1"/>
  <c r="B121" i="13"/>
  <c r="B121" i="8" s="1"/>
  <c r="C121" i="8" s="1"/>
  <c r="G121" i="8" s="1"/>
  <c r="I121" i="8" s="1"/>
  <c r="M121" i="13"/>
  <c r="AX121" i="11" s="1"/>
  <c r="AY121" i="11" s="1"/>
  <c r="BC121" i="11" s="1"/>
  <c r="BE121" i="11" s="1"/>
  <c r="J121" i="13"/>
  <c r="AX121" i="8" s="1"/>
  <c r="AY121" i="8" s="1"/>
  <c r="BC121" i="8" s="1"/>
  <c r="BE121" i="8" s="1"/>
  <c r="P121" i="13"/>
  <c r="BV121" i="10" s="1"/>
  <c r="BW121" i="10" s="1"/>
  <c r="CA121" i="10" s="1"/>
  <c r="CC121" i="10" s="1"/>
  <c r="O121" i="13"/>
  <c r="BV121" i="12" s="1"/>
  <c r="BW121" i="12" s="1"/>
  <c r="CA121" i="12" s="1"/>
  <c r="CC121" i="12" s="1"/>
  <c r="K121" i="13"/>
  <c r="AX121" i="12" s="1"/>
  <c r="AY121" i="12" s="1"/>
  <c r="BC121" i="12" s="1"/>
  <c r="BE121" i="12" s="1"/>
  <c r="CM113" i="11"/>
  <c r="CQ113" i="11"/>
  <c r="CR113" i="11" s="1"/>
  <c r="DO112" i="12"/>
  <c r="DP112" i="12" s="1"/>
  <c r="AQ115" i="12"/>
  <c r="AU115" i="12"/>
  <c r="AV115" i="12" s="1"/>
  <c r="S116" i="11"/>
  <c r="W116" i="11"/>
  <c r="X116" i="11" s="1"/>
  <c r="S118" i="10"/>
  <c r="W118" i="10"/>
  <c r="X118" i="10" s="1"/>
  <c r="BO114" i="11"/>
  <c r="BS114" i="11"/>
  <c r="BT114" i="11" s="1"/>
  <c r="BO116" i="10"/>
  <c r="BS116" i="10"/>
  <c r="BT116" i="10" s="1"/>
  <c r="DO114" i="10"/>
  <c r="DP114" i="10" s="1"/>
  <c r="EI111" i="11"/>
  <c r="EM111" i="11"/>
  <c r="EN111" i="11" s="1"/>
  <c r="AQ117" i="10"/>
  <c r="AU117" i="10"/>
  <c r="AV117" i="10" s="1"/>
  <c r="AQ115" i="11"/>
  <c r="AU115" i="11"/>
  <c r="AV115" i="11" s="1"/>
  <c r="EI111" i="12"/>
  <c r="EM111" i="12"/>
  <c r="EN111" i="12" s="1"/>
  <c r="CM113" i="12"/>
  <c r="CQ113" i="12"/>
  <c r="CR113" i="12" s="1"/>
  <c r="BO113" i="8"/>
  <c r="BS113" i="8"/>
  <c r="BT113" i="8" s="1"/>
  <c r="EI113" i="10"/>
  <c r="EM113" i="10"/>
  <c r="EN113" i="10" s="1"/>
  <c r="EI110" i="8"/>
  <c r="EM110" i="8"/>
  <c r="EN110" i="8" s="1"/>
  <c r="CM115" i="10"/>
  <c r="CQ115" i="10"/>
  <c r="CR115" i="10" s="1"/>
  <c r="BO114" i="12"/>
  <c r="BS114" i="12"/>
  <c r="BT114" i="12" s="1"/>
  <c r="CI114" i="12"/>
  <c r="CL114" i="12" s="1"/>
  <c r="DG113" i="12"/>
  <c r="DJ113" i="12" s="1"/>
  <c r="BK117" i="10"/>
  <c r="BN117" i="10" s="1"/>
  <c r="BK115" i="11"/>
  <c r="BN115" i="11" s="1"/>
  <c r="CI114" i="11"/>
  <c r="CL114" i="11" s="1"/>
  <c r="DG112" i="8"/>
  <c r="DJ112" i="8" s="1"/>
  <c r="DK112" i="8" s="1"/>
  <c r="O117" i="12"/>
  <c r="R117" i="12" s="1"/>
  <c r="O120" i="10"/>
  <c r="R120" i="10" s="1"/>
  <c r="O117" i="11"/>
  <c r="R117" i="11" s="1"/>
  <c r="AM116" i="11"/>
  <c r="AP116" i="11" s="1"/>
  <c r="BK115" i="12"/>
  <c r="BN115" i="12" s="1"/>
  <c r="CI113" i="8"/>
  <c r="CL113" i="8" s="1"/>
  <c r="W116" i="12"/>
  <c r="X116" i="12" s="1"/>
  <c r="DO112" i="11"/>
  <c r="DP112" i="11" s="1"/>
  <c r="EE112" i="12"/>
  <c r="EH112" i="12" s="1"/>
  <c r="EE112" i="11"/>
  <c r="EH112" i="11" s="1"/>
  <c r="EE111" i="8"/>
  <c r="EH111" i="8" s="1"/>
  <c r="DG115" i="10"/>
  <c r="DJ115" i="10" s="1"/>
  <c r="AM115" i="8"/>
  <c r="AP115" i="8" s="1"/>
  <c r="AQ115" i="8" s="1"/>
  <c r="AU115" i="8" s="1"/>
  <c r="AV115" i="8" s="1"/>
  <c r="BK114" i="8"/>
  <c r="BN114" i="8" s="1"/>
  <c r="O119" i="10"/>
  <c r="R119" i="10" s="1"/>
  <c r="EE114" i="10"/>
  <c r="EH114" i="10" s="1"/>
  <c r="AM116" i="12"/>
  <c r="AP116" i="12" s="1"/>
  <c r="DG113" i="11"/>
  <c r="DJ113" i="11" s="1"/>
  <c r="DK113" i="11" s="1"/>
  <c r="AM118" i="10"/>
  <c r="AP118" i="10" s="1"/>
  <c r="CI116" i="10"/>
  <c r="CL116" i="10" s="1"/>
  <c r="O116" i="8"/>
  <c r="R116" i="8" s="1"/>
  <c r="S116" i="8" s="1"/>
  <c r="W116" i="8" s="1"/>
  <c r="X116" i="8" s="1"/>
  <c r="BF116" i="8"/>
  <c r="BH116" i="8" s="1"/>
  <c r="CO115" i="8"/>
  <c r="CG115" i="8"/>
  <c r="CH115" i="8" s="1"/>
  <c r="J118" i="8"/>
  <c r="L118" i="8" s="1"/>
  <c r="CB116" i="8"/>
  <c r="CS116" i="8"/>
  <c r="CO114" i="8"/>
  <c r="CG114" i="8"/>
  <c r="CH114" i="8" s="1"/>
  <c r="DQ115" i="8"/>
  <c r="CZ115" i="8"/>
  <c r="A120" i="8"/>
  <c r="Y119" i="8"/>
  <c r="H119" i="8"/>
  <c r="EO114" i="8"/>
  <c r="DX114" i="8"/>
  <c r="DZ114" i="8" s="1"/>
  <c r="EB114" i="8" s="1"/>
  <c r="AH117" i="8"/>
  <c r="AJ117" i="8" s="1"/>
  <c r="AW118" i="8"/>
  <c r="AF118" i="8"/>
  <c r="DB114" i="8"/>
  <c r="DD114" i="8" s="1"/>
  <c r="BD117" i="8"/>
  <c r="BU117" i="8"/>
  <c r="DM113" i="8"/>
  <c r="DE113" i="8"/>
  <c r="DF113" i="8" s="1"/>
  <c r="DZ113" i="8"/>
  <c r="EB113" i="8" s="1"/>
  <c r="AS116" i="8"/>
  <c r="AK116" i="8"/>
  <c r="AL116" i="8" s="1"/>
  <c r="U117" i="8"/>
  <c r="M117" i="8"/>
  <c r="N117" i="8" s="1"/>
  <c r="EK112" i="8"/>
  <c r="EC112" i="8"/>
  <c r="ED112" i="8" s="1"/>
  <c r="BQ115" i="8"/>
  <c r="BI115" i="8"/>
  <c r="BJ115" i="8" s="1"/>
  <c r="U118" i="12"/>
  <c r="M118" i="12"/>
  <c r="N118" i="12" s="1"/>
  <c r="BQ116" i="12"/>
  <c r="BI116" i="12"/>
  <c r="BJ116" i="12" s="1"/>
  <c r="BQ116" i="11"/>
  <c r="BI116" i="11"/>
  <c r="BJ116" i="11" s="1"/>
  <c r="AS117" i="11"/>
  <c r="AK117" i="11"/>
  <c r="AL117" i="11" s="1"/>
  <c r="DM116" i="10"/>
  <c r="DE116" i="10"/>
  <c r="DF116" i="10" s="1"/>
  <c r="CB119" i="10"/>
  <c r="CS119" i="10"/>
  <c r="BQ118" i="10"/>
  <c r="BI118" i="10"/>
  <c r="BJ118" i="10" s="1"/>
  <c r="J119" i="12"/>
  <c r="L119" i="12" s="1"/>
  <c r="AS117" i="12"/>
  <c r="AK117" i="12"/>
  <c r="AL117" i="12" s="1"/>
  <c r="AF121" i="10"/>
  <c r="AW121" i="10"/>
  <c r="BF117" i="12"/>
  <c r="BH117" i="12" s="1"/>
  <c r="CD116" i="11"/>
  <c r="CF116" i="11" s="1"/>
  <c r="BD118" i="11"/>
  <c r="BU118" i="11"/>
  <c r="J119" i="11"/>
  <c r="L119" i="11" s="1"/>
  <c r="DB115" i="11"/>
  <c r="DD115" i="11" s="1"/>
  <c r="Y120" i="12"/>
  <c r="A121" i="12"/>
  <c r="H120" i="12"/>
  <c r="DM114" i="11"/>
  <c r="DE114" i="11"/>
  <c r="DF114" i="11" s="1"/>
  <c r="J121" i="10"/>
  <c r="L121" i="10" s="1"/>
  <c r="CS117" i="12"/>
  <c r="CB117" i="12"/>
  <c r="CZ116" i="11"/>
  <c r="DQ116" i="11"/>
  <c r="CO115" i="12"/>
  <c r="CG115" i="12"/>
  <c r="CH115" i="12" s="1"/>
  <c r="EK113" i="11"/>
  <c r="EC113" i="11"/>
  <c r="ED113" i="11" s="1"/>
  <c r="Y120" i="11"/>
  <c r="A121" i="11"/>
  <c r="H120" i="11"/>
  <c r="DX115" i="11"/>
  <c r="EO115" i="11"/>
  <c r="AW119" i="12"/>
  <c r="AF119" i="12"/>
  <c r="DZ114" i="11"/>
  <c r="EB114" i="11" s="1"/>
  <c r="AH120" i="10"/>
  <c r="AJ120" i="10" s="1"/>
  <c r="A123" i="10"/>
  <c r="Y122" i="10"/>
  <c r="H122" i="10"/>
  <c r="BU118" i="12"/>
  <c r="BD118" i="12"/>
  <c r="CD118" i="10"/>
  <c r="CF118" i="10" s="1"/>
  <c r="EK113" i="12"/>
  <c r="EC113" i="12"/>
  <c r="ED113" i="12" s="1"/>
  <c r="DZ116" i="10"/>
  <c r="EB116" i="10" s="1"/>
  <c r="AW119" i="11"/>
  <c r="AF119" i="11"/>
  <c r="BU120" i="10"/>
  <c r="BD120" i="10"/>
  <c r="BF117" i="11"/>
  <c r="BH117" i="11" s="1"/>
  <c r="CD116" i="12"/>
  <c r="CF116" i="12" s="1"/>
  <c r="DX115" i="12"/>
  <c r="EO115" i="12"/>
  <c r="U118" i="11"/>
  <c r="M118" i="11"/>
  <c r="N118" i="11" s="1"/>
  <c r="DX117" i="10"/>
  <c r="EO117" i="10"/>
  <c r="CO115" i="11"/>
  <c r="CG115" i="11"/>
  <c r="CH115" i="11" s="1"/>
  <c r="CZ118" i="10"/>
  <c r="DQ118" i="10"/>
  <c r="CO117" i="10"/>
  <c r="CG117" i="10"/>
  <c r="CH117" i="10" s="1"/>
  <c r="EK115" i="10"/>
  <c r="EC115" i="10"/>
  <c r="ED115" i="10" s="1"/>
  <c r="CS117" i="11"/>
  <c r="CB117" i="11"/>
  <c r="DQ116" i="12"/>
  <c r="CZ116" i="12"/>
  <c r="DM114" i="12"/>
  <c r="DE114" i="12"/>
  <c r="DF114" i="12" s="1"/>
  <c r="DZ114" i="12"/>
  <c r="EB114" i="12" s="1"/>
  <c r="BF119" i="10"/>
  <c r="BH119" i="10" s="1"/>
  <c r="DB115" i="12"/>
  <c r="DD115" i="12" s="1"/>
  <c r="AH118" i="11"/>
  <c r="AJ118" i="11" s="1"/>
  <c r="DB117" i="10"/>
  <c r="DD117" i="10" s="1"/>
  <c r="AS119" i="10"/>
  <c r="AK119" i="10"/>
  <c r="AL119" i="10" s="1"/>
  <c r="AH118" i="12"/>
  <c r="AJ118" i="12" s="1"/>
  <c r="W122" i="13" l="1"/>
  <c r="DR122" i="12" s="1"/>
  <c r="DS122" i="12" s="1"/>
  <c r="DW122" i="12" s="1"/>
  <c r="DY122" i="12" s="1"/>
  <c r="J122" i="13"/>
  <c r="AX122" i="8" s="1"/>
  <c r="AY122" i="8" s="1"/>
  <c r="BC122" i="8" s="1"/>
  <c r="BE122" i="8" s="1"/>
  <c r="X122" i="13"/>
  <c r="DR122" i="10" s="1"/>
  <c r="DS122" i="10" s="1"/>
  <c r="DW122" i="10" s="1"/>
  <c r="DY122" i="10" s="1"/>
  <c r="M122" i="13"/>
  <c r="AX122" i="11" s="1"/>
  <c r="AY122" i="11" s="1"/>
  <c r="BC122" i="11" s="1"/>
  <c r="BE122" i="11" s="1"/>
  <c r="D122" i="13"/>
  <c r="B122" i="10" s="1"/>
  <c r="C122" i="10" s="1"/>
  <c r="G122" i="10" s="1"/>
  <c r="I122" i="10" s="1"/>
  <c r="O122" i="13"/>
  <c r="BV122" i="12" s="1"/>
  <c r="BW122" i="12" s="1"/>
  <c r="CA122" i="12" s="1"/>
  <c r="CC122" i="12" s="1"/>
  <c r="N122" i="13"/>
  <c r="BV122" i="8" s="1"/>
  <c r="BW122" i="8" s="1"/>
  <c r="CA122" i="8" s="1"/>
  <c r="CC122" i="8" s="1"/>
  <c r="G122" i="13"/>
  <c r="Z122" i="12" s="1"/>
  <c r="AA122" i="12" s="1"/>
  <c r="AE122" i="12" s="1"/>
  <c r="AG122" i="12" s="1"/>
  <c r="L122" i="13"/>
  <c r="AX122" i="10" s="1"/>
  <c r="AY122" i="10" s="1"/>
  <c r="BC122" i="10" s="1"/>
  <c r="BE122" i="10" s="1"/>
  <c r="Q122" i="13"/>
  <c r="BV122" i="11" s="1"/>
  <c r="BW122" i="11" s="1"/>
  <c r="CA122" i="11" s="1"/>
  <c r="CC122" i="11" s="1"/>
  <c r="Y122" i="13"/>
  <c r="DR122" i="11" s="1"/>
  <c r="DS122" i="11" s="1"/>
  <c r="DW122" i="11" s="1"/>
  <c r="DY122" i="11" s="1"/>
  <c r="A123" i="13"/>
  <c r="T122" i="13"/>
  <c r="CT122" i="10" s="1"/>
  <c r="CU122" i="10" s="1"/>
  <c r="CY122" i="10" s="1"/>
  <c r="DA122" i="10" s="1"/>
  <c r="I122" i="13"/>
  <c r="Z122" i="11" s="1"/>
  <c r="AA122" i="11" s="1"/>
  <c r="AE122" i="11" s="1"/>
  <c r="AG122" i="11" s="1"/>
  <c r="S122" i="13"/>
  <c r="CT122" i="12" s="1"/>
  <c r="CU122" i="12" s="1"/>
  <c r="CY122" i="12" s="1"/>
  <c r="DA122" i="12" s="1"/>
  <c r="P122" i="13"/>
  <c r="BV122" i="10" s="1"/>
  <c r="BW122" i="10" s="1"/>
  <c r="CA122" i="10" s="1"/>
  <c r="CC122" i="10" s="1"/>
  <c r="F122" i="13"/>
  <c r="Z122" i="8" s="1"/>
  <c r="AA122" i="8" s="1"/>
  <c r="AE122" i="8" s="1"/>
  <c r="AG122" i="8" s="1"/>
  <c r="E122" i="13"/>
  <c r="B122" i="11" s="1"/>
  <c r="C122" i="11" s="1"/>
  <c r="G122" i="11" s="1"/>
  <c r="I122" i="11" s="1"/>
  <c r="V122" i="13"/>
  <c r="DR122" i="8" s="1"/>
  <c r="DS122" i="8" s="1"/>
  <c r="DW122" i="8" s="1"/>
  <c r="DY122" i="8" s="1"/>
  <c r="C122" i="13"/>
  <c r="B122" i="12" s="1"/>
  <c r="C122" i="12" s="1"/>
  <c r="G122" i="12" s="1"/>
  <c r="I122" i="12" s="1"/>
  <c r="U122" i="13"/>
  <c r="CT122" i="11" s="1"/>
  <c r="CU122" i="11" s="1"/>
  <c r="CY122" i="11" s="1"/>
  <c r="DA122" i="11" s="1"/>
  <c r="K122" i="13"/>
  <c r="AX122" i="12" s="1"/>
  <c r="AY122" i="12" s="1"/>
  <c r="BC122" i="12" s="1"/>
  <c r="BE122" i="12" s="1"/>
  <c r="B122" i="13"/>
  <c r="B122" i="8" s="1"/>
  <c r="C122" i="8" s="1"/>
  <c r="G122" i="8" s="1"/>
  <c r="I122" i="8" s="1"/>
  <c r="R122" i="13"/>
  <c r="CT122" i="8" s="1"/>
  <c r="CU122" i="8" s="1"/>
  <c r="CY122" i="8" s="1"/>
  <c r="DA122" i="8" s="1"/>
  <c r="H122" i="13"/>
  <c r="Z122" i="10" s="1"/>
  <c r="AA122" i="10" s="1"/>
  <c r="AE122" i="10" s="1"/>
  <c r="AG122" i="10" s="1"/>
  <c r="EI112" i="11"/>
  <c r="EM112" i="11"/>
  <c r="EN112" i="11" s="1"/>
  <c r="BO117" i="10"/>
  <c r="BS117" i="10"/>
  <c r="BT117" i="10" s="1"/>
  <c r="BO115" i="12"/>
  <c r="BS115" i="12"/>
  <c r="BT115" i="12" s="1"/>
  <c r="AQ116" i="11"/>
  <c r="AU116" i="11"/>
  <c r="AV116" i="11" s="1"/>
  <c r="AQ116" i="12"/>
  <c r="AU116" i="12"/>
  <c r="AV116" i="12" s="1"/>
  <c r="DK113" i="12"/>
  <c r="DO113" i="12"/>
  <c r="DP113" i="12" s="1"/>
  <c r="EI112" i="12"/>
  <c r="EM112" i="12"/>
  <c r="EN112" i="12" s="1"/>
  <c r="W117" i="12"/>
  <c r="X117" i="12" s="1"/>
  <c r="S117" i="12"/>
  <c r="BO114" i="8"/>
  <c r="BS114" i="8"/>
  <c r="BT114" i="8" s="1"/>
  <c r="DO113" i="11"/>
  <c r="DP113" i="11" s="1"/>
  <c r="AU118" i="10"/>
  <c r="AV118" i="10" s="1"/>
  <c r="AQ118" i="10"/>
  <c r="S117" i="11"/>
  <c r="W117" i="11"/>
  <c r="X117" i="11" s="1"/>
  <c r="W120" i="10"/>
  <c r="X120" i="10" s="1"/>
  <c r="S120" i="10"/>
  <c r="DK115" i="10"/>
  <c r="DO115" i="10"/>
  <c r="DP115" i="10" s="1"/>
  <c r="CM113" i="8"/>
  <c r="CQ113" i="8"/>
  <c r="CR113" i="8" s="1"/>
  <c r="EI111" i="8"/>
  <c r="EM111" i="8"/>
  <c r="EN111" i="8" s="1"/>
  <c r="CM114" i="12"/>
  <c r="CQ114" i="12"/>
  <c r="CR114" i="12" s="1"/>
  <c r="EI114" i="10"/>
  <c r="EM114" i="10"/>
  <c r="EN114" i="10" s="1"/>
  <c r="S119" i="10"/>
  <c r="W119" i="10"/>
  <c r="X119" i="10" s="1"/>
  <c r="CM114" i="11"/>
  <c r="CQ114" i="11"/>
  <c r="CR114" i="11" s="1"/>
  <c r="CM116" i="10"/>
  <c r="CQ116" i="10"/>
  <c r="CR116" i="10" s="1"/>
  <c r="BO115" i="11"/>
  <c r="BS115" i="11"/>
  <c r="BT115" i="11" s="1"/>
  <c r="DG114" i="12"/>
  <c r="DJ114" i="12" s="1"/>
  <c r="CI115" i="11"/>
  <c r="CL115" i="11" s="1"/>
  <c r="EE113" i="12"/>
  <c r="EH113" i="12" s="1"/>
  <c r="BK116" i="11"/>
  <c r="BN116" i="11" s="1"/>
  <c r="BO116" i="11" s="1"/>
  <c r="DO112" i="8"/>
  <c r="DP112" i="8" s="1"/>
  <c r="EE115" i="10"/>
  <c r="EH115" i="10" s="1"/>
  <c r="EE113" i="11"/>
  <c r="EH113" i="11" s="1"/>
  <c r="AM117" i="12"/>
  <c r="AP117" i="12" s="1"/>
  <c r="BK116" i="12"/>
  <c r="BN116" i="12" s="1"/>
  <c r="O117" i="8"/>
  <c r="R117" i="8" s="1"/>
  <c r="S117" i="8" s="1"/>
  <c r="W117" i="8" s="1"/>
  <c r="X117" i="8" s="1"/>
  <c r="DG114" i="11"/>
  <c r="DJ114" i="11" s="1"/>
  <c r="DK114" i="11" s="1"/>
  <c r="CI115" i="12"/>
  <c r="CL115" i="12" s="1"/>
  <c r="DG116" i="10"/>
  <c r="DJ116" i="10" s="1"/>
  <c r="O118" i="12"/>
  <c r="R118" i="12" s="1"/>
  <c r="AM116" i="8"/>
  <c r="AP116" i="8" s="1"/>
  <c r="AQ116" i="8" s="1"/>
  <c r="AU116" i="8" s="1"/>
  <c r="AV116" i="8" s="1"/>
  <c r="CI115" i="8"/>
  <c r="CL115" i="8" s="1"/>
  <c r="CM115" i="8" s="1"/>
  <c r="AM119" i="10"/>
  <c r="AP119" i="10" s="1"/>
  <c r="O118" i="11"/>
  <c r="R118" i="11" s="1"/>
  <c r="AM117" i="11"/>
  <c r="AP117" i="11" s="1"/>
  <c r="BK115" i="8"/>
  <c r="BN115" i="8" s="1"/>
  <c r="BO115" i="8" s="1"/>
  <c r="BK118" i="10"/>
  <c r="BN118" i="10" s="1"/>
  <c r="DG113" i="8"/>
  <c r="DJ113" i="8" s="1"/>
  <c r="CI114" i="8"/>
  <c r="CL114" i="8" s="1"/>
  <c r="CM114" i="8" s="1"/>
  <c r="CI117" i="10"/>
  <c r="CL117" i="10" s="1"/>
  <c r="CM117" i="10" s="1"/>
  <c r="EE112" i="8"/>
  <c r="EH112" i="8" s="1"/>
  <c r="DM114" i="8"/>
  <c r="DE114" i="8"/>
  <c r="DF114" i="8" s="1"/>
  <c r="AF119" i="8"/>
  <c r="AW119" i="8"/>
  <c r="EC113" i="8"/>
  <c r="ED113" i="8" s="1"/>
  <c r="EK113" i="8"/>
  <c r="AH118" i="8"/>
  <c r="AJ118" i="8" s="1"/>
  <c r="Y120" i="8"/>
  <c r="A121" i="8"/>
  <c r="H120" i="8"/>
  <c r="U118" i="8"/>
  <c r="M118" i="8"/>
  <c r="N118" i="8" s="1"/>
  <c r="BU118" i="8"/>
  <c r="BD118" i="8"/>
  <c r="BF118" i="8" s="1"/>
  <c r="BH118" i="8" s="1"/>
  <c r="DB115" i="8"/>
  <c r="DD115" i="8" s="1"/>
  <c r="AS117" i="8"/>
  <c r="AK117" i="8"/>
  <c r="AL117" i="8" s="1"/>
  <c r="DX115" i="8"/>
  <c r="EO115" i="8"/>
  <c r="CB117" i="8"/>
  <c r="CD117" i="8" s="1"/>
  <c r="CF117" i="8" s="1"/>
  <c r="CS117" i="8"/>
  <c r="EK114" i="8"/>
  <c r="EC114" i="8"/>
  <c r="ED114" i="8" s="1"/>
  <c r="BF117" i="8"/>
  <c r="BH117" i="8" s="1"/>
  <c r="CZ116" i="8"/>
  <c r="DB116" i="8" s="1"/>
  <c r="DD116" i="8" s="1"/>
  <c r="DQ116" i="8"/>
  <c r="J119" i="8"/>
  <c r="L119" i="8" s="1"/>
  <c r="CD116" i="8"/>
  <c r="CF116" i="8" s="1"/>
  <c r="BQ116" i="8"/>
  <c r="BI116" i="8"/>
  <c r="BJ116" i="8" s="1"/>
  <c r="AF122" i="10"/>
  <c r="AW122" i="10"/>
  <c r="AH121" i="10"/>
  <c r="AJ121" i="10" s="1"/>
  <c r="DZ115" i="12"/>
  <c r="EB115" i="12" s="1"/>
  <c r="H123" i="10"/>
  <c r="J123" i="10" s="1"/>
  <c r="Y123" i="10"/>
  <c r="A124" i="10"/>
  <c r="DZ115" i="11"/>
  <c r="EB115" i="11" s="1"/>
  <c r="DM115" i="11"/>
  <c r="DE115" i="11"/>
  <c r="DF115" i="11" s="1"/>
  <c r="CS118" i="11"/>
  <c r="CB118" i="11"/>
  <c r="AH119" i="11"/>
  <c r="AJ119" i="11" s="1"/>
  <c r="CO118" i="10"/>
  <c r="CG118" i="10"/>
  <c r="CH118" i="10" s="1"/>
  <c r="DX116" i="11"/>
  <c r="EO116" i="11"/>
  <c r="BF118" i="11"/>
  <c r="BH118" i="11" s="1"/>
  <c r="BQ119" i="10"/>
  <c r="BI119" i="10"/>
  <c r="BJ119" i="10" s="1"/>
  <c r="DM115" i="12"/>
  <c r="DE115" i="12"/>
  <c r="DF115" i="12" s="1"/>
  <c r="EK114" i="12"/>
  <c r="EC114" i="12"/>
  <c r="ED114" i="12" s="1"/>
  <c r="BU119" i="11"/>
  <c r="BD119" i="11"/>
  <c r="AS120" i="10"/>
  <c r="AK120" i="10"/>
  <c r="AL120" i="10" s="1"/>
  <c r="DB116" i="11"/>
  <c r="DD116" i="11" s="1"/>
  <c r="U119" i="11"/>
  <c r="M119" i="11"/>
  <c r="N119" i="11" s="1"/>
  <c r="AS118" i="11"/>
  <c r="AK118" i="11"/>
  <c r="AL118" i="11" s="1"/>
  <c r="CO116" i="12"/>
  <c r="CG116" i="12"/>
  <c r="CH116" i="12" s="1"/>
  <c r="J120" i="11"/>
  <c r="L120" i="11" s="1"/>
  <c r="CD117" i="12"/>
  <c r="CF117" i="12" s="1"/>
  <c r="CO116" i="11"/>
  <c r="CG116" i="11"/>
  <c r="CH116" i="11" s="1"/>
  <c r="CZ119" i="10"/>
  <c r="DQ119" i="10"/>
  <c r="DQ117" i="11"/>
  <c r="CZ117" i="11"/>
  <c r="CS120" i="10"/>
  <c r="CB120" i="10"/>
  <c r="AS118" i="12"/>
  <c r="AK118" i="12"/>
  <c r="AL118" i="12" s="1"/>
  <c r="DB116" i="12"/>
  <c r="DD116" i="12" s="1"/>
  <c r="DZ117" i="10"/>
  <c r="EB117" i="10" s="1"/>
  <c r="EK116" i="10"/>
  <c r="EC116" i="10"/>
  <c r="ED116" i="10" s="1"/>
  <c r="BF118" i="12"/>
  <c r="BH118" i="12" s="1"/>
  <c r="EK114" i="11"/>
  <c r="EC114" i="11"/>
  <c r="ED114" i="11" s="1"/>
  <c r="A122" i="11"/>
  <c r="Y121" i="11"/>
  <c r="H121" i="11"/>
  <c r="CZ117" i="12"/>
  <c r="DQ117" i="12"/>
  <c r="J120" i="12"/>
  <c r="L120" i="12" s="1"/>
  <c r="CD119" i="10"/>
  <c r="CF119" i="10" s="1"/>
  <c r="DX116" i="12"/>
  <c r="EO116" i="12"/>
  <c r="DX118" i="10"/>
  <c r="EO118" i="10"/>
  <c r="BQ117" i="11"/>
  <c r="BI117" i="11"/>
  <c r="BJ117" i="11" s="1"/>
  <c r="CB118" i="12"/>
  <c r="CS118" i="12"/>
  <c r="AH119" i="12"/>
  <c r="AJ119" i="12" s="1"/>
  <c r="AF120" i="11"/>
  <c r="AW120" i="11"/>
  <c r="H121" i="12"/>
  <c r="A122" i="12"/>
  <c r="Y121" i="12"/>
  <c r="BQ117" i="12"/>
  <c r="BI117" i="12"/>
  <c r="BJ117" i="12" s="1"/>
  <c r="DM117" i="10"/>
  <c r="DE117" i="10"/>
  <c r="DF117" i="10" s="1"/>
  <c r="CD117" i="11"/>
  <c r="CF117" i="11" s="1"/>
  <c r="DB118" i="10"/>
  <c r="DD118" i="10" s="1"/>
  <c r="BF120" i="10"/>
  <c r="BH120" i="10" s="1"/>
  <c r="J122" i="10"/>
  <c r="BU119" i="12"/>
  <c r="BD119" i="12"/>
  <c r="U121" i="10"/>
  <c r="M121" i="10"/>
  <c r="N121" i="10" s="1"/>
  <c r="AW120" i="12"/>
  <c r="AF120" i="12"/>
  <c r="BD121" i="10"/>
  <c r="BU121" i="10"/>
  <c r="U119" i="12"/>
  <c r="M119" i="12"/>
  <c r="N119" i="12" s="1"/>
  <c r="N123" i="13" l="1"/>
  <c r="BV123" i="8" s="1"/>
  <c r="BW123" i="8" s="1"/>
  <c r="CA123" i="8" s="1"/>
  <c r="CC123" i="8" s="1"/>
  <c r="P123" i="13"/>
  <c r="BV123" i="10" s="1"/>
  <c r="BW123" i="10" s="1"/>
  <c r="CA123" i="10" s="1"/>
  <c r="CC123" i="10" s="1"/>
  <c r="C123" i="13"/>
  <c r="B123" i="12" s="1"/>
  <c r="C123" i="12" s="1"/>
  <c r="G123" i="12" s="1"/>
  <c r="I123" i="12" s="1"/>
  <c r="Y123" i="13"/>
  <c r="DR123" i="11" s="1"/>
  <c r="DS123" i="11" s="1"/>
  <c r="DW123" i="11" s="1"/>
  <c r="DY123" i="11" s="1"/>
  <c r="J123" i="13"/>
  <c r="AX123" i="8" s="1"/>
  <c r="AY123" i="8" s="1"/>
  <c r="BC123" i="8" s="1"/>
  <c r="BE123" i="8" s="1"/>
  <c r="B123" i="13"/>
  <c r="B123" i="8" s="1"/>
  <c r="C123" i="8" s="1"/>
  <c r="G123" i="8" s="1"/>
  <c r="I123" i="8" s="1"/>
  <c r="R123" i="13"/>
  <c r="CT123" i="8" s="1"/>
  <c r="CU123" i="8" s="1"/>
  <c r="CY123" i="8" s="1"/>
  <c r="DA123" i="8" s="1"/>
  <c r="T123" i="13"/>
  <c r="CT123" i="10" s="1"/>
  <c r="CU123" i="10" s="1"/>
  <c r="CY123" i="10" s="1"/>
  <c r="DA123" i="10" s="1"/>
  <c r="H123" i="13"/>
  <c r="Z123" i="10" s="1"/>
  <c r="AA123" i="10" s="1"/>
  <c r="AE123" i="10" s="1"/>
  <c r="AG123" i="10" s="1"/>
  <c r="X123" i="13"/>
  <c r="DR123" i="10" s="1"/>
  <c r="DS123" i="10" s="1"/>
  <c r="DW123" i="10" s="1"/>
  <c r="DY123" i="10" s="1"/>
  <c r="A124" i="13"/>
  <c r="S123" i="13"/>
  <c r="CT123" i="12" s="1"/>
  <c r="CU123" i="12" s="1"/>
  <c r="CY123" i="12" s="1"/>
  <c r="DA123" i="12" s="1"/>
  <c r="U123" i="13"/>
  <c r="CT123" i="11" s="1"/>
  <c r="CU123" i="11" s="1"/>
  <c r="CY123" i="11" s="1"/>
  <c r="DA123" i="11" s="1"/>
  <c r="W123" i="13"/>
  <c r="DR123" i="12" s="1"/>
  <c r="DS123" i="12" s="1"/>
  <c r="DW123" i="12" s="1"/>
  <c r="DY123" i="12" s="1"/>
  <c r="L123" i="13"/>
  <c r="AX123" i="10" s="1"/>
  <c r="AY123" i="10" s="1"/>
  <c r="BC123" i="10" s="1"/>
  <c r="BE123" i="10" s="1"/>
  <c r="O123" i="13"/>
  <c r="BV123" i="12" s="1"/>
  <c r="BW123" i="12" s="1"/>
  <c r="CA123" i="12" s="1"/>
  <c r="CC123" i="12" s="1"/>
  <c r="E123" i="13"/>
  <c r="B123" i="11" s="1"/>
  <c r="C123" i="11" s="1"/>
  <c r="G123" i="11" s="1"/>
  <c r="I123" i="11" s="1"/>
  <c r="F123" i="13"/>
  <c r="Z123" i="8" s="1"/>
  <c r="AA123" i="8" s="1"/>
  <c r="AE123" i="8" s="1"/>
  <c r="AG123" i="8" s="1"/>
  <c r="V123" i="13"/>
  <c r="DR123" i="8" s="1"/>
  <c r="DS123" i="8" s="1"/>
  <c r="DW123" i="8" s="1"/>
  <c r="DY123" i="8" s="1"/>
  <c r="D123" i="13"/>
  <c r="B123" i="10" s="1"/>
  <c r="C123" i="10" s="1"/>
  <c r="G123" i="10" s="1"/>
  <c r="I123" i="10" s="1"/>
  <c r="M123" i="10" s="1"/>
  <c r="N123" i="10" s="1"/>
  <c r="K123" i="13"/>
  <c r="AX123" i="12" s="1"/>
  <c r="AY123" i="12" s="1"/>
  <c r="BC123" i="12" s="1"/>
  <c r="BE123" i="12" s="1"/>
  <c r="Q123" i="13"/>
  <c r="BV123" i="11" s="1"/>
  <c r="BW123" i="11" s="1"/>
  <c r="CA123" i="11" s="1"/>
  <c r="CC123" i="11" s="1"/>
  <c r="G123" i="13"/>
  <c r="Z123" i="12" s="1"/>
  <c r="AA123" i="12" s="1"/>
  <c r="AE123" i="12" s="1"/>
  <c r="AG123" i="12" s="1"/>
  <c r="M123" i="13"/>
  <c r="AX123" i="11" s="1"/>
  <c r="AY123" i="11" s="1"/>
  <c r="BC123" i="11" s="1"/>
  <c r="BE123" i="11" s="1"/>
  <c r="I123" i="13"/>
  <c r="Z123" i="11" s="1"/>
  <c r="AA123" i="11" s="1"/>
  <c r="AE123" i="11" s="1"/>
  <c r="AG123" i="11" s="1"/>
  <c r="L122" i="10"/>
  <c r="DK114" i="12"/>
  <c r="DO114" i="12"/>
  <c r="DP114" i="12" s="1"/>
  <c r="AQ117" i="12"/>
  <c r="AU117" i="12"/>
  <c r="AV117" i="12" s="1"/>
  <c r="EI113" i="11"/>
  <c r="EM113" i="11"/>
  <c r="EN113" i="11" s="1"/>
  <c r="CM115" i="12"/>
  <c r="CQ115" i="12"/>
  <c r="CR115" i="12" s="1"/>
  <c r="AQ117" i="11"/>
  <c r="AU117" i="11"/>
  <c r="AV117" i="11" s="1"/>
  <c r="DO114" i="11"/>
  <c r="DP114" i="11" s="1"/>
  <c r="CQ115" i="8"/>
  <c r="CR115" i="8" s="1"/>
  <c r="EI113" i="12"/>
  <c r="EM113" i="12"/>
  <c r="EN113" i="12" s="1"/>
  <c r="AQ119" i="10"/>
  <c r="AU119" i="10"/>
  <c r="AV119" i="10" s="1"/>
  <c r="DK113" i="8"/>
  <c r="DO113" i="8"/>
  <c r="DP113" i="8" s="1"/>
  <c r="EI115" i="10"/>
  <c r="EM115" i="10"/>
  <c r="EN115" i="10" s="1"/>
  <c r="BO118" i="10"/>
  <c r="BS118" i="10"/>
  <c r="BT118" i="10" s="1"/>
  <c r="EI112" i="8"/>
  <c r="EM112" i="8"/>
  <c r="EN112" i="8" s="1"/>
  <c r="BO116" i="12"/>
  <c r="BS116" i="12"/>
  <c r="BT116" i="12" s="1"/>
  <c r="S118" i="12"/>
  <c r="W118" i="12"/>
  <c r="X118" i="12" s="1"/>
  <c r="DK116" i="10"/>
  <c r="DO116" i="10"/>
  <c r="DP116" i="10" s="1"/>
  <c r="CM115" i="11"/>
  <c r="CQ115" i="11"/>
  <c r="CR115" i="11" s="1"/>
  <c r="S118" i="11"/>
  <c r="W118" i="11"/>
  <c r="X118" i="11" s="1"/>
  <c r="EE116" i="10"/>
  <c r="EH116" i="10" s="1"/>
  <c r="O121" i="10"/>
  <c r="R121" i="10" s="1"/>
  <c r="DG117" i="10"/>
  <c r="DJ117" i="10" s="1"/>
  <c r="EE113" i="8"/>
  <c r="EH113" i="8" s="1"/>
  <c r="BS116" i="11"/>
  <c r="BT116" i="11" s="1"/>
  <c r="EE114" i="11"/>
  <c r="EH114" i="11" s="1"/>
  <c r="AM118" i="12"/>
  <c r="AP118" i="12" s="1"/>
  <c r="CI116" i="11"/>
  <c r="CL116" i="11" s="1"/>
  <c r="O119" i="11"/>
  <c r="R119" i="11" s="1"/>
  <c r="EE114" i="12"/>
  <c r="EH114" i="12" s="1"/>
  <c r="O118" i="8"/>
  <c r="R118" i="8" s="1"/>
  <c r="S118" i="8" s="1"/>
  <c r="W118" i="8" s="1"/>
  <c r="X118" i="8" s="1"/>
  <c r="CI118" i="10"/>
  <c r="CL118" i="10" s="1"/>
  <c r="CM118" i="10" s="1"/>
  <c r="DG115" i="11"/>
  <c r="DJ115" i="11" s="1"/>
  <c r="AM117" i="8"/>
  <c r="AP117" i="8" s="1"/>
  <c r="AQ117" i="8" s="1"/>
  <c r="AU117" i="8" s="1"/>
  <c r="AV117" i="8" s="1"/>
  <c r="BK117" i="12"/>
  <c r="BN117" i="12" s="1"/>
  <c r="DG115" i="12"/>
  <c r="DJ115" i="12" s="1"/>
  <c r="DK115" i="12" s="1"/>
  <c r="DG114" i="8"/>
  <c r="DJ114" i="8" s="1"/>
  <c r="EE114" i="8"/>
  <c r="EH114" i="8" s="1"/>
  <c r="O119" i="12"/>
  <c r="R119" i="12" s="1"/>
  <c r="BK117" i="11"/>
  <c r="BN117" i="11" s="1"/>
  <c r="CQ114" i="8"/>
  <c r="CR114" i="8" s="1"/>
  <c r="CQ117" i="10"/>
  <c r="CR117" i="10" s="1"/>
  <c r="AM120" i="10"/>
  <c r="AP120" i="10" s="1"/>
  <c r="CI116" i="12"/>
  <c r="CL116" i="12" s="1"/>
  <c r="BK119" i="10"/>
  <c r="BN119" i="10" s="1"/>
  <c r="BK116" i="8"/>
  <c r="BN116" i="8" s="1"/>
  <c r="BS115" i="8"/>
  <c r="BT115" i="8" s="1"/>
  <c r="AM118" i="11"/>
  <c r="AP118" i="11" s="1"/>
  <c r="AQ118" i="11" s="1"/>
  <c r="U123" i="10"/>
  <c r="BQ117" i="8"/>
  <c r="BI117" i="8"/>
  <c r="BJ117" i="8" s="1"/>
  <c r="CO116" i="8"/>
  <c r="CG116" i="8"/>
  <c r="CH116" i="8" s="1"/>
  <c r="J120" i="8"/>
  <c r="L120" i="8" s="1"/>
  <c r="U119" i="8"/>
  <c r="M119" i="8"/>
  <c r="N119" i="8" s="1"/>
  <c r="H121" i="8"/>
  <c r="A122" i="8"/>
  <c r="Y121" i="8"/>
  <c r="DQ117" i="8"/>
  <c r="CZ117" i="8"/>
  <c r="DB117" i="8" s="1"/>
  <c r="DD117" i="8" s="1"/>
  <c r="DM115" i="8"/>
  <c r="DE115" i="8"/>
  <c r="DF115" i="8" s="1"/>
  <c r="AF120" i="8"/>
  <c r="AW120" i="8"/>
  <c r="BD119" i="8"/>
  <c r="BU119" i="8"/>
  <c r="EO116" i="8"/>
  <c r="DX116" i="8"/>
  <c r="DZ116" i="8" s="1"/>
  <c r="EB116" i="8" s="1"/>
  <c r="CO117" i="8"/>
  <c r="CG117" i="8"/>
  <c r="CH117" i="8" s="1"/>
  <c r="BQ118" i="8"/>
  <c r="BI118" i="8"/>
  <c r="BJ118" i="8" s="1"/>
  <c r="AH119" i="8"/>
  <c r="AJ119" i="8" s="1"/>
  <c r="DM116" i="8"/>
  <c r="DE116" i="8"/>
  <c r="DF116" i="8" s="1"/>
  <c r="CS118" i="8"/>
  <c r="CB118" i="8"/>
  <c r="AS118" i="8"/>
  <c r="AK118" i="8"/>
  <c r="AL118" i="8" s="1"/>
  <c r="DZ115" i="8"/>
  <c r="EB115" i="8" s="1"/>
  <c r="CS121" i="10"/>
  <c r="CB121" i="10"/>
  <c r="CO119" i="10"/>
  <c r="CG119" i="10"/>
  <c r="CH119" i="10" s="1"/>
  <c r="AS121" i="10"/>
  <c r="AK121" i="10"/>
  <c r="AL121" i="10" s="1"/>
  <c r="BF121" i="10"/>
  <c r="BH121" i="10" s="1"/>
  <c r="BU120" i="11"/>
  <c r="BD120" i="11"/>
  <c r="H122" i="11"/>
  <c r="Y122" i="11"/>
  <c r="A123" i="11"/>
  <c r="EK117" i="10"/>
  <c r="EC117" i="10"/>
  <c r="ED117" i="10" s="1"/>
  <c r="DB117" i="11"/>
  <c r="DD117" i="11" s="1"/>
  <c r="AS119" i="11"/>
  <c r="AK119" i="11"/>
  <c r="AL119" i="11" s="1"/>
  <c r="EK115" i="12"/>
  <c r="EC115" i="12"/>
  <c r="ED115" i="12" s="1"/>
  <c r="BU122" i="10"/>
  <c r="BD122" i="10"/>
  <c r="DM116" i="11"/>
  <c r="DE116" i="11"/>
  <c r="DF116" i="11" s="1"/>
  <c r="AH120" i="12"/>
  <c r="AJ120" i="12" s="1"/>
  <c r="U122" i="10"/>
  <c r="M122" i="10"/>
  <c r="N122" i="10" s="1"/>
  <c r="AH120" i="11"/>
  <c r="AJ120" i="11" s="1"/>
  <c r="DZ118" i="10"/>
  <c r="EB118" i="10" s="1"/>
  <c r="DX117" i="11"/>
  <c r="EO117" i="11"/>
  <c r="AH122" i="10"/>
  <c r="AJ122" i="10" s="1"/>
  <c r="BD120" i="12"/>
  <c r="BU120" i="12"/>
  <c r="DM116" i="12"/>
  <c r="DE116" i="12"/>
  <c r="DF116" i="12" s="1"/>
  <c r="DX119" i="10"/>
  <c r="EO119" i="10"/>
  <c r="BF119" i="11"/>
  <c r="BH119" i="11" s="1"/>
  <c r="BQ118" i="11"/>
  <c r="BI118" i="11"/>
  <c r="BJ118" i="11" s="1"/>
  <c r="CO117" i="11"/>
  <c r="CG117" i="11"/>
  <c r="CH117" i="11" s="1"/>
  <c r="AW121" i="11"/>
  <c r="AF121" i="11"/>
  <c r="BQ120" i="10"/>
  <c r="BI120" i="10"/>
  <c r="BJ120" i="10" s="1"/>
  <c r="AS119" i="12"/>
  <c r="AK119" i="12"/>
  <c r="AL119" i="12" s="1"/>
  <c r="DZ116" i="12"/>
  <c r="EB116" i="12" s="1"/>
  <c r="U120" i="12"/>
  <c r="M120" i="12"/>
  <c r="N120" i="12" s="1"/>
  <c r="DB119" i="10"/>
  <c r="DD119" i="10" s="1"/>
  <c r="CO117" i="12"/>
  <c r="CG117" i="12"/>
  <c r="CH117" i="12" s="1"/>
  <c r="CS119" i="11"/>
  <c r="CB119" i="11"/>
  <c r="EK115" i="11"/>
  <c r="EC115" i="11"/>
  <c r="ED115" i="11" s="1"/>
  <c r="CS119" i="12"/>
  <c r="CB119" i="12"/>
  <c r="DQ120" i="10"/>
  <c r="CZ120" i="10"/>
  <c r="AF121" i="12"/>
  <c r="AW121" i="12"/>
  <c r="CZ118" i="12"/>
  <c r="DQ118" i="12"/>
  <c r="DX117" i="12"/>
  <c r="EO117" i="12"/>
  <c r="BQ118" i="12"/>
  <c r="BI118" i="12"/>
  <c r="BJ118" i="12" s="1"/>
  <c r="DZ116" i="11"/>
  <c r="EB116" i="11" s="1"/>
  <c r="A125" i="10"/>
  <c r="Y124" i="10"/>
  <c r="H124" i="10"/>
  <c r="DM118" i="10"/>
  <c r="DE118" i="10"/>
  <c r="DF118" i="10" s="1"/>
  <c r="A123" i="12"/>
  <c r="H122" i="12"/>
  <c r="Y122" i="12"/>
  <c r="CD118" i="12"/>
  <c r="CF118" i="12" s="1"/>
  <c r="DB117" i="12"/>
  <c r="DD117" i="12" s="1"/>
  <c r="U120" i="11"/>
  <c r="M120" i="11"/>
  <c r="N120" i="11" s="1"/>
  <c r="CD118" i="11"/>
  <c r="CF118" i="11" s="1"/>
  <c r="AW123" i="10"/>
  <c r="AF123" i="10"/>
  <c r="BF119" i="12"/>
  <c r="BH119" i="12" s="1"/>
  <c r="J121" i="12"/>
  <c r="L121" i="12" s="1"/>
  <c r="J121" i="11"/>
  <c r="L121" i="11" s="1"/>
  <c r="CD120" i="10"/>
  <c r="CF120" i="10" s="1"/>
  <c r="DQ118" i="11"/>
  <c r="CZ118" i="11"/>
  <c r="Y124" i="13" l="1"/>
  <c r="DR124" i="11" s="1"/>
  <c r="DS124" i="11" s="1"/>
  <c r="DW124" i="11" s="1"/>
  <c r="DY124" i="11" s="1"/>
  <c r="R124" i="13"/>
  <c r="CT124" i="8" s="1"/>
  <c r="CU124" i="8" s="1"/>
  <c r="CY124" i="8" s="1"/>
  <c r="DA124" i="8" s="1"/>
  <c r="M124" i="13"/>
  <c r="AX124" i="11" s="1"/>
  <c r="AY124" i="11" s="1"/>
  <c r="BC124" i="11" s="1"/>
  <c r="BE124" i="11" s="1"/>
  <c r="P124" i="13"/>
  <c r="BV124" i="10" s="1"/>
  <c r="BW124" i="10" s="1"/>
  <c r="CA124" i="10" s="1"/>
  <c r="CC124" i="10" s="1"/>
  <c r="I124" i="13"/>
  <c r="Z124" i="11" s="1"/>
  <c r="AA124" i="11" s="1"/>
  <c r="AE124" i="11" s="1"/>
  <c r="AG124" i="11" s="1"/>
  <c r="C124" i="13"/>
  <c r="B124" i="12" s="1"/>
  <c r="C124" i="12" s="1"/>
  <c r="G124" i="12" s="1"/>
  <c r="I124" i="12" s="1"/>
  <c r="G124" i="13"/>
  <c r="Z124" i="12" s="1"/>
  <c r="AA124" i="12" s="1"/>
  <c r="AE124" i="12" s="1"/>
  <c r="AG124" i="12" s="1"/>
  <c r="J124" i="13"/>
  <c r="AX124" i="8" s="1"/>
  <c r="AY124" i="8" s="1"/>
  <c r="BC124" i="8" s="1"/>
  <c r="BE124" i="8" s="1"/>
  <c r="L124" i="13"/>
  <c r="AX124" i="10" s="1"/>
  <c r="AY124" i="10" s="1"/>
  <c r="BC124" i="10" s="1"/>
  <c r="BE124" i="10" s="1"/>
  <c r="A125" i="13"/>
  <c r="U124" i="13"/>
  <c r="CT124" i="11" s="1"/>
  <c r="CU124" i="11" s="1"/>
  <c r="CY124" i="11" s="1"/>
  <c r="DA124" i="11" s="1"/>
  <c r="V124" i="13"/>
  <c r="DR124" i="8" s="1"/>
  <c r="DS124" i="8" s="1"/>
  <c r="DW124" i="8" s="1"/>
  <c r="DY124" i="8" s="1"/>
  <c r="S124" i="13"/>
  <c r="CT124" i="12" s="1"/>
  <c r="CU124" i="12" s="1"/>
  <c r="CY124" i="12" s="1"/>
  <c r="DA124" i="12" s="1"/>
  <c r="X124" i="13"/>
  <c r="DR124" i="10" s="1"/>
  <c r="DS124" i="10" s="1"/>
  <c r="DW124" i="10" s="1"/>
  <c r="DY124" i="10" s="1"/>
  <c r="W124" i="13"/>
  <c r="DR124" i="12" s="1"/>
  <c r="DS124" i="12" s="1"/>
  <c r="DW124" i="12" s="1"/>
  <c r="DY124" i="12" s="1"/>
  <c r="E124" i="13"/>
  <c r="B124" i="11" s="1"/>
  <c r="C124" i="11" s="1"/>
  <c r="G124" i="11" s="1"/>
  <c r="I124" i="11" s="1"/>
  <c r="B124" i="13"/>
  <c r="B124" i="8" s="1"/>
  <c r="C124" i="8" s="1"/>
  <c r="G124" i="8" s="1"/>
  <c r="I124" i="8" s="1"/>
  <c r="H124" i="13"/>
  <c r="Z124" i="10" s="1"/>
  <c r="AA124" i="10" s="1"/>
  <c r="AE124" i="10" s="1"/>
  <c r="AG124" i="10" s="1"/>
  <c r="T124" i="13"/>
  <c r="CT124" i="10" s="1"/>
  <c r="CU124" i="10" s="1"/>
  <c r="CY124" i="10" s="1"/>
  <c r="DA124" i="10" s="1"/>
  <c r="K124" i="13"/>
  <c r="AX124" i="12" s="1"/>
  <c r="AY124" i="12" s="1"/>
  <c r="BC124" i="12" s="1"/>
  <c r="BE124" i="12" s="1"/>
  <c r="D124" i="13"/>
  <c r="B124" i="10" s="1"/>
  <c r="C124" i="10" s="1"/>
  <c r="G124" i="10" s="1"/>
  <c r="I124" i="10" s="1"/>
  <c r="N124" i="13"/>
  <c r="BV124" i="8" s="1"/>
  <c r="BW124" i="8" s="1"/>
  <c r="CA124" i="8" s="1"/>
  <c r="CC124" i="8" s="1"/>
  <c r="F124" i="13"/>
  <c r="Z124" i="8" s="1"/>
  <c r="AA124" i="8" s="1"/>
  <c r="AE124" i="8" s="1"/>
  <c r="AG124" i="8" s="1"/>
  <c r="O124" i="13"/>
  <c r="BV124" i="12" s="1"/>
  <c r="BW124" i="12" s="1"/>
  <c r="CA124" i="12" s="1"/>
  <c r="CC124" i="12" s="1"/>
  <c r="Q124" i="13"/>
  <c r="BV124" i="11" s="1"/>
  <c r="BW124" i="11" s="1"/>
  <c r="CA124" i="11" s="1"/>
  <c r="CC124" i="11" s="1"/>
  <c r="L123" i="10"/>
  <c r="BO119" i="10"/>
  <c r="BS119" i="10"/>
  <c r="BT119" i="10" s="1"/>
  <c r="EI116" i="10"/>
  <c r="EM116" i="10"/>
  <c r="EN116" i="10" s="1"/>
  <c r="CM116" i="11"/>
  <c r="CQ116" i="11"/>
  <c r="CR116" i="11" s="1"/>
  <c r="S121" i="10"/>
  <c r="W121" i="10"/>
  <c r="X121" i="10" s="1"/>
  <c r="BO117" i="11"/>
  <c r="BS117" i="11"/>
  <c r="BT117" i="11" s="1"/>
  <c r="DO115" i="12"/>
  <c r="DP115" i="12" s="1"/>
  <c r="CQ118" i="10"/>
  <c r="CR118" i="10" s="1"/>
  <c r="BO116" i="8"/>
  <c r="BS116" i="8"/>
  <c r="BT116" i="8" s="1"/>
  <c r="DK115" i="11"/>
  <c r="DO115" i="11"/>
  <c r="DP115" i="11" s="1"/>
  <c r="AQ118" i="12"/>
  <c r="AU118" i="12"/>
  <c r="AV118" i="12" s="1"/>
  <c r="S119" i="12"/>
  <c r="W119" i="12"/>
  <c r="X119" i="12" s="1"/>
  <c r="EI114" i="11"/>
  <c r="EM114" i="11"/>
  <c r="EN114" i="11" s="1"/>
  <c r="EI114" i="8"/>
  <c r="EM114" i="8"/>
  <c r="EN114" i="8" s="1"/>
  <c r="CM116" i="12"/>
  <c r="CQ116" i="12"/>
  <c r="CR116" i="12" s="1"/>
  <c r="EI113" i="8"/>
  <c r="EM113" i="8"/>
  <c r="EN113" i="8" s="1"/>
  <c r="DK114" i="8"/>
  <c r="DO114" i="8"/>
  <c r="DP114" i="8" s="1"/>
  <c r="AQ120" i="10"/>
  <c r="AU120" i="10"/>
  <c r="AV120" i="10" s="1"/>
  <c r="EI114" i="12"/>
  <c r="EM114" i="12"/>
  <c r="EN114" i="12" s="1"/>
  <c r="DK117" i="10"/>
  <c r="DO117" i="10"/>
  <c r="DP117" i="10" s="1"/>
  <c r="S119" i="11"/>
  <c r="W119" i="11"/>
  <c r="X119" i="11" s="1"/>
  <c r="BO117" i="12"/>
  <c r="BS117" i="12"/>
  <c r="BT117" i="12" s="1"/>
  <c r="CI117" i="11"/>
  <c r="CL117" i="11" s="1"/>
  <c r="DG116" i="12"/>
  <c r="DJ116" i="12" s="1"/>
  <c r="EE115" i="12"/>
  <c r="EH115" i="12" s="1"/>
  <c r="AM121" i="10"/>
  <c r="AP121" i="10" s="1"/>
  <c r="CI117" i="8"/>
  <c r="CL117" i="8" s="1"/>
  <c r="DG115" i="8"/>
  <c r="DJ115" i="8" s="1"/>
  <c r="DK115" i="8" s="1"/>
  <c r="O123" i="10"/>
  <c r="R123" i="10" s="1"/>
  <c r="AM119" i="12"/>
  <c r="AP119" i="12" s="1"/>
  <c r="O122" i="10"/>
  <c r="R122" i="10" s="1"/>
  <c r="BK118" i="11"/>
  <c r="BN118" i="11" s="1"/>
  <c r="BO118" i="11" s="1"/>
  <c r="AM119" i="11"/>
  <c r="AP119" i="11" s="1"/>
  <c r="CI119" i="10"/>
  <c r="CL119" i="10" s="1"/>
  <c r="CI116" i="8"/>
  <c r="CL116" i="8" s="1"/>
  <c r="BK118" i="12"/>
  <c r="BN118" i="12" s="1"/>
  <c r="BO118" i="12" s="1"/>
  <c r="CI117" i="12"/>
  <c r="CL117" i="12" s="1"/>
  <c r="BK120" i="10"/>
  <c r="BN120" i="10" s="1"/>
  <c r="DG116" i="8"/>
  <c r="DJ116" i="8" s="1"/>
  <c r="BK117" i="8"/>
  <c r="BN117" i="8" s="1"/>
  <c r="BO117" i="8" s="1"/>
  <c r="DG118" i="10"/>
  <c r="DJ118" i="10" s="1"/>
  <c r="AU118" i="11"/>
  <c r="AV118" i="11" s="1"/>
  <c r="DG116" i="11"/>
  <c r="DJ116" i="11" s="1"/>
  <c r="DK116" i="11" s="1"/>
  <c r="O120" i="11"/>
  <c r="R120" i="11" s="1"/>
  <c r="O120" i="12"/>
  <c r="R120" i="12" s="1"/>
  <c r="BK118" i="8"/>
  <c r="BN118" i="8" s="1"/>
  <c r="EE115" i="11"/>
  <c r="EH115" i="11" s="1"/>
  <c r="EI115" i="11" s="1"/>
  <c r="EE117" i="10"/>
  <c r="EH117" i="10" s="1"/>
  <c r="AM118" i="8"/>
  <c r="AP118" i="8" s="1"/>
  <c r="AQ118" i="8" s="1"/>
  <c r="AU118" i="8" s="1"/>
  <c r="AV118" i="8" s="1"/>
  <c r="O119" i="8"/>
  <c r="R119" i="8" s="1"/>
  <c r="S119" i="8" s="1"/>
  <c r="W119" i="8" s="1"/>
  <c r="X119" i="8" s="1"/>
  <c r="AK119" i="8"/>
  <c r="AL119" i="8" s="1"/>
  <c r="AS119" i="8"/>
  <c r="DX117" i="8"/>
  <c r="DZ117" i="8" s="1"/>
  <c r="EB117" i="8" s="1"/>
  <c r="EO117" i="8"/>
  <c r="U120" i="8"/>
  <c r="M120" i="8"/>
  <c r="N120" i="8" s="1"/>
  <c r="CB119" i="8"/>
  <c r="CD119" i="8" s="1"/>
  <c r="CF119" i="8" s="1"/>
  <c r="CS119" i="8"/>
  <c r="CD118" i="8"/>
  <c r="CF118" i="8" s="1"/>
  <c r="BF119" i="8"/>
  <c r="BH119" i="8" s="1"/>
  <c r="AW121" i="8"/>
  <c r="AF121" i="8"/>
  <c r="AH121" i="8" s="1"/>
  <c r="AJ121" i="8" s="1"/>
  <c r="DQ118" i="8"/>
  <c r="CZ118" i="8"/>
  <c r="BU120" i="8"/>
  <c r="BD120" i="8"/>
  <c r="BF120" i="8" s="1"/>
  <c r="BH120" i="8" s="1"/>
  <c r="Y122" i="8"/>
  <c r="A123" i="8"/>
  <c r="H122" i="8"/>
  <c r="AH120" i="8"/>
  <c r="AJ120" i="8" s="1"/>
  <c r="J121" i="8"/>
  <c r="L121" i="8" s="1"/>
  <c r="EK115" i="8"/>
  <c r="EC115" i="8"/>
  <c r="ED115" i="8" s="1"/>
  <c r="EK116" i="8"/>
  <c r="EC116" i="8"/>
  <c r="ED116" i="8" s="1"/>
  <c r="DM117" i="8"/>
  <c r="DE117" i="8"/>
  <c r="DF117" i="8" s="1"/>
  <c r="Y123" i="12"/>
  <c r="H123" i="12"/>
  <c r="A124" i="12"/>
  <c r="J124" i="10"/>
  <c r="EK116" i="12"/>
  <c r="EC116" i="12"/>
  <c r="ED116" i="12" s="1"/>
  <c r="BQ121" i="10"/>
  <c r="BI121" i="10"/>
  <c r="BJ121" i="10" s="1"/>
  <c r="CD121" i="10"/>
  <c r="CF121" i="10" s="1"/>
  <c r="CD119" i="12"/>
  <c r="CF119" i="12" s="1"/>
  <c r="AF124" i="10"/>
  <c r="AW124" i="10"/>
  <c r="AH121" i="11"/>
  <c r="AJ121" i="11" s="1"/>
  <c r="DZ119" i="10"/>
  <c r="EB119" i="10" s="1"/>
  <c r="BF122" i="10"/>
  <c r="BH122" i="10" s="1"/>
  <c r="Y123" i="11"/>
  <c r="A124" i="11"/>
  <c r="H123" i="11"/>
  <c r="DQ121" i="10"/>
  <c r="CZ121" i="10"/>
  <c r="DB118" i="12"/>
  <c r="DD118" i="12" s="1"/>
  <c r="U121" i="12"/>
  <c r="M121" i="12"/>
  <c r="N121" i="12" s="1"/>
  <c r="AH123" i="10"/>
  <c r="AJ123" i="10" s="1"/>
  <c r="Y125" i="10"/>
  <c r="A126" i="10"/>
  <c r="H125" i="10"/>
  <c r="DZ117" i="12"/>
  <c r="EB117" i="12" s="1"/>
  <c r="DB120" i="10"/>
  <c r="DD120" i="10" s="1"/>
  <c r="DM119" i="10"/>
  <c r="DE119" i="10"/>
  <c r="DF119" i="10" s="1"/>
  <c r="BU121" i="11"/>
  <c r="BD121" i="11"/>
  <c r="CS122" i="10"/>
  <c r="CB122" i="10"/>
  <c r="AW122" i="11"/>
  <c r="AF122" i="11"/>
  <c r="CO120" i="10"/>
  <c r="CG120" i="10"/>
  <c r="CH120" i="10" s="1"/>
  <c r="BU123" i="10"/>
  <c r="BD123" i="10"/>
  <c r="DM117" i="12"/>
  <c r="DE117" i="12"/>
  <c r="DF117" i="12" s="1"/>
  <c r="EO118" i="12"/>
  <c r="DX118" i="12"/>
  <c r="DX120" i="10"/>
  <c r="EO120" i="10"/>
  <c r="J122" i="11"/>
  <c r="L122" i="11" s="1"/>
  <c r="EK118" i="10"/>
  <c r="EC118" i="10"/>
  <c r="ED118" i="10" s="1"/>
  <c r="BF120" i="11"/>
  <c r="BH120" i="11" s="1"/>
  <c r="DB118" i="11"/>
  <c r="DD118" i="11" s="1"/>
  <c r="U121" i="11"/>
  <c r="M121" i="11"/>
  <c r="N121" i="11" s="1"/>
  <c r="BQ119" i="12"/>
  <c r="BI119" i="12"/>
  <c r="BJ119" i="12" s="1"/>
  <c r="CO118" i="11"/>
  <c r="CG118" i="11"/>
  <c r="CH118" i="11" s="1"/>
  <c r="CO118" i="12"/>
  <c r="CG118" i="12"/>
  <c r="CH118" i="12" s="1"/>
  <c r="BD121" i="12"/>
  <c r="BU121" i="12"/>
  <c r="CZ119" i="12"/>
  <c r="DQ119" i="12"/>
  <c r="CD119" i="11"/>
  <c r="CF119" i="11" s="1"/>
  <c r="CB120" i="12"/>
  <c r="CS120" i="12"/>
  <c r="AS122" i="10"/>
  <c r="AK122" i="10"/>
  <c r="AL122" i="10" s="1"/>
  <c r="CS120" i="11"/>
  <c r="CB120" i="11"/>
  <c r="EK116" i="11"/>
  <c r="EC116" i="11"/>
  <c r="ED116" i="11" s="1"/>
  <c r="AS120" i="12"/>
  <c r="AK120" i="12"/>
  <c r="AL120" i="12" s="1"/>
  <c r="EO118" i="11"/>
  <c r="DX118" i="11"/>
  <c r="AW122" i="12"/>
  <c r="AF122" i="12"/>
  <c r="AH121" i="12"/>
  <c r="AJ121" i="12" s="1"/>
  <c r="CZ119" i="11"/>
  <c r="DQ119" i="11"/>
  <c r="BQ119" i="11"/>
  <c r="BI119" i="11"/>
  <c r="BJ119" i="11" s="1"/>
  <c r="BF120" i="12"/>
  <c r="BH120" i="12" s="1"/>
  <c r="AS120" i="11"/>
  <c r="AK120" i="11"/>
  <c r="AL120" i="11" s="1"/>
  <c r="DM117" i="11"/>
  <c r="DE117" i="11"/>
  <c r="DF117" i="11" s="1"/>
  <c r="J122" i="12"/>
  <c r="L122" i="12" s="1"/>
  <c r="DZ117" i="11"/>
  <c r="EB117" i="11" s="1"/>
  <c r="L124" i="10" l="1"/>
  <c r="H125" i="13"/>
  <c r="Z125" i="10" s="1"/>
  <c r="AA125" i="10" s="1"/>
  <c r="AE125" i="10" s="1"/>
  <c r="AG125" i="10" s="1"/>
  <c r="Q125" i="13"/>
  <c r="BV125" i="11" s="1"/>
  <c r="BW125" i="11" s="1"/>
  <c r="CA125" i="11" s="1"/>
  <c r="CC125" i="11" s="1"/>
  <c r="O125" i="13"/>
  <c r="BV125" i="12" s="1"/>
  <c r="BW125" i="12" s="1"/>
  <c r="CA125" i="12" s="1"/>
  <c r="CC125" i="12" s="1"/>
  <c r="E125" i="13"/>
  <c r="B125" i="11" s="1"/>
  <c r="C125" i="11" s="1"/>
  <c r="G125" i="11" s="1"/>
  <c r="I125" i="11" s="1"/>
  <c r="F125" i="13"/>
  <c r="Z125" i="8" s="1"/>
  <c r="AA125" i="8" s="1"/>
  <c r="AE125" i="8" s="1"/>
  <c r="AG125" i="8" s="1"/>
  <c r="Y125" i="13"/>
  <c r="DR125" i="11" s="1"/>
  <c r="DS125" i="11" s="1"/>
  <c r="DW125" i="11" s="1"/>
  <c r="DY125" i="11" s="1"/>
  <c r="C125" i="13"/>
  <c r="B125" i="12" s="1"/>
  <c r="C125" i="12" s="1"/>
  <c r="G125" i="12" s="1"/>
  <c r="I125" i="12" s="1"/>
  <c r="K125" i="13"/>
  <c r="AX125" i="12" s="1"/>
  <c r="AY125" i="12" s="1"/>
  <c r="BC125" i="12" s="1"/>
  <c r="BE125" i="12" s="1"/>
  <c r="D125" i="13"/>
  <c r="B125" i="10" s="1"/>
  <c r="C125" i="10" s="1"/>
  <c r="G125" i="10" s="1"/>
  <c r="I125" i="10" s="1"/>
  <c r="A126" i="13"/>
  <c r="P125" i="13"/>
  <c r="BV125" i="10" s="1"/>
  <c r="BW125" i="10" s="1"/>
  <c r="CA125" i="10" s="1"/>
  <c r="CC125" i="10" s="1"/>
  <c r="M125" i="13"/>
  <c r="AX125" i="11" s="1"/>
  <c r="AY125" i="11" s="1"/>
  <c r="BC125" i="11" s="1"/>
  <c r="BE125" i="11" s="1"/>
  <c r="L125" i="13"/>
  <c r="AX125" i="10" s="1"/>
  <c r="AY125" i="10" s="1"/>
  <c r="BC125" i="10" s="1"/>
  <c r="BE125" i="10" s="1"/>
  <c r="J125" i="13"/>
  <c r="AX125" i="8" s="1"/>
  <c r="AY125" i="8" s="1"/>
  <c r="BC125" i="8" s="1"/>
  <c r="BE125" i="8" s="1"/>
  <c r="R125" i="13"/>
  <c r="CT125" i="8" s="1"/>
  <c r="CU125" i="8" s="1"/>
  <c r="CY125" i="8" s="1"/>
  <c r="DA125" i="8" s="1"/>
  <c r="I125" i="13"/>
  <c r="Z125" i="11" s="1"/>
  <c r="AA125" i="11" s="1"/>
  <c r="AE125" i="11" s="1"/>
  <c r="AG125" i="11" s="1"/>
  <c r="V125" i="13"/>
  <c r="DR125" i="8" s="1"/>
  <c r="DS125" i="8" s="1"/>
  <c r="DW125" i="8" s="1"/>
  <c r="DY125" i="8" s="1"/>
  <c r="N125" i="13"/>
  <c r="BV125" i="8" s="1"/>
  <c r="BW125" i="8" s="1"/>
  <c r="CA125" i="8" s="1"/>
  <c r="CC125" i="8" s="1"/>
  <c r="T125" i="13"/>
  <c r="CT125" i="10" s="1"/>
  <c r="CU125" i="10" s="1"/>
  <c r="CY125" i="10" s="1"/>
  <c r="DA125" i="10" s="1"/>
  <c r="U125" i="13"/>
  <c r="CT125" i="11" s="1"/>
  <c r="CU125" i="11" s="1"/>
  <c r="CY125" i="11" s="1"/>
  <c r="DA125" i="11" s="1"/>
  <c r="G125" i="13"/>
  <c r="Z125" i="12" s="1"/>
  <c r="AA125" i="12" s="1"/>
  <c r="AE125" i="12" s="1"/>
  <c r="AG125" i="12" s="1"/>
  <c r="W125" i="13"/>
  <c r="DR125" i="12" s="1"/>
  <c r="DS125" i="12" s="1"/>
  <c r="DW125" i="12" s="1"/>
  <c r="DY125" i="12" s="1"/>
  <c r="S125" i="13"/>
  <c r="CT125" i="12" s="1"/>
  <c r="CU125" i="12" s="1"/>
  <c r="CY125" i="12" s="1"/>
  <c r="DA125" i="12" s="1"/>
  <c r="B125" i="13"/>
  <c r="B125" i="8" s="1"/>
  <c r="C125" i="8" s="1"/>
  <c r="G125" i="8" s="1"/>
  <c r="I125" i="8" s="1"/>
  <c r="X125" i="13"/>
  <c r="DR125" i="10" s="1"/>
  <c r="DS125" i="10" s="1"/>
  <c r="DW125" i="10" s="1"/>
  <c r="DY125" i="10" s="1"/>
  <c r="BO118" i="8"/>
  <c r="BS118" i="8"/>
  <c r="BT118" i="8" s="1"/>
  <c r="S120" i="12"/>
  <c r="W120" i="12"/>
  <c r="X120" i="12" s="1"/>
  <c r="DK116" i="12"/>
  <c r="DO116" i="12"/>
  <c r="DP116" i="12" s="1"/>
  <c r="DO115" i="8"/>
  <c r="DP115" i="8" s="1"/>
  <c r="S120" i="11"/>
  <c r="W120" i="11"/>
  <c r="X120" i="11" s="1"/>
  <c r="BO120" i="10"/>
  <c r="BS120" i="10"/>
  <c r="BT120" i="10" s="1"/>
  <c r="EI115" i="12"/>
  <c r="EM115" i="12"/>
  <c r="EN115" i="12" s="1"/>
  <c r="EI117" i="10"/>
  <c r="EM117" i="10"/>
  <c r="EN117" i="10" s="1"/>
  <c r="CM117" i="12"/>
  <c r="CQ117" i="12"/>
  <c r="CR117" i="12" s="1"/>
  <c r="S122" i="10"/>
  <c r="W122" i="10"/>
  <c r="X122" i="10" s="1"/>
  <c r="AQ119" i="12"/>
  <c r="AU119" i="12"/>
  <c r="AV119" i="12" s="1"/>
  <c r="W123" i="10"/>
  <c r="X123" i="10" s="1"/>
  <c r="S123" i="10"/>
  <c r="CM117" i="11"/>
  <c r="CQ117" i="11"/>
  <c r="CR117" i="11" s="1"/>
  <c r="DK118" i="10"/>
  <c r="DO118" i="10"/>
  <c r="DP118" i="10" s="1"/>
  <c r="CM116" i="8"/>
  <c r="CQ116" i="8"/>
  <c r="CR116" i="8" s="1"/>
  <c r="CM119" i="10"/>
  <c r="CQ119" i="10"/>
  <c r="CR119" i="10" s="1"/>
  <c r="AQ119" i="11"/>
  <c r="AU119" i="11"/>
  <c r="AV119" i="11" s="1"/>
  <c r="CM117" i="8"/>
  <c r="CQ117" i="8"/>
  <c r="CR117" i="8" s="1"/>
  <c r="DK116" i="8"/>
  <c r="DO116" i="8"/>
  <c r="DP116" i="8" s="1"/>
  <c r="AQ121" i="10"/>
  <c r="AU121" i="10"/>
  <c r="AV121" i="10" s="1"/>
  <c r="CI120" i="10"/>
  <c r="CL120" i="10" s="1"/>
  <c r="CI118" i="11"/>
  <c r="CL118" i="11" s="1"/>
  <c r="DG119" i="10"/>
  <c r="DJ119" i="10" s="1"/>
  <c r="BK121" i="10"/>
  <c r="BN121" i="10" s="1"/>
  <c r="O120" i="8"/>
  <c r="R120" i="8" s="1"/>
  <c r="S120" i="8" s="1"/>
  <c r="W120" i="8" s="1"/>
  <c r="X120" i="8" s="1"/>
  <c r="EE116" i="11"/>
  <c r="EH116" i="11" s="1"/>
  <c r="O121" i="12"/>
  <c r="R121" i="12" s="1"/>
  <c r="DG117" i="8"/>
  <c r="DJ117" i="8" s="1"/>
  <c r="DG117" i="11"/>
  <c r="DJ117" i="11" s="1"/>
  <c r="EE118" i="10"/>
  <c r="EH118" i="10" s="1"/>
  <c r="AM120" i="11"/>
  <c r="AP120" i="11" s="1"/>
  <c r="BK119" i="12"/>
  <c r="BN119" i="12" s="1"/>
  <c r="EE116" i="12"/>
  <c r="EH116" i="12" s="1"/>
  <c r="BS118" i="11"/>
  <c r="BT118" i="11" s="1"/>
  <c r="EE116" i="8"/>
  <c r="EH116" i="8" s="1"/>
  <c r="O121" i="11"/>
  <c r="R121" i="11" s="1"/>
  <c r="DG117" i="12"/>
  <c r="DJ117" i="12" s="1"/>
  <c r="DK117" i="12" s="1"/>
  <c r="BK119" i="11"/>
  <c r="BN119" i="11" s="1"/>
  <c r="AM122" i="10"/>
  <c r="AP122" i="10" s="1"/>
  <c r="AQ122" i="10" s="1"/>
  <c r="EE115" i="8"/>
  <c r="EH115" i="8" s="1"/>
  <c r="EI115" i="8" s="1"/>
  <c r="AM119" i="8"/>
  <c r="AP119" i="8" s="1"/>
  <c r="AQ119" i="8" s="1"/>
  <c r="AU119" i="8" s="1"/>
  <c r="AV119" i="8" s="1"/>
  <c r="EM115" i="11"/>
  <c r="EN115" i="11" s="1"/>
  <c r="AM120" i="12"/>
  <c r="AP120" i="12" s="1"/>
  <c r="CI118" i="12"/>
  <c r="CL118" i="12" s="1"/>
  <c r="BS117" i="8"/>
  <c r="BT117" i="8" s="1"/>
  <c r="BS118" i="12"/>
  <c r="BT118" i="12" s="1"/>
  <c r="DO116" i="11"/>
  <c r="DP116" i="11" s="1"/>
  <c r="Y123" i="8"/>
  <c r="A124" i="8"/>
  <c r="H123" i="8"/>
  <c r="BU121" i="8"/>
  <c r="BD121" i="8"/>
  <c r="BF121" i="8" s="1"/>
  <c r="BH121" i="8" s="1"/>
  <c r="U121" i="8"/>
  <c r="M121" i="8"/>
  <c r="N121" i="8" s="1"/>
  <c r="AW122" i="8"/>
  <c r="AF122" i="8"/>
  <c r="BQ120" i="8"/>
  <c r="BI120" i="8"/>
  <c r="BJ120" i="8" s="1"/>
  <c r="BQ119" i="8"/>
  <c r="BI119" i="8"/>
  <c r="BJ119" i="8" s="1"/>
  <c r="AS120" i="8"/>
  <c r="AK120" i="8"/>
  <c r="AL120" i="8" s="1"/>
  <c r="CS120" i="8"/>
  <c r="CB120" i="8"/>
  <c r="EK117" i="8"/>
  <c r="EC117" i="8"/>
  <c r="ED117" i="8" s="1"/>
  <c r="DB118" i="8"/>
  <c r="DD118" i="8" s="1"/>
  <c r="CO118" i="8"/>
  <c r="CG118" i="8"/>
  <c r="CH118" i="8" s="1"/>
  <c r="DX118" i="8"/>
  <c r="DZ118" i="8" s="1"/>
  <c r="EB118" i="8" s="1"/>
  <c r="EO118" i="8"/>
  <c r="DQ119" i="8"/>
  <c r="CZ119" i="8"/>
  <c r="DB119" i="8" s="1"/>
  <c r="DD119" i="8" s="1"/>
  <c r="CO119" i="8"/>
  <c r="CG119" i="8"/>
  <c r="CH119" i="8" s="1"/>
  <c r="J122" i="8"/>
  <c r="L122" i="8" s="1"/>
  <c r="AS121" i="8"/>
  <c r="AK121" i="8"/>
  <c r="AL121" i="8" s="1"/>
  <c r="DQ120" i="12"/>
  <c r="CZ120" i="12"/>
  <c r="CD120" i="12"/>
  <c r="CF120" i="12" s="1"/>
  <c r="CB121" i="11"/>
  <c r="CS121" i="11"/>
  <c r="EK117" i="12"/>
  <c r="EC117" i="12"/>
  <c r="ED117" i="12" s="1"/>
  <c r="DX121" i="10"/>
  <c r="EO121" i="10"/>
  <c r="EK119" i="10"/>
  <c r="EC119" i="10"/>
  <c r="ED119" i="10" s="1"/>
  <c r="U124" i="10"/>
  <c r="M124" i="10"/>
  <c r="N124" i="10" s="1"/>
  <c r="U122" i="12"/>
  <c r="M122" i="12"/>
  <c r="N122" i="12" s="1"/>
  <c r="BQ120" i="12"/>
  <c r="BI120" i="12"/>
  <c r="BJ120" i="12" s="1"/>
  <c r="AS121" i="12"/>
  <c r="AK121" i="12"/>
  <c r="AL121" i="12" s="1"/>
  <c r="DM118" i="11"/>
  <c r="DE118" i="11"/>
  <c r="DF118" i="11" s="1"/>
  <c r="CD122" i="10"/>
  <c r="CF122" i="10" s="1"/>
  <c r="J125" i="10"/>
  <c r="L125" i="10" s="1"/>
  <c r="J123" i="11"/>
  <c r="L123" i="11" s="1"/>
  <c r="A125" i="12"/>
  <c r="Y124" i="12"/>
  <c r="H124" i="12"/>
  <c r="DB119" i="11"/>
  <c r="DD119" i="11" s="1"/>
  <c r="AH124" i="10"/>
  <c r="AJ124" i="10" s="1"/>
  <c r="CD120" i="11"/>
  <c r="CF120" i="11" s="1"/>
  <c r="BF123" i="10"/>
  <c r="BH123" i="10" s="1"/>
  <c r="DQ122" i="10"/>
  <c r="CZ122" i="10"/>
  <c r="Y126" i="10"/>
  <c r="H126" i="10"/>
  <c r="J126" i="10" s="1"/>
  <c r="A127" i="10"/>
  <c r="H124" i="11"/>
  <c r="A125" i="11"/>
  <c r="Y124" i="11"/>
  <c r="AS121" i="11"/>
  <c r="AK121" i="11"/>
  <c r="AL121" i="11" s="1"/>
  <c r="CO119" i="12"/>
  <c r="CG119" i="12"/>
  <c r="CH119" i="12" s="1"/>
  <c r="J123" i="12"/>
  <c r="L123" i="12" s="1"/>
  <c r="DB121" i="10"/>
  <c r="DD121" i="10" s="1"/>
  <c r="EK117" i="11"/>
  <c r="EC117" i="11"/>
  <c r="ED117" i="11" s="1"/>
  <c r="AH122" i="12"/>
  <c r="AJ122" i="12" s="1"/>
  <c r="DQ120" i="11"/>
  <c r="CZ120" i="11"/>
  <c r="CO119" i="11"/>
  <c r="CG119" i="11"/>
  <c r="CH119" i="11" s="1"/>
  <c r="BQ120" i="11"/>
  <c r="BI120" i="11"/>
  <c r="BJ120" i="11" s="1"/>
  <c r="U122" i="11"/>
  <c r="M122" i="11"/>
  <c r="N122" i="11" s="1"/>
  <c r="CS123" i="10"/>
  <c r="CB123" i="10"/>
  <c r="AW125" i="10"/>
  <c r="AF125" i="10"/>
  <c r="AW123" i="11"/>
  <c r="AF123" i="11"/>
  <c r="AF123" i="12"/>
  <c r="AW123" i="12"/>
  <c r="BF121" i="12"/>
  <c r="BH121" i="12" s="1"/>
  <c r="BF121" i="11"/>
  <c r="BH121" i="11" s="1"/>
  <c r="BU122" i="12"/>
  <c r="BD122" i="12"/>
  <c r="DX119" i="12"/>
  <c r="EO119" i="12"/>
  <c r="DB119" i="12"/>
  <c r="DD119" i="12" s="1"/>
  <c r="DZ120" i="10"/>
  <c r="EB120" i="10" s="1"/>
  <c r="AH122" i="11"/>
  <c r="AJ122" i="11" s="1"/>
  <c r="AS123" i="10"/>
  <c r="AK123" i="10"/>
  <c r="AL123" i="10" s="1"/>
  <c r="DM118" i="12"/>
  <c r="DE118" i="12"/>
  <c r="DF118" i="12" s="1"/>
  <c r="BQ122" i="10"/>
  <c r="BI122" i="10"/>
  <c r="BJ122" i="10" s="1"/>
  <c r="DX119" i="11"/>
  <c r="EO119" i="11"/>
  <c r="DZ118" i="11"/>
  <c r="EB118" i="11" s="1"/>
  <c r="CB121" i="12"/>
  <c r="CS121" i="12"/>
  <c r="DZ118" i="12"/>
  <c r="EB118" i="12" s="1"/>
  <c r="BD122" i="11"/>
  <c r="BU122" i="11"/>
  <c r="DM120" i="10"/>
  <c r="DE120" i="10"/>
  <c r="DF120" i="10" s="1"/>
  <c r="BU124" i="10"/>
  <c r="BD124" i="10"/>
  <c r="CO121" i="10"/>
  <c r="CG121" i="10"/>
  <c r="CH121" i="10" s="1"/>
  <c r="A127" i="13" l="1"/>
  <c r="R126" i="13"/>
  <c r="CT126" i="8" s="1"/>
  <c r="CU126" i="8" s="1"/>
  <c r="CY126" i="8" s="1"/>
  <c r="DA126" i="8" s="1"/>
  <c r="O126" i="13"/>
  <c r="BV126" i="12" s="1"/>
  <c r="BW126" i="12" s="1"/>
  <c r="CA126" i="12" s="1"/>
  <c r="CC126" i="12" s="1"/>
  <c r="U126" i="13"/>
  <c r="CT126" i="11" s="1"/>
  <c r="CU126" i="11" s="1"/>
  <c r="CY126" i="11" s="1"/>
  <c r="DA126" i="11" s="1"/>
  <c r="N126" i="13"/>
  <c r="BV126" i="8" s="1"/>
  <c r="BW126" i="8" s="1"/>
  <c r="CA126" i="8" s="1"/>
  <c r="CC126" i="8" s="1"/>
  <c r="F126" i="13"/>
  <c r="Z126" i="8" s="1"/>
  <c r="AA126" i="8" s="1"/>
  <c r="AE126" i="8" s="1"/>
  <c r="AG126" i="8" s="1"/>
  <c r="E126" i="13"/>
  <c r="B126" i="11" s="1"/>
  <c r="C126" i="11" s="1"/>
  <c r="G126" i="11" s="1"/>
  <c r="I126" i="11" s="1"/>
  <c r="D126" i="13"/>
  <c r="B126" i="10" s="1"/>
  <c r="C126" i="10" s="1"/>
  <c r="G126" i="10" s="1"/>
  <c r="I126" i="10" s="1"/>
  <c r="M126" i="10" s="1"/>
  <c r="N126" i="10" s="1"/>
  <c r="X126" i="13"/>
  <c r="DR126" i="10" s="1"/>
  <c r="DS126" i="10" s="1"/>
  <c r="DW126" i="10" s="1"/>
  <c r="DY126" i="10" s="1"/>
  <c r="I126" i="13"/>
  <c r="Z126" i="11" s="1"/>
  <c r="AA126" i="11" s="1"/>
  <c r="AE126" i="11" s="1"/>
  <c r="AG126" i="11" s="1"/>
  <c r="B126" i="13"/>
  <c r="B126" i="8" s="1"/>
  <c r="C126" i="8" s="1"/>
  <c r="G126" i="8" s="1"/>
  <c r="I126" i="8" s="1"/>
  <c r="S126" i="13"/>
  <c r="CT126" i="12" s="1"/>
  <c r="CU126" i="12" s="1"/>
  <c r="CY126" i="12" s="1"/>
  <c r="DA126" i="12" s="1"/>
  <c r="H126" i="13"/>
  <c r="Z126" i="10" s="1"/>
  <c r="AA126" i="10" s="1"/>
  <c r="AE126" i="10" s="1"/>
  <c r="AG126" i="10" s="1"/>
  <c r="Q126" i="13"/>
  <c r="BV126" i="11" s="1"/>
  <c r="BW126" i="11" s="1"/>
  <c r="CA126" i="11" s="1"/>
  <c r="CC126" i="11" s="1"/>
  <c r="P126" i="13"/>
  <c r="BV126" i="10" s="1"/>
  <c r="BW126" i="10" s="1"/>
  <c r="CA126" i="10" s="1"/>
  <c r="CC126" i="10" s="1"/>
  <c r="Y126" i="13"/>
  <c r="DR126" i="11" s="1"/>
  <c r="DS126" i="11" s="1"/>
  <c r="DW126" i="11" s="1"/>
  <c r="DY126" i="11" s="1"/>
  <c r="G126" i="13"/>
  <c r="Z126" i="12" s="1"/>
  <c r="AA126" i="12" s="1"/>
  <c r="AE126" i="12" s="1"/>
  <c r="AG126" i="12" s="1"/>
  <c r="C126" i="13"/>
  <c r="B126" i="12" s="1"/>
  <c r="C126" i="12" s="1"/>
  <c r="G126" i="12" s="1"/>
  <c r="I126" i="12" s="1"/>
  <c r="J126" i="13"/>
  <c r="AX126" i="8" s="1"/>
  <c r="AY126" i="8" s="1"/>
  <c r="BC126" i="8" s="1"/>
  <c r="BE126" i="8" s="1"/>
  <c r="M126" i="13"/>
  <c r="AX126" i="11" s="1"/>
  <c r="AY126" i="11" s="1"/>
  <c r="BC126" i="11" s="1"/>
  <c r="BE126" i="11" s="1"/>
  <c r="V126" i="13"/>
  <c r="DR126" i="8" s="1"/>
  <c r="DS126" i="8" s="1"/>
  <c r="DW126" i="8" s="1"/>
  <c r="DY126" i="8" s="1"/>
  <c r="T126" i="13"/>
  <c r="CT126" i="10" s="1"/>
  <c r="CU126" i="10" s="1"/>
  <c r="CY126" i="10" s="1"/>
  <c r="DA126" i="10" s="1"/>
  <c r="K126" i="13"/>
  <c r="AX126" i="12" s="1"/>
  <c r="AY126" i="12" s="1"/>
  <c r="BC126" i="12" s="1"/>
  <c r="BE126" i="12" s="1"/>
  <c r="L126" i="13"/>
  <c r="AX126" i="10" s="1"/>
  <c r="AY126" i="10" s="1"/>
  <c r="BC126" i="10" s="1"/>
  <c r="BE126" i="10" s="1"/>
  <c r="W126" i="13"/>
  <c r="DR126" i="12" s="1"/>
  <c r="DS126" i="12" s="1"/>
  <c r="DW126" i="12" s="1"/>
  <c r="DY126" i="12" s="1"/>
  <c r="EI116" i="8"/>
  <c r="EM116" i="8"/>
  <c r="EN116" i="8" s="1"/>
  <c r="BO119" i="12"/>
  <c r="BS119" i="12"/>
  <c r="BT119" i="12" s="1"/>
  <c r="BO119" i="11"/>
  <c r="BS119" i="11"/>
  <c r="BT119" i="11" s="1"/>
  <c r="S121" i="11"/>
  <c r="W121" i="11"/>
  <c r="X121" i="11" s="1"/>
  <c r="AU122" i="10"/>
  <c r="AV122" i="10" s="1"/>
  <c r="DO117" i="12"/>
  <c r="DP117" i="12" s="1"/>
  <c r="CM118" i="11"/>
  <c r="CQ118" i="11"/>
  <c r="CR118" i="11" s="1"/>
  <c r="CM118" i="12"/>
  <c r="CQ118" i="12"/>
  <c r="CR118" i="12" s="1"/>
  <c r="DK117" i="8"/>
  <c r="DO117" i="8"/>
  <c r="DP117" i="8" s="1"/>
  <c r="AQ120" i="12"/>
  <c r="AU120" i="12"/>
  <c r="AV120" i="12" s="1"/>
  <c r="S121" i="12"/>
  <c r="W121" i="12"/>
  <c r="X121" i="12" s="1"/>
  <c r="EI116" i="11"/>
  <c r="EM116" i="11"/>
  <c r="EN116" i="11" s="1"/>
  <c r="BO121" i="10"/>
  <c r="BS121" i="10"/>
  <c r="BT121" i="10" s="1"/>
  <c r="EI116" i="12"/>
  <c r="EM116" i="12"/>
  <c r="EN116" i="12" s="1"/>
  <c r="AQ120" i="11"/>
  <c r="AU120" i="11"/>
  <c r="AV120" i="11" s="1"/>
  <c r="DK119" i="10"/>
  <c r="DO119" i="10"/>
  <c r="DP119" i="10" s="1"/>
  <c r="EI118" i="10"/>
  <c r="EM118" i="10"/>
  <c r="EN118" i="10" s="1"/>
  <c r="DK117" i="11"/>
  <c r="DO117" i="11"/>
  <c r="DP117" i="11" s="1"/>
  <c r="CM120" i="10"/>
  <c r="CQ120" i="10"/>
  <c r="CR120" i="10" s="1"/>
  <c r="BK122" i="10"/>
  <c r="BN122" i="10" s="1"/>
  <c r="AM121" i="11"/>
  <c r="AP121" i="11" s="1"/>
  <c r="BK119" i="8"/>
  <c r="BN119" i="8" s="1"/>
  <c r="O122" i="11"/>
  <c r="R122" i="11" s="1"/>
  <c r="AM121" i="12"/>
  <c r="AP121" i="12" s="1"/>
  <c r="EE119" i="10"/>
  <c r="EH119" i="10" s="1"/>
  <c r="CI119" i="8"/>
  <c r="CL119" i="8" s="1"/>
  <c r="DG118" i="12"/>
  <c r="DJ118" i="12" s="1"/>
  <c r="EE117" i="8"/>
  <c r="EH117" i="8" s="1"/>
  <c r="BK120" i="8"/>
  <c r="BN120" i="8" s="1"/>
  <c r="EE117" i="11"/>
  <c r="EH117" i="11" s="1"/>
  <c r="BK120" i="11"/>
  <c r="BN120" i="11" s="1"/>
  <c r="BK120" i="12"/>
  <c r="BN120" i="12" s="1"/>
  <c r="DG120" i="10"/>
  <c r="DJ120" i="10" s="1"/>
  <c r="AM123" i="10"/>
  <c r="AP123" i="10" s="1"/>
  <c r="CI119" i="11"/>
  <c r="CL119" i="11" s="1"/>
  <c r="O122" i="12"/>
  <c r="R122" i="12" s="1"/>
  <c r="EE117" i="12"/>
  <c r="EH117" i="12" s="1"/>
  <c r="CI119" i="12"/>
  <c r="CL119" i="12" s="1"/>
  <c r="AM121" i="8"/>
  <c r="AP121" i="8" s="1"/>
  <c r="AQ121" i="8" s="1"/>
  <c r="AU121" i="8" s="1"/>
  <c r="AV121" i="8" s="1"/>
  <c r="AM120" i="8"/>
  <c r="AP120" i="8" s="1"/>
  <c r="AQ120" i="8" s="1"/>
  <c r="AU120" i="8" s="1"/>
  <c r="AV120" i="8" s="1"/>
  <c r="O121" i="8"/>
  <c r="R121" i="8" s="1"/>
  <c r="S121" i="8" s="1"/>
  <c r="W121" i="8" s="1"/>
  <c r="X121" i="8" s="1"/>
  <c r="CI121" i="10"/>
  <c r="CL121" i="10" s="1"/>
  <c r="DG118" i="11"/>
  <c r="DJ118" i="11" s="1"/>
  <c r="O124" i="10"/>
  <c r="R124" i="10" s="1"/>
  <c r="CI118" i="8"/>
  <c r="CL118" i="8" s="1"/>
  <c r="EM115" i="8"/>
  <c r="EN115" i="8" s="1"/>
  <c r="U126" i="10"/>
  <c r="DM118" i="8"/>
  <c r="DE118" i="8"/>
  <c r="DF118" i="8" s="1"/>
  <c r="DM119" i="8"/>
  <c r="DE119" i="8"/>
  <c r="DF119" i="8" s="1"/>
  <c r="BQ121" i="8"/>
  <c r="BI121" i="8"/>
  <c r="BJ121" i="8" s="1"/>
  <c r="EO119" i="8"/>
  <c r="DX119" i="8"/>
  <c r="CB121" i="8"/>
  <c r="CS121" i="8"/>
  <c r="J123" i="8"/>
  <c r="L123" i="8" s="1"/>
  <c r="U122" i="8"/>
  <c r="M122" i="8"/>
  <c r="N122" i="8" s="1"/>
  <c r="EK118" i="8"/>
  <c r="EC118" i="8"/>
  <c r="ED118" i="8" s="1"/>
  <c r="CD120" i="8"/>
  <c r="CF120" i="8" s="1"/>
  <c r="A125" i="8"/>
  <c r="Y124" i="8"/>
  <c r="H124" i="8"/>
  <c r="DQ120" i="8"/>
  <c r="CZ120" i="8"/>
  <c r="DB120" i="8" s="1"/>
  <c r="DD120" i="8" s="1"/>
  <c r="AH122" i="8"/>
  <c r="AJ122" i="8" s="1"/>
  <c r="AF123" i="8"/>
  <c r="AW123" i="8"/>
  <c r="BU122" i="8"/>
  <c r="BD122" i="8"/>
  <c r="BF122" i="11"/>
  <c r="BH122" i="11" s="1"/>
  <c r="BU125" i="10"/>
  <c r="BD125" i="10"/>
  <c r="DX122" i="10"/>
  <c r="EO122" i="10"/>
  <c r="CS122" i="12"/>
  <c r="CB122" i="12"/>
  <c r="CD123" i="10"/>
  <c r="CF123" i="10" s="1"/>
  <c r="DB120" i="11"/>
  <c r="DD120" i="11" s="1"/>
  <c r="AW124" i="11"/>
  <c r="AF124" i="11"/>
  <c r="U125" i="10"/>
  <c r="M125" i="10"/>
  <c r="N125" i="10" s="1"/>
  <c r="BF124" i="10"/>
  <c r="BH124" i="10" s="1"/>
  <c r="EK118" i="12"/>
  <c r="EC118" i="12"/>
  <c r="ED118" i="12" s="1"/>
  <c r="EK120" i="10"/>
  <c r="EC120" i="10"/>
  <c r="ED120" i="10" s="1"/>
  <c r="BQ121" i="12"/>
  <c r="BI121" i="12"/>
  <c r="BJ121" i="12" s="1"/>
  <c r="DQ123" i="10"/>
  <c r="CZ123" i="10"/>
  <c r="DX120" i="11"/>
  <c r="EO120" i="11"/>
  <c r="DM121" i="10"/>
  <c r="DE121" i="10"/>
  <c r="DF121" i="10" s="1"/>
  <c r="Y125" i="11"/>
  <c r="A126" i="11"/>
  <c r="H125" i="11"/>
  <c r="BQ123" i="10"/>
  <c r="BI123" i="10"/>
  <c r="BJ123" i="10" s="1"/>
  <c r="J124" i="12"/>
  <c r="L124" i="12" s="1"/>
  <c r="BQ121" i="11"/>
  <c r="BI121" i="11"/>
  <c r="BJ121" i="11" s="1"/>
  <c r="DM119" i="11"/>
  <c r="DE119" i="11"/>
  <c r="DF119" i="11" s="1"/>
  <c r="CS124" i="10"/>
  <c r="CB124" i="10"/>
  <c r="BU123" i="12"/>
  <c r="BD123" i="12"/>
  <c r="J124" i="11"/>
  <c r="L124" i="11" s="1"/>
  <c r="AW124" i="12"/>
  <c r="AF124" i="12"/>
  <c r="CO122" i="10"/>
  <c r="CG122" i="10"/>
  <c r="CH122" i="10" s="1"/>
  <c r="DZ121" i="10"/>
  <c r="EB121" i="10" s="1"/>
  <c r="BF122" i="12"/>
  <c r="BH122" i="12" s="1"/>
  <c r="EK118" i="11"/>
  <c r="EC118" i="11"/>
  <c r="ED118" i="11" s="1"/>
  <c r="AH123" i="12"/>
  <c r="AJ123" i="12" s="1"/>
  <c r="U123" i="12"/>
  <c r="M123" i="12"/>
  <c r="N123" i="12" s="1"/>
  <c r="A128" i="10"/>
  <c r="Y127" i="10"/>
  <c r="H127" i="10"/>
  <c r="Y125" i="12"/>
  <c r="A126" i="12"/>
  <c r="H125" i="12"/>
  <c r="DZ119" i="12"/>
  <c r="EB119" i="12" s="1"/>
  <c r="AH123" i="11"/>
  <c r="AJ123" i="11" s="1"/>
  <c r="AS122" i="12"/>
  <c r="AK122" i="12"/>
  <c r="AL122" i="12" s="1"/>
  <c r="CO120" i="11"/>
  <c r="CG120" i="11"/>
  <c r="CH120" i="11" s="1"/>
  <c r="AS124" i="10"/>
  <c r="AK124" i="10"/>
  <c r="AL124" i="10" s="1"/>
  <c r="DB120" i="12"/>
  <c r="DD120" i="12" s="1"/>
  <c r="AS122" i="11"/>
  <c r="AK122" i="11"/>
  <c r="AL122" i="11" s="1"/>
  <c r="DZ119" i="11"/>
  <c r="EB119" i="11" s="1"/>
  <c r="DM119" i="12"/>
  <c r="DE119" i="12"/>
  <c r="DF119" i="12" s="1"/>
  <c r="BU123" i="11"/>
  <c r="BD123" i="11"/>
  <c r="AW126" i="10"/>
  <c r="AF126" i="10"/>
  <c r="CZ121" i="11"/>
  <c r="DQ121" i="11"/>
  <c r="EO120" i="12"/>
  <c r="DX120" i="12"/>
  <c r="CD121" i="12"/>
  <c r="CF121" i="12" s="1"/>
  <c r="CS122" i="11"/>
  <c r="CB122" i="11"/>
  <c r="DQ121" i="12"/>
  <c r="CZ121" i="12"/>
  <c r="AH125" i="10"/>
  <c r="AJ125" i="10" s="1"/>
  <c r="DB122" i="10"/>
  <c r="DD122" i="10" s="1"/>
  <c r="U123" i="11"/>
  <c r="M123" i="11"/>
  <c r="N123" i="11" s="1"/>
  <c r="CD121" i="11"/>
  <c r="CF121" i="11" s="1"/>
  <c r="CO120" i="12"/>
  <c r="CG120" i="12"/>
  <c r="CH120" i="12" s="1"/>
  <c r="L126" i="10" l="1"/>
  <c r="G127" i="13"/>
  <c r="Z127" i="12" s="1"/>
  <c r="AA127" i="12" s="1"/>
  <c r="AE127" i="12" s="1"/>
  <c r="AG127" i="12" s="1"/>
  <c r="Y127" i="13"/>
  <c r="DR127" i="11" s="1"/>
  <c r="DS127" i="11" s="1"/>
  <c r="DW127" i="11" s="1"/>
  <c r="DY127" i="11" s="1"/>
  <c r="F127" i="13"/>
  <c r="Z127" i="8" s="1"/>
  <c r="AA127" i="8" s="1"/>
  <c r="AE127" i="8" s="1"/>
  <c r="AG127" i="8" s="1"/>
  <c r="B127" i="13"/>
  <c r="B127" i="8" s="1"/>
  <c r="C127" i="8" s="1"/>
  <c r="G127" i="8" s="1"/>
  <c r="I127" i="8" s="1"/>
  <c r="K127" i="13"/>
  <c r="AX127" i="12" s="1"/>
  <c r="AY127" i="12" s="1"/>
  <c r="BC127" i="12" s="1"/>
  <c r="BE127" i="12" s="1"/>
  <c r="R127" i="13"/>
  <c r="CT127" i="8" s="1"/>
  <c r="CU127" i="8" s="1"/>
  <c r="CY127" i="8" s="1"/>
  <c r="DA127" i="8" s="1"/>
  <c r="M127" i="13"/>
  <c r="AX127" i="11" s="1"/>
  <c r="AY127" i="11" s="1"/>
  <c r="BC127" i="11" s="1"/>
  <c r="BE127" i="11" s="1"/>
  <c r="V127" i="13"/>
  <c r="DR127" i="8" s="1"/>
  <c r="DS127" i="8" s="1"/>
  <c r="DW127" i="8" s="1"/>
  <c r="DY127" i="8" s="1"/>
  <c r="S127" i="13"/>
  <c r="CT127" i="12" s="1"/>
  <c r="CU127" i="12" s="1"/>
  <c r="CY127" i="12" s="1"/>
  <c r="DA127" i="12" s="1"/>
  <c r="A128" i="13"/>
  <c r="P127" i="13"/>
  <c r="BV127" i="10" s="1"/>
  <c r="BW127" i="10" s="1"/>
  <c r="CA127" i="10" s="1"/>
  <c r="CC127" i="10" s="1"/>
  <c r="L127" i="13"/>
  <c r="AX127" i="10" s="1"/>
  <c r="AY127" i="10" s="1"/>
  <c r="BC127" i="10" s="1"/>
  <c r="BE127" i="10" s="1"/>
  <c r="N127" i="13"/>
  <c r="BV127" i="8" s="1"/>
  <c r="BW127" i="8" s="1"/>
  <c r="CA127" i="8" s="1"/>
  <c r="CC127" i="8" s="1"/>
  <c r="Q127" i="13"/>
  <c r="BV127" i="11" s="1"/>
  <c r="BW127" i="11" s="1"/>
  <c r="CA127" i="11" s="1"/>
  <c r="CC127" i="11" s="1"/>
  <c r="E127" i="13"/>
  <c r="B127" i="11" s="1"/>
  <c r="C127" i="11" s="1"/>
  <c r="G127" i="11" s="1"/>
  <c r="I127" i="11" s="1"/>
  <c r="T127" i="13"/>
  <c r="CT127" i="10" s="1"/>
  <c r="CU127" i="10" s="1"/>
  <c r="CY127" i="10" s="1"/>
  <c r="DA127" i="10" s="1"/>
  <c r="W127" i="13"/>
  <c r="DR127" i="12" s="1"/>
  <c r="DS127" i="12" s="1"/>
  <c r="DW127" i="12" s="1"/>
  <c r="DY127" i="12" s="1"/>
  <c r="D127" i="13"/>
  <c r="B127" i="10" s="1"/>
  <c r="C127" i="10" s="1"/>
  <c r="G127" i="10" s="1"/>
  <c r="I127" i="10" s="1"/>
  <c r="H127" i="13"/>
  <c r="Z127" i="10" s="1"/>
  <c r="AA127" i="10" s="1"/>
  <c r="AE127" i="10" s="1"/>
  <c r="AG127" i="10" s="1"/>
  <c r="J127" i="13"/>
  <c r="AX127" i="8" s="1"/>
  <c r="AY127" i="8" s="1"/>
  <c r="BC127" i="8" s="1"/>
  <c r="BE127" i="8" s="1"/>
  <c r="O127" i="13"/>
  <c r="BV127" i="12" s="1"/>
  <c r="BW127" i="12" s="1"/>
  <c r="CA127" i="12" s="1"/>
  <c r="CC127" i="12" s="1"/>
  <c r="X127" i="13"/>
  <c r="DR127" i="10" s="1"/>
  <c r="DS127" i="10" s="1"/>
  <c r="DW127" i="10" s="1"/>
  <c r="DY127" i="10" s="1"/>
  <c r="U127" i="13"/>
  <c r="CT127" i="11" s="1"/>
  <c r="CU127" i="11" s="1"/>
  <c r="CY127" i="11" s="1"/>
  <c r="DA127" i="11" s="1"/>
  <c r="I127" i="13"/>
  <c r="Z127" i="11" s="1"/>
  <c r="AA127" i="11" s="1"/>
  <c r="AE127" i="11" s="1"/>
  <c r="AG127" i="11" s="1"/>
  <c r="C127" i="13"/>
  <c r="B127" i="12" s="1"/>
  <c r="C127" i="12" s="1"/>
  <c r="G127" i="12" s="1"/>
  <c r="I127" i="12" s="1"/>
  <c r="DK120" i="10"/>
  <c r="DO120" i="10"/>
  <c r="DP120" i="10" s="1"/>
  <c r="EI119" i="10"/>
  <c r="EM119" i="10"/>
  <c r="EN119" i="10" s="1"/>
  <c r="BO120" i="12"/>
  <c r="BS120" i="12"/>
  <c r="BT120" i="12" s="1"/>
  <c r="AQ121" i="12"/>
  <c r="AU121" i="12"/>
  <c r="AV121" i="12" s="1"/>
  <c r="CM119" i="12"/>
  <c r="CQ119" i="12"/>
  <c r="CR119" i="12" s="1"/>
  <c r="EI117" i="11"/>
  <c r="EM117" i="11"/>
  <c r="EN117" i="11" s="1"/>
  <c r="BO119" i="8"/>
  <c r="BS119" i="8"/>
  <c r="BT119" i="8" s="1"/>
  <c r="BO120" i="11"/>
  <c r="BS120" i="11"/>
  <c r="BT120" i="11" s="1"/>
  <c r="CM118" i="8"/>
  <c r="CQ118" i="8"/>
  <c r="CR118" i="8" s="1"/>
  <c r="EI117" i="12"/>
  <c r="EM117" i="12"/>
  <c r="EN117" i="12" s="1"/>
  <c r="BO120" i="8"/>
  <c r="BS120" i="8"/>
  <c r="BT120" i="8" s="1"/>
  <c r="AQ121" i="11"/>
  <c r="AU121" i="11"/>
  <c r="AV121" i="11" s="1"/>
  <c r="S122" i="11"/>
  <c r="W122" i="11"/>
  <c r="X122" i="11" s="1"/>
  <c r="S124" i="10"/>
  <c r="W124" i="10"/>
  <c r="X124" i="10" s="1"/>
  <c r="S122" i="12"/>
  <c r="W122" i="12"/>
  <c r="X122" i="12" s="1"/>
  <c r="EI117" i="8"/>
  <c r="EM117" i="8"/>
  <c r="EN117" i="8" s="1"/>
  <c r="BO122" i="10"/>
  <c r="BS122" i="10"/>
  <c r="BT122" i="10" s="1"/>
  <c r="DK118" i="11"/>
  <c r="DO118" i="11"/>
  <c r="DP118" i="11" s="1"/>
  <c r="CM119" i="11"/>
  <c r="CQ119" i="11"/>
  <c r="CR119" i="11" s="1"/>
  <c r="DK118" i="12"/>
  <c r="DO118" i="12"/>
  <c r="DP118" i="12" s="1"/>
  <c r="CM121" i="10"/>
  <c r="CQ121" i="10"/>
  <c r="CR121" i="10" s="1"/>
  <c r="AQ123" i="10"/>
  <c r="AU123" i="10"/>
  <c r="AV123" i="10" s="1"/>
  <c r="CM119" i="8"/>
  <c r="CQ119" i="8"/>
  <c r="CR119" i="8" s="1"/>
  <c r="AM122" i="12"/>
  <c r="AP122" i="12" s="1"/>
  <c r="BK121" i="11"/>
  <c r="BN121" i="11" s="1"/>
  <c r="DG121" i="10"/>
  <c r="DJ121" i="10" s="1"/>
  <c r="EE120" i="10"/>
  <c r="EH120" i="10" s="1"/>
  <c r="EE118" i="8"/>
  <c r="EH118" i="8" s="1"/>
  <c r="CI120" i="12"/>
  <c r="CL120" i="12" s="1"/>
  <c r="AM122" i="11"/>
  <c r="AP122" i="11" s="1"/>
  <c r="O123" i="11"/>
  <c r="R123" i="11" s="1"/>
  <c r="BK121" i="8"/>
  <c r="BN121" i="8" s="1"/>
  <c r="O126" i="10"/>
  <c r="R126" i="10" s="1"/>
  <c r="EE118" i="12"/>
  <c r="EH118" i="12" s="1"/>
  <c r="O122" i="8"/>
  <c r="R122" i="8" s="1"/>
  <c r="S122" i="8" s="1"/>
  <c r="W122" i="8" s="1"/>
  <c r="X122" i="8" s="1"/>
  <c r="AM124" i="10"/>
  <c r="AP124" i="10" s="1"/>
  <c r="CI122" i="10"/>
  <c r="CL122" i="10" s="1"/>
  <c r="BK123" i="10"/>
  <c r="BN123" i="10" s="1"/>
  <c r="DG119" i="8"/>
  <c r="DJ119" i="8" s="1"/>
  <c r="O123" i="12"/>
  <c r="R123" i="12" s="1"/>
  <c r="DG119" i="12"/>
  <c r="DJ119" i="12" s="1"/>
  <c r="CI120" i="11"/>
  <c r="CL120" i="11" s="1"/>
  <c r="O125" i="10"/>
  <c r="R125" i="10" s="1"/>
  <c r="DG118" i="8"/>
  <c r="DJ118" i="8" s="1"/>
  <c r="BK121" i="12"/>
  <c r="BN121" i="12" s="1"/>
  <c r="DG119" i="11"/>
  <c r="DJ119" i="11" s="1"/>
  <c r="EE118" i="11"/>
  <c r="EH118" i="11" s="1"/>
  <c r="AH123" i="8"/>
  <c r="AJ123" i="8" s="1"/>
  <c r="AW124" i="8"/>
  <c r="AF124" i="8"/>
  <c r="H125" i="8"/>
  <c r="Y125" i="8"/>
  <c r="A126" i="8"/>
  <c r="AK122" i="8"/>
  <c r="AL122" i="8" s="1"/>
  <c r="AS122" i="8"/>
  <c r="U123" i="8"/>
  <c r="M123" i="8"/>
  <c r="N123" i="8" s="1"/>
  <c r="DM120" i="8"/>
  <c r="DE120" i="8"/>
  <c r="DF120" i="8" s="1"/>
  <c r="CO120" i="8"/>
  <c r="CG120" i="8"/>
  <c r="CH120" i="8" s="1"/>
  <c r="BF122" i="8"/>
  <c r="BH122" i="8" s="1"/>
  <c r="EO120" i="8"/>
  <c r="DX120" i="8"/>
  <c r="CZ121" i="8"/>
  <c r="DQ121" i="8"/>
  <c r="CS122" i="8"/>
  <c r="CB122" i="8"/>
  <c r="CD121" i="8"/>
  <c r="CF121" i="8" s="1"/>
  <c r="DZ119" i="8"/>
  <c r="EB119" i="8" s="1"/>
  <c r="BU123" i="8"/>
  <c r="BD123" i="8"/>
  <c r="J124" i="8"/>
  <c r="L124" i="8" s="1"/>
  <c r="A127" i="12"/>
  <c r="Y126" i="12"/>
  <c r="H126" i="12"/>
  <c r="DZ120" i="11"/>
  <c r="EB120" i="11" s="1"/>
  <c r="AH124" i="11"/>
  <c r="AJ124" i="11" s="1"/>
  <c r="DQ122" i="11"/>
  <c r="CZ122" i="11"/>
  <c r="DB121" i="11"/>
  <c r="DD121" i="11" s="1"/>
  <c r="AW125" i="12"/>
  <c r="AF125" i="12"/>
  <c r="EK121" i="10"/>
  <c r="EC121" i="10"/>
  <c r="ED121" i="10" s="1"/>
  <c r="BF123" i="12"/>
  <c r="BH123" i="12" s="1"/>
  <c r="DB123" i="10"/>
  <c r="DD123" i="10" s="1"/>
  <c r="BU124" i="11"/>
  <c r="BD124" i="11"/>
  <c r="DZ122" i="10"/>
  <c r="EB122" i="10" s="1"/>
  <c r="DX121" i="11"/>
  <c r="EO121" i="11"/>
  <c r="EK119" i="12"/>
  <c r="EC119" i="12"/>
  <c r="ED119" i="12" s="1"/>
  <c r="CS123" i="12"/>
  <c r="CB123" i="12"/>
  <c r="J125" i="11"/>
  <c r="L125" i="11" s="1"/>
  <c r="DX123" i="10"/>
  <c r="EO123" i="10"/>
  <c r="BQ124" i="10"/>
  <c r="BI124" i="10"/>
  <c r="BJ124" i="10" s="1"/>
  <c r="BF125" i="10"/>
  <c r="BH125" i="10" s="1"/>
  <c r="DM122" i="10"/>
  <c r="DE122" i="10"/>
  <c r="DF122" i="10" s="1"/>
  <c r="CO121" i="11"/>
  <c r="CG121" i="11"/>
  <c r="CH121" i="11" s="1"/>
  <c r="AH126" i="10"/>
  <c r="AJ126" i="10" s="1"/>
  <c r="AS123" i="12"/>
  <c r="AK123" i="12"/>
  <c r="AL123" i="12" s="1"/>
  <c r="A127" i="11"/>
  <c r="Y126" i="11"/>
  <c r="H126" i="11"/>
  <c r="DM120" i="11"/>
  <c r="DE120" i="11"/>
  <c r="DF120" i="11" s="1"/>
  <c r="CS125" i="10"/>
  <c r="CB125" i="10"/>
  <c r="CD122" i="11"/>
  <c r="CF122" i="11" s="1"/>
  <c r="AS125" i="10"/>
  <c r="AK125" i="10"/>
  <c r="AL125" i="10" s="1"/>
  <c r="BU126" i="10"/>
  <c r="BD126" i="10"/>
  <c r="DM120" i="12"/>
  <c r="DE120" i="12"/>
  <c r="DF120" i="12" s="1"/>
  <c r="J127" i="10"/>
  <c r="L127" i="10" s="1"/>
  <c r="AH124" i="12"/>
  <c r="AJ124" i="12" s="1"/>
  <c r="AW125" i="11"/>
  <c r="AF125" i="11"/>
  <c r="CO121" i="12"/>
  <c r="CG121" i="12"/>
  <c r="CH121" i="12" s="1"/>
  <c r="BF123" i="11"/>
  <c r="BH123" i="11" s="1"/>
  <c r="AW127" i="10"/>
  <c r="AF127" i="10"/>
  <c r="BU124" i="12"/>
  <c r="BD124" i="12"/>
  <c r="CO123" i="10"/>
  <c r="CG123" i="10"/>
  <c r="CH123" i="10" s="1"/>
  <c r="DB121" i="12"/>
  <c r="DD121" i="12" s="1"/>
  <c r="DZ120" i="12"/>
  <c r="EB120" i="12" s="1"/>
  <c r="CS123" i="11"/>
  <c r="CB123" i="11"/>
  <c r="EK119" i="11"/>
  <c r="EC119" i="11"/>
  <c r="ED119" i="11" s="1"/>
  <c r="AS123" i="11"/>
  <c r="AK123" i="11"/>
  <c r="AL123" i="11" s="1"/>
  <c r="H128" i="10"/>
  <c r="J128" i="10" s="1"/>
  <c r="Y128" i="10"/>
  <c r="A129" i="10"/>
  <c r="CD124" i="10"/>
  <c r="CF124" i="10" s="1"/>
  <c r="CD122" i="12"/>
  <c r="CF122" i="12" s="1"/>
  <c r="DX121" i="12"/>
  <c r="EO121" i="12"/>
  <c r="J125" i="12"/>
  <c r="L125" i="12" s="1"/>
  <c r="BQ122" i="12"/>
  <c r="BI122" i="12"/>
  <c r="BJ122" i="12" s="1"/>
  <c r="U124" i="11"/>
  <c r="M124" i="11"/>
  <c r="N124" i="11" s="1"/>
  <c r="DQ124" i="10"/>
  <c r="CZ124" i="10"/>
  <c r="U124" i="12"/>
  <c r="M124" i="12"/>
  <c r="N124" i="12" s="1"/>
  <c r="DQ122" i="12"/>
  <c r="CZ122" i="12"/>
  <c r="BQ122" i="11"/>
  <c r="BI122" i="11"/>
  <c r="BJ122" i="11" s="1"/>
  <c r="P128" i="13" l="1"/>
  <c r="BV128" i="10" s="1"/>
  <c r="BW128" i="10" s="1"/>
  <c r="CA128" i="10" s="1"/>
  <c r="CC128" i="10" s="1"/>
  <c r="A129" i="13"/>
  <c r="K128" i="13"/>
  <c r="AX128" i="12" s="1"/>
  <c r="AY128" i="12" s="1"/>
  <c r="BC128" i="12" s="1"/>
  <c r="BE128" i="12" s="1"/>
  <c r="V128" i="13"/>
  <c r="DR128" i="8" s="1"/>
  <c r="DS128" i="8" s="1"/>
  <c r="DW128" i="8" s="1"/>
  <c r="DY128" i="8" s="1"/>
  <c r="F128" i="13"/>
  <c r="Z128" i="8" s="1"/>
  <c r="AA128" i="8" s="1"/>
  <c r="AE128" i="8" s="1"/>
  <c r="AG128" i="8" s="1"/>
  <c r="B128" i="13"/>
  <c r="B128" i="8" s="1"/>
  <c r="C128" i="8" s="1"/>
  <c r="G128" i="8" s="1"/>
  <c r="I128" i="8" s="1"/>
  <c r="N128" i="13"/>
  <c r="BV128" i="8" s="1"/>
  <c r="BW128" i="8" s="1"/>
  <c r="CA128" i="8" s="1"/>
  <c r="CC128" i="8" s="1"/>
  <c r="Y128" i="13"/>
  <c r="DR128" i="11" s="1"/>
  <c r="DS128" i="11" s="1"/>
  <c r="DW128" i="11" s="1"/>
  <c r="DY128" i="11" s="1"/>
  <c r="G128" i="13"/>
  <c r="Z128" i="12" s="1"/>
  <c r="AA128" i="12" s="1"/>
  <c r="AE128" i="12" s="1"/>
  <c r="AG128" i="12" s="1"/>
  <c r="W128" i="13"/>
  <c r="DR128" i="12" s="1"/>
  <c r="DS128" i="12" s="1"/>
  <c r="DW128" i="12" s="1"/>
  <c r="DY128" i="12" s="1"/>
  <c r="J128" i="13"/>
  <c r="AX128" i="8" s="1"/>
  <c r="AY128" i="8" s="1"/>
  <c r="BC128" i="8" s="1"/>
  <c r="BE128" i="8" s="1"/>
  <c r="R128" i="13"/>
  <c r="CT128" i="8" s="1"/>
  <c r="CU128" i="8" s="1"/>
  <c r="CY128" i="8" s="1"/>
  <c r="DA128" i="8" s="1"/>
  <c r="U128" i="13"/>
  <c r="CT128" i="11" s="1"/>
  <c r="CU128" i="11" s="1"/>
  <c r="CY128" i="11" s="1"/>
  <c r="DA128" i="11" s="1"/>
  <c r="T128" i="13"/>
  <c r="CT128" i="10" s="1"/>
  <c r="CU128" i="10" s="1"/>
  <c r="CY128" i="10" s="1"/>
  <c r="DA128" i="10" s="1"/>
  <c r="D128" i="13"/>
  <c r="B128" i="10" s="1"/>
  <c r="C128" i="10" s="1"/>
  <c r="G128" i="10" s="1"/>
  <c r="I128" i="10" s="1"/>
  <c r="M128" i="10" s="1"/>
  <c r="N128" i="10" s="1"/>
  <c r="L128" i="13"/>
  <c r="AX128" i="10" s="1"/>
  <c r="AY128" i="10" s="1"/>
  <c r="BC128" i="10" s="1"/>
  <c r="BE128" i="10" s="1"/>
  <c r="S128" i="13"/>
  <c r="CT128" i="12" s="1"/>
  <c r="CU128" i="12" s="1"/>
  <c r="CY128" i="12" s="1"/>
  <c r="DA128" i="12" s="1"/>
  <c r="O128" i="13"/>
  <c r="BV128" i="12" s="1"/>
  <c r="BW128" i="12" s="1"/>
  <c r="CA128" i="12" s="1"/>
  <c r="CC128" i="12" s="1"/>
  <c r="H128" i="13"/>
  <c r="Z128" i="10" s="1"/>
  <c r="AA128" i="10" s="1"/>
  <c r="AE128" i="10" s="1"/>
  <c r="AG128" i="10" s="1"/>
  <c r="M128" i="13"/>
  <c r="AX128" i="11" s="1"/>
  <c r="AY128" i="11" s="1"/>
  <c r="BC128" i="11" s="1"/>
  <c r="BE128" i="11" s="1"/>
  <c r="Q128" i="13"/>
  <c r="BV128" i="11" s="1"/>
  <c r="BW128" i="11" s="1"/>
  <c r="CA128" i="11" s="1"/>
  <c r="CC128" i="11" s="1"/>
  <c r="E128" i="13"/>
  <c r="B128" i="11" s="1"/>
  <c r="C128" i="11" s="1"/>
  <c r="G128" i="11" s="1"/>
  <c r="I128" i="11" s="1"/>
  <c r="C128" i="13"/>
  <c r="B128" i="12" s="1"/>
  <c r="C128" i="12" s="1"/>
  <c r="G128" i="12" s="1"/>
  <c r="I128" i="12" s="1"/>
  <c r="I128" i="13"/>
  <c r="Z128" i="11" s="1"/>
  <c r="AA128" i="11" s="1"/>
  <c r="AE128" i="11" s="1"/>
  <c r="AG128" i="11" s="1"/>
  <c r="X128" i="13"/>
  <c r="DR128" i="10" s="1"/>
  <c r="DS128" i="10" s="1"/>
  <c r="DW128" i="10" s="1"/>
  <c r="DY128" i="10" s="1"/>
  <c r="DK119" i="12"/>
  <c r="DO119" i="12"/>
  <c r="DP119" i="12" s="1"/>
  <c r="S126" i="10"/>
  <c r="W126" i="10"/>
  <c r="X126" i="10" s="1"/>
  <c r="BS121" i="11"/>
  <c r="BT121" i="11" s="1"/>
  <c r="BO121" i="11"/>
  <c r="S123" i="12"/>
  <c r="W123" i="12"/>
  <c r="X123" i="12" s="1"/>
  <c r="BO121" i="8"/>
  <c r="BS121" i="8"/>
  <c r="BT121" i="8" s="1"/>
  <c r="AQ122" i="12"/>
  <c r="AU122" i="12"/>
  <c r="AV122" i="12" s="1"/>
  <c r="EI118" i="11"/>
  <c r="EM118" i="11"/>
  <c r="EN118" i="11" s="1"/>
  <c r="DK119" i="8"/>
  <c r="DO119" i="8"/>
  <c r="DP119" i="8" s="1"/>
  <c r="S123" i="11"/>
  <c r="W123" i="11"/>
  <c r="X123" i="11" s="1"/>
  <c r="DK119" i="11"/>
  <c r="DO119" i="11"/>
  <c r="DP119" i="11" s="1"/>
  <c r="BO123" i="10"/>
  <c r="BS123" i="10"/>
  <c r="BT123" i="10" s="1"/>
  <c r="AQ122" i="11"/>
  <c r="AU122" i="11"/>
  <c r="AV122" i="11" s="1"/>
  <c r="BO121" i="12"/>
  <c r="BS121" i="12"/>
  <c r="BT121" i="12" s="1"/>
  <c r="CM122" i="10"/>
  <c r="CQ122" i="10"/>
  <c r="CR122" i="10" s="1"/>
  <c r="CM120" i="12"/>
  <c r="CQ120" i="12"/>
  <c r="CR120" i="12" s="1"/>
  <c r="DK118" i="8"/>
  <c r="DO118" i="8"/>
  <c r="DP118" i="8" s="1"/>
  <c r="AQ124" i="10"/>
  <c r="AU124" i="10"/>
  <c r="AV124" i="10" s="1"/>
  <c r="EM118" i="8"/>
  <c r="EN118" i="8" s="1"/>
  <c r="EI118" i="8"/>
  <c r="EI120" i="10"/>
  <c r="EM120" i="10"/>
  <c r="EN120" i="10" s="1"/>
  <c r="S125" i="10"/>
  <c r="W125" i="10"/>
  <c r="X125" i="10" s="1"/>
  <c r="CM120" i="11"/>
  <c r="CQ120" i="11"/>
  <c r="CR120" i="11" s="1"/>
  <c r="EI118" i="12"/>
  <c r="EM118" i="12"/>
  <c r="EN118" i="12" s="1"/>
  <c r="DK121" i="10"/>
  <c r="DO121" i="10"/>
  <c r="DP121" i="10" s="1"/>
  <c r="O124" i="12"/>
  <c r="R124" i="12" s="1"/>
  <c r="BK122" i="12"/>
  <c r="BN122" i="12" s="1"/>
  <c r="EE119" i="12"/>
  <c r="EH119" i="12" s="1"/>
  <c r="BK124" i="10"/>
  <c r="BN124" i="10" s="1"/>
  <c r="BK122" i="11"/>
  <c r="BN122" i="11" s="1"/>
  <c r="AM123" i="11"/>
  <c r="AP123" i="11" s="1"/>
  <c r="CI123" i="10"/>
  <c r="CL123" i="10" s="1"/>
  <c r="DG120" i="12"/>
  <c r="DJ120" i="12" s="1"/>
  <c r="CI120" i="8"/>
  <c r="CL120" i="8" s="1"/>
  <c r="AM123" i="12"/>
  <c r="AP123" i="12" s="1"/>
  <c r="EE121" i="10"/>
  <c r="EH121" i="10" s="1"/>
  <c r="AM122" i="8"/>
  <c r="AP122" i="8" s="1"/>
  <c r="AQ122" i="8" s="1"/>
  <c r="AU122" i="8" s="1"/>
  <c r="AV122" i="8" s="1"/>
  <c r="O124" i="11"/>
  <c r="R124" i="11" s="1"/>
  <c r="EE119" i="11"/>
  <c r="EH119" i="11" s="1"/>
  <c r="CI121" i="12"/>
  <c r="CL121" i="12" s="1"/>
  <c r="DG120" i="11"/>
  <c r="DJ120" i="11" s="1"/>
  <c r="CI121" i="11"/>
  <c r="CL121" i="11" s="1"/>
  <c r="DG120" i="8"/>
  <c r="DJ120" i="8" s="1"/>
  <c r="AM125" i="10"/>
  <c r="AP125" i="10" s="1"/>
  <c r="DG122" i="10"/>
  <c r="DJ122" i="10" s="1"/>
  <c r="O123" i="8"/>
  <c r="R123" i="8" s="1"/>
  <c r="S123" i="8" s="1"/>
  <c r="W123" i="8" s="1"/>
  <c r="X123" i="8" s="1"/>
  <c r="U128" i="10"/>
  <c r="CS123" i="8"/>
  <c r="CB123" i="8"/>
  <c r="DB121" i="8"/>
  <c r="DD121" i="8" s="1"/>
  <c r="A127" i="8"/>
  <c r="H126" i="8"/>
  <c r="Y126" i="8"/>
  <c r="EK119" i="8"/>
  <c r="EC119" i="8"/>
  <c r="ED119" i="8" s="1"/>
  <c r="DZ120" i="8"/>
  <c r="EB120" i="8" s="1"/>
  <c r="AF125" i="8"/>
  <c r="AH125" i="8" s="1"/>
  <c r="AJ125" i="8" s="1"/>
  <c r="AW125" i="8"/>
  <c r="J125" i="8"/>
  <c r="L125" i="8" s="1"/>
  <c r="CO121" i="8"/>
  <c r="CG121" i="8"/>
  <c r="CH121" i="8" s="1"/>
  <c r="AH124" i="8"/>
  <c r="AJ124" i="8" s="1"/>
  <c r="CD122" i="8"/>
  <c r="CF122" i="8" s="1"/>
  <c r="BQ122" i="8"/>
  <c r="BI122" i="8"/>
  <c r="BJ122" i="8" s="1"/>
  <c r="BU124" i="8"/>
  <c r="BD124" i="8"/>
  <c r="U124" i="8"/>
  <c r="M124" i="8"/>
  <c r="N124" i="8" s="1"/>
  <c r="CZ122" i="8"/>
  <c r="DB122" i="8" s="1"/>
  <c r="DD122" i="8" s="1"/>
  <c r="DQ122" i="8"/>
  <c r="AK123" i="8"/>
  <c r="AL123" i="8" s="1"/>
  <c r="AS123" i="8"/>
  <c r="BF123" i="8"/>
  <c r="BH123" i="8" s="1"/>
  <c r="DX121" i="8"/>
  <c r="EO121" i="8"/>
  <c r="DB122" i="11"/>
  <c r="DD122" i="11" s="1"/>
  <c r="EK120" i="11"/>
  <c r="EC120" i="11"/>
  <c r="ED120" i="11" s="1"/>
  <c r="AW128" i="10"/>
  <c r="AF128" i="10"/>
  <c r="CB124" i="12"/>
  <c r="CS124" i="12"/>
  <c r="A128" i="11"/>
  <c r="Y127" i="11"/>
  <c r="H127" i="11"/>
  <c r="BF124" i="11"/>
  <c r="BH124" i="11" s="1"/>
  <c r="AH125" i="12"/>
  <c r="AJ125" i="12" s="1"/>
  <c r="DX122" i="11"/>
  <c r="EO122" i="11"/>
  <c r="J126" i="12"/>
  <c r="L126" i="12" s="1"/>
  <c r="A130" i="10"/>
  <c r="Y129" i="10"/>
  <c r="H129" i="10"/>
  <c r="EK120" i="12"/>
  <c r="EC120" i="12"/>
  <c r="ED120" i="12" s="1"/>
  <c r="CO122" i="11"/>
  <c r="CG122" i="11"/>
  <c r="CH122" i="11" s="1"/>
  <c r="DZ121" i="11"/>
  <c r="EB121" i="11" s="1"/>
  <c r="CS124" i="11"/>
  <c r="CB124" i="11"/>
  <c r="BU125" i="12"/>
  <c r="BD125" i="12"/>
  <c r="AW126" i="12"/>
  <c r="AF126" i="12"/>
  <c r="DQ123" i="11"/>
  <c r="CZ123" i="11"/>
  <c r="DB124" i="10"/>
  <c r="DD124" i="10" s="1"/>
  <c r="U125" i="12"/>
  <c r="M125" i="12"/>
  <c r="N125" i="12" s="1"/>
  <c r="BQ123" i="11"/>
  <c r="BI123" i="11"/>
  <c r="BJ123" i="11" s="1"/>
  <c r="AH125" i="11"/>
  <c r="AJ125" i="11" s="1"/>
  <c r="BF126" i="10"/>
  <c r="BH126" i="10" s="1"/>
  <c r="CD125" i="10"/>
  <c r="CF125" i="10" s="1"/>
  <c r="DZ123" i="10"/>
  <c r="EB123" i="10" s="1"/>
  <c r="A128" i="12"/>
  <c r="H127" i="12"/>
  <c r="Y127" i="12"/>
  <c r="DZ121" i="12"/>
  <c r="EB121" i="12" s="1"/>
  <c r="DX124" i="10"/>
  <c r="EO124" i="10"/>
  <c r="CO122" i="12"/>
  <c r="CG122" i="12"/>
  <c r="CH122" i="12" s="1"/>
  <c r="DM121" i="12"/>
  <c r="DE121" i="12"/>
  <c r="DF121" i="12" s="1"/>
  <c r="AH127" i="10"/>
  <c r="AJ127" i="10" s="1"/>
  <c r="BU125" i="11"/>
  <c r="BD125" i="11"/>
  <c r="CS126" i="10"/>
  <c r="CB126" i="10"/>
  <c r="DQ125" i="10"/>
  <c r="CZ125" i="10"/>
  <c r="DM123" i="10"/>
  <c r="DE123" i="10"/>
  <c r="DF123" i="10" s="1"/>
  <c r="BF124" i="12"/>
  <c r="BH124" i="12" s="1"/>
  <c r="BU127" i="10"/>
  <c r="BD127" i="10"/>
  <c r="U125" i="11"/>
  <c r="M125" i="11"/>
  <c r="N125" i="11" s="1"/>
  <c r="AW126" i="11"/>
  <c r="AF126" i="11"/>
  <c r="DB122" i="12"/>
  <c r="DD122" i="12" s="1"/>
  <c r="AS124" i="12"/>
  <c r="AK124" i="12"/>
  <c r="AL124" i="12" s="1"/>
  <c r="CD123" i="12"/>
  <c r="CF123" i="12" s="1"/>
  <c r="EK122" i="10"/>
  <c r="EC122" i="10"/>
  <c r="ED122" i="10" s="1"/>
  <c r="BQ123" i="12"/>
  <c r="BI123" i="12"/>
  <c r="BJ123" i="12" s="1"/>
  <c r="AS124" i="11"/>
  <c r="AK124" i="11"/>
  <c r="AL124" i="11" s="1"/>
  <c r="U127" i="10"/>
  <c r="M127" i="10"/>
  <c r="N127" i="10" s="1"/>
  <c r="DX122" i="12"/>
  <c r="EO122" i="12"/>
  <c r="CO124" i="10"/>
  <c r="CG124" i="10"/>
  <c r="CH124" i="10" s="1"/>
  <c r="CD123" i="11"/>
  <c r="CF123" i="11" s="1"/>
  <c r="J126" i="11"/>
  <c r="L126" i="11" s="1"/>
  <c r="AS126" i="10"/>
  <c r="AK126" i="10"/>
  <c r="AL126" i="10" s="1"/>
  <c r="BQ125" i="10"/>
  <c r="BI125" i="10"/>
  <c r="BJ125" i="10" s="1"/>
  <c r="DQ123" i="12"/>
  <c r="CZ123" i="12"/>
  <c r="DM121" i="11"/>
  <c r="DE121" i="11"/>
  <c r="DF121" i="11" s="1"/>
  <c r="L128" i="10" l="1"/>
  <c r="O129" i="13"/>
  <c r="BV129" i="12" s="1"/>
  <c r="BW129" i="12" s="1"/>
  <c r="CA129" i="12" s="1"/>
  <c r="CC129" i="12" s="1"/>
  <c r="H129" i="13"/>
  <c r="Z129" i="10" s="1"/>
  <c r="AA129" i="10" s="1"/>
  <c r="AE129" i="10" s="1"/>
  <c r="AG129" i="10" s="1"/>
  <c r="S129" i="13"/>
  <c r="CT129" i="12" s="1"/>
  <c r="CU129" i="12" s="1"/>
  <c r="CY129" i="12" s="1"/>
  <c r="DA129" i="12" s="1"/>
  <c r="G129" i="13"/>
  <c r="Z129" i="12" s="1"/>
  <c r="AA129" i="12" s="1"/>
  <c r="AE129" i="12" s="1"/>
  <c r="AG129" i="12" s="1"/>
  <c r="J129" i="13"/>
  <c r="AX129" i="8" s="1"/>
  <c r="AY129" i="8" s="1"/>
  <c r="BC129" i="8" s="1"/>
  <c r="BE129" i="8" s="1"/>
  <c r="Q129" i="13"/>
  <c r="BV129" i="11" s="1"/>
  <c r="BW129" i="11" s="1"/>
  <c r="CA129" i="11" s="1"/>
  <c r="CC129" i="11" s="1"/>
  <c r="X129" i="13"/>
  <c r="DR129" i="10" s="1"/>
  <c r="DS129" i="10" s="1"/>
  <c r="DW129" i="10" s="1"/>
  <c r="DY129" i="10" s="1"/>
  <c r="A130" i="13"/>
  <c r="B129" i="13"/>
  <c r="B129" i="8" s="1"/>
  <c r="C129" i="8" s="1"/>
  <c r="G129" i="8" s="1"/>
  <c r="I129" i="8" s="1"/>
  <c r="K129" i="13"/>
  <c r="AX129" i="12" s="1"/>
  <c r="AY129" i="12" s="1"/>
  <c r="BC129" i="12" s="1"/>
  <c r="BE129" i="12" s="1"/>
  <c r="U129" i="13"/>
  <c r="CT129" i="11" s="1"/>
  <c r="CU129" i="11" s="1"/>
  <c r="CY129" i="11" s="1"/>
  <c r="DA129" i="11" s="1"/>
  <c r="C129" i="13"/>
  <c r="B129" i="12" s="1"/>
  <c r="C129" i="12" s="1"/>
  <c r="G129" i="12" s="1"/>
  <c r="I129" i="12" s="1"/>
  <c r="T129" i="13"/>
  <c r="CT129" i="10" s="1"/>
  <c r="CU129" i="10" s="1"/>
  <c r="CY129" i="10" s="1"/>
  <c r="DA129" i="10" s="1"/>
  <c r="W129" i="13"/>
  <c r="DR129" i="12" s="1"/>
  <c r="DS129" i="12" s="1"/>
  <c r="DW129" i="12" s="1"/>
  <c r="DY129" i="12" s="1"/>
  <c r="F129" i="13"/>
  <c r="Z129" i="8" s="1"/>
  <c r="AA129" i="8" s="1"/>
  <c r="AE129" i="8" s="1"/>
  <c r="AG129" i="8" s="1"/>
  <c r="P129" i="13"/>
  <c r="BV129" i="10" s="1"/>
  <c r="BW129" i="10" s="1"/>
  <c r="CA129" i="10" s="1"/>
  <c r="CC129" i="10" s="1"/>
  <c r="D129" i="13"/>
  <c r="B129" i="10" s="1"/>
  <c r="C129" i="10" s="1"/>
  <c r="G129" i="10" s="1"/>
  <c r="I129" i="10" s="1"/>
  <c r="M129" i="13"/>
  <c r="AX129" i="11" s="1"/>
  <c r="AY129" i="11" s="1"/>
  <c r="BC129" i="11" s="1"/>
  <c r="BE129" i="11" s="1"/>
  <c r="Y129" i="13"/>
  <c r="DR129" i="11" s="1"/>
  <c r="DS129" i="11" s="1"/>
  <c r="DW129" i="11" s="1"/>
  <c r="DY129" i="11" s="1"/>
  <c r="L129" i="13"/>
  <c r="AX129" i="10" s="1"/>
  <c r="AY129" i="10" s="1"/>
  <c r="BC129" i="10" s="1"/>
  <c r="BE129" i="10" s="1"/>
  <c r="R129" i="13"/>
  <c r="CT129" i="8" s="1"/>
  <c r="CU129" i="8" s="1"/>
  <c r="CY129" i="8" s="1"/>
  <c r="DA129" i="8" s="1"/>
  <c r="N129" i="13"/>
  <c r="BV129" i="8" s="1"/>
  <c r="BW129" i="8" s="1"/>
  <c r="CA129" i="8" s="1"/>
  <c r="CC129" i="8" s="1"/>
  <c r="I129" i="13"/>
  <c r="Z129" i="11" s="1"/>
  <c r="AA129" i="11" s="1"/>
  <c r="AE129" i="11" s="1"/>
  <c r="AG129" i="11" s="1"/>
  <c r="V129" i="13"/>
  <c r="DR129" i="8" s="1"/>
  <c r="DS129" i="8" s="1"/>
  <c r="DW129" i="8" s="1"/>
  <c r="DY129" i="8" s="1"/>
  <c r="E129" i="13"/>
  <c r="B129" i="11" s="1"/>
  <c r="C129" i="11" s="1"/>
  <c r="G129" i="11" s="1"/>
  <c r="I129" i="11" s="1"/>
  <c r="DK120" i="8"/>
  <c r="DO120" i="8"/>
  <c r="DP120" i="8" s="1"/>
  <c r="AU123" i="12"/>
  <c r="AV123" i="12" s="1"/>
  <c r="AQ123" i="12"/>
  <c r="BO122" i="12"/>
  <c r="BS122" i="12"/>
  <c r="BT122" i="12" s="1"/>
  <c r="CM121" i="11"/>
  <c r="CQ121" i="11"/>
  <c r="CR121" i="11" s="1"/>
  <c r="CM120" i="8"/>
  <c r="CQ120" i="8"/>
  <c r="CR120" i="8" s="1"/>
  <c r="S124" i="12"/>
  <c r="W124" i="12"/>
  <c r="X124" i="12" s="1"/>
  <c r="DK120" i="11"/>
  <c r="DO120" i="11"/>
  <c r="DP120" i="11" s="1"/>
  <c r="DK120" i="12"/>
  <c r="DO120" i="12"/>
  <c r="DP120" i="12" s="1"/>
  <c r="CM121" i="12"/>
  <c r="CQ121" i="12"/>
  <c r="CR121" i="12" s="1"/>
  <c r="CM123" i="10"/>
  <c r="CQ123" i="10"/>
  <c r="CR123" i="10" s="1"/>
  <c r="EI119" i="11"/>
  <c r="EM119" i="11"/>
  <c r="EN119" i="11" s="1"/>
  <c r="AQ123" i="11"/>
  <c r="AU123" i="11"/>
  <c r="AV123" i="11" s="1"/>
  <c r="S124" i="11"/>
  <c r="W124" i="11"/>
  <c r="X124" i="11" s="1"/>
  <c r="BO122" i="11"/>
  <c r="BS122" i="11"/>
  <c r="BT122" i="11" s="1"/>
  <c r="BO124" i="10"/>
  <c r="BS124" i="10"/>
  <c r="BT124" i="10" s="1"/>
  <c r="DK122" i="10"/>
  <c r="DO122" i="10"/>
  <c r="DP122" i="10" s="1"/>
  <c r="AQ125" i="10"/>
  <c r="AU125" i="10"/>
  <c r="AV125" i="10" s="1"/>
  <c r="EI121" i="10"/>
  <c r="EM121" i="10"/>
  <c r="EN121" i="10" s="1"/>
  <c r="EI119" i="12"/>
  <c r="EM119" i="12"/>
  <c r="EN119" i="12" s="1"/>
  <c r="CI124" i="10"/>
  <c r="CL124" i="10" s="1"/>
  <c r="CI122" i="12"/>
  <c r="CL122" i="12" s="1"/>
  <c r="BK123" i="12"/>
  <c r="BN123" i="12" s="1"/>
  <c r="AM123" i="8"/>
  <c r="AP123" i="8" s="1"/>
  <c r="AQ123" i="8" s="1"/>
  <c r="AU123" i="8" s="1"/>
  <c r="AV123" i="8" s="1"/>
  <c r="BK122" i="8"/>
  <c r="BN122" i="8" s="1"/>
  <c r="BK125" i="10"/>
  <c r="BN125" i="10" s="1"/>
  <c r="EE120" i="11"/>
  <c r="EH120" i="11" s="1"/>
  <c r="O128" i="10"/>
  <c r="R128" i="10" s="1"/>
  <c r="EE122" i="10"/>
  <c r="EH122" i="10" s="1"/>
  <c r="O125" i="11"/>
  <c r="R125" i="11" s="1"/>
  <c r="EE119" i="8"/>
  <c r="EH119" i="8" s="1"/>
  <c r="AM126" i="10"/>
  <c r="AP126" i="10" s="1"/>
  <c r="BK123" i="11"/>
  <c r="BN123" i="11" s="1"/>
  <c r="CI122" i="11"/>
  <c r="CL122" i="11" s="1"/>
  <c r="DG121" i="11"/>
  <c r="DJ121" i="11" s="1"/>
  <c r="O127" i="10"/>
  <c r="R127" i="10" s="1"/>
  <c r="DG123" i="10"/>
  <c r="DJ123" i="10" s="1"/>
  <c r="O124" i="8"/>
  <c r="R124" i="8" s="1"/>
  <c r="S124" i="8" s="1"/>
  <c r="W124" i="8" s="1"/>
  <c r="X124" i="8" s="1"/>
  <c r="CI121" i="8"/>
  <c r="CL121" i="8" s="1"/>
  <c r="AM124" i="12"/>
  <c r="AP124" i="12" s="1"/>
  <c r="DG121" i="12"/>
  <c r="DJ121" i="12" s="1"/>
  <c r="EE120" i="12"/>
  <c r="EH120" i="12" s="1"/>
  <c r="AM124" i="11"/>
  <c r="AP124" i="11" s="1"/>
  <c r="O125" i="12"/>
  <c r="R125" i="12" s="1"/>
  <c r="DZ121" i="8"/>
  <c r="EB121" i="8" s="1"/>
  <c r="AS124" i="8"/>
  <c r="AK124" i="8"/>
  <c r="AL124" i="8" s="1"/>
  <c r="BI123" i="8"/>
  <c r="BJ123" i="8" s="1"/>
  <c r="BQ123" i="8"/>
  <c r="BF124" i="8"/>
  <c r="BH124" i="8" s="1"/>
  <c r="EK120" i="8"/>
  <c r="EC120" i="8"/>
  <c r="ED120" i="8" s="1"/>
  <c r="CS124" i="8"/>
  <c r="CB124" i="8"/>
  <c r="DM121" i="8"/>
  <c r="DE121" i="8"/>
  <c r="DF121" i="8" s="1"/>
  <c r="CD123" i="8"/>
  <c r="CF123" i="8" s="1"/>
  <c r="AW126" i="8"/>
  <c r="AF126" i="8"/>
  <c r="AH126" i="8" s="1"/>
  <c r="AJ126" i="8" s="1"/>
  <c r="DQ123" i="8"/>
  <c r="CZ123" i="8"/>
  <c r="DB123" i="8" s="1"/>
  <c r="DD123" i="8" s="1"/>
  <c r="DX122" i="8"/>
  <c r="DZ122" i="8" s="1"/>
  <c r="EB122" i="8" s="1"/>
  <c r="EO122" i="8"/>
  <c r="U125" i="8"/>
  <c r="M125" i="8"/>
  <c r="N125" i="8" s="1"/>
  <c r="J126" i="8"/>
  <c r="L126" i="8" s="1"/>
  <c r="DM122" i="8"/>
  <c r="DE122" i="8"/>
  <c r="DF122" i="8" s="1"/>
  <c r="CO122" i="8"/>
  <c r="CG122" i="8"/>
  <c r="CH122" i="8" s="1"/>
  <c r="BD125" i="8"/>
  <c r="BF125" i="8" s="1"/>
  <c r="BH125" i="8" s="1"/>
  <c r="BU125" i="8"/>
  <c r="Y127" i="8"/>
  <c r="H127" i="8"/>
  <c r="A128" i="8"/>
  <c r="AS125" i="8"/>
  <c r="AK125" i="8"/>
  <c r="AL125" i="8" s="1"/>
  <c r="DQ126" i="10"/>
  <c r="CZ126" i="10"/>
  <c r="AH126" i="12"/>
  <c r="AJ126" i="12" s="1"/>
  <c r="U126" i="12"/>
  <c r="M126" i="12"/>
  <c r="N126" i="12" s="1"/>
  <c r="AH128" i="10"/>
  <c r="AJ128" i="10" s="1"/>
  <c r="CO123" i="11"/>
  <c r="CG123" i="11"/>
  <c r="CH123" i="11" s="1"/>
  <c r="BU126" i="11"/>
  <c r="BD126" i="11"/>
  <c r="BQ124" i="12"/>
  <c r="BI124" i="12"/>
  <c r="BJ124" i="12" s="1"/>
  <c r="BF125" i="11"/>
  <c r="BH125" i="11" s="1"/>
  <c r="CO125" i="10"/>
  <c r="CG125" i="10"/>
  <c r="CH125" i="10" s="1"/>
  <c r="DM124" i="10"/>
  <c r="DE124" i="10"/>
  <c r="DF124" i="10" s="1"/>
  <c r="BU126" i="12"/>
  <c r="BD126" i="12"/>
  <c r="BU128" i="10"/>
  <c r="BD128" i="10"/>
  <c r="Y128" i="12"/>
  <c r="A129" i="12"/>
  <c r="H128" i="12"/>
  <c r="BF127" i="10"/>
  <c r="BH127" i="10" s="1"/>
  <c r="CS125" i="11"/>
  <c r="CB125" i="11"/>
  <c r="DZ124" i="10"/>
  <c r="EB124" i="10" s="1"/>
  <c r="BF125" i="12"/>
  <c r="BH125" i="12" s="1"/>
  <c r="DZ122" i="11"/>
  <c r="EB122" i="11" s="1"/>
  <c r="J127" i="11"/>
  <c r="L127" i="11" s="1"/>
  <c r="U126" i="11"/>
  <c r="M126" i="11"/>
  <c r="N126" i="11" s="1"/>
  <c r="CS127" i="10"/>
  <c r="CB127" i="10"/>
  <c r="BQ126" i="10"/>
  <c r="BI126" i="10"/>
  <c r="BJ126" i="10" s="1"/>
  <c r="CS125" i="12"/>
  <c r="CB125" i="12"/>
  <c r="AW127" i="11"/>
  <c r="AF127" i="11"/>
  <c r="DB123" i="12"/>
  <c r="DD123" i="12" s="1"/>
  <c r="AS127" i="10"/>
  <c r="AK127" i="10"/>
  <c r="AL127" i="10" s="1"/>
  <c r="CD124" i="11"/>
  <c r="CF124" i="11" s="1"/>
  <c r="J129" i="10"/>
  <c r="L129" i="10" s="1"/>
  <c r="AS125" i="12"/>
  <c r="AK125" i="12"/>
  <c r="AL125" i="12" s="1"/>
  <c r="Y128" i="11"/>
  <c r="A129" i="11"/>
  <c r="H128" i="11"/>
  <c r="AH126" i="11"/>
  <c r="AJ126" i="11" s="1"/>
  <c r="DX123" i="12"/>
  <c r="EO123" i="12"/>
  <c r="DB125" i="10"/>
  <c r="DD125" i="10" s="1"/>
  <c r="EK121" i="12"/>
  <c r="EC121" i="12"/>
  <c r="ED121" i="12" s="1"/>
  <c r="EK123" i="10"/>
  <c r="EC123" i="10"/>
  <c r="ED123" i="10" s="1"/>
  <c r="AS125" i="11"/>
  <c r="AK125" i="11"/>
  <c r="AL125" i="11" s="1"/>
  <c r="DQ124" i="11"/>
  <c r="CZ124" i="11"/>
  <c r="AF129" i="10"/>
  <c r="AW129" i="10"/>
  <c r="DZ122" i="12"/>
  <c r="EB122" i="12" s="1"/>
  <c r="DM122" i="12"/>
  <c r="DE122" i="12"/>
  <c r="DF122" i="12" s="1"/>
  <c r="EO125" i="10"/>
  <c r="DX125" i="10"/>
  <c r="AW127" i="12"/>
  <c r="AF127" i="12"/>
  <c r="DB123" i="11"/>
  <c r="DD123" i="11" s="1"/>
  <c r="A131" i="10"/>
  <c r="Y130" i="10"/>
  <c r="H130" i="10"/>
  <c r="BQ124" i="11"/>
  <c r="BI124" i="11"/>
  <c r="BJ124" i="11" s="1"/>
  <c r="CZ124" i="12"/>
  <c r="DQ124" i="12"/>
  <c r="CO123" i="12"/>
  <c r="CG123" i="12"/>
  <c r="CH123" i="12" s="1"/>
  <c r="CD126" i="10"/>
  <c r="CF126" i="10" s="1"/>
  <c r="J127" i="12"/>
  <c r="L127" i="12" s="1"/>
  <c r="DX123" i="11"/>
  <c r="EO123" i="11"/>
  <c r="EK121" i="11"/>
  <c r="EC121" i="11"/>
  <c r="ED121" i="11" s="1"/>
  <c r="CD124" i="12"/>
  <c r="CF124" i="12" s="1"/>
  <c r="DM122" i="11"/>
  <c r="DE122" i="11"/>
  <c r="DF122" i="11" s="1"/>
  <c r="T130" i="13" l="1"/>
  <c r="CT130" i="10" s="1"/>
  <c r="CU130" i="10" s="1"/>
  <c r="CY130" i="10" s="1"/>
  <c r="DA130" i="10" s="1"/>
  <c r="U130" i="13"/>
  <c r="CT130" i="11" s="1"/>
  <c r="CU130" i="11" s="1"/>
  <c r="CY130" i="11" s="1"/>
  <c r="DA130" i="11" s="1"/>
  <c r="D130" i="13"/>
  <c r="B130" i="10" s="1"/>
  <c r="C130" i="10" s="1"/>
  <c r="G130" i="10" s="1"/>
  <c r="I130" i="10" s="1"/>
  <c r="N130" i="13"/>
  <c r="BV130" i="8" s="1"/>
  <c r="BW130" i="8" s="1"/>
  <c r="CA130" i="8" s="1"/>
  <c r="CC130" i="8" s="1"/>
  <c r="L130" i="13"/>
  <c r="AX130" i="10" s="1"/>
  <c r="AY130" i="10" s="1"/>
  <c r="BC130" i="10" s="1"/>
  <c r="BE130" i="10" s="1"/>
  <c r="Q130" i="13"/>
  <c r="BV130" i="11" s="1"/>
  <c r="BW130" i="11" s="1"/>
  <c r="CA130" i="11" s="1"/>
  <c r="CC130" i="11" s="1"/>
  <c r="O130" i="13"/>
  <c r="BV130" i="12" s="1"/>
  <c r="BW130" i="12" s="1"/>
  <c r="CA130" i="12" s="1"/>
  <c r="CC130" i="12" s="1"/>
  <c r="Y130" i="13"/>
  <c r="DR130" i="11" s="1"/>
  <c r="DS130" i="11" s="1"/>
  <c r="DW130" i="11" s="1"/>
  <c r="DY130" i="11" s="1"/>
  <c r="H130" i="13"/>
  <c r="Z130" i="10" s="1"/>
  <c r="AA130" i="10" s="1"/>
  <c r="AE130" i="10" s="1"/>
  <c r="AG130" i="10" s="1"/>
  <c r="G130" i="13"/>
  <c r="Z130" i="12" s="1"/>
  <c r="AA130" i="12" s="1"/>
  <c r="AE130" i="12" s="1"/>
  <c r="AG130" i="12" s="1"/>
  <c r="E130" i="13"/>
  <c r="B130" i="11" s="1"/>
  <c r="C130" i="11" s="1"/>
  <c r="G130" i="11" s="1"/>
  <c r="I130" i="11" s="1"/>
  <c r="P130" i="13"/>
  <c r="BV130" i="10" s="1"/>
  <c r="BW130" i="10" s="1"/>
  <c r="CA130" i="10" s="1"/>
  <c r="CC130" i="10" s="1"/>
  <c r="I130" i="13"/>
  <c r="Z130" i="11" s="1"/>
  <c r="AA130" i="11" s="1"/>
  <c r="AE130" i="11" s="1"/>
  <c r="AG130" i="11" s="1"/>
  <c r="S130" i="13"/>
  <c r="CT130" i="12" s="1"/>
  <c r="CU130" i="12" s="1"/>
  <c r="CY130" i="12" s="1"/>
  <c r="DA130" i="12" s="1"/>
  <c r="M130" i="13"/>
  <c r="AX130" i="11" s="1"/>
  <c r="AY130" i="11" s="1"/>
  <c r="BC130" i="11" s="1"/>
  <c r="BE130" i="11" s="1"/>
  <c r="K130" i="13"/>
  <c r="AX130" i="12" s="1"/>
  <c r="AY130" i="12" s="1"/>
  <c r="BC130" i="12" s="1"/>
  <c r="BE130" i="12" s="1"/>
  <c r="J130" i="13"/>
  <c r="AX130" i="8" s="1"/>
  <c r="AY130" i="8" s="1"/>
  <c r="BC130" i="8" s="1"/>
  <c r="BE130" i="8" s="1"/>
  <c r="A131" i="13"/>
  <c r="X130" i="13"/>
  <c r="DR130" i="10" s="1"/>
  <c r="DS130" i="10" s="1"/>
  <c r="DW130" i="10" s="1"/>
  <c r="DY130" i="10" s="1"/>
  <c r="V130" i="13"/>
  <c r="DR130" i="8" s="1"/>
  <c r="DS130" i="8" s="1"/>
  <c r="DW130" i="8" s="1"/>
  <c r="DY130" i="8" s="1"/>
  <c r="R130" i="13"/>
  <c r="CT130" i="8" s="1"/>
  <c r="CU130" i="8" s="1"/>
  <c r="CY130" i="8" s="1"/>
  <c r="DA130" i="8" s="1"/>
  <c r="W130" i="13"/>
  <c r="DR130" i="12" s="1"/>
  <c r="DS130" i="12" s="1"/>
  <c r="DW130" i="12" s="1"/>
  <c r="DY130" i="12" s="1"/>
  <c r="F130" i="13"/>
  <c r="Z130" i="8" s="1"/>
  <c r="AA130" i="8" s="1"/>
  <c r="AE130" i="8" s="1"/>
  <c r="AG130" i="8" s="1"/>
  <c r="B130" i="13"/>
  <c r="B130" i="8" s="1"/>
  <c r="C130" i="8" s="1"/>
  <c r="G130" i="8" s="1"/>
  <c r="I130" i="8" s="1"/>
  <c r="C130" i="13"/>
  <c r="B130" i="12" s="1"/>
  <c r="C130" i="12" s="1"/>
  <c r="G130" i="12" s="1"/>
  <c r="I130" i="12" s="1"/>
  <c r="S125" i="11"/>
  <c r="W125" i="11"/>
  <c r="X125" i="11" s="1"/>
  <c r="CM122" i="12"/>
  <c r="CQ122" i="12"/>
  <c r="CR122" i="12" s="1"/>
  <c r="DK123" i="10"/>
  <c r="DO123" i="10"/>
  <c r="DP123" i="10" s="1"/>
  <c r="EI122" i="10"/>
  <c r="EM122" i="10"/>
  <c r="EN122" i="10" s="1"/>
  <c r="CM124" i="10"/>
  <c r="CQ124" i="10"/>
  <c r="CR124" i="10" s="1"/>
  <c r="W128" i="10"/>
  <c r="X128" i="10" s="1"/>
  <c r="S128" i="10"/>
  <c r="S127" i="10"/>
  <c r="W127" i="10"/>
  <c r="X127" i="10" s="1"/>
  <c r="AQ124" i="11"/>
  <c r="AU124" i="11"/>
  <c r="AV124" i="11" s="1"/>
  <c r="DK121" i="11"/>
  <c r="DO121" i="11"/>
  <c r="DP121" i="11" s="1"/>
  <c r="EI120" i="11"/>
  <c r="EM120" i="11"/>
  <c r="EN120" i="11" s="1"/>
  <c r="EI120" i="12"/>
  <c r="EM120" i="12"/>
  <c r="EN120" i="12" s="1"/>
  <c r="CM122" i="11"/>
  <c r="CQ122" i="11"/>
  <c r="CR122" i="11" s="1"/>
  <c r="BO125" i="10"/>
  <c r="BS125" i="10"/>
  <c r="BT125" i="10" s="1"/>
  <c r="S125" i="12"/>
  <c r="W125" i="12"/>
  <c r="X125" i="12" s="1"/>
  <c r="DK121" i="12"/>
  <c r="DO121" i="12"/>
  <c r="DP121" i="12" s="1"/>
  <c r="BO123" i="11"/>
  <c r="BS123" i="11"/>
  <c r="BT123" i="11" s="1"/>
  <c r="BO122" i="8"/>
  <c r="BS122" i="8"/>
  <c r="BT122" i="8" s="1"/>
  <c r="AQ124" i="12"/>
  <c r="AU124" i="12"/>
  <c r="AV124" i="12" s="1"/>
  <c r="AQ126" i="10"/>
  <c r="AU126" i="10"/>
  <c r="AV126" i="10" s="1"/>
  <c r="CM121" i="8"/>
  <c r="CQ121" i="8"/>
  <c r="CR121" i="8" s="1"/>
  <c r="EI119" i="8"/>
  <c r="EM119" i="8"/>
  <c r="EN119" i="8" s="1"/>
  <c r="BO123" i="12"/>
  <c r="BS123" i="12"/>
  <c r="BT123" i="12" s="1"/>
  <c r="DG122" i="11"/>
  <c r="DJ122" i="11" s="1"/>
  <c r="AM125" i="12"/>
  <c r="AP125" i="12" s="1"/>
  <c r="BK124" i="11"/>
  <c r="BN124" i="11" s="1"/>
  <c r="O126" i="11"/>
  <c r="R126" i="11" s="1"/>
  <c r="DG124" i="10"/>
  <c r="DJ124" i="10" s="1"/>
  <c r="CI122" i="8"/>
  <c r="CL122" i="8" s="1"/>
  <c r="BK123" i="8"/>
  <c r="BN123" i="8" s="1"/>
  <c r="AM125" i="8"/>
  <c r="AP125" i="8" s="1"/>
  <c r="AQ125" i="8" s="1"/>
  <c r="AU125" i="8" s="1"/>
  <c r="AV125" i="8" s="1"/>
  <c r="AM124" i="8"/>
  <c r="AP124" i="8" s="1"/>
  <c r="AQ124" i="8" s="1"/>
  <c r="AU124" i="8" s="1"/>
  <c r="AV124" i="8" s="1"/>
  <c r="AM125" i="11"/>
  <c r="AP125" i="11" s="1"/>
  <c r="CI123" i="11"/>
  <c r="CL123" i="11" s="1"/>
  <c r="CI123" i="12"/>
  <c r="CL123" i="12" s="1"/>
  <c r="DG122" i="12"/>
  <c r="DJ122" i="12" s="1"/>
  <c r="CI125" i="10"/>
  <c r="CL125" i="10" s="1"/>
  <c r="DG122" i="8"/>
  <c r="DJ122" i="8" s="1"/>
  <c r="EE121" i="11"/>
  <c r="EH121" i="11" s="1"/>
  <c r="EE123" i="10"/>
  <c r="EH123" i="10" s="1"/>
  <c r="AM127" i="10"/>
  <c r="AP127" i="10" s="1"/>
  <c r="BK126" i="10"/>
  <c r="BN126" i="10" s="1"/>
  <c r="O126" i="12"/>
  <c r="R126" i="12" s="1"/>
  <c r="EE120" i="8"/>
  <c r="EH120" i="8" s="1"/>
  <c r="BK124" i="12"/>
  <c r="BN124" i="12" s="1"/>
  <c r="O125" i="8"/>
  <c r="R125" i="8" s="1"/>
  <c r="S125" i="8" s="1"/>
  <c r="W125" i="8" s="1"/>
  <c r="X125" i="8" s="1"/>
  <c r="EE121" i="12"/>
  <c r="EH121" i="12" s="1"/>
  <c r="DG121" i="8"/>
  <c r="DJ121" i="8" s="1"/>
  <c r="J127" i="8"/>
  <c r="L127" i="8" s="1"/>
  <c r="DX123" i="8"/>
  <c r="EO123" i="8"/>
  <c r="AW127" i="8"/>
  <c r="AF127" i="8"/>
  <c r="AS126" i="8"/>
  <c r="AK126" i="8"/>
  <c r="AL126" i="8" s="1"/>
  <c r="CB125" i="8"/>
  <c r="CS125" i="8"/>
  <c r="U126" i="8"/>
  <c r="M126" i="8"/>
  <c r="N126" i="8" s="1"/>
  <c r="BU126" i="8"/>
  <c r="BD126" i="8"/>
  <c r="CD124" i="8"/>
  <c r="CF124" i="8" s="1"/>
  <c r="BI125" i="8"/>
  <c r="BJ125" i="8" s="1"/>
  <c r="BQ125" i="8"/>
  <c r="DQ124" i="8"/>
  <c r="CZ124" i="8"/>
  <c r="DB124" i="8" s="1"/>
  <c r="DD124" i="8" s="1"/>
  <c r="CO123" i="8"/>
  <c r="CG123" i="8"/>
  <c r="CH123" i="8" s="1"/>
  <c r="EK122" i="8"/>
  <c r="EC122" i="8"/>
  <c r="ED122" i="8" s="1"/>
  <c r="EK121" i="8"/>
  <c r="EC121" i="8"/>
  <c r="ED121" i="8" s="1"/>
  <c r="A129" i="8"/>
  <c r="H128" i="8"/>
  <c r="Y128" i="8"/>
  <c r="DM123" i="8"/>
  <c r="DE123" i="8"/>
  <c r="DF123" i="8" s="1"/>
  <c r="BQ124" i="8"/>
  <c r="BI124" i="8"/>
  <c r="BJ124" i="8" s="1"/>
  <c r="DM125" i="10"/>
  <c r="DE125" i="10"/>
  <c r="DF125" i="10" s="1"/>
  <c r="CD125" i="11"/>
  <c r="CF125" i="11" s="1"/>
  <c r="J128" i="12"/>
  <c r="L128" i="12" s="1"/>
  <c r="AS126" i="12"/>
  <c r="AK126" i="12"/>
  <c r="AL126" i="12" s="1"/>
  <c r="J130" i="10"/>
  <c r="L130" i="10" s="1"/>
  <c r="BU129" i="10"/>
  <c r="BD129" i="10"/>
  <c r="AS126" i="11"/>
  <c r="AK126" i="11"/>
  <c r="AL126" i="11" s="1"/>
  <c r="U129" i="10"/>
  <c r="M129" i="10"/>
  <c r="N129" i="10" s="1"/>
  <c r="AH127" i="11"/>
  <c r="AJ127" i="11" s="1"/>
  <c r="DQ125" i="11"/>
  <c r="CZ125" i="11"/>
  <c r="A130" i="12"/>
  <c r="Y129" i="12"/>
  <c r="H129" i="12"/>
  <c r="BF126" i="12"/>
  <c r="BH126" i="12" s="1"/>
  <c r="CO124" i="12"/>
  <c r="CG124" i="12"/>
  <c r="CH124" i="12" s="1"/>
  <c r="DZ125" i="10"/>
  <c r="EB125" i="10" s="1"/>
  <c r="AW130" i="10"/>
  <c r="AF130" i="10"/>
  <c r="AH129" i="10"/>
  <c r="AJ129" i="10" s="1"/>
  <c r="BU127" i="11"/>
  <c r="BD127" i="11"/>
  <c r="CD127" i="10"/>
  <c r="CF127" i="10" s="1"/>
  <c r="AW128" i="12"/>
  <c r="AF128" i="12"/>
  <c r="CS126" i="12"/>
  <c r="CB126" i="12"/>
  <c r="BQ125" i="11"/>
  <c r="BI125" i="11"/>
  <c r="BJ125" i="11" s="1"/>
  <c r="DB126" i="10"/>
  <c r="DD126" i="10" s="1"/>
  <c r="U127" i="12"/>
  <c r="M127" i="12"/>
  <c r="N127" i="12" s="1"/>
  <c r="A132" i="10"/>
  <c r="Y131" i="10"/>
  <c r="H131" i="10"/>
  <c r="DB124" i="11"/>
  <c r="DD124" i="11" s="1"/>
  <c r="J128" i="11"/>
  <c r="L128" i="11" s="1"/>
  <c r="CO124" i="11"/>
  <c r="CG124" i="11"/>
  <c r="CH124" i="11" s="1"/>
  <c r="CZ127" i="10"/>
  <c r="DQ127" i="10"/>
  <c r="DX126" i="10"/>
  <c r="EO126" i="10"/>
  <c r="DX124" i="11"/>
  <c r="EO124" i="11"/>
  <c r="DZ123" i="12"/>
  <c r="EB123" i="12" s="1"/>
  <c r="A130" i="11"/>
  <c r="Y129" i="11"/>
  <c r="H129" i="11"/>
  <c r="CD125" i="12"/>
  <c r="CF125" i="12" s="1"/>
  <c r="AS128" i="10"/>
  <c r="AK128" i="10"/>
  <c r="AL128" i="10" s="1"/>
  <c r="DX124" i="12"/>
  <c r="EO124" i="12"/>
  <c r="DM123" i="11"/>
  <c r="DE123" i="11"/>
  <c r="DF123" i="11" s="1"/>
  <c r="EK122" i="12"/>
  <c r="EC122" i="12"/>
  <c r="ED122" i="12" s="1"/>
  <c r="AW128" i="11"/>
  <c r="AF128" i="11"/>
  <c r="CZ125" i="12"/>
  <c r="DQ125" i="12"/>
  <c r="U127" i="11"/>
  <c r="M127" i="11"/>
  <c r="N127" i="11" s="1"/>
  <c r="BQ125" i="12"/>
  <c r="BI125" i="12"/>
  <c r="BJ125" i="12" s="1"/>
  <c r="BQ127" i="10"/>
  <c r="BI127" i="10"/>
  <c r="BJ127" i="10" s="1"/>
  <c r="BF128" i="10"/>
  <c r="BH128" i="10" s="1"/>
  <c r="BF126" i="11"/>
  <c r="BH126" i="11" s="1"/>
  <c r="CO126" i="10"/>
  <c r="CG126" i="10"/>
  <c r="CH126" i="10" s="1"/>
  <c r="DB124" i="12"/>
  <c r="DD124" i="12" s="1"/>
  <c r="AH127" i="12"/>
  <c r="AJ127" i="12" s="1"/>
  <c r="DM123" i="12"/>
  <c r="DE123" i="12"/>
  <c r="DF123" i="12" s="1"/>
  <c r="CS128" i="10"/>
  <c r="CB128" i="10"/>
  <c r="CS126" i="11"/>
  <c r="CB126" i="11"/>
  <c r="DZ123" i="11"/>
  <c r="EB123" i="11" s="1"/>
  <c r="BU127" i="12"/>
  <c r="BD127" i="12"/>
  <c r="EK122" i="11"/>
  <c r="EC122" i="11"/>
  <c r="ED122" i="11" s="1"/>
  <c r="EK124" i="10"/>
  <c r="EC124" i="10"/>
  <c r="ED124" i="10" s="1"/>
  <c r="O131" i="13" l="1"/>
  <c r="BV131" i="12" s="1"/>
  <c r="BW131" i="12" s="1"/>
  <c r="CA131" i="12" s="1"/>
  <c r="CC131" i="12" s="1"/>
  <c r="G131" i="13"/>
  <c r="Z131" i="12" s="1"/>
  <c r="AA131" i="12" s="1"/>
  <c r="AE131" i="12" s="1"/>
  <c r="AG131" i="12" s="1"/>
  <c r="T131" i="13"/>
  <c r="CT131" i="10" s="1"/>
  <c r="CU131" i="10" s="1"/>
  <c r="CY131" i="10" s="1"/>
  <c r="DA131" i="10" s="1"/>
  <c r="H131" i="13"/>
  <c r="Z131" i="10" s="1"/>
  <c r="AA131" i="10" s="1"/>
  <c r="AE131" i="10" s="1"/>
  <c r="AG131" i="10" s="1"/>
  <c r="L131" i="13"/>
  <c r="AX131" i="10" s="1"/>
  <c r="AY131" i="10" s="1"/>
  <c r="BC131" i="10" s="1"/>
  <c r="BE131" i="10" s="1"/>
  <c r="D131" i="13"/>
  <c r="B131" i="10" s="1"/>
  <c r="C131" i="10" s="1"/>
  <c r="G131" i="10" s="1"/>
  <c r="I131" i="10" s="1"/>
  <c r="Y131" i="13"/>
  <c r="DR131" i="11" s="1"/>
  <c r="DS131" i="11" s="1"/>
  <c r="DW131" i="11" s="1"/>
  <c r="DY131" i="11" s="1"/>
  <c r="N131" i="13"/>
  <c r="BV131" i="8" s="1"/>
  <c r="BW131" i="8" s="1"/>
  <c r="CA131" i="8" s="1"/>
  <c r="CC131" i="8" s="1"/>
  <c r="B131" i="13"/>
  <c r="B131" i="8" s="1"/>
  <c r="C131" i="8" s="1"/>
  <c r="G131" i="8" s="1"/>
  <c r="I131" i="8" s="1"/>
  <c r="X131" i="13"/>
  <c r="DR131" i="10" s="1"/>
  <c r="DS131" i="10" s="1"/>
  <c r="DW131" i="10" s="1"/>
  <c r="DY131" i="10" s="1"/>
  <c r="U131" i="13"/>
  <c r="CT131" i="11" s="1"/>
  <c r="CU131" i="11" s="1"/>
  <c r="CY131" i="11" s="1"/>
  <c r="DA131" i="11" s="1"/>
  <c r="J131" i="13"/>
  <c r="AX131" i="8" s="1"/>
  <c r="AY131" i="8" s="1"/>
  <c r="BC131" i="8" s="1"/>
  <c r="BE131" i="8" s="1"/>
  <c r="V131" i="13"/>
  <c r="DR131" i="8" s="1"/>
  <c r="DS131" i="8" s="1"/>
  <c r="DW131" i="8" s="1"/>
  <c r="DY131" i="8" s="1"/>
  <c r="A132" i="13"/>
  <c r="P131" i="13"/>
  <c r="BV131" i="10" s="1"/>
  <c r="BW131" i="10" s="1"/>
  <c r="CA131" i="10" s="1"/>
  <c r="CC131" i="10" s="1"/>
  <c r="M131" i="13"/>
  <c r="AX131" i="11" s="1"/>
  <c r="AY131" i="11" s="1"/>
  <c r="BC131" i="11" s="1"/>
  <c r="BE131" i="11" s="1"/>
  <c r="F131" i="13"/>
  <c r="Z131" i="8" s="1"/>
  <c r="AA131" i="8" s="1"/>
  <c r="AE131" i="8" s="1"/>
  <c r="AG131" i="8" s="1"/>
  <c r="C131" i="13"/>
  <c r="B131" i="12" s="1"/>
  <c r="C131" i="12" s="1"/>
  <c r="G131" i="12" s="1"/>
  <c r="I131" i="12" s="1"/>
  <c r="E131" i="13"/>
  <c r="B131" i="11" s="1"/>
  <c r="C131" i="11" s="1"/>
  <c r="G131" i="11" s="1"/>
  <c r="I131" i="11" s="1"/>
  <c r="W131" i="13"/>
  <c r="DR131" i="12" s="1"/>
  <c r="DS131" i="12" s="1"/>
  <c r="DW131" i="12" s="1"/>
  <c r="DY131" i="12" s="1"/>
  <c r="I131" i="13"/>
  <c r="Z131" i="11" s="1"/>
  <c r="AA131" i="11" s="1"/>
  <c r="AE131" i="11" s="1"/>
  <c r="AG131" i="11" s="1"/>
  <c r="K131" i="13"/>
  <c r="AX131" i="12" s="1"/>
  <c r="AY131" i="12" s="1"/>
  <c r="BC131" i="12" s="1"/>
  <c r="BE131" i="12" s="1"/>
  <c r="Q131" i="13"/>
  <c r="BV131" i="11" s="1"/>
  <c r="BW131" i="11" s="1"/>
  <c r="CA131" i="11" s="1"/>
  <c r="CC131" i="11" s="1"/>
  <c r="R131" i="13"/>
  <c r="CT131" i="8" s="1"/>
  <c r="CU131" i="8" s="1"/>
  <c r="CY131" i="8" s="1"/>
  <c r="DA131" i="8" s="1"/>
  <c r="S131" i="13"/>
  <c r="CT131" i="12" s="1"/>
  <c r="CU131" i="12" s="1"/>
  <c r="CY131" i="12" s="1"/>
  <c r="DA131" i="12" s="1"/>
  <c r="S126" i="12"/>
  <c r="W126" i="12"/>
  <c r="X126" i="12" s="1"/>
  <c r="CM123" i="12"/>
  <c r="CQ123" i="12"/>
  <c r="CR123" i="12" s="1"/>
  <c r="S126" i="11"/>
  <c r="W126" i="11"/>
  <c r="X126" i="11" s="1"/>
  <c r="BO126" i="10"/>
  <c r="BS126" i="10"/>
  <c r="BT126" i="10" s="1"/>
  <c r="CM123" i="11"/>
  <c r="CQ123" i="11"/>
  <c r="CR123" i="11" s="1"/>
  <c r="BO124" i="11"/>
  <c r="BS124" i="11"/>
  <c r="BT124" i="11" s="1"/>
  <c r="AQ127" i="10"/>
  <c r="AU127" i="10"/>
  <c r="AV127" i="10" s="1"/>
  <c r="AQ125" i="11"/>
  <c r="AU125" i="11"/>
  <c r="AV125" i="11" s="1"/>
  <c r="AU125" i="12"/>
  <c r="AV125" i="12" s="1"/>
  <c r="AQ125" i="12"/>
  <c r="DK121" i="8"/>
  <c r="DO121" i="8"/>
  <c r="DP121" i="8" s="1"/>
  <c r="EI123" i="10"/>
  <c r="EM123" i="10"/>
  <c r="EN123" i="10" s="1"/>
  <c r="DK122" i="11"/>
  <c r="DO122" i="11"/>
  <c r="DP122" i="11" s="1"/>
  <c r="EI121" i="12"/>
  <c r="EM121" i="12"/>
  <c r="EN121" i="12" s="1"/>
  <c r="EI121" i="11"/>
  <c r="EM121" i="11"/>
  <c r="EN121" i="11" s="1"/>
  <c r="DK122" i="8"/>
  <c r="DO122" i="8"/>
  <c r="DP122" i="8" s="1"/>
  <c r="BO123" i="8"/>
  <c r="BS123" i="8"/>
  <c r="BT123" i="8" s="1"/>
  <c r="CM125" i="10"/>
  <c r="CQ125" i="10"/>
  <c r="CR125" i="10" s="1"/>
  <c r="CM122" i="8"/>
  <c r="CQ122" i="8"/>
  <c r="CR122" i="8" s="1"/>
  <c r="BS124" i="12"/>
  <c r="BT124" i="12" s="1"/>
  <c r="BO124" i="12"/>
  <c r="EI120" i="8"/>
  <c r="EM120" i="8"/>
  <c r="EN120" i="8" s="1"/>
  <c r="DK122" i="12"/>
  <c r="DO122" i="12"/>
  <c r="DP122" i="12" s="1"/>
  <c r="DK124" i="10"/>
  <c r="DO124" i="10"/>
  <c r="DP124" i="10" s="1"/>
  <c r="CI126" i="10"/>
  <c r="CL126" i="10" s="1"/>
  <c r="DG123" i="11"/>
  <c r="DJ123" i="11" s="1"/>
  <c r="BK124" i="8"/>
  <c r="BN124" i="8" s="1"/>
  <c r="BK125" i="8"/>
  <c r="BN125" i="8" s="1"/>
  <c r="AM126" i="8"/>
  <c r="AP126" i="8" s="1"/>
  <c r="AQ126" i="8" s="1"/>
  <c r="AU126" i="8" s="1"/>
  <c r="AV126" i="8" s="1"/>
  <c r="O127" i="11"/>
  <c r="R127" i="11" s="1"/>
  <c r="EE122" i="11"/>
  <c r="EH122" i="11" s="1"/>
  <c r="O127" i="12"/>
  <c r="R127" i="12" s="1"/>
  <c r="CI124" i="12"/>
  <c r="CL124" i="12" s="1"/>
  <c r="EE122" i="8"/>
  <c r="EH122" i="8" s="1"/>
  <c r="CI124" i="11"/>
  <c r="CL124" i="11" s="1"/>
  <c r="O129" i="10"/>
  <c r="R129" i="10" s="1"/>
  <c r="AM126" i="12"/>
  <c r="AP126" i="12" s="1"/>
  <c r="DG123" i="8"/>
  <c r="DJ123" i="8" s="1"/>
  <c r="CI123" i="8"/>
  <c r="CL123" i="8" s="1"/>
  <c r="DG123" i="12"/>
  <c r="DJ123" i="12" s="1"/>
  <c r="BK127" i="10"/>
  <c r="BN127" i="10" s="1"/>
  <c r="BK125" i="11"/>
  <c r="BN125" i="11" s="1"/>
  <c r="AM126" i="11"/>
  <c r="AP126" i="11" s="1"/>
  <c r="O126" i="8"/>
  <c r="R126" i="8" s="1"/>
  <c r="S126" i="8" s="1"/>
  <c r="W126" i="8" s="1"/>
  <c r="X126" i="8" s="1"/>
  <c r="AM128" i="10"/>
  <c r="AP128" i="10" s="1"/>
  <c r="BK125" i="12"/>
  <c r="BN125" i="12" s="1"/>
  <c r="EE122" i="12"/>
  <c r="EH122" i="12" s="1"/>
  <c r="DG125" i="10"/>
  <c r="DJ125" i="10" s="1"/>
  <c r="EE124" i="10"/>
  <c r="EH124" i="10" s="1"/>
  <c r="EE121" i="8"/>
  <c r="EH121" i="8" s="1"/>
  <c r="DM124" i="8"/>
  <c r="DE124" i="8"/>
  <c r="DF124" i="8" s="1"/>
  <c r="CO124" i="8"/>
  <c r="CG124" i="8"/>
  <c r="CH124" i="8" s="1"/>
  <c r="DX124" i="8"/>
  <c r="EO124" i="8"/>
  <c r="BF126" i="8"/>
  <c r="BH126" i="8" s="1"/>
  <c r="CS126" i="8"/>
  <c r="CB126" i="8"/>
  <c r="CD126" i="8" s="1"/>
  <c r="CF126" i="8" s="1"/>
  <c r="AH127" i="8"/>
  <c r="AJ127" i="8" s="1"/>
  <c r="AW128" i="8"/>
  <c r="AF128" i="8"/>
  <c r="AH128" i="8" s="1"/>
  <c r="AJ128" i="8" s="1"/>
  <c r="BU127" i="8"/>
  <c r="BD127" i="8"/>
  <c r="J128" i="8"/>
  <c r="L128" i="8" s="1"/>
  <c r="A130" i="8"/>
  <c r="Y129" i="8"/>
  <c r="H129" i="8"/>
  <c r="DQ125" i="8"/>
  <c r="CZ125" i="8"/>
  <c r="DB125" i="8" s="1"/>
  <c r="DD125" i="8" s="1"/>
  <c r="DZ123" i="8"/>
  <c r="EB123" i="8" s="1"/>
  <c r="CD125" i="8"/>
  <c r="CF125" i="8" s="1"/>
  <c r="U127" i="8"/>
  <c r="M127" i="8"/>
  <c r="N127" i="8" s="1"/>
  <c r="DZ124" i="12"/>
  <c r="EB124" i="12" s="1"/>
  <c r="AH128" i="11"/>
  <c r="AJ128" i="11" s="1"/>
  <c r="CO127" i="10"/>
  <c r="CG127" i="10"/>
  <c r="CH127" i="10" s="1"/>
  <c r="AS129" i="10"/>
  <c r="AK129" i="10"/>
  <c r="AL129" i="10" s="1"/>
  <c r="Y130" i="12"/>
  <c r="A131" i="12"/>
  <c r="H130" i="12"/>
  <c r="Y132" i="10"/>
  <c r="H132" i="10"/>
  <c r="A133" i="10"/>
  <c r="BF127" i="12"/>
  <c r="BH127" i="12" s="1"/>
  <c r="CD126" i="11"/>
  <c r="CF126" i="11" s="1"/>
  <c r="BU128" i="11"/>
  <c r="BD128" i="11"/>
  <c r="EK123" i="12"/>
  <c r="EC123" i="12"/>
  <c r="ED123" i="12" s="1"/>
  <c r="CD126" i="12"/>
  <c r="CF126" i="12" s="1"/>
  <c r="BF127" i="11"/>
  <c r="BH127" i="11" s="1"/>
  <c r="AH130" i="10"/>
  <c r="AJ130" i="10" s="1"/>
  <c r="EK125" i="10"/>
  <c r="EC125" i="10"/>
  <c r="ED125" i="10" s="1"/>
  <c r="DB125" i="11"/>
  <c r="DD125" i="11" s="1"/>
  <c r="DB125" i="12"/>
  <c r="DD125" i="12" s="1"/>
  <c r="A131" i="11"/>
  <c r="H130" i="11"/>
  <c r="Y130" i="11"/>
  <c r="CS127" i="12"/>
  <c r="CB127" i="12"/>
  <c r="DQ126" i="11"/>
  <c r="CZ126" i="11"/>
  <c r="CO125" i="12"/>
  <c r="CG125" i="12"/>
  <c r="CH125" i="12" s="1"/>
  <c r="DZ126" i="10"/>
  <c r="EB126" i="10" s="1"/>
  <c r="U128" i="11"/>
  <c r="M128" i="11"/>
  <c r="N128" i="11" s="1"/>
  <c r="CZ126" i="12"/>
  <c r="DQ126" i="12"/>
  <c r="CS127" i="11"/>
  <c r="CB127" i="11"/>
  <c r="BU130" i="10"/>
  <c r="BD130" i="10"/>
  <c r="DX125" i="11"/>
  <c r="EO125" i="11"/>
  <c r="U128" i="12"/>
  <c r="M128" i="12"/>
  <c r="N128" i="12" s="1"/>
  <c r="AW129" i="12"/>
  <c r="AF129" i="12"/>
  <c r="CD128" i="10"/>
  <c r="CF128" i="10" s="1"/>
  <c r="DZ124" i="11"/>
  <c r="EB124" i="11" s="1"/>
  <c r="AH128" i="12"/>
  <c r="AJ128" i="12" s="1"/>
  <c r="BF129" i="10"/>
  <c r="BH129" i="10" s="1"/>
  <c r="DQ128" i="10"/>
  <c r="CZ128" i="10"/>
  <c r="AS127" i="12"/>
  <c r="AK127" i="12"/>
  <c r="AL127" i="12" s="1"/>
  <c r="DM124" i="11"/>
  <c r="DE124" i="11"/>
  <c r="DF124" i="11" s="1"/>
  <c r="DM126" i="10"/>
  <c r="DE126" i="10"/>
  <c r="DF126" i="10" s="1"/>
  <c r="BU128" i="12"/>
  <c r="BD128" i="12"/>
  <c r="CS129" i="10"/>
  <c r="CB129" i="10"/>
  <c r="CO125" i="11"/>
  <c r="CG125" i="11"/>
  <c r="CH125" i="11" s="1"/>
  <c r="BQ126" i="11"/>
  <c r="BI126" i="11"/>
  <c r="BJ126" i="11" s="1"/>
  <c r="J129" i="11"/>
  <c r="L129" i="11" s="1"/>
  <c r="DX127" i="10"/>
  <c r="EO127" i="10"/>
  <c r="J131" i="10"/>
  <c r="L131" i="10" s="1"/>
  <c r="BQ126" i="12"/>
  <c r="BI126" i="12"/>
  <c r="BJ126" i="12" s="1"/>
  <c r="BQ128" i="10"/>
  <c r="BI128" i="10"/>
  <c r="BJ128" i="10" s="1"/>
  <c r="EK123" i="11"/>
  <c r="EC123" i="11"/>
  <c r="ED123" i="11" s="1"/>
  <c r="DM124" i="12"/>
  <c r="DE124" i="12"/>
  <c r="DF124" i="12" s="1"/>
  <c r="DX125" i="12"/>
  <c r="EO125" i="12"/>
  <c r="AW129" i="11"/>
  <c r="AF129" i="11"/>
  <c r="DB127" i="10"/>
  <c r="DD127" i="10" s="1"/>
  <c r="AW131" i="10"/>
  <c r="AF131" i="10"/>
  <c r="J129" i="12"/>
  <c r="L129" i="12" s="1"/>
  <c r="AS127" i="11"/>
  <c r="AK127" i="11"/>
  <c r="AL127" i="11" s="1"/>
  <c r="U130" i="10"/>
  <c r="M130" i="10"/>
  <c r="N130" i="10" s="1"/>
  <c r="G132" i="13" l="1"/>
  <c r="Z132" i="12" s="1"/>
  <c r="AA132" i="12" s="1"/>
  <c r="AE132" i="12" s="1"/>
  <c r="AG132" i="12" s="1"/>
  <c r="Q132" i="13"/>
  <c r="BV132" i="11" s="1"/>
  <c r="BW132" i="11" s="1"/>
  <c r="CA132" i="11" s="1"/>
  <c r="CC132" i="11" s="1"/>
  <c r="K132" i="13"/>
  <c r="AX132" i="12" s="1"/>
  <c r="AY132" i="12" s="1"/>
  <c r="BC132" i="12" s="1"/>
  <c r="BE132" i="12" s="1"/>
  <c r="D132" i="13"/>
  <c r="B132" i="10" s="1"/>
  <c r="C132" i="10" s="1"/>
  <c r="G132" i="10" s="1"/>
  <c r="I132" i="10" s="1"/>
  <c r="X132" i="13"/>
  <c r="DR132" i="10" s="1"/>
  <c r="DS132" i="10" s="1"/>
  <c r="DW132" i="10" s="1"/>
  <c r="DY132" i="10" s="1"/>
  <c r="F132" i="13"/>
  <c r="Z132" i="8" s="1"/>
  <c r="AA132" i="8" s="1"/>
  <c r="AE132" i="8" s="1"/>
  <c r="AG132" i="8" s="1"/>
  <c r="R132" i="13"/>
  <c r="CT132" i="8" s="1"/>
  <c r="CU132" i="8" s="1"/>
  <c r="CY132" i="8" s="1"/>
  <c r="DA132" i="8" s="1"/>
  <c r="B132" i="13"/>
  <c r="B132" i="8" s="1"/>
  <c r="C132" i="8" s="1"/>
  <c r="G132" i="8" s="1"/>
  <c r="I132" i="8" s="1"/>
  <c r="N132" i="13"/>
  <c r="BV132" i="8" s="1"/>
  <c r="BW132" i="8" s="1"/>
  <c r="CA132" i="8" s="1"/>
  <c r="CC132" i="8" s="1"/>
  <c r="U132" i="13"/>
  <c r="CT132" i="11" s="1"/>
  <c r="CU132" i="11" s="1"/>
  <c r="CY132" i="11" s="1"/>
  <c r="DA132" i="11" s="1"/>
  <c r="I132" i="13"/>
  <c r="Z132" i="11" s="1"/>
  <c r="AA132" i="11" s="1"/>
  <c r="AE132" i="11" s="1"/>
  <c r="AG132" i="11" s="1"/>
  <c r="M132" i="13"/>
  <c r="AX132" i="11" s="1"/>
  <c r="AY132" i="11" s="1"/>
  <c r="BC132" i="11" s="1"/>
  <c r="BE132" i="11" s="1"/>
  <c r="W132" i="13"/>
  <c r="DR132" i="12" s="1"/>
  <c r="DS132" i="12" s="1"/>
  <c r="DW132" i="12" s="1"/>
  <c r="DY132" i="12" s="1"/>
  <c r="O132" i="13"/>
  <c r="BV132" i="12" s="1"/>
  <c r="BW132" i="12" s="1"/>
  <c r="CA132" i="12" s="1"/>
  <c r="CC132" i="12" s="1"/>
  <c r="P132" i="13"/>
  <c r="BV132" i="10" s="1"/>
  <c r="BW132" i="10" s="1"/>
  <c r="CA132" i="10" s="1"/>
  <c r="CC132" i="10" s="1"/>
  <c r="L132" i="13"/>
  <c r="AX132" i="10" s="1"/>
  <c r="AY132" i="10" s="1"/>
  <c r="BC132" i="10" s="1"/>
  <c r="BE132" i="10" s="1"/>
  <c r="E132" i="13"/>
  <c r="B132" i="11" s="1"/>
  <c r="C132" i="11" s="1"/>
  <c r="G132" i="11" s="1"/>
  <c r="I132" i="11" s="1"/>
  <c r="Y132" i="13"/>
  <c r="DR132" i="11" s="1"/>
  <c r="DS132" i="11" s="1"/>
  <c r="DW132" i="11" s="1"/>
  <c r="DY132" i="11" s="1"/>
  <c r="T132" i="13"/>
  <c r="CT132" i="10" s="1"/>
  <c r="CU132" i="10" s="1"/>
  <c r="CY132" i="10" s="1"/>
  <c r="DA132" i="10" s="1"/>
  <c r="S132" i="13"/>
  <c r="CT132" i="12" s="1"/>
  <c r="CU132" i="12" s="1"/>
  <c r="CY132" i="12" s="1"/>
  <c r="DA132" i="12" s="1"/>
  <c r="C132" i="13"/>
  <c r="B132" i="12" s="1"/>
  <c r="C132" i="12" s="1"/>
  <c r="G132" i="12" s="1"/>
  <c r="I132" i="12" s="1"/>
  <c r="H132" i="13"/>
  <c r="Z132" i="10" s="1"/>
  <c r="AA132" i="10" s="1"/>
  <c r="AE132" i="10" s="1"/>
  <c r="AG132" i="10" s="1"/>
  <c r="V132" i="13"/>
  <c r="DR132" i="8" s="1"/>
  <c r="DS132" i="8" s="1"/>
  <c r="DW132" i="8" s="1"/>
  <c r="DY132" i="8" s="1"/>
  <c r="A133" i="13"/>
  <c r="J132" i="13"/>
  <c r="AX132" i="8" s="1"/>
  <c r="AY132" i="8" s="1"/>
  <c r="BC132" i="8" s="1"/>
  <c r="BE132" i="8" s="1"/>
  <c r="W129" i="10"/>
  <c r="X129" i="10" s="1"/>
  <c r="S129" i="10"/>
  <c r="BO125" i="8"/>
  <c r="BS125" i="8"/>
  <c r="BT125" i="8" s="1"/>
  <c r="AQ126" i="11"/>
  <c r="AU126" i="11"/>
  <c r="AV126" i="11" s="1"/>
  <c r="CM124" i="11"/>
  <c r="CQ124" i="11"/>
  <c r="CR124" i="11" s="1"/>
  <c r="BO124" i="8"/>
  <c r="BS124" i="8"/>
  <c r="BT124" i="8" s="1"/>
  <c r="EI121" i="8"/>
  <c r="EM121" i="8"/>
  <c r="EN121" i="8" s="1"/>
  <c r="BS125" i="11"/>
  <c r="BT125" i="11" s="1"/>
  <c r="BO125" i="11"/>
  <c r="EI122" i="8"/>
  <c r="EM122" i="8"/>
  <c r="EN122" i="8" s="1"/>
  <c r="DK123" i="11"/>
  <c r="DO123" i="11"/>
  <c r="DP123" i="11" s="1"/>
  <c r="EI124" i="10"/>
  <c r="EM124" i="10"/>
  <c r="EN124" i="10" s="1"/>
  <c r="BO127" i="10"/>
  <c r="BS127" i="10"/>
  <c r="BT127" i="10" s="1"/>
  <c r="CM124" i="12"/>
  <c r="CQ124" i="12"/>
  <c r="CR124" i="12" s="1"/>
  <c r="CQ126" i="10"/>
  <c r="CR126" i="10" s="1"/>
  <c r="CM126" i="10"/>
  <c r="DK125" i="10"/>
  <c r="DO125" i="10"/>
  <c r="DP125" i="10" s="1"/>
  <c r="DK123" i="12"/>
  <c r="DO123" i="12"/>
  <c r="DP123" i="12" s="1"/>
  <c r="S127" i="12"/>
  <c r="W127" i="12"/>
  <c r="X127" i="12" s="1"/>
  <c r="EI122" i="12"/>
  <c r="EM122" i="12"/>
  <c r="EN122" i="12" s="1"/>
  <c r="CM123" i="8"/>
  <c r="CQ123" i="8"/>
  <c r="CR123" i="8" s="1"/>
  <c r="EI122" i="11"/>
  <c r="EM122" i="11"/>
  <c r="EN122" i="11" s="1"/>
  <c r="BO125" i="12"/>
  <c r="BS125" i="12"/>
  <c r="BT125" i="12" s="1"/>
  <c r="DK123" i="8"/>
  <c r="DO123" i="8"/>
  <c r="DP123" i="8" s="1"/>
  <c r="S127" i="11"/>
  <c r="W127" i="11"/>
  <c r="X127" i="11" s="1"/>
  <c r="AQ128" i="10"/>
  <c r="AU128" i="10"/>
  <c r="AV128" i="10" s="1"/>
  <c r="AQ126" i="12"/>
  <c r="AU126" i="12"/>
  <c r="AV126" i="12" s="1"/>
  <c r="CI124" i="8"/>
  <c r="CL124" i="8" s="1"/>
  <c r="O130" i="10"/>
  <c r="R130" i="10" s="1"/>
  <c r="BK128" i="10"/>
  <c r="BN128" i="10" s="1"/>
  <c r="BK126" i="11"/>
  <c r="BN126" i="11" s="1"/>
  <c r="DG126" i="10"/>
  <c r="DJ126" i="10" s="1"/>
  <c r="O128" i="12"/>
  <c r="R128" i="12" s="1"/>
  <c r="EE125" i="10"/>
  <c r="EH125" i="10" s="1"/>
  <c r="AM127" i="11"/>
  <c r="AP127" i="11" s="1"/>
  <c r="DG124" i="8"/>
  <c r="DJ124" i="8" s="1"/>
  <c r="BK126" i="12"/>
  <c r="BN126" i="12" s="1"/>
  <c r="CI125" i="11"/>
  <c r="CL125" i="11" s="1"/>
  <c r="DG124" i="11"/>
  <c r="DJ124" i="11" s="1"/>
  <c r="O128" i="11"/>
  <c r="R128" i="11" s="1"/>
  <c r="AM129" i="10"/>
  <c r="AP129" i="10" s="1"/>
  <c r="O127" i="8"/>
  <c r="R127" i="8" s="1"/>
  <c r="S127" i="8" s="1"/>
  <c r="W127" i="8" s="1"/>
  <c r="X127" i="8" s="1"/>
  <c r="DG124" i="12"/>
  <c r="DJ124" i="12" s="1"/>
  <c r="CI127" i="10"/>
  <c r="CL127" i="10" s="1"/>
  <c r="CI125" i="12"/>
  <c r="CL125" i="12" s="1"/>
  <c r="EE123" i="12"/>
  <c r="EH123" i="12" s="1"/>
  <c r="EE123" i="11"/>
  <c r="EH123" i="11" s="1"/>
  <c r="AM127" i="12"/>
  <c r="AP127" i="12" s="1"/>
  <c r="EK123" i="8"/>
  <c r="EC123" i="8"/>
  <c r="ED123" i="8" s="1"/>
  <c r="BU128" i="8"/>
  <c r="BD128" i="8"/>
  <c r="DZ124" i="8"/>
  <c r="EB124" i="8" s="1"/>
  <c r="DM125" i="8"/>
  <c r="DE125" i="8"/>
  <c r="DF125" i="8" s="1"/>
  <c r="U128" i="8"/>
  <c r="M128" i="8"/>
  <c r="N128" i="8" s="1"/>
  <c r="AS127" i="8"/>
  <c r="AK127" i="8"/>
  <c r="AL127" i="8" s="1"/>
  <c r="DX125" i="8"/>
  <c r="EO125" i="8"/>
  <c r="CO126" i="8"/>
  <c r="CG126" i="8"/>
  <c r="CH126" i="8" s="1"/>
  <c r="J129" i="8"/>
  <c r="L129" i="8" s="1"/>
  <c r="DQ126" i="8"/>
  <c r="CZ126" i="8"/>
  <c r="DB126" i="8" s="1"/>
  <c r="DD126" i="8" s="1"/>
  <c r="AW129" i="8"/>
  <c r="AF129" i="8"/>
  <c r="BF127" i="8"/>
  <c r="BH127" i="8" s="1"/>
  <c r="CO125" i="8"/>
  <c r="CG125" i="8"/>
  <c r="CH125" i="8" s="1"/>
  <c r="A131" i="8"/>
  <c r="Y130" i="8"/>
  <c r="H130" i="8"/>
  <c r="CS127" i="8"/>
  <c r="CB127" i="8"/>
  <c r="CD127" i="8" s="1"/>
  <c r="CF127" i="8" s="1"/>
  <c r="BQ126" i="8"/>
  <c r="BI126" i="8"/>
  <c r="BJ126" i="8" s="1"/>
  <c r="AK128" i="8"/>
  <c r="AL128" i="8" s="1"/>
  <c r="AS128" i="8"/>
  <c r="U131" i="10"/>
  <c r="M131" i="10"/>
  <c r="N131" i="10" s="1"/>
  <c r="DZ125" i="11"/>
  <c r="EB125" i="11" s="1"/>
  <c r="DB126" i="11"/>
  <c r="DD126" i="11" s="1"/>
  <c r="Y131" i="11"/>
  <c r="A132" i="11"/>
  <c r="H131" i="11"/>
  <c r="BQ127" i="12"/>
  <c r="BI127" i="12"/>
  <c r="BJ127" i="12" s="1"/>
  <c r="DM127" i="10"/>
  <c r="DE127" i="10"/>
  <c r="DF127" i="10" s="1"/>
  <c r="BQ129" i="10"/>
  <c r="BI129" i="10"/>
  <c r="BJ129" i="10" s="1"/>
  <c r="BF130" i="10"/>
  <c r="BH130" i="10" s="1"/>
  <c r="DX126" i="11"/>
  <c r="EO126" i="11"/>
  <c r="AS130" i="10"/>
  <c r="AK130" i="10"/>
  <c r="AL130" i="10" s="1"/>
  <c r="BF128" i="11"/>
  <c r="BH128" i="11" s="1"/>
  <c r="J130" i="12"/>
  <c r="L130" i="12" s="1"/>
  <c r="AH129" i="11"/>
  <c r="AJ129" i="11" s="1"/>
  <c r="DZ127" i="10"/>
  <c r="EB127" i="10" s="1"/>
  <c r="DB128" i="10"/>
  <c r="DD128" i="10" s="1"/>
  <c r="EK124" i="11"/>
  <c r="EC124" i="11"/>
  <c r="ED124" i="11" s="1"/>
  <c r="AH129" i="12"/>
  <c r="AJ129" i="12" s="1"/>
  <c r="CS130" i="10"/>
  <c r="CB130" i="10"/>
  <c r="EK126" i="10"/>
  <c r="EC126" i="10"/>
  <c r="ED126" i="10" s="1"/>
  <c r="CD127" i="12"/>
  <c r="CF127" i="12" s="1"/>
  <c r="DM125" i="12"/>
  <c r="DE125" i="12"/>
  <c r="DF125" i="12" s="1"/>
  <c r="CS128" i="11"/>
  <c r="CB128" i="11"/>
  <c r="A132" i="12"/>
  <c r="Y131" i="12"/>
  <c r="H131" i="12"/>
  <c r="U129" i="12"/>
  <c r="M129" i="12"/>
  <c r="N129" i="12" s="1"/>
  <c r="BU129" i="11"/>
  <c r="BD129" i="11"/>
  <c r="DX128" i="10"/>
  <c r="EO128" i="10"/>
  <c r="BD129" i="12"/>
  <c r="BU129" i="12"/>
  <c r="CD127" i="11"/>
  <c r="CF127" i="11" s="1"/>
  <c r="DQ127" i="12"/>
  <c r="CZ127" i="12"/>
  <c r="BQ127" i="11"/>
  <c r="BI127" i="11"/>
  <c r="BJ127" i="11" s="1"/>
  <c r="Y133" i="10"/>
  <c r="A134" i="10"/>
  <c r="H133" i="10"/>
  <c r="AW130" i="12"/>
  <c r="AF130" i="12"/>
  <c r="U129" i="11"/>
  <c r="M129" i="11"/>
  <c r="N129" i="11" s="1"/>
  <c r="BF128" i="12"/>
  <c r="BH128" i="12" s="1"/>
  <c r="DQ127" i="11"/>
  <c r="CZ127" i="11"/>
  <c r="J132" i="10"/>
  <c r="L132" i="10" s="1"/>
  <c r="AS128" i="11"/>
  <c r="AK128" i="11"/>
  <c r="AL128" i="11" s="1"/>
  <c r="DZ125" i="12"/>
  <c r="EB125" i="12" s="1"/>
  <c r="CS128" i="12"/>
  <c r="CB128" i="12"/>
  <c r="DX126" i="12"/>
  <c r="EO126" i="12"/>
  <c r="DM125" i="11"/>
  <c r="DE125" i="11"/>
  <c r="DF125" i="11" s="1"/>
  <c r="CO126" i="12"/>
  <c r="CG126" i="12"/>
  <c r="CH126" i="12" s="1"/>
  <c r="AW132" i="10"/>
  <c r="AF132" i="10"/>
  <c r="EK124" i="12"/>
  <c r="EC124" i="12"/>
  <c r="ED124" i="12" s="1"/>
  <c r="AH131" i="10"/>
  <c r="AJ131" i="10" s="1"/>
  <c r="CD129" i="10"/>
  <c r="CF129" i="10" s="1"/>
  <c r="DB126" i="12"/>
  <c r="DD126" i="12" s="1"/>
  <c r="AW130" i="11"/>
  <c r="AF130" i="11"/>
  <c r="CO126" i="11"/>
  <c r="CG126" i="11"/>
  <c r="CH126" i="11" s="1"/>
  <c r="BU131" i="10"/>
  <c r="BD131" i="10"/>
  <c r="DQ129" i="10"/>
  <c r="CZ129" i="10"/>
  <c r="AS128" i="12"/>
  <c r="AK128" i="12"/>
  <c r="AL128" i="12" s="1"/>
  <c r="CO128" i="10"/>
  <c r="CG128" i="10"/>
  <c r="CH128" i="10" s="1"/>
  <c r="J130" i="11"/>
  <c r="L130" i="11" s="1"/>
  <c r="H133" i="13" l="1"/>
  <c r="Z133" i="10" s="1"/>
  <c r="AA133" i="10" s="1"/>
  <c r="AE133" i="10" s="1"/>
  <c r="AG133" i="10" s="1"/>
  <c r="T133" i="13"/>
  <c r="CT133" i="10" s="1"/>
  <c r="CU133" i="10" s="1"/>
  <c r="CY133" i="10" s="1"/>
  <c r="DA133" i="10" s="1"/>
  <c r="D133" i="13"/>
  <c r="B133" i="10" s="1"/>
  <c r="C133" i="10" s="1"/>
  <c r="G133" i="10" s="1"/>
  <c r="I133" i="10" s="1"/>
  <c r="P133" i="13"/>
  <c r="BV133" i="10" s="1"/>
  <c r="BW133" i="10" s="1"/>
  <c r="CA133" i="10" s="1"/>
  <c r="CC133" i="10" s="1"/>
  <c r="X133" i="13"/>
  <c r="DR133" i="10" s="1"/>
  <c r="DS133" i="10" s="1"/>
  <c r="DW133" i="10" s="1"/>
  <c r="DY133" i="10" s="1"/>
  <c r="I133" i="13"/>
  <c r="Z133" i="11" s="1"/>
  <c r="AA133" i="11" s="1"/>
  <c r="AE133" i="11" s="1"/>
  <c r="AG133" i="11" s="1"/>
  <c r="K133" i="13"/>
  <c r="AX133" i="12" s="1"/>
  <c r="AY133" i="12" s="1"/>
  <c r="BC133" i="12" s="1"/>
  <c r="BE133" i="12" s="1"/>
  <c r="E133" i="13"/>
  <c r="B133" i="11" s="1"/>
  <c r="C133" i="11" s="1"/>
  <c r="G133" i="11" s="1"/>
  <c r="I133" i="11" s="1"/>
  <c r="F133" i="13"/>
  <c r="Z133" i="8" s="1"/>
  <c r="AA133" i="8" s="1"/>
  <c r="AE133" i="8" s="1"/>
  <c r="AG133" i="8" s="1"/>
  <c r="L133" i="13"/>
  <c r="AX133" i="10" s="1"/>
  <c r="AY133" i="10" s="1"/>
  <c r="BC133" i="10" s="1"/>
  <c r="BE133" i="10" s="1"/>
  <c r="M133" i="13"/>
  <c r="AX133" i="11" s="1"/>
  <c r="AY133" i="11" s="1"/>
  <c r="BC133" i="11" s="1"/>
  <c r="BE133" i="11" s="1"/>
  <c r="Q133" i="13"/>
  <c r="BV133" i="11" s="1"/>
  <c r="BW133" i="11" s="1"/>
  <c r="CA133" i="11" s="1"/>
  <c r="CC133" i="11" s="1"/>
  <c r="Y133" i="13"/>
  <c r="DR133" i="11" s="1"/>
  <c r="DS133" i="11" s="1"/>
  <c r="DW133" i="11" s="1"/>
  <c r="DY133" i="11" s="1"/>
  <c r="J133" i="13"/>
  <c r="AX133" i="8" s="1"/>
  <c r="AY133" i="8" s="1"/>
  <c r="BC133" i="8" s="1"/>
  <c r="BE133" i="8" s="1"/>
  <c r="A134" i="13"/>
  <c r="N133" i="13"/>
  <c r="BV133" i="8" s="1"/>
  <c r="BW133" i="8" s="1"/>
  <c r="CA133" i="8" s="1"/>
  <c r="CC133" i="8" s="1"/>
  <c r="W133" i="13"/>
  <c r="DR133" i="12" s="1"/>
  <c r="DS133" i="12" s="1"/>
  <c r="DW133" i="12" s="1"/>
  <c r="DY133" i="12" s="1"/>
  <c r="B133" i="13"/>
  <c r="B133" i="8" s="1"/>
  <c r="C133" i="8" s="1"/>
  <c r="G133" i="8" s="1"/>
  <c r="I133" i="8" s="1"/>
  <c r="U133" i="13"/>
  <c r="CT133" i="11" s="1"/>
  <c r="CU133" i="11" s="1"/>
  <c r="CY133" i="11" s="1"/>
  <c r="DA133" i="11" s="1"/>
  <c r="V133" i="13"/>
  <c r="DR133" i="8" s="1"/>
  <c r="DS133" i="8" s="1"/>
  <c r="DW133" i="8" s="1"/>
  <c r="DY133" i="8" s="1"/>
  <c r="R133" i="13"/>
  <c r="CT133" i="8" s="1"/>
  <c r="CU133" i="8" s="1"/>
  <c r="CY133" i="8" s="1"/>
  <c r="DA133" i="8" s="1"/>
  <c r="G133" i="13"/>
  <c r="Z133" i="12" s="1"/>
  <c r="AA133" i="12" s="1"/>
  <c r="AE133" i="12" s="1"/>
  <c r="AG133" i="12" s="1"/>
  <c r="O133" i="13"/>
  <c r="BV133" i="12" s="1"/>
  <c r="BW133" i="12" s="1"/>
  <c r="CA133" i="12" s="1"/>
  <c r="CC133" i="12" s="1"/>
  <c r="C133" i="13"/>
  <c r="B133" i="12" s="1"/>
  <c r="C133" i="12" s="1"/>
  <c r="G133" i="12" s="1"/>
  <c r="I133" i="12" s="1"/>
  <c r="S133" i="13"/>
  <c r="CT133" i="12" s="1"/>
  <c r="CU133" i="12" s="1"/>
  <c r="CY133" i="12" s="1"/>
  <c r="DA133" i="12" s="1"/>
  <c r="DK124" i="12"/>
  <c r="DO124" i="12"/>
  <c r="DP124" i="12" s="1"/>
  <c r="AQ127" i="11"/>
  <c r="AU127" i="11"/>
  <c r="AV127" i="11" s="1"/>
  <c r="EI125" i="10"/>
  <c r="EM125" i="10"/>
  <c r="EN125" i="10" s="1"/>
  <c r="AU129" i="10"/>
  <c r="AV129" i="10" s="1"/>
  <c r="AQ129" i="10"/>
  <c r="S128" i="12"/>
  <c r="W128" i="12"/>
  <c r="X128" i="12" s="1"/>
  <c r="AQ127" i="12"/>
  <c r="AU127" i="12"/>
  <c r="AV127" i="12" s="1"/>
  <c r="S128" i="11"/>
  <c r="W128" i="11"/>
  <c r="X128" i="11" s="1"/>
  <c r="DO126" i="10"/>
  <c r="DP126" i="10" s="1"/>
  <c r="DK126" i="10"/>
  <c r="EI123" i="11"/>
  <c r="EM123" i="11"/>
  <c r="EN123" i="11" s="1"/>
  <c r="DK124" i="11"/>
  <c r="DO124" i="11"/>
  <c r="DP124" i="11" s="1"/>
  <c r="BO126" i="11"/>
  <c r="BS126" i="11"/>
  <c r="BT126" i="11" s="1"/>
  <c r="EI123" i="12"/>
  <c r="EM123" i="12"/>
  <c r="EN123" i="12" s="1"/>
  <c r="CQ125" i="11"/>
  <c r="CR125" i="11" s="1"/>
  <c r="CM125" i="11"/>
  <c r="BS128" i="10"/>
  <c r="BT128" i="10" s="1"/>
  <c r="BO128" i="10"/>
  <c r="CM125" i="12"/>
  <c r="CQ125" i="12"/>
  <c r="CR125" i="12" s="1"/>
  <c r="BO126" i="12"/>
  <c r="BS126" i="12"/>
  <c r="BT126" i="12" s="1"/>
  <c r="S130" i="10"/>
  <c r="W130" i="10"/>
  <c r="X130" i="10" s="1"/>
  <c r="CM127" i="10"/>
  <c r="CQ127" i="10"/>
  <c r="CR127" i="10" s="1"/>
  <c r="DK124" i="8"/>
  <c r="DO124" i="8"/>
  <c r="DP124" i="8" s="1"/>
  <c r="CM124" i="8"/>
  <c r="CQ124" i="8"/>
  <c r="CR124" i="8" s="1"/>
  <c r="CI128" i="10"/>
  <c r="CL128" i="10" s="1"/>
  <c r="EE124" i="12"/>
  <c r="EH124" i="12" s="1"/>
  <c r="O129" i="12"/>
  <c r="R129" i="12" s="1"/>
  <c r="CI126" i="11"/>
  <c r="CL126" i="11" s="1"/>
  <c r="AM128" i="8"/>
  <c r="AP128" i="8" s="1"/>
  <c r="AQ128" i="8" s="1"/>
  <c r="AU128" i="8" s="1"/>
  <c r="AV128" i="8" s="1"/>
  <c r="CI125" i="8"/>
  <c r="CL125" i="8" s="1"/>
  <c r="CI126" i="8"/>
  <c r="CL126" i="8" s="1"/>
  <c r="DG125" i="8"/>
  <c r="DJ125" i="8" s="1"/>
  <c r="DK125" i="8" s="1"/>
  <c r="EE126" i="10"/>
  <c r="EH126" i="10" s="1"/>
  <c r="BK126" i="8"/>
  <c r="BN126" i="8" s="1"/>
  <c r="BK129" i="10"/>
  <c r="BN129" i="10" s="1"/>
  <c r="AM128" i="12"/>
  <c r="AP128" i="12" s="1"/>
  <c r="AQ128" i="12" s="1"/>
  <c r="CI126" i="12"/>
  <c r="CL126" i="12" s="1"/>
  <c r="BK127" i="11"/>
  <c r="BN127" i="11" s="1"/>
  <c r="O129" i="11"/>
  <c r="R129" i="11" s="1"/>
  <c r="DG127" i="10"/>
  <c r="DJ127" i="10" s="1"/>
  <c r="AM127" i="8"/>
  <c r="AP127" i="8" s="1"/>
  <c r="AQ127" i="8" s="1"/>
  <c r="AU127" i="8" s="1"/>
  <c r="AV127" i="8" s="1"/>
  <c r="DG125" i="11"/>
  <c r="DJ125" i="11" s="1"/>
  <c r="EE123" i="8"/>
  <c r="EH123" i="8" s="1"/>
  <c r="AM130" i="10"/>
  <c r="AP130" i="10" s="1"/>
  <c r="AQ130" i="10" s="1"/>
  <c r="O131" i="10"/>
  <c r="R131" i="10" s="1"/>
  <c r="AM128" i="11"/>
  <c r="AP128" i="11" s="1"/>
  <c r="DG125" i="12"/>
  <c r="DJ125" i="12" s="1"/>
  <c r="EE124" i="11"/>
  <c r="EH124" i="11" s="1"/>
  <c r="EI124" i="11" s="1"/>
  <c r="BK127" i="12"/>
  <c r="BN127" i="12" s="1"/>
  <c r="O128" i="8"/>
  <c r="R128" i="8" s="1"/>
  <c r="S128" i="8" s="1"/>
  <c r="W128" i="8" s="1"/>
  <c r="X128" i="8" s="1"/>
  <c r="CZ127" i="8"/>
  <c r="DQ127" i="8"/>
  <c r="AH129" i="8"/>
  <c r="AJ129" i="8" s="1"/>
  <c r="J130" i="8"/>
  <c r="L130" i="8" s="1"/>
  <c r="BU129" i="8"/>
  <c r="BD129" i="8"/>
  <c r="AF130" i="8"/>
  <c r="AW130" i="8"/>
  <c r="DM126" i="8"/>
  <c r="DE126" i="8"/>
  <c r="DF126" i="8" s="1"/>
  <c r="DZ125" i="8"/>
  <c r="EB125" i="8" s="1"/>
  <c r="EK124" i="8"/>
  <c r="EC124" i="8"/>
  <c r="ED124" i="8" s="1"/>
  <c r="A132" i="8"/>
  <c r="H131" i="8"/>
  <c r="Y131" i="8"/>
  <c r="DX126" i="8"/>
  <c r="EO126" i="8"/>
  <c r="BF128" i="8"/>
  <c r="BH128" i="8" s="1"/>
  <c r="U129" i="8"/>
  <c r="M129" i="8"/>
  <c r="N129" i="8" s="1"/>
  <c r="CB128" i="8"/>
  <c r="CS128" i="8"/>
  <c r="CG127" i="8"/>
  <c r="CH127" i="8" s="1"/>
  <c r="CO127" i="8"/>
  <c r="BQ127" i="8"/>
  <c r="BI127" i="8"/>
  <c r="BJ127" i="8" s="1"/>
  <c r="CD130" i="10"/>
  <c r="CF130" i="10" s="1"/>
  <c r="CD128" i="12"/>
  <c r="CF128" i="12" s="1"/>
  <c r="DX127" i="11"/>
  <c r="EO127" i="11"/>
  <c r="BF129" i="12"/>
  <c r="BH129" i="12" s="1"/>
  <c r="J131" i="12"/>
  <c r="L131" i="12" s="1"/>
  <c r="AS129" i="11"/>
  <c r="AK129" i="11"/>
  <c r="AL129" i="11" s="1"/>
  <c r="BQ128" i="11"/>
  <c r="BI128" i="11"/>
  <c r="BJ128" i="11" s="1"/>
  <c r="CO129" i="10"/>
  <c r="CG129" i="10"/>
  <c r="CH129" i="10" s="1"/>
  <c r="U130" i="11"/>
  <c r="M130" i="11"/>
  <c r="N130" i="11" s="1"/>
  <c r="DB129" i="10"/>
  <c r="DD129" i="10" s="1"/>
  <c r="DM126" i="12"/>
  <c r="DE126" i="12"/>
  <c r="DF126" i="12" s="1"/>
  <c r="DQ128" i="12"/>
  <c r="CZ128" i="12"/>
  <c r="AH130" i="12"/>
  <c r="AJ130" i="12" s="1"/>
  <c r="BF129" i="11"/>
  <c r="BH129" i="11" s="1"/>
  <c r="AW131" i="12"/>
  <c r="AF131" i="12"/>
  <c r="CO127" i="12"/>
  <c r="CG127" i="12"/>
  <c r="CH127" i="12" s="1"/>
  <c r="J131" i="11"/>
  <c r="L131" i="11" s="1"/>
  <c r="U132" i="10"/>
  <c r="M132" i="10"/>
  <c r="N132" i="10" s="1"/>
  <c r="DZ128" i="10"/>
  <c r="EB128" i="10" s="1"/>
  <c r="DX129" i="10"/>
  <c r="EO129" i="10"/>
  <c r="DZ126" i="12"/>
  <c r="EB126" i="12" s="1"/>
  <c r="BU130" i="12"/>
  <c r="BD130" i="12"/>
  <c r="DB127" i="12"/>
  <c r="DD127" i="12" s="1"/>
  <c r="CS129" i="11"/>
  <c r="CB129" i="11"/>
  <c r="A133" i="12"/>
  <c r="Y132" i="12"/>
  <c r="H132" i="12"/>
  <c r="A133" i="11"/>
  <c r="Y132" i="11"/>
  <c r="H132" i="11"/>
  <c r="BD132" i="10"/>
  <c r="BU132" i="10"/>
  <c r="DQ128" i="11"/>
  <c r="CZ128" i="11"/>
  <c r="DZ126" i="11"/>
  <c r="EB126" i="11" s="1"/>
  <c r="AH130" i="11"/>
  <c r="AJ130" i="11" s="1"/>
  <c r="AH132" i="10"/>
  <c r="AJ132" i="10" s="1"/>
  <c r="J133" i="10"/>
  <c r="L133" i="10" s="1"/>
  <c r="DX127" i="12"/>
  <c r="EO127" i="12"/>
  <c r="CD128" i="11"/>
  <c r="CF128" i="11" s="1"/>
  <c r="AF131" i="11"/>
  <c r="AW131" i="11"/>
  <c r="BF131" i="10"/>
  <c r="BH131" i="10" s="1"/>
  <c r="AW133" i="10"/>
  <c r="AF133" i="10"/>
  <c r="DQ130" i="10"/>
  <c r="CZ130" i="10"/>
  <c r="DM126" i="11"/>
  <c r="DE126" i="11"/>
  <c r="DF126" i="11" s="1"/>
  <c r="CS131" i="10"/>
  <c r="CB131" i="10"/>
  <c r="BQ128" i="12"/>
  <c r="BI128" i="12"/>
  <c r="BJ128" i="12" s="1"/>
  <c r="CO127" i="11"/>
  <c r="CG127" i="11"/>
  <c r="CH127" i="11" s="1"/>
  <c r="EK127" i="10"/>
  <c r="EC127" i="10"/>
  <c r="ED127" i="10" s="1"/>
  <c r="U130" i="12"/>
  <c r="M130" i="12"/>
  <c r="N130" i="12" s="1"/>
  <c r="BQ130" i="10"/>
  <c r="BI130" i="10"/>
  <c r="BJ130" i="10" s="1"/>
  <c r="BU130" i="11"/>
  <c r="BD130" i="11"/>
  <c r="EK125" i="12"/>
  <c r="EC125" i="12"/>
  <c r="ED125" i="12" s="1"/>
  <c r="Y134" i="10"/>
  <c r="A135" i="10"/>
  <c r="H134" i="10"/>
  <c r="DM128" i="10"/>
  <c r="DE128" i="10"/>
  <c r="DF128" i="10" s="1"/>
  <c r="AS131" i="10"/>
  <c r="AK131" i="10"/>
  <c r="AL131" i="10" s="1"/>
  <c r="DB127" i="11"/>
  <c r="DD127" i="11" s="1"/>
  <c r="CS129" i="12"/>
  <c r="CB129" i="12"/>
  <c r="AS129" i="12"/>
  <c r="AK129" i="12"/>
  <c r="AL129" i="12" s="1"/>
  <c r="EK125" i="11"/>
  <c r="EC125" i="11"/>
  <c r="ED125" i="11" s="1"/>
  <c r="G134" i="13" l="1"/>
  <c r="Z134" i="12" s="1"/>
  <c r="AA134" i="12" s="1"/>
  <c r="AE134" i="12" s="1"/>
  <c r="AG134" i="12" s="1"/>
  <c r="D134" i="13"/>
  <c r="B134" i="10" s="1"/>
  <c r="C134" i="10" s="1"/>
  <c r="G134" i="10" s="1"/>
  <c r="I134" i="10" s="1"/>
  <c r="K134" i="13"/>
  <c r="AX134" i="12" s="1"/>
  <c r="AY134" i="12" s="1"/>
  <c r="BC134" i="12" s="1"/>
  <c r="BE134" i="12" s="1"/>
  <c r="M134" i="13"/>
  <c r="AX134" i="11" s="1"/>
  <c r="AY134" i="11" s="1"/>
  <c r="BC134" i="11" s="1"/>
  <c r="BE134" i="11" s="1"/>
  <c r="U134" i="13"/>
  <c r="CT134" i="11" s="1"/>
  <c r="CU134" i="11" s="1"/>
  <c r="CY134" i="11" s="1"/>
  <c r="DA134" i="11" s="1"/>
  <c r="C134" i="13"/>
  <c r="B134" i="12" s="1"/>
  <c r="C134" i="12" s="1"/>
  <c r="G134" i="12" s="1"/>
  <c r="I134" i="12" s="1"/>
  <c r="T134" i="13"/>
  <c r="CT134" i="10" s="1"/>
  <c r="CU134" i="10" s="1"/>
  <c r="CY134" i="10" s="1"/>
  <c r="DA134" i="10" s="1"/>
  <c r="I134" i="13"/>
  <c r="Z134" i="11" s="1"/>
  <c r="AA134" i="11" s="1"/>
  <c r="AE134" i="11" s="1"/>
  <c r="AG134" i="11" s="1"/>
  <c r="X134" i="13"/>
  <c r="DR134" i="10" s="1"/>
  <c r="DS134" i="10" s="1"/>
  <c r="DW134" i="10" s="1"/>
  <c r="DY134" i="10" s="1"/>
  <c r="N134" i="13"/>
  <c r="BV134" i="8" s="1"/>
  <c r="BW134" i="8" s="1"/>
  <c r="CA134" i="8" s="1"/>
  <c r="CC134" i="8" s="1"/>
  <c r="J134" i="13"/>
  <c r="AX134" i="8" s="1"/>
  <c r="AY134" i="8" s="1"/>
  <c r="BC134" i="8" s="1"/>
  <c r="BE134" i="8" s="1"/>
  <c r="H134" i="13"/>
  <c r="Z134" i="10" s="1"/>
  <c r="AA134" i="10" s="1"/>
  <c r="AE134" i="10" s="1"/>
  <c r="AG134" i="10" s="1"/>
  <c r="E134" i="13"/>
  <c r="B134" i="11" s="1"/>
  <c r="C134" i="11" s="1"/>
  <c r="G134" i="11" s="1"/>
  <c r="I134" i="11" s="1"/>
  <c r="F134" i="13"/>
  <c r="Z134" i="8" s="1"/>
  <c r="AA134" i="8" s="1"/>
  <c r="AE134" i="8" s="1"/>
  <c r="AG134" i="8" s="1"/>
  <c r="P134" i="13"/>
  <c r="BV134" i="10" s="1"/>
  <c r="BW134" i="10" s="1"/>
  <c r="CA134" i="10" s="1"/>
  <c r="CC134" i="10" s="1"/>
  <c r="R134" i="13"/>
  <c r="CT134" i="8" s="1"/>
  <c r="CU134" i="8" s="1"/>
  <c r="CY134" i="8" s="1"/>
  <c r="DA134" i="8" s="1"/>
  <c r="V134" i="13"/>
  <c r="DR134" i="8" s="1"/>
  <c r="DS134" i="8" s="1"/>
  <c r="DW134" i="8" s="1"/>
  <c r="DY134" i="8" s="1"/>
  <c r="S134" i="13"/>
  <c r="CT134" i="12" s="1"/>
  <c r="CU134" i="12" s="1"/>
  <c r="CY134" i="12" s="1"/>
  <c r="DA134" i="12" s="1"/>
  <c r="A135" i="13"/>
  <c r="B134" i="13"/>
  <c r="B134" i="8" s="1"/>
  <c r="C134" i="8" s="1"/>
  <c r="G134" i="8" s="1"/>
  <c r="I134" i="8" s="1"/>
  <c r="L134" i="13"/>
  <c r="AX134" i="10" s="1"/>
  <c r="AY134" i="10" s="1"/>
  <c r="BC134" i="10" s="1"/>
  <c r="BE134" i="10" s="1"/>
  <c r="W134" i="13"/>
  <c r="DR134" i="12" s="1"/>
  <c r="DS134" i="12" s="1"/>
  <c r="DW134" i="12" s="1"/>
  <c r="DY134" i="12" s="1"/>
  <c r="Q134" i="13"/>
  <c r="BV134" i="11" s="1"/>
  <c r="BW134" i="11" s="1"/>
  <c r="CA134" i="11" s="1"/>
  <c r="CC134" i="11" s="1"/>
  <c r="O134" i="13"/>
  <c r="BV134" i="12" s="1"/>
  <c r="BW134" i="12" s="1"/>
  <c r="CA134" i="12" s="1"/>
  <c r="CC134" i="12" s="1"/>
  <c r="Y134" i="13"/>
  <c r="DR134" i="11" s="1"/>
  <c r="DS134" i="11" s="1"/>
  <c r="DW134" i="11" s="1"/>
  <c r="DY134" i="11" s="1"/>
  <c r="DK127" i="10"/>
  <c r="DO127" i="10"/>
  <c r="DP127" i="10" s="1"/>
  <c r="AU128" i="12"/>
  <c r="AV128" i="12" s="1"/>
  <c r="CM126" i="11"/>
  <c r="CQ126" i="11"/>
  <c r="CR126" i="11" s="1"/>
  <c r="CQ126" i="12"/>
  <c r="CR126" i="12" s="1"/>
  <c r="CM126" i="12"/>
  <c r="CM126" i="8"/>
  <c r="CQ126" i="8"/>
  <c r="CR126" i="8" s="1"/>
  <c r="BO127" i="12"/>
  <c r="BS127" i="12"/>
  <c r="BT127" i="12" s="1"/>
  <c r="EM123" i="8"/>
  <c r="EN123" i="8" s="1"/>
  <c r="EI123" i="8"/>
  <c r="CQ125" i="8"/>
  <c r="CR125" i="8" s="1"/>
  <c r="CM125" i="8"/>
  <c r="BO129" i="10"/>
  <c r="BS129" i="10"/>
  <c r="BT129" i="10" s="1"/>
  <c r="DK125" i="12"/>
  <c r="DO125" i="12"/>
  <c r="DP125" i="12" s="1"/>
  <c r="BO126" i="8"/>
  <c r="BS126" i="8"/>
  <c r="BT126" i="8" s="1"/>
  <c r="DK125" i="11"/>
  <c r="DO125" i="11"/>
  <c r="DP125" i="11" s="1"/>
  <c r="AQ128" i="11"/>
  <c r="AU128" i="11"/>
  <c r="AV128" i="11" s="1"/>
  <c r="EI126" i="10"/>
  <c r="EM126" i="10"/>
  <c r="EN126" i="10" s="1"/>
  <c r="S129" i="12"/>
  <c r="W129" i="12"/>
  <c r="X129" i="12" s="1"/>
  <c r="S131" i="10"/>
  <c r="W131" i="10"/>
  <c r="X131" i="10" s="1"/>
  <c r="S129" i="11"/>
  <c r="W129" i="11"/>
  <c r="X129" i="11" s="1"/>
  <c r="EI124" i="12"/>
  <c r="EM124" i="12"/>
  <c r="EN124" i="12" s="1"/>
  <c r="BO127" i="11"/>
  <c r="BS127" i="11"/>
  <c r="BT127" i="11" s="1"/>
  <c r="CM128" i="10"/>
  <c r="CQ128" i="10"/>
  <c r="CR128" i="10" s="1"/>
  <c r="O130" i="12"/>
  <c r="R130" i="12" s="1"/>
  <c r="BK127" i="8"/>
  <c r="BN127" i="8" s="1"/>
  <c r="EE125" i="11"/>
  <c r="EH125" i="11" s="1"/>
  <c r="EE127" i="10"/>
  <c r="EH127" i="10" s="1"/>
  <c r="O132" i="10"/>
  <c r="R132" i="10" s="1"/>
  <c r="DG126" i="8"/>
  <c r="DJ126" i="8" s="1"/>
  <c r="EE125" i="12"/>
  <c r="EH125" i="12" s="1"/>
  <c r="AM131" i="10"/>
  <c r="AP131" i="10" s="1"/>
  <c r="DG126" i="11"/>
  <c r="DJ126" i="11" s="1"/>
  <c r="CI129" i="10"/>
  <c r="CL129" i="10" s="1"/>
  <c r="CI127" i="8"/>
  <c r="CL127" i="8" s="1"/>
  <c r="EM124" i="11"/>
  <c r="EN124" i="11" s="1"/>
  <c r="AM129" i="12"/>
  <c r="AP129" i="12" s="1"/>
  <c r="AQ129" i="12" s="1"/>
  <c r="DG128" i="10"/>
  <c r="DJ128" i="10" s="1"/>
  <c r="CI127" i="11"/>
  <c r="CL127" i="11" s="1"/>
  <c r="CM127" i="11" s="1"/>
  <c r="AU130" i="10"/>
  <c r="AV130" i="10" s="1"/>
  <c r="BK128" i="11"/>
  <c r="BN128" i="11" s="1"/>
  <c r="O129" i="8"/>
  <c r="R129" i="8" s="1"/>
  <c r="S129" i="8" s="1"/>
  <c r="W129" i="8" s="1"/>
  <c r="X129" i="8" s="1"/>
  <c r="O130" i="11"/>
  <c r="R130" i="11" s="1"/>
  <c r="BK130" i="10"/>
  <c r="BN130" i="10" s="1"/>
  <c r="CI127" i="12"/>
  <c r="CL127" i="12" s="1"/>
  <c r="DG126" i="12"/>
  <c r="DJ126" i="12" s="1"/>
  <c r="BK128" i="12"/>
  <c r="BN128" i="12" s="1"/>
  <c r="AM129" i="11"/>
  <c r="AP129" i="11" s="1"/>
  <c r="DO125" i="8"/>
  <c r="DP125" i="8" s="1"/>
  <c r="EE124" i="8"/>
  <c r="EH124" i="8" s="1"/>
  <c r="EI124" i="8" s="1"/>
  <c r="AF131" i="8"/>
  <c r="AW131" i="8"/>
  <c r="U130" i="8"/>
  <c r="M130" i="8"/>
  <c r="N130" i="8" s="1"/>
  <c r="J131" i="8"/>
  <c r="L131" i="8" s="1"/>
  <c r="H132" i="8"/>
  <c r="A133" i="8"/>
  <c r="Y132" i="8"/>
  <c r="BU130" i="8"/>
  <c r="BD130" i="8"/>
  <c r="BF130" i="8" s="1"/>
  <c r="BH130" i="8" s="1"/>
  <c r="BQ128" i="8"/>
  <c r="BI128" i="8"/>
  <c r="BJ128" i="8" s="1"/>
  <c r="AH130" i="8"/>
  <c r="AJ130" i="8" s="1"/>
  <c r="DQ128" i="8"/>
  <c r="CZ128" i="8"/>
  <c r="AS129" i="8"/>
  <c r="AK129" i="8"/>
  <c r="AL129" i="8" s="1"/>
  <c r="CD128" i="8"/>
  <c r="CF128" i="8" s="1"/>
  <c r="BF129" i="8"/>
  <c r="BH129" i="8" s="1"/>
  <c r="DX127" i="8"/>
  <c r="EO127" i="8"/>
  <c r="EC125" i="8"/>
  <c r="ED125" i="8" s="1"/>
  <c r="EK125" i="8"/>
  <c r="CS129" i="8"/>
  <c r="CB129" i="8"/>
  <c r="DB127" i="8"/>
  <c r="DD127" i="8" s="1"/>
  <c r="DZ126" i="8"/>
  <c r="EB126" i="8" s="1"/>
  <c r="DX128" i="11"/>
  <c r="EO128" i="11"/>
  <c r="CD129" i="12"/>
  <c r="CF129" i="12" s="1"/>
  <c r="AW132" i="12"/>
  <c r="AF132" i="12"/>
  <c r="AS130" i="12"/>
  <c r="AK130" i="12"/>
  <c r="AL130" i="12" s="1"/>
  <c r="DQ129" i="12"/>
  <c r="CZ129" i="12"/>
  <c r="J134" i="10"/>
  <c r="L134" i="10" s="1"/>
  <c r="CO128" i="11"/>
  <c r="CG128" i="11"/>
  <c r="CH128" i="11" s="1"/>
  <c r="J132" i="11"/>
  <c r="L132" i="11" s="1"/>
  <c r="A134" i="12"/>
  <c r="H133" i="12"/>
  <c r="Y133" i="12"/>
  <c r="EK126" i="12"/>
  <c r="EC126" i="12"/>
  <c r="ED126" i="12" s="1"/>
  <c r="DB128" i="12"/>
  <c r="DD128" i="12" s="1"/>
  <c r="BQ129" i="12"/>
  <c r="BI129" i="12"/>
  <c r="BJ129" i="12" s="1"/>
  <c r="H135" i="10"/>
  <c r="A136" i="10"/>
  <c r="Y135" i="10"/>
  <c r="BQ131" i="10"/>
  <c r="BI131" i="10"/>
  <c r="BJ131" i="10" s="1"/>
  <c r="AS132" i="10"/>
  <c r="AK132" i="10"/>
  <c r="AL132" i="10" s="1"/>
  <c r="CS132" i="10"/>
  <c r="CB132" i="10"/>
  <c r="AW132" i="11"/>
  <c r="AF132" i="11"/>
  <c r="CD129" i="11"/>
  <c r="CF129" i="11" s="1"/>
  <c r="EK128" i="10"/>
  <c r="EC128" i="10"/>
  <c r="ED128" i="10" s="1"/>
  <c r="AH131" i="12"/>
  <c r="AJ131" i="12" s="1"/>
  <c r="EO128" i="12"/>
  <c r="DX128" i="12"/>
  <c r="CS130" i="12"/>
  <c r="CB130" i="12"/>
  <c r="AW134" i="10"/>
  <c r="AF134" i="10"/>
  <c r="CD131" i="10"/>
  <c r="CF131" i="10" s="1"/>
  <c r="DB130" i="10"/>
  <c r="DD130" i="10" s="1"/>
  <c r="BF132" i="10"/>
  <c r="BH132" i="10" s="1"/>
  <c r="Y133" i="11"/>
  <c r="A134" i="11"/>
  <c r="H133" i="11"/>
  <c r="DQ129" i="11"/>
  <c r="CZ129" i="11"/>
  <c r="DZ129" i="10"/>
  <c r="EB129" i="10" s="1"/>
  <c r="BD131" i="12"/>
  <c r="BU131" i="12"/>
  <c r="DZ127" i="11"/>
  <c r="EB127" i="11" s="1"/>
  <c r="CO130" i="10"/>
  <c r="CG130" i="10"/>
  <c r="CH130" i="10" s="1"/>
  <c r="DQ131" i="10"/>
  <c r="CZ131" i="10"/>
  <c r="DX130" i="10"/>
  <c r="EO130" i="10"/>
  <c r="DZ127" i="12"/>
  <c r="EB127" i="12" s="1"/>
  <c r="J132" i="12"/>
  <c r="L132" i="12" s="1"/>
  <c r="AH133" i="10"/>
  <c r="AJ133" i="10" s="1"/>
  <c r="BD131" i="11"/>
  <c r="BU131" i="11"/>
  <c r="AS130" i="11"/>
  <c r="AK130" i="11"/>
  <c r="AL130" i="11" s="1"/>
  <c r="EK126" i="11"/>
  <c r="EC126" i="11"/>
  <c r="ED126" i="11" s="1"/>
  <c r="DM127" i="12"/>
  <c r="DE127" i="12"/>
  <c r="DF127" i="12" s="1"/>
  <c r="BQ129" i="11"/>
  <c r="BI129" i="11"/>
  <c r="BJ129" i="11" s="1"/>
  <c r="U131" i="12"/>
  <c r="M131" i="12"/>
  <c r="N131" i="12" s="1"/>
  <c r="CO128" i="12"/>
  <c r="CG128" i="12"/>
  <c r="CH128" i="12" s="1"/>
  <c r="CB130" i="11"/>
  <c r="CS130" i="11"/>
  <c r="DM127" i="11"/>
  <c r="DE127" i="11"/>
  <c r="DF127" i="11" s="1"/>
  <c r="BF130" i="11"/>
  <c r="BH130" i="11" s="1"/>
  <c r="BU133" i="10"/>
  <c r="BD133" i="10"/>
  <c r="AH131" i="11"/>
  <c r="AJ131" i="11" s="1"/>
  <c r="U133" i="10"/>
  <c r="M133" i="10"/>
  <c r="N133" i="10" s="1"/>
  <c r="DB128" i="11"/>
  <c r="DD128" i="11" s="1"/>
  <c r="BF130" i="12"/>
  <c r="BH130" i="12" s="1"/>
  <c r="U131" i="11"/>
  <c r="M131" i="11"/>
  <c r="N131" i="11" s="1"/>
  <c r="DM129" i="10"/>
  <c r="DE129" i="10"/>
  <c r="DF129" i="10" s="1"/>
  <c r="A136" i="13" l="1"/>
  <c r="V135" i="13"/>
  <c r="DR135" i="8" s="1"/>
  <c r="DS135" i="8" s="1"/>
  <c r="DW135" i="8" s="1"/>
  <c r="DY135" i="8" s="1"/>
  <c r="U135" i="13"/>
  <c r="CT135" i="11" s="1"/>
  <c r="CU135" i="11" s="1"/>
  <c r="CY135" i="11" s="1"/>
  <c r="DA135" i="11" s="1"/>
  <c r="G135" i="13"/>
  <c r="Z135" i="12" s="1"/>
  <c r="AA135" i="12" s="1"/>
  <c r="AE135" i="12" s="1"/>
  <c r="AG135" i="12" s="1"/>
  <c r="N135" i="13"/>
  <c r="BV135" i="8" s="1"/>
  <c r="BW135" i="8" s="1"/>
  <c r="CA135" i="8" s="1"/>
  <c r="CC135" i="8" s="1"/>
  <c r="W135" i="13"/>
  <c r="DR135" i="12" s="1"/>
  <c r="DS135" i="12" s="1"/>
  <c r="DW135" i="12" s="1"/>
  <c r="DY135" i="12" s="1"/>
  <c r="R135" i="13"/>
  <c r="CT135" i="8" s="1"/>
  <c r="CU135" i="8" s="1"/>
  <c r="CY135" i="8" s="1"/>
  <c r="DA135" i="8" s="1"/>
  <c r="S135" i="13"/>
  <c r="CT135" i="12" s="1"/>
  <c r="CU135" i="12" s="1"/>
  <c r="CY135" i="12" s="1"/>
  <c r="DA135" i="12" s="1"/>
  <c r="O135" i="13"/>
  <c r="BV135" i="12" s="1"/>
  <c r="BW135" i="12" s="1"/>
  <c r="CA135" i="12" s="1"/>
  <c r="CC135" i="12" s="1"/>
  <c r="Y135" i="13"/>
  <c r="DR135" i="11" s="1"/>
  <c r="DS135" i="11" s="1"/>
  <c r="DW135" i="11" s="1"/>
  <c r="DY135" i="11" s="1"/>
  <c r="B135" i="13"/>
  <c r="B135" i="8" s="1"/>
  <c r="C135" i="8" s="1"/>
  <c r="G135" i="8" s="1"/>
  <c r="I135" i="8" s="1"/>
  <c r="M135" i="13"/>
  <c r="AX135" i="11" s="1"/>
  <c r="AY135" i="11" s="1"/>
  <c r="BC135" i="11" s="1"/>
  <c r="BE135" i="11" s="1"/>
  <c r="P135" i="13"/>
  <c r="BV135" i="10" s="1"/>
  <c r="BW135" i="10" s="1"/>
  <c r="CA135" i="10" s="1"/>
  <c r="CC135" i="10" s="1"/>
  <c r="D135" i="13"/>
  <c r="B135" i="10" s="1"/>
  <c r="C135" i="10" s="1"/>
  <c r="G135" i="10" s="1"/>
  <c r="I135" i="10" s="1"/>
  <c r="K135" i="13"/>
  <c r="AX135" i="12" s="1"/>
  <c r="AY135" i="12" s="1"/>
  <c r="BC135" i="12" s="1"/>
  <c r="BE135" i="12" s="1"/>
  <c r="Q135" i="13"/>
  <c r="BV135" i="11" s="1"/>
  <c r="BW135" i="11" s="1"/>
  <c r="CA135" i="11" s="1"/>
  <c r="CC135" i="11" s="1"/>
  <c r="T135" i="13"/>
  <c r="CT135" i="10" s="1"/>
  <c r="CU135" i="10" s="1"/>
  <c r="CY135" i="10" s="1"/>
  <c r="DA135" i="10" s="1"/>
  <c r="F135" i="13"/>
  <c r="Z135" i="8" s="1"/>
  <c r="AA135" i="8" s="1"/>
  <c r="AE135" i="8" s="1"/>
  <c r="AG135" i="8" s="1"/>
  <c r="H135" i="13"/>
  <c r="Z135" i="10" s="1"/>
  <c r="AA135" i="10" s="1"/>
  <c r="AE135" i="10" s="1"/>
  <c r="AG135" i="10" s="1"/>
  <c r="L135" i="13"/>
  <c r="AX135" i="10" s="1"/>
  <c r="AY135" i="10" s="1"/>
  <c r="BC135" i="10" s="1"/>
  <c r="BE135" i="10" s="1"/>
  <c r="E135" i="13"/>
  <c r="B135" i="11" s="1"/>
  <c r="C135" i="11" s="1"/>
  <c r="G135" i="11" s="1"/>
  <c r="I135" i="11" s="1"/>
  <c r="J135" i="13"/>
  <c r="AX135" i="8" s="1"/>
  <c r="AY135" i="8" s="1"/>
  <c r="BC135" i="8" s="1"/>
  <c r="BE135" i="8" s="1"/>
  <c r="I135" i="13"/>
  <c r="Z135" i="11" s="1"/>
  <c r="AA135" i="11" s="1"/>
  <c r="AE135" i="11" s="1"/>
  <c r="AG135" i="11" s="1"/>
  <c r="C135" i="13"/>
  <c r="B135" i="12" s="1"/>
  <c r="C135" i="12" s="1"/>
  <c r="G135" i="12" s="1"/>
  <c r="I135" i="12" s="1"/>
  <c r="X135" i="13"/>
  <c r="DR135" i="10" s="1"/>
  <c r="DS135" i="10" s="1"/>
  <c r="DW135" i="10" s="1"/>
  <c r="DY135" i="10" s="1"/>
  <c r="DO128" i="10"/>
  <c r="DP128" i="10" s="1"/>
  <c r="DK128" i="10"/>
  <c r="S130" i="11"/>
  <c r="W130" i="11"/>
  <c r="X130" i="11" s="1"/>
  <c r="DK126" i="8"/>
  <c r="DO126" i="8"/>
  <c r="DP126" i="8" s="1"/>
  <c r="S132" i="10"/>
  <c r="W132" i="10"/>
  <c r="X132" i="10" s="1"/>
  <c r="BO128" i="11"/>
  <c r="BS128" i="11"/>
  <c r="BT128" i="11" s="1"/>
  <c r="EI127" i="10"/>
  <c r="EM127" i="10"/>
  <c r="EN127" i="10" s="1"/>
  <c r="AQ129" i="11"/>
  <c r="AU129" i="11"/>
  <c r="AV129" i="11" s="1"/>
  <c r="CM127" i="8"/>
  <c r="CQ127" i="8"/>
  <c r="CR127" i="8" s="1"/>
  <c r="EI125" i="11"/>
  <c r="EM125" i="11"/>
  <c r="EN125" i="11" s="1"/>
  <c r="BO128" i="12"/>
  <c r="BS128" i="12"/>
  <c r="BT128" i="12" s="1"/>
  <c r="CM129" i="10"/>
  <c r="CQ129" i="10"/>
  <c r="CR129" i="10" s="1"/>
  <c r="BO127" i="8"/>
  <c r="BS127" i="8"/>
  <c r="BT127" i="8" s="1"/>
  <c r="DO126" i="12"/>
  <c r="DP126" i="12" s="1"/>
  <c r="DK126" i="12"/>
  <c r="DK126" i="11"/>
  <c r="DO126" i="11"/>
  <c r="DP126" i="11" s="1"/>
  <c r="S130" i="12"/>
  <c r="W130" i="12"/>
  <c r="X130" i="12" s="1"/>
  <c r="CM127" i="12"/>
  <c r="CQ127" i="12"/>
  <c r="CR127" i="12" s="1"/>
  <c r="AQ131" i="10"/>
  <c r="AU131" i="10"/>
  <c r="AV131" i="10" s="1"/>
  <c r="BO130" i="10"/>
  <c r="BS130" i="10"/>
  <c r="BT130" i="10" s="1"/>
  <c r="EI125" i="12"/>
  <c r="EM125" i="12"/>
  <c r="EN125" i="12" s="1"/>
  <c r="DG129" i="10"/>
  <c r="DJ129" i="10" s="1"/>
  <c r="CI128" i="12"/>
  <c r="CL128" i="12" s="1"/>
  <c r="BK128" i="8"/>
  <c r="BN128" i="8" s="1"/>
  <c r="O130" i="8"/>
  <c r="R130" i="8" s="1"/>
  <c r="S130" i="8" s="1"/>
  <c r="W130" i="8" s="1"/>
  <c r="X130" i="8" s="1"/>
  <c r="EE126" i="11"/>
  <c r="EH126" i="11" s="1"/>
  <c r="AM130" i="12"/>
  <c r="AP130" i="12" s="1"/>
  <c r="AU129" i="12"/>
  <c r="AV129" i="12" s="1"/>
  <c r="AM130" i="11"/>
  <c r="AP130" i="11" s="1"/>
  <c r="AQ130" i="11" s="1"/>
  <c r="AM132" i="10"/>
  <c r="AP132" i="10" s="1"/>
  <c r="BK129" i="12"/>
  <c r="BN129" i="12" s="1"/>
  <c r="BO129" i="12" s="1"/>
  <c r="AM129" i="8"/>
  <c r="AP129" i="8" s="1"/>
  <c r="AQ129" i="8" s="1"/>
  <c r="AU129" i="8" s="1"/>
  <c r="AV129" i="8" s="1"/>
  <c r="O131" i="12"/>
  <c r="R131" i="12" s="1"/>
  <c r="S131" i="12" s="1"/>
  <c r="DG127" i="11"/>
  <c r="DJ127" i="11" s="1"/>
  <c r="DK127" i="11" s="1"/>
  <c r="EE128" i="10"/>
  <c r="EH128" i="10" s="1"/>
  <c r="EI128" i="10" s="1"/>
  <c r="CI128" i="11"/>
  <c r="CL128" i="11" s="1"/>
  <c r="EM124" i="8"/>
  <c r="EN124" i="8" s="1"/>
  <c r="O131" i="11"/>
  <c r="R131" i="11" s="1"/>
  <c r="BK129" i="11"/>
  <c r="BN129" i="11" s="1"/>
  <c r="BK131" i="10"/>
  <c r="BN131" i="10" s="1"/>
  <c r="CQ127" i="11"/>
  <c r="CR127" i="11" s="1"/>
  <c r="EE126" i="12"/>
  <c r="EH126" i="12" s="1"/>
  <c r="EI126" i="12" s="1"/>
  <c r="EE125" i="8"/>
  <c r="EH125" i="8" s="1"/>
  <c r="EI125" i="8" s="1"/>
  <c r="O133" i="10"/>
  <c r="R133" i="10" s="1"/>
  <c r="S133" i="10" s="1"/>
  <c r="DG127" i="12"/>
  <c r="DJ127" i="12" s="1"/>
  <c r="CI130" i="10"/>
  <c r="CL130" i="10" s="1"/>
  <c r="CM130" i="10" s="1"/>
  <c r="U131" i="8"/>
  <c r="M131" i="8"/>
  <c r="N131" i="8" s="1"/>
  <c r="EK126" i="8"/>
  <c r="EC126" i="8"/>
  <c r="ED126" i="8" s="1"/>
  <c r="BQ130" i="8"/>
  <c r="BI130" i="8"/>
  <c r="BJ130" i="8" s="1"/>
  <c r="DZ127" i="8"/>
  <c r="EB127" i="8" s="1"/>
  <c r="DB128" i="8"/>
  <c r="DD128" i="8" s="1"/>
  <c r="CS130" i="8"/>
  <c r="CB130" i="8"/>
  <c r="EO128" i="8"/>
  <c r="DX128" i="8"/>
  <c r="AW132" i="8"/>
  <c r="AF132" i="8"/>
  <c r="AH132" i="8" s="1"/>
  <c r="AJ132" i="8" s="1"/>
  <c r="BU131" i="8"/>
  <c r="BD131" i="8"/>
  <c r="DM127" i="8"/>
  <c r="DE127" i="8"/>
  <c r="DF127" i="8" s="1"/>
  <c r="BQ129" i="8"/>
  <c r="BI129" i="8"/>
  <c r="BJ129" i="8" s="1"/>
  <c r="Y133" i="8"/>
  <c r="A134" i="8"/>
  <c r="H133" i="8"/>
  <c r="AH131" i="8"/>
  <c r="AJ131" i="8" s="1"/>
  <c r="CD129" i="8"/>
  <c r="CF129" i="8" s="1"/>
  <c r="J132" i="8"/>
  <c r="L132" i="8" s="1"/>
  <c r="DQ129" i="8"/>
  <c r="CZ129" i="8"/>
  <c r="DB129" i="8" s="1"/>
  <c r="DD129" i="8" s="1"/>
  <c r="AS130" i="8"/>
  <c r="AK130" i="8"/>
  <c r="AL130" i="8" s="1"/>
  <c r="CO128" i="8"/>
  <c r="CG128" i="8"/>
  <c r="CH128" i="8" s="1"/>
  <c r="DB129" i="11"/>
  <c r="DD129" i="11" s="1"/>
  <c r="Y136" i="10"/>
  <c r="A137" i="10"/>
  <c r="H136" i="10"/>
  <c r="J136" i="10" s="1"/>
  <c r="BQ130" i="11"/>
  <c r="BI130" i="11"/>
  <c r="BJ130" i="11" s="1"/>
  <c r="EK127" i="12"/>
  <c r="EC127" i="12"/>
  <c r="ED127" i="12" s="1"/>
  <c r="DX129" i="11"/>
  <c r="EO129" i="11"/>
  <c r="DZ128" i="12"/>
  <c r="EB128" i="12" s="1"/>
  <c r="AH132" i="11"/>
  <c r="AJ132" i="11" s="1"/>
  <c r="J135" i="10"/>
  <c r="L135" i="10" s="1"/>
  <c r="DB129" i="12"/>
  <c r="DD129" i="12" s="1"/>
  <c r="CB131" i="11"/>
  <c r="CS131" i="11"/>
  <c r="EK127" i="11"/>
  <c r="EC127" i="11"/>
  <c r="ED127" i="11" s="1"/>
  <c r="J133" i="11"/>
  <c r="L133" i="11" s="1"/>
  <c r="CO131" i="10"/>
  <c r="CG131" i="10"/>
  <c r="CH131" i="10" s="1"/>
  <c r="BU132" i="11"/>
  <c r="BD132" i="11"/>
  <c r="U132" i="11"/>
  <c r="M132" i="11"/>
  <c r="N132" i="11" s="1"/>
  <c r="DX129" i="12"/>
  <c r="EO129" i="12"/>
  <c r="DM128" i="11"/>
  <c r="DE128" i="11"/>
  <c r="DF128" i="11" s="1"/>
  <c r="CD130" i="11"/>
  <c r="CF130" i="11" s="1"/>
  <c r="U134" i="10"/>
  <c r="M134" i="10"/>
  <c r="N134" i="10" s="1"/>
  <c r="BF131" i="11"/>
  <c r="BH131" i="11" s="1"/>
  <c r="DZ130" i="10"/>
  <c r="EB130" i="10" s="1"/>
  <c r="CS131" i="12"/>
  <c r="CB131" i="12"/>
  <c r="A135" i="11"/>
  <c r="Y134" i="11"/>
  <c r="H134" i="11"/>
  <c r="AH134" i="10"/>
  <c r="AJ134" i="10" s="1"/>
  <c r="CD132" i="10"/>
  <c r="CF132" i="10" s="1"/>
  <c r="DM128" i="12"/>
  <c r="DE128" i="12"/>
  <c r="DF128" i="12" s="1"/>
  <c r="CO129" i="12"/>
  <c r="CG129" i="12"/>
  <c r="CH129" i="12" s="1"/>
  <c r="CO129" i="11"/>
  <c r="CG129" i="11"/>
  <c r="CH129" i="11" s="1"/>
  <c r="AS131" i="11"/>
  <c r="AK131" i="11"/>
  <c r="AL131" i="11" s="1"/>
  <c r="U132" i="12"/>
  <c r="M132" i="12"/>
  <c r="N132" i="12" s="1"/>
  <c r="DB131" i="10"/>
  <c r="DD131" i="10" s="1"/>
  <c r="BF131" i="12"/>
  <c r="BH131" i="12" s="1"/>
  <c r="AW133" i="11"/>
  <c r="AF133" i="11"/>
  <c r="BU134" i="10"/>
  <c r="BD134" i="10"/>
  <c r="AS131" i="12"/>
  <c r="AK131" i="12"/>
  <c r="AL131" i="12" s="1"/>
  <c r="DQ132" i="10"/>
  <c r="CZ132" i="10"/>
  <c r="DM130" i="10"/>
  <c r="DE130" i="10"/>
  <c r="DF130" i="10" s="1"/>
  <c r="BU132" i="12"/>
  <c r="BD132" i="12"/>
  <c r="BF133" i="10"/>
  <c r="BH133" i="10" s="1"/>
  <c r="AS133" i="10"/>
  <c r="AK133" i="10"/>
  <c r="AL133" i="10" s="1"/>
  <c r="DX131" i="10"/>
  <c r="EO131" i="10"/>
  <c r="CD130" i="12"/>
  <c r="CF130" i="12" s="1"/>
  <c r="BQ130" i="12"/>
  <c r="BI130" i="12"/>
  <c r="BJ130" i="12" s="1"/>
  <c r="CS133" i="10"/>
  <c r="CB133" i="10"/>
  <c r="BQ132" i="10"/>
  <c r="BI132" i="10"/>
  <c r="BJ132" i="10" s="1"/>
  <c r="CZ130" i="12"/>
  <c r="DQ130" i="12"/>
  <c r="AW133" i="12"/>
  <c r="AF133" i="12"/>
  <c r="H134" i="12"/>
  <c r="A135" i="12"/>
  <c r="Y134" i="12"/>
  <c r="DQ130" i="11"/>
  <c r="CZ130" i="11"/>
  <c r="EK129" i="10"/>
  <c r="EC129" i="10"/>
  <c r="ED129" i="10" s="1"/>
  <c r="AW135" i="10"/>
  <c r="AF135" i="10"/>
  <c r="J133" i="12"/>
  <c r="L133" i="12" s="1"/>
  <c r="AH132" i="12"/>
  <c r="AJ132" i="12" s="1"/>
  <c r="DZ128" i="11"/>
  <c r="EB128" i="11" s="1"/>
  <c r="W136" i="13" l="1"/>
  <c r="DR136" i="12" s="1"/>
  <c r="DS136" i="12" s="1"/>
  <c r="DW136" i="12" s="1"/>
  <c r="DY136" i="12" s="1"/>
  <c r="S136" i="13"/>
  <c r="CT136" i="12" s="1"/>
  <c r="CU136" i="12" s="1"/>
  <c r="CY136" i="12" s="1"/>
  <c r="DA136" i="12" s="1"/>
  <c r="F136" i="13"/>
  <c r="Z136" i="8" s="1"/>
  <c r="AA136" i="8" s="1"/>
  <c r="AE136" i="8" s="1"/>
  <c r="AG136" i="8" s="1"/>
  <c r="P136" i="13"/>
  <c r="BV136" i="10" s="1"/>
  <c r="BW136" i="10" s="1"/>
  <c r="CA136" i="10" s="1"/>
  <c r="CC136" i="10" s="1"/>
  <c r="R136" i="13"/>
  <c r="CT136" i="8" s="1"/>
  <c r="CU136" i="8" s="1"/>
  <c r="CY136" i="8" s="1"/>
  <c r="DA136" i="8" s="1"/>
  <c r="K136" i="13"/>
  <c r="AX136" i="12" s="1"/>
  <c r="AY136" i="12" s="1"/>
  <c r="BC136" i="12" s="1"/>
  <c r="BE136" i="12" s="1"/>
  <c r="Y136" i="13"/>
  <c r="DR136" i="11" s="1"/>
  <c r="DS136" i="11" s="1"/>
  <c r="DW136" i="11" s="1"/>
  <c r="DY136" i="11" s="1"/>
  <c r="D136" i="13"/>
  <c r="B136" i="10" s="1"/>
  <c r="C136" i="10" s="1"/>
  <c r="G136" i="10" s="1"/>
  <c r="I136" i="10" s="1"/>
  <c r="M136" i="10" s="1"/>
  <c r="N136" i="10" s="1"/>
  <c r="V136" i="13"/>
  <c r="DR136" i="8" s="1"/>
  <c r="DS136" i="8" s="1"/>
  <c r="DW136" i="8" s="1"/>
  <c r="DY136" i="8" s="1"/>
  <c r="O136" i="13"/>
  <c r="BV136" i="12" s="1"/>
  <c r="BW136" i="12" s="1"/>
  <c r="CA136" i="12" s="1"/>
  <c r="CC136" i="12" s="1"/>
  <c r="E136" i="13"/>
  <c r="B136" i="11" s="1"/>
  <c r="C136" i="11" s="1"/>
  <c r="G136" i="11" s="1"/>
  <c r="I136" i="11" s="1"/>
  <c r="Q136" i="13"/>
  <c r="BV136" i="11" s="1"/>
  <c r="BW136" i="11" s="1"/>
  <c r="CA136" i="11" s="1"/>
  <c r="CC136" i="11" s="1"/>
  <c r="A137" i="13"/>
  <c r="N136" i="13"/>
  <c r="BV136" i="8" s="1"/>
  <c r="BW136" i="8" s="1"/>
  <c r="CA136" i="8" s="1"/>
  <c r="CC136" i="8" s="1"/>
  <c r="G136" i="13"/>
  <c r="Z136" i="12" s="1"/>
  <c r="AA136" i="12" s="1"/>
  <c r="AE136" i="12" s="1"/>
  <c r="AG136" i="12" s="1"/>
  <c r="L136" i="13"/>
  <c r="AX136" i="10" s="1"/>
  <c r="AY136" i="10" s="1"/>
  <c r="BC136" i="10" s="1"/>
  <c r="BE136" i="10" s="1"/>
  <c r="T136" i="13"/>
  <c r="CT136" i="10" s="1"/>
  <c r="CU136" i="10" s="1"/>
  <c r="CY136" i="10" s="1"/>
  <c r="DA136" i="10" s="1"/>
  <c r="U136" i="13"/>
  <c r="CT136" i="11" s="1"/>
  <c r="CU136" i="11" s="1"/>
  <c r="CY136" i="11" s="1"/>
  <c r="DA136" i="11" s="1"/>
  <c r="J136" i="13"/>
  <c r="AX136" i="8" s="1"/>
  <c r="AY136" i="8" s="1"/>
  <c r="BC136" i="8" s="1"/>
  <c r="BE136" i="8" s="1"/>
  <c r="X136" i="13"/>
  <c r="DR136" i="10" s="1"/>
  <c r="DS136" i="10" s="1"/>
  <c r="DW136" i="10" s="1"/>
  <c r="DY136" i="10" s="1"/>
  <c r="I136" i="13"/>
  <c r="Z136" i="11" s="1"/>
  <c r="AA136" i="11" s="1"/>
  <c r="AE136" i="11" s="1"/>
  <c r="AG136" i="11" s="1"/>
  <c r="B136" i="13"/>
  <c r="B136" i="8" s="1"/>
  <c r="C136" i="8" s="1"/>
  <c r="G136" i="8" s="1"/>
  <c r="I136" i="8" s="1"/>
  <c r="C136" i="13"/>
  <c r="B136" i="12" s="1"/>
  <c r="C136" i="12" s="1"/>
  <c r="G136" i="12" s="1"/>
  <c r="I136" i="12" s="1"/>
  <c r="H136" i="13"/>
  <c r="Z136" i="10" s="1"/>
  <c r="AA136" i="10" s="1"/>
  <c r="AE136" i="10" s="1"/>
  <c r="AG136" i="10" s="1"/>
  <c r="M136" i="13"/>
  <c r="AX136" i="11" s="1"/>
  <c r="AY136" i="11" s="1"/>
  <c r="BC136" i="11" s="1"/>
  <c r="BE136" i="11" s="1"/>
  <c r="AQ132" i="10"/>
  <c r="AU132" i="10"/>
  <c r="AV132" i="10" s="1"/>
  <c r="W131" i="12"/>
  <c r="X131" i="12" s="1"/>
  <c r="CM128" i="11"/>
  <c r="CQ128" i="11"/>
  <c r="CR128" i="11" s="1"/>
  <c r="DK127" i="12"/>
  <c r="DO127" i="12"/>
  <c r="DP127" i="12" s="1"/>
  <c r="DO127" i="11"/>
  <c r="DP127" i="11" s="1"/>
  <c r="BO131" i="10"/>
  <c r="BS131" i="10"/>
  <c r="BT131" i="10" s="1"/>
  <c r="BO128" i="8"/>
  <c r="BS128" i="8"/>
  <c r="BT128" i="8" s="1"/>
  <c r="CM128" i="12"/>
  <c r="CQ128" i="12"/>
  <c r="CR128" i="12" s="1"/>
  <c r="BO129" i="11"/>
  <c r="BS129" i="11"/>
  <c r="BT129" i="11" s="1"/>
  <c r="S131" i="11"/>
  <c r="W131" i="11"/>
  <c r="X131" i="11" s="1"/>
  <c r="DK129" i="10"/>
  <c r="DO129" i="10"/>
  <c r="DP129" i="10" s="1"/>
  <c r="AQ130" i="12"/>
  <c r="AU130" i="12"/>
  <c r="AV130" i="12" s="1"/>
  <c r="EM126" i="11"/>
  <c r="EN126" i="11" s="1"/>
  <c r="EI126" i="11"/>
  <c r="O132" i="11"/>
  <c r="R132" i="11" s="1"/>
  <c r="AM130" i="8"/>
  <c r="AP130" i="8" s="1"/>
  <c r="AQ130" i="8" s="1"/>
  <c r="AU130" i="8" s="1"/>
  <c r="AV130" i="8" s="1"/>
  <c r="BK130" i="8"/>
  <c r="BN130" i="8" s="1"/>
  <c r="O132" i="12"/>
  <c r="R132" i="12" s="1"/>
  <c r="S132" i="12" s="1"/>
  <c r="CI128" i="8"/>
  <c r="CL128" i="8" s="1"/>
  <c r="AM131" i="11"/>
  <c r="AP131" i="11" s="1"/>
  <c r="CQ130" i="10"/>
  <c r="CR130" i="10" s="1"/>
  <c r="DG130" i="10"/>
  <c r="DJ130" i="10" s="1"/>
  <c r="DK130" i="10" s="1"/>
  <c r="O134" i="10"/>
  <c r="R134" i="10" s="1"/>
  <c r="EE127" i="12"/>
  <c r="EH127" i="12" s="1"/>
  <c r="EI127" i="12" s="1"/>
  <c r="EE126" i="8"/>
  <c r="EH126" i="8" s="1"/>
  <c r="BK132" i="10"/>
  <c r="BN132" i="10" s="1"/>
  <c r="EM126" i="12"/>
  <c r="EN126" i="12" s="1"/>
  <c r="BS129" i="12"/>
  <c r="BT129" i="12" s="1"/>
  <c r="CI129" i="11"/>
  <c r="CL129" i="11" s="1"/>
  <c r="CM129" i="11" s="1"/>
  <c r="BK129" i="8"/>
  <c r="BN129" i="8" s="1"/>
  <c r="AM133" i="10"/>
  <c r="AP133" i="10" s="1"/>
  <c r="AQ133" i="10" s="1"/>
  <c r="CI129" i="12"/>
  <c r="CL129" i="12" s="1"/>
  <c r="DG127" i="8"/>
  <c r="DJ127" i="8" s="1"/>
  <c r="DK127" i="8" s="1"/>
  <c r="O131" i="8"/>
  <c r="R131" i="8" s="1"/>
  <c r="S131" i="8" s="1"/>
  <c r="W131" i="8" s="1"/>
  <c r="X131" i="8" s="1"/>
  <c r="EM128" i="10"/>
  <c r="EN128" i="10" s="1"/>
  <c r="DG128" i="11"/>
  <c r="DJ128" i="11" s="1"/>
  <c r="CI131" i="10"/>
  <c r="CL131" i="10" s="1"/>
  <c r="BK130" i="11"/>
  <c r="BN130" i="11" s="1"/>
  <c r="AU130" i="11"/>
  <c r="AV130" i="11" s="1"/>
  <c r="AM131" i="12"/>
  <c r="AP131" i="12" s="1"/>
  <c r="AQ131" i="12" s="1"/>
  <c r="DG128" i="12"/>
  <c r="DJ128" i="12" s="1"/>
  <c r="EE129" i="10"/>
  <c r="EH129" i="10" s="1"/>
  <c r="EI129" i="10" s="1"/>
  <c r="BK130" i="12"/>
  <c r="BN130" i="12" s="1"/>
  <c r="EE127" i="11"/>
  <c r="EH127" i="11" s="1"/>
  <c r="EI127" i="11" s="1"/>
  <c r="W133" i="10"/>
  <c r="X133" i="10" s="1"/>
  <c r="EM125" i="8"/>
  <c r="EN125" i="8" s="1"/>
  <c r="U136" i="10"/>
  <c r="DM129" i="8"/>
  <c r="DE129" i="8"/>
  <c r="DF129" i="8" s="1"/>
  <c r="AS131" i="8"/>
  <c r="AK131" i="8"/>
  <c r="AL131" i="8" s="1"/>
  <c r="CD130" i="8"/>
  <c r="CF130" i="8" s="1"/>
  <c r="DX129" i="8"/>
  <c r="EO129" i="8"/>
  <c r="J133" i="8"/>
  <c r="L133" i="8" s="1"/>
  <c r="DQ130" i="8"/>
  <c r="CZ130" i="8"/>
  <c r="H134" i="8"/>
  <c r="Y134" i="8"/>
  <c r="A135" i="8"/>
  <c r="BF131" i="8"/>
  <c r="BH131" i="8" s="1"/>
  <c r="U132" i="8"/>
  <c r="M132" i="8"/>
  <c r="N132" i="8" s="1"/>
  <c r="AW133" i="8"/>
  <c r="AF133" i="8"/>
  <c r="AH133" i="8" s="1"/>
  <c r="AJ133" i="8" s="1"/>
  <c r="CS131" i="8"/>
  <c r="CB131" i="8"/>
  <c r="CD131" i="8" s="1"/>
  <c r="CF131" i="8" s="1"/>
  <c r="DM128" i="8"/>
  <c r="DE128" i="8"/>
  <c r="DF128" i="8" s="1"/>
  <c r="AK132" i="8"/>
  <c r="AL132" i="8" s="1"/>
  <c r="AS132" i="8"/>
  <c r="EK127" i="8"/>
  <c r="EC127" i="8"/>
  <c r="ED127" i="8" s="1"/>
  <c r="BU132" i="8"/>
  <c r="BD132" i="8"/>
  <c r="CO129" i="8"/>
  <c r="CG129" i="8"/>
  <c r="CH129" i="8" s="1"/>
  <c r="DZ128" i="8"/>
  <c r="EB128" i="8" s="1"/>
  <c r="DM131" i="10"/>
  <c r="DE131" i="10"/>
  <c r="DF131" i="10" s="1"/>
  <c r="A136" i="11"/>
  <c r="Y135" i="11"/>
  <c r="H135" i="11"/>
  <c r="U135" i="10"/>
  <c r="M135" i="10"/>
  <c r="N135" i="10" s="1"/>
  <c r="BU133" i="12"/>
  <c r="BD133" i="12"/>
  <c r="BQ133" i="10"/>
  <c r="BI133" i="10"/>
  <c r="BJ133" i="10" s="1"/>
  <c r="BF134" i="10"/>
  <c r="BH134" i="10" s="1"/>
  <c r="CD131" i="12"/>
  <c r="CF131" i="12" s="1"/>
  <c r="DZ129" i="12"/>
  <c r="EB129" i="12" s="1"/>
  <c r="U133" i="11"/>
  <c r="M133" i="11"/>
  <c r="N133" i="11" s="1"/>
  <c r="AS132" i="12"/>
  <c r="AK132" i="12"/>
  <c r="AL132" i="12" s="1"/>
  <c r="CS134" i="10"/>
  <c r="CB134" i="10"/>
  <c r="DQ131" i="12"/>
  <c r="CZ131" i="12"/>
  <c r="DM129" i="11"/>
  <c r="DE129" i="11"/>
  <c r="DF129" i="11" s="1"/>
  <c r="AW134" i="12"/>
  <c r="AF134" i="12"/>
  <c r="DX130" i="12"/>
  <c r="EO130" i="12"/>
  <c r="CD133" i="10"/>
  <c r="CF133" i="10" s="1"/>
  <c r="DZ131" i="10"/>
  <c r="EB131" i="10" s="1"/>
  <c r="AH133" i="11"/>
  <c r="AJ133" i="11" s="1"/>
  <c r="CO132" i="10"/>
  <c r="CG132" i="10"/>
  <c r="CH132" i="10" s="1"/>
  <c r="AS132" i="11"/>
  <c r="AK132" i="11"/>
  <c r="AL132" i="11" s="1"/>
  <c r="Y135" i="12"/>
  <c r="A136" i="12"/>
  <c r="H135" i="12"/>
  <c r="DB130" i="12"/>
  <c r="DD130" i="12" s="1"/>
  <c r="CZ133" i="10"/>
  <c r="DQ133" i="10"/>
  <c r="BF132" i="12"/>
  <c r="BH132" i="12" s="1"/>
  <c r="BU133" i="11"/>
  <c r="BD133" i="11"/>
  <c r="EK130" i="10"/>
  <c r="EC130" i="10"/>
  <c r="ED130" i="10" s="1"/>
  <c r="CO130" i="11"/>
  <c r="CG130" i="11"/>
  <c r="CH130" i="11" s="1"/>
  <c r="BF132" i="11"/>
  <c r="BH132" i="11" s="1"/>
  <c r="U133" i="12"/>
  <c r="M133" i="12"/>
  <c r="N133" i="12" s="1"/>
  <c r="DB130" i="11"/>
  <c r="DD130" i="11" s="1"/>
  <c r="J134" i="12"/>
  <c r="L134" i="12" s="1"/>
  <c r="CS132" i="12"/>
  <c r="CB132" i="12"/>
  <c r="DB132" i="10"/>
  <c r="DD132" i="10" s="1"/>
  <c r="AS134" i="10"/>
  <c r="AK134" i="10"/>
  <c r="AL134" i="10" s="1"/>
  <c r="CS132" i="11"/>
  <c r="CB132" i="11"/>
  <c r="EK128" i="12"/>
  <c r="EC128" i="12"/>
  <c r="ED128" i="12" s="1"/>
  <c r="Y137" i="10"/>
  <c r="A138" i="10"/>
  <c r="H137" i="10"/>
  <c r="J137" i="10" s="1"/>
  <c r="EK128" i="11"/>
  <c r="EC128" i="11"/>
  <c r="ED128" i="11" s="1"/>
  <c r="CO130" i="12"/>
  <c r="CG130" i="12"/>
  <c r="CH130" i="12" s="1"/>
  <c r="AH135" i="10"/>
  <c r="AJ135" i="10" s="1"/>
  <c r="DX130" i="11"/>
  <c r="EO130" i="11"/>
  <c r="DX132" i="10"/>
  <c r="EO132" i="10"/>
  <c r="BQ131" i="12"/>
  <c r="BI131" i="12"/>
  <c r="BJ131" i="12" s="1"/>
  <c r="J134" i="11"/>
  <c r="L134" i="11" s="1"/>
  <c r="BQ131" i="11"/>
  <c r="BI131" i="11"/>
  <c r="BJ131" i="11" s="1"/>
  <c r="DQ131" i="11"/>
  <c r="CZ131" i="11"/>
  <c r="DM129" i="12"/>
  <c r="DE129" i="12"/>
  <c r="DF129" i="12" s="1"/>
  <c r="AW136" i="10"/>
  <c r="AF136" i="10"/>
  <c r="AH133" i="12"/>
  <c r="AJ133" i="12" s="1"/>
  <c r="BD135" i="10"/>
  <c r="BU135" i="10"/>
  <c r="AW134" i="11"/>
  <c r="AF134" i="11"/>
  <c r="CD131" i="11"/>
  <c r="CF131" i="11" s="1"/>
  <c r="DZ129" i="11"/>
  <c r="EB129" i="11" s="1"/>
  <c r="P137" i="13" l="1"/>
  <c r="BV137" i="10" s="1"/>
  <c r="BW137" i="10" s="1"/>
  <c r="CA137" i="10" s="1"/>
  <c r="CC137" i="10" s="1"/>
  <c r="J137" i="13"/>
  <c r="AX137" i="8" s="1"/>
  <c r="AY137" i="8" s="1"/>
  <c r="BC137" i="8" s="1"/>
  <c r="BE137" i="8" s="1"/>
  <c r="I137" i="13"/>
  <c r="Z137" i="11" s="1"/>
  <c r="AA137" i="11" s="1"/>
  <c r="AE137" i="11" s="1"/>
  <c r="AG137" i="11" s="1"/>
  <c r="W137" i="13"/>
  <c r="DR137" i="12" s="1"/>
  <c r="DS137" i="12" s="1"/>
  <c r="DW137" i="12" s="1"/>
  <c r="DY137" i="12" s="1"/>
  <c r="F137" i="13"/>
  <c r="Z137" i="8" s="1"/>
  <c r="AA137" i="8" s="1"/>
  <c r="AE137" i="8" s="1"/>
  <c r="AG137" i="8" s="1"/>
  <c r="H137" i="13"/>
  <c r="Z137" i="10" s="1"/>
  <c r="AA137" i="10" s="1"/>
  <c r="AE137" i="10" s="1"/>
  <c r="AG137" i="10" s="1"/>
  <c r="G137" i="13"/>
  <c r="Z137" i="12" s="1"/>
  <c r="AA137" i="12" s="1"/>
  <c r="AE137" i="12" s="1"/>
  <c r="AG137" i="12" s="1"/>
  <c r="D137" i="13"/>
  <c r="B137" i="10" s="1"/>
  <c r="C137" i="10" s="1"/>
  <c r="G137" i="10" s="1"/>
  <c r="I137" i="10" s="1"/>
  <c r="M137" i="10" s="1"/>
  <c r="N137" i="10" s="1"/>
  <c r="K137" i="13"/>
  <c r="AX137" i="12" s="1"/>
  <c r="AY137" i="12" s="1"/>
  <c r="BC137" i="12" s="1"/>
  <c r="BE137" i="12" s="1"/>
  <c r="V137" i="13"/>
  <c r="DR137" i="8" s="1"/>
  <c r="DS137" i="8" s="1"/>
  <c r="DW137" i="8" s="1"/>
  <c r="DY137" i="8" s="1"/>
  <c r="L137" i="13"/>
  <c r="AX137" i="10" s="1"/>
  <c r="AY137" i="10" s="1"/>
  <c r="BC137" i="10" s="1"/>
  <c r="BE137" i="10" s="1"/>
  <c r="T137" i="13"/>
  <c r="CT137" i="10" s="1"/>
  <c r="CU137" i="10" s="1"/>
  <c r="CY137" i="10" s="1"/>
  <c r="DA137" i="10" s="1"/>
  <c r="Q137" i="13"/>
  <c r="BV137" i="11" s="1"/>
  <c r="BW137" i="11" s="1"/>
  <c r="CA137" i="11" s="1"/>
  <c r="CC137" i="11" s="1"/>
  <c r="E137" i="13"/>
  <c r="B137" i="11" s="1"/>
  <c r="C137" i="11" s="1"/>
  <c r="G137" i="11" s="1"/>
  <c r="I137" i="11" s="1"/>
  <c r="U137" i="13"/>
  <c r="CT137" i="11" s="1"/>
  <c r="CU137" i="11" s="1"/>
  <c r="CY137" i="11" s="1"/>
  <c r="DA137" i="11" s="1"/>
  <c r="R137" i="13"/>
  <c r="CT137" i="8" s="1"/>
  <c r="CU137" i="8" s="1"/>
  <c r="CY137" i="8" s="1"/>
  <c r="DA137" i="8" s="1"/>
  <c r="M137" i="13"/>
  <c r="AX137" i="11" s="1"/>
  <c r="AY137" i="11" s="1"/>
  <c r="BC137" i="11" s="1"/>
  <c r="BE137" i="11" s="1"/>
  <c r="C137" i="13"/>
  <c r="B137" i="12" s="1"/>
  <c r="C137" i="12" s="1"/>
  <c r="G137" i="12" s="1"/>
  <c r="I137" i="12" s="1"/>
  <c r="X137" i="13"/>
  <c r="DR137" i="10" s="1"/>
  <c r="DS137" i="10" s="1"/>
  <c r="DW137" i="10" s="1"/>
  <c r="DY137" i="10" s="1"/>
  <c r="O137" i="13"/>
  <c r="BV137" i="12" s="1"/>
  <c r="BW137" i="12" s="1"/>
  <c r="CA137" i="12" s="1"/>
  <c r="CC137" i="12" s="1"/>
  <c r="N137" i="13"/>
  <c r="BV137" i="8" s="1"/>
  <c r="BW137" i="8" s="1"/>
  <c r="CA137" i="8" s="1"/>
  <c r="CC137" i="8" s="1"/>
  <c r="B137" i="13"/>
  <c r="B137" i="8" s="1"/>
  <c r="C137" i="8" s="1"/>
  <c r="G137" i="8" s="1"/>
  <c r="I137" i="8" s="1"/>
  <c r="Y137" i="13"/>
  <c r="DR137" i="11" s="1"/>
  <c r="DS137" i="11" s="1"/>
  <c r="DW137" i="11" s="1"/>
  <c r="DY137" i="11" s="1"/>
  <c r="S137" i="13"/>
  <c r="CT137" i="12" s="1"/>
  <c r="CU137" i="12" s="1"/>
  <c r="CY137" i="12" s="1"/>
  <c r="DA137" i="12" s="1"/>
  <c r="A138" i="13"/>
  <c r="L136" i="10"/>
  <c r="BO132" i="10"/>
  <c r="BS132" i="10"/>
  <c r="BT132" i="10" s="1"/>
  <c r="S134" i="10"/>
  <c r="W134" i="10"/>
  <c r="X134" i="10" s="1"/>
  <c r="DK128" i="12"/>
  <c r="DO128" i="12"/>
  <c r="DP128" i="12" s="1"/>
  <c r="CM129" i="12"/>
  <c r="CQ129" i="12"/>
  <c r="CR129" i="12" s="1"/>
  <c r="CQ129" i="11"/>
  <c r="CR129" i="11" s="1"/>
  <c r="W132" i="12"/>
  <c r="X132" i="12" s="1"/>
  <c r="CQ131" i="10"/>
  <c r="CR131" i="10" s="1"/>
  <c r="CM131" i="10"/>
  <c r="DK128" i="11"/>
  <c r="DO128" i="11"/>
  <c r="DP128" i="11" s="1"/>
  <c r="EI126" i="8"/>
  <c r="EM126" i="8"/>
  <c r="EN126" i="8" s="1"/>
  <c r="AQ131" i="11"/>
  <c r="AU131" i="11"/>
  <c r="AV131" i="11" s="1"/>
  <c r="BO129" i="8"/>
  <c r="BS129" i="8"/>
  <c r="BT129" i="8" s="1"/>
  <c r="CM128" i="8"/>
  <c r="CQ128" i="8"/>
  <c r="CR128" i="8" s="1"/>
  <c r="BO130" i="8"/>
  <c r="BS130" i="8"/>
  <c r="BT130" i="8" s="1"/>
  <c r="BO130" i="12"/>
  <c r="BS130" i="12"/>
  <c r="BT130" i="12" s="1"/>
  <c r="BO130" i="11"/>
  <c r="BS130" i="11"/>
  <c r="BT130" i="11" s="1"/>
  <c r="W132" i="11"/>
  <c r="X132" i="11" s="1"/>
  <c r="S132" i="11"/>
  <c r="EE130" i="10"/>
  <c r="EH130" i="10" s="1"/>
  <c r="AM134" i="10"/>
  <c r="AP134" i="10" s="1"/>
  <c r="O132" i="8"/>
  <c r="R132" i="8" s="1"/>
  <c r="S132" i="8" s="1"/>
  <c r="W132" i="8" s="1"/>
  <c r="X132" i="8" s="1"/>
  <c r="DO130" i="10"/>
  <c r="DP130" i="10" s="1"/>
  <c r="EM127" i="11"/>
  <c r="EN127" i="11" s="1"/>
  <c r="DG131" i="10"/>
  <c r="DJ131" i="10" s="1"/>
  <c r="BK131" i="11"/>
  <c r="BN131" i="11" s="1"/>
  <c r="O133" i="12"/>
  <c r="R133" i="12" s="1"/>
  <c r="AM132" i="11"/>
  <c r="AP132" i="11" s="1"/>
  <c r="O135" i="10"/>
  <c r="R135" i="10" s="1"/>
  <c r="DO127" i="8"/>
  <c r="DP127" i="8" s="1"/>
  <c r="AM132" i="8"/>
  <c r="AP132" i="8" s="1"/>
  <c r="AQ132" i="8" s="1"/>
  <c r="AU132" i="8" s="1"/>
  <c r="AV132" i="8" s="1"/>
  <c r="DG128" i="8"/>
  <c r="DJ128" i="8" s="1"/>
  <c r="CI130" i="12"/>
  <c r="CL130" i="12" s="1"/>
  <c r="EE128" i="12"/>
  <c r="EH128" i="12" s="1"/>
  <c r="CI132" i="10"/>
  <c r="CL132" i="10" s="1"/>
  <c r="AM132" i="12"/>
  <c r="AP132" i="12" s="1"/>
  <c r="AQ132" i="12" s="1"/>
  <c r="EM129" i="10"/>
  <c r="EN129" i="10" s="1"/>
  <c r="CI129" i="8"/>
  <c r="CL129" i="8" s="1"/>
  <c r="BK131" i="12"/>
  <c r="BN131" i="12" s="1"/>
  <c r="CI130" i="11"/>
  <c r="CL130" i="11" s="1"/>
  <c r="O136" i="10"/>
  <c r="R136" i="10" s="1"/>
  <c r="DG129" i="12"/>
  <c r="DJ129" i="12" s="1"/>
  <c r="EE128" i="11"/>
  <c r="EH128" i="11" s="1"/>
  <c r="DG129" i="11"/>
  <c r="DJ129" i="11" s="1"/>
  <c r="O133" i="11"/>
  <c r="R133" i="11" s="1"/>
  <c r="BK133" i="10"/>
  <c r="BN133" i="10" s="1"/>
  <c r="AM131" i="8"/>
  <c r="AP131" i="8" s="1"/>
  <c r="AQ131" i="8" s="1"/>
  <c r="AU131" i="8" s="1"/>
  <c r="AV131" i="8" s="1"/>
  <c r="AU133" i="10"/>
  <c r="AV133" i="10" s="1"/>
  <c r="EE127" i="8"/>
  <c r="EH127" i="8" s="1"/>
  <c r="EI127" i="8" s="1"/>
  <c r="AU131" i="12"/>
  <c r="AV131" i="12" s="1"/>
  <c r="DG129" i="8"/>
  <c r="DJ129" i="8" s="1"/>
  <c r="EM127" i="12"/>
  <c r="EN127" i="12" s="1"/>
  <c r="U137" i="10"/>
  <c r="DB130" i="8"/>
  <c r="DD130" i="8" s="1"/>
  <c r="EO130" i="8"/>
  <c r="DX130" i="8"/>
  <c r="CG130" i="8"/>
  <c r="CH130" i="8" s="1"/>
  <c r="CO130" i="8"/>
  <c r="BF132" i="8"/>
  <c r="BH132" i="8" s="1"/>
  <c r="CS132" i="8"/>
  <c r="CB132" i="8"/>
  <c r="CO131" i="8"/>
  <c r="CG131" i="8"/>
  <c r="CH131" i="8" s="1"/>
  <c r="BQ131" i="8"/>
  <c r="BI131" i="8"/>
  <c r="BJ131" i="8" s="1"/>
  <c r="U133" i="8"/>
  <c r="M133" i="8"/>
  <c r="N133" i="8" s="1"/>
  <c r="EK128" i="8"/>
  <c r="EC128" i="8"/>
  <c r="ED128" i="8" s="1"/>
  <c r="CZ131" i="8"/>
  <c r="DB131" i="8" s="1"/>
  <c r="DD131" i="8" s="1"/>
  <c r="DQ131" i="8"/>
  <c r="A136" i="8"/>
  <c r="Y135" i="8"/>
  <c r="H135" i="8"/>
  <c r="AS133" i="8"/>
  <c r="AK133" i="8"/>
  <c r="AL133" i="8" s="1"/>
  <c r="AW134" i="8"/>
  <c r="AF134" i="8"/>
  <c r="DZ129" i="8"/>
  <c r="EB129" i="8" s="1"/>
  <c r="BU133" i="8"/>
  <c r="BD133" i="8"/>
  <c r="J134" i="8"/>
  <c r="L134" i="8" s="1"/>
  <c r="AW137" i="10"/>
  <c r="AF137" i="10"/>
  <c r="AS133" i="12"/>
  <c r="AK133" i="12"/>
  <c r="AL133" i="12" s="1"/>
  <c r="CS133" i="11"/>
  <c r="CB133" i="11"/>
  <c r="Y136" i="12"/>
  <c r="A137" i="12"/>
  <c r="H136" i="12"/>
  <c r="EK131" i="10"/>
  <c r="EC131" i="10"/>
  <c r="ED131" i="10" s="1"/>
  <c r="BU134" i="12"/>
  <c r="BD134" i="12"/>
  <c r="DB131" i="12"/>
  <c r="DD131" i="12" s="1"/>
  <c r="CS133" i="12"/>
  <c r="CB133" i="12"/>
  <c r="CS135" i="10"/>
  <c r="CB135" i="10"/>
  <c r="AH136" i="10"/>
  <c r="AJ136" i="10" s="1"/>
  <c r="BQ132" i="11"/>
  <c r="BI132" i="11"/>
  <c r="BJ132" i="11" s="1"/>
  <c r="AW135" i="12"/>
  <c r="AF135" i="12"/>
  <c r="DX131" i="12"/>
  <c r="EO131" i="12"/>
  <c r="BQ134" i="10"/>
  <c r="BI134" i="10"/>
  <c r="BJ134" i="10" s="1"/>
  <c r="BF133" i="11"/>
  <c r="BH133" i="11" s="1"/>
  <c r="Y136" i="11"/>
  <c r="A137" i="11"/>
  <c r="H136" i="11"/>
  <c r="EK129" i="11"/>
  <c r="EC129" i="11"/>
  <c r="ED129" i="11" s="1"/>
  <c r="BF135" i="10"/>
  <c r="BH135" i="10" s="1"/>
  <c r="BU136" i="10"/>
  <c r="BD136" i="10"/>
  <c r="U134" i="11"/>
  <c r="M134" i="11"/>
  <c r="N134" i="11" s="1"/>
  <c r="BQ132" i="12"/>
  <c r="BI132" i="12"/>
  <c r="BJ132" i="12" s="1"/>
  <c r="CD134" i="10"/>
  <c r="CF134" i="10" s="1"/>
  <c r="EK129" i="12"/>
  <c r="EC129" i="12"/>
  <c r="ED129" i="12" s="1"/>
  <c r="BU134" i="11"/>
  <c r="BD134" i="11"/>
  <c r="AS135" i="10"/>
  <c r="AK135" i="10"/>
  <c r="AL135" i="10" s="1"/>
  <c r="DM132" i="10"/>
  <c r="DE132" i="10"/>
  <c r="DF132" i="10" s="1"/>
  <c r="DX133" i="10"/>
  <c r="EO133" i="10"/>
  <c r="CZ134" i="10"/>
  <c r="DQ134" i="10"/>
  <c r="DZ132" i="10"/>
  <c r="EB132" i="10" s="1"/>
  <c r="CD132" i="12"/>
  <c r="CF132" i="12" s="1"/>
  <c r="U134" i="12"/>
  <c r="M134" i="12"/>
  <c r="N134" i="12" s="1"/>
  <c r="DB133" i="10"/>
  <c r="DD133" i="10" s="1"/>
  <c r="AS133" i="11"/>
  <c r="AK133" i="11"/>
  <c r="AL133" i="11" s="1"/>
  <c r="CO133" i="10"/>
  <c r="CG133" i="10"/>
  <c r="CH133" i="10" s="1"/>
  <c r="J135" i="12"/>
  <c r="L135" i="12" s="1"/>
  <c r="AH134" i="12"/>
  <c r="AJ134" i="12" s="1"/>
  <c r="CO131" i="11"/>
  <c r="CG131" i="11"/>
  <c r="CH131" i="11" s="1"/>
  <c r="DB131" i="11"/>
  <c r="DD131" i="11" s="1"/>
  <c r="DZ130" i="11"/>
  <c r="EB130" i="11" s="1"/>
  <c r="CD132" i="11"/>
  <c r="CF132" i="11" s="1"/>
  <c r="CZ132" i="12"/>
  <c r="DQ132" i="12"/>
  <c r="CO131" i="12"/>
  <c r="CG131" i="12"/>
  <c r="CH131" i="12" s="1"/>
  <c r="J135" i="11"/>
  <c r="L135" i="11" s="1"/>
  <c r="AH134" i="11"/>
  <c r="AJ134" i="11" s="1"/>
  <c r="EO131" i="11"/>
  <c r="DX131" i="11"/>
  <c r="Y138" i="10"/>
  <c r="A139" i="10"/>
  <c r="H138" i="10"/>
  <c r="J138" i="10" s="1"/>
  <c r="CZ132" i="11"/>
  <c r="DQ132" i="11"/>
  <c r="DM130" i="11"/>
  <c r="DE130" i="11"/>
  <c r="DF130" i="11" s="1"/>
  <c r="DM130" i="12"/>
  <c r="DE130" i="12"/>
  <c r="DF130" i="12" s="1"/>
  <c r="DZ130" i="12"/>
  <c r="EB130" i="12" s="1"/>
  <c r="BF133" i="12"/>
  <c r="BH133" i="12" s="1"/>
  <c r="AF135" i="11"/>
  <c r="AW135" i="11"/>
  <c r="L137" i="10" l="1"/>
  <c r="L138" i="13"/>
  <c r="AX138" i="10" s="1"/>
  <c r="AY138" i="10" s="1"/>
  <c r="BC138" i="10" s="1"/>
  <c r="BE138" i="10" s="1"/>
  <c r="N138" i="13"/>
  <c r="BV138" i="8" s="1"/>
  <c r="BW138" i="8" s="1"/>
  <c r="CA138" i="8" s="1"/>
  <c r="CC138" i="8" s="1"/>
  <c r="T138" i="13"/>
  <c r="CT138" i="10" s="1"/>
  <c r="CU138" i="10" s="1"/>
  <c r="CY138" i="10" s="1"/>
  <c r="DA138" i="10" s="1"/>
  <c r="S138" i="13"/>
  <c r="CT138" i="12" s="1"/>
  <c r="CU138" i="12" s="1"/>
  <c r="CY138" i="12" s="1"/>
  <c r="DA138" i="12" s="1"/>
  <c r="W138" i="13"/>
  <c r="DR138" i="12" s="1"/>
  <c r="DS138" i="12" s="1"/>
  <c r="DW138" i="12" s="1"/>
  <c r="DY138" i="12" s="1"/>
  <c r="D138" i="13"/>
  <c r="B138" i="10" s="1"/>
  <c r="C138" i="10" s="1"/>
  <c r="G138" i="10" s="1"/>
  <c r="I138" i="10" s="1"/>
  <c r="M138" i="10" s="1"/>
  <c r="N138" i="10" s="1"/>
  <c r="Q138" i="13"/>
  <c r="BV138" i="11" s="1"/>
  <c r="BW138" i="11" s="1"/>
  <c r="CA138" i="11" s="1"/>
  <c r="CC138" i="11" s="1"/>
  <c r="B138" i="13"/>
  <c r="B138" i="8" s="1"/>
  <c r="C138" i="8" s="1"/>
  <c r="G138" i="8" s="1"/>
  <c r="I138" i="8" s="1"/>
  <c r="J138" i="13"/>
  <c r="AX138" i="8" s="1"/>
  <c r="AY138" i="8" s="1"/>
  <c r="BC138" i="8" s="1"/>
  <c r="BE138" i="8" s="1"/>
  <c r="A139" i="13"/>
  <c r="E138" i="13"/>
  <c r="B138" i="11" s="1"/>
  <c r="C138" i="11" s="1"/>
  <c r="G138" i="11" s="1"/>
  <c r="I138" i="11" s="1"/>
  <c r="M138" i="13"/>
  <c r="AX138" i="11" s="1"/>
  <c r="AY138" i="11" s="1"/>
  <c r="BC138" i="11" s="1"/>
  <c r="BE138" i="11" s="1"/>
  <c r="R138" i="13"/>
  <c r="CT138" i="8" s="1"/>
  <c r="CU138" i="8" s="1"/>
  <c r="CY138" i="8" s="1"/>
  <c r="DA138" i="8" s="1"/>
  <c r="I138" i="13"/>
  <c r="Z138" i="11" s="1"/>
  <c r="AA138" i="11" s="1"/>
  <c r="AE138" i="11" s="1"/>
  <c r="AG138" i="11" s="1"/>
  <c r="Y138" i="13"/>
  <c r="DR138" i="11" s="1"/>
  <c r="DS138" i="11" s="1"/>
  <c r="DW138" i="11" s="1"/>
  <c r="DY138" i="11" s="1"/>
  <c r="O138" i="13"/>
  <c r="BV138" i="12" s="1"/>
  <c r="BW138" i="12" s="1"/>
  <c r="CA138" i="12" s="1"/>
  <c r="CC138" i="12" s="1"/>
  <c r="P138" i="13"/>
  <c r="BV138" i="10" s="1"/>
  <c r="BW138" i="10" s="1"/>
  <c r="CA138" i="10" s="1"/>
  <c r="CC138" i="10" s="1"/>
  <c r="X138" i="13"/>
  <c r="DR138" i="10" s="1"/>
  <c r="DS138" i="10" s="1"/>
  <c r="DW138" i="10" s="1"/>
  <c r="DY138" i="10" s="1"/>
  <c r="U138" i="13"/>
  <c r="CT138" i="11" s="1"/>
  <c r="CU138" i="11" s="1"/>
  <c r="CY138" i="11" s="1"/>
  <c r="DA138" i="11" s="1"/>
  <c r="K138" i="13"/>
  <c r="AX138" i="12" s="1"/>
  <c r="AY138" i="12" s="1"/>
  <c r="BC138" i="12" s="1"/>
  <c r="BE138" i="12" s="1"/>
  <c r="V138" i="13"/>
  <c r="DR138" i="8" s="1"/>
  <c r="DS138" i="8" s="1"/>
  <c r="DW138" i="8" s="1"/>
  <c r="DY138" i="8" s="1"/>
  <c r="G138" i="13"/>
  <c r="Z138" i="12" s="1"/>
  <c r="AA138" i="12" s="1"/>
  <c r="AE138" i="12" s="1"/>
  <c r="AG138" i="12" s="1"/>
  <c r="H138" i="13"/>
  <c r="Z138" i="10" s="1"/>
  <c r="AA138" i="10" s="1"/>
  <c r="AE138" i="10" s="1"/>
  <c r="AG138" i="10" s="1"/>
  <c r="F138" i="13"/>
  <c r="Z138" i="8" s="1"/>
  <c r="AA138" i="8" s="1"/>
  <c r="AE138" i="8" s="1"/>
  <c r="AG138" i="8" s="1"/>
  <c r="C138" i="13"/>
  <c r="B138" i="12" s="1"/>
  <c r="C138" i="12" s="1"/>
  <c r="G138" i="12" s="1"/>
  <c r="I138" i="12" s="1"/>
  <c r="CM132" i="10"/>
  <c r="CQ132" i="10"/>
  <c r="CR132" i="10" s="1"/>
  <c r="CM130" i="12"/>
  <c r="CQ130" i="12"/>
  <c r="CR130" i="12" s="1"/>
  <c r="DK128" i="8"/>
  <c r="DO128" i="8"/>
  <c r="DP128" i="8" s="1"/>
  <c r="EM127" i="8"/>
  <c r="EN127" i="8" s="1"/>
  <c r="AU132" i="12"/>
  <c r="AV132" i="12" s="1"/>
  <c r="DK129" i="12"/>
  <c r="DO129" i="12"/>
  <c r="DP129" i="12" s="1"/>
  <c r="CM130" i="11"/>
  <c r="CQ130" i="11"/>
  <c r="CR130" i="11" s="1"/>
  <c r="EI128" i="12"/>
  <c r="EM128" i="12"/>
  <c r="EN128" i="12" s="1"/>
  <c r="S135" i="10"/>
  <c r="W135" i="10"/>
  <c r="X135" i="10" s="1"/>
  <c r="AQ134" i="10"/>
  <c r="AU134" i="10"/>
  <c r="AV134" i="10" s="1"/>
  <c r="BO131" i="12"/>
  <c r="BS131" i="12"/>
  <c r="BT131" i="12" s="1"/>
  <c r="AQ132" i="11"/>
  <c r="AU132" i="11"/>
  <c r="AV132" i="11" s="1"/>
  <c r="EI130" i="10"/>
  <c r="EM130" i="10"/>
  <c r="EN130" i="10" s="1"/>
  <c r="BO133" i="10"/>
  <c r="BS133" i="10"/>
  <c r="BT133" i="10" s="1"/>
  <c r="CM129" i="8"/>
  <c r="CQ129" i="8"/>
  <c r="CR129" i="8" s="1"/>
  <c r="S133" i="12"/>
  <c r="W133" i="12"/>
  <c r="X133" i="12" s="1"/>
  <c r="W136" i="10"/>
  <c r="X136" i="10" s="1"/>
  <c r="S136" i="10"/>
  <c r="S133" i="11"/>
  <c r="W133" i="11"/>
  <c r="X133" i="11" s="1"/>
  <c r="BO131" i="11"/>
  <c r="BS131" i="11"/>
  <c r="BT131" i="11" s="1"/>
  <c r="DK129" i="8"/>
  <c r="DO129" i="8"/>
  <c r="DP129" i="8" s="1"/>
  <c r="DK129" i="11"/>
  <c r="DO129" i="11"/>
  <c r="DP129" i="11" s="1"/>
  <c r="DK131" i="10"/>
  <c r="DO131" i="10"/>
  <c r="DP131" i="10" s="1"/>
  <c r="EI128" i="11"/>
  <c r="EM128" i="11"/>
  <c r="EN128" i="11" s="1"/>
  <c r="AM133" i="12"/>
  <c r="AP133" i="12" s="1"/>
  <c r="CI131" i="8"/>
  <c r="CL131" i="8" s="1"/>
  <c r="CI131" i="11"/>
  <c r="CL131" i="11" s="1"/>
  <c r="CI131" i="12"/>
  <c r="CL131" i="12" s="1"/>
  <c r="O134" i="11"/>
  <c r="R134" i="11" s="1"/>
  <c r="EE128" i="8"/>
  <c r="EH128" i="8" s="1"/>
  <c r="O134" i="12"/>
  <c r="R134" i="12" s="1"/>
  <c r="EE129" i="12"/>
  <c r="EH129" i="12" s="1"/>
  <c r="BK132" i="11"/>
  <c r="BN132" i="11" s="1"/>
  <c r="AM133" i="8"/>
  <c r="AP133" i="8" s="1"/>
  <c r="AQ133" i="8" s="1"/>
  <c r="AU133" i="8" s="1"/>
  <c r="AV133" i="8" s="1"/>
  <c r="O137" i="10"/>
  <c r="R137" i="10" s="1"/>
  <c r="O133" i="8"/>
  <c r="R133" i="8" s="1"/>
  <c r="S133" i="8" s="1"/>
  <c r="W133" i="8" s="1"/>
  <c r="X133" i="8" s="1"/>
  <c r="DG130" i="12"/>
  <c r="DJ130" i="12" s="1"/>
  <c r="CI133" i="10"/>
  <c r="CL133" i="10" s="1"/>
  <c r="DG132" i="10"/>
  <c r="DJ132" i="10" s="1"/>
  <c r="BK134" i="10"/>
  <c r="BN134" i="10" s="1"/>
  <c r="BK132" i="12"/>
  <c r="BN132" i="12" s="1"/>
  <c r="EE131" i="10"/>
  <c r="EH131" i="10" s="1"/>
  <c r="BK131" i="8"/>
  <c r="BN131" i="8" s="1"/>
  <c r="CI130" i="8"/>
  <c r="CL130" i="8" s="1"/>
  <c r="DG130" i="11"/>
  <c r="DJ130" i="11" s="1"/>
  <c r="AM133" i="11"/>
  <c r="AP133" i="11" s="1"/>
  <c r="AM135" i="10"/>
  <c r="AP135" i="10" s="1"/>
  <c r="EE129" i="11"/>
  <c r="EH129" i="11" s="1"/>
  <c r="U138" i="10"/>
  <c r="L138" i="10"/>
  <c r="BU134" i="8"/>
  <c r="BD134" i="8"/>
  <c r="DM131" i="8"/>
  <c r="DE131" i="8"/>
  <c r="DF131" i="8" s="1"/>
  <c r="U134" i="8"/>
  <c r="M134" i="8"/>
  <c r="N134" i="8" s="1"/>
  <c r="BF133" i="8"/>
  <c r="BH133" i="8" s="1"/>
  <c r="DZ130" i="8"/>
  <c r="EB130" i="8" s="1"/>
  <c r="CS133" i="8"/>
  <c r="CB133" i="8"/>
  <c r="CD132" i="8"/>
  <c r="CF132" i="8" s="1"/>
  <c r="J135" i="8"/>
  <c r="L135" i="8" s="1"/>
  <c r="CZ132" i="8"/>
  <c r="DB132" i="8" s="1"/>
  <c r="DD132" i="8" s="1"/>
  <c r="DQ132" i="8"/>
  <c r="AW135" i="8"/>
  <c r="AF135" i="8"/>
  <c r="EK129" i="8"/>
  <c r="EC129" i="8"/>
  <c r="ED129" i="8" s="1"/>
  <c r="A137" i="8"/>
  <c r="Y136" i="8"/>
  <c r="H136" i="8"/>
  <c r="DM130" i="8"/>
  <c r="DE130" i="8"/>
  <c r="DF130" i="8" s="1"/>
  <c r="AH134" i="8"/>
  <c r="AJ134" i="8" s="1"/>
  <c r="DX131" i="8"/>
  <c r="DZ131" i="8" s="1"/>
  <c r="EB131" i="8" s="1"/>
  <c r="EO131" i="8"/>
  <c r="BQ132" i="8"/>
  <c r="BI132" i="8"/>
  <c r="BJ132" i="8" s="1"/>
  <c r="CO132" i="12"/>
  <c r="CG132" i="12"/>
  <c r="CH132" i="12" s="1"/>
  <c r="A138" i="11"/>
  <c r="Y137" i="11"/>
  <c r="H137" i="11"/>
  <c r="DZ131" i="12"/>
  <c r="EB131" i="12" s="1"/>
  <c r="CD133" i="12"/>
  <c r="CF133" i="12" s="1"/>
  <c r="BQ133" i="12"/>
  <c r="BI133" i="12"/>
  <c r="BJ133" i="12" s="1"/>
  <c r="Y139" i="10"/>
  <c r="A140" i="10"/>
  <c r="H139" i="10"/>
  <c r="J139" i="10" s="1"/>
  <c r="AS134" i="11"/>
  <c r="AK134" i="11"/>
  <c r="AL134" i="11" s="1"/>
  <c r="EK130" i="11"/>
  <c r="EC130" i="11"/>
  <c r="ED130" i="11" s="1"/>
  <c r="EK132" i="10"/>
  <c r="EC132" i="10"/>
  <c r="ED132" i="10" s="1"/>
  <c r="AW136" i="11"/>
  <c r="AF136" i="11"/>
  <c r="CZ133" i="12"/>
  <c r="DQ133" i="12"/>
  <c r="AH137" i="10"/>
  <c r="AJ137" i="10" s="1"/>
  <c r="AW138" i="10"/>
  <c r="AF138" i="10"/>
  <c r="AS134" i="12"/>
  <c r="AK134" i="12"/>
  <c r="AL134" i="12" s="1"/>
  <c r="DZ133" i="10"/>
  <c r="EB133" i="10" s="1"/>
  <c r="CO134" i="10"/>
  <c r="CG134" i="10"/>
  <c r="CH134" i="10" s="1"/>
  <c r="AH135" i="12"/>
  <c r="AJ135" i="12" s="1"/>
  <c r="J136" i="12"/>
  <c r="L136" i="12" s="1"/>
  <c r="BU137" i="10"/>
  <c r="BD137" i="10"/>
  <c r="J136" i="11"/>
  <c r="L136" i="11" s="1"/>
  <c r="EK130" i="12"/>
  <c r="EC130" i="12"/>
  <c r="ED130" i="12" s="1"/>
  <c r="DM131" i="11"/>
  <c r="DE131" i="11"/>
  <c r="DF131" i="11" s="1"/>
  <c r="DM133" i="10"/>
  <c r="DE133" i="10"/>
  <c r="DF133" i="10" s="1"/>
  <c r="BF136" i="10"/>
  <c r="BH136" i="10" s="1"/>
  <c r="BQ133" i="11"/>
  <c r="BI133" i="11"/>
  <c r="BJ133" i="11" s="1"/>
  <c r="BU135" i="12"/>
  <c r="BD135" i="12"/>
  <c r="AS136" i="10"/>
  <c r="AK136" i="10"/>
  <c r="AL136" i="10" s="1"/>
  <c r="H137" i="12"/>
  <c r="A138" i="12"/>
  <c r="Y137" i="12"/>
  <c r="AH135" i="11"/>
  <c r="AJ135" i="11" s="1"/>
  <c r="DB132" i="11"/>
  <c r="DD132" i="11" s="1"/>
  <c r="DZ131" i="11"/>
  <c r="EB131" i="11" s="1"/>
  <c r="U135" i="11"/>
  <c r="M135" i="11"/>
  <c r="N135" i="11" s="1"/>
  <c r="DX132" i="12"/>
  <c r="EO132" i="12"/>
  <c r="U135" i="12"/>
  <c r="M135" i="12"/>
  <c r="N135" i="12" s="1"/>
  <c r="BF134" i="11"/>
  <c r="BH134" i="11" s="1"/>
  <c r="CS136" i="10"/>
  <c r="CB136" i="10"/>
  <c r="CD135" i="10"/>
  <c r="CF135" i="10" s="1"/>
  <c r="DM131" i="12"/>
  <c r="DE131" i="12"/>
  <c r="DF131" i="12" s="1"/>
  <c r="AF136" i="12"/>
  <c r="AW136" i="12"/>
  <c r="CO132" i="11"/>
  <c r="CG132" i="11"/>
  <c r="CH132" i="11" s="1"/>
  <c r="DB132" i="12"/>
  <c r="DD132" i="12" s="1"/>
  <c r="DX134" i="10"/>
  <c r="EO134" i="10"/>
  <c r="CS134" i="11"/>
  <c r="CB134" i="11"/>
  <c r="DQ135" i="10"/>
  <c r="CZ135" i="10"/>
  <c r="BF134" i="12"/>
  <c r="BH134" i="12" s="1"/>
  <c r="CD133" i="11"/>
  <c r="CF133" i="11" s="1"/>
  <c r="BD135" i="11"/>
  <c r="BU135" i="11"/>
  <c r="DX132" i="11"/>
  <c r="EO132" i="11"/>
  <c r="DB134" i="10"/>
  <c r="DD134" i="10" s="1"/>
  <c r="BQ135" i="10"/>
  <c r="BI135" i="10"/>
  <c r="BJ135" i="10" s="1"/>
  <c r="CB134" i="12"/>
  <c r="CS134" i="12"/>
  <c r="DQ133" i="11"/>
  <c r="CZ133" i="11"/>
  <c r="I139" i="13" l="1"/>
  <c r="Z139" i="11" s="1"/>
  <c r="AA139" i="11" s="1"/>
  <c r="AE139" i="11" s="1"/>
  <c r="AG139" i="11" s="1"/>
  <c r="R139" i="13"/>
  <c r="CT139" i="8" s="1"/>
  <c r="CU139" i="8" s="1"/>
  <c r="CY139" i="8" s="1"/>
  <c r="DA139" i="8" s="1"/>
  <c r="J139" i="13"/>
  <c r="AX139" i="8" s="1"/>
  <c r="AY139" i="8" s="1"/>
  <c r="BC139" i="8" s="1"/>
  <c r="BE139" i="8" s="1"/>
  <c r="T139" i="13"/>
  <c r="CT139" i="10" s="1"/>
  <c r="CU139" i="10" s="1"/>
  <c r="CY139" i="10" s="1"/>
  <c r="DA139" i="10" s="1"/>
  <c r="D139" i="13"/>
  <c r="B139" i="10" s="1"/>
  <c r="C139" i="10" s="1"/>
  <c r="G139" i="10" s="1"/>
  <c r="I139" i="10" s="1"/>
  <c r="M139" i="10" s="1"/>
  <c r="N139" i="10" s="1"/>
  <c r="O139" i="10" s="1"/>
  <c r="R139" i="10" s="1"/>
  <c r="S139" i="10" s="1"/>
  <c r="F139" i="13"/>
  <c r="Z139" i="8" s="1"/>
  <c r="AA139" i="8" s="1"/>
  <c r="AE139" i="8" s="1"/>
  <c r="AG139" i="8" s="1"/>
  <c r="Y139" i="13"/>
  <c r="DR139" i="11" s="1"/>
  <c r="DS139" i="11" s="1"/>
  <c r="DW139" i="11" s="1"/>
  <c r="DY139" i="11" s="1"/>
  <c r="U139" i="13"/>
  <c r="CT139" i="11" s="1"/>
  <c r="CU139" i="11" s="1"/>
  <c r="CY139" i="11" s="1"/>
  <c r="DA139" i="11" s="1"/>
  <c r="A140" i="13"/>
  <c r="S139" i="13"/>
  <c r="CT139" i="12" s="1"/>
  <c r="CU139" i="12" s="1"/>
  <c r="CY139" i="12" s="1"/>
  <c r="DA139" i="12" s="1"/>
  <c r="C139" i="13"/>
  <c r="B139" i="12" s="1"/>
  <c r="C139" i="12" s="1"/>
  <c r="G139" i="12" s="1"/>
  <c r="I139" i="12" s="1"/>
  <c r="N139" i="13"/>
  <c r="BV139" i="8" s="1"/>
  <c r="BW139" i="8" s="1"/>
  <c r="CA139" i="8" s="1"/>
  <c r="CC139" i="8" s="1"/>
  <c r="X139" i="13"/>
  <c r="DR139" i="10" s="1"/>
  <c r="DS139" i="10" s="1"/>
  <c r="DW139" i="10" s="1"/>
  <c r="DY139" i="10" s="1"/>
  <c r="O139" i="13"/>
  <c r="BV139" i="12" s="1"/>
  <c r="BW139" i="12" s="1"/>
  <c r="CA139" i="12" s="1"/>
  <c r="CC139" i="12" s="1"/>
  <c r="L139" i="13"/>
  <c r="AX139" i="10" s="1"/>
  <c r="AY139" i="10" s="1"/>
  <c r="BC139" i="10" s="1"/>
  <c r="BE139" i="10" s="1"/>
  <c r="H139" i="13"/>
  <c r="Z139" i="10" s="1"/>
  <c r="AA139" i="10" s="1"/>
  <c r="AE139" i="10" s="1"/>
  <c r="AG139" i="10" s="1"/>
  <c r="K139" i="13"/>
  <c r="AX139" i="12" s="1"/>
  <c r="AY139" i="12" s="1"/>
  <c r="BC139" i="12" s="1"/>
  <c r="BE139" i="12" s="1"/>
  <c r="B139" i="13"/>
  <c r="B139" i="8" s="1"/>
  <c r="C139" i="8" s="1"/>
  <c r="G139" i="8" s="1"/>
  <c r="I139" i="8" s="1"/>
  <c r="G139" i="13"/>
  <c r="Z139" i="12" s="1"/>
  <c r="AA139" i="12" s="1"/>
  <c r="AE139" i="12" s="1"/>
  <c r="AG139" i="12" s="1"/>
  <c r="E139" i="13"/>
  <c r="B139" i="11" s="1"/>
  <c r="C139" i="11" s="1"/>
  <c r="G139" i="11" s="1"/>
  <c r="I139" i="11" s="1"/>
  <c r="M139" i="13"/>
  <c r="AX139" i="11" s="1"/>
  <c r="AY139" i="11" s="1"/>
  <c r="BC139" i="11" s="1"/>
  <c r="BE139" i="11" s="1"/>
  <c r="Q139" i="13"/>
  <c r="BV139" i="11" s="1"/>
  <c r="BW139" i="11" s="1"/>
  <c r="CA139" i="11" s="1"/>
  <c r="CC139" i="11" s="1"/>
  <c r="P139" i="13"/>
  <c r="BV139" i="10" s="1"/>
  <c r="BW139" i="10" s="1"/>
  <c r="CA139" i="10" s="1"/>
  <c r="CC139" i="10" s="1"/>
  <c r="V139" i="13"/>
  <c r="DR139" i="8" s="1"/>
  <c r="DS139" i="8" s="1"/>
  <c r="DW139" i="8" s="1"/>
  <c r="DY139" i="8" s="1"/>
  <c r="W139" i="13"/>
  <c r="DR139" i="12" s="1"/>
  <c r="DS139" i="12" s="1"/>
  <c r="DW139" i="12" s="1"/>
  <c r="DY139" i="12" s="1"/>
  <c r="CM130" i="8"/>
  <c r="CQ130" i="8"/>
  <c r="CR130" i="8" s="1"/>
  <c r="CM131" i="12"/>
  <c r="CQ131" i="12"/>
  <c r="CR131" i="12" s="1"/>
  <c r="BS131" i="8"/>
  <c r="BT131" i="8" s="1"/>
  <c r="BO131" i="8"/>
  <c r="W137" i="10"/>
  <c r="X137" i="10" s="1"/>
  <c r="S137" i="10"/>
  <c r="CM131" i="11"/>
  <c r="CQ131" i="11"/>
  <c r="CR131" i="11" s="1"/>
  <c r="CM131" i="8"/>
  <c r="CQ131" i="8"/>
  <c r="CR131" i="8" s="1"/>
  <c r="BS132" i="12"/>
  <c r="BT132" i="12" s="1"/>
  <c r="BO132" i="12"/>
  <c r="BO132" i="11"/>
  <c r="BS132" i="11"/>
  <c r="BT132" i="11" s="1"/>
  <c r="AQ133" i="12"/>
  <c r="AU133" i="12"/>
  <c r="AV133" i="12" s="1"/>
  <c r="EI129" i="11"/>
  <c r="EM129" i="11"/>
  <c r="EN129" i="11" s="1"/>
  <c r="BO134" i="10"/>
  <c r="BS134" i="10"/>
  <c r="BT134" i="10" s="1"/>
  <c r="EI129" i="12"/>
  <c r="EM129" i="12"/>
  <c r="EN129" i="12" s="1"/>
  <c r="AQ135" i="10"/>
  <c r="AU135" i="10"/>
  <c r="AV135" i="10" s="1"/>
  <c r="DK132" i="10"/>
  <c r="DO132" i="10"/>
  <c r="DP132" i="10" s="1"/>
  <c r="W134" i="12"/>
  <c r="X134" i="12" s="1"/>
  <c r="S134" i="12"/>
  <c r="AQ133" i="11"/>
  <c r="AU133" i="11"/>
  <c r="AV133" i="11" s="1"/>
  <c r="CM133" i="10"/>
  <c r="CQ133" i="10"/>
  <c r="CR133" i="10" s="1"/>
  <c r="EI128" i="8"/>
  <c r="EM128" i="8"/>
  <c r="EN128" i="8" s="1"/>
  <c r="EI131" i="10"/>
  <c r="EM131" i="10"/>
  <c r="EN131" i="10" s="1"/>
  <c r="DK130" i="11"/>
  <c r="DO130" i="11"/>
  <c r="DP130" i="11" s="1"/>
  <c r="DK130" i="12"/>
  <c r="DO130" i="12"/>
  <c r="DP130" i="12" s="1"/>
  <c r="S134" i="11"/>
  <c r="W134" i="11"/>
  <c r="X134" i="11" s="1"/>
  <c r="DG131" i="12"/>
  <c r="DJ131" i="12" s="1"/>
  <c r="O135" i="12"/>
  <c r="R135" i="12" s="1"/>
  <c r="BK133" i="11"/>
  <c r="BN133" i="11" s="1"/>
  <c r="AM134" i="11"/>
  <c r="AP134" i="11" s="1"/>
  <c r="BK132" i="8"/>
  <c r="BN132" i="8" s="1"/>
  <c r="BO132" i="8" s="1"/>
  <c r="DG131" i="8"/>
  <c r="DJ131" i="8" s="1"/>
  <c r="AM134" i="12"/>
  <c r="AP134" i="12" s="1"/>
  <c r="EE129" i="8"/>
  <c r="EH129" i="8" s="1"/>
  <c r="BK135" i="10"/>
  <c r="BN135" i="10" s="1"/>
  <c r="DG133" i="10"/>
  <c r="DJ133" i="10" s="1"/>
  <c r="CI132" i="11"/>
  <c r="CL132" i="11" s="1"/>
  <c r="O135" i="11"/>
  <c r="R135" i="11" s="1"/>
  <c r="AM136" i="10"/>
  <c r="AP136" i="10" s="1"/>
  <c r="EE132" i="10"/>
  <c r="EH132" i="10" s="1"/>
  <c r="O138" i="10"/>
  <c r="R138" i="10" s="1"/>
  <c r="DG131" i="11"/>
  <c r="DJ131" i="11" s="1"/>
  <c r="BK133" i="12"/>
  <c r="BN133" i="12" s="1"/>
  <c r="CI132" i="12"/>
  <c r="CL132" i="12" s="1"/>
  <c r="DG130" i="8"/>
  <c r="DJ130" i="8" s="1"/>
  <c r="CI134" i="10"/>
  <c r="CL134" i="10" s="1"/>
  <c r="EE130" i="11"/>
  <c r="EH130" i="11" s="1"/>
  <c r="EI130" i="11" s="1"/>
  <c r="O134" i="8"/>
  <c r="R134" i="8" s="1"/>
  <c r="S134" i="8" s="1"/>
  <c r="W134" i="8" s="1"/>
  <c r="X134" i="8" s="1"/>
  <c r="EE130" i="12"/>
  <c r="EH130" i="12" s="1"/>
  <c r="U139" i="10"/>
  <c r="AS134" i="8"/>
  <c r="AK134" i="8"/>
  <c r="AL134" i="8" s="1"/>
  <c r="CO132" i="8"/>
  <c r="CG132" i="8"/>
  <c r="CH132" i="8" s="1"/>
  <c r="AH135" i="8"/>
  <c r="AJ135" i="8" s="1"/>
  <c r="CD133" i="8"/>
  <c r="CF133" i="8" s="1"/>
  <c r="BU135" i="8"/>
  <c r="BD135" i="8"/>
  <c r="BF135" i="8" s="1"/>
  <c r="BH135" i="8" s="1"/>
  <c r="DQ133" i="8"/>
  <c r="CZ133" i="8"/>
  <c r="DB133" i="8" s="1"/>
  <c r="DD133" i="8" s="1"/>
  <c r="J136" i="8"/>
  <c r="L136" i="8" s="1"/>
  <c r="EO132" i="8"/>
  <c r="DX132" i="8"/>
  <c r="AF136" i="8"/>
  <c r="AW136" i="8"/>
  <c r="DM132" i="8"/>
  <c r="DE132" i="8"/>
  <c r="DF132" i="8" s="1"/>
  <c r="EK130" i="8"/>
  <c r="EC130" i="8"/>
  <c r="ED130" i="8" s="1"/>
  <c r="EK131" i="8"/>
  <c r="EC131" i="8"/>
  <c r="ED131" i="8" s="1"/>
  <c r="Y137" i="8"/>
  <c r="A138" i="8"/>
  <c r="H137" i="8"/>
  <c r="BF134" i="8"/>
  <c r="BH134" i="8" s="1"/>
  <c r="U135" i="8"/>
  <c r="M135" i="8"/>
  <c r="N135" i="8" s="1"/>
  <c r="BI133" i="8"/>
  <c r="BJ133" i="8" s="1"/>
  <c r="BQ133" i="8"/>
  <c r="CS134" i="8"/>
  <c r="CB134" i="8"/>
  <c r="DQ134" i="11"/>
  <c r="CZ134" i="11"/>
  <c r="BD136" i="12"/>
  <c r="BU136" i="12"/>
  <c r="CD136" i="10"/>
  <c r="CF136" i="10" s="1"/>
  <c r="AS135" i="11"/>
  <c r="AK135" i="11"/>
  <c r="AL135" i="11" s="1"/>
  <c r="CS135" i="12"/>
  <c r="CB135" i="12"/>
  <c r="DX133" i="12"/>
  <c r="EO133" i="12"/>
  <c r="CO133" i="11"/>
  <c r="CG133" i="11"/>
  <c r="CH133" i="11" s="1"/>
  <c r="AH136" i="12"/>
  <c r="AJ136" i="12" s="1"/>
  <c r="DQ136" i="10"/>
  <c r="CZ136" i="10"/>
  <c r="DZ132" i="12"/>
  <c r="EB132" i="12" s="1"/>
  <c r="AF137" i="12"/>
  <c r="AW137" i="12"/>
  <c r="U136" i="11"/>
  <c r="M136" i="11"/>
  <c r="N136" i="11" s="1"/>
  <c r="AS135" i="12"/>
  <c r="AK135" i="12"/>
  <c r="AL135" i="12" s="1"/>
  <c r="DB133" i="12"/>
  <c r="DD133" i="12" s="1"/>
  <c r="EK131" i="12"/>
  <c r="EC131" i="12"/>
  <c r="ED131" i="12" s="1"/>
  <c r="DZ132" i="11"/>
  <c r="EB132" i="11" s="1"/>
  <c r="DZ134" i="10"/>
  <c r="EB134" i="10" s="1"/>
  <c r="A139" i="12"/>
  <c r="H138" i="12"/>
  <c r="Y138" i="12"/>
  <c r="BF137" i="10"/>
  <c r="BH137" i="10" s="1"/>
  <c r="AH136" i="11"/>
  <c r="AJ136" i="11" s="1"/>
  <c r="J137" i="11"/>
  <c r="L137" i="11" s="1"/>
  <c r="DB133" i="11"/>
  <c r="DD133" i="11" s="1"/>
  <c r="DM134" i="10"/>
  <c r="DE134" i="10"/>
  <c r="DF134" i="10" s="1"/>
  <c r="CS135" i="11"/>
  <c r="CB135" i="11"/>
  <c r="BQ134" i="12"/>
  <c r="BI134" i="12"/>
  <c r="BJ134" i="12" s="1"/>
  <c r="BQ134" i="11"/>
  <c r="BI134" i="11"/>
  <c r="BJ134" i="11" s="1"/>
  <c r="J137" i="12"/>
  <c r="L137" i="12" s="1"/>
  <c r="CS137" i="10"/>
  <c r="CB137" i="10"/>
  <c r="BU136" i="11"/>
  <c r="BD136" i="11"/>
  <c r="AW137" i="11"/>
  <c r="AF137" i="11"/>
  <c r="DX133" i="11"/>
  <c r="EO133" i="11"/>
  <c r="BF135" i="11"/>
  <c r="BH135" i="11" s="1"/>
  <c r="DB135" i="10"/>
  <c r="DD135" i="10" s="1"/>
  <c r="BQ136" i="10"/>
  <c r="BI136" i="10"/>
  <c r="BJ136" i="10" s="1"/>
  <c r="AH138" i="10"/>
  <c r="AJ138" i="10" s="1"/>
  <c r="Y138" i="11"/>
  <c r="A139" i="11"/>
  <c r="H138" i="11"/>
  <c r="CZ134" i="12"/>
  <c r="DQ134" i="12"/>
  <c r="DX135" i="10"/>
  <c r="EO135" i="10"/>
  <c r="CO135" i="10"/>
  <c r="CG135" i="10"/>
  <c r="CH135" i="10" s="1"/>
  <c r="EK131" i="11"/>
  <c r="EC131" i="11"/>
  <c r="ED131" i="11" s="1"/>
  <c r="BU138" i="10"/>
  <c r="BD138" i="10"/>
  <c r="AS137" i="10"/>
  <c r="AK137" i="10"/>
  <c r="AL137" i="10" s="1"/>
  <c r="A141" i="10"/>
  <c r="H140" i="10"/>
  <c r="Y140" i="10"/>
  <c r="CO133" i="12"/>
  <c r="CG133" i="12"/>
  <c r="CH133" i="12" s="1"/>
  <c r="CD134" i="12"/>
  <c r="CF134" i="12" s="1"/>
  <c r="DM132" i="12"/>
  <c r="DE132" i="12"/>
  <c r="DF132" i="12" s="1"/>
  <c r="DM132" i="11"/>
  <c r="DE132" i="11"/>
  <c r="DF132" i="11" s="1"/>
  <c r="EK133" i="10"/>
  <c r="EC133" i="10"/>
  <c r="ED133" i="10" s="1"/>
  <c r="AW139" i="10"/>
  <c r="AF139" i="10"/>
  <c r="CD134" i="11"/>
  <c r="CF134" i="11" s="1"/>
  <c r="BF135" i="12"/>
  <c r="BH135" i="12" s="1"/>
  <c r="U136" i="12"/>
  <c r="M136" i="12"/>
  <c r="N136" i="12" s="1"/>
  <c r="L139" i="10" l="1"/>
  <c r="W140" i="13"/>
  <c r="DR140" i="12" s="1"/>
  <c r="DS140" i="12" s="1"/>
  <c r="DW140" i="12" s="1"/>
  <c r="DY140" i="12" s="1"/>
  <c r="H140" i="13"/>
  <c r="Z140" i="10" s="1"/>
  <c r="AA140" i="10" s="1"/>
  <c r="AE140" i="10" s="1"/>
  <c r="AG140" i="10" s="1"/>
  <c r="G140" i="13"/>
  <c r="Z140" i="12" s="1"/>
  <c r="AA140" i="12" s="1"/>
  <c r="AE140" i="12" s="1"/>
  <c r="AG140" i="12" s="1"/>
  <c r="U140" i="13"/>
  <c r="CT140" i="11" s="1"/>
  <c r="CU140" i="11" s="1"/>
  <c r="CY140" i="11" s="1"/>
  <c r="DA140" i="11" s="1"/>
  <c r="A141" i="13"/>
  <c r="P140" i="13"/>
  <c r="BV140" i="10" s="1"/>
  <c r="BW140" i="10" s="1"/>
  <c r="CA140" i="10" s="1"/>
  <c r="CC140" i="10" s="1"/>
  <c r="L140" i="13"/>
  <c r="AX140" i="10" s="1"/>
  <c r="AY140" i="10" s="1"/>
  <c r="BC140" i="10" s="1"/>
  <c r="BE140" i="10" s="1"/>
  <c r="F140" i="13"/>
  <c r="Z140" i="8" s="1"/>
  <c r="AA140" i="8" s="1"/>
  <c r="AE140" i="8" s="1"/>
  <c r="AG140" i="8" s="1"/>
  <c r="V140" i="13"/>
  <c r="DR140" i="8" s="1"/>
  <c r="DS140" i="8" s="1"/>
  <c r="DW140" i="8" s="1"/>
  <c r="DY140" i="8" s="1"/>
  <c r="Q140" i="13"/>
  <c r="BV140" i="11" s="1"/>
  <c r="BW140" i="11" s="1"/>
  <c r="CA140" i="11" s="1"/>
  <c r="CC140" i="11" s="1"/>
  <c r="B140" i="13"/>
  <c r="B140" i="8" s="1"/>
  <c r="C140" i="8" s="1"/>
  <c r="G140" i="8" s="1"/>
  <c r="I140" i="8" s="1"/>
  <c r="R140" i="13"/>
  <c r="CT140" i="8" s="1"/>
  <c r="CU140" i="8" s="1"/>
  <c r="CY140" i="8" s="1"/>
  <c r="DA140" i="8" s="1"/>
  <c r="N140" i="13"/>
  <c r="BV140" i="8" s="1"/>
  <c r="BW140" i="8" s="1"/>
  <c r="CA140" i="8" s="1"/>
  <c r="CC140" i="8" s="1"/>
  <c r="S140" i="13"/>
  <c r="CT140" i="12" s="1"/>
  <c r="CU140" i="12" s="1"/>
  <c r="CY140" i="12" s="1"/>
  <c r="DA140" i="12" s="1"/>
  <c r="C140" i="13"/>
  <c r="B140" i="12" s="1"/>
  <c r="C140" i="12" s="1"/>
  <c r="G140" i="12" s="1"/>
  <c r="I140" i="12" s="1"/>
  <c r="E140" i="13"/>
  <c r="B140" i="11" s="1"/>
  <c r="C140" i="11" s="1"/>
  <c r="G140" i="11" s="1"/>
  <c r="I140" i="11" s="1"/>
  <c r="O140" i="13"/>
  <c r="BV140" i="12" s="1"/>
  <c r="BW140" i="12" s="1"/>
  <c r="CA140" i="12" s="1"/>
  <c r="CC140" i="12" s="1"/>
  <c r="J140" i="13"/>
  <c r="AX140" i="8" s="1"/>
  <c r="AY140" i="8" s="1"/>
  <c r="BC140" i="8" s="1"/>
  <c r="BE140" i="8" s="1"/>
  <c r="K140" i="13"/>
  <c r="AX140" i="12" s="1"/>
  <c r="AY140" i="12" s="1"/>
  <c r="BC140" i="12" s="1"/>
  <c r="BE140" i="12" s="1"/>
  <c r="M140" i="13"/>
  <c r="AX140" i="11" s="1"/>
  <c r="AY140" i="11" s="1"/>
  <c r="BC140" i="11" s="1"/>
  <c r="BE140" i="11" s="1"/>
  <c r="T140" i="13"/>
  <c r="CT140" i="10" s="1"/>
  <c r="CU140" i="10" s="1"/>
  <c r="CY140" i="10" s="1"/>
  <c r="DA140" i="10" s="1"/>
  <c r="D140" i="13"/>
  <c r="B140" i="10" s="1"/>
  <c r="C140" i="10" s="1"/>
  <c r="G140" i="10" s="1"/>
  <c r="I140" i="10" s="1"/>
  <c r="I140" i="13"/>
  <c r="Z140" i="11" s="1"/>
  <c r="AA140" i="11" s="1"/>
  <c r="AE140" i="11" s="1"/>
  <c r="AG140" i="11" s="1"/>
  <c r="Y140" i="13"/>
  <c r="DR140" i="11" s="1"/>
  <c r="DS140" i="11" s="1"/>
  <c r="DW140" i="11" s="1"/>
  <c r="DY140" i="11" s="1"/>
  <c r="X140" i="13"/>
  <c r="DR140" i="10" s="1"/>
  <c r="DS140" i="10" s="1"/>
  <c r="DW140" i="10" s="1"/>
  <c r="DY140" i="10" s="1"/>
  <c r="BO133" i="12"/>
  <c r="BS133" i="12"/>
  <c r="BT133" i="12" s="1"/>
  <c r="DK131" i="12"/>
  <c r="DO131" i="12"/>
  <c r="DP131" i="12" s="1"/>
  <c r="BO135" i="10"/>
  <c r="BS135" i="10"/>
  <c r="BT135" i="10" s="1"/>
  <c r="AQ136" i="10"/>
  <c r="AU136" i="10"/>
  <c r="AV136" i="10" s="1"/>
  <c r="DK131" i="11"/>
  <c r="DO131" i="11"/>
  <c r="DP131" i="11" s="1"/>
  <c r="BO133" i="11"/>
  <c r="BS133" i="11"/>
  <c r="BT133" i="11" s="1"/>
  <c r="W138" i="10"/>
  <c r="X138" i="10" s="1"/>
  <c r="S138" i="10"/>
  <c r="S135" i="12"/>
  <c r="W135" i="12"/>
  <c r="X135" i="12" s="1"/>
  <c r="EI132" i="10"/>
  <c r="EM132" i="10"/>
  <c r="EN132" i="10" s="1"/>
  <c r="EI129" i="8"/>
  <c r="EM129" i="8"/>
  <c r="EN129" i="8" s="1"/>
  <c r="CQ134" i="10"/>
  <c r="CR134" i="10" s="1"/>
  <c r="CM134" i="10"/>
  <c r="AQ134" i="12"/>
  <c r="AU134" i="12"/>
  <c r="AV134" i="12" s="1"/>
  <c r="DK130" i="8"/>
  <c r="DO130" i="8"/>
  <c r="DP130" i="8" s="1"/>
  <c r="DK131" i="8"/>
  <c r="DO131" i="8"/>
  <c r="DP131" i="8" s="1"/>
  <c r="CM132" i="12"/>
  <c r="CQ132" i="12"/>
  <c r="CR132" i="12" s="1"/>
  <c r="S135" i="11"/>
  <c r="W135" i="11"/>
  <c r="X135" i="11" s="1"/>
  <c r="EI130" i="12"/>
  <c r="EM130" i="12"/>
  <c r="EN130" i="12" s="1"/>
  <c r="CM132" i="11"/>
  <c r="CQ132" i="11"/>
  <c r="CR132" i="11" s="1"/>
  <c r="DK133" i="10"/>
  <c r="DO133" i="10"/>
  <c r="DP133" i="10" s="1"/>
  <c r="AQ134" i="11"/>
  <c r="AU134" i="11"/>
  <c r="AV134" i="11" s="1"/>
  <c r="BK136" i="10"/>
  <c r="BN136" i="10" s="1"/>
  <c r="O135" i="8"/>
  <c r="R135" i="8" s="1"/>
  <c r="S135" i="8" s="1"/>
  <c r="W135" i="8" s="1"/>
  <c r="X135" i="8" s="1"/>
  <c r="CI132" i="8"/>
  <c r="CL132" i="8" s="1"/>
  <c r="CI133" i="12"/>
  <c r="CL133" i="12" s="1"/>
  <c r="EE130" i="8"/>
  <c r="EH130" i="8" s="1"/>
  <c r="EE133" i="10"/>
  <c r="EH133" i="10" s="1"/>
  <c r="AM134" i="8"/>
  <c r="AP134" i="8" s="1"/>
  <c r="AQ134" i="8" s="1"/>
  <c r="AU134" i="8" s="1"/>
  <c r="AV134" i="8" s="1"/>
  <c r="DG134" i="10"/>
  <c r="DJ134" i="10" s="1"/>
  <c r="AM135" i="12"/>
  <c r="AP135" i="12" s="1"/>
  <c r="DG132" i="8"/>
  <c r="DJ132" i="8" s="1"/>
  <c r="W139" i="10"/>
  <c r="O136" i="12"/>
  <c r="R136" i="12" s="1"/>
  <c r="S136" i="12" s="1"/>
  <c r="DG132" i="11"/>
  <c r="DJ132" i="11" s="1"/>
  <c r="EE131" i="11"/>
  <c r="EH131" i="11" s="1"/>
  <c r="BK134" i="11"/>
  <c r="BN134" i="11" s="1"/>
  <c r="O136" i="11"/>
  <c r="R136" i="11" s="1"/>
  <c r="AM135" i="11"/>
  <c r="AP135" i="11" s="1"/>
  <c r="AQ135" i="11" s="1"/>
  <c r="EM130" i="11"/>
  <c r="EN130" i="11" s="1"/>
  <c r="DG132" i="12"/>
  <c r="DJ132" i="12" s="1"/>
  <c r="CI135" i="10"/>
  <c r="CL135" i="10" s="1"/>
  <c r="AM137" i="10"/>
  <c r="AP137" i="10" s="1"/>
  <c r="BK134" i="12"/>
  <c r="BN134" i="12" s="1"/>
  <c r="EE131" i="12"/>
  <c r="EH131" i="12" s="1"/>
  <c r="CI133" i="11"/>
  <c r="CL133" i="11" s="1"/>
  <c r="BK133" i="8"/>
  <c r="BN133" i="8" s="1"/>
  <c r="EE131" i="8"/>
  <c r="EH131" i="8" s="1"/>
  <c r="BS132" i="8"/>
  <c r="BT132" i="8" s="1"/>
  <c r="X139" i="10"/>
  <c r="CZ134" i="8"/>
  <c r="DQ134" i="8"/>
  <c r="BQ134" i="8"/>
  <c r="BI134" i="8"/>
  <c r="BJ134" i="8" s="1"/>
  <c r="DZ132" i="8"/>
  <c r="EB132" i="8" s="1"/>
  <c r="J137" i="8"/>
  <c r="L137" i="8" s="1"/>
  <c r="CO133" i="8"/>
  <c r="CG133" i="8"/>
  <c r="CH133" i="8" s="1"/>
  <c r="H138" i="8"/>
  <c r="A139" i="8"/>
  <c r="Y138" i="8"/>
  <c r="AS135" i="8"/>
  <c r="AK135" i="8"/>
  <c r="AL135" i="8" s="1"/>
  <c r="AF137" i="8"/>
  <c r="AW137" i="8"/>
  <c r="U136" i="8"/>
  <c r="M136" i="8"/>
  <c r="N136" i="8" s="1"/>
  <c r="DM133" i="8"/>
  <c r="DE133" i="8"/>
  <c r="DF133" i="8" s="1"/>
  <c r="DX133" i="8"/>
  <c r="EO133" i="8"/>
  <c r="BD136" i="8"/>
  <c r="BU136" i="8"/>
  <c r="BQ135" i="8"/>
  <c r="BI135" i="8"/>
  <c r="BJ135" i="8" s="1"/>
  <c r="CD134" i="8"/>
  <c r="CF134" i="8" s="1"/>
  <c r="AH136" i="8"/>
  <c r="AJ136" i="8" s="1"/>
  <c r="CS135" i="8"/>
  <c r="CB135" i="8"/>
  <c r="CD135" i="8" s="1"/>
  <c r="CF135" i="8" s="1"/>
  <c r="CS138" i="10"/>
  <c r="CB138" i="10"/>
  <c r="AS138" i="10"/>
  <c r="AK138" i="10"/>
  <c r="AL138" i="10" s="1"/>
  <c r="CD137" i="10"/>
  <c r="CF137" i="10" s="1"/>
  <c r="EK132" i="12"/>
  <c r="EC132" i="12"/>
  <c r="ED132" i="12" s="1"/>
  <c r="CO134" i="11"/>
  <c r="CG134" i="11"/>
  <c r="CH134" i="11" s="1"/>
  <c r="BQ135" i="12"/>
  <c r="BI135" i="12"/>
  <c r="BJ135" i="12" s="1"/>
  <c r="AW140" i="10"/>
  <c r="AF140" i="10"/>
  <c r="CZ137" i="10"/>
  <c r="DQ137" i="10"/>
  <c r="CD135" i="11"/>
  <c r="CF135" i="11" s="1"/>
  <c r="BQ137" i="10"/>
  <c r="BI137" i="10"/>
  <c r="BJ137" i="10" s="1"/>
  <c r="DB136" i="10"/>
  <c r="DD136" i="10" s="1"/>
  <c r="DB134" i="11"/>
  <c r="DD134" i="11" s="1"/>
  <c r="J140" i="10"/>
  <c r="L140" i="10" s="1"/>
  <c r="J138" i="11"/>
  <c r="L138" i="11" s="1"/>
  <c r="DM135" i="10"/>
  <c r="DE135" i="10"/>
  <c r="DF135" i="10" s="1"/>
  <c r="AH137" i="11"/>
  <c r="AJ137" i="11" s="1"/>
  <c r="CZ135" i="11"/>
  <c r="DQ135" i="11"/>
  <c r="AF138" i="12"/>
  <c r="AW138" i="12"/>
  <c r="EK132" i="11"/>
  <c r="EC132" i="11"/>
  <c r="ED132" i="11" s="1"/>
  <c r="DX136" i="10"/>
  <c r="EO136" i="10"/>
  <c r="DX134" i="11"/>
  <c r="EO134" i="11"/>
  <c r="CO134" i="12"/>
  <c r="CG134" i="12"/>
  <c r="CH134" i="12" s="1"/>
  <c r="A142" i="10"/>
  <c r="Y141" i="10"/>
  <c r="H141" i="10"/>
  <c r="DZ135" i="10"/>
  <c r="EB135" i="10" s="1"/>
  <c r="Y139" i="11"/>
  <c r="A140" i="11"/>
  <c r="H139" i="11"/>
  <c r="BU137" i="11"/>
  <c r="BD137" i="11"/>
  <c r="U137" i="12"/>
  <c r="M137" i="12"/>
  <c r="N137" i="12" s="1"/>
  <c r="J138" i="12"/>
  <c r="L138" i="12" s="1"/>
  <c r="DM133" i="12"/>
  <c r="DE133" i="12"/>
  <c r="DF133" i="12" s="1"/>
  <c r="BU137" i="12"/>
  <c r="BD137" i="12"/>
  <c r="DX134" i="12"/>
  <c r="EO134" i="12"/>
  <c r="AW138" i="11"/>
  <c r="AF138" i="11"/>
  <c r="BQ135" i="11"/>
  <c r="BI135" i="11"/>
  <c r="BJ135" i="11" s="1"/>
  <c r="U137" i="11"/>
  <c r="M137" i="11"/>
  <c r="N137" i="11" s="1"/>
  <c r="H139" i="12"/>
  <c r="A140" i="12"/>
  <c r="Y139" i="12"/>
  <c r="AH137" i="12"/>
  <c r="AJ137" i="12" s="1"/>
  <c r="AS136" i="12"/>
  <c r="AK136" i="12"/>
  <c r="AL136" i="12" s="1"/>
  <c r="DZ133" i="12"/>
  <c r="EB133" i="12" s="1"/>
  <c r="CO136" i="10"/>
  <c r="CG136" i="10"/>
  <c r="CH136" i="10" s="1"/>
  <c r="DB134" i="12"/>
  <c r="DD134" i="12" s="1"/>
  <c r="CB136" i="12"/>
  <c r="CS136" i="12"/>
  <c r="DZ133" i="11"/>
  <c r="EB133" i="11" s="1"/>
  <c r="BF136" i="11"/>
  <c r="BH136" i="11" s="1"/>
  <c r="DM133" i="11"/>
  <c r="DE133" i="11"/>
  <c r="DF133" i="11" s="1"/>
  <c r="CD135" i="12"/>
  <c r="CF135" i="12" s="1"/>
  <c r="BF136" i="12"/>
  <c r="BH136" i="12" s="1"/>
  <c r="BU139" i="10"/>
  <c r="BD139" i="10"/>
  <c r="AH139" i="10"/>
  <c r="AJ139" i="10" s="1"/>
  <c r="BF138" i="10"/>
  <c r="BH138" i="10" s="1"/>
  <c r="CS136" i="11"/>
  <c r="CB136" i="11"/>
  <c r="AS136" i="11"/>
  <c r="AK136" i="11"/>
  <c r="AL136" i="11" s="1"/>
  <c r="EK134" i="10"/>
  <c r="EC134" i="10"/>
  <c r="ED134" i="10" s="1"/>
  <c r="DQ135" i="12"/>
  <c r="CZ135" i="12"/>
  <c r="H141" i="13" l="1"/>
  <c r="Z141" i="10" s="1"/>
  <c r="AA141" i="10" s="1"/>
  <c r="AE141" i="10" s="1"/>
  <c r="AG141" i="10" s="1"/>
  <c r="V141" i="13"/>
  <c r="DR141" i="8" s="1"/>
  <c r="DS141" i="8" s="1"/>
  <c r="DW141" i="8" s="1"/>
  <c r="DY141" i="8" s="1"/>
  <c r="K141" i="13"/>
  <c r="AX141" i="12" s="1"/>
  <c r="AY141" i="12" s="1"/>
  <c r="BC141" i="12" s="1"/>
  <c r="BE141" i="12" s="1"/>
  <c r="S141" i="13"/>
  <c r="CT141" i="12" s="1"/>
  <c r="CU141" i="12" s="1"/>
  <c r="CY141" i="12" s="1"/>
  <c r="DA141" i="12" s="1"/>
  <c r="Q141" i="13"/>
  <c r="BV141" i="11" s="1"/>
  <c r="BW141" i="11" s="1"/>
  <c r="CA141" i="11" s="1"/>
  <c r="CC141" i="11" s="1"/>
  <c r="G141" i="13"/>
  <c r="Z141" i="12" s="1"/>
  <c r="AA141" i="12" s="1"/>
  <c r="AE141" i="12" s="1"/>
  <c r="AG141" i="12" s="1"/>
  <c r="C141" i="13"/>
  <c r="B141" i="12" s="1"/>
  <c r="C141" i="12" s="1"/>
  <c r="G141" i="12" s="1"/>
  <c r="I141" i="12" s="1"/>
  <c r="N141" i="13"/>
  <c r="BV141" i="8" s="1"/>
  <c r="BW141" i="8" s="1"/>
  <c r="CA141" i="8" s="1"/>
  <c r="CC141" i="8" s="1"/>
  <c r="F141" i="13"/>
  <c r="Z141" i="8" s="1"/>
  <c r="AA141" i="8" s="1"/>
  <c r="AE141" i="8" s="1"/>
  <c r="AG141" i="8" s="1"/>
  <c r="Y141" i="13"/>
  <c r="DR141" i="11" s="1"/>
  <c r="DS141" i="11" s="1"/>
  <c r="DW141" i="11" s="1"/>
  <c r="DY141" i="11" s="1"/>
  <c r="A142" i="13"/>
  <c r="B141" i="13"/>
  <c r="B141" i="8" s="1"/>
  <c r="C141" i="8" s="1"/>
  <c r="G141" i="8" s="1"/>
  <c r="I141" i="8" s="1"/>
  <c r="W141" i="13"/>
  <c r="DR141" i="12" s="1"/>
  <c r="DS141" i="12" s="1"/>
  <c r="DW141" i="12" s="1"/>
  <c r="DY141" i="12" s="1"/>
  <c r="I141" i="13"/>
  <c r="Z141" i="11" s="1"/>
  <c r="AA141" i="11" s="1"/>
  <c r="AE141" i="11" s="1"/>
  <c r="AG141" i="11" s="1"/>
  <c r="L141" i="13"/>
  <c r="AX141" i="10" s="1"/>
  <c r="AY141" i="10" s="1"/>
  <c r="BC141" i="10" s="1"/>
  <c r="BE141" i="10" s="1"/>
  <c r="E141" i="13"/>
  <c r="B141" i="11" s="1"/>
  <c r="C141" i="11" s="1"/>
  <c r="G141" i="11" s="1"/>
  <c r="I141" i="11" s="1"/>
  <c r="X141" i="13"/>
  <c r="DR141" i="10" s="1"/>
  <c r="DS141" i="10" s="1"/>
  <c r="DW141" i="10" s="1"/>
  <c r="DY141" i="10" s="1"/>
  <c r="T141" i="13"/>
  <c r="CT141" i="10" s="1"/>
  <c r="CU141" i="10" s="1"/>
  <c r="CY141" i="10" s="1"/>
  <c r="DA141" i="10" s="1"/>
  <c r="U141" i="13"/>
  <c r="CT141" i="11" s="1"/>
  <c r="CU141" i="11" s="1"/>
  <c r="CY141" i="11" s="1"/>
  <c r="DA141" i="11" s="1"/>
  <c r="P141" i="13"/>
  <c r="BV141" i="10" s="1"/>
  <c r="BW141" i="10" s="1"/>
  <c r="CA141" i="10" s="1"/>
  <c r="CC141" i="10" s="1"/>
  <c r="J141" i="13"/>
  <c r="AX141" i="8" s="1"/>
  <c r="AY141" i="8" s="1"/>
  <c r="BC141" i="8" s="1"/>
  <c r="BE141" i="8" s="1"/>
  <c r="M141" i="13"/>
  <c r="AX141" i="11" s="1"/>
  <c r="AY141" i="11" s="1"/>
  <c r="BC141" i="11" s="1"/>
  <c r="BE141" i="11" s="1"/>
  <c r="O141" i="13"/>
  <c r="BV141" i="12" s="1"/>
  <c r="BW141" i="12" s="1"/>
  <c r="CA141" i="12" s="1"/>
  <c r="CC141" i="12" s="1"/>
  <c r="R141" i="13"/>
  <c r="CT141" i="8" s="1"/>
  <c r="CU141" i="8" s="1"/>
  <c r="CY141" i="8" s="1"/>
  <c r="DA141" i="8" s="1"/>
  <c r="D141" i="13"/>
  <c r="B141" i="10" s="1"/>
  <c r="C141" i="10" s="1"/>
  <c r="G141" i="10" s="1"/>
  <c r="I141" i="10" s="1"/>
  <c r="S136" i="11"/>
  <c r="W136" i="11"/>
  <c r="X136" i="11" s="1"/>
  <c r="DK132" i="11"/>
  <c r="DO132" i="11"/>
  <c r="DP132" i="11" s="1"/>
  <c r="EI131" i="11"/>
  <c r="EM131" i="11"/>
  <c r="EN131" i="11" s="1"/>
  <c r="DK132" i="12"/>
  <c r="DO132" i="12"/>
  <c r="DP132" i="12" s="1"/>
  <c r="DK134" i="10"/>
  <c r="DO134" i="10"/>
  <c r="DP134" i="10" s="1"/>
  <c r="BO133" i="8"/>
  <c r="BS133" i="8"/>
  <c r="BT133" i="8" s="1"/>
  <c r="EI133" i="10"/>
  <c r="EM133" i="10"/>
  <c r="EN133" i="10" s="1"/>
  <c r="CM133" i="11"/>
  <c r="CQ133" i="11"/>
  <c r="CR133" i="11" s="1"/>
  <c r="EI130" i="8"/>
  <c r="EM130" i="8"/>
  <c r="EN130" i="8" s="1"/>
  <c r="EI131" i="12"/>
  <c r="EM131" i="12"/>
  <c r="EN131" i="12" s="1"/>
  <c r="CM133" i="12"/>
  <c r="CQ133" i="12"/>
  <c r="CR133" i="12" s="1"/>
  <c r="EI131" i="8"/>
  <c r="EM131" i="8"/>
  <c r="EN131" i="8" s="1"/>
  <c r="BO134" i="12"/>
  <c r="BS134" i="12"/>
  <c r="BT134" i="12" s="1"/>
  <c r="CQ132" i="8"/>
  <c r="CR132" i="8" s="1"/>
  <c r="CM132" i="8"/>
  <c r="AQ137" i="10"/>
  <c r="AU137" i="10"/>
  <c r="AV137" i="10" s="1"/>
  <c r="BO134" i="11"/>
  <c r="BS134" i="11"/>
  <c r="BT134" i="11" s="1"/>
  <c r="DK132" i="8"/>
  <c r="DO132" i="8"/>
  <c r="DP132" i="8" s="1"/>
  <c r="CM135" i="10"/>
  <c r="CQ135" i="10"/>
  <c r="CR135" i="10" s="1"/>
  <c r="AQ135" i="12"/>
  <c r="AU135" i="12"/>
  <c r="AV135" i="12" s="1"/>
  <c r="BO136" i="10"/>
  <c r="BS136" i="10"/>
  <c r="BT136" i="10" s="1"/>
  <c r="AM138" i="10"/>
  <c r="AP138" i="10" s="1"/>
  <c r="BK135" i="8"/>
  <c r="BN135" i="8" s="1"/>
  <c r="O136" i="8"/>
  <c r="R136" i="8" s="1"/>
  <c r="S136" i="8" s="1"/>
  <c r="W136" i="8" s="1"/>
  <c r="X136" i="8" s="1"/>
  <c r="AM136" i="11"/>
  <c r="AP136" i="11" s="1"/>
  <c r="BK135" i="12"/>
  <c r="BN135" i="12" s="1"/>
  <c r="CI133" i="8"/>
  <c r="CL133" i="8" s="1"/>
  <c r="BK137" i="10"/>
  <c r="BN137" i="10" s="1"/>
  <c r="O137" i="12"/>
  <c r="R137" i="12" s="1"/>
  <c r="CI134" i="11"/>
  <c r="CL134" i="11" s="1"/>
  <c r="W136" i="12"/>
  <c r="X136" i="12" s="1"/>
  <c r="CI136" i="10"/>
  <c r="CL136" i="10" s="1"/>
  <c r="DG135" i="10"/>
  <c r="DJ135" i="10" s="1"/>
  <c r="AM135" i="8"/>
  <c r="AP135" i="8" s="1"/>
  <c r="AQ135" i="8" s="1"/>
  <c r="AU135" i="8" s="1"/>
  <c r="AV135" i="8" s="1"/>
  <c r="DG133" i="11"/>
  <c r="DJ133" i="11" s="1"/>
  <c r="O137" i="11"/>
  <c r="R137" i="11" s="1"/>
  <c r="S137" i="11" s="1"/>
  <c r="EE132" i="11"/>
  <c r="EH132" i="11" s="1"/>
  <c r="EE132" i="12"/>
  <c r="EH132" i="12" s="1"/>
  <c r="BK134" i="8"/>
  <c r="BN134" i="8" s="1"/>
  <c r="DG133" i="8"/>
  <c r="DJ133" i="8" s="1"/>
  <c r="EE134" i="10"/>
  <c r="EH134" i="10" s="1"/>
  <c r="EI134" i="10" s="1"/>
  <c r="AM136" i="12"/>
  <c r="AP136" i="12" s="1"/>
  <c r="AQ136" i="12" s="1"/>
  <c r="BK135" i="11"/>
  <c r="BN135" i="11" s="1"/>
  <c r="DG133" i="12"/>
  <c r="DJ133" i="12" s="1"/>
  <c r="DK133" i="12" s="1"/>
  <c r="CI134" i="12"/>
  <c r="CL134" i="12" s="1"/>
  <c r="CM134" i="12" s="1"/>
  <c r="AU135" i="11"/>
  <c r="AV135" i="11" s="1"/>
  <c r="DQ135" i="8"/>
  <c r="CZ135" i="8"/>
  <c r="U137" i="8"/>
  <c r="M137" i="8"/>
  <c r="N137" i="8" s="1"/>
  <c r="AS136" i="8"/>
  <c r="AK136" i="8"/>
  <c r="AL136" i="8" s="1"/>
  <c r="CS136" i="8"/>
  <c r="CB136" i="8"/>
  <c r="AF138" i="8"/>
  <c r="AW138" i="8"/>
  <c r="EK132" i="8"/>
  <c r="EC132" i="8"/>
  <c r="ED132" i="8" s="1"/>
  <c r="BF136" i="8"/>
  <c r="BH136" i="8" s="1"/>
  <c r="H139" i="8"/>
  <c r="A140" i="8"/>
  <c r="Y139" i="8"/>
  <c r="CO134" i="8"/>
  <c r="CG134" i="8"/>
  <c r="CH134" i="8" s="1"/>
  <c r="J138" i="8"/>
  <c r="L138" i="8" s="1"/>
  <c r="DZ133" i="8"/>
  <c r="EB133" i="8" s="1"/>
  <c r="BU137" i="8"/>
  <c r="BD137" i="8"/>
  <c r="DX134" i="8"/>
  <c r="DZ134" i="8" s="1"/>
  <c r="EB134" i="8" s="1"/>
  <c r="EO134" i="8"/>
  <c r="CO135" i="8"/>
  <c r="CG135" i="8"/>
  <c r="CH135" i="8" s="1"/>
  <c r="AH137" i="8"/>
  <c r="AJ137" i="8" s="1"/>
  <c r="DB134" i="8"/>
  <c r="DD134" i="8" s="1"/>
  <c r="BQ136" i="12"/>
  <c r="BI136" i="12"/>
  <c r="BJ136" i="12" s="1"/>
  <c r="AF139" i="12"/>
  <c r="AW139" i="12"/>
  <c r="AH138" i="11"/>
  <c r="AJ138" i="11" s="1"/>
  <c r="DZ136" i="10"/>
  <c r="EB136" i="10" s="1"/>
  <c r="U138" i="11"/>
  <c r="M138" i="11"/>
  <c r="N138" i="11" s="1"/>
  <c r="DM134" i="11"/>
  <c r="DE134" i="11"/>
  <c r="DF134" i="11" s="1"/>
  <c r="BQ138" i="10"/>
  <c r="BI138" i="10"/>
  <c r="BJ138" i="10" s="1"/>
  <c r="EK133" i="11"/>
  <c r="EC133" i="11"/>
  <c r="ED133" i="11" s="1"/>
  <c r="A141" i="12"/>
  <c r="Y140" i="12"/>
  <c r="H140" i="12"/>
  <c r="BU138" i="11"/>
  <c r="BD138" i="11"/>
  <c r="BF137" i="12"/>
  <c r="BH137" i="12" s="1"/>
  <c r="EK135" i="10"/>
  <c r="EC135" i="10"/>
  <c r="ED135" i="10" s="1"/>
  <c r="AH140" i="10"/>
  <c r="AJ140" i="10" s="1"/>
  <c r="CO137" i="10"/>
  <c r="CG137" i="10"/>
  <c r="CH137" i="10" s="1"/>
  <c r="DB135" i="12"/>
  <c r="DD135" i="12" s="1"/>
  <c r="CO135" i="12"/>
  <c r="CG135" i="12"/>
  <c r="CH135" i="12" s="1"/>
  <c r="J139" i="12"/>
  <c r="L139" i="12" s="1"/>
  <c r="CB137" i="12"/>
  <c r="CS137" i="12"/>
  <c r="BF137" i="11"/>
  <c r="BH137" i="11" s="1"/>
  <c r="J141" i="10"/>
  <c r="L141" i="10" s="1"/>
  <c r="AS137" i="11"/>
  <c r="AK137" i="11"/>
  <c r="AL137" i="11" s="1"/>
  <c r="CO135" i="11"/>
  <c r="CG135" i="11"/>
  <c r="CH135" i="11" s="1"/>
  <c r="BU140" i="10"/>
  <c r="BD140" i="10"/>
  <c r="DX135" i="12"/>
  <c r="EO135" i="12"/>
  <c r="CD136" i="11"/>
  <c r="CF136" i="11" s="1"/>
  <c r="DM134" i="12"/>
  <c r="DE134" i="12"/>
  <c r="DF134" i="12" s="1"/>
  <c r="EK133" i="12"/>
  <c r="EC133" i="12"/>
  <c r="ED133" i="12" s="1"/>
  <c r="DZ134" i="12"/>
  <c r="EB134" i="12" s="1"/>
  <c r="CS137" i="11"/>
  <c r="CB137" i="11"/>
  <c r="AW141" i="10"/>
  <c r="AF141" i="10"/>
  <c r="DX137" i="10"/>
  <c r="EO137" i="10"/>
  <c r="DQ136" i="11"/>
  <c r="CZ136" i="11"/>
  <c r="Y142" i="10"/>
  <c r="A143" i="10"/>
  <c r="H142" i="10"/>
  <c r="DZ134" i="11"/>
  <c r="EB134" i="11" s="1"/>
  <c r="BU138" i="12"/>
  <c r="BD138" i="12"/>
  <c r="U140" i="10"/>
  <c r="M140" i="10"/>
  <c r="N140" i="10" s="1"/>
  <c r="DB137" i="10"/>
  <c r="DD137" i="10" s="1"/>
  <c r="BF139" i="10"/>
  <c r="BH139" i="10" s="1"/>
  <c r="DQ136" i="12"/>
  <c r="CZ136" i="12"/>
  <c r="J139" i="11"/>
  <c r="L139" i="11" s="1"/>
  <c r="AH138" i="12"/>
  <c r="AJ138" i="12" s="1"/>
  <c r="DM136" i="10"/>
  <c r="DE136" i="10"/>
  <c r="DF136" i="10" s="1"/>
  <c r="AS139" i="10"/>
  <c r="AK139" i="10"/>
  <c r="AL139" i="10" s="1"/>
  <c r="CS139" i="10"/>
  <c r="CB139" i="10"/>
  <c r="CD136" i="12"/>
  <c r="CF136" i="12" s="1"/>
  <c r="U138" i="12"/>
  <c r="M138" i="12"/>
  <c r="N138" i="12" s="1"/>
  <c r="Y140" i="11"/>
  <c r="A141" i="11"/>
  <c r="H140" i="11"/>
  <c r="EO135" i="11"/>
  <c r="DX135" i="11"/>
  <c r="CD138" i="10"/>
  <c r="CF138" i="10" s="1"/>
  <c r="BQ136" i="11"/>
  <c r="BI136" i="11"/>
  <c r="BJ136" i="11" s="1"/>
  <c r="AS137" i="12"/>
  <c r="AK137" i="12"/>
  <c r="AL137" i="12" s="1"/>
  <c r="AW139" i="11"/>
  <c r="AF139" i="11"/>
  <c r="DB135" i="11"/>
  <c r="DD135" i="11" s="1"/>
  <c r="DQ138" i="10"/>
  <c r="CZ138" i="10"/>
  <c r="C142" i="13" l="1"/>
  <c r="B142" i="12" s="1"/>
  <c r="C142" i="12" s="1"/>
  <c r="G142" i="12" s="1"/>
  <c r="I142" i="12" s="1"/>
  <c r="K142" i="13"/>
  <c r="AX142" i="12" s="1"/>
  <c r="AY142" i="12" s="1"/>
  <c r="BC142" i="12" s="1"/>
  <c r="BE142" i="12" s="1"/>
  <c r="M142" i="13"/>
  <c r="AX142" i="11" s="1"/>
  <c r="AY142" i="11" s="1"/>
  <c r="BC142" i="11" s="1"/>
  <c r="BE142" i="11" s="1"/>
  <c r="J142" i="13"/>
  <c r="AX142" i="8" s="1"/>
  <c r="AY142" i="8" s="1"/>
  <c r="BC142" i="8" s="1"/>
  <c r="BE142" i="8" s="1"/>
  <c r="H142" i="13"/>
  <c r="Z142" i="10" s="1"/>
  <c r="AA142" i="10" s="1"/>
  <c r="AE142" i="10" s="1"/>
  <c r="AG142" i="10" s="1"/>
  <c r="L142" i="13"/>
  <c r="AX142" i="10" s="1"/>
  <c r="AY142" i="10" s="1"/>
  <c r="BC142" i="10" s="1"/>
  <c r="BE142" i="10" s="1"/>
  <c r="N142" i="13"/>
  <c r="BV142" i="8" s="1"/>
  <c r="BW142" i="8" s="1"/>
  <c r="CA142" i="8" s="1"/>
  <c r="CC142" i="8" s="1"/>
  <c r="T142" i="13"/>
  <c r="CT142" i="10" s="1"/>
  <c r="CU142" i="10" s="1"/>
  <c r="CY142" i="10" s="1"/>
  <c r="DA142" i="10" s="1"/>
  <c r="A143" i="13"/>
  <c r="G142" i="13"/>
  <c r="Z142" i="12" s="1"/>
  <c r="AA142" i="12" s="1"/>
  <c r="AE142" i="12" s="1"/>
  <c r="AG142" i="12" s="1"/>
  <c r="V142" i="13"/>
  <c r="DR142" i="8" s="1"/>
  <c r="DS142" i="8" s="1"/>
  <c r="DW142" i="8" s="1"/>
  <c r="DY142" i="8" s="1"/>
  <c r="Q142" i="13"/>
  <c r="BV142" i="11" s="1"/>
  <c r="BW142" i="11" s="1"/>
  <c r="CA142" i="11" s="1"/>
  <c r="CC142" i="11" s="1"/>
  <c r="D142" i="13"/>
  <c r="B142" i="10" s="1"/>
  <c r="C142" i="10" s="1"/>
  <c r="G142" i="10" s="1"/>
  <c r="I142" i="10" s="1"/>
  <c r="Y142" i="13"/>
  <c r="DR142" i="11" s="1"/>
  <c r="DS142" i="11" s="1"/>
  <c r="DW142" i="11" s="1"/>
  <c r="DY142" i="11" s="1"/>
  <c r="B142" i="13"/>
  <c r="B142" i="8" s="1"/>
  <c r="C142" i="8" s="1"/>
  <c r="G142" i="8" s="1"/>
  <c r="I142" i="8" s="1"/>
  <c r="P142" i="13"/>
  <c r="BV142" i="10" s="1"/>
  <c r="BW142" i="10" s="1"/>
  <c r="CA142" i="10" s="1"/>
  <c r="CC142" i="10" s="1"/>
  <c r="I142" i="13"/>
  <c r="Z142" i="11" s="1"/>
  <c r="AA142" i="11" s="1"/>
  <c r="AE142" i="11" s="1"/>
  <c r="AG142" i="11" s="1"/>
  <c r="W142" i="13"/>
  <c r="DR142" i="12" s="1"/>
  <c r="DS142" i="12" s="1"/>
  <c r="DW142" i="12" s="1"/>
  <c r="DY142" i="12" s="1"/>
  <c r="F142" i="13"/>
  <c r="Z142" i="8" s="1"/>
  <c r="AA142" i="8" s="1"/>
  <c r="AE142" i="8" s="1"/>
  <c r="AG142" i="8" s="1"/>
  <c r="X142" i="13"/>
  <c r="DR142" i="10" s="1"/>
  <c r="DS142" i="10" s="1"/>
  <c r="DW142" i="10" s="1"/>
  <c r="DY142" i="10" s="1"/>
  <c r="R142" i="13"/>
  <c r="CT142" i="8" s="1"/>
  <c r="CU142" i="8" s="1"/>
  <c r="CY142" i="8" s="1"/>
  <c r="DA142" i="8" s="1"/>
  <c r="E142" i="13"/>
  <c r="B142" i="11" s="1"/>
  <c r="C142" i="11" s="1"/>
  <c r="G142" i="11" s="1"/>
  <c r="I142" i="11" s="1"/>
  <c r="O142" i="13"/>
  <c r="BV142" i="12" s="1"/>
  <c r="BW142" i="12" s="1"/>
  <c r="CA142" i="12" s="1"/>
  <c r="CC142" i="12" s="1"/>
  <c r="U142" i="13"/>
  <c r="CT142" i="11" s="1"/>
  <c r="CU142" i="11" s="1"/>
  <c r="CY142" i="11" s="1"/>
  <c r="DA142" i="11" s="1"/>
  <c r="S142" i="13"/>
  <c r="CT142" i="12" s="1"/>
  <c r="CU142" i="12" s="1"/>
  <c r="CY142" i="12" s="1"/>
  <c r="DA142" i="12" s="1"/>
  <c r="CM136" i="10"/>
  <c r="CQ136" i="10"/>
  <c r="CR136" i="10" s="1"/>
  <c r="DO133" i="12"/>
  <c r="DP133" i="12" s="1"/>
  <c r="EM134" i="10"/>
  <c r="EN134" i="10" s="1"/>
  <c r="AU136" i="12"/>
  <c r="AV136" i="12" s="1"/>
  <c r="EI132" i="12"/>
  <c r="EM132" i="12"/>
  <c r="EN132" i="12" s="1"/>
  <c r="EI132" i="11"/>
  <c r="EM132" i="11"/>
  <c r="EN132" i="11" s="1"/>
  <c r="DK133" i="8"/>
  <c r="DO133" i="8"/>
  <c r="DP133" i="8" s="1"/>
  <c r="DO135" i="10"/>
  <c r="DP135" i="10" s="1"/>
  <c r="DK135" i="10"/>
  <c r="W137" i="11"/>
  <c r="X137" i="11" s="1"/>
  <c r="CM133" i="8"/>
  <c r="CQ133" i="8"/>
  <c r="CR133" i="8" s="1"/>
  <c r="BO135" i="12"/>
  <c r="BS135" i="12"/>
  <c r="BT135" i="12" s="1"/>
  <c r="AQ136" i="11"/>
  <c r="AU136" i="11"/>
  <c r="AV136" i="11" s="1"/>
  <c r="BO135" i="8"/>
  <c r="BS135" i="8"/>
  <c r="BT135" i="8" s="1"/>
  <c r="DK133" i="11"/>
  <c r="DO133" i="11"/>
  <c r="DP133" i="11" s="1"/>
  <c r="CM134" i="11"/>
  <c r="CQ134" i="11"/>
  <c r="CR134" i="11" s="1"/>
  <c r="AQ138" i="10"/>
  <c r="AU138" i="10"/>
  <c r="AV138" i="10" s="1"/>
  <c r="BO134" i="8"/>
  <c r="BS134" i="8"/>
  <c r="BT134" i="8" s="1"/>
  <c r="S137" i="12"/>
  <c r="W137" i="12"/>
  <c r="X137" i="12" s="1"/>
  <c r="BO135" i="11"/>
  <c r="BS135" i="11"/>
  <c r="BT135" i="11" s="1"/>
  <c r="BO137" i="10"/>
  <c r="BS137" i="10"/>
  <c r="BT137" i="10" s="1"/>
  <c r="AM139" i="10"/>
  <c r="AP139" i="10" s="1"/>
  <c r="DG134" i="12"/>
  <c r="DJ134" i="12" s="1"/>
  <c r="AM137" i="12"/>
  <c r="AP137" i="12" s="1"/>
  <c r="AM137" i="11"/>
  <c r="AP137" i="11" s="1"/>
  <c r="CI135" i="12"/>
  <c r="CL135" i="12" s="1"/>
  <c r="BK138" i="10"/>
  <c r="BN138" i="10" s="1"/>
  <c r="EE132" i="8"/>
  <c r="EH132" i="8" s="1"/>
  <c r="O137" i="8"/>
  <c r="R137" i="8" s="1"/>
  <c r="S137" i="8" s="1"/>
  <c r="W137" i="8" s="1"/>
  <c r="X137" i="8" s="1"/>
  <c r="BK136" i="11"/>
  <c r="BN136" i="11" s="1"/>
  <c r="O138" i="12"/>
  <c r="R138" i="12" s="1"/>
  <c r="DG134" i="11"/>
  <c r="DJ134" i="11" s="1"/>
  <c r="CI135" i="8"/>
  <c r="CL135" i="8" s="1"/>
  <c r="CI134" i="8"/>
  <c r="CL134" i="8" s="1"/>
  <c r="CQ134" i="12"/>
  <c r="CR134" i="12" s="1"/>
  <c r="DG136" i="10"/>
  <c r="DJ136" i="10" s="1"/>
  <c r="CI137" i="10"/>
  <c r="CL137" i="10" s="1"/>
  <c r="O140" i="10"/>
  <c r="R140" i="10" s="1"/>
  <c r="O138" i="11"/>
  <c r="R138" i="11" s="1"/>
  <c r="BK136" i="12"/>
  <c r="BN136" i="12" s="1"/>
  <c r="EE133" i="12"/>
  <c r="EH133" i="12" s="1"/>
  <c r="EI133" i="12" s="1"/>
  <c r="CI135" i="11"/>
  <c r="CL135" i="11" s="1"/>
  <c r="CM135" i="11" s="1"/>
  <c r="EE135" i="10"/>
  <c r="EH135" i="10" s="1"/>
  <c r="EE133" i="11"/>
  <c r="EH133" i="11" s="1"/>
  <c r="AM136" i="8"/>
  <c r="AP136" i="8" s="1"/>
  <c r="AQ136" i="8" s="1"/>
  <c r="AU136" i="8" s="1"/>
  <c r="AV136" i="8" s="1"/>
  <c r="DM134" i="8"/>
  <c r="DE134" i="8"/>
  <c r="DF134" i="8" s="1"/>
  <c r="U138" i="8"/>
  <c r="M138" i="8"/>
  <c r="N138" i="8" s="1"/>
  <c r="BQ136" i="8"/>
  <c r="BI136" i="8"/>
  <c r="BJ136" i="8" s="1"/>
  <c r="AS137" i="8"/>
  <c r="AK137" i="8"/>
  <c r="AL137" i="8" s="1"/>
  <c r="EK134" i="8"/>
  <c r="EC134" i="8"/>
  <c r="ED134" i="8" s="1"/>
  <c r="BF137" i="8"/>
  <c r="BH137" i="8" s="1"/>
  <c r="BU138" i="8"/>
  <c r="BD138" i="8"/>
  <c r="DB135" i="8"/>
  <c r="DD135" i="8" s="1"/>
  <c r="CS137" i="8"/>
  <c r="CB137" i="8"/>
  <c r="CD137" i="8" s="1"/>
  <c r="CF137" i="8" s="1"/>
  <c r="AF139" i="8"/>
  <c r="AW139" i="8"/>
  <c r="AH138" i="8"/>
  <c r="AJ138" i="8" s="1"/>
  <c r="DX135" i="8"/>
  <c r="EO135" i="8"/>
  <c r="A141" i="8"/>
  <c r="Y140" i="8"/>
  <c r="H140" i="8"/>
  <c r="CD136" i="8"/>
  <c r="CF136" i="8" s="1"/>
  <c r="EK133" i="8"/>
  <c r="EC133" i="8"/>
  <c r="ED133" i="8" s="1"/>
  <c r="J139" i="8"/>
  <c r="L139" i="8" s="1"/>
  <c r="DQ136" i="8"/>
  <c r="CZ136" i="8"/>
  <c r="EO138" i="10"/>
  <c r="DX138" i="10"/>
  <c r="BU139" i="11"/>
  <c r="BD139" i="11"/>
  <c r="CD139" i="10"/>
  <c r="CF139" i="10" s="1"/>
  <c r="CO136" i="12"/>
  <c r="CG136" i="12"/>
  <c r="CH136" i="12" s="1"/>
  <c r="EO136" i="12"/>
  <c r="DX136" i="12"/>
  <c r="DM137" i="10"/>
  <c r="DE137" i="10"/>
  <c r="DF137" i="10" s="1"/>
  <c r="A144" i="10"/>
  <c r="Y143" i="10"/>
  <c r="H143" i="10"/>
  <c r="AH141" i="10"/>
  <c r="AJ141" i="10" s="1"/>
  <c r="BF140" i="10"/>
  <c r="BH140" i="10" s="1"/>
  <c r="DQ137" i="12"/>
  <c r="CZ137" i="12"/>
  <c r="AS140" i="10"/>
  <c r="AK140" i="10"/>
  <c r="AL140" i="10" s="1"/>
  <c r="CS138" i="11"/>
  <c r="CB138" i="11"/>
  <c r="BU139" i="12"/>
  <c r="BD139" i="12"/>
  <c r="DB138" i="10"/>
  <c r="DD138" i="10" s="1"/>
  <c r="AH139" i="11"/>
  <c r="AJ139" i="11" s="1"/>
  <c r="J140" i="11"/>
  <c r="L140" i="11" s="1"/>
  <c r="AW142" i="10"/>
  <c r="AF142" i="10"/>
  <c r="BU141" i="10"/>
  <c r="BD141" i="10"/>
  <c r="CB140" i="10"/>
  <c r="CS140" i="10"/>
  <c r="CD137" i="12"/>
  <c r="CF137" i="12" s="1"/>
  <c r="J140" i="12"/>
  <c r="L140" i="12" s="1"/>
  <c r="AH139" i="12"/>
  <c r="AJ139" i="12" s="1"/>
  <c r="A142" i="11"/>
  <c r="H141" i="11"/>
  <c r="Y141" i="11"/>
  <c r="CD137" i="11"/>
  <c r="CF137" i="11" s="1"/>
  <c r="AW140" i="12"/>
  <c r="AF140" i="12"/>
  <c r="EK136" i="10"/>
  <c r="EC136" i="10"/>
  <c r="ED136" i="10" s="1"/>
  <c r="AW140" i="11"/>
  <c r="AF140" i="11"/>
  <c r="CZ139" i="10"/>
  <c r="DQ139" i="10"/>
  <c r="U139" i="11"/>
  <c r="M139" i="11"/>
  <c r="N139" i="11" s="1"/>
  <c r="BF138" i="12"/>
  <c r="BH138" i="12" s="1"/>
  <c r="DQ137" i="11"/>
  <c r="CZ137" i="11"/>
  <c r="CO136" i="11"/>
  <c r="CG136" i="11"/>
  <c r="CH136" i="11" s="1"/>
  <c r="U139" i="12"/>
  <c r="M139" i="12"/>
  <c r="N139" i="12" s="1"/>
  <c r="Y141" i="12"/>
  <c r="A142" i="12"/>
  <c r="H141" i="12"/>
  <c r="CB138" i="12"/>
  <c r="CS138" i="12"/>
  <c r="DZ135" i="11"/>
  <c r="EB135" i="11" s="1"/>
  <c r="DZ137" i="10"/>
  <c r="EB137" i="10" s="1"/>
  <c r="EK134" i="12"/>
  <c r="EC134" i="12"/>
  <c r="ED134" i="12" s="1"/>
  <c r="DZ135" i="12"/>
  <c r="EB135" i="12" s="1"/>
  <c r="U141" i="10"/>
  <c r="M141" i="10"/>
  <c r="N141" i="10" s="1"/>
  <c r="EK134" i="11"/>
  <c r="EC134" i="11"/>
  <c r="ED134" i="11" s="1"/>
  <c r="DB136" i="11"/>
  <c r="DD136" i="11" s="1"/>
  <c r="BQ137" i="12"/>
  <c r="BI137" i="12"/>
  <c r="BJ137" i="12" s="1"/>
  <c r="CO138" i="10"/>
  <c r="CG138" i="10"/>
  <c r="CH138" i="10" s="1"/>
  <c r="BQ139" i="10"/>
  <c r="BI139" i="10"/>
  <c r="BJ139" i="10" s="1"/>
  <c r="DM135" i="11"/>
  <c r="DE135" i="11"/>
  <c r="DF135" i="11" s="1"/>
  <c r="AS138" i="12"/>
  <c r="AK138" i="12"/>
  <c r="AL138" i="12" s="1"/>
  <c r="DB136" i="12"/>
  <c r="DD136" i="12" s="1"/>
  <c r="J142" i="10"/>
  <c r="L142" i="10" s="1"/>
  <c r="DX136" i="11"/>
  <c r="EO136" i="11"/>
  <c r="BQ137" i="11"/>
  <c r="BI137" i="11"/>
  <c r="BJ137" i="11" s="1"/>
  <c r="DM135" i="12"/>
  <c r="DE135" i="12"/>
  <c r="DF135" i="12" s="1"/>
  <c r="BF138" i="11"/>
  <c r="BH138" i="11" s="1"/>
  <c r="AS138" i="11"/>
  <c r="AK138" i="11"/>
  <c r="AL138" i="11" s="1"/>
  <c r="G143" i="13" l="1"/>
  <c r="Z143" i="12" s="1"/>
  <c r="AA143" i="12" s="1"/>
  <c r="AE143" i="12" s="1"/>
  <c r="AG143" i="12" s="1"/>
  <c r="N143" i="13"/>
  <c r="BV143" i="8" s="1"/>
  <c r="BW143" i="8" s="1"/>
  <c r="CA143" i="8" s="1"/>
  <c r="CC143" i="8" s="1"/>
  <c r="P143" i="13"/>
  <c r="BV143" i="10" s="1"/>
  <c r="BW143" i="10" s="1"/>
  <c r="CA143" i="10" s="1"/>
  <c r="CC143" i="10" s="1"/>
  <c r="U143" i="13"/>
  <c r="CT143" i="11" s="1"/>
  <c r="CU143" i="11" s="1"/>
  <c r="CY143" i="11" s="1"/>
  <c r="DA143" i="11" s="1"/>
  <c r="C143" i="13"/>
  <c r="B143" i="12" s="1"/>
  <c r="C143" i="12" s="1"/>
  <c r="G143" i="12" s="1"/>
  <c r="I143" i="12" s="1"/>
  <c r="E143" i="13"/>
  <c r="B143" i="11" s="1"/>
  <c r="C143" i="11" s="1"/>
  <c r="G143" i="11" s="1"/>
  <c r="I143" i="11" s="1"/>
  <c r="R143" i="13"/>
  <c r="CT143" i="8" s="1"/>
  <c r="CU143" i="8" s="1"/>
  <c r="CY143" i="8" s="1"/>
  <c r="DA143" i="8" s="1"/>
  <c r="K143" i="13"/>
  <c r="AX143" i="12" s="1"/>
  <c r="AY143" i="12" s="1"/>
  <c r="BC143" i="12" s="1"/>
  <c r="BE143" i="12" s="1"/>
  <c r="X143" i="13"/>
  <c r="DR143" i="10" s="1"/>
  <c r="DS143" i="10" s="1"/>
  <c r="DW143" i="10" s="1"/>
  <c r="DY143" i="10" s="1"/>
  <c r="M143" i="13"/>
  <c r="AX143" i="11" s="1"/>
  <c r="AY143" i="11" s="1"/>
  <c r="BC143" i="11" s="1"/>
  <c r="BE143" i="11" s="1"/>
  <c r="I143" i="13"/>
  <c r="Z143" i="11" s="1"/>
  <c r="AA143" i="11" s="1"/>
  <c r="AE143" i="11" s="1"/>
  <c r="AG143" i="11" s="1"/>
  <c r="Y143" i="13"/>
  <c r="DR143" i="11" s="1"/>
  <c r="DS143" i="11" s="1"/>
  <c r="DW143" i="11" s="1"/>
  <c r="DY143" i="11" s="1"/>
  <c r="J143" i="13"/>
  <c r="AX143" i="8" s="1"/>
  <c r="AY143" i="8" s="1"/>
  <c r="BC143" i="8" s="1"/>
  <c r="BE143" i="8" s="1"/>
  <c r="F143" i="13"/>
  <c r="Z143" i="8" s="1"/>
  <c r="AA143" i="8" s="1"/>
  <c r="AE143" i="8" s="1"/>
  <c r="AG143" i="8" s="1"/>
  <c r="H143" i="13"/>
  <c r="Z143" i="10" s="1"/>
  <c r="AA143" i="10" s="1"/>
  <c r="AE143" i="10" s="1"/>
  <c r="AG143" i="10" s="1"/>
  <c r="W143" i="13"/>
  <c r="DR143" i="12" s="1"/>
  <c r="DS143" i="12" s="1"/>
  <c r="DW143" i="12" s="1"/>
  <c r="DY143" i="12" s="1"/>
  <c r="V143" i="13"/>
  <c r="DR143" i="8" s="1"/>
  <c r="DS143" i="8" s="1"/>
  <c r="DW143" i="8" s="1"/>
  <c r="DY143" i="8" s="1"/>
  <c r="B143" i="13"/>
  <c r="B143" i="8" s="1"/>
  <c r="C143" i="8" s="1"/>
  <c r="G143" i="8" s="1"/>
  <c r="I143" i="8" s="1"/>
  <c r="O143" i="13"/>
  <c r="BV143" i="12" s="1"/>
  <c r="BW143" i="12" s="1"/>
  <c r="CA143" i="12" s="1"/>
  <c r="CC143" i="12" s="1"/>
  <c r="A144" i="13"/>
  <c r="S143" i="13"/>
  <c r="CT143" i="12" s="1"/>
  <c r="CU143" i="12" s="1"/>
  <c r="CY143" i="12" s="1"/>
  <c r="DA143" i="12" s="1"/>
  <c r="L143" i="13"/>
  <c r="AX143" i="10" s="1"/>
  <c r="AY143" i="10" s="1"/>
  <c r="BC143" i="10" s="1"/>
  <c r="BE143" i="10" s="1"/>
  <c r="D143" i="13"/>
  <c r="B143" i="10" s="1"/>
  <c r="C143" i="10" s="1"/>
  <c r="G143" i="10" s="1"/>
  <c r="I143" i="10" s="1"/>
  <c r="Q143" i="13"/>
  <c r="BV143" i="11" s="1"/>
  <c r="BW143" i="11" s="1"/>
  <c r="CA143" i="11" s="1"/>
  <c r="CC143" i="11" s="1"/>
  <c r="T143" i="13"/>
  <c r="CT143" i="10" s="1"/>
  <c r="CU143" i="10" s="1"/>
  <c r="CY143" i="10" s="1"/>
  <c r="DA143" i="10" s="1"/>
  <c r="S140" i="10"/>
  <c r="W140" i="10"/>
  <c r="X140" i="10" s="1"/>
  <c r="CM137" i="10"/>
  <c r="CQ137" i="10"/>
  <c r="CR137" i="10" s="1"/>
  <c r="EM133" i="11"/>
  <c r="EN133" i="11" s="1"/>
  <c r="EI133" i="11"/>
  <c r="DK136" i="10"/>
  <c r="DO136" i="10"/>
  <c r="DP136" i="10" s="1"/>
  <c r="EI135" i="10"/>
  <c r="EM135" i="10"/>
  <c r="EN135" i="10" s="1"/>
  <c r="BO136" i="12"/>
  <c r="BS136" i="12"/>
  <c r="BT136" i="12" s="1"/>
  <c r="S138" i="11"/>
  <c r="W138" i="11"/>
  <c r="X138" i="11" s="1"/>
  <c r="S138" i="12"/>
  <c r="W138" i="12"/>
  <c r="X138" i="12" s="1"/>
  <c r="DK134" i="12"/>
  <c r="DO134" i="12"/>
  <c r="DP134" i="12" s="1"/>
  <c r="BO136" i="11"/>
  <c r="BS136" i="11"/>
  <c r="BT136" i="11" s="1"/>
  <c r="AQ139" i="10"/>
  <c r="AU139" i="10"/>
  <c r="AV139" i="10" s="1"/>
  <c r="EI132" i="8"/>
  <c r="EM132" i="8"/>
  <c r="EN132" i="8" s="1"/>
  <c r="BO138" i="10"/>
  <c r="BS138" i="10"/>
  <c r="BT138" i="10" s="1"/>
  <c r="CM134" i="8"/>
  <c r="CQ134" i="8"/>
  <c r="CR134" i="8" s="1"/>
  <c r="CM135" i="12"/>
  <c r="CQ135" i="12"/>
  <c r="CR135" i="12" s="1"/>
  <c r="CM135" i="8"/>
  <c r="CQ135" i="8"/>
  <c r="CR135" i="8" s="1"/>
  <c r="AQ137" i="11"/>
  <c r="AU137" i="11"/>
  <c r="AV137" i="11" s="1"/>
  <c r="DK134" i="11"/>
  <c r="DO134" i="11"/>
  <c r="DP134" i="11" s="1"/>
  <c r="AQ137" i="12"/>
  <c r="AU137" i="12"/>
  <c r="AV137" i="12" s="1"/>
  <c r="EE134" i="12"/>
  <c r="EH134" i="12" s="1"/>
  <c r="CI136" i="12"/>
  <c r="CL136" i="12" s="1"/>
  <c r="BK137" i="11"/>
  <c r="BN137" i="11" s="1"/>
  <c r="DG135" i="11"/>
  <c r="DJ135" i="11" s="1"/>
  <c r="EE136" i="10"/>
  <c r="EH136" i="10" s="1"/>
  <c r="O138" i="8"/>
  <c r="R138" i="8" s="1"/>
  <c r="S138" i="8" s="1"/>
  <c r="W138" i="8" s="1"/>
  <c r="X138" i="8" s="1"/>
  <c r="EM133" i="12"/>
  <c r="EN133" i="12" s="1"/>
  <c r="CQ135" i="11"/>
  <c r="CR135" i="11" s="1"/>
  <c r="AM138" i="11"/>
  <c r="AP138" i="11" s="1"/>
  <c r="EE134" i="11"/>
  <c r="EH134" i="11" s="1"/>
  <c r="O139" i="11"/>
  <c r="R139" i="11" s="1"/>
  <c r="EE133" i="8"/>
  <c r="EH133" i="8" s="1"/>
  <c r="BK139" i="10"/>
  <c r="BN139" i="10" s="1"/>
  <c r="O139" i="12"/>
  <c r="R139" i="12" s="1"/>
  <c r="AM140" i="10"/>
  <c r="AP140" i="10" s="1"/>
  <c r="EE134" i="8"/>
  <c r="EH134" i="8" s="1"/>
  <c r="DG134" i="8"/>
  <c r="DJ134" i="8" s="1"/>
  <c r="DG137" i="10"/>
  <c r="DJ137" i="10" s="1"/>
  <c r="CI138" i="10"/>
  <c r="CL138" i="10" s="1"/>
  <c r="O141" i="10"/>
  <c r="R141" i="10" s="1"/>
  <c r="CI136" i="11"/>
  <c r="CL136" i="11" s="1"/>
  <c r="AM137" i="8"/>
  <c r="AP137" i="8" s="1"/>
  <c r="AQ137" i="8" s="1"/>
  <c r="AU137" i="8" s="1"/>
  <c r="AV137" i="8" s="1"/>
  <c r="DG135" i="12"/>
  <c r="DJ135" i="12" s="1"/>
  <c r="AM138" i="12"/>
  <c r="AP138" i="12" s="1"/>
  <c r="BK137" i="12"/>
  <c r="BN137" i="12" s="1"/>
  <c r="BK136" i="8"/>
  <c r="BN136" i="8" s="1"/>
  <c r="CO136" i="8"/>
  <c r="CG136" i="8"/>
  <c r="CH136" i="8" s="1"/>
  <c r="BU139" i="8"/>
  <c r="BD139" i="8"/>
  <c r="DB136" i="8"/>
  <c r="DD136" i="8" s="1"/>
  <c r="J140" i="8"/>
  <c r="L140" i="8" s="1"/>
  <c r="AH139" i="8"/>
  <c r="AJ139" i="8" s="1"/>
  <c r="BI137" i="8"/>
  <c r="BJ137" i="8" s="1"/>
  <c r="BQ137" i="8"/>
  <c r="DX136" i="8"/>
  <c r="DZ136" i="8" s="1"/>
  <c r="EB136" i="8" s="1"/>
  <c r="EO136" i="8"/>
  <c r="AW140" i="8"/>
  <c r="AF140" i="8"/>
  <c r="AH140" i="8" s="1"/>
  <c r="AJ140" i="8" s="1"/>
  <c r="CO137" i="8"/>
  <c r="CG137" i="8"/>
  <c r="CH137" i="8" s="1"/>
  <c r="H141" i="8"/>
  <c r="Y141" i="8"/>
  <c r="A142" i="8"/>
  <c r="DQ137" i="8"/>
  <c r="CZ137" i="8"/>
  <c r="U139" i="8"/>
  <c r="M139" i="8"/>
  <c r="N139" i="8" s="1"/>
  <c r="DZ135" i="8"/>
  <c r="EB135" i="8" s="1"/>
  <c r="DE135" i="8"/>
  <c r="DF135" i="8" s="1"/>
  <c r="DM135" i="8"/>
  <c r="BF138" i="8"/>
  <c r="BH138" i="8" s="1"/>
  <c r="AS138" i="8"/>
  <c r="AK138" i="8"/>
  <c r="AL138" i="8" s="1"/>
  <c r="CB138" i="8"/>
  <c r="CS138" i="8"/>
  <c r="EK135" i="12"/>
  <c r="EC135" i="12"/>
  <c r="ED135" i="12" s="1"/>
  <c r="CZ138" i="12"/>
  <c r="DQ138" i="12"/>
  <c r="DB139" i="10"/>
  <c r="DD139" i="10" s="1"/>
  <c r="AS139" i="12"/>
  <c r="AK139" i="12"/>
  <c r="AL139" i="12" s="1"/>
  <c r="BF141" i="10"/>
  <c r="BH141" i="10" s="1"/>
  <c r="DB137" i="12"/>
  <c r="DD137" i="12" s="1"/>
  <c r="J143" i="10"/>
  <c r="CO139" i="10"/>
  <c r="CG139" i="10"/>
  <c r="CH139" i="10" s="1"/>
  <c r="BQ138" i="11"/>
  <c r="BI138" i="11"/>
  <c r="BJ138" i="11" s="1"/>
  <c r="EK135" i="11"/>
  <c r="EC135" i="11"/>
  <c r="ED135" i="11" s="1"/>
  <c r="CD138" i="12"/>
  <c r="CF138" i="12" s="1"/>
  <c r="AH140" i="11"/>
  <c r="AJ140" i="11" s="1"/>
  <c r="CS141" i="10"/>
  <c r="CB141" i="10"/>
  <c r="DX137" i="12"/>
  <c r="EO137" i="12"/>
  <c r="AW143" i="10"/>
  <c r="AF143" i="10"/>
  <c r="BF139" i="11"/>
  <c r="BH139" i="11" s="1"/>
  <c r="DZ136" i="11"/>
  <c r="EB136" i="11" s="1"/>
  <c r="DM136" i="11"/>
  <c r="DE136" i="11"/>
  <c r="DF136" i="11" s="1"/>
  <c r="J141" i="12"/>
  <c r="L141" i="12" s="1"/>
  <c r="DM136" i="12"/>
  <c r="DE136" i="12"/>
  <c r="DF136" i="12" s="1"/>
  <c r="BQ138" i="12"/>
  <c r="BI138" i="12"/>
  <c r="BJ138" i="12" s="1"/>
  <c r="BU140" i="11"/>
  <c r="BD140" i="11"/>
  <c r="CO137" i="11"/>
  <c r="CG137" i="11"/>
  <c r="CH137" i="11" s="1"/>
  <c r="U140" i="12"/>
  <c r="M140" i="12"/>
  <c r="N140" i="12" s="1"/>
  <c r="U140" i="11"/>
  <c r="M140" i="11"/>
  <c r="N140" i="11" s="1"/>
  <c r="BF139" i="12"/>
  <c r="BH139" i="12" s="1"/>
  <c r="A145" i="10"/>
  <c r="Y144" i="10"/>
  <c r="H144" i="10"/>
  <c r="CS139" i="11"/>
  <c r="CB139" i="11"/>
  <c r="AW141" i="11"/>
  <c r="AF141" i="11"/>
  <c r="CS139" i="12"/>
  <c r="CB139" i="12"/>
  <c r="DZ138" i="10"/>
  <c r="EB138" i="10" s="1"/>
  <c r="EK137" i="10"/>
  <c r="EC137" i="10"/>
  <c r="ED137" i="10" s="1"/>
  <c r="J141" i="11"/>
  <c r="L141" i="11" s="1"/>
  <c r="CO137" i="12"/>
  <c r="CG137" i="12"/>
  <c r="CH137" i="12" s="1"/>
  <c r="AH142" i="10"/>
  <c r="AJ142" i="10" s="1"/>
  <c r="AS139" i="11"/>
  <c r="AK139" i="11"/>
  <c r="AL139" i="11" s="1"/>
  <c r="CD138" i="11"/>
  <c r="CF138" i="11" s="1"/>
  <c r="A143" i="11"/>
  <c r="Y142" i="11"/>
  <c r="H142" i="11"/>
  <c r="BD142" i="10"/>
  <c r="BU142" i="10"/>
  <c r="CZ138" i="11"/>
  <c r="DQ138" i="11"/>
  <c r="BQ140" i="10"/>
  <c r="BI140" i="10"/>
  <c r="BJ140" i="10" s="1"/>
  <c r="DZ136" i="12"/>
  <c r="EB136" i="12" s="1"/>
  <c r="A143" i="12"/>
  <c r="Y142" i="12"/>
  <c r="H142" i="12"/>
  <c r="DX137" i="11"/>
  <c r="EO137" i="11"/>
  <c r="AH140" i="12"/>
  <c r="AJ140" i="12" s="1"/>
  <c r="CZ140" i="10"/>
  <c r="DQ140" i="10"/>
  <c r="DM138" i="10"/>
  <c r="DE138" i="10"/>
  <c r="DF138" i="10" s="1"/>
  <c r="DB137" i="11"/>
  <c r="DD137" i="11" s="1"/>
  <c r="U142" i="10"/>
  <c r="M142" i="10"/>
  <c r="N142" i="10" s="1"/>
  <c r="AW141" i="12"/>
  <c r="AF141" i="12"/>
  <c r="DX139" i="10"/>
  <c r="EO139" i="10"/>
  <c r="BD140" i="12"/>
  <c r="BU140" i="12"/>
  <c r="CD140" i="10"/>
  <c r="CF140" i="10" s="1"/>
  <c r="AS141" i="10"/>
  <c r="AK141" i="10"/>
  <c r="AL141" i="10" s="1"/>
  <c r="L143" i="10" l="1"/>
  <c r="L144" i="13"/>
  <c r="AX144" i="10" s="1"/>
  <c r="AY144" i="10" s="1"/>
  <c r="BC144" i="10" s="1"/>
  <c r="BE144" i="10" s="1"/>
  <c r="U144" i="13"/>
  <c r="CT144" i="11" s="1"/>
  <c r="CU144" i="11" s="1"/>
  <c r="CY144" i="11" s="1"/>
  <c r="DA144" i="11" s="1"/>
  <c r="V144" i="13"/>
  <c r="DR144" i="8" s="1"/>
  <c r="DS144" i="8" s="1"/>
  <c r="DW144" i="8" s="1"/>
  <c r="DY144" i="8" s="1"/>
  <c r="J144" i="13"/>
  <c r="AX144" i="8" s="1"/>
  <c r="AY144" i="8" s="1"/>
  <c r="BC144" i="8" s="1"/>
  <c r="BE144" i="8" s="1"/>
  <c r="T144" i="13"/>
  <c r="CT144" i="10" s="1"/>
  <c r="CU144" i="10" s="1"/>
  <c r="CY144" i="10" s="1"/>
  <c r="DA144" i="10" s="1"/>
  <c r="O144" i="13"/>
  <c r="BV144" i="12" s="1"/>
  <c r="BW144" i="12" s="1"/>
  <c r="CA144" i="12" s="1"/>
  <c r="CC144" i="12" s="1"/>
  <c r="G144" i="13"/>
  <c r="Z144" i="12" s="1"/>
  <c r="AA144" i="12" s="1"/>
  <c r="AE144" i="12" s="1"/>
  <c r="AG144" i="12" s="1"/>
  <c r="N144" i="13"/>
  <c r="BV144" i="8" s="1"/>
  <c r="BW144" i="8" s="1"/>
  <c r="CA144" i="8" s="1"/>
  <c r="CC144" i="8" s="1"/>
  <c r="B144" i="13"/>
  <c r="B144" i="8" s="1"/>
  <c r="C144" i="8" s="1"/>
  <c r="G144" i="8" s="1"/>
  <c r="I144" i="8" s="1"/>
  <c r="C144" i="13"/>
  <c r="B144" i="12" s="1"/>
  <c r="C144" i="12" s="1"/>
  <c r="G144" i="12" s="1"/>
  <c r="I144" i="12" s="1"/>
  <c r="Q144" i="13"/>
  <c r="BV144" i="11" s="1"/>
  <c r="BW144" i="11" s="1"/>
  <c r="CA144" i="11" s="1"/>
  <c r="CC144" i="11" s="1"/>
  <c r="M144" i="13"/>
  <c r="AX144" i="11" s="1"/>
  <c r="AY144" i="11" s="1"/>
  <c r="BC144" i="11" s="1"/>
  <c r="BE144" i="11" s="1"/>
  <c r="D144" i="13"/>
  <c r="B144" i="10" s="1"/>
  <c r="C144" i="10" s="1"/>
  <c r="G144" i="10" s="1"/>
  <c r="I144" i="10" s="1"/>
  <c r="A145" i="13"/>
  <c r="W144" i="13"/>
  <c r="DR144" i="12" s="1"/>
  <c r="DS144" i="12" s="1"/>
  <c r="DW144" i="12" s="1"/>
  <c r="DY144" i="12" s="1"/>
  <c r="Y144" i="13"/>
  <c r="DR144" i="11" s="1"/>
  <c r="DS144" i="11" s="1"/>
  <c r="DW144" i="11" s="1"/>
  <c r="DY144" i="11" s="1"/>
  <c r="F144" i="13"/>
  <c r="Z144" i="8" s="1"/>
  <c r="AA144" i="8" s="1"/>
  <c r="AE144" i="8" s="1"/>
  <c r="AG144" i="8" s="1"/>
  <c r="S144" i="13"/>
  <c r="CT144" i="12" s="1"/>
  <c r="CU144" i="12" s="1"/>
  <c r="CY144" i="12" s="1"/>
  <c r="DA144" i="12" s="1"/>
  <c r="H144" i="13"/>
  <c r="Z144" i="10" s="1"/>
  <c r="AA144" i="10" s="1"/>
  <c r="AE144" i="10" s="1"/>
  <c r="AG144" i="10" s="1"/>
  <c r="X144" i="13"/>
  <c r="DR144" i="10" s="1"/>
  <c r="DS144" i="10" s="1"/>
  <c r="DW144" i="10" s="1"/>
  <c r="DY144" i="10" s="1"/>
  <c r="I144" i="13"/>
  <c r="Z144" i="11" s="1"/>
  <c r="AA144" i="11" s="1"/>
  <c r="AE144" i="11" s="1"/>
  <c r="AG144" i="11" s="1"/>
  <c r="E144" i="13"/>
  <c r="B144" i="11" s="1"/>
  <c r="C144" i="11" s="1"/>
  <c r="G144" i="11" s="1"/>
  <c r="I144" i="11" s="1"/>
  <c r="R144" i="13"/>
  <c r="CT144" i="8" s="1"/>
  <c r="CU144" i="8" s="1"/>
  <c r="CY144" i="8" s="1"/>
  <c r="DA144" i="8" s="1"/>
  <c r="K144" i="13"/>
  <c r="AX144" i="12" s="1"/>
  <c r="AY144" i="12" s="1"/>
  <c r="BC144" i="12" s="1"/>
  <c r="BE144" i="12" s="1"/>
  <c r="P144" i="13"/>
  <c r="BV144" i="10" s="1"/>
  <c r="BW144" i="10" s="1"/>
  <c r="CA144" i="10" s="1"/>
  <c r="CC144" i="10" s="1"/>
  <c r="AQ138" i="12"/>
  <c r="AU138" i="12"/>
  <c r="AV138" i="12" s="1"/>
  <c r="EI134" i="8"/>
  <c r="EM134" i="8"/>
  <c r="EN134" i="8" s="1"/>
  <c r="DK135" i="12"/>
  <c r="DO135" i="12"/>
  <c r="DP135" i="12" s="1"/>
  <c r="AQ140" i="10"/>
  <c r="AU140" i="10"/>
  <c r="AV140" i="10" s="1"/>
  <c r="CM136" i="11"/>
  <c r="CQ136" i="11"/>
  <c r="CR136" i="11" s="1"/>
  <c r="BO139" i="10"/>
  <c r="BS139" i="10"/>
  <c r="BT139" i="10" s="1"/>
  <c r="EI136" i="10"/>
  <c r="EM136" i="10"/>
  <c r="EN136" i="10" s="1"/>
  <c r="S139" i="12"/>
  <c r="W139" i="12"/>
  <c r="X139" i="12" s="1"/>
  <c r="S141" i="10"/>
  <c r="W141" i="10"/>
  <c r="X141" i="10" s="1"/>
  <c r="EI133" i="8"/>
  <c r="EM133" i="8"/>
  <c r="EN133" i="8" s="1"/>
  <c r="DK135" i="11"/>
  <c r="DO135" i="11"/>
  <c r="DP135" i="11" s="1"/>
  <c r="CM138" i="10"/>
  <c r="CQ138" i="10"/>
  <c r="CR138" i="10" s="1"/>
  <c r="S139" i="11"/>
  <c r="W139" i="11"/>
  <c r="X139" i="11" s="1"/>
  <c r="BO137" i="11"/>
  <c r="BS137" i="11"/>
  <c r="BT137" i="11" s="1"/>
  <c r="DK137" i="10"/>
  <c r="DO137" i="10"/>
  <c r="DP137" i="10" s="1"/>
  <c r="CM136" i="12"/>
  <c r="CQ136" i="12"/>
  <c r="CR136" i="12" s="1"/>
  <c r="BO136" i="8"/>
  <c r="BS136" i="8"/>
  <c r="BT136" i="8" s="1"/>
  <c r="EI134" i="11"/>
  <c r="EM134" i="11"/>
  <c r="EN134" i="11" s="1"/>
  <c r="BS137" i="12"/>
  <c r="BT137" i="12" s="1"/>
  <c r="BO137" i="12"/>
  <c r="DK134" i="8"/>
  <c r="DO134" i="8"/>
  <c r="DP134" i="8" s="1"/>
  <c r="AQ138" i="11"/>
  <c r="AU138" i="11"/>
  <c r="AV138" i="11" s="1"/>
  <c r="EI134" i="12"/>
  <c r="EM134" i="12"/>
  <c r="EN134" i="12" s="1"/>
  <c r="O140" i="11"/>
  <c r="R140" i="11" s="1"/>
  <c r="BK138" i="12"/>
  <c r="BN138" i="12" s="1"/>
  <c r="EE135" i="12"/>
  <c r="EH135" i="12" s="1"/>
  <c r="DG135" i="8"/>
  <c r="DJ135" i="8" s="1"/>
  <c r="BK137" i="8"/>
  <c r="BN137" i="8" s="1"/>
  <c r="DG138" i="10"/>
  <c r="DJ138" i="10" s="1"/>
  <c r="DG136" i="12"/>
  <c r="DJ136" i="12" s="1"/>
  <c r="CI137" i="8"/>
  <c r="CL137" i="8" s="1"/>
  <c r="CI137" i="12"/>
  <c r="CL137" i="12" s="1"/>
  <c r="O140" i="12"/>
  <c r="R140" i="12" s="1"/>
  <c r="EE135" i="11"/>
  <c r="EH135" i="11" s="1"/>
  <c r="AM139" i="12"/>
  <c r="AP139" i="12" s="1"/>
  <c r="O139" i="8"/>
  <c r="R139" i="8" s="1"/>
  <c r="S139" i="8" s="1"/>
  <c r="W139" i="8" s="1"/>
  <c r="X139" i="8" s="1"/>
  <c r="CI137" i="11"/>
  <c r="CL137" i="11" s="1"/>
  <c r="BK138" i="11"/>
  <c r="BN138" i="11" s="1"/>
  <c r="AM138" i="8"/>
  <c r="AP138" i="8" s="1"/>
  <c r="AQ138" i="8" s="1"/>
  <c r="AU138" i="8" s="1"/>
  <c r="AV138" i="8" s="1"/>
  <c r="AM141" i="10"/>
  <c r="AP141" i="10" s="1"/>
  <c r="BK140" i="10"/>
  <c r="BN140" i="10" s="1"/>
  <c r="EE137" i="10"/>
  <c r="EH137" i="10" s="1"/>
  <c r="DG136" i="11"/>
  <c r="DJ136" i="11" s="1"/>
  <c r="CI139" i="10"/>
  <c r="CL139" i="10" s="1"/>
  <c r="O142" i="10"/>
  <c r="R142" i="10" s="1"/>
  <c r="AM139" i="11"/>
  <c r="AP139" i="11" s="1"/>
  <c r="CI136" i="8"/>
  <c r="CL136" i="8" s="1"/>
  <c r="CD138" i="8"/>
  <c r="CF138" i="8" s="1"/>
  <c r="Y142" i="8"/>
  <c r="A143" i="8"/>
  <c r="H142" i="8"/>
  <c r="AS140" i="8"/>
  <c r="AK140" i="8"/>
  <c r="AL140" i="8" s="1"/>
  <c r="EK135" i="8"/>
  <c r="EC135" i="8"/>
  <c r="ED135" i="8" s="1"/>
  <c r="AW141" i="8"/>
  <c r="AF141" i="8"/>
  <c r="BU140" i="8"/>
  <c r="BD140" i="8"/>
  <c r="U140" i="8"/>
  <c r="M140" i="8"/>
  <c r="N140" i="8" s="1"/>
  <c r="J141" i="8"/>
  <c r="L141" i="8" s="1"/>
  <c r="DM136" i="8"/>
  <c r="DE136" i="8"/>
  <c r="DF136" i="8" s="1"/>
  <c r="EK136" i="8"/>
  <c r="EC136" i="8"/>
  <c r="ED136" i="8" s="1"/>
  <c r="BF139" i="8"/>
  <c r="BH139" i="8" s="1"/>
  <c r="BQ138" i="8"/>
  <c r="BI138" i="8"/>
  <c r="BJ138" i="8" s="1"/>
  <c r="CS139" i="8"/>
  <c r="CB139" i="8"/>
  <c r="DB137" i="8"/>
  <c r="DD137" i="8" s="1"/>
  <c r="DQ138" i="8"/>
  <c r="CZ138" i="8"/>
  <c r="DX137" i="8"/>
  <c r="EO137" i="8"/>
  <c r="AS139" i="8"/>
  <c r="AK139" i="8"/>
  <c r="AL139" i="8" s="1"/>
  <c r="DX138" i="11"/>
  <c r="EO138" i="11"/>
  <c r="CO138" i="11"/>
  <c r="CG138" i="11"/>
  <c r="CH138" i="11" s="1"/>
  <c r="U141" i="11"/>
  <c r="M141" i="11"/>
  <c r="N141" i="11" s="1"/>
  <c r="CD141" i="10"/>
  <c r="CF141" i="10" s="1"/>
  <c r="DZ139" i="10"/>
  <c r="EB139" i="10" s="1"/>
  <c r="DZ137" i="11"/>
  <c r="EB137" i="11" s="1"/>
  <c r="DB138" i="11"/>
  <c r="DD138" i="11" s="1"/>
  <c r="DQ141" i="10"/>
  <c r="CZ141" i="10"/>
  <c r="J142" i="12"/>
  <c r="L142" i="12" s="1"/>
  <c r="CS142" i="10"/>
  <c r="CB142" i="10"/>
  <c r="CD139" i="12"/>
  <c r="CF139" i="12" s="1"/>
  <c r="J144" i="10"/>
  <c r="AH141" i="12"/>
  <c r="AJ141" i="12" s="1"/>
  <c r="AW142" i="12"/>
  <c r="AF142" i="12"/>
  <c r="BF142" i="10"/>
  <c r="BH142" i="10" s="1"/>
  <c r="DQ139" i="12"/>
  <c r="CZ139" i="12"/>
  <c r="AW144" i="10"/>
  <c r="AF144" i="10"/>
  <c r="U141" i="12"/>
  <c r="M141" i="12"/>
  <c r="N141" i="12" s="1"/>
  <c r="BQ139" i="11"/>
  <c r="BI139" i="11"/>
  <c r="BJ139" i="11" s="1"/>
  <c r="AS140" i="11"/>
  <c r="AK140" i="11"/>
  <c r="AL140" i="11" s="1"/>
  <c r="U143" i="10"/>
  <c r="M143" i="10"/>
  <c r="N143" i="10" s="1"/>
  <c r="BU141" i="12"/>
  <c r="BD141" i="12"/>
  <c r="H143" i="12"/>
  <c r="Y143" i="12"/>
  <c r="A144" i="12"/>
  <c r="J142" i="11"/>
  <c r="L142" i="11" s="1"/>
  <c r="AS142" i="10"/>
  <c r="AK142" i="10"/>
  <c r="AL142" i="10" s="1"/>
  <c r="H145" i="10"/>
  <c r="J145" i="10" s="1"/>
  <c r="Y145" i="10"/>
  <c r="A146" i="10"/>
  <c r="AH143" i="10"/>
  <c r="AJ143" i="10" s="1"/>
  <c r="DM139" i="10"/>
  <c r="DE139" i="10"/>
  <c r="DF139" i="10" s="1"/>
  <c r="CO140" i="10"/>
  <c r="CG140" i="10"/>
  <c r="CH140" i="10" s="1"/>
  <c r="DX140" i="10"/>
  <c r="EO140" i="10"/>
  <c r="DB140" i="10"/>
  <c r="DD140" i="10" s="1"/>
  <c r="EK136" i="12"/>
  <c r="EC136" i="12"/>
  <c r="ED136" i="12" s="1"/>
  <c r="AW142" i="11"/>
  <c r="AF142" i="11"/>
  <c r="BU143" i="10"/>
  <c r="BD143" i="10"/>
  <c r="DM137" i="12"/>
  <c r="DE137" i="12"/>
  <c r="DF137" i="12" s="1"/>
  <c r="DX138" i="12"/>
  <c r="EO138" i="12"/>
  <c r="CS140" i="12"/>
  <c r="CB140" i="12"/>
  <c r="A144" i="11"/>
  <c r="Y143" i="11"/>
  <c r="H143" i="11"/>
  <c r="EK138" i="10"/>
  <c r="EC138" i="10"/>
  <c r="ED138" i="10" s="1"/>
  <c r="AH141" i="11"/>
  <c r="AJ141" i="11" s="1"/>
  <c r="CD139" i="11"/>
  <c r="CF139" i="11" s="1"/>
  <c r="BF140" i="11"/>
  <c r="BH140" i="11" s="1"/>
  <c r="CO138" i="12"/>
  <c r="CG138" i="12"/>
  <c r="CH138" i="12" s="1"/>
  <c r="DB138" i="12"/>
  <c r="DD138" i="12" s="1"/>
  <c r="BF140" i="12"/>
  <c r="BH140" i="12" s="1"/>
  <c r="DM137" i="11"/>
  <c r="DE137" i="11"/>
  <c r="DF137" i="11" s="1"/>
  <c r="AS140" i="12"/>
  <c r="AK140" i="12"/>
  <c r="AL140" i="12" s="1"/>
  <c r="BU141" i="11"/>
  <c r="BD141" i="11"/>
  <c r="DQ139" i="11"/>
  <c r="CZ139" i="11"/>
  <c r="BQ139" i="12"/>
  <c r="BI139" i="12"/>
  <c r="BJ139" i="12" s="1"/>
  <c r="CS140" i="11"/>
  <c r="CB140" i="11"/>
  <c r="EK136" i="11"/>
  <c r="EC136" i="11"/>
  <c r="ED136" i="11" s="1"/>
  <c r="DZ137" i="12"/>
  <c r="EB137" i="12" s="1"/>
  <c r="BQ141" i="10"/>
  <c r="BI141" i="10"/>
  <c r="BJ141" i="10" s="1"/>
  <c r="L144" i="10" l="1"/>
  <c r="G145" i="13"/>
  <c r="Z145" i="12" s="1"/>
  <c r="AA145" i="12" s="1"/>
  <c r="AE145" i="12" s="1"/>
  <c r="AG145" i="12" s="1"/>
  <c r="S145" i="13"/>
  <c r="CT145" i="12" s="1"/>
  <c r="CU145" i="12" s="1"/>
  <c r="CY145" i="12" s="1"/>
  <c r="DA145" i="12" s="1"/>
  <c r="N145" i="13"/>
  <c r="BV145" i="8" s="1"/>
  <c r="BW145" i="8" s="1"/>
  <c r="CA145" i="8" s="1"/>
  <c r="CC145" i="8" s="1"/>
  <c r="H145" i="13"/>
  <c r="Z145" i="10" s="1"/>
  <c r="AA145" i="10" s="1"/>
  <c r="AE145" i="10" s="1"/>
  <c r="AG145" i="10" s="1"/>
  <c r="W145" i="13"/>
  <c r="DR145" i="12" s="1"/>
  <c r="DS145" i="12" s="1"/>
  <c r="DW145" i="12" s="1"/>
  <c r="DY145" i="12" s="1"/>
  <c r="P145" i="13"/>
  <c r="BV145" i="10" s="1"/>
  <c r="BW145" i="10" s="1"/>
  <c r="CA145" i="10" s="1"/>
  <c r="CC145" i="10" s="1"/>
  <c r="Q145" i="13"/>
  <c r="BV145" i="11" s="1"/>
  <c r="BW145" i="11" s="1"/>
  <c r="CA145" i="11" s="1"/>
  <c r="CC145" i="11" s="1"/>
  <c r="J145" i="13"/>
  <c r="AX145" i="8" s="1"/>
  <c r="AY145" i="8" s="1"/>
  <c r="BC145" i="8" s="1"/>
  <c r="BE145" i="8" s="1"/>
  <c r="M145" i="13"/>
  <c r="AX145" i="11" s="1"/>
  <c r="AY145" i="11" s="1"/>
  <c r="BC145" i="11" s="1"/>
  <c r="BE145" i="11" s="1"/>
  <c r="U145" i="13"/>
  <c r="CT145" i="11" s="1"/>
  <c r="CU145" i="11" s="1"/>
  <c r="CY145" i="11" s="1"/>
  <c r="DA145" i="11" s="1"/>
  <c r="R145" i="13"/>
  <c r="CT145" i="8" s="1"/>
  <c r="CU145" i="8" s="1"/>
  <c r="CY145" i="8" s="1"/>
  <c r="DA145" i="8" s="1"/>
  <c r="F145" i="13"/>
  <c r="Z145" i="8" s="1"/>
  <c r="AA145" i="8" s="1"/>
  <c r="AE145" i="8" s="1"/>
  <c r="AG145" i="8" s="1"/>
  <c r="I145" i="13"/>
  <c r="Z145" i="11" s="1"/>
  <c r="AA145" i="11" s="1"/>
  <c r="AE145" i="11" s="1"/>
  <c r="AG145" i="11" s="1"/>
  <c r="C145" i="13"/>
  <c r="B145" i="12" s="1"/>
  <c r="C145" i="12" s="1"/>
  <c r="G145" i="12" s="1"/>
  <c r="I145" i="12" s="1"/>
  <c r="D145" i="13"/>
  <c r="B145" i="10" s="1"/>
  <c r="C145" i="10" s="1"/>
  <c r="G145" i="10" s="1"/>
  <c r="I145" i="10" s="1"/>
  <c r="M145" i="10" s="1"/>
  <c r="N145" i="10" s="1"/>
  <c r="K145" i="13"/>
  <c r="AX145" i="12" s="1"/>
  <c r="AY145" i="12" s="1"/>
  <c r="BC145" i="12" s="1"/>
  <c r="BE145" i="12" s="1"/>
  <c r="X145" i="13"/>
  <c r="DR145" i="10" s="1"/>
  <c r="DS145" i="10" s="1"/>
  <c r="DW145" i="10" s="1"/>
  <c r="DY145" i="10" s="1"/>
  <c r="Y145" i="13"/>
  <c r="DR145" i="11" s="1"/>
  <c r="DS145" i="11" s="1"/>
  <c r="DW145" i="11" s="1"/>
  <c r="DY145" i="11" s="1"/>
  <c r="V145" i="13"/>
  <c r="DR145" i="8" s="1"/>
  <c r="DS145" i="8" s="1"/>
  <c r="DW145" i="8" s="1"/>
  <c r="DY145" i="8" s="1"/>
  <c r="E145" i="13"/>
  <c r="B145" i="11" s="1"/>
  <c r="C145" i="11" s="1"/>
  <c r="G145" i="11" s="1"/>
  <c r="I145" i="11" s="1"/>
  <c r="T145" i="13"/>
  <c r="CT145" i="10" s="1"/>
  <c r="CU145" i="10" s="1"/>
  <c r="CY145" i="10" s="1"/>
  <c r="DA145" i="10" s="1"/>
  <c r="A146" i="13"/>
  <c r="O145" i="13"/>
  <c r="BV145" i="12" s="1"/>
  <c r="BW145" i="12" s="1"/>
  <c r="CA145" i="12" s="1"/>
  <c r="CC145" i="12" s="1"/>
  <c r="B145" i="13"/>
  <c r="B145" i="8" s="1"/>
  <c r="C145" i="8" s="1"/>
  <c r="G145" i="8" s="1"/>
  <c r="I145" i="8" s="1"/>
  <c r="L145" i="13"/>
  <c r="AX145" i="10" s="1"/>
  <c r="AY145" i="10" s="1"/>
  <c r="BC145" i="10" s="1"/>
  <c r="BE145" i="10" s="1"/>
  <c r="DK136" i="11"/>
  <c r="DO136" i="11"/>
  <c r="DP136" i="11" s="1"/>
  <c r="AQ139" i="12"/>
  <c r="AU139" i="12"/>
  <c r="AV139" i="12" s="1"/>
  <c r="DK135" i="8"/>
  <c r="DO135" i="8"/>
  <c r="DP135" i="8" s="1"/>
  <c r="EI137" i="10"/>
  <c r="EM137" i="10"/>
  <c r="EN137" i="10" s="1"/>
  <c r="EI135" i="11"/>
  <c r="EM135" i="11"/>
  <c r="EN135" i="11" s="1"/>
  <c r="EI135" i="12"/>
  <c r="EM135" i="12"/>
  <c r="EN135" i="12" s="1"/>
  <c r="BO140" i="10"/>
  <c r="BS140" i="10"/>
  <c r="BT140" i="10" s="1"/>
  <c r="S140" i="12"/>
  <c r="W140" i="12"/>
  <c r="X140" i="12" s="1"/>
  <c r="BO138" i="12"/>
  <c r="BS138" i="12"/>
  <c r="BT138" i="12" s="1"/>
  <c r="AQ141" i="10"/>
  <c r="AU141" i="10"/>
  <c r="AV141" i="10" s="1"/>
  <c r="CM137" i="12"/>
  <c r="CQ137" i="12"/>
  <c r="CR137" i="12" s="1"/>
  <c r="W140" i="11"/>
  <c r="X140" i="11" s="1"/>
  <c r="S140" i="11"/>
  <c r="CM137" i="8"/>
  <c r="CQ137" i="8"/>
  <c r="CR137" i="8" s="1"/>
  <c r="AQ139" i="11"/>
  <c r="AU139" i="11"/>
  <c r="AV139" i="11" s="1"/>
  <c r="BO138" i="11"/>
  <c r="BS138" i="11"/>
  <c r="BT138" i="11" s="1"/>
  <c r="DK136" i="12"/>
  <c r="DO136" i="12"/>
  <c r="DP136" i="12" s="1"/>
  <c r="CM136" i="8"/>
  <c r="CQ136" i="8"/>
  <c r="CR136" i="8" s="1"/>
  <c r="S142" i="10"/>
  <c r="W142" i="10"/>
  <c r="X142" i="10" s="1"/>
  <c r="CM137" i="11"/>
  <c r="CQ137" i="11"/>
  <c r="CR137" i="11" s="1"/>
  <c r="DO138" i="10"/>
  <c r="DP138" i="10" s="1"/>
  <c r="DK138" i="10"/>
  <c r="CM139" i="10"/>
  <c r="CQ139" i="10"/>
  <c r="CR139" i="10" s="1"/>
  <c r="BO137" i="8"/>
  <c r="BS137" i="8"/>
  <c r="BT137" i="8" s="1"/>
  <c r="O141" i="11"/>
  <c r="R141" i="11" s="1"/>
  <c r="O140" i="8"/>
  <c r="R140" i="8" s="1"/>
  <c r="S140" i="8" s="1"/>
  <c r="W140" i="8" s="1"/>
  <c r="X140" i="8" s="1"/>
  <c r="BK138" i="8"/>
  <c r="BN138" i="8" s="1"/>
  <c r="AM140" i="8"/>
  <c r="AP140" i="8" s="1"/>
  <c r="AQ140" i="8" s="1"/>
  <c r="AU140" i="8" s="1"/>
  <c r="AV140" i="8" s="1"/>
  <c r="EE136" i="11"/>
  <c r="EH136" i="11" s="1"/>
  <c r="CI138" i="12"/>
  <c r="CL138" i="12" s="1"/>
  <c r="O141" i="12"/>
  <c r="R141" i="12" s="1"/>
  <c r="CI140" i="10"/>
  <c r="CL140" i="10" s="1"/>
  <c r="O143" i="10"/>
  <c r="R143" i="10" s="1"/>
  <c r="CI138" i="11"/>
  <c r="CL138" i="11" s="1"/>
  <c r="AM142" i="10"/>
  <c r="AP142" i="10" s="1"/>
  <c r="AM140" i="12"/>
  <c r="AP140" i="12" s="1"/>
  <c r="EE136" i="8"/>
  <c r="EH136" i="8" s="1"/>
  <c r="BK141" i="10"/>
  <c r="BN141" i="10" s="1"/>
  <c r="DG139" i="10"/>
  <c r="DJ139" i="10" s="1"/>
  <c r="AM140" i="11"/>
  <c r="AP140" i="11" s="1"/>
  <c r="BK139" i="12"/>
  <c r="BN139" i="12" s="1"/>
  <c r="DG137" i="11"/>
  <c r="DJ137" i="11" s="1"/>
  <c r="EE136" i="12"/>
  <c r="EH136" i="12" s="1"/>
  <c r="DG136" i="8"/>
  <c r="DJ136" i="8" s="1"/>
  <c r="BK139" i="11"/>
  <c r="BN139" i="11" s="1"/>
  <c r="AM139" i="8"/>
  <c r="AP139" i="8" s="1"/>
  <c r="AQ139" i="8" s="1"/>
  <c r="AU139" i="8" s="1"/>
  <c r="AV139" i="8" s="1"/>
  <c r="EE135" i="8"/>
  <c r="EH135" i="8" s="1"/>
  <c r="EE138" i="10"/>
  <c r="EH138" i="10" s="1"/>
  <c r="DG137" i="12"/>
  <c r="DJ137" i="12" s="1"/>
  <c r="U145" i="10"/>
  <c r="CS140" i="8"/>
  <c r="CB140" i="8"/>
  <c r="CD140" i="8" s="1"/>
  <c r="CF140" i="8" s="1"/>
  <c r="J142" i="8"/>
  <c r="L142" i="8" s="1"/>
  <c r="DB138" i="8"/>
  <c r="DD138" i="8" s="1"/>
  <c r="AH141" i="8"/>
  <c r="AJ141" i="8" s="1"/>
  <c r="H143" i="8"/>
  <c r="A144" i="8"/>
  <c r="Y143" i="8"/>
  <c r="EO138" i="8"/>
  <c r="DX138" i="8"/>
  <c r="BQ139" i="8"/>
  <c r="BI139" i="8"/>
  <c r="BJ139" i="8" s="1"/>
  <c r="BU141" i="8"/>
  <c r="BD141" i="8"/>
  <c r="AF142" i="8"/>
  <c r="AH142" i="8" s="1"/>
  <c r="AJ142" i="8" s="1"/>
  <c r="AW142" i="8"/>
  <c r="U141" i="8"/>
  <c r="M141" i="8"/>
  <c r="N141" i="8" s="1"/>
  <c r="CO138" i="8"/>
  <c r="CG138" i="8"/>
  <c r="CH138" i="8" s="1"/>
  <c r="DM137" i="8"/>
  <c r="DE137" i="8"/>
  <c r="DF137" i="8" s="1"/>
  <c r="CD139" i="8"/>
  <c r="CF139" i="8" s="1"/>
  <c r="DZ137" i="8"/>
  <c r="EB137" i="8" s="1"/>
  <c r="DQ139" i="8"/>
  <c r="CZ139" i="8"/>
  <c r="DB139" i="8" s="1"/>
  <c r="DD139" i="8" s="1"/>
  <c r="BF140" i="8"/>
  <c r="BH140" i="8" s="1"/>
  <c r="DQ140" i="11"/>
  <c r="CZ140" i="11"/>
  <c r="DZ138" i="12"/>
  <c r="EB138" i="12" s="1"/>
  <c r="BU142" i="11"/>
  <c r="BD142" i="11"/>
  <c r="DZ140" i="10"/>
  <c r="EB140" i="10" s="1"/>
  <c r="U142" i="11"/>
  <c r="M142" i="11"/>
  <c r="N142" i="11" s="1"/>
  <c r="DB141" i="10"/>
  <c r="DD141" i="10" s="1"/>
  <c r="CO141" i="10"/>
  <c r="CG141" i="10"/>
  <c r="CH141" i="10" s="1"/>
  <c r="BQ140" i="12"/>
  <c r="BI140" i="12"/>
  <c r="BJ140" i="12" s="1"/>
  <c r="AS143" i="10"/>
  <c r="AK143" i="10"/>
  <c r="AL143" i="10" s="1"/>
  <c r="Y144" i="12"/>
  <c r="A145" i="12"/>
  <c r="H144" i="12"/>
  <c r="BQ142" i="10"/>
  <c r="BI142" i="10"/>
  <c r="BJ142" i="10" s="1"/>
  <c r="CO139" i="12"/>
  <c r="CG139" i="12"/>
  <c r="CH139" i="12" s="1"/>
  <c r="DX141" i="10"/>
  <c r="EO141" i="10"/>
  <c r="DM138" i="11"/>
  <c r="DE138" i="11"/>
  <c r="DF138" i="11" s="1"/>
  <c r="AS141" i="11"/>
  <c r="AK141" i="11"/>
  <c r="AL141" i="11" s="1"/>
  <c r="CD140" i="12"/>
  <c r="CF140" i="12" s="1"/>
  <c r="A147" i="10"/>
  <c r="Y146" i="10"/>
  <c r="H146" i="10"/>
  <c r="AF143" i="12"/>
  <c r="AW143" i="12"/>
  <c r="AH144" i="10"/>
  <c r="AJ144" i="10" s="1"/>
  <c r="AH142" i="12"/>
  <c r="AJ142" i="12" s="1"/>
  <c r="CD142" i="10"/>
  <c r="CF142" i="10" s="1"/>
  <c r="EK139" i="10"/>
  <c r="EC139" i="10"/>
  <c r="ED139" i="10" s="1"/>
  <c r="DZ138" i="11"/>
  <c r="EB138" i="11" s="1"/>
  <c r="DB139" i="11"/>
  <c r="DD139" i="11" s="1"/>
  <c r="DQ140" i="12"/>
  <c r="CZ140" i="12"/>
  <c r="BF143" i="10"/>
  <c r="BH143" i="10" s="1"/>
  <c r="AW145" i="10"/>
  <c r="AF145" i="10"/>
  <c r="J143" i="12"/>
  <c r="L143" i="12" s="1"/>
  <c r="BU144" i="10"/>
  <c r="BD144" i="10"/>
  <c r="BU142" i="12"/>
  <c r="BD142" i="12"/>
  <c r="DQ142" i="10"/>
  <c r="CZ142" i="10"/>
  <c r="EK137" i="12"/>
  <c r="EC137" i="12"/>
  <c r="ED137" i="12" s="1"/>
  <c r="DX139" i="11"/>
  <c r="EO139" i="11"/>
  <c r="BQ140" i="11"/>
  <c r="BI140" i="11"/>
  <c r="BJ140" i="11" s="1"/>
  <c r="CS143" i="10"/>
  <c r="CB143" i="10"/>
  <c r="DM140" i="10"/>
  <c r="DE140" i="10"/>
  <c r="DF140" i="10" s="1"/>
  <c r="BF141" i="12"/>
  <c r="BH141" i="12" s="1"/>
  <c r="BF141" i="11"/>
  <c r="BH141" i="11" s="1"/>
  <c r="J143" i="11"/>
  <c r="L143" i="11" s="1"/>
  <c r="CB141" i="12"/>
  <c r="CS141" i="12"/>
  <c r="DB139" i="12"/>
  <c r="DD139" i="12" s="1"/>
  <c r="U142" i="12"/>
  <c r="M142" i="12"/>
  <c r="N142" i="12" s="1"/>
  <c r="EK137" i="11"/>
  <c r="EC137" i="11"/>
  <c r="ED137" i="11" s="1"/>
  <c r="CS141" i="11"/>
  <c r="CB141" i="11"/>
  <c r="CO139" i="11"/>
  <c r="CG139" i="11"/>
  <c r="CH139" i="11" s="1"/>
  <c r="AW143" i="11"/>
  <c r="AF143" i="11"/>
  <c r="DX139" i="12"/>
  <c r="EO139" i="12"/>
  <c r="AS141" i="12"/>
  <c r="AK141" i="12"/>
  <c r="AL141" i="12" s="1"/>
  <c r="CD140" i="11"/>
  <c r="CF140" i="11" s="1"/>
  <c r="DM138" i="12"/>
  <c r="DE138" i="12"/>
  <c r="DF138" i="12" s="1"/>
  <c r="A145" i="11"/>
  <c r="Y144" i="11"/>
  <c r="H144" i="11"/>
  <c r="AH142" i="11"/>
  <c r="AJ142" i="11" s="1"/>
  <c r="U144" i="10"/>
  <c r="M144" i="10"/>
  <c r="N144" i="10" s="1"/>
  <c r="J146" i="13" l="1"/>
  <c r="AX146" i="8" s="1"/>
  <c r="AY146" i="8" s="1"/>
  <c r="BC146" i="8" s="1"/>
  <c r="BE146" i="8" s="1"/>
  <c r="S146" i="13"/>
  <c r="CT146" i="12" s="1"/>
  <c r="CU146" i="12" s="1"/>
  <c r="CY146" i="12" s="1"/>
  <c r="DA146" i="12" s="1"/>
  <c r="O146" i="13"/>
  <c r="BV146" i="12" s="1"/>
  <c r="BW146" i="12" s="1"/>
  <c r="CA146" i="12" s="1"/>
  <c r="CC146" i="12" s="1"/>
  <c r="K146" i="13"/>
  <c r="AX146" i="12" s="1"/>
  <c r="AY146" i="12" s="1"/>
  <c r="BC146" i="12" s="1"/>
  <c r="BE146" i="12" s="1"/>
  <c r="F146" i="13"/>
  <c r="Z146" i="8" s="1"/>
  <c r="AA146" i="8" s="1"/>
  <c r="AE146" i="8" s="1"/>
  <c r="AG146" i="8" s="1"/>
  <c r="U146" i="13"/>
  <c r="CT146" i="11" s="1"/>
  <c r="CU146" i="11" s="1"/>
  <c r="CY146" i="11" s="1"/>
  <c r="DA146" i="11" s="1"/>
  <c r="Q146" i="13"/>
  <c r="BV146" i="11" s="1"/>
  <c r="BW146" i="11" s="1"/>
  <c r="CA146" i="11" s="1"/>
  <c r="CC146" i="11" s="1"/>
  <c r="V146" i="13"/>
  <c r="DR146" i="8" s="1"/>
  <c r="DS146" i="8" s="1"/>
  <c r="DW146" i="8" s="1"/>
  <c r="DY146" i="8" s="1"/>
  <c r="R146" i="13"/>
  <c r="CT146" i="8" s="1"/>
  <c r="CU146" i="8" s="1"/>
  <c r="CY146" i="8" s="1"/>
  <c r="DA146" i="8" s="1"/>
  <c r="T146" i="13"/>
  <c r="CT146" i="10" s="1"/>
  <c r="CU146" i="10" s="1"/>
  <c r="CY146" i="10" s="1"/>
  <c r="DA146" i="10" s="1"/>
  <c r="A147" i="13"/>
  <c r="N146" i="13"/>
  <c r="BV146" i="8" s="1"/>
  <c r="BW146" i="8" s="1"/>
  <c r="CA146" i="8" s="1"/>
  <c r="CC146" i="8" s="1"/>
  <c r="I146" i="13"/>
  <c r="Z146" i="11" s="1"/>
  <c r="AA146" i="11" s="1"/>
  <c r="AE146" i="11" s="1"/>
  <c r="AG146" i="11" s="1"/>
  <c r="Y146" i="13"/>
  <c r="DR146" i="11" s="1"/>
  <c r="DS146" i="11" s="1"/>
  <c r="DW146" i="11" s="1"/>
  <c r="DY146" i="11" s="1"/>
  <c r="X146" i="13"/>
  <c r="DR146" i="10" s="1"/>
  <c r="DS146" i="10" s="1"/>
  <c r="DW146" i="10" s="1"/>
  <c r="DY146" i="10" s="1"/>
  <c r="D146" i="13"/>
  <c r="B146" i="10" s="1"/>
  <c r="C146" i="10" s="1"/>
  <c r="G146" i="10" s="1"/>
  <c r="I146" i="10" s="1"/>
  <c r="P146" i="13"/>
  <c r="BV146" i="10" s="1"/>
  <c r="BW146" i="10" s="1"/>
  <c r="CA146" i="10" s="1"/>
  <c r="CC146" i="10" s="1"/>
  <c r="L146" i="13"/>
  <c r="AX146" i="10" s="1"/>
  <c r="AY146" i="10" s="1"/>
  <c r="BC146" i="10" s="1"/>
  <c r="BE146" i="10" s="1"/>
  <c r="E146" i="13"/>
  <c r="B146" i="11" s="1"/>
  <c r="C146" i="11" s="1"/>
  <c r="G146" i="11" s="1"/>
  <c r="I146" i="11" s="1"/>
  <c r="H146" i="13"/>
  <c r="Z146" i="10" s="1"/>
  <c r="AA146" i="10" s="1"/>
  <c r="AE146" i="10" s="1"/>
  <c r="AG146" i="10" s="1"/>
  <c r="G146" i="13"/>
  <c r="Z146" i="12" s="1"/>
  <c r="AA146" i="12" s="1"/>
  <c r="AE146" i="12" s="1"/>
  <c r="AG146" i="12" s="1"/>
  <c r="M146" i="13"/>
  <c r="AX146" i="11" s="1"/>
  <c r="AY146" i="11" s="1"/>
  <c r="BC146" i="11" s="1"/>
  <c r="BE146" i="11" s="1"/>
  <c r="B146" i="13"/>
  <c r="B146" i="8" s="1"/>
  <c r="C146" i="8" s="1"/>
  <c r="G146" i="8" s="1"/>
  <c r="I146" i="8" s="1"/>
  <c r="C146" i="13"/>
  <c r="B146" i="12" s="1"/>
  <c r="C146" i="12" s="1"/>
  <c r="G146" i="12" s="1"/>
  <c r="I146" i="12" s="1"/>
  <c r="W146" i="13"/>
  <c r="DR146" i="12" s="1"/>
  <c r="DS146" i="12" s="1"/>
  <c r="DW146" i="12" s="1"/>
  <c r="DY146" i="12" s="1"/>
  <c r="L145" i="10"/>
  <c r="DK136" i="8"/>
  <c r="DO136" i="8"/>
  <c r="DP136" i="8" s="1"/>
  <c r="AQ140" i="12"/>
  <c r="AU140" i="12"/>
  <c r="AV140" i="12" s="1"/>
  <c r="EI136" i="12"/>
  <c r="EM136" i="12"/>
  <c r="EN136" i="12" s="1"/>
  <c r="AQ142" i="10"/>
  <c r="AU142" i="10"/>
  <c r="AV142" i="10" s="1"/>
  <c r="BO138" i="8"/>
  <c r="BS138" i="8"/>
  <c r="BT138" i="8" s="1"/>
  <c r="CM138" i="11"/>
  <c r="CQ138" i="11"/>
  <c r="CR138" i="11" s="1"/>
  <c r="DK137" i="12"/>
  <c r="DO137" i="12"/>
  <c r="DP137" i="12" s="1"/>
  <c r="BO139" i="12"/>
  <c r="BS139" i="12"/>
  <c r="BT139" i="12" s="1"/>
  <c r="S143" i="10"/>
  <c r="W143" i="10"/>
  <c r="X143" i="10" s="1"/>
  <c r="W141" i="11"/>
  <c r="X141" i="11" s="1"/>
  <c r="S141" i="11"/>
  <c r="EI138" i="10"/>
  <c r="EM138" i="10"/>
  <c r="EN138" i="10" s="1"/>
  <c r="AQ140" i="11"/>
  <c r="AU140" i="11"/>
  <c r="AV140" i="11" s="1"/>
  <c r="CM140" i="10"/>
  <c r="CQ140" i="10"/>
  <c r="CR140" i="10" s="1"/>
  <c r="DK137" i="11"/>
  <c r="DO137" i="11"/>
  <c r="DP137" i="11" s="1"/>
  <c r="EM135" i="8"/>
  <c r="EN135" i="8" s="1"/>
  <c r="EI135" i="8"/>
  <c r="DK139" i="10"/>
  <c r="DO139" i="10"/>
  <c r="DP139" i="10" s="1"/>
  <c r="S141" i="12"/>
  <c r="W141" i="12"/>
  <c r="X141" i="12" s="1"/>
  <c r="BO141" i="10"/>
  <c r="BS141" i="10"/>
  <c r="BT141" i="10" s="1"/>
  <c r="CM138" i="12"/>
  <c r="CQ138" i="12"/>
  <c r="CR138" i="12" s="1"/>
  <c r="BO139" i="11"/>
  <c r="BS139" i="11"/>
  <c r="BT139" i="11" s="1"/>
  <c r="EI136" i="8"/>
  <c r="EM136" i="8"/>
  <c r="EN136" i="8" s="1"/>
  <c r="EI136" i="11"/>
  <c r="EM136" i="11"/>
  <c r="EN136" i="11" s="1"/>
  <c r="O144" i="10"/>
  <c r="R144" i="10" s="1"/>
  <c r="DG138" i="11"/>
  <c r="DJ138" i="11" s="1"/>
  <c r="BK140" i="12"/>
  <c r="BN140" i="12" s="1"/>
  <c r="O142" i="12"/>
  <c r="R142" i="12" s="1"/>
  <c r="DG140" i="10"/>
  <c r="DJ140" i="10" s="1"/>
  <c r="AM141" i="12"/>
  <c r="AP141" i="12" s="1"/>
  <c r="EE137" i="12"/>
  <c r="EH137" i="12" s="1"/>
  <c r="CI141" i="10"/>
  <c r="CL141" i="10" s="1"/>
  <c r="DG137" i="8"/>
  <c r="DJ137" i="8" s="1"/>
  <c r="CI139" i="11"/>
  <c r="CL139" i="11" s="1"/>
  <c r="EE139" i="10"/>
  <c r="EH139" i="10" s="1"/>
  <c r="AM143" i="10"/>
  <c r="AP143" i="10" s="1"/>
  <c r="O145" i="10"/>
  <c r="R145" i="10" s="1"/>
  <c r="CI139" i="12"/>
  <c r="CL139" i="12" s="1"/>
  <c r="CI138" i="8"/>
  <c r="CL138" i="8" s="1"/>
  <c r="BK139" i="8"/>
  <c r="BN139" i="8" s="1"/>
  <c r="BK140" i="11"/>
  <c r="BN140" i="11" s="1"/>
  <c r="O142" i="11"/>
  <c r="R142" i="11" s="1"/>
  <c r="BK142" i="10"/>
  <c r="BN142" i="10" s="1"/>
  <c r="O141" i="8"/>
  <c r="R141" i="8" s="1"/>
  <c r="S141" i="8" s="1"/>
  <c r="W141" i="8" s="1"/>
  <c r="X141" i="8" s="1"/>
  <c r="DG138" i="12"/>
  <c r="DJ138" i="12" s="1"/>
  <c r="AM141" i="11"/>
  <c r="AP141" i="11" s="1"/>
  <c r="EE137" i="11"/>
  <c r="EH137" i="11" s="1"/>
  <c r="DZ138" i="8"/>
  <c r="EB138" i="8" s="1"/>
  <c r="BQ140" i="8"/>
  <c r="BI140" i="8"/>
  <c r="BJ140" i="8" s="1"/>
  <c r="CO139" i="8"/>
  <c r="CG139" i="8"/>
  <c r="CH139" i="8" s="1"/>
  <c r="DM138" i="8"/>
  <c r="DE138" i="8"/>
  <c r="DF138" i="8" s="1"/>
  <c r="DM139" i="8"/>
  <c r="DE139" i="8"/>
  <c r="DF139" i="8" s="1"/>
  <c r="BU142" i="8"/>
  <c r="BD142" i="8"/>
  <c r="AW143" i="8"/>
  <c r="AF143" i="8"/>
  <c r="DX139" i="8"/>
  <c r="EO139" i="8"/>
  <c r="AS142" i="8"/>
  <c r="AK142" i="8"/>
  <c r="AL142" i="8" s="1"/>
  <c r="Y144" i="8"/>
  <c r="A145" i="8"/>
  <c r="H144" i="8"/>
  <c r="U142" i="8"/>
  <c r="M142" i="8"/>
  <c r="N142" i="8" s="1"/>
  <c r="BF141" i="8"/>
  <c r="BH141" i="8" s="1"/>
  <c r="J143" i="8"/>
  <c r="L143" i="8" s="1"/>
  <c r="CO140" i="8"/>
  <c r="CG140" i="8"/>
  <c r="CH140" i="8" s="1"/>
  <c r="EK137" i="8"/>
  <c r="EC137" i="8"/>
  <c r="ED137" i="8" s="1"/>
  <c r="CB141" i="8"/>
  <c r="CS141" i="8"/>
  <c r="CZ140" i="8"/>
  <c r="DQ140" i="8"/>
  <c r="AS141" i="8"/>
  <c r="AK141" i="8"/>
  <c r="AL141" i="8" s="1"/>
  <c r="J144" i="11"/>
  <c r="L144" i="11" s="1"/>
  <c r="CO140" i="11"/>
  <c r="CG140" i="11"/>
  <c r="CH140" i="11" s="1"/>
  <c r="CZ141" i="12"/>
  <c r="DQ141" i="12"/>
  <c r="BF142" i="12"/>
  <c r="BH142" i="12" s="1"/>
  <c r="DM139" i="11"/>
  <c r="DE139" i="11"/>
  <c r="DF139" i="11" s="1"/>
  <c r="BU143" i="12"/>
  <c r="BD143" i="12"/>
  <c r="A146" i="12"/>
  <c r="Y145" i="12"/>
  <c r="H145" i="12"/>
  <c r="EK140" i="10"/>
  <c r="EC140" i="10"/>
  <c r="ED140" i="10" s="1"/>
  <c r="DB140" i="11"/>
  <c r="DD140" i="11" s="1"/>
  <c r="AW144" i="11"/>
  <c r="AF144" i="11"/>
  <c r="DZ139" i="12"/>
  <c r="EB139" i="12" s="1"/>
  <c r="CD141" i="12"/>
  <c r="CF141" i="12" s="1"/>
  <c r="BQ141" i="11"/>
  <c r="BI141" i="11"/>
  <c r="BJ141" i="11" s="1"/>
  <c r="DZ139" i="11"/>
  <c r="EB139" i="11" s="1"/>
  <c r="CS142" i="12"/>
  <c r="CB142" i="12"/>
  <c r="BQ143" i="10"/>
  <c r="BI143" i="10"/>
  <c r="BJ143" i="10" s="1"/>
  <c r="AH143" i="12"/>
  <c r="AJ143" i="12" s="1"/>
  <c r="AW144" i="12"/>
  <c r="AF144" i="12"/>
  <c r="BF142" i="11"/>
  <c r="BH142" i="11" s="1"/>
  <c r="DX140" i="11"/>
  <c r="EO140" i="11"/>
  <c r="Y145" i="11"/>
  <c r="H145" i="11"/>
  <c r="A146" i="11"/>
  <c r="CS142" i="11"/>
  <c r="CB142" i="11"/>
  <c r="BF144" i="10"/>
  <c r="BH144" i="10" s="1"/>
  <c r="DB140" i="12"/>
  <c r="DD140" i="12" s="1"/>
  <c r="J146" i="10"/>
  <c r="DZ141" i="10"/>
  <c r="EB141" i="10" s="1"/>
  <c r="CD141" i="11"/>
  <c r="CF141" i="11" s="1"/>
  <c r="CD143" i="10"/>
  <c r="CF143" i="10" s="1"/>
  <c r="CS144" i="10"/>
  <c r="CB144" i="10"/>
  <c r="DX140" i="12"/>
  <c r="EO140" i="12"/>
  <c r="CO142" i="10"/>
  <c r="CG142" i="10"/>
  <c r="CH142" i="10" s="1"/>
  <c r="AW146" i="10"/>
  <c r="AF146" i="10"/>
  <c r="DM141" i="10"/>
  <c r="DE141" i="10"/>
  <c r="DF141" i="10" s="1"/>
  <c r="EK138" i="11"/>
  <c r="EC138" i="11"/>
  <c r="ED138" i="11" s="1"/>
  <c r="Y147" i="10"/>
  <c r="A148" i="10"/>
  <c r="H147" i="10"/>
  <c r="EK138" i="12"/>
  <c r="EC138" i="12"/>
  <c r="ED138" i="12" s="1"/>
  <c r="U143" i="12"/>
  <c r="M143" i="12"/>
  <c r="N143" i="12" s="1"/>
  <c r="AS142" i="12"/>
  <c r="AK142" i="12"/>
  <c r="AL142" i="12" s="1"/>
  <c r="CZ143" i="10"/>
  <c r="DQ143" i="10"/>
  <c r="AH143" i="11"/>
  <c r="AJ143" i="11" s="1"/>
  <c r="U143" i="11"/>
  <c r="M143" i="11"/>
  <c r="N143" i="11" s="1"/>
  <c r="BQ141" i="12"/>
  <c r="BI141" i="12"/>
  <c r="BJ141" i="12" s="1"/>
  <c r="DB142" i="10"/>
  <c r="DD142" i="10" s="1"/>
  <c r="AH145" i="10"/>
  <c r="AJ145" i="10" s="1"/>
  <c r="CO140" i="12"/>
  <c r="CG140" i="12"/>
  <c r="CH140" i="12" s="1"/>
  <c r="DQ141" i="11"/>
  <c r="CZ141" i="11"/>
  <c r="AS142" i="11"/>
  <c r="AK142" i="11"/>
  <c r="AL142" i="11" s="1"/>
  <c r="BD143" i="11"/>
  <c r="BU143" i="11"/>
  <c r="DM139" i="12"/>
  <c r="DE139" i="12"/>
  <c r="DF139" i="12" s="1"/>
  <c r="DX142" i="10"/>
  <c r="EO142" i="10"/>
  <c r="BU145" i="10"/>
  <c r="BD145" i="10"/>
  <c r="AS144" i="10"/>
  <c r="AK144" i="10"/>
  <c r="AL144" i="10" s="1"/>
  <c r="J144" i="12"/>
  <c r="L144" i="12" s="1"/>
  <c r="L146" i="10" l="1"/>
  <c r="P147" i="13"/>
  <c r="BV147" i="10" s="1"/>
  <c r="BW147" i="10" s="1"/>
  <c r="CA147" i="10" s="1"/>
  <c r="CC147" i="10" s="1"/>
  <c r="F147" i="13"/>
  <c r="Z147" i="8" s="1"/>
  <c r="AA147" i="8" s="1"/>
  <c r="AE147" i="8" s="1"/>
  <c r="AG147" i="8" s="1"/>
  <c r="X147" i="13"/>
  <c r="DR147" i="10" s="1"/>
  <c r="DS147" i="10" s="1"/>
  <c r="DW147" i="10" s="1"/>
  <c r="DY147" i="10" s="1"/>
  <c r="A148" i="13"/>
  <c r="L147" i="13"/>
  <c r="AX147" i="10" s="1"/>
  <c r="AY147" i="10" s="1"/>
  <c r="BC147" i="10" s="1"/>
  <c r="BE147" i="10" s="1"/>
  <c r="N147" i="13"/>
  <c r="BV147" i="8" s="1"/>
  <c r="BW147" i="8" s="1"/>
  <c r="CA147" i="8" s="1"/>
  <c r="CC147" i="8" s="1"/>
  <c r="J147" i="13"/>
  <c r="AX147" i="8" s="1"/>
  <c r="AY147" i="8" s="1"/>
  <c r="BC147" i="8" s="1"/>
  <c r="BE147" i="8" s="1"/>
  <c r="T147" i="13"/>
  <c r="CT147" i="10" s="1"/>
  <c r="CU147" i="10" s="1"/>
  <c r="CY147" i="10" s="1"/>
  <c r="DA147" i="10" s="1"/>
  <c r="C147" i="13"/>
  <c r="B147" i="12" s="1"/>
  <c r="C147" i="12" s="1"/>
  <c r="G147" i="12" s="1"/>
  <c r="I147" i="12" s="1"/>
  <c r="H147" i="13"/>
  <c r="Z147" i="10" s="1"/>
  <c r="AA147" i="10" s="1"/>
  <c r="AE147" i="10" s="1"/>
  <c r="AG147" i="10" s="1"/>
  <c r="M147" i="13"/>
  <c r="AX147" i="11" s="1"/>
  <c r="AY147" i="11" s="1"/>
  <c r="BC147" i="11" s="1"/>
  <c r="BE147" i="11" s="1"/>
  <c r="U147" i="13"/>
  <c r="CT147" i="11" s="1"/>
  <c r="CU147" i="11" s="1"/>
  <c r="CY147" i="11" s="1"/>
  <c r="DA147" i="11" s="1"/>
  <c r="W147" i="13"/>
  <c r="DR147" i="12" s="1"/>
  <c r="DS147" i="12" s="1"/>
  <c r="DW147" i="12" s="1"/>
  <c r="DY147" i="12" s="1"/>
  <c r="I147" i="13"/>
  <c r="Z147" i="11" s="1"/>
  <c r="AA147" i="11" s="1"/>
  <c r="AE147" i="11" s="1"/>
  <c r="AG147" i="11" s="1"/>
  <c r="O147" i="13"/>
  <c r="BV147" i="12" s="1"/>
  <c r="BW147" i="12" s="1"/>
  <c r="CA147" i="12" s="1"/>
  <c r="CC147" i="12" s="1"/>
  <c r="Y147" i="13"/>
  <c r="DR147" i="11" s="1"/>
  <c r="DS147" i="11" s="1"/>
  <c r="DW147" i="11" s="1"/>
  <c r="DY147" i="11" s="1"/>
  <c r="R147" i="13"/>
  <c r="CT147" i="8" s="1"/>
  <c r="CU147" i="8" s="1"/>
  <c r="CY147" i="8" s="1"/>
  <c r="DA147" i="8" s="1"/>
  <c r="D147" i="13"/>
  <c r="B147" i="10" s="1"/>
  <c r="C147" i="10" s="1"/>
  <c r="G147" i="10" s="1"/>
  <c r="I147" i="10" s="1"/>
  <c r="V147" i="13"/>
  <c r="DR147" i="8" s="1"/>
  <c r="DS147" i="8" s="1"/>
  <c r="DW147" i="8" s="1"/>
  <c r="DY147" i="8" s="1"/>
  <c r="S147" i="13"/>
  <c r="CT147" i="12" s="1"/>
  <c r="CU147" i="12" s="1"/>
  <c r="CY147" i="12" s="1"/>
  <c r="DA147" i="12" s="1"/>
  <c r="E147" i="13"/>
  <c r="B147" i="11" s="1"/>
  <c r="C147" i="11" s="1"/>
  <c r="G147" i="11" s="1"/>
  <c r="I147" i="11" s="1"/>
  <c r="K147" i="13"/>
  <c r="AX147" i="12" s="1"/>
  <c r="AY147" i="12" s="1"/>
  <c r="BC147" i="12" s="1"/>
  <c r="BE147" i="12" s="1"/>
  <c r="B147" i="13"/>
  <c r="B147" i="8" s="1"/>
  <c r="C147" i="8" s="1"/>
  <c r="G147" i="8" s="1"/>
  <c r="I147" i="8" s="1"/>
  <c r="G147" i="13"/>
  <c r="Z147" i="12" s="1"/>
  <c r="AA147" i="12" s="1"/>
  <c r="AE147" i="12" s="1"/>
  <c r="AG147" i="12" s="1"/>
  <c r="Q147" i="13"/>
  <c r="BV147" i="11" s="1"/>
  <c r="BW147" i="11" s="1"/>
  <c r="CA147" i="11" s="1"/>
  <c r="CC147" i="11" s="1"/>
  <c r="AQ143" i="10"/>
  <c r="AU143" i="10"/>
  <c r="AV143" i="10" s="1"/>
  <c r="S142" i="12"/>
  <c r="W142" i="12"/>
  <c r="X142" i="12" s="1"/>
  <c r="BO142" i="10"/>
  <c r="BS142" i="10"/>
  <c r="BT142" i="10" s="1"/>
  <c r="EI139" i="10"/>
  <c r="EM139" i="10"/>
  <c r="EN139" i="10" s="1"/>
  <c r="BO140" i="12"/>
  <c r="BS140" i="12"/>
  <c r="BT140" i="12" s="1"/>
  <c r="W142" i="11"/>
  <c r="X142" i="11" s="1"/>
  <c r="S142" i="11"/>
  <c r="CM139" i="11"/>
  <c r="CQ139" i="11"/>
  <c r="CR139" i="11" s="1"/>
  <c r="DK138" i="11"/>
  <c r="DO138" i="11"/>
  <c r="DP138" i="11" s="1"/>
  <c r="BS140" i="11"/>
  <c r="BT140" i="11" s="1"/>
  <c r="BO140" i="11"/>
  <c r="DK137" i="8"/>
  <c r="DO137" i="8"/>
  <c r="DP137" i="8" s="1"/>
  <c r="S144" i="10"/>
  <c r="W144" i="10"/>
  <c r="X144" i="10" s="1"/>
  <c r="BO139" i="8"/>
  <c r="BS139" i="8"/>
  <c r="BT139" i="8" s="1"/>
  <c r="CM141" i="10"/>
  <c r="CQ141" i="10"/>
  <c r="CR141" i="10" s="1"/>
  <c r="EI137" i="11"/>
  <c r="EM137" i="11"/>
  <c r="EN137" i="11" s="1"/>
  <c r="CM138" i="8"/>
  <c r="CQ138" i="8"/>
  <c r="CR138" i="8" s="1"/>
  <c r="EI137" i="12"/>
  <c r="EM137" i="12"/>
  <c r="EN137" i="12" s="1"/>
  <c r="AQ141" i="11"/>
  <c r="AU141" i="11"/>
  <c r="AV141" i="11" s="1"/>
  <c r="CM139" i="12"/>
  <c r="CQ139" i="12"/>
  <c r="CR139" i="12" s="1"/>
  <c r="AQ141" i="12"/>
  <c r="AU141" i="12"/>
  <c r="AV141" i="12" s="1"/>
  <c r="DK138" i="12"/>
  <c r="DO138" i="12"/>
  <c r="DP138" i="12" s="1"/>
  <c r="W145" i="10"/>
  <c r="X145" i="10" s="1"/>
  <c r="S145" i="10"/>
  <c r="DK140" i="10"/>
  <c r="DO140" i="10"/>
  <c r="DP140" i="10" s="1"/>
  <c r="DG141" i="10"/>
  <c r="DJ141" i="10" s="1"/>
  <c r="DG138" i="8"/>
  <c r="DJ138" i="8" s="1"/>
  <c r="DG139" i="12"/>
  <c r="DJ139" i="12" s="1"/>
  <c r="CI140" i="12"/>
  <c r="CL140" i="12" s="1"/>
  <c r="EE138" i="12"/>
  <c r="EH138" i="12" s="1"/>
  <c r="CI140" i="11"/>
  <c r="CL140" i="11" s="1"/>
  <c r="O142" i="8"/>
  <c r="R142" i="8" s="1"/>
  <c r="S142" i="8" s="1"/>
  <c r="W142" i="8" s="1"/>
  <c r="X142" i="8" s="1"/>
  <c r="CI139" i="8"/>
  <c r="CL139" i="8" s="1"/>
  <c r="AM144" i="10"/>
  <c r="AP144" i="10" s="1"/>
  <c r="DG139" i="11"/>
  <c r="DJ139" i="11" s="1"/>
  <c r="EE137" i="8"/>
  <c r="EH137" i="8" s="1"/>
  <c r="BK141" i="11"/>
  <c r="BN141" i="11" s="1"/>
  <c r="EE140" i="10"/>
  <c r="EH140" i="10" s="1"/>
  <c r="AM141" i="8"/>
  <c r="AP141" i="8" s="1"/>
  <c r="AQ141" i="8" s="1"/>
  <c r="AU141" i="8" s="1"/>
  <c r="AV141" i="8" s="1"/>
  <c r="BK140" i="8"/>
  <c r="BN140" i="8" s="1"/>
  <c r="AM142" i="11"/>
  <c r="AP142" i="11" s="1"/>
  <c r="BK141" i="12"/>
  <c r="BN141" i="12" s="1"/>
  <c r="AM142" i="12"/>
  <c r="AP142" i="12" s="1"/>
  <c r="CI142" i="10"/>
  <c r="CL142" i="10" s="1"/>
  <c r="CI140" i="8"/>
  <c r="CL140" i="8" s="1"/>
  <c r="BK143" i="10"/>
  <c r="BN143" i="10" s="1"/>
  <c r="AM142" i="8"/>
  <c r="AP142" i="8" s="1"/>
  <c r="AQ142" i="8" s="1"/>
  <c r="AU142" i="8" s="1"/>
  <c r="AV142" i="8" s="1"/>
  <c r="EE138" i="11"/>
  <c r="EH138" i="11" s="1"/>
  <c r="DG139" i="8"/>
  <c r="DJ139" i="8" s="1"/>
  <c r="O143" i="11"/>
  <c r="R143" i="11" s="1"/>
  <c r="O143" i="12"/>
  <c r="R143" i="12" s="1"/>
  <c r="DZ139" i="8"/>
  <c r="EB139" i="8" s="1"/>
  <c r="DX140" i="8"/>
  <c r="DZ140" i="8" s="1"/>
  <c r="EB140" i="8" s="1"/>
  <c r="EO140" i="8"/>
  <c r="J144" i="8"/>
  <c r="L144" i="8" s="1"/>
  <c r="AH143" i="8"/>
  <c r="AJ143" i="8" s="1"/>
  <c r="DB140" i="8"/>
  <c r="DD140" i="8" s="1"/>
  <c r="A146" i="8"/>
  <c r="Y145" i="8"/>
  <c r="H145" i="8"/>
  <c r="BU143" i="8"/>
  <c r="BD143" i="8"/>
  <c r="DQ141" i="8"/>
  <c r="CZ141" i="8"/>
  <c r="DB141" i="8" s="1"/>
  <c r="DD141" i="8" s="1"/>
  <c r="U143" i="8"/>
  <c r="M143" i="8"/>
  <c r="N143" i="8" s="1"/>
  <c r="AF144" i="8"/>
  <c r="AW144" i="8"/>
  <c r="BF142" i="8"/>
  <c r="BH142" i="8" s="1"/>
  <c r="CD141" i="8"/>
  <c r="CF141" i="8" s="1"/>
  <c r="CS142" i="8"/>
  <c r="CB142" i="8"/>
  <c r="BQ141" i="8"/>
  <c r="BI141" i="8"/>
  <c r="BJ141" i="8" s="1"/>
  <c r="EK138" i="8"/>
  <c r="EC138" i="8"/>
  <c r="ED138" i="8" s="1"/>
  <c r="AH146" i="10"/>
  <c r="AJ146" i="10" s="1"/>
  <c r="EK141" i="10"/>
  <c r="EC141" i="10"/>
  <c r="ED141" i="10" s="1"/>
  <c r="J145" i="11"/>
  <c r="L145" i="11" s="1"/>
  <c r="BU144" i="12"/>
  <c r="BD144" i="12"/>
  <c r="EK139" i="11"/>
  <c r="EC139" i="11"/>
  <c r="ED139" i="11" s="1"/>
  <c r="EK139" i="12"/>
  <c r="EC139" i="12"/>
  <c r="ED139" i="12" s="1"/>
  <c r="BF143" i="12"/>
  <c r="BH143" i="12" s="1"/>
  <c r="DX141" i="12"/>
  <c r="EO141" i="12"/>
  <c r="BU146" i="10"/>
  <c r="BD146" i="10"/>
  <c r="CO143" i="10"/>
  <c r="CG143" i="10"/>
  <c r="CH143" i="10" s="1"/>
  <c r="AW145" i="11"/>
  <c r="AF145" i="11"/>
  <c r="AH144" i="11"/>
  <c r="AJ144" i="11" s="1"/>
  <c r="CS143" i="12"/>
  <c r="CB143" i="12"/>
  <c r="DB141" i="12"/>
  <c r="DD141" i="12" s="1"/>
  <c r="DB141" i="11"/>
  <c r="DD141" i="11" s="1"/>
  <c r="DX143" i="10"/>
  <c r="EO143" i="10"/>
  <c r="U146" i="10"/>
  <c r="M146" i="10"/>
  <c r="N146" i="10" s="1"/>
  <c r="CD142" i="11"/>
  <c r="CF142" i="11" s="1"/>
  <c r="AS143" i="12"/>
  <c r="AK143" i="12"/>
  <c r="AL143" i="12" s="1"/>
  <c r="BU144" i="11"/>
  <c r="BD144" i="11"/>
  <c r="DM140" i="11"/>
  <c r="DE140" i="11"/>
  <c r="DF140" i="11" s="1"/>
  <c r="EO141" i="11"/>
  <c r="DX141" i="11"/>
  <c r="DB143" i="10"/>
  <c r="DD143" i="10" s="1"/>
  <c r="DQ142" i="11"/>
  <c r="CZ142" i="11"/>
  <c r="DZ140" i="11"/>
  <c r="EB140" i="11" s="1"/>
  <c r="BF145" i="10"/>
  <c r="BH145" i="10" s="1"/>
  <c r="CS143" i="11"/>
  <c r="CB143" i="11"/>
  <c r="CO141" i="11"/>
  <c r="CG141" i="11"/>
  <c r="CH141" i="11" s="1"/>
  <c r="DM140" i="12"/>
  <c r="DE140" i="12"/>
  <c r="DF140" i="12" s="1"/>
  <c r="CS145" i="10"/>
  <c r="CB145" i="10"/>
  <c r="BF143" i="11"/>
  <c r="BH143" i="11" s="1"/>
  <c r="AS145" i="10"/>
  <c r="AK145" i="10"/>
  <c r="AL145" i="10" s="1"/>
  <c r="AS143" i="11"/>
  <c r="AK143" i="11"/>
  <c r="AL143" i="11" s="1"/>
  <c r="J147" i="10"/>
  <c r="DZ140" i="12"/>
  <c r="EB140" i="12" s="1"/>
  <c r="BQ142" i="11"/>
  <c r="BI142" i="11"/>
  <c r="BJ142" i="11" s="1"/>
  <c r="CD142" i="12"/>
  <c r="CF142" i="12" s="1"/>
  <c r="CO141" i="12"/>
  <c r="CG141" i="12"/>
  <c r="CH141" i="12" s="1"/>
  <c r="J145" i="12"/>
  <c r="L145" i="12" s="1"/>
  <c r="BQ142" i="12"/>
  <c r="BI142" i="12"/>
  <c r="BJ142" i="12" s="1"/>
  <c r="Y148" i="10"/>
  <c r="A149" i="10"/>
  <c r="H148" i="10"/>
  <c r="J148" i="10" s="1"/>
  <c r="CD144" i="10"/>
  <c r="CF144" i="10" s="1"/>
  <c r="BQ144" i="10"/>
  <c r="BI144" i="10"/>
  <c r="BJ144" i="10" s="1"/>
  <c r="CZ142" i="12"/>
  <c r="DQ142" i="12"/>
  <c r="AW145" i="12"/>
  <c r="AF145" i="12"/>
  <c r="U144" i="11"/>
  <c r="M144" i="11"/>
  <c r="N144" i="11" s="1"/>
  <c r="U144" i="12"/>
  <c r="M144" i="12"/>
  <c r="N144" i="12" s="1"/>
  <c r="DZ142" i="10"/>
  <c r="EB142" i="10" s="1"/>
  <c r="DM142" i="10"/>
  <c r="DE142" i="10"/>
  <c r="DF142" i="10" s="1"/>
  <c r="AW147" i="10"/>
  <c r="AF147" i="10"/>
  <c r="DQ144" i="10"/>
  <c r="CZ144" i="10"/>
  <c r="Y146" i="11"/>
  <c r="A147" i="11"/>
  <c r="H146" i="11"/>
  <c r="AH144" i="12"/>
  <c r="AJ144" i="12" s="1"/>
  <c r="Y146" i="12"/>
  <c r="A147" i="12"/>
  <c r="H146" i="12"/>
  <c r="L147" i="10" l="1"/>
  <c r="C148" i="13"/>
  <c r="B148" i="12" s="1"/>
  <c r="C148" i="12" s="1"/>
  <c r="G148" i="12" s="1"/>
  <c r="I148" i="12" s="1"/>
  <c r="L148" i="13"/>
  <c r="AX148" i="10" s="1"/>
  <c r="AY148" i="10" s="1"/>
  <c r="BC148" i="10" s="1"/>
  <c r="BE148" i="10" s="1"/>
  <c r="F148" i="13"/>
  <c r="Z148" i="8" s="1"/>
  <c r="AA148" i="8" s="1"/>
  <c r="AE148" i="8" s="1"/>
  <c r="AG148" i="8" s="1"/>
  <c r="P148" i="13"/>
  <c r="BV148" i="10" s="1"/>
  <c r="BW148" i="10" s="1"/>
  <c r="CA148" i="10" s="1"/>
  <c r="CC148" i="10" s="1"/>
  <c r="M148" i="13"/>
  <c r="AX148" i="11" s="1"/>
  <c r="AY148" i="11" s="1"/>
  <c r="BC148" i="11" s="1"/>
  <c r="BE148" i="11" s="1"/>
  <c r="N148" i="13"/>
  <c r="BV148" i="8" s="1"/>
  <c r="BW148" i="8" s="1"/>
  <c r="CA148" i="8" s="1"/>
  <c r="CC148" i="8" s="1"/>
  <c r="U148" i="13"/>
  <c r="CT148" i="11" s="1"/>
  <c r="CU148" i="11" s="1"/>
  <c r="CY148" i="11" s="1"/>
  <c r="DA148" i="11" s="1"/>
  <c r="O148" i="13"/>
  <c r="BV148" i="12" s="1"/>
  <c r="BW148" i="12" s="1"/>
  <c r="CA148" i="12" s="1"/>
  <c r="CC148" i="12" s="1"/>
  <c r="K148" i="13"/>
  <c r="AX148" i="12" s="1"/>
  <c r="AY148" i="12" s="1"/>
  <c r="BC148" i="12" s="1"/>
  <c r="BE148" i="12" s="1"/>
  <c r="J148" i="13"/>
  <c r="AX148" i="8" s="1"/>
  <c r="AY148" i="8" s="1"/>
  <c r="BC148" i="8" s="1"/>
  <c r="BE148" i="8" s="1"/>
  <c r="V148" i="13"/>
  <c r="DR148" i="8" s="1"/>
  <c r="DS148" i="8" s="1"/>
  <c r="DW148" i="8" s="1"/>
  <c r="DY148" i="8" s="1"/>
  <c r="Q148" i="13"/>
  <c r="BV148" i="11" s="1"/>
  <c r="BW148" i="11" s="1"/>
  <c r="CA148" i="11" s="1"/>
  <c r="CC148" i="11" s="1"/>
  <c r="T148" i="13"/>
  <c r="CT148" i="10" s="1"/>
  <c r="CU148" i="10" s="1"/>
  <c r="CY148" i="10" s="1"/>
  <c r="DA148" i="10" s="1"/>
  <c r="E148" i="13"/>
  <c r="B148" i="11" s="1"/>
  <c r="C148" i="11" s="1"/>
  <c r="G148" i="11" s="1"/>
  <c r="I148" i="11" s="1"/>
  <c r="B148" i="13"/>
  <c r="B148" i="8" s="1"/>
  <c r="C148" i="8" s="1"/>
  <c r="G148" i="8" s="1"/>
  <c r="I148" i="8" s="1"/>
  <c r="W148" i="13"/>
  <c r="DR148" i="12" s="1"/>
  <c r="DS148" i="12" s="1"/>
  <c r="DW148" i="12" s="1"/>
  <c r="DY148" i="12" s="1"/>
  <c r="H148" i="13"/>
  <c r="Z148" i="10" s="1"/>
  <c r="AA148" i="10" s="1"/>
  <c r="AE148" i="10" s="1"/>
  <c r="AG148" i="10" s="1"/>
  <c r="A149" i="13"/>
  <c r="X148" i="13"/>
  <c r="DR148" i="10" s="1"/>
  <c r="DS148" i="10" s="1"/>
  <c r="DW148" i="10" s="1"/>
  <c r="DY148" i="10" s="1"/>
  <c r="Y148" i="13"/>
  <c r="DR148" i="11" s="1"/>
  <c r="DS148" i="11" s="1"/>
  <c r="DW148" i="11" s="1"/>
  <c r="DY148" i="11" s="1"/>
  <c r="G148" i="13"/>
  <c r="Z148" i="12" s="1"/>
  <c r="AA148" i="12" s="1"/>
  <c r="AE148" i="12" s="1"/>
  <c r="AG148" i="12" s="1"/>
  <c r="D148" i="13"/>
  <c r="B148" i="10" s="1"/>
  <c r="C148" i="10" s="1"/>
  <c r="G148" i="10" s="1"/>
  <c r="I148" i="10" s="1"/>
  <c r="M148" i="10" s="1"/>
  <c r="N148" i="10" s="1"/>
  <c r="O148" i="10" s="1"/>
  <c r="R148" i="10" s="1"/>
  <c r="S148" i="10" s="1"/>
  <c r="R148" i="13"/>
  <c r="CT148" i="8" s="1"/>
  <c r="CU148" i="8" s="1"/>
  <c r="CY148" i="8" s="1"/>
  <c r="DA148" i="8" s="1"/>
  <c r="S148" i="13"/>
  <c r="CT148" i="12" s="1"/>
  <c r="CU148" i="12" s="1"/>
  <c r="CY148" i="12" s="1"/>
  <c r="DA148" i="12" s="1"/>
  <c r="I148" i="13"/>
  <c r="Z148" i="11" s="1"/>
  <c r="AA148" i="11" s="1"/>
  <c r="AE148" i="11" s="1"/>
  <c r="AG148" i="11" s="1"/>
  <c r="CM140" i="8"/>
  <c r="CQ140" i="8"/>
  <c r="CR140" i="8" s="1"/>
  <c r="BS141" i="11"/>
  <c r="BT141" i="11" s="1"/>
  <c r="BO141" i="11"/>
  <c r="CQ140" i="12"/>
  <c r="CR140" i="12" s="1"/>
  <c r="CM140" i="12"/>
  <c r="CM142" i="10"/>
  <c r="CQ142" i="10"/>
  <c r="CR142" i="10" s="1"/>
  <c r="EI137" i="8"/>
  <c r="EM137" i="8"/>
  <c r="EN137" i="8" s="1"/>
  <c r="DO139" i="12"/>
  <c r="DP139" i="12" s="1"/>
  <c r="DK139" i="12"/>
  <c r="AQ142" i="12"/>
  <c r="AU142" i="12"/>
  <c r="AV142" i="12" s="1"/>
  <c r="DK139" i="11"/>
  <c r="DO139" i="11"/>
  <c r="DP139" i="11" s="1"/>
  <c r="DK138" i="8"/>
  <c r="DO138" i="8"/>
  <c r="DP138" i="8" s="1"/>
  <c r="S143" i="11"/>
  <c r="W143" i="11"/>
  <c r="X143" i="11" s="1"/>
  <c r="BO141" i="12"/>
  <c r="BS141" i="12"/>
  <c r="BT141" i="12" s="1"/>
  <c r="AQ144" i="10"/>
  <c r="AU144" i="10"/>
  <c r="AV144" i="10" s="1"/>
  <c r="DK141" i="10"/>
  <c r="DO141" i="10"/>
  <c r="DP141" i="10" s="1"/>
  <c r="S143" i="12"/>
  <c r="W143" i="12"/>
  <c r="X143" i="12" s="1"/>
  <c r="DK139" i="8"/>
  <c r="DO139" i="8"/>
  <c r="DP139" i="8" s="1"/>
  <c r="AQ142" i="11"/>
  <c r="AU142" i="11"/>
  <c r="AV142" i="11" s="1"/>
  <c r="CM139" i="8"/>
  <c r="CQ139" i="8"/>
  <c r="CR139" i="8" s="1"/>
  <c r="EI138" i="11"/>
  <c r="EM138" i="11"/>
  <c r="EN138" i="11" s="1"/>
  <c r="BO140" i="8"/>
  <c r="BS140" i="8"/>
  <c r="BT140" i="8" s="1"/>
  <c r="CM140" i="11"/>
  <c r="CQ140" i="11"/>
  <c r="CR140" i="11" s="1"/>
  <c r="BO143" i="10"/>
  <c r="BS143" i="10"/>
  <c r="BT143" i="10" s="1"/>
  <c r="EI140" i="10"/>
  <c r="EM140" i="10"/>
  <c r="EN140" i="10" s="1"/>
  <c r="EI138" i="12"/>
  <c r="EM138" i="12"/>
  <c r="EN138" i="12" s="1"/>
  <c r="AM143" i="11"/>
  <c r="AP143" i="11" s="1"/>
  <c r="CI143" i="10"/>
  <c r="CL143" i="10" s="1"/>
  <c r="EE139" i="11"/>
  <c r="EH139" i="11" s="1"/>
  <c r="EE138" i="8"/>
  <c r="EH138" i="8" s="1"/>
  <c r="BK144" i="10"/>
  <c r="BN144" i="10" s="1"/>
  <c r="O144" i="11"/>
  <c r="R144" i="11" s="1"/>
  <c r="AM145" i="10"/>
  <c r="AP145" i="10" s="1"/>
  <c r="O146" i="10"/>
  <c r="R146" i="10" s="1"/>
  <c r="DG140" i="11"/>
  <c r="DJ140" i="11" s="1"/>
  <c r="DG142" i="10"/>
  <c r="DJ142" i="10" s="1"/>
  <c r="BK141" i="8"/>
  <c r="BN141" i="8" s="1"/>
  <c r="O143" i="8"/>
  <c r="R143" i="8" s="1"/>
  <c r="S143" i="8" s="1"/>
  <c r="W143" i="8" s="1"/>
  <c r="X143" i="8" s="1"/>
  <c r="BK142" i="12"/>
  <c r="BN142" i="12" s="1"/>
  <c r="BK142" i="11"/>
  <c r="BN142" i="11" s="1"/>
  <c r="DG140" i="12"/>
  <c r="DJ140" i="12" s="1"/>
  <c r="EE141" i="10"/>
  <c r="EH141" i="10" s="1"/>
  <c r="O144" i="12"/>
  <c r="R144" i="12" s="1"/>
  <c r="EE139" i="12"/>
  <c r="EH139" i="12" s="1"/>
  <c r="AM143" i="12"/>
  <c r="AP143" i="12" s="1"/>
  <c r="CI141" i="12"/>
  <c r="CL141" i="12" s="1"/>
  <c r="CI141" i="11"/>
  <c r="CL141" i="11" s="1"/>
  <c r="U148" i="10"/>
  <c r="L148" i="10"/>
  <c r="CO141" i="8"/>
  <c r="CG141" i="8"/>
  <c r="CH141" i="8" s="1"/>
  <c r="DX141" i="8"/>
  <c r="EO141" i="8"/>
  <c r="BQ142" i="8"/>
  <c r="BI142" i="8"/>
  <c r="BJ142" i="8" s="1"/>
  <c r="BF143" i="8"/>
  <c r="BH143" i="8" s="1"/>
  <c r="AS143" i="8"/>
  <c r="AK143" i="8"/>
  <c r="AL143" i="8" s="1"/>
  <c r="CB143" i="8"/>
  <c r="CD143" i="8" s="1"/>
  <c r="CF143" i="8" s="1"/>
  <c r="CS143" i="8"/>
  <c r="BU144" i="8"/>
  <c r="BD144" i="8"/>
  <c r="J145" i="8"/>
  <c r="L145" i="8" s="1"/>
  <c r="U144" i="8"/>
  <c r="M144" i="8"/>
  <c r="N144" i="8" s="1"/>
  <c r="AH144" i="8"/>
  <c r="AJ144" i="8" s="1"/>
  <c r="AW145" i="8"/>
  <c r="AF145" i="8"/>
  <c r="CD142" i="8"/>
  <c r="CF142" i="8" s="1"/>
  <c r="A147" i="8"/>
  <c r="Y146" i="8"/>
  <c r="H146" i="8"/>
  <c r="EK140" i="8"/>
  <c r="EC140" i="8"/>
  <c r="ED140" i="8" s="1"/>
  <c r="DQ142" i="8"/>
  <c r="CZ142" i="8"/>
  <c r="DB142" i="8" s="1"/>
  <c r="DD142" i="8" s="1"/>
  <c r="DM141" i="8"/>
  <c r="DE141" i="8"/>
  <c r="DF141" i="8" s="1"/>
  <c r="DM140" i="8"/>
  <c r="DE140" i="8"/>
  <c r="DF140" i="8" s="1"/>
  <c r="EK139" i="8"/>
  <c r="EC139" i="8"/>
  <c r="ED139" i="8" s="1"/>
  <c r="Y147" i="11"/>
  <c r="A148" i="11"/>
  <c r="H147" i="11"/>
  <c r="AW148" i="10"/>
  <c r="AF148" i="10"/>
  <c r="DB142" i="11"/>
  <c r="DD142" i="11" s="1"/>
  <c r="BF144" i="11"/>
  <c r="BH144" i="11" s="1"/>
  <c r="DM141" i="12"/>
  <c r="DE141" i="12"/>
  <c r="DF141" i="12" s="1"/>
  <c r="H147" i="12"/>
  <c r="A148" i="12"/>
  <c r="Y147" i="12"/>
  <c r="AW146" i="11"/>
  <c r="AF146" i="11"/>
  <c r="DB142" i="12"/>
  <c r="DD142" i="12" s="1"/>
  <c r="U145" i="12"/>
  <c r="M145" i="12"/>
  <c r="N145" i="12" s="1"/>
  <c r="DX142" i="11"/>
  <c r="EO142" i="11"/>
  <c r="CS144" i="11"/>
  <c r="CB144" i="11"/>
  <c r="CD143" i="12"/>
  <c r="CF143" i="12" s="1"/>
  <c r="BF146" i="10"/>
  <c r="BH146" i="10" s="1"/>
  <c r="BF144" i="12"/>
  <c r="BH144" i="12" s="1"/>
  <c r="AW146" i="12"/>
  <c r="AF146" i="12"/>
  <c r="EK140" i="12"/>
  <c r="EC140" i="12"/>
  <c r="ED140" i="12" s="1"/>
  <c r="BQ143" i="11"/>
  <c r="BI143" i="11"/>
  <c r="BJ143" i="11" s="1"/>
  <c r="DZ141" i="11"/>
  <c r="EB141" i="11" s="1"/>
  <c r="DQ143" i="12"/>
  <c r="CZ143" i="12"/>
  <c r="CS146" i="10"/>
  <c r="CB146" i="10"/>
  <c r="DZ141" i="12"/>
  <c r="EB141" i="12" s="1"/>
  <c r="CS144" i="12"/>
  <c r="CB144" i="12"/>
  <c r="AS146" i="10"/>
  <c r="AK146" i="10"/>
  <c r="AL146" i="10" s="1"/>
  <c r="J146" i="12"/>
  <c r="L146" i="12" s="1"/>
  <c r="BU147" i="10"/>
  <c r="BD147" i="10"/>
  <c r="EO142" i="12"/>
  <c r="DX142" i="12"/>
  <c r="CD145" i="10"/>
  <c r="CF145" i="10" s="1"/>
  <c r="DZ143" i="10"/>
  <c r="EB143" i="10" s="1"/>
  <c r="U147" i="10"/>
  <c r="M147" i="10"/>
  <c r="N147" i="10" s="1"/>
  <c r="DQ145" i="10"/>
  <c r="CZ145" i="10"/>
  <c r="CD143" i="11"/>
  <c r="CF143" i="11" s="1"/>
  <c r="AS144" i="11"/>
  <c r="AK144" i="11"/>
  <c r="AL144" i="11" s="1"/>
  <c r="BQ143" i="12"/>
  <c r="BI143" i="12"/>
  <c r="BJ143" i="12" s="1"/>
  <c r="U145" i="11"/>
  <c r="M145" i="11"/>
  <c r="N145" i="11" s="1"/>
  <c r="DB144" i="10"/>
  <c r="DD144" i="10" s="1"/>
  <c r="CO144" i="10"/>
  <c r="CG144" i="10"/>
  <c r="CH144" i="10" s="1"/>
  <c r="CO142" i="12"/>
  <c r="CG142" i="12"/>
  <c r="CH142" i="12" s="1"/>
  <c r="DQ143" i="11"/>
  <c r="CZ143" i="11"/>
  <c r="CO142" i="11"/>
  <c r="CG142" i="11"/>
  <c r="CH142" i="11" s="1"/>
  <c r="DM141" i="11"/>
  <c r="DE141" i="11"/>
  <c r="DF141" i="11" s="1"/>
  <c r="AH145" i="11"/>
  <c r="AJ145" i="11" s="1"/>
  <c r="AS144" i="12"/>
  <c r="AK144" i="12"/>
  <c r="AL144" i="12" s="1"/>
  <c r="DX144" i="10"/>
  <c r="EO144" i="10"/>
  <c r="EK142" i="10"/>
  <c r="EC142" i="10"/>
  <c r="ED142" i="10" s="1"/>
  <c r="AH145" i="12"/>
  <c r="AJ145" i="12" s="1"/>
  <c r="BU145" i="11"/>
  <c r="BD145" i="11"/>
  <c r="J146" i="11"/>
  <c r="L146" i="11" s="1"/>
  <c r="AH147" i="10"/>
  <c r="AJ147" i="10" s="1"/>
  <c r="BU145" i="12"/>
  <c r="BD145" i="12"/>
  <c r="A150" i="10"/>
  <c r="Y149" i="10"/>
  <c r="H149" i="10"/>
  <c r="J149" i="10" s="1"/>
  <c r="BQ145" i="10"/>
  <c r="BI145" i="10"/>
  <c r="BJ145" i="10" s="1"/>
  <c r="EK140" i="11"/>
  <c r="EC140" i="11"/>
  <c r="ED140" i="11" s="1"/>
  <c r="DM143" i="10"/>
  <c r="DE143" i="10"/>
  <c r="DF143" i="10" s="1"/>
  <c r="J149" i="13" l="1"/>
  <c r="AX149" i="8" s="1"/>
  <c r="AY149" i="8" s="1"/>
  <c r="BC149" i="8" s="1"/>
  <c r="BE149" i="8" s="1"/>
  <c r="F149" i="13"/>
  <c r="Z149" i="8" s="1"/>
  <c r="AA149" i="8" s="1"/>
  <c r="AE149" i="8" s="1"/>
  <c r="AG149" i="8" s="1"/>
  <c r="L149" i="13"/>
  <c r="AX149" i="10" s="1"/>
  <c r="AY149" i="10" s="1"/>
  <c r="BC149" i="10" s="1"/>
  <c r="BE149" i="10" s="1"/>
  <c r="I149" i="13"/>
  <c r="Z149" i="11" s="1"/>
  <c r="AA149" i="11" s="1"/>
  <c r="AE149" i="11" s="1"/>
  <c r="AG149" i="11" s="1"/>
  <c r="H149" i="13"/>
  <c r="Z149" i="10" s="1"/>
  <c r="AA149" i="10" s="1"/>
  <c r="AE149" i="10" s="1"/>
  <c r="AG149" i="10" s="1"/>
  <c r="E149" i="13"/>
  <c r="B149" i="11" s="1"/>
  <c r="C149" i="11" s="1"/>
  <c r="G149" i="11" s="1"/>
  <c r="I149" i="11" s="1"/>
  <c r="R149" i="13"/>
  <c r="CT149" i="8" s="1"/>
  <c r="CU149" i="8" s="1"/>
  <c r="CY149" i="8" s="1"/>
  <c r="DA149" i="8" s="1"/>
  <c r="N149" i="13"/>
  <c r="BV149" i="8" s="1"/>
  <c r="BW149" i="8" s="1"/>
  <c r="CA149" i="8" s="1"/>
  <c r="CC149" i="8" s="1"/>
  <c r="T149" i="13"/>
  <c r="CT149" i="10" s="1"/>
  <c r="CU149" i="10" s="1"/>
  <c r="CY149" i="10" s="1"/>
  <c r="DA149" i="10" s="1"/>
  <c r="C149" i="13"/>
  <c r="B149" i="12" s="1"/>
  <c r="C149" i="12" s="1"/>
  <c r="G149" i="12" s="1"/>
  <c r="I149" i="12" s="1"/>
  <c r="X149" i="13"/>
  <c r="DR149" i="10" s="1"/>
  <c r="DS149" i="10" s="1"/>
  <c r="DW149" i="10" s="1"/>
  <c r="DY149" i="10" s="1"/>
  <c r="K149" i="13"/>
  <c r="AX149" i="12" s="1"/>
  <c r="AY149" i="12" s="1"/>
  <c r="BC149" i="12" s="1"/>
  <c r="BE149" i="12" s="1"/>
  <c r="Y149" i="13"/>
  <c r="DR149" i="11" s="1"/>
  <c r="DS149" i="11" s="1"/>
  <c r="DW149" i="11" s="1"/>
  <c r="DY149" i="11" s="1"/>
  <c r="D149" i="13"/>
  <c r="B149" i="10" s="1"/>
  <c r="C149" i="10" s="1"/>
  <c r="G149" i="10" s="1"/>
  <c r="I149" i="10" s="1"/>
  <c r="M149" i="10" s="1"/>
  <c r="N149" i="10" s="1"/>
  <c r="M149" i="13"/>
  <c r="AX149" i="11" s="1"/>
  <c r="AY149" i="11" s="1"/>
  <c r="BC149" i="11" s="1"/>
  <c r="BE149" i="11" s="1"/>
  <c r="P149" i="13"/>
  <c r="BV149" i="10" s="1"/>
  <c r="BW149" i="10" s="1"/>
  <c r="CA149" i="10" s="1"/>
  <c r="CC149" i="10" s="1"/>
  <c r="O149" i="13"/>
  <c r="BV149" i="12" s="1"/>
  <c r="BW149" i="12" s="1"/>
  <c r="CA149" i="12" s="1"/>
  <c r="CC149" i="12" s="1"/>
  <c r="Q149" i="13"/>
  <c r="BV149" i="11" s="1"/>
  <c r="BW149" i="11" s="1"/>
  <c r="CA149" i="11" s="1"/>
  <c r="CC149" i="11" s="1"/>
  <c r="W149" i="13"/>
  <c r="DR149" i="12" s="1"/>
  <c r="DS149" i="12" s="1"/>
  <c r="DW149" i="12" s="1"/>
  <c r="DY149" i="12" s="1"/>
  <c r="V149" i="13"/>
  <c r="DR149" i="8" s="1"/>
  <c r="DS149" i="8" s="1"/>
  <c r="DW149" i="8" s="1"/>
  <c r="DY149" i="8" s="1"/>
  <c r="G149" i="13"/>
  <c r="Z149" i="12" s="1"/>
  <c r="AA149" i="12" s="1"/>
  <c r="AE149" i="12" s="1"/>
  <c r="AG149" i="12" s="1"/>
  <c r="U149" i="13"/>
  <c r="CT149" i="11" s="1"/>
  <c r="CU149" i="11" s="1"/>
  <c r="CY149" i="11" s="1"/>
  <c r="DA149" i="11" s="1"/>
  <c r="A150" i="13"/>
  <c r="B149" i="13"/>
  <c r="B149" i="8" s="1"/>
  <c r="C149" i="8" s="1"/>
  <c r="G149" i="8" s="1"/>
  <c r="I149" i="8" s="1"/>
  <c r="S149" i="13"/>
  <c r="CT149" i="12" s="1"/>
  <c r="CU149" i="12" s="1"/>
  <c r="CY149" i="12" s="1"/>
  <c r="DA149" i="12" s="1"/>
  <c r="S144" i="12"/>
  <c r="W144" i="12"/>
  <c r="X144" i="12" s="1"/>
  <c r="CM143" i="10"/>
  <c r="CQ143" i="10"/>
  <c r="CR143" i="10" s="1"/>
  <c r="EI141" i="10"/>
  <c r="EM141" i="10"/>
  <c r="EN141" i="10" s="1"/>
  <c r="DK140" i="11"/>
  <c r="DO140" i="11"/>
  <c r="DP140" i="11" s="1"/>
  <c r="AQ143" i="11"/>
  <c r="AU143" i="11"/>
  <c r="AV143" i="11" s="1"/>
  <c r="DK140" i="12"/>
  <c r="DO140" i="12"/>
  <c r="DP140" i="12" s="1"/>
  <c r="S146" i="10"/>
  <c r="W146" i="10"/>
  <c r="X146" i="10" s="1"/>
  <c r="BO142" i="11"/>
  <c r="BS142" i="11"/>
  <c r="BT142" i="11" s="1"/>
  <c r="AQ145" i="10"/>
  <c r="AU145" i="10"/>
  <c r="AV145" i="10" s="1"/>
  <c r="CM141" i="11"/>
  <c r="CQ141" i="11"/>
  <c r="CR141" i="11" s="1"/>
  <c r="BO142" i="12"/>
  <c r="BS142" i="12"/>
  <c r="BT142" i="12" s="1"/>
  <c r="S144" i="11"/>
  <c r="W144" i="11"/>
  <c r="X144" i="11" s="1"/>
  <c r="BO144" i="10"/>
  <c r="BS144" i="10"/>
  <c r="BT144" i="10" s="1"/>
  <c r="CM141" i="12"/>
  <c r="CQ141" i="12"/>
  <c r="CR141" i="12" s="1"/>
  <c r="AQ143" i="12"/>
  <c r="AU143" i="12"/>
  <c r="AV143" i="12" s="1"/>
  <c r="BO141" i="8"/>
  <c r="BS141" i="8"/>
  <c r="BT141" i="8" s="1"/>
  <c r="EI138" i="8"/>
  <c r="EM138" i="8"/>
  <c r="EN138" i="8" s="1"/>
  <c r="EM139" i="12"/>
  <c r="EN139" i="12" s="1"/>
  <c r="EI139" i="12"/>
  <c r="DK142" i="10"/>
  <c r="DO142" i="10"/>
  <c r="DP142" i="10" s="1"/>
  <c r="EI139" i="11"/>
  <c r="EM139" i="11"/>
  <c r="EN139" i="11" s="1"/>
  <c r="BK145" i="10"/>
  <c r="BN145" i="10" s="1"/>
  <c r="O145" i="12"/>
  <c r="R145" i="12" s="1"/>
  <c r="AM146" i="10"/>
  <c r="AP146" i="10" s="1"/>
  <c r="AM144" i="11"/>
  <c r="AP144" i="11" s="1"/>
  <c r="DG141" i="12"/>
  <c r="DJ141" i="12" s="1"/>
  <c r="CI141" i="8"/>
  <c r="CL141" i="8" s="1"/>
  <c r="CI144" i="10"/>
  <c r="CL144" i="10" s="1"/>
  <c r="EE139" i="8"/>
  <c r="EH139" i="8" s="1"/>
  <c r="EE140" i="8"/>
  <c r="EH140" i="8" s="1"/>
  <c r="AM143" i="8"/>
  <c r="AP143" i="8" s="1"/>
  <c r="AQ143" i="8" s="1"/>
  <c r="AU143" i="8" s="1"/>
  <c r="AV143" i="8" s="1"/>
  <c r="BK143" i="11"/>
  <c r="BN143" i="11" s="1"/>
  <c r="EE142" i="10"/>
  <c r="EH142" i="10" s="1"/>
  <c r="O144" i="8"/>
  <c r="R144" i="8" s="1"/>
  <c r="S144" i="8" s="1"/>
  <c r="W144" i="8" s="1"/>
  <c r="X144" i="8" s="1"/>
  <c r="DG143" i="10"/>
  <c r="DJ143" i="10" s="1"/>
  <c r="EE140" i="12"/>
  <c r="EH140" i="12" s="1"/>
  <c r="DG140" i="8"/>
  <c r="DJ140" i="8" s="1"/>
  <c r="CI142" i="11"/>
  <c r="CL142" i="11" s="1"/>
  <c r="O145" i="11"/>
  <c r="R145" i="11" s="1"/>
  <c r="BK142" i="8"/>
  <c r="BN142" i="8" s="1"/>
  <c r="W148" i="10"/>
  <c r="X148" i="10" s="1"/>
  <c r="CI142" i="12"/>
  <c r="CL142" i="12" s="1"/>
  <c r="O147" i="10"/>
  <c r="R147" i="10" s="1"/>
  <c r="S147" i="10" s="1"/>
  <c r="DG141" i="8"/>
  <c r="DJ141" i="8" s="1"/>
  <c r="DK141" i="8" s="1"/>
  <c r="DG141" i="11"/>
  <c r="DJ141" i="11" s="1"/>
  <c r="EE140" i="11"/>
  <c r="EH140" i="11" s="1"/>
  <c r="AM144" i="12"/>
  <c r="AP144" i="12" s="1"/>
  <c r="AQ144" i="12" s="1"/>
  <c r="BK143" i="12"/>
  <c r="BN143" i="12" s="1"/>
  <c r="U149" i="10"/>
  <c r="L149" i="10"/>
  <c r="BU145" i="8"/>
  <c r="BD145" i="8"/>
  <c r="BF145" i="8" s="1"/>
  <c r="BH145" i="8" s="1"/>
  <c r="CS144" i="8"/>
  <c r="CB144" i="8"/>
  <c r="DQ143" i="8"/>
  <c r="CZ143" i="8"/>
  <c r="J146" i="8"/>
  <c r="L146" i="8" s="1"/>
  <c r="AS144" i="8"/>
  <c r="AK144" i="8"/>
  <c r="AL144" i="8" s="1"/>
  <c r="CO143" i="8"/>
  <c r="CG143" i="8"/>
  <c r="CH143" i="8" s="1"/>
  <c r="AF146" i="8"/>
  <c r="AW146" i="8"/>
  <c r="Y147" i="8"/>
  <c r="A148" i="8"/>
  <c r="H147" i="8"/>
  <c r="DM142" i="8"/>
  <c r="DE142" i="8"/>
  <c r="DF142" i="8" s="1"/>
  <c r="CO142" i="8"/>
  <c r="CG142" i="8"/>
  <c r="CH142" i="8" s="1"/>
  <c r="DZ141" i="8"/>
  <c r="EB141" i="8" s="1"/>
  <c r="DX142" i="8"/>
  <c r="EO142" i="8"/>
  <c r="U145" i="8"/>
  <c r="M145" i="8"/>
  <c r="N145" i="8" s="1"/>
  <c r="AH145" i="8"/>
  <c r="AJ145" i="8" s="1"/>
  <c r="BF144" i="8"/>
  <c r="BH144" i="8" s="1"/>
  <c r="BI143" i="8"/>
  <c r="BJ143" i="8" s="1"/>
  <c r="BQ143" i="8"/>
  <c r="AS145" i="11"/>
  <c r="AK145" i="11"/>
  <c r="AL145" i="11" s="1"/>
  <c r="DX143" i="11"/>
  <c r="EO143" i="11"/>
  <c r="DM144" i="10"/>
  <c r="DE144" i="10"/>
  <c r="DF144" i="10" s="1"/>
  <c r="DX145" i="10"/>
  <c r="EO145" i="10"/>
  <c r="CS145" i="12"/>
  <c r="CB145" i="12"/>
  <c r="BF145" i="11"/>
  <c r="BH145" i="11" s="1"/>
  <c r="EK143" i="10"/>
  <c r="EC143" i="10"/>
  <c r="ED143" i="10" s="1"/>
  <c r="CS147" i="10"/>
  <c r="CB147" i="10"/>
  <c r="EK141" i="12"/>
  <c r="EC141" i="12"/>
  <c r="ED141" i="12" s="1"/>
  <c r="AH146" i="12"/>
  <c r="AJ146" i="12" s="1"/>
  <c r="AH146" i="11"/>
  <c r="AJ146" i="11" s="1"/>
  <c r="J147" i="11"/>
  <c r="L147" i="11" s="1"/>
  <c r="CS145" i="11"/>
  <c r="CB145" i="11"/>
  <c r="CD146" i="10"/>
  <c r="CF146" i="10" s="1"/>
  <c r="BU146" i="12"/>
  <c r="BD146" i="12"/>
  <c r="BQ146" i="10"/>
  <c r="BI146" i="10"/>
  <c r="BJ146" i="10" s="1"/>
  <c r="DZ142" i="11"/>
  <c r="EB142" i="11" s="1"/>
  <c r="BU146" i="11"/>
  <c r="BD146" i="11"/>
  <c r="A149" i="11"/>
  <c r="H148" i="11"/>
  <c r="Y148" i="11"/>
  <c r="U146" i="12"/>
  <c r="M146" i="12"/>
  <c r="N146" i="12" s="1"/>
  <c r="DQ146" i="10"/>
  <c r="CZ146" i="10"/>
  <c r="AW147" i="12"/>
  <c r="AF147" i="12"/>
  <c r="AW147" i="11"/>
  <c r="AF147" i="11"/>
  <c r="AS147" i="10"/>
  <c r="AK147" i="10"/>
  <c r="AL147" i="10" s="1"/>
  <c r="DZ144" i="10"/>
  <c r="EB144" i="10" s="1"/>
  <c r="DB143" i="12"/>
  <c r="DD143" i="12" s="1"/>
  <c r="CO143" i="12"/>
  <c r="CG143" i="12"/>
  <c r="CH143" i="12" s="1"/>
  <c r="A149" i="12"/>
  <c r="Y148" i="12"/>
  <c r="H148" i="12"/>
  <c r="BQ144" i="11"/>
  <c r="BI144" i="11"/>
  <c r="BJ144" i="11" s="1"/>
  <c r="CO145" i="10"/>
  <c r="CG145" i="10"/>
  <c r="CH145" i="10" s="1"/>
  <c r="DX143" i="12"/>
  <c r="EO143" i="12"/>
  <c r="CD144" i="11"/>
  <c r="CF144" i="11" s="1"/>
  <c r="J147" i="12"/>
  <c r="L147" i="12" s="1"/>
  <c r="AW149" i="10"/>
  <c r="AF149" i="10"/>
  <c r="U146" i="11"/>
  <c r="M146" i="11"/>
  <c r="N146" i="11" s="1"/>
  <c r="DZ142" i="12"/>
  <c r="EB142" i="12" s="1"/>
  <c r="CD144" i="12"/>
  <c r="CF144" i="12" s="1"/>
  <c r="DQ144" i="11"/>
  <c r="CZ144" i="11"/>
  <c r="DM142" i="11"/>
  <c r="DE142" i="11"/>
  <c r="DF142" i="11" s="1"/>
  <c r="CO143" i="11"/>
  <c r="CG143" i="11"/>
  <c r="CH143" i="11" s="1"/>
  <c r="DQ144" i="12"/>
  <c r="CZ144" i="12"/>
  <c r="EK141" i="11"/>
  <c r="EC141" i="11"/>
  <c r="ED141" i="11" s="1"/>
  <c r="DM142" i="12"/>
  <c r="DE142" i="12"/>
  <c r="DF142" i="12" s="1"/>
  <c r="AH148" i="10"/>
  <c r="AJ148" i="10" s="1"/>
  <c r="Y150" i="10"/>
  <c r="A151" i="10"/>
  <c r="H150" i="10"/>
  <c r="BF145" i="12"/>
  <c r="BH145" i="12" s="1"/>
  <c r="AS145" i="12"/>
  <c r="AK145" i="12"/>
  <c r="AL145" i="12" s="1"/>
  <c r="DB143" i="11"/>
  <c r="DD143" i="11" s="1"/>
  <c r="DB145" i="10"/>
  <c r="DD145" i="10" s="1"/>
  <c r="BF147" i="10"/>
  <c r="BH147" i="10" s="1"/>
  <c r="BQ144" i="12"/>
  <c r="BI144" i="12"/>
  <c r="BJ144" i="12" s="1"/>
  <c r="BU148" i="10"/>
  <c r="BD148" i="10"/>
  <c r="E150" i="13" l="1"/>
  <c r="B150" i="11" s="1"/>
  <c r="C150" i="11" s="1"/>
  <c r="G150" i="11" s="1"/>
  <c r="I150" i="11" s="1"/>
  <c r="T150" i="13"/>
  <c r="CT150" i="10" s="1"/>
  <c r="CU150" i="10" s="1"/>
  <c r="CY150" i="10" s="1"/>
  <c r="DA150" i="10" s="1"/>
  <c r="L150" i="13"/>
  <c r="AX150" i="10" s="1"/>
  <c r="AY150" i="10" s="1"/>
  <c r="BC150" i="10" s="1"/>
  <c r="BE150" i="10" s="1"/>
  <c r="K150" i="13"/>
  <c r="AX150" i="12" s="1"/>
  <c r="AY150" i="12" s="1"/>
  <c r="BC150" i="12" s="1"/>
  <c r="BE150" i="12" s="1"/>
  <c r="R150" i="13"/>
  <c r="CT150" i="8" s="1"/>
  <c r="CU150" i="8" s="1"/>
  <c r="CY150" i="8" s="1"/>
  <c r="DA150" i="8" s="1"/>
  <c r="U150" i="13"/>
  <c r="CT150" i="11" s="1"/>
  <c r="CU150" i="11" s="1"/>
  <c r="CY150" i="11" s="1"/>
  <c r="DA150" i="11" s="1"/>
  <c r="M150" i="13"/>
  <c r="AX150" i="11" s="1"/>
  <c r="AY150" i="11" s="1"/>
  <c r="BC150" i="11" s="1"/>
  <c r="BE150" i="11" s="1"/>
  <c r="I150" i="13"/>
  <c r="Z150" i="11" s="1"/>
  <c r="AA150" i="11" s="1"/>
  <c r="AE150" i="11" s="1"/>
  <c r="AG150" i="11" s="1"/>
  <c r="V150" i="13"/>
  <c r="DR150" i="8" s="1"/>
  <c r="DS150" i="8" s="1"/>
  <c r="DW150" i="8" s="1"/>
  <c r="DY150" i="8" s="1"/>
  <c r="D150" i="13"/>
  <c r="B150" i="10" s="1"/>
  <c r="C150" i="10" s="1"/>
  <c r="G150" i="10" s="1"/>
  <c r="I150" i="10" s="1"/>
  <c r="Y150" i="13"/>
  <c r="DR150" i="11" s="1"/>
  <c r="DS150" i="11" s="1"/>
  <c r="DW150" i="11" s="1"/>
  <c r="DY150" i="11" s="1"/>
  <c r="X150" i="13"/>
  <c r="DR150" i="10" s="1"/>
  <c r="DS150" i="10" s="1"/>
  <c r="DW150" i="10" s="1"/>
  <c r="DY150" i="10" s="1"/>
  <c r="F150" i="13"/>
  <c r="Z150" i="8" s="1"/>
  <c r="AA150" i="8" s="1"/>
  <c r="AE150" i="8" s="1"/>
  <c r="AG150" i="8" s="1"/>
  <c r="P150" i="13"/>
  <c r="BV150" i="10" s="1"/>
  <c r="BW150" i="10" s="1"/>
  <c r="CA150" i="10" s="1"/>
  <c r="CC150" i="10" s="1"/>
  <c r="H150" i="13"/>
  <c r="Z150" i="10" s="1"/>
  <c r="AA150" i="10" s="1"/>
  <c r="AE150" i="10" s="1"/>
  <c r="AG150" i="10" s="1"/>
  <c r="W150" i="13"/>
  <c r="DR150" i="12" s="1"/>
  <c r="DS150" i="12" s="1"/>
  <c r="DW150" i="12" s="1"/>
  <c r="DY150" i="12" s="1"/>
  <c r="S150" i="13"/>
  <c r="CT150" i="12" s="1"/>
  <c r="CU150" i="12" s="1"/>
  <c r="CY150" i="12" s="1"/>
  <c r="DA150" i="12" s="1"/>
  <c r="C150" i="13"/>
  <c r="B150" i="12" s="1"/>
  <c r="C150" i="12" s="1"/>
  <c r="G150" i="12" s="1"/>
  <c r="I150" i="12" s="1"/>
  <c r="N150" i="13"/>
  <c r="BV150" i="8" s="1"/>
  <c r="BW150" i="8" s="1"/>
  <c r="CA150" i="8" s="1"/>
  <c r="CC150" i="8" s="1"/>
  <c r="B150" i="13"/>
  <c r="B150" i="8" s="1"/>
  <c r="C150" i="8" s="1"/>
  <c r="G150" i="8" s="1"/>
  <c r="I150" i="8" s="1"/>
  <c r="O150" i="13"/>
  <c r="BV150" i="12" s="1"/>
  <c r="BW150" i="12" s="1"/>
  <c r="CA150" i="12" s="1"/>
  <c r="CC150" i="12" s="1"/>
  <c r="J150" i="13"/>
  <c r="AX150" i="8" s="1"/>
  <c r="AY150" i="8" s="1"/>
  <c r="BC150" i="8" s="1"/>
  <c r="BE150" i="8" s="1"/>
  <c r="Q150" i="13"/>
  <c r="BV150" i="11" s="1"/>
  <c r="BW150" i="11" s="1"/>
  <c r="CA150" i="11" s="1"/>
  <c r="CC150" i="11" s="1"/>
  <c r="A151" i="13"/>
  <c r="G150" i="13"/>
  <c r="Z150" i="12" s="1"/>
  <c r="AA150" i="12" s="1"/>
  <c r="AE150" i="12" s="1"/>
  <c r="AG150" i="12" s="1"/>
  <c r="DK141" i="11"/>
  <c r="DO141" i="11"/>
  <c r="DP141" i="11" s="1"/>
  <c r="CM142" i="12"/>
  <c r="CQ142" i="12"/>
  <c r="CR142" i="12" s="1"/>
  <c r="BO143" i="12"/>
  <c r="BS143" i="12"/>
  <c r="BT143" i="12" s="1"/>
  <c r="EI140" i="11"/>
  <c r="EM140" i="11"/>
  <c r="EN140" i="11" s="1"/>
  <c r="DK140" i="8"/>
  <c r="DO140" i="8"/>
  <c r="DP140" i="8" s="1"/>
  <c r="EI139" i="8"/>
  <c r="EM139" i="8"/>
  <c r="EN139" i="8" s="1"/>
  <c r="EI140" i="12"/>
  <c r="EM140" i="12"/>
  <c r="EN140" i="12" s="1"/>
  <c r="CM144" i="10"/>
  <c r="CQ144" i="10"/>
  <c r="CR144" i="10" s="1"/>
  <c r="DK143" i="10"/>
  <c r="DO143" i="10"/>
  <c r="DP143" i="10" s="1"/>
  <c r="CQ141" i="8"/>
  <c r="CR141" i="8" s="1"/>
  <c r="CM141" i="8"/>
  <c r="DK141" i="12"/>
  <c r="DO141" i="12"/>
  <c r="DP141" i="12" s="1"/>
  <c r="EI142" i="10"/>
  <c r="EM142" i="10"/>
  <c r="EN142" i="10" s="1"/>
  <c r="AQ144" i="11"/>
  <c r="AU144" i="11"/>
  <c r="AV144" i="11" s="1"/>
  <c r="BO142" i="8"/>
  <c r="BS142" i="8"/>
  <c r="BT142" i="8" s="1"/>
  <c r="BO143" i="11"/>
  <c r="BS143" i="11"/>
  <c r="BT143" i="11" s="1"/>
  <c r="AQ146" i="10"/>
  <c r="AU146" i="10"/>
  <c r="AV146" i="10" s="1"/>
  <c r="S145" i="12"/>
  <c r="W145" i="12"/>
  <c r="X145" i="12" s="1"/>
  <c r="S145" i="11"/>
  <c r="W145" i="11"/>
  <c r="X145" i="11" s="1"/>
  <c r="CM142" i="11"/>
  <c r="CQ142" i="11"/>
  <c r="CR142" i="11" s="1"/>
  <c r="EI140" i="8"/>
  <c r="EM140" i="8"/>
  <c r="EN140" i="8" s="1"/>
  <c r="BO145" i="10"/>
  <c r="BS145" i="10"/>
  <c r="BT145" i="10" s="1"/>
  <c r="AM147" i="10"/>
  <c r="AP147" i="10" s="1"/>
  <c r="BK146" i="10"/>
  <c r="BN146" i="10" s="1"/>
  <c r="EE143" i="10"/>
  <c r="EH143" i="10" s="1"/>
  <c r="CI142" i="8"/>
  <c r="CL142" i="8" s="1"/>
  <c r="O149" i="10"/>
  <c r="R149" i="10" s="1"/>
  <c r="O146" i="12"/>
  <c r="R146" i="12" s="1"/>
  <c r="CI143" i="11"/>
  <c r="CL143" i="11" s="1"/>
  <c r="O146" i="11"/>
  <c r="R146" i="11" s="1"/>
  <c r="DG142" i="8"/>
  <c r="DJ142" i="8" s="1"/>
  <c r="CI143" i="8"/>
  <c r="CL143" i="8" s="1"/>
  <c r="AM145" i="12"/>
  <c r="AP145" i="12" s="1"/>
  <c r="DG142" i="12"/>
  <c r="DJ142" i="12" s="1"/>
  <c r="DG142" i="11"/>
  <c r="DJ142" i="11" s="1"/>
  <c r="CI145" i="10"/>
  <c r="CL145" i="10" s="1"/>
  <c r="CI143" i="12"/>
  <c r="CL143" i="12" s="1"/>
  <c r="AM145" i="11"/>
  <c r="AP145" i="11" s="1"/>
  <c r="O145" i="8"/>
  <c r="R145" i="8" s="1"/>
  <c r="S145" i="8" s="1"/>
  <c r="W145" i="8" s="1"/>
  <c r="X145" i="8" s="1"/>
  <c r="EE141" i="12"/>
  <c r="EH141" i="12" s="1"/>
  <c r="AM144" i="8"/>
  <c r="AP144" i="8" s="1"/>
  <c r="AQ144" i="8" s="1"/>
  <c r="AU144" i="8" s="1"/>
  <c r="AV144" i="8" s="1"/>
  <c r="EE141" i="11"/>
  <c r="EH141" i="11" s="1"/>
  <c r="BK144" i="11"/>
  <c r="BN144" i="11" s="1"/>
  <c r="W147" i="10"/>
  <c r="X147" i="10" s="1"/>
  <c r="DO141" i="8"/>
  <c r="DP141" i="8" s="1"/>
  <c r="AU144" i="12"/>
  <c r="AV144" i="12" s="1"/>
  <c r="BK144" i="12"/>
  <c r="BN144" i="12" s="1"/>
  <c r="BO144" i="12" s="1"/>
  <c r="BK143" i="8"/>
  <c r="BN143" i="8" s="1"/>
  <c r="DG144" i="10"/>
  <c r="DJ144" i="10" s="1"/>
  <c r="DK144" i="10" s="1"/>
  <c r="BQ144" i="8"/>
  <c r="BI144" i="8"/>
  <c r="BJ144" i="8" s="1"/>
  <c r="DZ142" i="8"/>
  <c r="EB142" i="8" s="1"/>
  <c r="DX143" i="8"/>
  <c r="EO143" i="8"/>
  <c r="AS145" i="8"/>
  <c r="AK145" i="8"/>
  <c r="AL145" i="8" s="1"/>
  <c r="CD144" i="8"/>
  <c r="CF144" i="8" s="1"/>
  <c r="J147" i="8"/>
  <c r="L147" i="8" s="1"/>
  <c r="DQ144" i="8"/>
  <c r="CZ144" i="8"/>
  <c r="EK141" i="8"/>
  <c r="EC141" i="8"/>
  <c r="ED141" i="8" s="1"/>
  <c r="A149" i="8"/>
  <c r="Y148" i="8"/>
  <c r="H148" i="8"/>
  <c r="BQ145" i="8"/>
  <c r="BI145" i="8"/>
  <c r="BJ145" i="8" s="1"/>
  <c r="AW147" i="8"/>
  <c r="AF147" i="8"/>
  <c r="CB145" i="8"/>
  <c r="CS145" i="8"/>
  <c r="BU146" i="8"/>
  <c r="BD146" i="8"/>
  <c r="U146" i="8"/>
  <c r="M146" i="8"/>
  <c r="N146" i="8" s="1"/>
  <c r="AH146" i="8"/>
  <c r="AJ146" i="8" s="1"/>
  <c r="DB143" i="8"/>
  <c r="DD143" i="8" s="1"/>
  <c r="BF148" i="10"/>
  <c r="BH148" i="10" s="1"/>
  <c r="DB144" i="12"/>
  <c r="DD144" i="12" s="1"/>
  <c r="EK144" i="10"/>
  <c r="EC144" i="10"/>
  <c r="ED144" i="10" s="1"/>
  <c r="AH147" i="11"/>
  <c r="AJ147" i="11" s="1"/>
  <c r="DX146" i="10"/>
  <c r="EO146" i="10"/>
  <c r="CS146" i="11"/>
  <c r="CB146" i="11"/>
  <c r="CO146" i="10"/>
  <c r="CG146" i="10"/>
  <c r="CH146" i="10" s="1"/>
  <c r="BQ145" i="11"/>
  <c r="BI145" i="11"/>
  <c r="BJ145" i="11" s="1"/>
  <c r="CS148" i="10"/>
  <c r="CB148" i="10"/>
  <c r="DM143" i="11"/>
  <c r="DE143" i="11"/>
  <c r="DF143" i="11" s="1"/>
  <c r="DX144" i="12"/>
  <c r="EO144" i="12"/>
  <c r="DZ143" i="12"/>
  <c r="EB143" i="12" s="1"/>
  <c r="BU147" i="11"/>
  <c r="BD147" i="11"/>
  <c r="U147" i="11"/>
  <c r="M147" i="11"/>
  <c r="N147" i="11" s="1"/>
  <c r="CD145" i="12"/>
  <c r="CF145" i="12" s="1"/>
  <c r="DZ143" i="11"/>
  <c r="EB143" i="11" s="1"/>
  <c r="BQ147" i="10"/>
  <c r="BI147" i="10"/>
  <c r="BJ147" i="10" s="1"/>
  <c r="AS148" i="10"/>
  <c r="AK148" i="10"/>
  <c r="AL148" i="10" s="1"/>
  <c r="DB144" i="11"/>
  <c r="DD144" i="11" s="1"/>
  <c r="J148" i="12"/>
  <c r="L148" i="12" s="1"/>
  <c r="AH147" i="12"/>
  <c r="AJ147" i="12" s="1"/>
  <c r="EK142" i="11"/>
  <c r="EC142" i="11"/>
  <c r="ED142" i="11" s="1"/>
  <c r="DQ145" i="12"/>
  <c r="CZ145" i="12"/>
  <c r="DX144" i="11"/>
  <c r="EO144" i="11"/>
  <c r="AW148" i="12"/>
  <c r="AF148" i="12"/>
  <c r="DM143" i="12"/>
  <c r="DE143" i="12"/>
  <c r="DF143" i="12" s="1"/>
  <c r="BU147" i="12"/>
  <c r="BD147" i="12"/>
  <c r="AS146" i="11"/>
  <c r="AK146" i="11"/>
  <c r="AL146" i="11" s="1"/>
  <c r="CD147" i="10"/>
  <c r="CF147" i="10" s="1"/>
  <c r="J150" i="10"/>
  <c r="L150" i="10" s="1"/>
  <c r="Y149" i="12"/>
  <c r="A150" i="12"/>
  <c r="H149" i="12"/>
  <c r="AF148" i="11"/>
  <c r="AW148" i="11"/>
  <c r="DQ147" i="10"/>
  <c r="CZ147" i="10"/>
  <c r="A152" i="10"/>
  <c r="Y151" i="10"/>
  <c r="H151" i="10"/>
  <c r="J151" i="10" s="1"/>
  <c r="CO144" i="12"/>
  <c r="CG144" i="12"/>
  <c r="CH144" i="12" s="1"/>
  <c r="U147" i="12"/>
  <c r="M147" i="12"/>
  <c r="N147" i="12" s="1"/>
  <c r="J148" i="11"/>
  <c r="L148" i="11" s="1"/>
  <c r="BF146" i="12"/>
  <c r="BH146" i="12" s="1"/>
  <c r="CD145" i="11"/>
  <c r="CF145" i="11" s="1"/>
  <c r="DZ145" i="10"/>
  <c r="EB145" i="10" s="1"/>
  <c r="DM145" i="10"/>
  <c r="DE145" i="10"/>
  <c r="DF145" i="10" s="1"/>
  <c r="BQ145" i="12"/>
  <c r="BI145" i="12"/>
  <c r="BJ145" i="12" s="1"/>
  <c r="AW150" i="10"/>
  <c r="AF150" i="10"/>
  <c r="AH149" i="10"/>
  <c r="AJ149" i="10" s="1"/>
  <c r="A150" i="11"/>
  <c r="H149" i="11"/>
  <c r="Y149" i="11"/>
  <c r="CS146" i="12"/>
  <c r="CB146" i="12"/>
  <c r="DQ145" i="11"/>
  <c r="CZ145" i="11"/>
  <c r="AS146" i="12"/>
  <c r="AK146" i="12"/>
  <c r="AL146" i="12" s="1"/>
  <c r="EK142" i="12"/>
  <c r="EC142" i="12"/>
  <c r="ED142" i="12" s="1"/>
  <c r="BU149" i="10"/>
  <c r="BD149" i="10"/>
  <c r="CO144" i="11"/>
  <c r="CG144" i="11"/>
  <c r="CH144" i="11" s="1"/>
  <c r="DB146" i="10"/>
  <c r="DD146" i="10" s="1"/>
  <c r="BF146" i="11"/>
  <c r="BH146" i="11" s="1"/>
  <c r="O151" i="13" l="1"/>
  <c r="BV151" i="12" s="1"/>
  <c r="BW151" i="12" s="1"/>
  <c r="CA151" i="12" s="1"/>
  <c r="CC151" i="12" s="1"/>
  <c r="C151" i="13"/>
  <c r="B151" i="12" s="1"/>
  <c r="C151" i="12" s="1"/>
  <c r="G151" i="12" s="1"/>
  <c r="I151" i="12" s="1"/>
  <c r="S151" i="13"/>
  <c r="CT151" i="12" s="1"/>
  <c r="CU151" i="12" s="1"/>
  <c r="CY151" i="12" s="1"/>
  <c r="DA151" i="12" s="1"/>
  <c r="I151" i="13"/>
  <c r="Z151" i="11" s="1"/>
  <c r="AA151" i="11" s="1"/>
  <c r="AE151" i="11" s="1"/>
  <c r="AG151" i="11" s="1"/>
  <c r="N151" i="13"/>
  <c r="BV151" i="8" s="1"/>
  <c r="BW151" i="8" s="1"/>
  <c r="CA151" i="8" s="1"/>
  <c r="CC151" i="8" s="1"/>
  <c r="K151" i="13"/>
  <c r="AX151" i="12" s="1"/>
  <c r="AY151" i="12" s="1"/>
  <c r="BC151" i="12" s="1"/>
  <c r="BE151" i="12" s="1"/>
  <c r="M151" i="13"/>
  <c r="AX151" i="11" s="1"/>
  <c r="AY151" i="11" s="1"/>
  <c r="BC151" i="11" s="1"/>
  <c r="BE151" i="11" s="1"/>
  <c r="E151" i="13"/>
  <c r="B151" i="11" s="1"/>
  <c r="C151" i="11" s="1"/>
  <c r="G151" i="11" s="1"/>
  <c r="I151" i="11" s="1"/>
  <c r="D151" i="13"/>
  <c r="B151" i="10" s="1"/>
  <c r="C151" i="10" s="1"/>
  <c r="G151" i="10" s="1"/>
  <c r="I151" i="10" s="1"/>
  <c r="H151" i="13"/>
  <c r="Z151" i="10" s="1"/>
  <c r="AA151" i="10" s="1"/>
  <c r="AE151" i="10" s="1"/>
  <c r="AG151" i="10" s="1"/>
  <c r="X151" i="13"/>
  <c r="DR151" i="10" s="1"/>
  <c r="DS151" i="10" s="1"/>
  <c r="DW151" i="10" s="1"/>
  <c r="DY151" i="10" s="1"/>
  <c r="T151" i="13"/>
  <c r="CT151" i="10" s="1"/>
  <c r="CU151" i="10" s="1"/>
  <c r="CY151" i="10" s="1"/>
  <c r="DA151" i="10" s="1"/>
  <c r="F151" i="13"/>
  <c r="Z151" i="8" s="1"/>
  <c r="AA151" i="8" s="1"/>
  <c r="AE151" i="8" s="1"/>
  <c r="AG151" i="8" s="1"/>
  <c r="Q151" i="13"/>
  <c r="BV151" i="11" s="1"/>
  <c r="BW151" i="11" s="1"/>
  <c r="CA151" i="11" s="1"/>
  <c r="CC151" i="11" s="1"/>
  <c r="R151" i="13"/>
  <c r="CT151" i="8" s="1"/>
  <c r="CU151" i="8" s="1"/>
  <c r="CY151" i="8" s="1"/>
  <c r="DA151" i="8" s="1"/>
  <c r="V151" i="13"/>
  <c r="DR151" i="8" s="1"/>
  <c r="DS151" i="8" s="1"/>
  <c r="DW151" i="8" s="1"/>
  <c r="DY151" i="8" s="1"/>
  <c r="A152" i="13"/>
  <c r="L151" i="13"/>
  <c r="AX151" i="10" s="1"/>
  <c r="AY151" i="10" s="1"/>
  <c r="BC151" i="10" s="1"/>
  <c r="BE151" i="10" s="1"/>
  <c r="J151" i="13"/>
  <c r="AX151" i="8" s="1"/>
  <c r="AY151" i="8" s="1"/>
  <c r="BC151" i="8" s="1"/>
  <c r="BE151" i="8" s="1"/>
  <c r="U151" i="13"/>
  <c r="CT151" i="11" s="1"/>
  <c r="CU151" i="11" s="1"/>
  <c r="CY151" i="11" s="1"/>
  <c r="DA151" i="11" s="1"/>
  <c r="Y151" i="13"/>
  <c r="DR151" i="11" s="1"/>
  <c r="DS151" i="11" s="1"/>
  <c r="DW151" i="11" s="1"/>
  <c r="DY151" i="11" s="1"/>
  <c r="B151" i="13"/>
  <c r="B151" i="8" s="1"/>
  <c r="C151" i="8" s="1"/>
  <c r="G151" i="8" s="1"/>
  <c r="I151" i="8" s="1"/>
  <c r="W151" i="13"/>
  <c r="DR151" i="12" s="1"/>
  <c r="DS151" i="12" s="1"/>
  <c r="DW151" i="12" s="1"/>
  <c r="DY151" i="12" s="1"/>
  <c r="G151" i="13"/>
  <c r="Z151" i="12" s="1"/>
  <c r="AA151" i="12" s="1"/>
  <c r="AE151" i="12" s="1"/>
  <c r="AG151" i="12" s="1"/>
  <c r="P151" i="13"/>
  <c r="BV151" i="10" s="1"/>
  <c r="BW151" i="10" s="1"/>
  <c r="CA151" i="10" s="1"/>
  <c r="CC151" i="10" s="1"/>
  <c r="BO143" i="8"/>
  <c r="BS143" i="8"/>
  <c r="BT143" i="8" s="1"/>
  <c r="CM145" i="10"/>
  <c r="CQ145" i="10"/>
  <c r="CR145" i="10" s="1"/>
  <c r="S146" i="12"/>
  <c r="W146" i="12"/>
  <c r="X146" i="12" s="1"/>
  <c r="BO144" i="11"/>
  <c r="BS144" i="11"/>
  <c r="BT144" i="11" s="1"/>
  <c r="DK142" i="11"/>
  <c r="DO142" i="11"/>
  <c r="DP142" i="11" s="1"/>
  <c r="W149" i="10"/>
  <c r="X149" i="10" s="1"/>
  <c r="S149" i="10"/>
  <c r="EI141" i="11"/>
  <c r="EM141" i="11"/>
  <c r="EN141" i="11" s="1"/>
  <c r="DK142" i="12"/>
  <c r="DO142" i="12"/>
  <c r="DP142" i="12" s="1"/>
  <c r="CM142" i="8"/>
  <c r="CQ142" i="8"/>
  <c r="CR142" i="8" s="1"/>
  <c r="AQ145" i="12"/>
  <c r="AU145" i="12"/>
  <c r="AV145" i="12" s="1"/>
  <c r="EI143" i="10"/>
  <c r="EM143" i="10"/>
  <c r="EN143" i="10" s="1"/>
  <c r="EI141" i="12"/>
  <c r="EM141" i="12"/>
  <c r="EN141" i="12" s="1"/>
  <c r="CM143" i="8"/>
  <c r="CQ143" i="8"/>
  <c r="CR143" i="8" s="1"/>
  <c r="BO146" i="10"/>
  <c r="BS146" i="10"/>
  <c r="BT146" i="10" s="1"/>
  <c r="DK142" i="8"/>
  <c r="DO142" i="8"/>
  <c r="DP142" i="8" s="1"/>
  <c r="AQ147" i="10"/>
  <c r="AU147" i="10"/>
  <c r="AV147" i="10" s="1"/>
  <c r="AQ145" i="11"/>
  <c r="AU145" i="11"/>
  <c r="AV145" i="11" s="1"/>
  <c r="W146" i="11"/>
  <c r="X146" i="11" s="1"/>
  <c r="S146" i="11"/>
  <c r="CM143" i="12"/>
  <c r="CQ143" i="12"/>
  <c r="CR143" i="12" s="1"/>
  <c r="CM143" i="11"/>
  <c r="CQ143" i="11"/>
  <c r="CR143" i="11" s="1"/>
  <c r="BK145" i="12"/>
  <c r="BN145" i="12" s="1"/>
  <c r="CI146" i="10"/>
  <c r="CL146" i="10" s="1"/>
  <c r="BK144" i="8"/>
  <c r="BN144" i="8" s="1"/>
  <c r="O147" i="12"/>
  <c r="R147" i="12" s="1"/>
  <c r="AM146" i="11"/>
  <c r="AP146" i="11" s="1"/>
  <c r="DG145" i="10"/>
  <c r="DJ145" i="10" s="1"/>
  <c r="O147" i="11"/>
  <c r="R147" i="11" s="1"/>
  <c r="AM145" i="8"/>
  <c r="AP145" i="8" s="1"/>
  <c r="AQ145" i="8" s="1"/>
  <c r="AU145" i="8" s="1"/>
  <c r="AV145" i="8" s="1"/>
  <c r="DG143" i="11"/>
  <c r="DJ143" i="11" s="1"/>
  <c r="CI144" i="12"/>
  <c r="CL144" i="12" s="1"/>
  <c r="AM148" i="10"/>
  <c r="AP148" i="10" s="1"/>
  <c r="AM146" i="12"/>
  <c r="AP146" i="12" s="1"/>
  <c r="EE141" i="8"/>
  <c r="EH141" i="8" s="1"/>
  <c r="BS144" i="12"/>
  <c r="BT144" i="12" s="1"/>
  <c r="EE142" i="12"/>
  <c r="EH142" i="12" s="1"/>
  <c r="DG143" i="12"/>
  <c r="DJ143" i="12" s="1"/>
  <c r="DK143" i="12" s="1"/>
  <c r="BK147" i="10"/>
  <c r="BN147" i="10" s="1"/>
  <c r="BO147" i="10" s="1"/>
  <c r="EE142" i="11"/>
  <c r="EH142" i="11" s="1"/>
  <c r="BK145" i="11"/>
  <c r="BN145" i="11" s="1"/>
  <c r="BO145" i="11" s="1"/>
  <c r="O146" i="8"/>
  <c r="R146" i="8" s="1"/>
  <c r="S146" i="8" s="1"/>
  <c r="W146" i="8" s="1"/>
  <c r="X146" i="8" s="1"/>
  <c r="CI144" i="11"/>
  <c r="CL144" i="11" s="1"/>
  <c r="CM144" i="11" s="1"/>
  <c r="EE144" i="10"/>
  <c r="EH144" i="10" s="1"/>
  <c r="BK145" i="8"/>
  <c r="BN145" i="8" s="1"/>
  <c r="BO145" i="8" s="1"/>
  <c r="DO144" i="10"/>
  <c r="DP144" i="10" s="1"/>
  <c r="U151" i="10"/>
  <c r="L151" i="10"/>
  <c r="DM143" i="8"/>
  <c r="DE143" i="8"/>
  <c r="DF143" i="8" s="1"/>
  <c r="DQ145" i="8"/>
  <c r="CZ145" i="8"/>
  <c r="DB145" i="8" s="1"/>
  <c r="DD145" i="8" s="1"/>
  <c r="J148" i="8"/>
  <c r="L148" i="8" s="1"/>
  <c r="U147" i="8"/>
  <c r="M147" i="8"/>
  <c r="N147" i="8" s="1"/>
  <c r="DZ143" i="8"/>
  <c r="EB143" i="8" s="1"/>
  <c r="CD145" i="8"/>
  <c r="CF145" i="8" s="1"/>
  <c r="AW148" i="8"/>
  <c r="AF148" i="8"/>
  <c r="AS146" i="8"/>
  <c r="AK146" i="8"/>
  <c r="AL146" i="8" s="1"/>
  <c r="A150" i="8"/>
  <c r="H149" i="8"/>
  <c r="Y149" i="8"/>
  <c r="CO144" i="8"/>
  <c r="CG144" i="8"/>
  <c r="CH144" i="8" s="1"/>
  <c r="AH147" i="8"/>
  <c r="AJ147" i="8" s="1"/>
  <c r="EK142" i="8"/>
  <c r="EC142" i="8"/>
  <c r="ED142" i="8" s="1"/>
  <c r="BD147" i="8"/>
  <c r="BU147" i="8"/>
  <c r="BF146" i="8"/>
  <c r="BH146" i="8" s="1"/>
  <c r="DB144" i="8"/>
  <c r="DD144" i="8" s="1"/>
  <c r="CB146" i="8"/>
  <c r="CS146" i="8"/>
  <c r="DX144" i="8"/>
  <c r="DZ144" i="8" s="1"/>
  <c r="EB144" i="8" s="1"/>
  <c r="EO144" i="8"/>
  <c r="DM146" i="10"/>
  <c r="DE146" i="10"/>
  <c r="DF146" i="10" s="1"/>
  <c r="BF149" i="10"/>
  <c r="BH149" i="10" s="1"/>
  <c r="J149" i="11"/>
  <c r="L149" i="11" s="1"/>
  <c r="BQ146" i="12"/>
  <c r="BI146" i="12"/>
  <c r="BJ146" i="12" s="1"/>
  <c r="A151" i="12"/>
  <c r="Y150" i="12"/>
  <c r="H150" i="12"/>
  <c r="U148" i="12"/>
  <c r="M148" i="12"/>
  <c r="N148" i="12" s="1"/>
  <c r="EK143" i="11"/>
  <c r="EC143" i="11"/>
  <c r="ED143" i="11" s="1"/>
  <c r="CS147" i="11"/>
  <c r="CB147" i="11"/>
  <c r="DQ146" i="11"/>
  <c r="CZ146" i="11"/>
  <c r="DX145" i="11"/>
  <c r="EO145" i="11"/>
  <c r="BQ146" i="11"/>
  <c r="BI146" i="11"/>
  <c r="BJ146" i="11" s="1"/>
  <c r="CS149" i="10"/>
  <c r="CB149" i="10"/>
  <c r="H150" i="11"/>
  <c r="A151" i="11"/>
  <c r="Y150" i="11"/>
  <c r="DB147" i="10"/>
  <c r="DD147" i="10" s="1"/>
  <c r="AW149" i="12"/>
  <c r="AF149" i="12"/>
  <c r="BQ148" i="10"/>
  <c r="BI148" i="10"/>
  <c r="BJ148" i="10" s="1"/>
  <c r="AS149" i="10"/>
  <c r="AK149" i="10"/>
  <c r="AL149" i="10" s="1"/>
  <c r="U148" i="11"/>
  <c r="M148" i="11"/>
  <c r="N148" i="11" s="1"/>
  <c r="DX147" i="10"/>
  <c r="EO147" i="10"/>
  <c r="BF147" i="12"/>
  <c r="BH147" i="12" s="1"/>
  <c r="DM144" i="11"/>
  <c r="DE144" i="11"/>
  <c r="DF144" i="11" s="1"/>
  <c r="CO145" i="12"/>
  <c r="CG145" i="12"/>
  <c r="CH145" i="12" s="1"/>
  <c r="DB145" i="11"/>
  <c r="DD145" i="11" s="1"/>
  <c r="AH150" i="10"/>
  <c r="AJ150" i="10" s="1"/>
  <c r="EK145" i="10"/>
  <c r="EC145" i="10"/>
  <c r="ED145" i="10" s="1"/>
  <c r="BD148" i="11"/>
  <c r="BU148" i="11"/>
  <c r="U150" i="10"/>
  <c r="M150" i="10"/>
  <c r="N150" i="10" s="1"/>
  <c r="CS147" i="12"/>
  <c r="CB147" i="12"/>
  <c r="DZ144" i="11"/>
  <c r="EB144" i="11" s="1"/>
  <c r="AH148" i="11"/>
  <c r="AJ148" i="11" s="1"/>
  <c r="CD148" i="10"/>
  <c r="CF148" i="10" s="1"/>
  <c r="DZ146" i="10"/>
  <c r="EB146" i="10" s="1"/>
  <c r="CD146" i="12"/>
  <c r="CF146" i="12" s="1"/>
  <c r="AW151" i="10"/>
  <c r="AF151" i="10"/>
  <c r="CO147" i="10"/>
  <c r="CG147" i="10"/>
  <c r="CH147" i="10" s="1"/>
  <c r="EK143" i="12"/>
  <c r="EC143" i="12"/>
  <c r="ED143" i="12" s="1"/>
  <c r="DQ148" i="10"/>
  <c r="CZ148" i="10"/>
  <c r="DM144" i="12"/>
  <c r="DE144" i="12"/>
  <c r="DF144" i="12" s="1"/>
  <c r="M151" i="10"/>
  <c r="N151" i="10" s="1"/>
  <c r="DQ146" i="12"/>
  <c r="CZ146" i="12"/>
  <c r="CO145" i="11"/>
  <c r="CG145" i="11"/>
  <c r="CH145" i="11" s="1"/>
  <c r="H152" i="10"/>
  <c r="A153" i="10"/>
  <c r="Y152" i="10"/>
  <c r="AH148" i="12"/>
  <c r="AJ148" i="12" s="1"/>
  <c r="DB145" i="12"/>
  <c r="DD145" i="12" s="1"/>
  <c r="AS147" i="12"/>
  <c r="AK147" i="12"/>
  <c r="AL147" i="12" s="1"/>
  <c r="AS147" i="11"/>
  <c r="AK147" i="11"/>
  <c r="AL147" i="11" s="1"/>
  <c r="BU150" i="10"/>
  <c r="BD150" i="10"/>
  <c r="AF149" i="11"/>
  <c r="AW149" i="11"/>
  <c r="J149" i="12"/>
  <c r="L149" i="12" s="1"/>
  <c r="BU148" i="12"/>
  <c r="BD148" i="12"/>
  <c r="DX145" i="12"/>
  <c r="EO145" i="12"/>
  <c r="BF147" i="11"/>
  <c r="BH147" i="11" s="1"/>
  <c r="DZ144" i="12"/>
  <c r="EB144" i="12" s="1"/>
  <c r="CD146" i="11"/>
  <c r="CF146" i="11" s="1"/>
  <c r="Y152" i="13" l="1"/>
  <c r="DR152" i="11" s="1"/>
  <c r="DS152" i="11" s="1"/>
  <c r="DW152" i="11" s="1"/>
  <c r="DY152" i="11" s="1"/>
  <c r="A153" i="13"/>
  <c r="T152" i="13"/>
  <c r="CT152" i="10" s="1"/>
  <c r="CU152" i="10" s="1"/>
  <c r="CY152" i="10" s="1"/>
  <c r="DA152" i="10" s="1"/>
  <c r="I152" i="13"/>
  <c r="Z152" i="11" s="1"/>
  <c r="AA152" i="11" s="1"/>
  <c r="AE152" i="11" s="1"/>
  <c r="AG152" i="11" s="1"/>
  <c r="G152" i="13"/>
  <c r="Z152" i="12" s="1"/>
  <c r="AA152" i="12" s="1"/>
  <c r="AE152" i="12" s="1"/>
  <c r="AG152" i="12" s="1"/>
  <c r="P152" i="13"/>
  <c r="BV152" i="10" s="1"/>
  <c r="BW152" i="10" s="1"/>
  <c r="CA152" i="10" s="1"/>
  <c r="CC152" i="10" s="1"/>
  <c r="L152" i="13"/>
  <c r="AX152" i="10" s="1"/>
  <c r="AY152" i="10" s="1"/>
  <c r="BC152" i="10" s="1"/>
  <c r="BE152" i="10" s="1"/>
  <c r="E152" i="13"/>
  <c r="B152" i="11" s="1"/>
  <c r="C152" i="11" s="1"/>
  <c r="G152" i="11" s="1"/>
  <c r="I152" i="11" s="1"/>
  <c r="F152" i="13"/>
  <c r="Z152" i="8" s="1"/>
  <c r="AA152" i="8" s="1"/>
  <c r="AE152" i="8" s="1"/>
  <c r="AG152" i="8" s="1"/>
  <c r="X152" i="13"/>
  <c r="DR152" i="10" s="1"/>
  <c r="DS152" i="10" s="1"/>
  <c r="DW152" i="10" s="1"/>
  <c r="DY152" i="10" s="1"/>
  <c r="U152" i="13"/>
  <c r="CT152" i="11" s="1"/>
  <c r="CU152" i="11" s="1"/>
  <c r="CY152" i="11" s="1"/>
  <c r="DA152" i="11" s="1"/>
  <c r="D152" i="13"/>
  <c r="B152" i="10" s="1"/>
  <c r="C152" i="10" s="1"/>
  <c r="G152" i="10" s="1"/>
  <c r="I152" i="10" s="1"/>
  <c r="W152" i="13"/>
  <c r="DR152" i="12" s="1"/>
  <c r="DS152" i="12" s="1"/>
  <c r="DW152" i="12" s="1"/>
  <c r="DY152" i="12" s="1"/>
  <c r="N152" i="13"/>
  <c r="BV152" i="8" s="1"/>
  <c r="BW152" i="8" s="1"/>
  <c r="CA152" i="8" s="1"/>
  <c r="CC152" i="8" s="1"/>
  <c r="M152" i="13"/>
  <c r="AX152" i="11" s="1"/>
  <c r="AY152" i="11" s="1"/>
  <c r="BC152" i="11" s="1"/>
  <c r="BE152" i="11" s="1"/>
  <c r="H152" i="13"/>
  <c r="Z152" i="10" s="1"/>
  <c r="AA152" i="10" s="1"/>
  <c r="AE152" i="10" s="1"/>
  <c r="AG152" i="10" s="1"/>
  <c r="K152" i="13"/>
  <c r="AX152" i="12" s="1"/>
  <c r="AY152" i="12" s="1"/>
  <c r="BC152" i="12" s="1"/>
  <c r="BE152" i="12" s="1"/>
  <c r="O152" i="13"/>
  <c r="BV152" i="12" s="1"/>
  <c r="BW152" i="12" s="1"/>
  <c r="CA152" i="12" s="1"/>
  <c r="CC152" i="12" s="1"/>
  <c r="J152" i="13"/>
  <c r="AX152" i="8" s="1"/>
  <c r="AY152" i="8" s="1"/>
  <c r="BC152" i="8" s="1"/>
  <c r="BE152" i="8" s="1"/>
  <c r="S152" i="13"/>
  <c r="CT152" i="12" s="1"/>
  <c r="CU152" i="12" s="1"/>
  <c r="CY152" i="12" s="1"/>
  <c r="DA152" i="12" s="1"/>
  <c r="R152" i="13"/>
  <c r="CT152" i="8" s="1"/>
  <c r="CU152" i="8" s="1"/>
  <c r="CY152" i="8" s="1"/>
  <c r="DA152" i="8" s="1"/>
  <c r="Q152" i="13"/>
  <c r="BV152" i="11" s="1"/>
  <c r="BW152" i="11" s="1"/>
  <c r="CA152" i="11" s="1"/>
  <c r="CC152" i="11" s="1"/>
  <c r="V152" i="13"/>
  <c r="DR152" i="8" s="1"/>
  <c r="DS152" i="8" s="1"/>
  <c r="DW152" i="8" s="1"/>
  <c r="DY152" i="8" s="1"/>
  <c r="C152" i="13"/>
  <c r="B152" i="12" s="1"/>
  <c r="C152" i="12" s="1"/>
  <c r="G152" i="12" s="1"/>
  <c r="I152" i="12" s="1"/>
  <c r="B152" i="13"/>
  <c r="B152" i="8" s="1"/>
  <c r="C152" i="8" s="1"/>
  <c r="G152" i="8" s="1"/>
  <c r="I152" i="8" s="1"/>
  <c r="EI142" i="12"/>
  <c r="EM142" i="12"/>
  <c r="EN142" i="12" s="1"/>
  <c r="EI144" i="10"/>
  <c r="EM144" i="10"/>
  <c r="EN144" i="10" s="1"/>
  <c r="EI142" i="11"/>
  <c r="EM142" i="11"/>
  <c r="EN142" i="11" s="1"/>
  <c r="BS147" i="10"/>
  <c r="BT147" i="10" s="1"/>
  <c r="AQ146" i="12"/>
  <c r="AU146" i="12"/>
  <c r="AV146" i="12" s="1"/>
  <c r="CM144" i="12"/>
  <c r="CQ144" i="12"/>
  <c r="CR144" i="12" s="1"/>
  <c r="CQ146" i="10"/>
  <c r="CR146" i="10" s="1"/>
  <c r="CM146" i="10"/>
  <c r="DK143" i="11"/>
  <c r="DO143" i="11"/>
  <c r="DP143" i="11" s="1"/>
  <c r="BO145" i="12"/>
  <c r="BS145" i="12"/>
  <c r="BT145" i="12" s="1"/>
  <c r="S147" i="11"/>
  <c r="W147" i="11"/>
  <c r="X147" i="11" s="1"/>
  <c r="DK145" i="10"/>
  <c r="DO145" i="10"/>
  <c r="DP145" i="10" s="1"/>
  <c r="EI141" i="8"/>
  <c r="EM141" i="8"/>
  <c r="EN141" i="8" s="1"/>
  <c r="AQ146" i="11"/>
  <c r="AU146" i="11"/>
  <c r="AV146" i="11" s="1"/>
  <c r="S147" i="12"/>
  <c r="W147" i="12"/>
  <c r="X147" i="12" s="1"/>
  <c r="AQ148" i="10"/>
  <c r="AU148" i="10"/>
  <c r="AV148" i="10" s="1"/>
  <c r="BS144" i="8"/>
  <c r="BT144" i="8" s="1"/>
  <c r="BO144" i="8"/>
  <c r="DG144" i="11"/>
  <c r="DJ144" i="11" s="1"/>
  <c r="EE142" i="8"/>
  <c r="EH142" i="8" s="1"/>
  <c r="AM146" i="8"/>
  <c r="AP146" i="8" s="1"/>
  <c r="AQ146" i="8" s="1"/>
  <c r="AU146" i="8" s="1"/>
  <c r="AV146" i="8" s="1"/>
  <c r="CI147" i="10"/>
  <c r="CL147" i="10" s="1"/>
  <c r="BK148" i="10"/>
  <c r="BN148" i="10" s="1"/>
  <c r="BK146" i="12"/>
  <c r="BN146" i="12" s="1"/>
  <c r="O151" i="10"/>
  <c r="R151" i="10" s="1"/>
  <c r="EE145" i="10"/>
  <c r="EH145" i="10" s="1"/>
  <c r="DG144" i="12"/>
  <c r="DJ144" i="12" s="1"/>
  <c r="BK146" i="11"/>
  <c r="BN146" i="11" s="1"/>
  <c r="EE143" i="11"/>
  <c r="EH143" i="11" s="1"/>
  <c r="CI144" i="8"/>
  <c r="CL144" i="8" s="1"/>
  <c r="DG143" i="8"/>
  <c r="DJ143" i="8" s="1"/>
  <c r="AM147" i="11"/>
  <c r="AP147" i="11" s="1"/>
  <c r="O148" i="11"/>
  <c r="R148" i="11" s="1"/>
  <c r="O148" i="12"/>
  <c r="R148" i="12" s="1"/>
  <c r="DO143" i="12"/>
  <c r="DP143" i="12" s="1"/>
  <c r="CI145" i="11"/>
  <c r="CL145" i="11" s="1"/>
  <c r="O150" i="10"/>
  <c r="R150" i="10" s="1"/>
  <c r="S150" i="10" s="1"/>
  <c r="CI145" i="12"/>
  <c r="CL145" i="12" s="1"/>
  <c r="CM145" i="12" s="1"/>
  <c r="DG146" i="10"/>
  <c r="DJ146" i="10" s="1"/>
  <c r="O147" i="8"/>
  <c r="R147" i="8" s="1"/>
  <c r="S147" i="8" s="1"/>
  <c r="W147" i="8" s="1"/>
  <c r="X147" i="8" s="1"/>
  <c r="CQ144" i="11"/>
  <c r="CR144" i="11" s="1"/>
  <c r="AM147" i="12"/>
  <c r="AP147" i="12" s="1"/>
  <c r="EE143" i="12"/>
  <c r="EH143" i="12" s="1"/>
  <c r="AM149" i="10"/>
  <c r="AP149" i="10" s="1"/>
  <c r="BS145" i="8"/>
  <c r="BT145" i="8" s="1"/>
  <c r="BS145" i="11"/>
  <c r="BT145" i="11" s="1"/>
  <c r="DE144" i="8"/>
  <c r="DF144" i="8" s="1"/>
  <c r="DM144" i="8"/>
  <c r="BQ146" i="8"/>
  <c r="BI146" i="8"/>
  <c r="BJ146" i="8" s="1"/>
  <c r="AS147" i="8"/>
  <c r="AK147" i="8"/>
  <c r="AL147" i="8" s="1"/>
  <c r="AH148" i="8"/>
  <c r="AJ148" i="8" s="1"/>
  <c r="CS147" i="8"/>
  <c r="CB147" i="8"/>
  <c r="BD148" i="8"/>
  <c r="BU148" i="8"/>
  <c r="U148" i="8"/>
  <c r="M148" i="8"/>
  <c r="N148" i="8" s="1"/>
  <c r="EK144" i="8"/>
  <c r="EC144" i="8"/>
  <c r="ED144" i="8" s="1"/>
  <c r="BF147" i="8"/>
  <c r="BH147" i="8" s="1"/>
  <c r="DM145" i="8"/>
  <c r="DE145" i="8"/>
  <c r="DF145" i="8" s="1"/>
  <c r="DQ146" i="8"/>
  <c r="CZ146" i="8"/>
  <c r="AW149" i="8"/>
  <c r="AF149" i="8"/>
  <c r="AH149" i="8" s="1"/>
  <c r="AJ149" i="8" s="1"/>
  <c r="CO145" i="8"/>
  <c r="CG145" i="8"/>
  <c r="CH145" i="8" s="1"/>
  <c r="DX145" i="8"/>
  <c r="EO145" i="8"/>
  <c r="CD146" i="8"/>
  <c r="CF146" i="8" s="1"/>
  <c r="J149" i="8"/>
  <c r="L149" i="8" s="1"/>
  <c r="Y150" i="8"/>
  <c r="A151" i="8"/>
  <c r="H150" i="8"/>
  <c r="EK143" i="8"/>
  <c r="EC143" i="8"/>
  <c r="ED143" i="8" s="1"/>
  <c r="CS150" i="10"/>
  <c r="CB150" i="10"/>
  <c r="AS148" i="12"/>
  <c r="AK148" i="12"/>
  <c r="AL148" i="12" s="1"/>
  <c r="CS148" i="11"/>
  <c r="CB148" i="11"/>
  <c r="BU149" i="12"/>
  <c r="BD149" i="12"/>
  <c r="CD149" i="10"/>
  <c r="CF149" i="10" s="1"/>
  <c r="CO146" i="11"/>
  <c r="CG146" i="11"/>
  <c r="CH146" i="11" s="1"/>
  <c r="DZ145" i="12"/>
  <c r="EB145" i="12" s="1"/>
  <c r="DB148" i="10"/>
  <c r="DD148" i="10" s="1"/>
  <c r="AH151" i="10"/>
  <c r="AJ151" i="10" s="1"/>
  <c r="EK146" i="10"/>
  <c r="EC146" i="10"/>
  <c r="ED146" i="10" s="1"/>
  <c r="AS148" i="11"/>
  <c r="AK148" i="11"/>
  <c r="AL148" i="11" s="1"/>
  <c r="BF148" i="11"/>
  <c r="BH148" i="11" s="1"/>
  <c r="DZ147" i="10"/>
  <c r="EB147" i="10" s="1"/>
  <c r="DQ149" i="10"/>
  <c r="CZ149" i="10"/>
  <c r="BF148" i="12"/>
  <c r="BH148" i="12" s="1"/>
  <c r="EO148" i="10"/>
  <c r="DX148" i="10"/>
  <c r="BU151" i="10"/>
  <c r="BD151" i="10"/>
  <c r="DM145" i="11"/>
  <c r="DE145" i="11"/>
  <c r="DF145" i="11" s="1"/>
  <c r="DM147" i="10"/>
  <c r="DE147" i="10"/>
  <c r="DF147" i="10" s="1"/>
  <c r="DB146" i="11"/>
  <c r="DD146" i="11" s="1"/>
  <c r="BU149" i="11"/>
  <c r="BD149" i="11"/>
  <c r="EK144" i="12"/>
  <c r="EC144" i="12"/>
  <c r="ED144" i="12" s="1"/>
  <c r="CS148" i="12"/>
  <c r="CB148" i="12"/>
  <c r="AH149" i="11"/>
  <c r="AJ149" i="11" s="1"/>
  <c r="AF152" i="10"/>
  <c r="AW152" i="10"/>
  <c r="DB146" i="12"/>
  <c r="DD146" i="12" s="1"/>
  <c r="EK144" i="11"/>
  <c r="EC144" i="11"/>
  <c r="ED144" i="11" s="1"/>
  <c r="EO146" i="11"/>
  <c r="DX146" i="11"/>
  <c r="J150" i="12"/>
  <c r="L150" i="12" s="1"/>
  <c r="U149" i="11"/>
  <c r="M149" i="11"/>
  <c r="N149" i="11" s="1"/>
  <c r="H153" i="10"/>
  <c r="J153" i="10" s="1"/>
  <c r="Y153" i="10"/>
  <c r="A154" i="10"/>
  <c r="DX146" i="12"/>
  <c r="EO146" i="12"/>
  <c r="CD147" i="12"/>
  <c r="CF147" i="12" s="1"/>
  <c r="CD147" i="11"/>
  <c r="CF147" i="11" s="1"/>
  <c r="AW150" i="12"/>
  <c r="AF150" i="12"/>
  <c r="BQ147" i="11"/>
  <c r="BI147" i="11"/>
  <c r="BJ147" i="11" s="1"/>
  <c r="U149" i="12"/>
  <c r="M149" i="12"/>
  <c r="N149" i="12" s="1"/>
  <c r="J152" i="10"/>
  <c r="CO148" i="10"/>
  <c r="CG148" i="10"/>
  <c r="CH148" i="10" s="1"/>
  <c r="CZ147" i="12"/>
  <c r="DQ147" i="12"/>
  <c r="AS150" i="10"/>
  <c r="AK150" i="10"/>
  <c r="AL150" i="10" s="1"/>
  <c r="AW150" i="11"/>
  <c r="AF150" i="11"/>
  <c r="DQ147" i="11"/>
  <c r="CZ147" i="11"/>
  <c r="H151" i="12"/>
  <c r="Y151" i="12"/>
  <c r="A152" i="12"/>
  <c r="BQ149" i="10"/>
  <c r="BI149" i="10"/>
  <c r="BJ149" i="10" s="1"/>
  <c r="DM145" i="12"/>
  <c r="DE145" i="12"/>
  <c r="DF145" i="12" s="1"/>
  <c r="CO146" i="12"/>
  <c r="CG146" i="12"/>
  <c r="CH146" i="12" s="1"/>
  <c r="A152" i="11"/>
  <c r="Y151" i="11"/>
  <c r="H151" i="11"/>
  <c r="BF150" i="10"/>
  <c r="BH150" i="10" s="1"/>
  <c r="BQ147" i="12"/>
  <c r="BI147" i="12"/>
  <c r="BJ147" i="12" s="1"/>
  <c r="AH149" i="12"/>
  <c r="AJ149" i="12" s="1"/>
  <c r="J150" i="11"/>
  <c r="L150" i="11" s="1"/>
  <c r="DZ145" i="11"/>
  <c r="EB145" i="11" s="1"/>
  <c r="L152" i="10" l="1"/>
  <c r="O153" i="13"/>
  <c r="BV153" i="12" s="1"/>
  <c r="BW153" i="12" s="1"/>
  <c r="CA153" i="12" s="1"/>
  <c r="CC153" i="12" s="1"/>
  <c r="X153" i="13"/>
  <c r="DR153" i="10" s="1"/>
  <c r="DS153" i="10" s="1"/>
  <c r="DW153" i="10" s="1"/>
  <c r="DY153" i="10" s="1"/>
  <c r="K153" i="13"/>
  <c r="AX153" i="12" s="1"/>
  <c r="AY153" i="12" s="1"/>
  <c r="BC153" i="12" s="1"/>
  <c r="BE153" i="12" s="1"/>
  <c r="D153" i="13"/>
  <c r="B153" i="10" s="1"/>
  <c r="C153" i="10" s="1"/>
  <c r="G153" i="10" s="1"/>
  <c r="I153" i="10" s="1"/>
  <c r="M153" i="10" s="1"/>
  <c r="N153" i="10" s="1"/>
  <c r="M153" i="13"/>
  <c r="AX153" i="11" s="1"/>
  <c r="AY153" i="11" s="1"/>
  <c r="BC153" i="11" s="1"/>
  <c r="BE153" i="11" s="1"/>
  <c r="S153" i="13"/>
  <c r="CT153" i="12" s="1"/>
  <c r="CU153" i="12" s="1"/>
  <c r="CY153" i="12" s="1"/>
  <c r="DA153" i="12" s="1"/>
  <c r="Y153" i="13"/>
  <c r="DR153" i="11" s="1"/>
  <c r="DS153" i="11" s="1"/>
  <c r="DW153" i="11" s="1"/>
  <c r="DY153" i="11" s="1"/>
  <c r="I153" i="13"/>
  <c r="Z153" i="11" s="1"/>
  <c r="AA153" i="11" s="1"/>
  <c r="AE153" i="11" s="1"/>
  <c r="AG153" i="11" s="1"/>
  <c r="A154" i="13"/>
  <c r="H153" i="13"/>
  <c r="Z153" i="10" s="1"/>
  <c r="AA153" i="10" s="1"/>
  <c r="AE153" i="10" s="1"/>
  <c r="AG153" i="10" s="1"/>
  <c r="T153" i="13"/>
  <c r="CT153" i="10" s="1"/>
  <c r="CU153" i="10" s="1"/>
  <c r="CY153" i="10" s="1"/>
  <c r="DA153" i="10" s="1"/>
  <c r="V153" i="13"/>
  <c r="DR153" i="8" s="1"/>
  <c r="DS153" i="8" s="1"/>
  <c r="DW153" i="8" s="1"/>
  <c r="DY153" i="8" s="1"/>
  <c r="E153" i="13"/>
  <c r="B153" i="11" s="1"/>
  <c r="C153" i="11" s="1"/>
  <c r="G153" i="11" s="1"/>
  <c r="I153" i="11" s="1"/>
  <c r="G153" i="13"/>
  <c r="Z153" i="12" s="1"/>
  <c r="AA153" i="12" s="1"/>
  <c r="AE153" i="12" s="1"/>
  <c r="AG153" i="12" s="1"/>
  <c r="C153" i="13"/>
  <c r="B153" i="12" s="1"/>
  <c r="C153" i="12" s="1"/>
  <c r="G153" i="12" s="1"/>
  <c r="I153" i="12" s="1"/>
  <c r="F153" i="13"/>
  <c r="Z153" i="8" s="1"/>
  <c r="AA153" i="8" s="1"/>
  <c r="AE153" i="8" s="1"/>
  <c r="AG153" i="8" s="1"/>
  <c r="L153" i="13"/>
  <c r="AX153" i="10" s="1"/>
  <c r="AY153" i="10" s="1"/>
  <c r="BC153" i="10" s="1"/>
  <c r="BE153" i="10" s="1"/>
  <c r="B153" i="13"/>
  <c r="B153" i="8" s="1"/>
  <c r="C153" i="8" s="1"/>
  <c r="G153" i="8" s="1"/>
  <c r="I153" i="8" s="1"/>
  <c r="Q153" i="13"/>
  <c r="BV153" i="11" s="1"/>
  <c r="BW153" i="11" s="1"/>
  <c r="CA153" i="11" s="1"/>
  <c r="CC153" i="11" s="1"/>
  <c r="J153" i="13"/>
  <c r="AX153" i="8" s="1"/>
  <c r="AY153" i="8" s="1"/>
  <c r="BC153" i="8" s="1"/>
  <c r="BE153" i="8" s="1"/>
  <c r="P153" i="13"/>
  <c r="BV153" i="10" s="1"/>
  <c r="BW153" i="10" s="1"/>
  <c r="CA153" i="10" s="1"/>
  <c r="CC153" i="10" s="1"/>
  <c r="R153" i="13"/>
  <c r="CT153" i="8" s="1"/>
  <c r="CU153" i="8" s="1"/>
  <c r="CY153" i="8" s="1"/>
  <c r="DA153" i="8" s="1"/>
  <c r="N153" i="13"/>
  <c r="BV153" i="8" s="1"/>
  <c r="BW153" i="8" s="1"/>
  <c r="CA153" i="8" s="1"/>
  <c r="CC153" i="8" s="1"/>
  <c r="W153" i="13"/>
  <c r="DR153" i="12" s="1"/>
  <c r="DS153" i="12" s="1"/>
  <c r="DW153" i="12" s="1"/>
  <c r="DY153" i="12" s="1"/>
  <c r="U153" i="13"/>
  <c r="CT153" i="11" s="1"/>
  <c r="CU153" i="11" s="1"/>
  <c r="CY153" i="11" s="1"/>
  <c r="DA153" i="11" s="1"/>
  <c r="CM145" i="11"/>
  <c r="CQ145" i="11"/>
  <c r="CR145" i="11" s="1"/>
  <c r="DO146" i="10"/>
  <c r="DP146" i="10" s="1"/>
  <c r="DK146" i="10"/>
  <c r="W148" i="12"/>
  <c r="X148" i="12" s="1"/>
  <c r="S148" i="12"/>
  <c r="EI145" i="10"/>
  <c r="EM145" i="10"/>
  <c r="EN145" i="10" s="1"/>
  <c r="AQ149" i="10"/>
  <c r="AU149" i="10"/>
  <c r="AV149" i="10" s="1"/>
  <c r="S148" i="11"/>
  <c r="W148" i="11"/>
  <c r="X148" i="11" s="1"/>
  <c r="W151" i="10"/>
  <c r="X151" i="10" s="1"/>
  <c r="S151" i="10"/>
  <c r="EI143" i="12"/>
  <c r="EM143" i="12"/>
  <c r="EN143" i="12" s="1"/>
  <c r="AQ147" i="11"/>
  <c r="AU147" i="11"/>
  <c r="AV147" i="11" s="1"/>
  <c r="BO146" i="12"/>
  <c r="BS146" i="12"/>
  <c r="BT146" i="12" s="1"/>
  <c r="AQ147" i="12"/>
  <c r="AU147" i="12"/>
  <c r="AV147" i="12" s="1"/>
  <c r="DK143" i="8"/>
  <c r="DO143" i="8"/>
  <c r="DP143" i="8" s="1"/>
  <c r="BS148" i="10"/>
  <c r="BT148" i="10" s="1"/>
  <c r="BO148" i="10"/>
  <c r="CM144" i="8"/>
  <c r="CQ144" i="8"/>
  <c r="CR144" i="8" s="1"/>
  <c r="CM147" i="10"/>
  <c r="CQ147" i="10"/>
  <c r="CR147" i="10" s="1"/>
  <c r="EI143" i="11"/>
  <c r="EM143" i="11"/>
  <c r="EN143" i="11" s="1"/>
  <c r="BO146" i="11"/>
  <c r="BS146" i="11"/>
  <c r="BT146" i="11" s="1"/>
  <c r="EI142" i="8"/>
  <c r="EM142" i="8"/>
  <c r="EN142" i="8" s="1"/>
  <c r="DK144" i="12"/>
  <c r="DO144" i="12"/>
  <c r="DP144" i="12" s="1"/>
  <c r="DK144" i="11"/>
  <c r="DO144" i="11"/>
  <c r="DP144" i="11" s="1"/>
  <c r="AM150" i="10"/>
  <c r="AP150" i="10" s="1"/>
  <c r="EE146" i="10"/>
  <c r="EH146" i="10" s="1"/>
  <c r="BK147" i="11"/>
  <c r="BN147" i="11" s="1"/>
  <c r="DG147" i="10"/>
  <c r="DJ147" i="10" s="1"/>
  <c r="EE143" i="8"/>
  <c r="EH143" i="8" s="1"/>
  <c r="DG145" i="8"/>
  <c r="DJ145" i="8" s="1"/>
  <c r="DG144" i="8"/>
  <c r="DJ144" i="8" s="1"/>
  <c r="EE144" i="11"/>
  <c r="EH144" i="11" s="1"/>
  <c r="BK147" i="12"/>
  <c r="BN147" i="12" s="1"/>
  <c r="CI146" i="12"/>
  <c r="CL146" i="12" s="1"/>
  <c r="DG145" i="11"/>
  <c r="DJ145" i="11" s="1"/>
  <c r="CI145" i="8"/>
  <c r="CL145" i="8" s="1"/>
  <c r="W150" i="10"/>
  <c r="X150" i="10" s="1"/>
  <c r="CI148" i="10"/>
  <c r="CL148" i="10" s="1"/>
  <c r="EE144" i="12"/>
  <c r="EH144" i="12" s="1"/>
  <c r="EE144" i="8"/>
  <c r="EH144" i="8" s="1"/>
  <c r="EI144" i="8" s="1"/>
  <c r="DG145" i="12"/>
  <c r="DJ145" i="12" s="1"/>
  <c r="DK145" i="12" s="1"/>
  <c r="O149" i="11"/>
  <c r="R149" i="11" s="1"/>
  <c r="S149" i="11" s="1"/>
  <c r="AM148" i="12"/>
  <c r="AP148" i="12" s="1"/>
  <c r="AM147" i="8"/>
  <c r="AP147" i="8" s="1"/>
  <c r="AQ147" i="8" s="1"/>
  <c r="AU147" i="8" s="1"/>
  <c r="AV147" i="8" s="1"/>
  <c r="CQ145" i="12"/>
  <c r="CR145" i="12" s="1"/>
  <c r="AM148" i="11"/>
  <c r="AP148" i="11" s="1"/>
  <c r="CI146" i="11"/>
  <c r="CL146" i="11" s="1"/>
  <c r="O148" i="8"/>
  <c r="R148" i="8" s="1"/>
  <c r="S148" i="8" s="1"/>
  <c r="W148" i="8" s="1"/>
  <c r="X148" i="8" s="1"/>
  <c r="BK149" i="10"/>
  <c r="BN149" i="10" s="1"/>
  <c r="O149" i="12"/>
  <c r="R149" i="12" s="1"/>
  <c r="BK146" i="8"/>
  <c r="BN146" i="8" s="1"/>
  <c r="U153" i="10"/>
  <c r="AS148" i="8"/>
  <c r="AK148" i="8"/>
  <c r="AL148" i="8" s="1"/>
  <c r="DZ145" i="8"/>
  <c r="EB145" i="8" s="1"/>
  <c r="CS148" i="8"/>
  <c r="CB148" i="8"/>
  <c r="U149" i="8"/>
  <c r="M149" i="8"/>
  <c r="N149" i="8" s="1"/>
  <c r="BF148" i="8"/>
  <c r="BH148" i="8" s="1"/>
  <c r="AK149" i="8"/>
  <c r="AL149" i="8" s="1"/>
  <c r="AS149" i="8"/>
  <c r="BQ147" i="8"/>
  <c r="BI147" i="8"/>
  <c r="BJ147" i="8" s="1"/>
  <c r="CD147" i="8"/>
  <c r="CF147" i="8" s="1"/>
  <c r="J150" i="8"/>
  <c r="L150" i="8" s="1"/>
  <c r="CO146" i="8"/>
  <c r="CG146" i="8"/>
  <c r="CH146" i="8" s="1"/>
  <c r="BU149" i="8"/>
  <c r="BD149" i="8"/>
  <c r="DQ147" i="8"/>
  <c r="CZ147" i="8"/>
  <c r="A152" i="8"/>
  <c r="Y151" i="8"/>
  <c r="H151" i="8"/>
  <c r="DB146" i="8"/>
  <c r="DD146" i="8" s="1"/>
  <c r="AW150" i="8"/>
  <c r="AF150" i="8"/>
  <c r="AH150" i="8" s="1"/>
  <c r="AJ150" i="8" s="1"/>
  <c r="DX146" i="8"/>
  <c r="EO146" i="8"/>
  <c r="BU150" i="11"/>
  <c r="BD150" i="11"/>
  <c r="CO147" i="12"/>
  <c r="CG147" i="12"/>
  <c r="CH147" i="12" s="1"/>
  <c r="AW153" i="10"/>
  <c r="AF153" i="10"/>
  <c r="DZ146" i="11"/>
  <c r="EB146" i="11" s="1"/>
  <c r="CD148" i="12"/>
  <c r="CF148" i="12" s="1"/>
  <c r="CS149" i="11"/>
  <c r="CB149" i="11"/>
  <c r="BF149" i="12"/>
  <c r="BH149" i="12" s="1"/>
  <c r="DB149" i="10"/>
  <c r="DD149" i="10" s="1"/>
  <c r="AS149" i="12"/>
  <c r="AK149" i="12"/>
  <c r="AL149" i="12" s="1"/>
  <c r="DQ148" i="12"/>
  <c r="CZ148" i="12"/>
  <c r="BQ148" i="12"/>
  <c r="BI148" i="12"/>
  <c r="BJ148" i="12" s="1"/>
  <c r="EO149" i="10"/>
  <c r="DX149" i="10"/>
  <c r="CS149" i="12"/>
  <c r="CB149" i="12"/>
  <c r="A153" i="12"/>
  <c r="Y152" i="12"/>
  <c r="H152" i="12"/>
  <c r="AH150" i="12"/>
  <c r="AJ150" i="12" s="1"/>
  <c r="DM146" i="12"/>
  <c r="DE146" i="12"/>
  <c r="DF146" i="12" s="1"/>
  <c r="BF151" i="10"/>
  <c r="BH151" i="10" s="1"/>
  <c r="CD150" i="10"/>
  <c r="CF150" i="10" s="1"/>
  <c r="AW151" i="12"/>
  <c r="AF151" i="12"/>
  <c r="DX147" i="12"/>
  <c r="EO147" i="12"/>
  <c r="BU150" i="12"/>
  <c r="BD150" i="12"/>
  <c r="BU152" i="10"/>
  <c r="BD152" i="10"/>
  <c r="CS151" i="10"/>
  <c r="CB151" i="10"/>
  <c r="EK147" i="10"/>
  <c r="EC147" i="10"/>
  <c r="ED147" i="10" s="1"/>
  <c r="CD148" i="11"/>
  <c r="CF148" i="11" s="1"/>
  <c r="CZ150" i="10"/>
  <c r="DQ150" i="10"/>
  <c r="J151" i="12"/>
  <c r="L151" i="12" s="1"/>
  <c r="DB147" i="12"/>
  <c r="DD147" i="12" s="1"/>
  <c r="AH152" i="10"/>
  <c r="AJ152" i="10" s="1"/>
  <c r="DZ148" i="10"/>
  <c r="EB148" i="10" s="1"/>
  <c r="DQ148" i="11"/>
  <c r="CZ148" i="11"/>
  <c r="EK145" i="11"/>
  <c r="EC145" i="11"/>
  <c r="ED145" i="11" s="1"/>
  <c r="J151" i="11"/>
  <c r="L151" i="11" s="1"/>
  <c r="DB147" i="11"/>
  <c r="DD147" i="11" s="1"/>
  <c r="U152" i="10"/>
  <c r="M152" i="10"/>
  <c r="N152" i="10" s="1"/>
  <c r="CO147" i="11"/>
  <c r="CG147" i="11"/>
  <c r="CH147" i="11" s="1"/>
  <c r="DM146" i="11"/>
  <c r="DE146" i="11"/>
  <c r="DF146" i="11" s="1"/>
  <c r="AS151" i="10"/>
  <c r="AK151" i="10"/>
  <c r="AL151" i="10" s="1"/>
  <c r="EO147" i="11"/>
  <c r="DX147" i="11"/>
  <c r="DZ146" i="12"/>
  <c r="EB146" i="12" s="1"/>
  <c r="EK145" i="12"/>
  <c r="EC145" i="12"/>
  <c r="ED145" i="12" s="1"/>
  <c r="BQ150" i="10"/>
  <c r="BI150" i="10"/>
  <c r="BJ150" i="10" s="1"/>
  <c r="AW151" i="11"/>
  <c r="AF151" i="11"/>
  <c r="U150" i="11"/>
  <c r="M150" i="11"/>
  <c r="N150" i="11" s="1"/>
  <c r="Y152" i="11"/>
  <c r="A153" i="11"/>
  <c r="H152" i="11"/>
  <c r="AH150" i="11"/>
  <c r="AJ150" i="11" s="1"/>
  <c r="A155" i="10"/>
  <c r="Y154" i="10"/>
  <c r="H154" i="10"/>
  <c r="U150" i="12"/>
  <c r="M150" i="12"/>
  <c r="N150" i="12" s="1"/>
  <c r="AS149" i="11"/>
  <c r="AK149" i="11"/>
  <c r="AL149" i="11" s="1"/>
  <c r="BF149" i="11"/>
  <c r="BH149" i="11" s="1"/>
  <c r="BQ148" i="11"/>
  <c r="BI148" i="11"/>
  <c r="BJ148" i="11" s="1"/>
  <c r="DM148" i="10"/>
  <c r="DE148" i="10"/>
  <c r="DF148" i="10" s="1"/>
  <c r="CO149" i="10"/>
  <c r="CG149" i="10"/>
  <c r="CH149" i="10" s="1"/>
  <c r="L153" i="10" l="1"/>
  <c r="F154" i="13"/>
  <c r="Z154" i="8" s="1"/>
  <c r="AA154" i="8" s="1"/>
  <c r="AE154" i="8" s="1"/>
  <c r="AG154" i="8" s="1"/>
  <c r="X154" i="13"/>
  <c r="DR154" i="10" s="1"/>
  <c r="DS154" i="10" s="1"/>
  <c r="DW154" i="10" s="1"/>
  <c r="DY154" i="10" s="1"/>
  <c r="R154" i="13"/>
  <c r="CT154" i="8" s="1"/>
  <c r="CU154" i="8" s="1"/>
  <c r="CY154" i="8" s="1"/>
  <c r="DA154" i="8" s="1"/>
  <c r="V154" i="13"/>
  <c r="DR154" i="8" s="1"/>
  <c r="DS154" i="8" s="1"/>
  <c r="DW154" i="8" s="1"/>
  <c r="DY154" i="8" s="1"/>
  <c r="J154" i="13"/>
  <c r="AX154" i="8" s="1"/>
  <c r="AY154" i="8" s="1"/>
  <c r="BC154" i="8" s="1"/>
  <c r="BE154" i="8" s="1"/>
  <c r="B154" i="13"/>
  <c r="B154" i="8" s="1"/>
  <c r="C154" i="8" s="1"/>
  <c r="G154" i="8" s="1"/>
  <c r="I154" i="8" s="1"/>
  <c r="P154" i="13"/>
  <c r="BV154" i="10" s="1"/>
  <c r="BW154" i="10" s="1"/>
  <c r="CA154" i="10" s="1"/>
  <c r="CC154" i="10" s="1"/>
  <c r="M154" i="13"/>
  <c r="AX154" i="11" s="1"/>
  <c r="AY154" i="11" s="1"/>
  <c r="BC154" i="11" s="1"/>
  <c r="BE154" i="11" s="1"/>
  <c r="A155" i="13"/>
  <c r="E154" i="13"/>
  <c r="B154" i="11" s="1"/>
  <c r="C154" i="11" s="1"/>
  <c r="G154" i="11" s="1"/>
  <c r="I154" i="11" s="1"/>
  <c r="G154" i="13"/>
  <c r="Z154" i="12" s="1"/>
  <c r="AA154" i="12" s="1"/>
  <c r="AE154" i="12" s="1"/>
  <c r="AG154" i="12" s="1"/>
  <c r="S154" i="13"/>
  <c r="CT154" i="12" s="1"/>
  <c r="CU154" i="12" s="1"/>
  <c r="CY154" i="12" s="1"/>
  <c r="DA154" i="12" s="1"/>
  <c r="T154" i="13"/>
  <c r="CT154" i="10" s="1"/>
  <c r="CU154" i="10" s="1"/>
  <c r="CY154" i="10" s="1"/>
  <c r="DA154" i="10" s="1"/>
  <c r="D154" i="13"/>
  <c r="B154" i="10" s="1"/>
  <c r="C154" i="10" s="1"/>
  <c r="G154" i="10" s="1"/>
  <c r="I154" i="10" s="1"/>
  <c r="I154" i="13"/>
  <c r="Z154" i="11" s="1"/>
  <c r="AA154" i="11" s="1"/>
  <c r="AE154" i="11" s="1"/>
  <c r="AG154" i="11" s="1"/>
  <c r="W154" i="13"/>
  <c r="DR154" i="12" s="1"/>
  <c r="DS154" i="12" s="1"/>
  <c r="DW154" i="12" s="1"/>
  <c r="DY154" i="12" s="1"/>
  <c r="K154" i="13"/>
  <c r="AX154" i="12" s="1"/>
  <c r="AY154" i="12" s="1"/>
  <c r="BC154" i="12" s="1"/>
  <c r="BE154" i="12" s="1"/>
  <c r="C154" i="13"/>
  <c r="B154" i="12" s="1"/>
  <c r="C154" i="12" s="1"/>
  <c r="G154" i="12" s="1"/>
  <c r="I154" i="12" s="1"/>
  <c r="N154" i="13"/>
  <c r="BV154" i="8" s="1"/>
  <c r="BW154" i="8" s="1"/>
  <c r="CA154" i="8" s="1"/>
  <c r="CC154" i="8" s="1"/>
  <c r="Y154" i="13"/>
  <c r="DR154" i="11" s="1"/>
  <c r="DS154" i="11" s="1"/>
  <c r="DW154" i="11" s="1"/>
  <c r="DY154" i="11" s="1"/>
  <c r="U154" i="13"/>
  <c r="CT154" i="11" s="1"/>
  <c r="CU154" i="11" s="1"/>
  <c r="CY154" i="11" s="1"/>
  <c r="DA154" i="11" s="1"/>
  <c r="H154" i="13"/>
  <c r="Z154" i="10" s="1"/>
  <c r="AA154" i="10" s="1"/>
  <c r="AE154" i="10" s="1"/>
  <c r="AG154" i="10" s="1"/>
  <c r="Q154" i="13"/>
  <c r="BV154" i="11" s="1"/>
  <c r="BW154" i="11" s="1"/>
  <c r="CA154" i="11" s="1"/>
  <c r="CC154" i="11" s="1"/>
  <c r="L154" i="13"/>
  <c r="AX154" i="10" s="1"/>
  <c r="AY154" i="10" s="1"/>
  <c r="BC154" i="10" s="1"/>
  <c r="BE154" i="10" s="1"/>
  <c r="O154" i="13"/>
  <c r="BV154" i="12" s="1"/>
  <c r="BW154" i="12" s="1"/>
  <c r="CA154" i="12" s="1"/>
  <c r="CC154" i="12" s="1"/>
  <c r="EM144" i="8"/>
  <c r="EN144" i="8" s="1"/>
  <c r="AQ148" i="12"/>
  <c r="AU148" i="12"/>
  <c r="AV148" i="12" s="1"/>
  <c r="EI144" i="12"/>
  <c r="EM144" i="12"/>
  <c r="EN144" i="12" s="1"/>
  <c r="CM148" i="10"/>
  <c r="CQ148" i="10"/>
  <c r="CR148" i="10" s="1"/>
  <c r="CM145" i="8"/>
  <c r="CQ145" i="8"/>
  <c r="CR145" i="8" s="1"/>
  <c r="DK147" i="10"/>
  <c r="DO147" i="10"/>
  <c r="DP147" i="10" s="1"/>
  <c r="DK145" i="11"/>
  <c r="DO145" i="11"/>
  <c r="DP145" i="11" s="1"/>
  <c r="BO147" i="11"/>
  <c r="BS147" i="11"/>
  <c r="BT147" i="11" s="1"/>
  <c r="BO146" i="8"/>
  <c r="BS146" i="8"/>
  <c r="BT146" i="8" s="1"/>
  <c r="CM146" i="12"/>
  <c r="CQ146" i="12"/>
  <c r="CR146" i="12" s="1"/>
  <c r="EI146" i="10"/>
  <c r="EM146" i="10"/>
  <c r="EN146" i="10" s="1"/>
  <c r="W149" i="12"/>
  <c r="X149" i="12" s="1"/>
  <c r="S149" i="12"/>
  <c r="BO147" i="12"/>
  <c r="BS147" i="12"/>
  <c r="BT147" i="12" s="1"/>
  <c r="AQ150" i="10"/>
  <c r="AU150" i="10"/>
  <c r="AV150" i="10" s="1"/>
  <c r="BO149" i="10"/>
  <c r="BS149" i="10"/>
  <c r="BT149" i="10" s="1"/>
  <c r="EI144" i="11"/>
  <c r="EM144" i="11"/>
  <c r="EN144" i="11" s="1"/>
  <c r="DO144" i="8"/>
  <c r="DP144" i="8" s="1"/>
  <c r="DK144" i="8"/>
  <c r="DK145" i="8"/>
  <c r="DO145" i="8"/>
  <c r="DP145" i="8" s="1"/>
  <c r="CM146" i="11"/>
  <c r="CQ146" i="11"/>
  <c r="CR146" i="11" s="1"/>
  <c r="AQ148" i="11"/>
  <c r="AU148" i="11"/>
  <c r="AV148" i="11" s="1"/>
  <c r="EI143" i="8"/>
  <c r="EM143" i="8"/>
  <c r="EN143" i="8" s="1"/>
  <c r="DG148" i="10"/>
  <c r="DJ148" i="10" s="1"/>
  <c r="BK148" i="11"/>
  <c r="BN148" i="11" s="1"/>
  <c r="O152" i="10"/>
  <c r="R152" i="10" s="1"/>
  <c r="DO145" i="12"/>
  <c r="DP145" i="12" s="1"/>
  <c r="AM151" i="10"/>
  <c r="AP151" i="10" s="1"/>
  <c r="BK147" i="8"/>
  <c r="BN147" i="8" s="1"/>
  <c r="CI149" i="10"/>
  <c r="CL149" i="10" s="1"/>
  <c r="CM149" i="10" s="1"/>
  <c r="AM149" i="11"/>
  <c r="AP149" i="11" s="1"/>
  <c r="BK150" i="10"/>
  <c r="BN150" i="10" s="1"/>
  <c r="W149" i="11"/>
  <c r="X149" i="11" s="1"/>
  <c r="DG146" i="11"/>
  <c r="DJ146" i="11" s="1"/>
  <c r="EE145" i="11"/>
  <c r="EH145" i="11" s="1"/>
  <c r="AM149" i="12"/>
  <c r="AP149" i="12" s="1"/>
  <c r="O150" i="12"/>
  <c r="R150" i="12" s="1"/>
  <c r="EE145" i="12"/>
  <c r="EH145" i="12" s="1"/>
  <c r="DG146" i="12"/>
  <c r="DJ146" i="12" s="1"/>
  <c r="AM149" i="8"/>
  <c r="AP149" i="8" s="1"/>
  <c r="AQ149" i="8" s="1"/>
  <c r="AU149" i="8" s="1"/>
  <c r="AV149" i="8" s="1"/>
  <c r="AM148" i="8"/>
  <c r="AP148" i="8" s="1"/>
  <c r="AQ148" i="8" s="1"/>
  <c r="AU148" i="8" s="1"/>
  <c r="AV148" i="8" s="1"/>
  <c r="O153" i="10"/>
  <c r="R153" i="10" s="1"/>
  <c r="CI147" i="11"/>
  <c r="CL147" i="11" s="1"/>
  <c r="CI147" i="12"/>
  <c r="CL147" i="12" s="1"/>
  <c r="CI146" i="8"/>
  <c r="CL146" i="8" s="1"/>
  <c r="O150" i="11"/>
  <c r="R150" i="11" s="1"/>
  <c r="EE147" i="10"/>
  <c r="EH147" i="10" s="1"/>
  <c r="BK148" i="12"/>
  <c r="BN148" i="12" s="1"/>
  <c r="O149" i="8"/>
  <c r="R149" i="8" s="1"/>
  <c r="S149" i="8" s="1"/>
  <c r="W149" i="8" s="1"/>
  <c r="X149" i="8" s="1"/>
  <c r="DZ146" i="8"/>
  <c r="EB146" i="8" s="1"/>
  <c r="AK150" i="8"/>
  <c r="AL150" i="8" s="1"/>
  <c r="AS150" i="8"/>
  <c r="BU150" i="8"/>
  <c r="BD150" i="8"/>
  <c r="U150" i="8"/>
  <c r="M150" i="8"/>
  <c r="N150" i="8" s="1"/>
  <c r="DM146" i="8"/>
  <c r="DE146" i="8"/>
  <c r="DF146" i="8" s="1"/>
  <c r="DB147" i="8"/>
  <c r="DD147" i="8" s="1"/>
  <c r="BI148" i="8"/>
  <c r="BJ148" i="8" s="1"/>
  <c r="BQ148" i="8"/>
  <c r="EK145" i="8"/>
  <c r="EC145" i="8"/>
  <c r="ED145" i="8" s="1"/>
  <c r="DX147" i="8"/>
  <c r="EO147" i="8"/>
  <c r="CO147" i="8"/>
  <c r="CG147" i="8"/>
  <c r="CH147" i="8" s="1"/>
  <c r="J151" i="8"/>
  <c r="L151" i="8" s="1"/>
  <c r="BF149" i="8"/>
  <c r="BH149" i="8" s="1"/>
  <c r="AF151" i="8"/>
  <c r="AH151" i="8" s="1"/>
  <c r="AJ151" i="8" s="1"/>
  <c r="AW151" i="8"/>
  <c r="CS149" i="8"/>
  <c r="CB149" i="8"/>
  <c r="CD148" i="8"/>
  <c r="CF148" i="8" s="1"/>
  <c r="A153" i="8"/>
  <c r="H152" i="8"/>
  <c r="Y152" i="8"/>
  <c r="DQ148" i="8"/>
  <c r="CZ148" i="8"/>
  <c r="DB148" i="11"/>
  <c r="DD148" i="11" s="1"/>
  <c r="BF150" i="12"/>
  <c r="BH150" i="12" s="1"/>
  <c r="Y153" i="12"/>
  <c r="A154" i="12"/>
  <c r="H153" i="12"/>
  <c r="DB148" i="12"/>
  <c r="DD148" i="12" s="1"/>
  <c r="BQ149" i="12"/>
  <c r="BI149" i="12"/>
  <c r="BJ149" i="12" s="1"/>
  <c r="BU153" i="10"/>
  <c r="BD153" i="10"/>
  <c r="DX148" i="11"/>
  <c r="EO148" i="11"/>
  <c r="CS150" i="12"/>
  <c r="CB150" i="12"/>
  <c r="EO148" i="12"/>
  <c r="DX148" i="12"/>
  <c r="DM149" i="10"/>
  <c r="DE149" i="10"/>
  <c r="DF149" i="10" s="1"/>
  <c r="CD149" i="11"/>
  <c r="CF149" i="11" s="1"/>
  <c r="AS150" i="11"/>
  <c r="AK150" i="11"/>
  <c r="AL150" i="11" s="1"/>
  <c r="DM147" i="12"/>
  <c r="DE147" i="12"/>
  <c r="DF147" i="12" s="1"/>
  <c r="CD149" i="12"/>
  <c r="CF149" i="12" s="1"/>
  <c r="DQ149" i="11"/>
  <c r="CZ149" i="11"/>
  <c r="J152" i="11"/>
  <c r="L152" i="11" s="1"/>
  <c r="EO150" i="10"/>
  <c r="DX150" i="10"/>
  <c r="CD151" i="10"/>
  <c r="CF151" i="10" s="1"/>
  <c r="AS150" i="12"/>
  <c r="AK150" i="12"/>
  <c r="AL150" i="12" s="1"/>
  <c r="DQ149" i="12"/>
  <c r="CZ149" i="12"/>
  <c r="BF150" i="11"/>
  <c r="BH150" i="11" s="1"/>
  <c r="J154" i="10"/>
  <c r="H153" i="11"/>
  <c r="Y153" i="11"/>
  <c r="A154" i="11"/>
  <c r="AH151" i="11"/>
  <c r="AJ151" i="11" s="1"/>
  <c r="EK148" i="10"/>
  <c r="EC148" i="10"/>
  <c r="ED148" i="10" s="1"/>
  <c r="U151" i="12"/>
  <c r="M151" i="12"/>
  <c r="N151" i="12" s="1"/>
  <c r="DB150" i="10"/>
  <c r="DD150" i="10" s="1"/>
  <c r="CZ151" i="10"/>
  <c r="DQ151" i="10"/>
  <c r="CO150" i="10"/>
  <c r="CG150" i="10"/>
  <c r="CH150" i="10" s="1"/>
  <c r="DZ149" i="10"/>
  <c r="EB149" i="10" s="1"/>
  <c r="CO148" i="12"/>
  <c r="CG148" i="12"/>
  <c r="CH148" i="12" s="1"/>
  <c r="CB150" i="11"/>
  <c r="CS150" i="11"/>
  <c r="BQ149" i="11"/>
  <c r="BI149" i="11"/>
  <c r="BJ149" i="11" s="1"/>
  <c r="AW154" i="10"/>
  <c r="AF154" i="10"/>
  <c r="AW152" i="11"/>
  <c r="AF152" i="11"/>
  <c r="BU151" i="11"/>
  <c r="BD151" i="11"/>
  <c r="EK146" i="12"/>
  <c r="EC146" i="12"/>
  <c r="ED146" i="12" s="1"/>
  <c r="DM147" i="11"/>
  <c r="DE147" i="11"/>
  <c r="DF147" i="11" s="1"/>
  <c r="BF152" i="10"/>
  <c r="BH152" i="10" s="1"/>
  <c r="DZ147" i="12"/>
  <c r="EB147" i="12" s="1"/>
  <c r="Y155" i="10"/>
  <c r="A156" i="10"/>
  <c r="H155" i="10"/>
  <c r="DZ147" i="11"/>
  <c r="EB147" i="11" s="1"/>
  <c r="AS152" i="10"/>
  <c r="AK152" i="10"/>
  <c r="AL152" i="10" s="1"/>
  <c r="CO148" i="11"/>
  <c r="CG148" i="11"/>
  <c r="CH148" i="11" s="1"/>
  <c r="CS152" i="10"/>
  <c r="CB152" i="10"/>
  <c r="AH151" i="12"/>
  <c r="AJ151" i="12" s="1"/>
  <c r="J152" i="12"/>
  <c r="L152" i="12" s="1"/>
  <c r="EK146" i="11"/>
  <c r="EC146" i="11"/>
  <c r="ED146" i="11" s="1"/>
  <c r="U151" i="11"/>
  <c r="M151" i="11"/>
  <c r="N151" i="11" s="1"/>
  <c r="BU151" i="12"/>
  <c r="BD151" i="12"/>
  <c r="BQ151" i="10"/>
  <c r="BI151" i="10"/>
  <c r="BJ151" i="10" s="1"/>
  <c r="AW152" i="12"/>
  <c r="AF152" i="12"/>
  <c r="AH153" i="10"/>
  <c r="AJ153" i="10" s="1"/>
  <c r="L154" i="10" l="1"/>
  <c r="S155" i="13"/>
  <c r="CT155" i="12" s="1"/>
  <c r="CU155" i="12" s="1"/>
  <c r="CY155" i="12" s="1"/>
  <c r="DA155" i="12" s="1"/>
  <c r="Q155" i="13"/>
  <c r="BV155" i="11" s="1"/>
  <c r="BW155" i="11" s="1"/>
  <c r="CA155" i="11" s="1"/>
  <c r="CC155" i="11" s="1"/>
  <c r="D155" i="13"/>
  <c r="B155" i="10" s="1"/>
  <c r="C155" i="10" s="1"/>
  <c r="G155" i="10" s="1"/>
  <c r="I155" i="10" s="1"/>
  <c r="W155" i="13"/>
  <c r="DR155" i="12" s="1"/>
  <c r="DS155" i="12" s="1"/>
  <c r="DW155" i="12" s="1"/>
  <c r="DY155" i="12" s="1"/>
  <c r="R155" i="13"/>
  <c r="CT155" i="8" s="1"/>
  <c r="CU155" i="8" s="1"/>
  <c r="CY155" i="8" s="1"/>
  <c r="DA155" i="8" s="1"/>
  <c r="A156" i="13"/>
  <c r="X155" i="13"/>
  <c r="DR155" i="10" s="1"/>
  <c r="DS155" i="10" s="1"/>
  <c r="DW155" i="10" s="1"/>
  <c r="DY155" i="10" s="1"/>
  <c r="O155" i="13"/>
  <c r="BV155" i="12" s="1"/>
  <c r="BW155" i="12" s="1"/>
  <c r="CA155" i="12" s="1"/>
  <c r="CC155" i="12" s="1"/>
  <c r="J155" i="13"/>
  <c r="AX155" i="8" s="1"/>
  <c r="AY155" i="8" s="1"/>
  <c r="BC155" i="8" s="1"/>
  <c r="BE155" i="8" s="1"/>
  <c r="I155" i="13"/>
  <c r="Z155" i="11" s="1"/>
  <c r="AA155" i="11" s="1"/>
  <c r="AE155" i="11" s="1"/>
  <c r="AG155" i="11" s="1"/>
  <c r="C155" i="13"/>
  <c r="B155" i="12" s="1"/>
  <c r="C155" i="12" s="1"/>
  <c r="G155" i="12" s="1"/>
  <c r="I155" i="12" s="1"/>
  <c r="L155" i="13"/>
  <c r="AX155" i="10" s="1"/>
  <c r="AY155" i="10" s="1"/>
  <c r="BC155" i="10" s="1"/>
  <c r="BE155" i="10" s="1"/>
  <c r="F155" i="13"/>
  <c r="Z155" i="8" s="1"/>
  <c r="AA155" i="8" s="1"/>
  <c r="AE155" i="8" s="1"/>
  <c r="AG155" i="8" s="1"/>
  <c r="H155" i="13"/>
  <c r="Z155" i="10" s="1"/>
  <c r="AA155" i="10" s="1"/>
  <c r="AE155" i="10" s="1"/>
  <c r="AG155" i="10" s="1"/>
  <c r="E155" i="13"/>
  <c r="B155" i="11" s="1"/>
  <c r="C155" i="11" s="1"/>
  <c r="G155" i="11" s="1"/>
  <c r="I155" i="11" s="1"/>
  <c r="B155" i="13"/>
  <c r="B155" i="8" s="1"/>
  <c r="C155" i="8" s="1"/>
  <c r="G155" i="8" s="1"/>
  <c r="I155" i="8" s="1"/>
  <c r="M155" i="13"/>
  <c r="AX155" i="11" s="1"/>
  <c r="AY155" i="11" s="1"/>
  <c r="BC155" i="11" s="1"/>
  <c r="BE155" i="11" s="1"/>
  <c r="P155" i="13"/>
  <c r="BV155" i="10" s="1"/>
  <c r="BW155" i="10" s="1"/>
  <c r="CA155" i="10" s="1"/>
  <c r="CC155" i="10" s="1"/>
  <c r="V155" i="13"/>
  <c r="DR155" i="8" s="1"/>
  <c r="DS155" i="8" s="1"/>
  <c r="DW155" i="8" s="1"/>
  <c r="DY155" i="8" s="1"/>
  <c r="Y155" i="13"/>
  <c r="DR155" i="11" s="1"/>
  <c r="DS155" i="11" s="1"/>
  <c r="DW155" i="11" s="1"/>
  <c r="DY155" i="11" s="1"/>
  <c r="K155" i="13"/>
  <c r="AX155" i="12" s="1"/>
  <c r="AY155" i="12" s="1"/>
  <c r="BC155" i="12" s="1"/>
  <c r="BE155" i="12" s="1"/>
  <c r="G155" i="13"/>
  <c r="Z155" i="12" s="1"/>
  <c r="AA155" i="12" s="1"/>
  <c r="AE155" i="12" s="1"/>
  <c r="AG155" i="12" s="1"/>
  <c r="U155" i="13"/>
  <c r="CT155" i="11" s="1"/>
  <c r="CU155" i="11" s="1"/>
  <c r="CY155" i="11" s="1"/>
  <c r="DA155" i="11" s="1"/>
  <c r="T155" i="13"/>
  <c r="CT155" i="10" s="1"/>
  <c r="CU155" i="10" s="1"/>
  <c r="CY155" i="10" s="1"/>
  <c r="DA155" i="10" s="1"/>
  <c r="N155" i="13"/>
  <c r="BV155" i="8" s="1"/>
  <c r="BW155" i="8" s="1"/>
  <c r="CA155" i="8" s="1"/>
  <c r="CC155" i="8" s="1"/>
  <c r="BO150" i="10"/>
  <c r="BS150" i="10"/>
  <c r="BT150" i="10" s="1"/>
  <c r="AQ149" i="11"/>
  <c r="AU149" i="11"/>
  <c r="AV149" i="11" s="1"/>
  <c r="BO147" i="8"/>
  <c r="BS147" i="8"/>
  <c r="BT147" i="8" s="1"/>
  <c r="AQ151" i="10"/>
  <c r="AU151" i="10"/>
  <c r="AV151" i="10" s="1"/>
  <c r="BO148" i="12"/>
  <c r="BS148" i="12"/>
  <c r="BT148" i="12" s="1"/>
  <c r="DK146" i="11"/>
  <c r="DO146" i="11"/>
  <c r="DP146" i="11" s="1"/>
  <c r="EI147" i="10"/>
  <c r="EM147" i="10"/>
  <c r="EN147" i="10" s="1"/>
  <c r="DK146" i="12"/>
  <c r="DO146" i="12"/>
  <c r="DP146" i="12" s="1"/>
  <c r="EI145" i="12"/>
  <c r="EM145" i="12"/>
  <c r="EN145" i="12" s="1"/>
  <c r="CM146" i="8"/>
  <c r="CQ146" i="8"/>
  <c r="CR146" i="8" s="1"/>
  <c r="S150" i="12"/>
  <c r="W150" i="12"/>
  <c r="X150" i="12" s="1"/>
  <c r="S152" i="10"/>
  <c r="W152" i="10"/>
  <c r="X152" i="10" s="1"/>
  <c r="W153" i="10"/>
  <c r="X153" i="10" s="1"/>
  <c r="S153" i="10"/>
  <c r="S150" i="11"/>
  <c r="W150" i="11"/>
  <c r="X150" i="11" s="1"/>
  <c r="CM147" i="12"/>
  <c r="CQ147" i="12"/>
  <c r="CR147" i="12" s="1"/>
  <c r="AQ149" i="12"/>
  <c r="AU149" i="12"/>
  <c r="AV149" i="12" s="1"/>
  <c r="BO148" i="11"/>
  <c r="BS148" i="11"/>
  <c r="BT148" i="11" s="1"/>
  <c r="CM147" i="11"/>
  <c r="CQ147" i="11"/>
  <c r="CR147" i="11" s="1"/>
  <c r="EI145" i="11"/>
  <c r="EM145" i="11"/>
  <c r="EN145" i="11" s="1"/>
  <c r="DK148" i="10"/>
  <c r="DO148" i="10"/>
  <c r="DP148" i="10" s="1"/>
  <c r="EE146" i="12"/>
  <c r="EH146" i="12" s="1"/>
  <c r="BK149" i="11"/>
  <c r="BN149" i="11" s="1"/>
  <c r="AM150" i="12"/>
  <c r="AP150" i="12" s="1"/>
  <c r="BK148" i="8"/>
  <c r="BN148" i="8" s="1"/>
  <c r="DG147" i="12"/>
  <c r="DJ147" i="12" s="1"/>
  <c r="CI147" i="8"/>
  <c r="CL147" i="8" s="1"/>
  <c r="AM150" i="8"/>
  <c r="AP150" i="8" s="1"/>
  <c r="AQ150" i="8" s="1"/>
  <c r="AU150" i="8" s="1"/>
  <c r="AV150" i="8" s="1"/>
  <c r="DG146" i="8"/>
  <c r="DJ146" i="8" s="1"/>
  <c r="O151" i="11"/>
  <c r="R151" i="11" s="1"/>
  <c r="AM150" i="11"/>
  <c r="AP150" i="11" s="1"/>
  <c r="CI148" i="11"/>
  <c r="CL148" i="11" s="1"/>
  <c r="CI148" i="12"/>
  <c r="CL148" i="12" s="1"/>
  <c r="BK149" i="12"/>
  <c r="BN149" i="12" s="1"/>
  <c r="O150" i="8"/>
  <c r="R150" i="8" s="1"/>
  <c r="S150" i="8" s="1"/>
  <c r="W150" i="8" s="1"/>
  <c r="X150" i="8" s="1"/>
  <c r="O151" i="12"/>
  <c r="R151" i="12" s="1"/>
  <c r="EE145" i="8"/>
  <c r="EH145" i="8" s="1"/>
  <c r="CQ149" i="10"/>
  <c r="CR149" i="10" s="1"/>
  <c r="EE148" i="10"/>
  <c r="EH148" i="10" s="1"/>
  <c r="EE146" i="11"/>
  <c r="EH146" i="11" s="1"/>
  <c r="EI146" i="11" s="1"/>
  <c r="AM152" i="10"/>
  <c r="AP152" i="10" s="1"/>
  <c r="AU152" i="10" s="1"/>
  <c r="AV152" i="10" s="1"/>
  <c r="DG147" i="11"/>
  <c r="DJ147" i="11" s="1"/>
  <c r="DK147" i="11" s="1"/>
  <c r="BK151" i="10"/>
  <c r="BN151" i="10" s="1"/>
  <c r="CI150" i="10"/>
  <c r="CL150" i="10" s="1"/>
  <c r="DG149" i="10"/>
  <c r="DJ149" i="10" s="1"/>
  <c r="DK149" i="10" s="1"/>
  <c r="DB148" i="8"/>
  <c r="DD148" i="8" s="1"/>
  <c r="CD149" i="8"/>
  <c r="CF149" i="8" s="1"/>
  <c r="CS150" i="8"/>
  <c r="CB150" i="8"/>
  <c r="EO148" i="8"/>
  <c r="DX148" i="8"/>
  <c r="DQ149" i="8"/>
  <c r="CZ149" i="8"/>
  <c r="BU151" i="8"/>
  <c r="BD151" i="8"/>
  <c r="BF151" i="8" s="1"/>
  <c r="BH151" i="8" s="1"/>
  <c r="DM147" i="8"/>
  <c r="DE147" i="8"/>
  <c r="DF147" i="8" s="1"/>
  <c r="AF152" i="8"/>
  <c r="AW152" i="8"/>
  <c r="AS151" i="8"/>
  <c r="AK151" i="8"/>
  <c r="AL151" i="8" s="1"/>
  <c r="J152" i="8"/>
  <c r="L152" i="8" s="1"/>
  <c r="DZ147" i="8"/>
  <c r="EB147" i="8" s="1"/>
  <c r="H153" i="8"/>
  <c r="A154" i="8"/>
  <c r="Y153" i="8"/>
  <c r="BQ149" i="8"/>
  <c r="BI149" i="8"/>
  <c r="BJ149" i="8" s="1"/>
  <c r="EK146" i="8"/>
  <c r="EC146" i="8"/>
  <c r="ED146" i="8" s="1"/>
  <c r="CO148" i="8"/>
  <c r="CG148" i="8"/>
  <c r="CH148" i="8" s="1"/>
  <c r="U151" i="8"/>
  <c r="M151" i="8"/>
  <c r="N151" i="8" s="1"/>
  <c r="BF150" i="8"/>
  <c r="BH150" i="8" s="1"/>
  <c r="BF151" i="11"/>
  <c r="BH151" i="11" s="1"/>
  <c r="DB151" i="10"/>
  <c r="DD151" i="10" s="1"/>
  <c r="DB149" i="12"/>
  <c r="DD149" i="12" s="1"/>
  <c r="DZ150" i="10"/>
  <c r="EB150" i="10" s="1"/>
  <c r="DX149" i="11"/>
  <c r="EO149" i="11"/>
  <c r="DZ148" i="11"/>
  <c r="EB148" i="11" s="1"/>
  <c r="AS151" i="11"/>
  <c r="AK151" i="11"/>
  <c r="AL151" i="11" s="1"/>
  <c r="BF151" i="12"/>
  <c r="BH151" i="12" s="1"/>
  <c r="AS151" i="12"/>
  <c r="AK151" i="12"/>
  <c r="AL151" i="12" s="1"/>
  <c r="BQ152" i="10"/>
  <c r="BI152" i="10"/>
  <c r="BJ152" i="10" s="1"/>
  <c r="CS151" i="11"/>
  <c r="CB151" i="11"/>
  <c r="H154" i="11"/>
  <c r="A155" i="11"/>
  <c r="Y154" i="11"/>
  <c r="DX149" i="12"/>
  <c r="EO149" i="12"/>
  <c r="BQ150" i="12"/>
  <c r="BI150" i="12"/>
  <c r="BJ150" i="12" s="1"/>
  <c r="CS151" i="12"/>
  <c r="CB151" i="12"/>
  <c r="CD152" i="10"/>
  <c r="CF152" i="10" s="1"/>
  <c r="AH152" i="11"/>
  <c r="AJ152" i="11" s="1"/>
  <c r="DQ150" i="11"/>
  <c r="CZ150" i="11"/>
  <c r="EK149" i="10"/>
  <c r="EC149" i="10"/>
  <c r="ED149" i="10" s="1"/>
  <c r="DM150" i="10"/>
  <c r="DE150" i="10"/>
  <c r="DF150" i="10" s="1"/>
  <c r="AF153" i="11"/>
  <c r="AW153" i="11"/>
  <c r="CO149" i="12"/>
  <c r="CG149" i="12"/>
  <c r="CH149" i="12" s="1"/>
  <c r="DZ148" i="12"/>
  <c r="EB148" i="12" s="1"/>
  <c r="AS153" i="10"/>
  <c r="AK153" i="10"/>
  <c r="AL153" i="10" s="1"/>
  <c r="DQ152" i="10"/>
  <c r="CZ152" i="10"/>
  <c r="EK147" i="11"/>
  <c r="EC147" i="11"/>
  <c r="ED147" i="11" s="1"/>
  <c r="BU152" i="11"/>
  <c r="BD152" i="11"/>
  <c r="CD150" i="11"/>
  <c r="CF150" i="11" s="1"/>
  <c r="J153" i="11"/>
  <c r="L153" i="11" s="1"/>
  <c r="BQ150" i="11"/>
  <c r="BI150" i="11"/>
  <c r="BJ150" i="11" s="1"/>
  <c r="U152" i="11"/>
  <c r="M152" i="11"/>
  <c r="N152" i="11" s="1"/>
  <c r="J155" i="10"/>
  <c r="AH154" i="10"/>
  <c r="AJ154" i="10" s="1"/>
  <c r="CD150" i="12"/>
  <c r="CF150" i="12" s="1"/>
  <c r="DM148" i="12"/>
  <c r="DE148" i="12"/>
  <c r="DF148" i="12" s="1"/>
  <c r="AH152" i="12"/>
  <c r="AJ152" i="12" s="1"/>
  <c r="Y156" i="10"/>
  <c r="A157" i="10"/>
  <c r="H156" i="10"/>
  <c r="BU154" i="10"/>
  <c r="BD154" i="10"/>
  <c r="U154" i="10"/>
  <c r="M154" i="10"/>
  <c r="N154" i="10" s="1"/>
  <c r="CZ150" i="12"/>
  <c r="DQ150" i="12"/>
  <c r="J153" i="12"/>
  <c r="L153" i="12" s="1"/>
  <c r="DM148" i="11"/>
  <c r="DE148" i="11"/>
  <c r="DF148" i="11" s="1"/>
  <c r="BU152" i="12"/>
  <c r="BD152" i="12"/>
  <c r="AW155" i="10"/>
  <c r="AF155" i="10"/>
  <c r="BF153" i="10"/>
  <c r="BH153" i="10" s="1"/>
  <c r="Y154" i="12"/>
  <c r="H154" i="12"/>
  <c r="A155" i="12"/>
  <c r="U152" i="12"/>
  <c r="M152" i="12"/>
  <c r="N152" i="12" s="1"/>
  <c r="EK147" i="12"/>
  <c r="EC147" i="12"/>
  <c r="ED147" i="12" s="1"/>
  <c r="DX151" i="10"/>
  <c r="EO151" i="10"/>
  <c r="CO151" i="10"/>
  <c r="CG151" i="10"/>
  <c r="CH151" i="10" s="1"/>
  <c r="DB149" i="11"/>
  <c r="DD149" i="11" s="1"/>
  <c r="CO149" i="11"/>
  <c r="CG149" i="11"/>
  <c r="CH149" i="11" s="1"/>
  <c r="CS153" i="10"/>
  <c r="CB153" i="10"/>
  <c r="AW153" i="12"/>
  <c r="AF153" i="12"/>
  <c r="L155" i="10" l="1"/>
  <c r="A157" i="13"/>
  <c r="N156" i="13"/>
  <c r="BV156" i="8" s="1"/>
  <c r="BW156" i="8" s="1"/>
  <c r="CA156" i="8" s="1"/>
  <c r="CC156" i="8" s="1"/>
  <c r="X156" i="13"/>
  <c r="DR156" i="10" s="1"/>
  <c r="DS156" i="10" s="1"/>
  <c r="DW156" i="10" s="1"/>
  <c r="DY156" i="10" s="1"/>
  <c r="G156" i="13"/>
  <c r="Z156" i="12" s="1"/>
  <c r="AA156" i="12" s="1"/>
  <c r="AE156" i="12" s="1"/>
  <c r="AG156" i="12" s="1"/>
  <c r="V156" i="13"/>
  <c r="DR156" i="8" s="1"/>
  <c r="DS156" i="8" s="1"/>
  <c r="DW156" i="8" s="1"/>
  <c r="DY156" i="8" s="1"/>
  <c r="W156" i="13"/>
  <c r="DR156" i="12" s="1"/>
  <c r="DS156" i="12" s="1"/>
  <c r="DW156" i="12" s="1"/>
  <c r="DY156" i="12" s="1"/>
  <c r="B156" i="13"/>
  <c r="B156" i="8" s="1"/>
  <c r="C156" i="8" s="1"/>
  <c r="G156" i="8" s="1"/>
  <c r="I156" i="8" s="1"/>
  <c r="P156" i="13"/>
  <c r="BV156" i="10" s="1"/>
  <c r="BW156" i="10" s="1"/>
  <c r="CA156" i="10" s="1"/>
  <c r="CC156" i="10" s="1"/>
  <c r="K156" i="13"/>
  <c r="AX156" i="12" s="1"/>
  <c r="AY156" i="12" s="1"/>
  <c r="BC156" i="12" s="1"/>
  <c r="BE156" i="12" s="1"/>
  <c r="D156" i="13"/>
  <c r="B156" i="10" s="1"/>
  <c r="C156" i="10" s="1"/>
  <c r="G156" i="10" s="1"/>
  <c r="I156" i="10" s="1"/>
  <c r="J156" i="13"/>
  <c r="AX156" i="8" s="1"/>
  <c r="AY156" i="8" s="1"/>
  <c r="BC156" i="8" s="1"/>
  <c r="BE156" i="8" s="1"/>
  <c r="S156" i="13"/>
  <c r="CT156" i="12" s="1"/>
  <c r="CU156" i="12" s="1"/>
  <c r="CY156" i="12" s="1"/>
  <c r="DA156" i="12" s="1"/>
  <c r="O156" i="13"/>
  <c r="BV156" i="12" s="1"/>
  <c r="BW156" i="12" s="1"/>
  <c r="CA156" i="12" s="1"/>
  <c r="CC156" i="12" s="1"/>
  <c r="E156" i="13"/>
  <c r="B156" i="11" s="1"/>
  <c r="C156" i="11" s="1"/>
  <c r="G156" i="11" s="1"/>
  <c r="I156" i="11" s="1"/>
  <c r="R156" i="13"/>
  <c r="CT156" i="8" s="1"/>
  <c r="CU156" i="8" s="1"/>
  <c r="CY156" i="8" s="1"/>
  <c r="DA156" i="8" s="1"/>
  <c r="M156" i="13"/>
  <c r="AX156" i="11" s="1"/>
  <c r="AY156" i="11" s="1"/>
  <c r="BC156" i="11" s="1"/>
  <c r="BE156" i="11" s="1"/>
  <c r="C156" i="13"/>
  <c r="B156" i="12" s="1"/>
  <c r="C156" i="12" s="1"/>
  <c r="G156" i="12" s="1"/>
  <c r="I156" i="12" s="1"/>
  <c r="L156" i="13"/>
  <c r="AX156" i="10" s="1"/>
  <c r="AY156" i="10" s="1"/>
  <c r="BC156" i="10" s="1"/>
  <c r="BE156" i="10" s="1"/>
  <c r="I156" i="13"/>
  <c r="Z156" i="11" s="1"/>
  <c r="AA156" i="11" s="1"/>
  <c r="AE156" i="11" s="1"/>
  <c r="AG156" i="11" s="1"/>
  <c r="Y156" i="13"/>
  <c r="DR156" i="11" s="1"/>
  <c r="DS156" i="11" s="1"/>
  <c r="DW156" i="11" s="1"/>
  <c r="DY156" i="11" s="1"/>
  <c r="Q156" i="13"/>
  <c r="BV156" i="11" s="1"/>
  <c r="BW156" i="11" s="1"/>
  <c r="CA156" i="11" s="1"/>
  <c r="CC156" i="11" s="1"/>
  <c r="T156" i="13"/>
  <c r="CT156" i="10" s="1"/>
  <c r="CU156" i="10" s="1"/>
  <c r="CY156" i="10" s="1"/>
  <c r="DA156" i="10" s="1"/>
  <c r="H156" i="13"/>
  <c r="Z156" i="10" s="1"/>
  <c r="AA156" i="10" s="1"/>
  <c r="AE156" i="10" s="1"/>
  <c r="AG156" i="10" s="1"/>
  <c r="U156" i="13"/>
  <c r="CT156" i="11" s="1"/>
  <c r="CU156" i="11" s="1"/>
  <c r="CY156" i="11" s="1"/>
  <c r="DA156" i="11" s="1"/>
  <c r="F156" i="13"/>
  <c r="Z156" i="8" s="1"/>
  <c r="AA156" i="8" s="1"/>
  <c r="AE156" i="8" s="1"/>
  <c r="AG156" i="8" s="1"/>
  <c r="BO151" i="10"/>
  <c r="BS151" i="10"/>
  <c r="BT151" i="10" s="1"/>
  <c r="CM150" i="10"/>
  <c r="CQ150" i="10"/>
  <c r="CR150" i="10" s="1"/>
  <c r="EI148" i="10"/>
  <c r="EM148" i="10"/>
  <c r="EN148" i="10" s="1"/>
  <c r="EM146" i="11"/>
  <c r="EN146" i="11" s="1"/>
  <c r="S151" i="12"/>
  <c r="W151" i="12"/>
  <c r="X151" i="12" s="1"/>
  <c r="EI145" i="8"/>
  <c r="EM145" i="8"/>
  <c r="EN145" i="8" s="1"/>
  <c r="DK146" i="8"/>
  <c r="DO146" i="8"/>
  <c r="DP146" i="8" s="1"/>
  <c r="CM147" i="8"/>
  <c r="CQ147" i="8"/>
  <c r="CR147" i="8" s="1"/>
  <c r="BO149" i="12"/>
  <c r="BS149" i="12"/>
  <c r="BT149" i="12" s="1"/>
  <c r="DO147" i="12"/>
  <c r="DP147" i="12" s="1"/>
  <c r="DK147" i="12"/>
  <c r="CM148" i="12"/>
  <c r="CQ148" i="12"/>
  <c r="CR148" i="12" s="1"/>
  <c r="BO148" i="8"/>
  <c r="BS148" i="8"/>
  <c r="BT148" i="8" s="1"/>
  <c r="CM148" i="11"/>
  <c r="CQ148" i="11"/>
  <c r="CR148" i="11" s="1"/>
  <c r="AQ150" i="12"/>
  <c r="AU150" i="12"/>
  <c r="AV150" i="12" s="1"/>
  <c r="AQ150" i="11"/>
  <c r="AU150" i="11"/>
  <c r="AV150" i="11" s="1"/>
  <c r="BS149" i="11"/>
  <c r="BT149" i="11" s="1"/>
  <c r="BO149" i="11"/>
  <c r="S151" i="11"/>
  <c r="W151" i="11"/>
  <c r="X151" i="11" s="1"/>
  <c r="EI146" i="12"/>
  <c r="EM146" i="12"/>
  <c r="EN146" i="12" s="1"/>
  <c r="BK150" i="11"/>
  <c r="BN150" i="11" s="1"/>
  <c r="EE146" i="8"/>
  <c r="EH146" i="8" s="1"/>
  <c r="DG148" i="11"/>
  <c r="DJ148" i="11" s="1"/>
  <c r="DG148" i="12"/>
  <c r="DJ148" i="12" s="1"/>
  <c r="AM151" i="8"/>
  <c r="AP151" i="8" s="1"/>
  <c r="AQ151" i="8" s="1"/>
  <c r="AU151" i="8" s="1"/>
  <c r="AV151" i="8" s="1"/>
  <c r="AM151" i="11"/>
  <c r="AP151" i="11" s="1"/>
  <c r="BK149" i="8"/>
  <c r="BN149" i="8" s="1"/>
  <c r="CI151" i="10"/>
  <c r="CL151" i="10" s="1"/>
  <c r="DG150" i="10"/>
  <c r="DJ150" i="10" s="1"/>
  <c r="AM153" i="10"/>
  <c r="AP153" i="10" s="1"/>
  <c r="DO149" i="10"/>
  <c r="DP149" i="10" s="1"/>
  <c r="EE149" i="10"/>
  <c r="EH149" i="10" s="1"/>
  <c r="BK150" i="12"/>
  <c r="BN150" i="12" s="1"/>
  <c r="O151" i="8"/>
  <c r="R151" i="8" s="1"/>
  <c r="S151" i="8" s="1"/>
  <c r="W151" i="8" s="1"/>
  <c r="X151" i="8" s="1"/>
  <c r="AQ152" i="10"/>
  <c r="EE147" i="12"/>
  <c r="EH147" i="12" s="1"/>
  <c r="CI149" i="11"/>
  <c r="CL149" i="11" s="1"/>
  <c r="BK152" i="10"/>
  <c r="BN152" i="10" s="1"/>
  <c r="DG147" i="8"/>
  <c r="DJ147" i="8" s="1"/>
  <c r="O154" i="10"/>
  <c r="R154" i="10" s="1"/>
  <c r="O152" i="11"/>
  <c r="R152" i="11" s="1"/>
  <c r="CI148" i="8"/>
  <c r="CL148" i="8" s="1"/>
  <c r="O152" i="12"/>
  <c r="R152" i="12" s="1"/>
  <c r="CI149" i="12"/>
  <c r="CL149" i="12" s="1"/>
  <c r="EE147" i="11"/>
  <c r="EH147" i="11" s="1"/>
  <c r="AM151" i="12"/>
  <c r="AP151" i="12" s="1"/>
  <c r="DO147" i="11"/>
  <c r="DP147" i="11" s="1"/>
  <c r="J153" i="8"/>
  <c r="L153" i="8" s="1"/>
  <c r="BD152" i="8"/>
  <c r="BU152" i="8"/>
  <c r="DZ148" i="8"/>
  <c r="EB148" i="8" s="1"/>
  <c r="AH152" i="8"/>
  <c r="AJ152" i="8" s="1"/>
  <c r="EK147" i="8"/>
  <c r="EC147" i="8"/>
  <c r="ED147" i="8" s="1"/>
  <c r="CD150" i="8"/>
  <c r="CF150" i="8" s="1"/>
  <c r="BQ150" i="8"/>
  <c r="BI150" i="8"/>
  <c r="BJ150" i="8" s="1"/>
  <c r="CZ150" i="8"/>
  <c r="DQ150" i="8"/>
  <c r="U152" i="8"/>
  <c r="M152" i="8"/>
  <c r="N152" i="8" s="1"/>
  <c r="BQ151" i="8"/>
  <c r="BI151" i="8"/>
  <c r="BJ151" i="8" s="1"/>
  <c r="CS151" i="8"/>
  <c r="CB151" i="8"/>
  <c r="CO149" i="8"/>
  <c r="CG149" i="8"/>
  <c r="CH149" i="8" s="1"/>
  <c r="AF153" i="8"/>
  <c r="AW153" i="8"/>
  <c r="DB149" i="8"/>
  <c r="DD149" i="8" s="1"/>
  <c r="DM148" i="8"/>
  <c r="DE148" i="8"/>
  <c r="DF148" i="8" s="1"/>
  <c r="Y154" i="8"/>
  <c r="H154" i="8"/>
  <c r="A155" i="8"/>
  <c r="DX149" i="8"/>
  <c r="EO149" i="8"/>
  <c r="DQ153" i="10"/>
  <c r="CZ153" i="10"/>
  <c r="CS152" i="11"/>
  <c r="CB152" i="11"/>
  <c r="EK148" i="12"/>
  <c r="EC148" i="12"/>
  <c r="ED148" i="12" s="1"/>
  <c r="DQ151" i="12"/>
  <c r="CZ151" i="12"/>
  <c r="A156" i="11"/>
  <c r="Y155" i="11"/>
  <c r="H155" i="11"/>
  <c r="A156" i="12"/>
  <c r="Y155" i="12"/>
  <c r="H155" i="12"/>
  <c r="J156" i="10"/>
  <c r="L156" i="10" s="1"/>
  <c r="AS154" i="10"/>
  <c r="AK154" i="10"/>
  <c r="AL154" i="10" s="1"/>
  <c r="DB150" i="11"/>
  <c r="DD150" i="11" s="1"/>
  <c r="J154" i="11"/>
  <c r="L154" i="11" s="1"/>
  <c r="EK150" i="10"/>
  <c r="EC150" i="10"/>
  <c r="ED150" i="10" s="1"/>
  <c r="BQ151" i="11"/>
  <c r="BI151" i="11"/>
  <c r="BJ151" i="11" s="1"/>
  <c r="J154" i="12"/>
  <c r="L154" i="12" s="1"/>
  <c r="A158" i="10"/>
  <c r="Y157" i="10"/>
  <c r="H157" i="10"/>
  <c r="EO150" i="11"/>
  <c r="DX150" i="11"/>
  <c r="CD151" i="11"/>
  <c r="CF151" i="11" s="1"/>
  <c r="AW154" i="12"/>
  <c r="AF154" i="12"/>
  <c r="AH155" i="10"/>
  <c r="AJ155" i="10" s="1"/>
  <c r="BF154" i="10"/>
  <c r="BH154" i="10" s="1"/>
  <c r="AW156" i="10"/>
  <c r="AF156" i="10"/>
  <c r="U153" i="11"/>
  <c r="M153" i="11"/>
  <c r="N153" i="11" s="1"/>
  <c r="DB152" i="10"/>
  <c r="DD152" i="10" s="1"/>
  <c r="BU153" i="11"/>
  <c r="BD153" i="11"/>
  <c r="CZ151" i="11"/>
  <c r="DQ151" i="11"/>
  <c r="DM149" i="12"/>
  <c r="DE149" i="12"/>
  <c r="DF149" i="12" s="1"/>
  <c r="BU155" i="10"/>
  <c r="BD155" i="10"/>
  <c r="U153" i="12"/>
  <c r="M153" i="12"/>
  <c r="N153" i="12" s="1"/>
  <c r="CS154" i="10"/>
  <c r="CB154" i="10"/>
  <c r="CO150" i="12"/>
  <c r="CG150" i="12"/>
  <c r="CH150" i="12" s="1"/>
  <c r="DX152" i="10"/>
  <c r="EO152" i="10"/>
  <c r="AH153" i="11"/>
  <c r="AJ153" i="11" s="1"/>
  <c r="AS152" i="11"/>
  <c r="AK152" i="11"/>
  <c r="AL152" i="11" s="1"/>
  <c r="AH153" i="12"/>
  <c r="AJ153" i="12" s="1"/>
  <c r="DZ151" i="10"/>
  <c r="EB151" i="10" s="1"/>
  <c r="BQ153" i="10"/>
  <c r="BI153" i="10"/>
  <c r="BJ153" i="10" s="1"/>
  <c r="BF152" i="12"/>
  <c r="BH152" i="12" s="1"/>
  <c r="DX150" i="12"/>
  <c r="EO150" i="12"/>
  <c r="U155" i="10"/>
  <c r="M155" i="10"/>
  <c r="N155" i="10" s="1"/>
  <c r="BQ151" i="12"/>
  <c r="BI151" i="12"/>
  <c r="BJ151" i="12" s="1"/>
  <c r="EK148" i="11"/>
  <c r="EC148" i="11"/>
  <c r="ED148" i="11" s="1"/>
  <c r="DM151" i="10"/>
  <c r="DE151" i="10"/>
  <c r="DF151" i="10" s="1"/>
  <c r="BU153" i="12"/>
  <c r="BD153" i="12"/>
  <c r="DM149" i="11"/>
  <c r="DE149" i="11"/>
  <c r="DF149" i="11" s="1"/>
  <c r="CS152" i="12"/>
  <c r="CB152" i="12"/>
  <c r="DB150" i="12"/>
  <c r="DD150" i="12" s="1"/>
  <c r="AS152" i="12"/>
  <c r="AK152" i="12"/>
  <c r="AL152" i="12" s="1"/>
  <c r="CO150" i="11"/>
  <c r="CG150" i="11"/>
  <c r="CH150" i="11" s="1"/>
  <c r="CO152" i="10"/>
  <c r="CG152" i="10"/>
  <c r="CH152" i="10" s="1"/>
  <c r="DZ149" i="12"/>
  <c r="EB149" i="12" s="1"/>
  <c r="CD153" i="10"/>
  <c r="CF153" i="10" s="1"/>
  <c r="BF152" i="11"/>
  <c r="BH152" i="11" s="1"/>
  <c r="CD151" i="12"/>
  <c r="CF151" i="12" s="1"/>
  <c r="AW154" i="11"/>
  <c r="AF154" i="11"/>
  <c r="DZ149" i="11"/>
  <c r="EB149" i="11" s="1"/>
  <c r="H157" i="13" l="1"/>
  <c r="Z157" i="10" s="1"/>
  <c r="AA157" i="10" s="1"/>
  <c r="AE157" i="10" s="1"/>
  <c r="AG157" i="10" s="1"/>
  <c r="S157" i="13"/>
  <c r="CT157" i="12" s="1"/>
  <c r="CU157" i="12" s="1"/>
  <c r="CY157" i="12" s="1"/>
  <c r="DA157" i="12" s="1"/>
  <c r="E157" i="13"/>
  <c r="B157" i="11" s="1"/>
  <c r="C157" i="11" s="1"/>
  <c r="G157" i="11" s="1"/>
  <c r="I157" i="11" s="1"/>
  <c r="R157" i="13"/>
  <c r="CT157" i="8" s="1"/>
  <c r="CU157" i="8" s="1"/>
  <c r="CY157" i="8" s="1"/>
  <c r="DA157" i="8" s="1"/>
  <c r="P157" i="13"/>
  <c r="BV157" i="10" s="1"/>
  <c r="BW157" i="10" s="1"/>
  <c r="CA157" i="10" s="1"/>
  <c r="CC157" i="10" s="1"/>
  <c r="Q157" i="13"/>
  <c r="BV157" i="11" s="1"/>
  <c r="BW157" i="11" s="1"/>
  <c r="CA157" i="11" s="1"/>
  <c r="CC157" i="11" s="1"/>
  <c r="Y157" i="13"/>
  <c r="DR157" i="11" s="1"/>
  <c r="DS157" i="11" s="1"/>
  <c r="DW157" i="11" s="1"/>
  <c r="DY157" i="11" s="1"/>
  <c r="U157" i="13"/>
  <c r="CT157" i="11" s="1"/>
  <c r="CU157" i="11" s="1"/>
  <c r="CY157" i="11" s="1"/>
  <c r="DA157" i="11" s="1"/>
  <c r="D157" i="13"/>
  <c r="B157" i="10" s="1"/>
  <c r="C157" i="10" s="1"/>
  <c r="G157" i="10" s="1"/>
  <c r="I157" i="10" s="1"/>
  <c r="J157" i="13"/>
  <c r="AX157" i="8" s="1"/>
  <c r="AY157" i="8" s="1"/>
  <c r="BC157" i="8" s="1"/>
  <c r="BE157" i="8" s="1"/>
  <c r="M157" i="13"/>
  <c r="AX157" i="11" s="1"/>
  <c r="AY157" i="11" s="1"/>
  <c r="BC157" i="11" s="1"/>
  <c r="BE157" i="11" s="1"/>
  <c r="I157" i="13"/>
  <c r="Z157" i="11" s="1"/>
  <c r="AA157" i="11" s="1"/>
  <c r="AE157" i="11" s="1"/>
  <c r="AG157" i="11" s="1"/>
  <c r="B157" i="13"/>
  <c r="B157" i="8" s="1"/>
  <c r="C157" i="8" s="1"/>
  <c r="G157" i="8" s="1"/>
  <c r="I157" i="8" s="1"/>
  <c r="F157" i="13"/>
  <c r="Z157" i="8" s="1"/>
  <c r="AA157" i="8" s="1"/>
  <c r="AE157" i="8" s="1"/>
  <c r="AG157" i="8" s="1"/>
  <c r="W157" i="13"/>
  <c r="DR157" i="12" s="1"/>
  <c r="DS157" i="12" s="1"/>
  <c r="DW157" i="12" s="1"/>
  <c r="DY157" i="12" s="1"/>
  <c r="X157" i="13"/>
  <c r="DR157" i="10" s="1"/>
  <c r="DS157" i="10" s="1"/>
  <c r="DW157" i="10" s="1"/>
  <c r="DY157" i="10" s="1"/>
  <c r="K157" i="13"/>
  <c r="AX157" i="12" s="1"/>
  <c r="AY157" i="12" s="1"/>
  <c r="BC157" i="12" s="1"/>
  <c r="BE157" i="12" s="1"/>
  <c r="N157" i="13"/>
  <c r="BV157" i="8" s="1"/>
  <c r="BW157" i="8" s="1"/>
  <c r="CA157" i="8" s="1"/>
  <c r="CC157" i="8" s="1"/>
  <c r="O157" i="13"/>
  <c r="BV157" i="12" s="1"/>
  <c r="BW157" i="12" s="1"/>
  <c r="CA157" i="12" s="1"/>
  <c r="CC157" i="12" s="1"/>
  <c r="C157" i="13"/>
  <c r="B157" i="12" s="1"/>
  <c r="C157" i="12" s="1"/>
  <c r="G157" i="12" s="1"/>
  <c r="I157" i="12" s="1"/>
  <c r="G157" i="13"/>
  <c r="Z157" i="12" s="1"/>
  <c r="AA157" i="12" s="1"/>
  <c r="AE157" i="12" s="1"/>
  <c r="AG157" i="12" s="1"/>
  <c r="V157" i="13"/>
  <c r="DR157" i="8" s="1"/>
  <c r="DS157" i="8" s="1"/>
  <c r="DW157" i="8" s="1"/>
  <c r="DY157" i="8" s="1"/>
  <c r="L157" i="13"/>
  <c r="AX157" i="10" s="1"/>
  <c r="AY157" i="10" s="1"/>
  <c r="BC157" i="10" s="1"/>
  <c r="BE157" i="10" s="1"/>
  <c r="T157" i="13"/>
  <c r="CT157" i="10" s="1"/>
  <c r="CU157" i="10" s="1"/>
  <c r="CY157" i="10" s="1"/>
  <c r="DA157" i="10" s="1"/>
  <c r="A158" i="13"/>
  <c r="BO150" i="12"/>
  <c r="BS150" i="12"/>
  <c r="BT150" i="12" s="1"/>
  <c r="EI149" i="10"/>
  <c r="EM149" i="10"/>
  <c r="EN149" i="10" s="1"/>
  <c r="EI147" i="11"/>
  <c r="EM147" i="11"/>
  <c r="EN147" i="11" s="1"/>
  <c r="CM149" i="11"/>
  <c r="CQ149" i="11"/>
  <c r="CR149" i="11" s="1"/>
  <c r="DK148" i="12"/>
  <c r="DO148" i="12"/>
  <c r="DP148" i="12" s="1"/>
  <c r="CM149" i="12"/>
  <c r="CQ149" i="12"/>
  <c r="CR149" i="12" s="1"/>
  <c r="EI147" i="12"/>
  <c r="EM147" i="12"/>
  <c r="EN147" i="12" s="1"/>
  <c r="DK148" i="11"/>
  <c r="DO148" i="11"/>
  <c r="DP148" i="11" s="1"/>
  <c r="S152" i="12"/>
  <c r="W152" i="12"/>
  <c r="X152" i="12" s="1"/>
  <c r="AQ153" i="10"/>
  <c r="AU153" i="10"/>
  <c r="AV153" i="10" s="1"/>
  <c r="EI146" i="8"/>
  <c r="EM146" i="8"/>
  <c r="EN146" i="8" s="1"/>
  <c r="CM148" i="8"/>
  <c r="CQ148" i="8"/>
  <c r="CR148" i="8" s="1"/>
  <c r="DK150" i="10"/>
  <c r="DO150" i="10"/>
  <c r="DP150" i="10" s="1"/>
  <c r="BO150" i="11"/>
  <c r="BS150" i="11"/>
  <c r="BT150" i="11" s="1"/>
  <c r="S152" i="11"/>
  <c r="W152" i="11"/>
  <c r="X152" i="11" s="1"/>
  <c r="CM151" i="10"/>
  <c r="CQ151" i="10"/>
  <c r="CR151" i="10" s="1"/>
  <c r="S154" i="10"/>
  <c r="W154" i="10"/>
  <c r="X154" i="10" s="1"/>
  <c r="BO149" i="8"/>
  <c r="BS149" i="8"/>
  <c r="BT149" i="8" s="1"/>
  <c r="DK147" i="8"/>
  <c r="DO147" i="8"/>
  <c r="DP147" i="8" s="1"/>
  <c r="AQ151" i="11"/>
  <c r="AU151" i="11"/>
  <c r="AV151" i="11" s="1"/>
  <c r="AQ151" i="12"/>
  <c r="AU151" i="12"/>
  <c r="AV151" i="12" s="1"/>
  <c r="BO152" i="10"/>
  <c r="BS152" i="10"/>
  <c r="BT152" i="10" s="1"/>
  <c r="AM152" i="12"/>
  <c r="AP152" i="12" s="1"/>
  <c r="O155" i="10"/>
  <c r="R155" i="10" s="1"/>
  <c r="EE147" i="8"/>
  <c r="EH147" i="8" s="1"/>
  <c r="DG151" i="10"/>
  <c r="DJ151" i="10" s="1"/>
  <c r="AM152" i="11"/>
  <c r="AP152" i="11" s="1"/>
  <c r="O152" i="8"/>
  <c r="R152" i="8" s="1"/>
  <c r="S152" i="8" s="1"/>
  <c r="W152" i="8" s="1"/>
  <c r="X152" i="8" s="1"/>
  <c r="O153" i="12"/>
  <c r="R153" i="12" s="1"/>
  <c r="EE148" i="11"/>
  <c r="EH148" i="11" s="1"/>
  <c r="EE148" i="12"/>
  <c r="EH148" i="12" s="1"/>
  <c r="CI149" i="8"/>
  <c r="CL149" i="8" s="1"/>
  <c r="CI152" i="10"/>
  <c r="CL152" i="10" s="1"/>
  <c r="DG149" i="11"/>
  <c r="DJ149" i="11" s="1"/>
  <c r="BK151" i="12"/>
  <c r="BN151" i="12" s="1"/>
  <c r="BK153" i="10"/>
  <c r="BN153" i="10" s="1"/>
  <c r="BK151" i="11"/>
  <c r="BN151" i="11" s="1"/>
  <c r="AM154" i="10"/>
  <c r="AP154" i="10" s="1"/>
  <c r="BK150" i="8"/>
  <c r="BN150" i="8" s="1"/>
  <c r="CI150" i="11"/>
  <c r="CL150" i="11" s="1"/>
  <c r="DG149" i="12"/>
  <c r="DJ149" i="12" s="1"/>
  <c r="O153" i="11"/>
  <c r="R153" i="11" s="1"/>
  <c r="DG148" i="8"/>
  <c r="DJ148" i="8" s="1"/>
  <c r="CI150" i="12"/>
  <c r="CL150" i="12" s="1"/>
  <c r="EE150" i="10"/>
  <c r="EH150" i="10" s="1"/>
  <c r="BK151" i="8"/>
  <c r="BN151" i="8" s="1"/>
  <c r="DM149" i="8"/>
  <c r="DE149" i="8"/>
  <c r="DF149" i="8" s="1"/>
  <c r="DZ149" i="8"/>
  <c r="EB149" i="8" s="1"/>
  <c r="BU153" i="8"/>
  <c r="BD153" i="8"/>
  <c r="H155" i="8"/>
  <c r="A156" i="8"/>
  <c r="Y155" i="8"/>
  <c r="AH153" i="8"/>
  <c r="AJ153" i="8" s="1"/>
  <c r="EK148" i="8"/>
  <c r="EC148" i="8"/>
  <c r="ED148" i="8" s="1"/>
  <c r="J154" i="8"/>
  <c r="L154" i="8" s="1"/>
  <c r="CO150" i="8"/>
  <c r="CG150" i="8"/>
  <c r="CH150" i="8" s="1"/>
  <c r="AF154" i="8"/>
  <c r="AH154" i="8" s="1"/>
  <c r="AJ154" i="8" s="1"/>
  <c r="AW154" i="8"/>
  <c r="CB152" i="8"/>
  <c r="CD152" i="8" s="1"/>
  <c r="CF152" i="8" s="1"/>
  <c r="CS152" i="8"/>
  <c r="CD151" i="8"/>
  <c r="CF151" i="8" s="1"/>
  <c r="DX150" i="8"/>
  <c r="EO150" i="8"/>
  <c r="BF152" i="8"/>
  <c r="BH152" i="8" s="1"/>
  <c r="DQ151" i="8"/>
  <c r="CZ151" i="8"/>
  <c r="DB150" i="8"/>
  <c r="DD150" i="8" s="1"/>
  <c r="AS152" i="8"/>
  <c r="AK152" i="8"/>
  <c r="AL152" i="8" s="1"/>
  <c r="U153" i="8"/>
  <c r="M153" i="8"/>
  <c r="N153" i="8" s="1"/>
  <c r="BF153" i="12"/>
  <c r="BH153" i="12" s="1"/>
  <c r="CD154" i="10"/>
  <c r="CF154" i="10" s="1"/>
  <c r="BF153" i="11"/>
  <c r="BH153" i="11" s="1"/>
  <c r="AS155" i="10"/>
  <c r="AK155" i="10"/>
  <c r="AL155" i="10" s="1"/>
  <c r="U154" i="11"/>
  <c r="M154" i="11"/>
  <c r="N154" i="11" s="1"/>
  <c r="EK149" i="11"/>
  <c r="EC149" i="11"/>
  <c r="ED149" i="11" s="1"/>
  <c r="CB153" i="12"/>
  <c r="CS153" i="12"/>
  <c r="BQ152" i="12"/>
  <c r="BI152" i="12"/>
  <c r="BJ152" i="12" s="1"/>
  <c r="DQ154" i="10"/>
  <c r="CZ154" i="10"/>
  <c r="CS153" i="11"/>
  <c r="CB153" i="11"/>
  <c r="AH154" i="12"/>
  <c r="AJ154" i="12" s="1"/>
  <c r="BD154" i="12"/>
  <c r="BU154" i="12"/>
  <c r="J157" i="10"/>
  <c r="L157" i="10" s="1"/>
  <c r="DM150" i="11"/>
  <c r="DE150" i="11"/>
  <c r="DF150" i="11" s="1"/>
  <c r="CD152" i="11"/>
  <c r="CF152" i="11" s="1"/>
  <c r="DB153" i="10"/>
  <c r="DD153" i="10" s="1"/>
  <c r="EK149" i="12"/>
  <c r="EC149" i="12"/>
  <c r="ED149" i="12" s="1"/>
  <c r="DM150" i="12"/>
  <c r="DE150" i="12"/>
  <c r="DF150" i="12" s="1"/>
  <c r="AS153" i="11"/>
  <c r="AK153" i="11"/>
  <c r="AL153" i="11" s="1"/>
  <c r="AH156" i="10"/>
  <c r="AJ156" i="10" s="1"/>
  <c r="AW157" i="10"/>
  <c r="AF157" i="10"/>
  <c r="U156" i="10"/>
  <c r="M156" i="10"/>
  <c r="N156" i="10" s="1"/>
  <c r="J155" i="11"/>
  <c r="L155" i="11" s="1"/>
  <c r="CZ152" i="11"/>
  <c r="DQ152" i="11"/>
  <c r="DX153" i="10"/>
  <c r="EO153" i="10"/>
  <c r="CO151" i="12"/>
  <c r="CG151" i="12"/>
  <c r="CH151" i="12" s="1"/>
  <c r="BQ152" i="11"/>
  <c r="BI152" i="11"/>
  <c r="BJ152" i="11" s="1"/>
  <c r="CO153" i="10"/>
  <c r="CG153" i="10"/>
  <c r="CH153" i="10" s="1"/>
  <c r="CD152" i="12"/>
  <c r="CF152" i="12" s="1"/>
  <c r="BF155" i="10"/>
  <c r="BH155" i="10" s="1"/>
  <c r="BU156" i="10"/>
  <c r="BD156" i="10"/>
  <c r="CO151" i="11"/>
  <c r="CG151" i="11"/>
  <c r="CH151" i="11" s="1"/>
  <c r="Y158" i="10"/>
  <c r="A159" i="10"/>
  <c r="H158" i="10"/>
  <c r="AW155" i="11"/>
  <c r="AF155" i="11"/>
  <c r="AH154" i="11"/>
  <c r="AJ154" i="11" s="1"/>
  <c r="DQ152" i="12"/>
  <c r="CZ152" i="12"/>
  <c r="EK151" i="10"/>
  <c r="EC151" i="10"/>
  <c r="ED151" i="10" s="1"/>
  <c r="DZ152" i="10"/>
  <c r="EB152" i="10" s="1"/>
  <c r="CS155" i="10"/>
  <c r="CB155" i="10"/>
  <c r="DX151" i="11"/>
  <c r="EO151" i="11"/>
  <c r="J155" i="12"/>
  <c r="L155" i="12" s="1"/>
  <c r="Y156" i="11"/>
  <c r="A157" i="11"/>
  <c r="H156" i="11"/>
  <c r="AS153" i="12"/>
  <c r="AK153" i="12"/>
  <c r="AL153" i="12" s="1"/>
  <c r="BU154" i="11"/>
  <c r="BD154" i="11"/>
  <c r="DB151" i="11"/>
  <c r="DD151" i="11" s="1"/>
  <c r="DM152" i="10"/>
  <c r="DE152" i="10"/>
  <c r="DF152" i="10" s="1"/>
  <c r="BQ154" i="10"/>
  <c r="BI154" i="10"/>
  <c r="BJ154" i="10" s="1"/>
  <c r="U154" i="12"/>
  <c r="M154" i="12"/>
  <c r="N154" i="12" s="1"/>
  <c r="AW155" i="12"/>
  <c r="AF155" i="12"/>
  <c r="DB151" i="12"/>
  <c r="DD151" i="12" s="1"/>
  <c r="DZ150" i="12"/>
  <c r="EB150" i="12" s="1"/>
  <c r="DZ150" i="11"/>
  <c r="EB150" i="11" s="1"/>
  <c r="A157" i="12"/>
  <c r="Y156" i="12"/>
  <c r="H156" i="12"/>
  <c r="DX151" i="12"/>
  <c r="EO151" i="12"/>
  <c r="U158" i="13" l="1"/>
  <c r="CT158" i="11" s="1"/>
  <c r="CU158" i="11" s="1"/>
  <c r="CY158" i="11" s="1"/>
  <c r="DA158" i="11" s="1"/>
  <c r="S158" i="13"/>
  <c r="CT158" i="12" s="1"/>
  <c r="CU158" i="12" s="1"/>
  <c r="CY158" i="12" s="1"/>
  <c r="DA158" i="12" s="1"/>
  <c r="B158" i="13"/>
  <c r="B158" i="8" s="1"/>
  <c r="C158" i="8" s="1"/>
  <c r="G158" i="8" s="1"/>
  <c r="I158" i="8" s="1"/>
  <c r="X158" i="13"/>
  <c r="DR158" i="10" s="1"/>
  <c r="DS158" i="10" s="1"/>
  <c r="DW158" i="10" s="1"/>
  <c r="DY158" i="10" s="1"/>
  <c r="L158" i="13"/>
  <c r="AX158" i="10" s="1"/>
  <c r="AY158" i="10" s="1"/>
  <c r="BC158" i="10" s="1"/>
  <c r="BE158" i="10" s="1"/>
  <c r="H158" i="13"/>
  <c r="Z158" i="10" s="1"/>
  <c r="AA158" i="10" s="1"/>
  <c r="AE158" i="10" s="1"/>
  <c r="AG158" i="10" s="1"/>
  <c r="M158" i="13"/>
  <c r="AX158" i="11" s="1"/>
  <c r="AY158" i="11" s="1"/>
  <c r="BC158" i="11" s="1"/>
  <c r="BE158" i="11" s="1"/>
  <c r="C158" i="13"/>
  <c r="B158" i="12" s="1"/>
  <c r="C158" i="12" s="1"/>
  <c r="G158" i="12" s="1"/>
  <c r="I158" i="12" s="1"/>
  <c r="D158" i="13"/>
  <c r="B158" i="10" s="1"/>
  <c r="C158" i="10" s="1"/>
  <c r="G158" i="10" s="1"/>
  <c r="I158" i="10" s="1"/>
  <c r="W158" i="13"/>
  <c r="DR158" i="12" s="1"/>
  <c r="DS158" i="12" s="1"/>
  <c r="DW158" i="12" s="1"/>
  <c r="DY158" i="12" s="1"/>
  <c r="T158" i="13"/>
  <c r="CT158" i="10" s="1"/>
  <c r="CU158" i="10" s="1"/>
  <c r="CY158" i="10" s="1"/>
  <c r="DA158" i="10" s="1"/>
  <c r="I158" i="13"/>
  <c r="Z158" i="11" s="1"/>
  <c r="AA158" i="11" s="1"/>
  <c r="AE158" i="11" s="1"/>
  <c r="AG158" i="11" s="1"/>
  <c r="F158" i="13"/>
  <c r="Z158" i="8" s="1"/>
  <c r="AA158" i="8" s="1"/>
  <c r="AE158" i="8" s="1"/>
  <c r="AG158" i="8" s="1"/>
  <c r="R158" i="13"/>
  <c r="CT158" i="8" s="1"/>
  <c r="CU158" i="8" s="1"/>
  <c r="CY158" i="8" s="1"/>
  <c r="DA158" i="8" s="1"/>
  <c r="O158" i="13"/>
  <c r="BV158" i="12" s="1"/>
  <c r="BW158" i="12" s="1"/>
  <c r="CA158" i="12" s="1"/>
  <c r="CC158" i="12" s="1"/>
  <c r="N158" i="13"/>
  <c r="BV158" i="8" s="1"/>
  <c r="BW158" i="8" s="1"/>
  <c r="CA158" i="8" s="1"/>
  <c r="CC158" i="8" s="1"/>
  <c r="Y158" i="13"/>
  <c r="DR158" i="11" s="1"/>
  <c r="DS158" i="11" s="1"/>
  <c r="DW158" i="11" s="1"/>
  <c r="DY158" i="11" s="1"/>
  <c r="K158" i="13"/>
  <c r="AX158" i="12" s="1"/>
  <c r="AY158" i="12" s="1"/>
  <c r="BC158" i="12" s="1"/>
  <c r="BE158" i="12" s="1"/>
  <c r="P158" i="13"/>
  <c r="BV158" i="10" s="1"/>
  <c r="BW158" i="10" s="1"/>
  <c r="CA158" i="10" s="1"/>
  <c r="CC158" i="10" s="1"/>
  <c r="Q158" i="13"/>
  <c r="BV158" i="11" s="1"/>
  <c r="BW158" i="11" s="1"/>
  <c r="CA158" i="11" s="1"/>
  <c r="CC158" i="11" s="1"/>
  <c r="V158" i="13"/>
  <c r="DR158" i="8" s="1"/>
  <c r="DS158" i="8" s="1"/>
  <c r="DW158" i="8" s="1"/>
  <c r="DY158" i="8" s="1"/>
  <c r="E158" i="13"/>
  <c r="B158" i="11" s="1"/>
  <c r="C158" i="11" s="1"/>
  <c r="G158" i="11" s="1"/>
  <c r="I158" i="11" s="1"/>
  <c r="G158" i="13"/>
  <c r="Z158" i="12" s="1"/>
  <c r="AA158" i="12" s="1"/>
  <c r="AE158" i="12" s="1"/>
  <c r="AG158" i="12" s="1"/>
  <c r="A159" i="13"/>
  <c r="J158" i="13"/>
  <c r="AX158" i="8" s="1"/>
  <c r="AY158" i="8" s="1"/>
  <c r="BC158" i="8" s="1"/>
  <c r="BE158" i="8" s="1"/>
  <c r="CQ149" i="8"/>
  <c r="CR149" i="8" s="1"/>
  <c r="CM149" i="8"/>
  <c r="BO151" i="8"/>
  <c r="BS151" i="8"/>
  <c r="BT151" i="8" s="1"/>
  <c r="AQ154" i="10"/>
  <c r="AU154" i="10"/>
  <c r="AV154" i="10" s="1"/>
  <c r="EI148" i="11"/>
  <c r="EM148" i="11"/>
  <c r="EN148" i="11" s="1"/>
  <c r="EI150" i="10"/>
  <c r="EM150" i="10"/>
  <c r="EN150" i="10" s="1"/>
  <c r="BO151" i="11"/>
  <c r="BS151" i="11"/>
  <c r="BT151" i="11" s="1"/>
  <c r="S153" i="12"/>
  <c r="W153" i="12"/>
  <c r="X153" i="12" s="1"/>
  <c r="CM150" i="12"/>
  <c r="CQ150" i="12"/>
  <c r="CR150" i="12" s="1"/>
  <c r="DK148" i="8"/>
  <c r="DO148" i="8"/>
  <c r="DP148" i="8" s="1"/>
  <c r="BO151" i="12"/>
  <c r="BS151" i="12"/>
  <c r="BT151" i="12" s="1"/>
  <c r="AQ152" i="11"/>
  <c r="AU152" i="11"/>
  <c r="AV152" i="11" s="1"/>
  <c r="S153" i="11"/>
  <c r="W153" i="11"/>
  <c r="X153" i="11" s="1"/>
  <c r="DK149" i="11"/>
  <c r="DO149" i="11"/>
  <c r="DP149" i="11" s="1"/>
  <c r="DK151" i="10"/>
  <c r="DO151" i="10"/>
  <c r="DP151" i="10" s="1"/>
  <c r="BO153" i="10"/>
  <c r="BS153" i="10"/>
  <c r="BT153" i="10" s="1"/>
  <c r="DK149" i="12"/>
  <c r="DO149" i="12"/>
  <c r="DP149" i="12" s="1"/>
  <c r="CM152" i="10"/>
  <c r="CQ152" i="10"/>
  <c r="CR152" i="10" s="1"/>
  <c r="EI147" i="8"/>
  <c r="EM147" i="8"/>
  <c r="EN147" i="8" s="1"/>
  <c r="CM150" i="11"/>
  <c r="CQ150" i="11"/>
  <c r="CR150" i="11" s="1"/>
  <c r="S155" i="10"/>
  <c r="W155" i="10"/>
  <c r="X155" i="10" s="1"/>
  <c r="BO150" i="8"/>
  <c r="BS150" i="8"/>
  <c r="BT150" i="8" s="1"/>
  <c r="EI148" i="12"/>
  <c r="EM148" i="12"/>
  <c r="EN148" i="12" s="1"/>
  <c r="AQ152" i="12"/>
  <c r="AU152" i="12"/>
  <c r="AV152" i="12" s="1"/>
  <c r="CI151" i="11"/>
  <c r="CL151" i="11" s="1"/>
  <c r="O153" i="8"/>
  <c r="R153" i="8" s="1"/>
  <c r="S153" i="8" s="1"/>
  <c r="W153" i="8" s="1"/>
  <c r="X153" i="8" s="1"/>
  <c r="BK154" i="10"/>
  <c r="BN154" i="10" s="1"/>
  <c r="BK152" i="11"/>
  <c r="BN152" i="11" s="1"/>
  <c r="DG150" i="12"/>
  <c r="DJ150" i="12" s="1"/>
  <c r="O154" i="11"/>
  <c r="R154" i="11" s="1"/>
  <c r="O156" i="10"/>
  <c r="R156" i="10" s="1"/>
  <c r="AM152" i="8"/>
  <c r="AP152" i="8" s="1"/>
  <c r="AQ152" i="8" s="1"/>
  <c r="AU152" i="8" s="1"/>
  <c r="AV152" i="8" s="1"/>
  <c r="EE148" i="8"/>
  <c r="EH148" i="8" s="1"/>
  <c r="DG152" i="10"/>
  <c r="DJ152" i="10" s="1"/>
  <c r="AM153" i="12"/>
  <c r="AP153" i="12" s="1"/>
  <c r="CI151" i="12"/>
  <c r="CL151" i="12" s="1"/>
  <c r="EE149" i="12"/>
  <c r="EH149" i="12" s="1"/>
  <c r="BK152" i="12"/>
  <c r="BN152" i="12" s="1"/>
  <c r="AM155" i="10"/>
  <c r="AP155" i="10" s="1"/>
  <c r="DG149" i="8"/>
  <c r="DJ149" i="8" s="1"/>
  <c r="EE151" i="10"/>
  <c r="EH151" i="10" s="1"/>
  <c r="O154" i="12"/>
  <c r="R154" i="12" s="1"/>
  <c r="CI153" i="10"/>
  <c r="CL153" i="10" s="1"/>
  <c r="AM153" i="11"/>
  <c r="AP153" i="11" s="1"/>
  <c r="DG150" i="11"/>
  <c r="DJ150" i="11" s="1"/>
  <c r="EE149" i="11"/>
  <c r="EH149" i="11" s="1"/>
  <c r="CI150" i="8"/>
  <c r="CL150" i="8" s="1"/>
  <c r="DB151" i="8"/>
  <c r="DD151" i="8" s="1"/>
  <c r="A157" i="8"/>
  <c r="Y156" i="8"/>
  <c r="H156" i="8"/>
  <c r="DX151" i="8"/>
  <c r="EO151" i="8"/>
  <c r="CG151" i="8"/>
  <c r="CH151" i="8" s="1"/>
  <c r="CO151" i="8"/>
  <c r="J155" i="8"/>
  <c r="L155" i="8" s="1"/>
  <c r="DQ152" i="8"/>
  <c r="CZ152" i="8"/>
  <c r="U154" i="8"/>
  <c r="M154" i="8"/>
  <c r="N154" i="8" s="1"/>
  <c r="BF153" i="8"/>
  <c r="BH153" i="8" s="1"/>
  <c r="CO152" i="8"/>
  <c r="CG152" i="8"/>
  <c r="CH152" i="8" s="1"/>
  <c r="CS153" i="8"/>
  <c r="CB153" i="8"/>
  <c r="BU154" i="8"/>
  <c r="BD154" i="8"/>
  <c r="BQ152" i="8"/>
  <c r="BI152" i="8"/>
  <c r="BJ152" i="8" s="1"/>
  <c r="AS154" i="8"/>
  <c r="AK154" i="8"/>
  <c r="AL154" i="8" s="1"/>
  <c r="EK149" i="8"/>
  <c r="EC149" i="8"/>
  <c r="ED149" i="8" s="1"/>
  <c r="AS153" i="8"/>
  <c r="AK153" i="8"/>
  <c r="AL153" i="8" s="1"/>
  <c r="DE150" i="8"/>
  <c r="DF150" i="8" s="1"/>
  <c r="DM150" i="8"/>
  <c r="DZ150" i="8"/>
  <c r="EB150" i="8" s="1"/>
  <c r="AW155" i="8"/>
  <c r="AF155" i="8"/>
  <c r="EK150" i="12"/>
  <c r="EC150" i="12"/>
  <c r="ED150" i="12" s="1"/>
  <c r="AH155" i="12"/>
  <c r="AJ155" i="12" s="1"/>
  <c r="DZ151" i="11"/>
  <c r="EB151" i="11" s="1"/>
  <c r="DX152" i="12"/>
  <c r="EO152" i="12"/>
  <c r="J158" i="10"/>
  <c r="L158" i="10" s="1"/>
  <c r="CS156" i="10"/>
  <c r="CB156" i="10"/>
  <c r="U155" i="11"/>
  <c r="M155" i="11"/>
  <c r="N155" i="11" s="1"/>
  <c r="AS156" i="10"/>
  <c r="AK156" i="10"/>
  <c r="AL156" i="10" s="1"/>
  <c r="BQ153" i="11"/>
  <c r="BI153" i="11"/>
  <c r="BJ153" i="11" s="1"/>
  <c r="EK150" i="11"/>
  <c r="EC150" i="11"/>
  <c r="ED150" i="11" s="1"/>
  <c r="BU155" i="12"/>
  <c r="BD155" i="12"/>
  <c r="U155" i="12"/>
  <c r="M155" i="12"/>
  <c r="N155" i="12" s="1"/>
  <c r="CD155" i="10"/>
  <c r="CF155" i="10" s="1"/>
  <c r="Y159" i="10"/>
  <c r="H159" i="10"/>
  <c r="A160" i="10"/>
  <c r="DZ151" i="12"/>
  <c r="EB151" i="12" s="1"/>
  <c r="DQ155" i="10"/>
  <c r="CZ155" i="10"/>
  <c r="AS154" i="11"/>
  <c r="AK154" i="11"/>
  <c r="AL154" i="11" s="1"/>
  <c r="AW158" i="10"/>
  <c r="AF158" i="10"/>
  <c r="DB154" i="10"/>
  <c r="DD154" i="10" s="1"/>
  <c r="CO154" i="10"/>
  <c r="CG154" i="10"/>
  <c r="CH154" i="10" s="1"/>
  <c r="J156" i="12"/>
  <c r="L156" i="12" s="1"/>
  <c r="BF154" i="11"/>
  <c r="BH154" i="11" s="1"/>
  <c r="AH157" i="10"/>
  <c r="AJ157" i="10" s="1"/>
  <c r="U157" i="10"/>
  <c r="M157" i="10"/>
  <c r="N157" i="10" s="1"/>
  <c r="DX154" i="10"/>
  <c r="EO154" i="10"/>
  <c r="AW156" i="12"/>
  <c r="AF156" i="12"/>
  <c r="CS154" i="11"/>
  <c r="CB154" i="11"/>
  <c r="EK152" i="10"/>
  <c r="EC152" i="10"/>
  <c r="ED152" i="10" s="1"/>
  <c r="AH155" i="11"/>
  <c r="AJ155" i="11" s="1"/>
  <c r="DZ153" i="10"/>
  <c r="EB153" i="10" s="1"/>
  <c r="BU157" i="10"/>
  <c r="BD157" i="10"/>
  <c r="CS154" i="12"/>
  <c r="CB154" i="12"/>
  <c r="AS154" i="12"/>
  <c r="AK154" i="12"/>
  <c r="AL154" i="12" s="1"/>
  <c r="BQ153" i="12"/>
  <c r="BI153" i="12"/>
  <c r="BJ153" i="12" s="1"/>
  <c r="A158" i="12"/>
  <c r="H157" i="12"/>
  <c r="Y157" i="12"/>
  <c r="DM151" i="11"/>
  <c r="DE151" i="11"/>
  <c r="DF151" i="11" s="1"/>
  <c r="J156" i="11"/>
  <c r="L156" i="11" s="1"/>
  <c r="BD155" i="11"/>
  <c r="BU155" i="11"/>
  <c r="BQ155" i="10"/>
  <c r="BI155" i="10"/>
  <c r="BJ155" i="10" s="1"/>
  <c r="DX152" i="11"/>
  <c r="EO152" i="11"/>
  <c r="DM153" i="10"/>
  <c r="DE153" i="10"/>
  <c r="DF153" i="10" s="1"/>
  <c r="BF154" i="12"/>
  <c r="BH154" i="12" s="1"/>
  <c r="H157" i="11"/>
  <c r="Y157" i="11"/>
  <c r="A158" i="11"/>
  <c r="DB152" i="11"/>
  <c r="DD152" i="11" s="1"/>
  <c r="CD153" i="11"/>
  <c r="CF153" i="11" s="1"/>
  <c r="DQ153" i="12"/>
  <c r="CZ153" i="12"/>
  <c r="DM151" i="12"/>
  <c r="DE151" i="12"/>
  <c r="DF151" i="12" s="1"/>
  <c r="AW156" i="11"/>
  <c r="AF156" i="11"/>
  <c r="DB152" i="12"/>
  <c r="DD152" i="12" s="1"/>
  <c r="BF156" i="10"/>
  <c r="BH156" i="10" s="1"/>
  <c r="CO152" i="12"/>
  <c r="CG152" i="12"/>
  <c r="CH152" i="12" s="1"/>
  <c r="CO152" i="11"/>
  <c r="CG152" i="11"/>
  <c r="CH152" i="11" s="1"/>
  <c r="DQ153" i="11"/>
  <c r="CZ153" i="11"/>
  <c r="CD153" i="12"/>
  <c r="CF153" i="12" s="1"/>
  <c r="N159" i="13" l="1"/>
  <c r="BV159" i="8" s="1"/>
  <c r="BW159" i="8" s="1"/>
  <c r="CA159" i="8" s="1"/>
  <c r="CC159" i="8" s="1"/>
  <c r="D159" i="13"/>
  <c r="B159" i="10" s="1"/>
  <c r="C159" i="10" s="1"/>
  <c r="G159" i="10" s="1"/>
  <c r="I159" i="10" s="1"/>
  <c r="R159" i="13"/>
  <c r="CT159" i="8" s="1"/>
  <c r="CU159" i="8" s="1"/>
  <c r="CY159" i="8" s="1"/>
  <c r="DA159" i="8" s="1"/>
  <c r="E159" i="13"/>
  <c r="B159" i="11" s="1"/>
  <c r="C159" i="11" s="1"/>
  <c r="G159" i="11" s="1"/>
  <c r="I159" i="11" s="1"/>
  <c r="I159" i="13"/>
  <c r="Z159" i="11" s="1"/>
  <c r="AA159" i="11" s="1"/>
  <c r="AE159" i="11" s="1"/>
  <c r="AG159" i="11" s="1"/>
  <c r="T159" i="13"/>
  <c r="CT159" i="10" s="1"/>
  <c r="CU159" i="10" s="1"/>
  <c r="CY159" i="10" s="1"/>
  <c r="DA159" i="10" s="1"/>
  <c r="C159" i="13"/>
  <c r="B159" i="12" s="1"/>
  <c r="C159" i="12" s="1"/>
  <c r="G159" i="12" s="1"/>
  <c r="I159" i="12" s="1"/>
  <c r="A160" i="13"/>
  <c r="K159" i="13"/>
  <c r="AX159" i="12" s="1"/>
  <c r="AY159" i="12" s="1"/>
  <c r="BC159" i="12" s="1"/>
  <c r="BE159" i="12" s="1"/>
  <c r="V159" i="13"/>
  <c r="DR159" i="8" s="1"/>
  <c r="DS159" i="8" s="1"/>
  <c r="DW159" i="8" s="1"/>
  <c r="DY159" i="8" s="1"/>
  <c r="S159" i="13"/>
  <c r="CT159" i="12" s="1"/>
  <c r="CU159" i="12" s="1"/>
  <c r="CY159" i="12" s="1"/>
  <c r="DA159" i="12" s="1"/>
  <c r="X159" i="13"/>
  <c r="DR159" i="10" s="1"/>
  <c r="DS159" i="10" s="1"/>
  <c r="DW159" i="10" s="1"/>
  <c r="DY159" i="10" s="1"/>
  <c r="O159" i="13"/>
  <c r="BV159" i="12" s="1"/>
  <c r="BW159" i="12" s="1"/>
  <c r="CA159" i="12" s="1"/>
  <c r="CC159" i="12" s="1"/>
  <c r="Y159" i="13"/>
  <c r="DR159" i="11" s="1"/>
  <c r="DS159" i="11" s="1"/>
  <c r="DW159" i="11" s="1"/>
  <c r="DY159" i="11" s="1"/>
  <c r="F159" i="13"/>
  <c r="Z159" i="8" s="1"/>
  <c r="AA159" i="8" s="1"/>
  <c r="AE159" i="8" s="1"/>
  <c r="AG159" i="8" s="1"/>
  <c r="L159" i="13"/>
  <c r="AX159" i="10" s="1"/>
  <c r="AY159" i="10" s="1"/>
  <c r="BC159" i="10" s="1"/>
  <c r="BE159" i="10" s="1"/>
  <c r="M159" i="13"/>
  <c r="AX159" i="11" s="1"/>
  <c r="AY159" i="11" s="1"/>
  <c r="BC159" i="11" s="1"/>
  <c r="BE159" i="11" s="1"/>
  <c r="W159" i="13"/>
  <c r="DR159" i="12" s="1"/>
  <c r="DS159" i="12" s="1"/>
  <c r="DW159" i="12" s="1"/>
  <c r="DY159" i="12" s="1"/>
  <c r="U159" i="13"/>
  <c r="CT159" i="11" s="1"/>
  <c r="CU159" i="11" s="1"/>
  <c r="CY159" i="11" s="1"/>
  <c r="DA159" i="11" s="1"/>
  <c r="H159" i="13"/>
  <c r="Z159" i="10" s="1"/>
  <c r="AA159" i="10" s="1"/>
  <c r="AE159" i="10" s="1"/>
  <c r="AG159" i="10" s="1"/>
  <c r="J159" i="13"/>
  <c r="AX159" i="8" s="1"/>
  <c r="AY159" i="8" s="1"/>
  <c r="BC159" i="8" s="1"/>
  <c r="BE159" i="8" s="1"/>
  <c r="G159" i="13"/>
  <c r="Z159" i="12" s="1"/>
  <c r="AA159" i="12" s="1"/>
  <c r="AE159" i="12" s="1"/>
  <c r="AG159" i="12" s="1"/>
  <c r="P159" i="13"/>
  <c r="BV159" i="10" s="1"/>
  <c r="BW159" i="10" s="1"/>
  <c r="CA159" i="10" s="1"/>
  <c r="CC159" i="10" s="1"/>
  <c r="Q159" i="13"/>
  <c r="BV159" i="11" s="1"/>
  <c r="BW159" i="11" s="1"/>
  <c r="CA159" i="11" s="1"/>
  <c r="CC159" i="11" s="1"/>
  <c r="B159" i="13"/>
  <c r="B159" i="8" s="1"/>
  <c r="C159" i="8" s="1"/>
  <c r="G159" i="8" s="1"/>
  <c r="I159" i="8" s="1"/>
  <c r="S154" i="12"/>
  <c r="W154" i="12"/>
  <c r="X154" i="12" s="1"/>
  <c r="DK152" i="10"/>
  <c r="DO152" i="10"/>
  <c r="DP152" i="10" s="1"/>
  <c r="EI151" i="10"/>
  <c r="EM151" i="10"/>
  <c r="EN151" i="10" s="1"/>
  <c r="EI148" i="8"/>
  <c r="EM148" i="8"/>
  <c r="EN148" i="8" s="1"/>
  <c r="CM151" i="11"/>
  <c r="CQ151" i="11"/>
  <c r="CR151" i="11" s="1"/>
  <c r="DK149" i="8"/>
  <c r="DO149" i="8"/>
  <c r="DP149" i="8" s="1"/>
  <c r="CM150" i="8"/>
  <c r="CQ150" i="8"/>
  <c r="CR150" i="8" s="1"/>
  <c r="AU155" i="10"/>
  <c r="AV155" i="10" s="1"/>
  <c r="AQ155" i="10"/>
  <c r="S156" i="10"/>
  <c r="W156" i="10"/>
  <c r="X156" i="10" s="1"/>
  <c r="EI149" i="11"/>
  <c r="EM149" i="11"/>
  <c r="EN149" i="11" s="1"/>
  <c r="BS152" i="12"/>
  <c r="BT152" i="12" s="1"/>
  <c r="BO152" i="12"/>
  <c r="S154" i="11"/>
  <c r="W154" i="11"/>
  <c r="X154" i="11" s="1"/>
  <c r="DK150" i="11"/>
  <c r="DO150" i="11"/>
  <c r="DP150" i="11" s="1"/>
  <c r="EI149" i="12"/>
  <c r="EM149" i="12"/>
  <c r="EN149" i="12" s="1"/>
  <c r="DO150" i="12"/>
  <c r="DP150" i="12" s="1"/>
  <c r="DK150" i="12"/>
  <c r="CM151" i="12"/>
  <c r="CQ151" i="12"/>
  <c r="CR151" i="12" s="1"/>
  <c r="BO152" i="11"/>
  <c r="BS152" i="11"/>
  <c r="BT152" i="11" s="1"/>
  <c r="AQ153" i="11"/>
  <c r="AU153" i="11"/>
  <c r="AV153" i="11" s="1"/>
  <c r="CM153" i="10"/>
  <c r="CQ153" i="10"/>
  <c r="CR153" i="10" s="1"/>
  <c r="AQ153" i="12"/>
  <c r="AU153" i="12"/>
  <c r="AV153" i="12" s="1"/>
  <c r="BO154" i="10"/>
  <c r="BS154" i="10"/>
  <c r="BT154" i="10" s="1"/>
  <c r="DG151" i="11"/>
  <c r="DJ151" i="11" s="1"/>
  <c r="EE149" i="8"/>
  <c r="EH149" i="8" s="1"/>
  <c r="BK155" i="10"/>
  <c r="BN155" i="10" s="1"/>
  <c r="BK153" i="11"/>
  <c r="BN153" i="11" s="1"/>
  <c r="CI154" i="10"/>
  <c r="CL154" i="10" s="1"/>
  <c r="AM154" i="8"/>
  <c r="AP154" i="8" s="1"/>
  <c r="AQ154" i="8" s="1"/>
  <c r="AU154" i="8" s="1"/>
  <c r="AV154" i="8" s="1"/>
  <c r="CI152" i="11"/>
  <c r="CL152" i="11" s="1"/>
  <c r="CI152" i="8"/>
  <c r="CL152" i="8" s="1"/>
  <c r="DG151" i="12"/>
  <c r="DJ151" i="12" s="1"/>
  <c r="BK153" i="12"/>
  <c r="BN153" i="12" s="1"/>
  <c r="O155" i="12"/>
  <c r="R155" i="12" s="1"/>
  <c r="AM156" i="10"/>
  <c r="AP156" i="10" s="1"/>
  <c r="CI151" i="8"/>
  <c r="CL151" i="8" s="1"/>
  <c r="CI152" i="12"/>
  <c r="CL152" i="12" s="1"/>
  <c r="BK152" i="8"/>
  <c r="BN152" i="8" s="1"/>
  <c r="DG153" i="10"/>
  <c r="DJ153" i="10" s="1"/>
  <c r="AM154" i="12"/>
  <c r="AP154" i="12" s="1"/>
  <c r="EE152" i="10"/>
  <c r="EH152" i="10" s="1"/>
  <c r="O157" i="10"/>
  <c r="R157" i="10" s="1"/>
  <c r="O155" i="11"/>
  <c r="R155" i="11" s="1"/>
  <c r="DG150" i="8"/>
  <c r="DJ150" i="8" s="1"/>
  <c r="O154" i="8"/>
  <c r="R154" i="8" s="1"/>
  <c r="S154" i="8" s="1"/>
  <c r="W154" i="8" s="1"/>
  <c r="X154" i="8" s="1"/>
  <c r="AM153" i="8"/>
  <c r="AP153" i="8" s="1"/>
  <c r="AQ153" i="8" s="1"/>
  <c r="AU153" i="8" s="1"/>
  <c r="AV153" i="8" s="1"/>
  <c r="EE150" i="12"/>
  <c r="EH150" i="12" s="1"/>
  <c r="AM154" i="11"/>
  <c r="AP154" i="11" s="1"/>
  <c r="EE150" i="11"/>
  <c r="EH150" i="11" s="1"/>
  <c r="CD153" i="8"/>
  <c r="CF153" i="8" s="1"/>
  <c r="EC150" i="8"/>
  <c r="ED150" i="8" s="1"/>
  <c r="EK150" i="8"/>
  <c r="CZ153" i="8"/>
  <c r="DQ153" i="8"/>
  <c r="DB152" i="8"/>
  <c r="DD152" i="8" s="1"/>
  <c r="DZ151" i="8"/>
  <c r="EB151" i="8" s="1"/>
  <c r="DX152" i="8"/>
  <c r="DZ152" i="8" s="1"/>
  <c r="EB152" i="8" s="1"/>
  <c r="EO152" i="8"/>
  <c r="J156" i="8"/>
  <c r="L156" i="8" s="1"/>
  <c r="AW156" i="8"/>
  <c r="AF156" i="8"/>
  <c r="U155" i="8"/>
  <c r="M155" i="8"/>
  <c r="N155" i="8" s="1"/>
  <c r="A158" i="8"/>
  <c r="H157" i="8"/>
  <c r="Y157" i="8"/>
  <c r="AH155" i="8"/>
  <c r="AJ155" i="8" s="1"/>
  <c r="BU155" i="8"/>
  <c r="BD155" i="8"/>
  <c r="BF154" i="8"/>
  <c r="BH154" i="8" s="1"/>
  <c r="BQ153" i="8"/>
  <c r="BI153" i="8"/>
  <c r="BJ153" i="8" s="1"/>
  <c r="DM151" i="8"/>
  <c r="DE151" i="8"/>
  <c r="DF151" i="8" s="1"/>
  <c r="CS154" i="8"/>
  <c r="CB154" i="8"/>
  <c r="EK153" i="10"/>
  <c r="EC153" i="10"/>
  <c r="ED153" i="10" s="1"/>
  <c r="DB155" i="10"/>
  <c r="DD155" i="10" s="1"/>
  <c r="EK151" i="12"/>
  <c r="EC151" i="12"/>
  <c r="ED151" i="12" s="1"/>
  <c r="CO153" i="11"/>
  <c r="CG153" i="11"/>
  <c r="CH153" i="11" s="1"/>
  <c r="AF157" i="12"/>
  <c r="AW157" i="12"/>
  <c r="DX155" i="10"/>
  <c r="EO155" i="10"/>
  <c r="EK151" i="11"/>
  <c r="EC151" i="11"/>
  <c r="ED151" i="11" s="1"/>
  <c r="CO153" i="12"/>
  <c r="CG153" i="12"/>
  <c r="CH153" i="12" s="1"/>
  <c r="DM152" i="12"/>
  <c r="DE152" i="12"/>
  <c r="DF152" i="12" s="1"/>
  <c r="DZ152" i="11"/>
  <c r="EB152" i="11" s="1"/>
  <c r="U156" i="11"/>
  <c r="M156" i="11"/>
  <c r="N156" i="11" s="1"/>
  <c r="J157" i="12"/>
  <c r="L157" i="12" s="1"/>
  <c r="CD154" i="12"/>
  <c r="CF154" i="12" s="1"/>
  <c r="AS155" i="11"/>
  <c r="AK155" i="11"/>
  <c r="AL155" i="11" s="1"/>
  <c r="DZ154" i="10"/>
  <c r="EB154" i="10" s="1"/>
  <c r="DM154" i="10"/>
  <c r="DE154" i="10"/>
  <c r="DF154" i="10" s="1"/>
  <c r="CO155" i="10"/>
  <c r="CG155" i="10"/>
  <c r="CH155" i="10" s="1"/>
  <c r="CD156" i="10"/>
  <c r="CF156" i="10" s="1"/>
  <c r="AH156" i="11"/>
  <c r="AJ156" i="11" s="1"/>
  <c r="DM152" i="11"/>
  <c r="DE152" i="11"/>
  <c r="DF152" i="11" s="1"/>
  <c r="A159" i="12"/>
  <c r="Y158" i="12"/>
  <c r="H158" i="12"/>
  <c r="DQ154" i="12"/>
  <c r="CZ154" i="12"/>
  <c r="AH156" i="12"/>
  <c r="AJ156" i="12" s="1"/>
  <c r="DQ156" i="10"/>
  <c r="CZ156" i="10"/>
  <c r="AS155" i="12"/>
  <c r="AK155" i="12"/>
  <c r="AL155" i="12" s="1"/>
  <c r="DX153" i="11"/>
  <c r="EO153" i="11"/>
  <c r="BU156" i="11"/>
  <c r="BD156" i="11"/>
  <c r="BU156" i="12"/>
  <c r="BD156" i="12"/>
  <c r="BQ154" i="11"/>
  <c r="BI154" i="11"/>
  <c r="BJ154" i="11" s="1"/>
  <c r="AH158" i="10"/>
  <c r="AJ158" i="10" s="1"/>
  <c r="DB153" i="11"/>
  <c r="DD153" i="11" s="1"/>
  <c r="A159" i="11"/>
  <c r="Y158" i="11"/>
  <c r="H158" i="11"/>
  <c r="CS155" i="11"/>
  <c r="CB155" i="11"/>
  <c r="BF157" i="10"/>
  <c r="BH157" i="10" s="1"/>
  <c r="CD154" i="11"/>
  <c r="CF154" i="11" s="1"/>
  <c r="BU158" i="10"/>
  <c r="BD158" i="10"/>
  <c r="A161" i="10"/>
  <c r="Y160" i="10"/>
  <c r="H160" i="10"/>
  <c r="BF155" i="12"/>
  <c r="BH155" i="12" s="1"/>
  <c r="U158" i="10"/>
  <c r="M158" i="10"/>
  <c r="N158" i="10" s="1"/>
  <c r="BQ156" i="10"/>
  <c r="BI156" i="10"/>
  <c r="BJ156" i="10" s="1"/>
  <c r="DB153" i="12"/>
  <c r="DD153" i="12" s="1"/>
  <c r="AW157" i="11"/>
  <c r="AF157" i="11"/>
  <c r="BQ154" i="12"/>
  <c r="BI154" i="12"/>
  <c r="BJ154" i="12" s="1"/>
  <c r="BF155" i="11"/>
  <c r="BH155" i="11" s="1"/>
  <c r="CS157" i="10"/>
  <c r="CB157" i="10"/>
  <c r="DQ154" i="11"/>
  <c r="CZ154" i="11"/>
  <c r="AS157" i="10"/>
  <c r="AK157" i="10"/>
  <c r="AL157" i="10" s="1"/>
  <c r="U156" i="12"/>
  <c r="M156" i="12"/>
  <c r="N156" i="12" s="1"/>
  <c r="J159" i="10"/>
  <c r="L159" i="10" s="1"/>
  <c r="CS155" i="12"/>
  <c r="CB155" i="12"/>
  <c r="DX153" i="12"/>
  <c r="EO153" i="12"/>
  <c r="J157" i="11"/>
  <c r="L157" i="11" s="1"/>
  <c r="AW159" i="10"/>
  <c r="AF159" i="10"/>
  <c r="DZ152" i="12"/>
  <c r="EB152" i="12" s="1"/>
  <c r="L160" i="13" l="1"/>
  <c r="AX160" i="10" s="1"/>
  <c r="AY160" i="10" s="1"/>
  <c r="BC160" i="10" s="1"/>
  <c r="BE160" i="10" s="1"/>
  <c r="J160" i="13"/>
  <c r="AX160" i="8" s="1"/>
  <c r="AY160" i="8" s="1"/>
  <c r="BC160" i="8" s="1"/>
  <c r="BE160" i="8" s="1"/>
  <c r="Y160" i="13"/>
  <c r="DR160" i="11" s="1"/>
  <c r="DS160" i="11" s="1"/>
  <c r="DW160" i="11" s="1"/>
  <c r="DY160" i="11" s="1"/>
  <c r="R160" i="13"/>
  <c r="CT160" i="8" s="1"/>
  <c r="CU160" i="8" s="1"/>
  <c r="CY160" i="8" s="1"/>
  <c r="DA160" i="8" s="1"/>
  <c r="D160" i="13"/>
  <c r="B160" i="10" s="1"/>
  <c r="C160" i="10" s="1"/>
  <c r="G160" i="10" s="1"/>
  <c r="I160" i="10" s="1"/>
  <c r="U160" i="13"/>
  <c r="CT160" i="11" s="1"/>
  <c r="CU160" i="11" s="1"/>
  <c r="CY160" i="11" s="1"/>
  <c r="DA160" i="11" s="1"/>
  <c r="Q160" i="13"/>
  <c r="BV160" i="11" s="1"/>
  <c r="BW160" i="11" s="1"/>
  <c r="CA160" i="11" s="1"/>
  <c r="CC160" i="11" s="1"/>
  <c r="C160" i="13"/>
  <c r="B160" i="12" s="1"/>
  <c r="C160" i="12" s="1"/>
  <c r="G160" i="12" s="1"/>
  <c r="I160" i="12" s="1"/>
  <c r="X160" i="13"/>
  <c r="DR160" i="10" s="1"/>
  <c r="DS160" i="10" s="1"/>
  <c r="DW160" i="10" s="1"/>
  <c r="DY160" i="10" s="1"/>
  <c r="S160" i="13"/>
  <c r="CT160" i="12" s="1"/>
  <c r="CU160" i="12" s="1"/>
  <c r="CY160" i="12" s="1"/>
  <c r="DA160" i="12" s="1"/>
  <c r="G160" i="13"/>
  <c r="Z160" i="12" s="1"/>
  <c r="AA160" i="12" s="1"/>
  <c r="AE160" i="12" s="1"/>
  <c r="AG160" i="12" s="1"/>
  <c r="H160" i="13"/>
  <c r="Z160" i="10" s="1"/>
  <c r="AA160" i="10" s="1"/>
  <c r="AE160" i="10" s="1"/>
  <c r="AG160" i="10" s="1"/>
  <c r="F160" i="13"/>
  <c r="Z160" i="8" s="1"/>
  <c r="AA160" i="8" s="1"/>
  <c r="AE160" i="8" s="1"/>
  <c r="AG160" i="8" s="1"/>
  <c r="V160" i="13"/>
  <c r="DR160" i="8" s="1"/>
  <c r="DS160" i="8" s="1"/>
  <c r="DW160" i="8" s="1"/>
  <c r="DY160" i="8" s="1"/>
  <c r="O160" i="13"/>
  <c r="BV160" i="12" s="1"/>
  <c r="BW160" i="12" s="1"/>
  <c r="CA160" i="12" s="1"/>
  <c r="CC160" i="12" s="1"/>
  <c r="N160" i="13"/>
  <c r="BV160" i="8" s="1"/>
  <c r="BW160" i="8" s="1"/>
  <c r="CA160" i="8" s="1"/>
  <c r="CC160" i="8" s="1"/>
  <c r="P160" i="13"/>
  <c r="BV160" i="10" s="1"/>
  <c r="BW160" i="10" s="1"/>
  <c r="CA160" i="10" s="1"/>
  <c r="CC160" i="10" s="1"/>
  <c r="A161" i="13"/>
  <c r="T160" i="13"/>
  <c r="CT160" i="10" s="1"/>
  <c r="CU160" i="10" s="1"/>
  <c r="CY160" i="10" s="1"/>
  <c r="DA160" i="10" s="1"/>
  <c r="E160" i="13"/>
  <c r="B160" i="11" s="1"/>
  <c r="C160" i="11" s="1"/>
  <c r="G160" i="11" s="1"/>
  <c r="I160" i="11" s="1"/>
  <c r="W160" i="13"/>
  <c r="DR160" i="12" s="1"/>
  <c r="DS160" i="12" s="1"/>
  <c r="DW160" i="12" s="1"/>
  <c r="DY160" i="12" s="1"/>
  <c r="K160" i="13"/>
  <c r="AX160" i="12" s="1"/>
  <c r="AY160" i="12" s="1"/>
  <c r="BC160" i="12" s="1"/>
  <c r="BE160" i="12" s="1"/>
  <c r="B160" i="13"/>
  <c r="B160" i="8" s="1"/>
  <c r="C160" i="8" s="1"/>
  <c r="G160" i="8" s="1"/>
  <c r="I160" i="8" s="1"/>
  <c r="I160" i="13"/>
  <c r="Z160" i="11" s="1"/>
  <c r="AA160" i="11" s="1"/>
  <c r="AE160" i="11" s="1"/>
  <c r="AG160" i="11" s="1"/>
  <c r="M160" i="13"/>
  <c r="AX160" i="11" s="1"/>
  <c r="AY160" i="11" s="1"/>
  <c r="BC160" i="11" s="1"/>
  <c r="BE160" i="11" s="1"/>
  <c r="DK150" i="8"/>
  <c r="DO150" i="8"/>
  <c r="DP150" i="8" s="1"/>
  <c r="CM151" i="8"/>
  <c r="CQ151" i="8"/>
  <c r="CR151" i="8" s="1"/>
  <c r="CM154" i="10"/>
  <c r="CQ154" i="10"/>
  <c r="CR154" i="10" s="1"/>
  <c r="S155" i="11"/>
  <c r="W155" i="11"/>
  <c r="X155" i="11" s="1"/>
  <c r="AQ156" i="10"/>
  <c r="AU156" i="10"/>
  <c r="AV156" i="10" s="1"/>
  <c r="BO153" i="11"/>
  <c r="BS153" i="11"/>
  <c r="BT153" i="11" s="1"/>
  <c r="S157" i="10"/>
  <c r="W157" i="10"/>
  <c r="X157" i="10" s="1"/>
  <c r="S155" i="12"/>
  <c r="W155" i="12"/>
  <c r="X155" i="12" s="1"/>
  <c r="BO155" i="10"/>
  <c r="BS155" i="10"/>
  <c r="BT155" i="10" s="1"/>
  <c r="CM152" i="12"/>
  <c r="CQ152" i="12"/>
  <c r="CR152" i="12" s="1"/>
  <c r="EI150" i="11"/>
  <c r="EM150" i="11"/>
  <c r="EN150" i="11" s="1"/>
  <c r="EI152" i="10"/>
  <c r="EM152" i="10"/>
  <c r="EN152" i="10" s="1"/>
  <c r="BO153" i="12"/>
  <c r="BS153" i="12"/>
  <c r="BT153" i="12" s="1"/>
  <c r="EI149" i="8"/>
  <c r="EM149" i="8"/>
  <c r="EN149" i="8" s="1"/>
  <c r="AQ154" i="11"/>
  <c r="AU154" i="11"/>
  <c r="AV154" i="11" s="1"/>
  <c r="AQ154" i="12"/>
  <c r="AU154" i="12"/>
  <c r="AV154" i="12" s="1"/>
  <c r="DK151" i="12"/>
  <c r="DO151" i="12"/>
  <c r="DP151" i="12" s="1"/>
  <c r="DK151" i="11"/>
  <c r="DO151" i="11"/>
  <c r="DP151" i="11" s="1"/>
  <c r="EI150" i="12"/>
  <c r="EM150" i="12"/>
  <c r="EN150" i="12" s="1"/>
  <c r="DK153" i="10"/>
  <c r="DO153" i="10"/>
  <c r="DP153" i="10" s="1"/>
  <c r="CM152" i="8"/>
  <c r="CQ152" i="8"/>
  <c r="CR152" i="8" s="1"/>
  <c r="BO152" i="8"/>
  <c r="BS152" i="8"/>
  <c r="BT152" i="8" s="1"/>
  <c r="CM152" i="11"/>
  <c r="CQ152" i="11"/>
  <c r="CR152" i="11" s="1"/>
  <c r="AM155" i="11"/>
  <c r="AP155" i="11" s="1"/>
  <c r="O156" i="12"/>
  <c r="R156" i="12" s="1"/>
  <c r="O158" i="10"/>
  <c r="R158" i="10" s="1"/>
  <c r="DG151" i="8"/>
  <c r="DJ151" i="8" s="1"/>
  <c r="BK154" i="12"/>
  <c r="BN154" i="12" s="1"/>
  <c r="BK154" i="11"/>
  <c r="BN154" i="11" s="1"/>
  <c r="AM155" i="12"/>
  <c r="AP155" i="12" s="1"/>
  <c r="CI155" i="10"/>
  <c r="CL155" i="10" s="1"/>
  <c r="EE151" i="11"/>
  <c r="EH151" i="11" s="1"/>
  <c r="EE151" i="12"/>
  <c r="EH151" i="12" s="1"/>
  <c r="AM157" i="10"/>
  <c r="AP157" i="10" s="1"/>
  <c r="O156" i="11"/>
  <c r="R156" i="11" s="1"/>
  <c r="DG154" i="10"/>
  <c r="DJ154" i="10" s="1"/>
  <c r="O155" i="8"/>
  <c r="R155" i="8" s="1"/>
  <c r="S155" i="8" s="1"/>
  <c r="W155" i="8" s="1"/>
  <c r="X155" i="8" s="1"/>
  <c r="EE153" i="10"/>
  <c r="EH153" i="10" s="1"/>
  <c r="BK153" i="8"/>
  <c r="BN153" i="8" s="1"/>
  <c r="DG152" i="11"/>
  <c r="DJ152" i="11" s="1"/>
  <c r="DG152" i="12"/>
  <c r="DJ152" i="12" s="1"/>
  <c r="BK156" i="10"/>
  <c r="BN156" i="10" s="1"/>
  <c r="CI153" i="12"/>
  <c r="CL153" i="12" s="1"/>
  <c r="CI153" i="11"/>
  <c r="CL153" i="11" s="1"/>
  <c r="EE150" i="8"/>
  <c r="EH150" i="8" s="1"/>
  <c r="BU156" i="8"/>
  <c r="BD156" i="8"/>
  <c r="BF156" i="8" s="1"/>
  <c r="BH156" i="8" s="1"/>
  <c r="AS155" i="8"/>
  <c r="AK155" i="8"/>
  <c r="AL155" i="8" s="1"/>
  <c r="DM152" i="8"/>
  <c r="DE152" i="8"/>
  <c r="DF152" i="8" s="1"/>
  <c r="AW157" i="8"/>
  <c r="AF157" i="8"/>
  <c r="EO153" i="8"/>
  <c r="DX153" i="8"/>
  <c r="J157" i="8"/>
  <c r="L157" i="8" s="1"/>
  <c r="U156" i="8"/>
  <c r="M156" i="8"/>
  <c r="N156" i="8" s="1"/>
  <c r="DB153" i="8"/>
  <c r="DD153" i="8" s="1"/>
  <c r="A159" i="8"/>
  <c r="H158" i="8"/>
  <c r="Y158" i="8"/>
  <c r="BQ154" i="8"/>
  <c r="BI154" i="8"/>
  <c r="BJ154" i="8" s="1"/>
  <c r="EK152" i="8"/>
  <c r="EC152" i="8"/>
  <c r="ED152" i="8" s="1"/>
  <c r="CD154" i="8"/>
  <c r="CF154" i="8" s="1"/>
  <c r="BF155" i="8"/>
  <c r="BH155" i="8" s="1"/>
  <c r="DQ154" i="8"/>
  <c r="CZ154" i="8"/>
  <c r="CB155" i="8"/>
  <c r="CS155" i="8"/>
  <c r="AH156" i="8"/>
  <c r="AJ156" i="8" s="1"/>
  <c r="EK151" i="8"/>
  <c r="EC151" i="8"/>
  <c r="ED151" i="8" s="1"/>
  <c r="CO153" i="8"/>
  <c r="CG153" i="8"/>
  <c r="CH153" i="8" s="1"/>
  <c r="CD155" i="11"/>
  <c r="CF155" i="11" s="1"/>
  <c r="DB154" i="11"/>
  <c r="DD154" i="11" s="1"/>
  <c r="BQ155" i="12"/>
  <c r="BI155" i="12"/>
  <c r="BJ155" i="12" s="1"/>
  <c r="Y159" i="11"/>
  <c r="A160" i="11"/>
  <c r="H159" i="11"/>
  <c r="CS156" i="12"/>
  <c r="CB156" i="12"/>
  <c r="J158" i="12"/>
  <c r="L158" i="12" s="1"/>
  <c r="BF158" i="10"/>
  <c r="BH158" i="10" s="1"/>
  <c r="U157" i="11"/>
  <c r="M157" i="11"/>
  <c r="N157" i="11" s="1"/>
  <c r="U159" i="10"/>
  <c r="M159" i="10"/>
  <c r="N159" i="10" s="1"/>
  <c r="EO154" i="11"/>
  <c r="DX154" i="11"/>
  <c r="J160" i="10"/>
  <c r="BQ157" i="10"/>
  <c r="BI157" i="10"/>
  <c r="BJ157" i="10" s="1"/>
  <c r="BF156" i="11"/>
  <c r="BH156" i="11" s="1"/>
  <c r="AW158" i="12"/>
  <c r="AF158" i="12"/>
  <c r="CO154" i="12"/>
  <c r="CG154" i="12"/>
  <c r="CH154" i="12" s="1"/>
  <c r="CD157" i="10"/>
  <c r="CF157" i="10" s="1"/>
  <c r="AH157" i="11"/>
  <c r="AJ157" i="11" s="1"/>
  <c r="AW160" i="10"/>
  <c r="AF160" i="10"/>
  <c r="CS156" i="11"/>
  <c r="CB156" i="11"/>
  <c r="Y159" i="12"/>
  <c r="A160" i="12"/>
  <c r="H159" i="12"/>
  <c r="DZ155" i="10"/>
  <c r="EB155" i="10" s="1"/>
  <c r="DZ153" i="11"/>
  <c r="EB153" i="11" s="1"/>
  <c r="EK152" i="12"/>
  <c r="EC152" i="12"/>
  <c r="ED152" i="12" s="1"/>
  <c r="DZ153" i="12"/>
  <c r="EB153" i="12" s="1"/>
  <c r="DQ157" i="10"/>
  <c r="CZ157" i="10"/>
  <c r="BU157" i="11"/>
  <c r="BD157" i="11"/>
  <c r="Y161" i="10"/>
  <c r="A162" i="10"/>
  <c r="H161" i="10"/>
  <c r="DB156" i="10"/>
  <c r="DD156" i="10" s="1"/>
  <c r="CO156" i="10"/>
  <c r="CG156" i="10"/>
  <c r="CH156" i="10" s="1"/>
  <c r="EK154" i="10"/>
  <c r="EC154" i="10"/>
  <c r="ED154" i="10" s="1"/>
  <c r="U157" i="12"/>
  <c r="M157" i="12"/>
  <c r="N157" i="12" s="1"/>
  <c r="DX156" i="10"/>
  <c r="EO156" i="10"/>
  <c r="AH159" i="10"/>
  <c r="AJ159" i="10" s="1"/>
  <c r="DM153" i="12"/>
  <c r="DE153" i="12"/>
  <c r="DF153" i="12" s="1"/>
  <c r="CS158" i="10"/>
  <c r="CB158" i="10"/>
  <c r="CZ155" i="11"/>
  <c r="DQ155" i="11"/>
  <c r="AS156" i="12"/>
  <c r="AK156" i="12"/>
  <c r="AL156" i="12" s="1"/>
  <c r="BU157" i="12"/>
  <c r="BD157" i="12"/>
  <c r="DM155" i="10"/>
  <c r="DE155" i="10"/>
  <c r="DF155" i="10" s="1"/>
  <c r="AS158" i="10"/>
  <c r="AK158" i="10"/>
  <c r="AL158" i="10" s="1"/>
  <c r="BU159" i="10"/>
  <c r="BD159" i="10"/>
  <c r="CD155" i="12"/>
  <c r="CF155" i="12" s="1"/>
  <c r="J158" i="11"/>
  <c r="L158" i="11" s="1"/>
  <c r="DM153" i="11"/>
  <c r="DE153" i="11"/>
  <c r="DF153" i="11" s="1"/>
  <c r="DB154" i="12"/>
  <c r="DD154" i="12" s="1"/>
  <c r="AS156" i="11"/>
  <c r="AK156" i="11"/>
  <c r="AL156" i="11" s="1"/>
  <c r="AH157" i="12"/>
  <c r="AJ157" i="12" s="1"/>
  <c r="CZ155" i="12"/>
  <c r="DQ155" i="12"/>
  <c r="BQ155" i="11"/>
  <c r="BI155" i="11"/>
  <c r="BJ155" i="11" s="1"/>
  <c r="CO154" i="11"/>
  <c r="CG154" i="11"/>
  <c r="CH154" i="11" s="1"/>
  <c r="AW158" i="11"/>
  <c r="AF158" i="11"/>
  <c r="BF156" i="12"/>
  <c r="BH156" i="12" s="1"/>
  <c r="DX154" i="12"/>
  <c r="EO154" i="12"/>
  <c r="EK152" i="11"/>
  <c r="EC152" i="11"/>
  <c r="ED152" i="11" s="1"/>
  <c r="L160" i="10" l="1"/>
  <c r="M161" i="13"/>
  <c r="AX161" i="11" s="1"/>
  <c r="AY161" i="11" s="1"/>
  <c r="BC161" i="11" s="1"/>
  <c r="BE161" i="11" s="1"/>
  <c r="Q161" i="13"/>
  <c r="BV161" i="11" s="1"/>
  <c r="BW161" i="11" s="1"/>
  <c r="CA161" i="11" s="1"/>
  <c r="CC161" i="11" s="1"/>
  <c r="H161" i="13"/>
  <c r="Z161" i="10" s="1"/>
  <c r="AA161" i="10" s="1"/>
  <c r="AE161" i="10" s="1"/>
  <c r="AG161" i="10" s="1"/>
  <c r="A162" i="13"/>
  <c r="V161" i="13"/>
  <c r="DR161" i="8" s="1"/>
  <c r="DS161" i="8" s="1"/>
  <c r="DW161" i="8" s="1"/>
  <c r="DY161" i="8" s="1"/>
  <c r="P161" i="13"/>
  <c r="BV161" i="10" s="1"/>
  <c r="BW161" i="10" s="1"/>
  <c r="CA161" i="10" s="1"/>
  <c r="CC161" i="10" s="1"/>
  <c r="G161" i="13"/>
  <c r="Z161" i="12" s="1"/>
  <c r="AA161" i="12" s="1"/>
  <c r="AE161" i="12" s="1"/>
  <c r="AG161" i="12" s="1"/>
  <c r="U161" i="13"/>
  <c r="CT161" i="11" s="1"/>
  <c r="CU161" i="11" s="1"/>
  <c r="CY161" i="11" s="1"/>
  <c r="DA161" i="11" s="1"/>
  <c r="J161" i="13"/>
  <c r="AX161" i="8" s="1"/>
  <c r="AY161" i="8" s="1"/>
  <c r="BC161" i="8" s="1"/>
  <c r="BE161" i="8" s="1"/>
  <c r="I161" i="13"/>
  <c r="Z161" i="11" s="1"/>
  <c r="AA161" i="11" s="1"/>
  <c r="AE161" i="11" s="1"/>
  <c r="AG161" i="11" s="1"/>
  <c r="R161" i="13"/>
  <c r="CT161" i="8" s="1"/>
  <c r="CU161" i="8" s="1"/>
  <c r="CY161" i="8" s="1"/>
  <c r="DA161" i="8" s="1"/>
  <c r="O161" i="13"/>
  <c r="BV161" i="12" s="1"/>
  <c r="BW161" i="12" s="1"/>
  <c r="CA161" i="12" s="1"/>
  <c r="CC161" i="12" s="1"/>
  <c r="L161" i="13"/>
  <c r="AX161" i="10" s="1"/>
  <c r="AY161" i="10" s="1"/>
  <c r="BC161" i="10" s="1"/>
  <c r="BE161" i="10" s="1"/>
  <c r="K161" i="13"/>
  <c r="AX161" i="12" s="1"/>
  <c r="AY161" i="12" s="1"/>
  <c r="BC161" i="12" s="1"/>
  <c r="BE161" i="12" s="1"/>
  <c r="E161" i="13"/>
  <c r="B161" i="11" s="1"/>
  <c r="C161" i="11" s="1"/>
  <c r="G161" i="11" s="1"/>
  <c r="I161" i="11" s="1"/>
  <c r="F161" i="13"/>
  <c r="Z161" i="8" s="1"/>
  <c r="AA161" i="8" s="1"/>
  <c r="AE161" i="8" s="1"/>
  <c r="AG161" i="8" s="1"/>
  <c r="S161" i="13"/>
  <c r="CT161" i="12" s="1"/>
  <c r="CU161" i="12" s="1"/>
  <c r="CY161" i="12" s="1"/>
  <c r="DA161" i="12" s="1"/>
  <c r="B161" i="13"/>
  <c r="B161" i="8" s="1"/>
  <c r="C161" i="8" s="1"/>
  <c r="G161" i="8" s="1"/>
  <c r="I161" i="8" s="1"/>
  <c r="C161" i="13"/>
  <c r="B161" i="12" s="1"/>
  <c r="C161" i="12" s="1"/>
  <c r="G161" i="12" s="1"/>
  <c r="I161" i="12" s="1"/>
  <c r="N161" i="13"/>
  <c r="BV161" i="8" s="1"/>
  <c r="BW161" i="8" s="1"/>
  <c r="CA161" i="8" s="1"/>
  <c r="CC161" i="8" s="1"/>
  <c r="T161" i="13"/>
  <c r="CT161" i="10" s="1"/>
  <c r="CU161" i="10" s="1"/>
  <c r="CY161" i="10" s="1"/>
  <c r="DA161" i="10" s="1"/>
  <c r="D161" i="13"/>
  <c r="B161" i="10" s="1"/>
  <c r="C161" i="10" s="1"/>
  <c r="G161" i="10" s="1"/>
  <c r="I161" i="10" s="1"/>
  <c r="X161" i="13"/>
  <c r="DR161" i="10" s="1"/>
  <c r="DS161" i="10" s="1"/>
  <c r="DW161" i="10" s="1"/>
  <c r="DY161" i="10" s="1"/>
  <c r="W161" i="13"/>
  <c r="DR161" i="12" s="1"/>
  <c r="DS161" i="12" s="1"/>
  <c r="DW161" i="12" s="1"/>
  <c r="DY161" i="12" s="1"/>
  <c r="Y161" i="13"/>
  <c r="DR161" i="11" s="1"/>
  <c r="DS161" i="11" s="1"/>
  <c r="DW161" i="11" s="1"/>
  <c r="DY161" i="11" s="1"/>
  <c r="DK152" i="12"/>
  <c r="DO152" i="12"/>
  <c r="DP152" i="12" s="1"/>
  <c r="EI151" i="12"/>
  <c r="EM151" i="12"/>
  <c r="EN151" i="12" s="1"/>
  <c r="S156" i="12"/>
  <c r="W156" i="12"/>
  <c r="X156" i="12" s="1"/>
  <c r="DK152" i="11"/>
  <c r="DO152" i="11"/>
  <c r="DP152" i="11" s="1"/>
  <c r="EI151" i="11"/>
  <c r="EM151" i="11"/>
  <c r="EN151" i="11" s="1"/>
  <c r="AQ155" i="11"/>
  <c r="AU155" i="11"/>
  <c r="AV155" i="11" s="1"/>
  <c r="BO153" i="8"/>
  <c r="BS153" i="8"/>
  <c r="BT153" i="8" s="1"/>
  <c r="CM155" i="10"/>
  <c r="CQ155" i="10"/>
  <c r="CR155" i="10" s="1"/>
  <c r="EI153" i="10"/>
  <c r="EM153" i="10"/>
  <c r="EN153" i="10" s="1"/>
  <c r="AQ155" i="12"/>
  <c r="AU155" i="12"/>
  <c r="AV155" i="12" s="1"/>
  <c r="BO154" i="11"/>
  <c r="BS154" i="11"/>
  <c r="BT154" i="11" s="1"/>
  <c r="CM153" i="11"/>
  <c r="CQ153" i="11"/>
  <c r="CR153" i="11" s="1"/>
  <c r="DK154" i="10"/>
  <c r="DO154" i="10"/>
  <c r="DP154" i="10" s="1"/>
  <c r="BO154" i="12"/>
  <c r="BS154" i="12"/>
  <c r="BT154" i="12" s="1"/>
  <c r="EI150" i="8"/>
  <c r="EM150" i="8"/>
  <c r="EN150" i="8" s="1"/>
  <c r="CM153" i="12"/>
  <c r="CQ153" i="12"/>
  <c r="CR153" i="12" s="1"/>
  <c r="S156" i="11"/>
  <c r="W156" i="11"/>
  <c r="X156" i="11" s="1"/>
  <c r="DK151" i="8"/>
  <c r="DO151" i="8"/>
  <c r="DP151" i="8" s="1"/>
  <c r="BO156" i="10"/>
  <c r="BS156" i="10"/>
  <c r="BT156" i="10" s="1"/>
  <c r="AQ157" i="10"/>
  <c r="AU157" i="10"/>
  <c r="AV157" i="10" s="1"/>
  <c r="S158" i="10"/>
  <c r="W158" i="10"/>
  <c r="X158" i="10" s="1"/>
  <c r="BK155" i="11"/>
  <c r="BN155" i="11" s="1"/>
  <c r="DG153" i="11"/>
  <c r="DJ153" i="11" s="1"/>
  <c r="DG155" i="10"/>
  <c r="DJ155" i="10" s="1"/>
  <c r="CI153" i="8"/>
  <c r="CL153" i="8" s="1"/>
  <c r="O157" i="12"/>
  <c r="R157" i="12" s="1"/>
  <c r="EE152" i="12"/>
  <c r="EH152" i="12" s="1"/>
  <c r="O159" i="10"/>
  <c r="R159" i="10" s="1"/>
  <c r="EE151" i="8"/>
  <c r="EH151" i="8" s="1"/>
  <c r="DG152" i="8"/>
  <c r="DJ152" i="8" s="1"/>
  <c r="EE154" i="10"/>
  <c r="EH154" i="10" s="1"/>
  <c r="O157" i="11"/>
  <c r="R157" i="11" s="1"/>
  <c r="EE152" i="8"/>
  <c r="EH152" i="8" s="1"/>
  <c r="O156" i="8"/>
  <c r="R156" i="8" s="1"/>
  <c r="S156" i="8" s="1"/>
  <c r="W156" i="8" s="1"/>
  <c r="X156" i="8" s="1"/>
  <c r="AM156" i="12"/>
  <c r="AP156" i="12" s="1"/>
  <c r="DG153" i="12"/>
  <c r="DJ153" i="12" s="1"/>
  <c r="BK157" i="10"/>
  <c r="BN157" i="10" s="1"/>
  <c r="BK155" i="12"/>
  <c r="BN155" i="12" s="1"/>
  <c r="AM155" i="8"/>
  <c r="AP155" i="8" s="1"/>
  <c r="AQ155" i="8" s="1"/>
  <c r="AU155" i="8" s="1"/>
  <c r="AV155" i="8" s="1"/>
  <c r="AM156" i="11"/>
  <c r="AP156" i="11" s="1"/>
  <c r="CI156" i="10"/>
  <c r="CL156" i="10" s="1"/>
  <c r="BK154" i="8"/>
  <c r="BN154" i="8" s="1"/>
  <c r="CI154" i="11"/>
  <c r="CL154" i="11" s="1"/>
  <c r="EE152" i="11"/>
  <c r="EH152" i="11" s="1"/>
  <c r="AM158" i="10"/>
  <c r="AP158" i="10" s="1"/>
  <c r="CI154" i="12"/>
  <c r="CL154" i="12" s="1"/>
  <c r="DB154" i="8"/>
  <c r="DD154" i="8" s="1"/>
  <c r="BU157" i="8"/>
  <c r="BD157" i="8"/>
  <c r="BF157" i="8" s="1"/>
  <c r="BH157" i="8" s="1"/>
  <c r="DX154" i="8"/>
  <c r="DZ154" i="8" s="1"/>
  <c r="EB154" i="8" s="1"/>
  <c r="EO154" i="8"/>
  <c r="BQ155" i="8"/>
  <c r="BI155" i="8"/>
  <c r="BJ155" i="8" s="1"/>
  <c r="AW158" i="8"/>
  <c r="AF158" i="8"/>
  <c r="U157" i="8"/>
  <c r="M157" i="8"/>
  <c r="N157" i="8" s="1"/>
  <c r="J158" i="8"/>
  <c r="L158" i="8" s="1"/>
  <c r="DZ153" i="8"/>
  <c r="EB153" i="8" s="1"/>
  <c r="AS156" i="8"/>
  <c r="AK156" i="8"/>
  <c r="AL156" i="8" s="1"/>
  <c r="CO154" i="8"/>
  <c r="CG154" i="8"/>
  <c r="CH154" i="8" s="1"/>
  <c r="Y159" i="8"/>
  <c r="H159" i="8"/>
  <c r="A160" i="8"/>
  <c r="BQ156" i="8"/>
  <c r="BI156" i="8"/>
  <c r="BJ156" i="8" s="1"/>
  <c r="DQ155" i="8"/>
  <c r="CZ155" i="8"/>
  <c r="DB155" i="8" s="1"/>
  <c r="DD155" i="8" s="1"/>
  <c r="CS156" i="8"/>
  <c r="CB156" i="8"/>
  <c r="CD155" i="8"/>
  <c r="CF155" i="8" s="1"/>
  <c r="DM153" i="8"/>
  <c r="DE153" i="8"/>
  <c r="DF153" i="8" s="1"/>
  <c r="AH157" i="8"/>
  <c r="AJ157" i="8" s="1"/>
  <c r="DZ154" i="12"/>
  <c r="EB154" i="12" s="1"/>
  <c r="J161" i="10"/>
  <c r="L161" i="10" s="1"/>
  <c r="EK153" i="12"/>
  <c r="EC153" i="12"/>
  <c r="ED153" i="12" s="1"/>
  <c r="CD156" i="12"/>
  <c r="CF156" i="12" s="1"/>
  <c r="AS157" i="12"/>
  <c r="AK157" i="12"/>
  <c r="AL157" i="12" s="1"/>
  <c r="U158" i="11"/>
  <c r="M158" i="11"/>
  <c r="N158" i="11" s="1"/>
  <c r="A163" i="10"/>
  <c r="Y162" i="10"/>
  <c r="H162" i="10"/>
  <c r="BQ156" i="11"/>
  <c r="BI156" i="11"/>
  <c r="BJ156" i="11" s="1"/>
  <c r="BQ158" i="10"/>
  <c r="BI158" i="10"/>
  <c r="BJ158" i="10" s="1"/>
  <c r="DQ156" i="12"/>
  <c r="CZ156" i="12"/>
  <c r="DM154" i="11"/>
  <c r="DE154" i="11"/>
  <c r="DF154" i="11" s="1"/>
  <c r="BQ156" i="12"/>
  <c r="BI156" i="12"/>
  <c r="BJ156" i="12" s="1"/>
  <c r="DX155" i="11"/>
  <c r="EO155" i="11"/>
  <c r="DZ156" i="10"/>
  <c r="EB156" i="10" s="1"/>
  <c r="AW161" i="10"/>
  <c r="AF161" i="10"/>
  <c r="AS157" i="11"/>
  <c r="AK157" i="11"/>
  <c r="AL157" i="11" s="1"/>
  <c r="AH158" i="12"/>
  <c r="AJ158" i="12" s="1"/>
  <c r="DZ154" i="11"/>
  <c r="EB154" i="11" s="1"/>
  <c r="J159" i="11"/>
  <c r="L159" i="11" s="1"/>
  <c r="AH158" i="11"/>
  <c r="AJ158" i="11" s="1"/>
  <c r="DX155" i="12"/>
  <c r="EO155" i="12"/>
  <c r="DB155" i="11"/>
  <c r="DD155" i="11" s="1"/>
  <c r="BF157" i="11"/>
  <c r="BH157" i="11" s="1"/>
  <c r="J159" i="12"/>
  <c r="L159" i="12" s="1"/>
  <c r="BU158" i="12"/>
  <c r="BD158" i="12"/>
  <c r="A161" i="11"/>
  <c r="Y160" i="11"/>
  <c r="H160" i="11"/>
  <c r="BD158" i="11"/>
  <c r="BU158" i="11"/>
  <c r="DB155" i="12"/>
  <c r="DD155" i="12" s="1"/>
  <c r="CO155" i="12"/>
  <c r="CG155" i="12"/>
  <c r="CH155" i="12" s="1"/>
  <c r="CD158" i="10"/>
  <c r="CF158" i="10" s="1"/>
  <c r="AS159" i="10"/>
  <c r="AK159" i="10"/>
  <c r="AL159" i="10" s="1"/>
  <c r="CS157" i="11"/>
  <c r="CB157" i="11"/>
  <c r="A161" i="12"/>
  <c r="H160" i="12"/>
  <c r="Y160" i="12"/>
  <c r="CO157" i="10"/>
  <c r="CG157" i="10"/>
  <c r="CH157" i="10" s="1"/>
  <c r="AW159" i="11"/>
  <c r="AF159" i="11"/>
  <c r="DM154" i="12"/>
  <c r="DE154" i="12"/>
  <c r="DF154" i="12" s="1"/>
  <c r="BF159" i="10"/>
  <c r="BH159" i="10" s="1"/>
  <c r="BF157" i="12"/>
  <c r="BH157" i="12" s="1"/>
  <c r="DQ158" i="10"/>
  <c r="CZ158" i="10"/>
  <c r="DM156" i="10"/>
  <c r="DE156" i="10"/>
  <c r="DF156" i="10" s="1"/>
  <c r="DB157" i="10"/>
  <c r="DD157" i="10" s="1"/>
  <c r="EK153" i="11"/>
  <c r="EC153" i="11"/>
  <c r="ED153" i="11" s="1"/>
  <c r="AW159" i="12"/>
  <c r="AF159" i="12"/>
  <c r="AH160" i="10"/>
  <c r="AJ160" i="10" s="1"/>
  <c r="U158" i="12"/>
  <c r="M158" i="12"/>
  <c r="N158" i="12" s="1"/>
  <c r="CO155" i="11"/>
  <c r="CG155" i="11"/>
  <c r="CH155" i="11" s="1"/>
  <c r="CS159" i="10"/>
  <c r="CB159" i="10"/>
  <c r="CS157" i="12"/>
  <c r="CB157" i="12"/>
  <c r="DX157" i="10"/>
  <c r="EO157" i="10"/>
  <c r="CD156" i="11"/>
  <c r="CF156" i="11" s="1"/>
  <c r="BU160" i="10"/>
  <c r="BD160" i="10"/>
  <c r="EK155" i="10"/>
  <c r="EC155" i="10"/>
  <c r="ED155" i="10" s="1"/>
  <c r="DQ156" i="11"/>
  <c r="CZ156" i="11"/>
  <c r="U160" i="10"/>
  <c r="M160" i="10"/>
  <c r="N160" i="10" s="1"/>
  <c r="N162" i="13" l="1"/>
  <c r="BV162" i="8" s="1"/>
  <c r="BW162" i="8" s="1"/>
  <c r="CA162" i="8" s="1"/>
  <c r="CC162" i="8" s="1"/>
  <c r="F162" i="13"/>
  <c r="Z162" i="8" s="1"/>
  <c r="AA162" i="8" s="1"/>
  <c r="AE162" i="8" s="1"/>
  <c r="AG162" i="8" s="1"/>
  <c r="Y162" i="13"/>
  <c r="DR162" i="11" s="1"/>
  <c r="DS162" i="11" s="1"/>
  <c r="DW162" i="11" s="1"/>
  <c r="DY162" i="11" s="1"/>
  <c r="M162" i="13"/>
  <c r="AX162" i="11" s="1"/>
  <c r="AY162" i="11" s="1"/>
  <c r="BC162" i="11" s="1"/>
  <c r="BE162" i="11" s="1"/>
  <c r="H162" i="13"/>
  <c r="Z162" i="10" s="1"/>
  <c r="AA162" i="10" s="1"/>
  <c r="AE162" i="10" s="1"/>
  <c r="AG162" i="10" s="1"/>
  <c r="P162" i="13"/>
  <c r="BV162" i="10" s="1"/>
  <c r="BW162" i="10" s="1"/>
  <c r="CA162" i="10" s="1"/>
  <c r="CC162" i="10" s="1"/>
  <c r="W162" i="13"/>
  <c r="DR162" i="12" s="1"/>
  <c r="DS162" i="12" s="1"/>
  <c r="DW162" i="12" s="1"/>
  <c r="DY162" i="12" s="1"/>
  <c r="R162" i="13"/>
  <c r="CT162" i="8" s="1"/>
  <c r="CU162" i="8" s="1"/>
  <c r="CY162" i="8" s="1"/>
  <c r="DA162" i="8" s="1"/>
  <c r="K162" i="13"/>
  <c r="AX162" i="12" s="1"/>
  <c r="AY162" i="12" s="1"/>
  <c r="BC162" i="12" s="1"/>
  <c r="BE162" i="12" s="1"/>
  <c r="J162" i="13"/>
  <c r="AX162" i="8" s="1"/>
  <c r="AY162" i="8" s="1"/>
  <c r="BC162" i="8" s="1"/>
  <c r="BE162" i="8" s="1"/>
  <c r="B162" i="13"/>
  <c r="B162" i="8" s="1"/>
  <c r="C162" i="8" s="1"/>
  <c r="G162" i="8" s="1"/>
  <c r="I162" i="8" s="1"/>
  <c r="G162" i="13"/>
  <c r="Z162" i="12" s="1"/>
  <c r="AA162" i="12" s="1"/>
  <c r="AE162" i="12" s="1"/>
  <c r="AG162" i="12" s="1"/>
  <c r="A163" i="13"/>
  <c r="X162" i="13"/>
  <c r="DR162" i="10" s="1"/>
  <c r="DS162" i="10" s="1"/>
  <c r="DW162" i="10" s="1"/>
  <c r="DY162" i="10" s="1"/>
  <c r="I162" i="13"/>
  <c r="Z162" i="11" s="1"/>
  <c r="AA162" i="11" s="1"/>
  <c r="AE162" i="11" s="1"/>
  <c r="AG162" i="11" s="1"/>
  <c r="L162" i="13"/>
  <c r="AX162" i="10" s="1"/>
  <c r="AY162" i="10" s="1"/>
  <c r="BC162" i="10" s="1"/>
  <c r="BE162" i="10" s="1"/>
  <c r="T162" i="13"/>
  <c r="CT162" i="10" s="1"/>
  <c r="CU162" i="10" s="1"/>
  <c r="CY162" i="10" s="1"/>
  <c r="DA162" i="10" s="1"/>
  <c r="D162" i="13"/>
  <c r="B162" i="10" s="1"/>
  <c r="C162" i="10" s="1"/>
  <c r="G162" i="10" s="1"/>
  <c r="I162" i="10" s="1"/>
  <c r="O162" i="13"/>
  <c r="BV162" i="12" s="1"/>
  <c r="BW162" i="12" s="1"/>
  <c r="CA162" i="12" s="1"/>
  <c r="CC162" i="12" s="1"/>
  <c r="Q162" i="13"/>
  <c r="BV162" i="11" s="1"/>
  <c r="BW162" i="11" s="1"/>
  <c r="CA162" i="11" s="1"/>
  <c r="CC162" i="11" s="1"/>
  <c r="S162" i="13"/>
  <c r="CT162" i="12" s="1"/>
  <c r="CU162" i="12" s="1"/>
  <c r="CY162" i="12" s="1"/>
  <c r="DA162" i="12" s="1"/>
  <c r="U162" i="13"/>
  <c r="CT162" i="11" s="1"/>
  <c r="CU162" i="11" s="1"/>
  <c r="CY162" i="11" s="1"/>
  <c r="DA162" i="11" s="1"/>
  <c r="E162" i="13"/>
  <c r="B162" i="11" s="1"/>
  <c r="C162" i="11" s="1"/>
  <c r="G162" i="11" s="1"/>
  <c r="I162" i="11" s="1"/>
  <c r="V162" i="13"/>
  <c r="DR162" i="8" s="1"/>
  <c r="DS162" i="8" s="1"/>
  <c r="DW162" i="8" s="1"/>
  <c r="DY162" i="8" s="1"/>
  <c r="C162" i="13"/>
  <c r="B162" i="12" s="1"/>
  <c r="C162" i="12" s="1"/>
  <c r="G162" i="12" s="1"/>
  <c r="I162" i="12" s="1"/>
  <c r="CM154" i="11"/>
  <c r="CQ154" i="11"/>
  <c r="CR154" i="11" s="1"/>
  <c r="AQ156" i="12"/>
  <c r="AU156" i="12"/>
  <c r="AV156" i="12" s="1"/>
  <c r="EI152" i="12"/>
  <c r="EM152" i="12"/>
  <c r="EN152" i="12" s="1"/>
  <c r="S157" i="12"/>
  <c r="W157" i="12"/>
  <c r="X157" i="12" s="1"/>
  <c r="CM156" i="10"/>
  <c r="CQ156" i="10"/>
  <c r="CR156" i="10" s="1"/>
  <c r="EI152" i="8"/>
  <c r="EM152" i="8"/>
  <c r="EN152" i="8" s="1"/>
  <c r="CM153" i="8"/>
  <c r="CQ153" i="8"/>
  <c r="CR153" i="8" s="1"/>
  <c r="BO154" i="8"/>
  <c r="BS154" i="8"/>
  <c r="BT154" i="8" s="1"/>
  <c r="AQ156" i="11"/>
  <c r="AU156" i="11"/>
  <c r="AV156" i="11" s="1"/>
  <c r="S157" i="11"/>
  <c r="W157" i="11"/>
  <c r="X157" i="11" s="1"/>
  <c r="DK155" i="10"/>
  <c r="DO155" i="10"/>
  <c r="DP155" i="10" s="1"/>
  <c r="EI154" i="10"/>
  <c r="EM154" i="10"/>
  <c r="EN154" i="10" s="1"/>
  <c r="DK153" i="11"/>
  <c r="DO153" i="11"/>
  <c r="DP153" i="11" s="1"/>
  <c r="CQ154" i="12"/>
  <c r="CR154" i="12" s="1"/>
  <c r="CM154" i="12"/>
  <c r="BO155" i="12"/>
  <c r="BS155" i="12"/>
  <c r="BT155" i="12" s="1"/>
  <c r="DK152" i="8"/>
  <c r="DO152" i="8"/>
  <c r="DP152" i="8" s="1"/>
  <c r="BO155" i="11"/>
  <c r="BS155" i="11"/>
  <c r="BT155" i="11" s="1"/>
  <c r="AQ158" i="10"/>
  <c r="AU158" i="10"/>
  <c r="AV158" i="10" s="1"/>
  <c r="BO157" i="10"/>
  <c r="BS157" i="10"/>
  <c r="BT157" i="10" s="1"/>
  <c r="EI151" i="8"/>
  <c r="EM151" i="8"/>
  <c r="EN151" i="8" s="1"/>
  <c r="EI152" i="11"/>
  <c r="EM152" i="11"/>
  <c r="EN152" i="11" s="1"/>
  <c r="DK153" i="12"/>
  <c r="DO153" i="12"/>
  <c r="DP153" i="12" s="1"/>
  <c r="S159" i="10"/>
  <c r="W159" i="10"/>
  <c r="X159" i="10" s="1"/>
  <c r="DG154" i="12"/>
  <c r="DJ154" i="12" s="1"/>
  <c r="CI155" i="12"/>
  <c r="CL155" i="12" s="1"/>
  <c r="EE153" i="12"/>
  <c r="EH153" i="12" s="1"/>
  <c r="EE155" i="10"/>
  <c r="EH155" i="10" s="1"/>
  <c r="O158" i="12"/>
  <c r="R158" i="12" s="1"/>
  <c r="DG156" i="10"/>
  <c r="DJ156" i="10" s="1"/>
  <c r="CI154" i="8"/>
  <c r="CL154" i="8" s="1"/>
  <c r="O158" i="11"/>
  <c r="R158" i="11" s="1"/>
  <c r="BK158" i="10"/>
  <c r="BN158" i="10" s="1"/>
  <c r="AM156" i="8"/>
  <c r="AP156" i="8" s="1"/>
  <c r="AQ156" i="8" s="1"/>
  <c r="AU156" i="8" s="1"/>
  <c r="AV156" i="8" s="1"/>
  <c r="BK155" i="8"/>
  <c r="BN155" i="8" s="1"/>
  <c r="O160" i="10"/>
  <c r="R160" i="10" s="1"/>
  <c r="BK156" i="12"/>
  <c r="BN156" i="12" s="1"/>
  <c r="BK156" i="11"/>
  <c r="BN156" i="11" s="1"/>
  <c r="AM157" i="12"/>
  <c r="AP157" i="12" s="1"/>
  <c r="BK156" i="8"/>
  <c r="BN156" i="8" s="1"/>
  <c r="AM159" i="10"/>
  <c r="AP159" i="10" s="1"/>
  <c r="AM157" i="11"/>
  <c r="AP157" i="11" s="1"/>
  <c r="DG153" i="8"/>
  <c r="DJ153" i="8" s="1"/>
  <c r="EE153" i="11"/>
  <c r="EH153" i="11" s="1"/>
  <c r="CI157" i="10"/>
  <c r="CL157" i="10" s="1"/>
  <c r="DG154" i="11"/>
  <c r="DJ154" i="11" s="1"/>
  <c r="CI155" i="11"/>
  <c r="CL155" i="11" s="1"/>
  <c r="O157" i="8"/>
  <c r="R157" i="8" s="1"/>
  <c r="S157" i="8" s="1"/>
  <c r="W157" i="8" s="1"/>
  <c r="X157" i="8" s="1"/>
  <c r="AF159" i="8"/>
  <c r="AW159" i="8"/>
  <c r="U158" i="8"/>
  <c r="M158" i="8"/>
  <c r="N158" i="8" s="1"/>
  <c r="EK154" i="8"/>
  <c r="EC154" i="8"/>
  <c r="ED154" i="8" s="1"/>
  <c r="AS157" i="8"/>
  <c r="AK157" i="8"/>
  <c r="AL157" i="8" s="1"/>
  <c r="DM155" i="8"/>
  <c r="DE155" i="8"/>
  <c r="DF155" i="8" s="1"/>
  <c r="BQ157" i="8"/>
  <c r="BI157" i="8"/>
  <c r="BJ157" i="8" s="1"/>
  <c r="DX155" i="8"/>
  <c r="EO155" i="8"/>
  <c r="CB157" i="8"/>
  <c r="CS157" i="8"/>
  <c r="AH158" i="8"/>
  <c r="AJ158" i="8" s="1"/>
  <c r="BU158" i="8"/>
  <c r="BD158" i="8"/>
  <c r="BF158" i="8" s="1"/>
  <c r="BH158" i="8" s="1"/>
  <c r="CO155" i="8"/>
  <c r="CG155" i="8"/>
  <c r="CH155" i="8" s="1"/>
  <c r="DM154" i="8"/>
  <c r="DE154" i="8"/>
  <c r="DF154" i="8" s="1"/>
  <c r="CD156" i="8"/>
  <c r="CF156" i="8" s="1"/>
  <c r="A161" i="8"/>
  <c r="H160" i="8"/>
  <c r="Y160" i="8"/>
  <c r="EK153" i="8"/>
  <c r="EC153" i="8"/>
  <c r="ED153" i="8" s="1"/>
  <c r="CZ156" i="8"/>
  <c r="DQ156" i="8"/>
  <c r="J159" i="8"/>
  <c r="L159" i="8" s="1"/>
  <c r="BF160" i="10"/>
  <c r="BH160" i="10" s="1"/>
  <c r="CZ157" i="12"/>
  <c r="DQ157" i="12"/>
  <c r="DM157" i="10"/>
  <c r="DE157" i="10"/>
  <c r="DF157" i="10" s="1"/>
  <c r="CD157" i="11"/>
  <c r="CF157" i="11" s="1"/>
  <c r="CO158" i="10"/>
  <c r="CG158" i="10"/>
  <c r="CH158" i="10" s="1"/>
  <c r="AW162" i="10"/>
  <c r="AF162" i="10"/>
  <c r="CS160" i="10"/>
  <c r="CB160" i="10"/>
  <c r="CD159" i="10"/>
  <c r="CF159" i="10" s="1"/>
  <c r="BQ159" i="10"/>
  <c r="BI159" i="10"/>
  <c r="BJ159" i="10" s="1"/>
  <c r="AH159" i="11"/>
  <c r="AJ159" i="11" s="1"/>
  <c r="DQ157" i="11"/>
  <c r="CZ157" i="11"/>
  <c r="J160" i="11"/>
  <c r="L160" i="11" s="1"/>
  <c r="U159" i="12"/>
  <c r="M159" i="12"/>
  <c r="N159" i="12" s="1"/>
  <c r="DZ155" i="12"/>
  <c r="EB155" i="12" s="1"/>
  <c r="EK154" i="11"/>
  <c r="EC154" i="11"/>
  <c r="ED154" i="11" s="1"/>
  <c r="Y163" i="10"/>
  <c r="A164" i="10"/>
  <c r="H163" i="10"/>
  <c r="EK154" i="12"/>
  <c r="EC154" i="12"/>
  <c r="ED154" i="12" s="1"/>
  <c r="DQ159" i="10"/>
  <c r="CZ159" i="10"/>
  <c r="AS160" i="10"/>
  <c r="AK160" i="10"/>
  <c r="AL160" i="10" s="1"/>
  <c r="BU159" i="11"/>
  <c r="BD159" i="11"/>
  <c r="AW160" i="11"/>
  <c r="AF160" i="11"/>
  <c r="CO156" i="11"/>
  <c r="CG156" i="11"/>
  <c r="CH156" i="11" s="1"/>
  <c r="AH159" i="12"/>
  <c r="AJ159" i="12" s="1"/>
  <c r="Y161" i="11"/>
  <c r="H161" i="11"/>
  <c r="A162" i="11"/>
  <c r="AS158" i="11"/>
  <c r="AK158" i="11"/>
  <c r="AL158" i="11" s="1"/>
  <c r="DZ155" i="11"/>
  <c r="EB155" i="11" s="1"/>
  <c r="DB156" i="12"/>
  <c r="DD156" i="12" s="1"/>
  <c r="CO156" i="12"/>
  <c r="CG156" i="12"/>
  <c r="CH156" i="12" s="1"/>
  <c r="U161" i="10"/>
  <c r="M161" i="10"/>
  <c r="N161" i="10" s="1"/>
  <c r="BU159" i="12"/>
  <c r="BD159" i="12"/>
  <c r="DB158" i="10"/>
  <c r="DD158" i="10" s="1"/>
  <c r="BQ157" i="11"/>
  <c r="BI157" i="11"/>
  <c r="BJ157" i="11" s="1"/>
  <c r="AH161" i="10"/>
  <c r="AJ161" i="10" s="1"/>
  <c r="DX156" i="12"/>
  <c r="EO156" i="12"/>
  <c r="DX158" i="10"/>
  <c r="EO158" i="10"/>
  <c r="AW160" i="12"/>
  <c r="AF160" i="12"/>
  <c r="DM155" i="12"/>
  <c r="DE155" i="12"/>
  <c r="DF155" i="12" s="1"/>
  <c r="AS158" i="12"/>
  <c r="AK158" i="12"/>
  <c r="AL158" i="12" s="1"/>
  <c r="BU161" i="10"/>
  <c r="BD161" i="10"/>
  <c r="DB156" i="11"/>
  <c r="DD156" i="11" s="1"/>
  <c r="DZ157" i="10"/>
  <c r="EB157" i="10" s="1"/>
  <c r="J160" i="12"/>
  <c r="L160" i="12" s="1"/>
  <c r="CS158" i="11"/>
  <c r="CB158" i="11"/>
  <c r="BF158" i="12"/>
  <c r="BH158" i="12" s="1"/>
  <c r="DM155" i="11"/>
  <c r="DE155" i="11"/>
  <c r="DF155" i="11" s="1"/>
  <c r="DX156" i="11"/>
  <c r="EO156" i="11"/>
  <c r="CD157" i="12"/>
  <c r="CF157" i="12" s="1"/>
  <c r="BQ157" i="12"/>
  <c r="BI157" i="12"/>
  <c r="BJ157" i="12" s="1"/>
  <c r="A162" i="12"/>
  <c r="Y161" i="12"/>
  <c r="H161" i="12"/>
  <c r="BF158" i="11"/>
  <c r="BH158" i="11" s="1"/>
  <c r="CS158" i="12"/>
  <c r="CB158" i="12"/>
  <c r="U159" i="11"/>
  <c r="M159" i="11"/>
  <c r="N159" i="11" s="1"/>
  <c r="EK156" i="10"/>
  <c r="EC156" i="10"/>
  <c r="ED156" i="10" s="1"/>
  <c r="J162" i="10"/>
  <c r="L162" i="10" s="1"/>
  <c r="B163" i="13" l="1"/>
  <c r="B163" i="8" s="1"/>
  <c r="C163" i="8" s="1"/>
  <c r="G163" i="8" s="1"/>
  <c r="I163" i="8" s="1"/>
  <c r="T163" i="13"/>
  <c r="CT163" i="10" s="1"/>
  <c r="CU163" i="10" s="1"/>
  <c r="CY163" i="10" s="1"/>
  <c r="DA163" i="10" s="1"/>
  <c r="E163" i="13"/>
  <c r="B163" i="11" s="1"/>
  <c r="C163" i="11" s="1"/>
  <c r="G163" i="11" s="1"/>
  <c r="I163" i="11" s="1"/>
  <c r="W163" i="13"/>
  <c r="DR163" i="12" s="1"/>
  <c r="DS163" i="12" s="1"/>
  <c r="DW163" i="12" s="1"/>
  <c r="DY163" i="12" s="1"/>
  <c r="N163" i="13"/>
  <c r="BV163" i="8" s="1"/>
  <c r="BW163" i="8" s="1"/>
  <c r="CA163" i="8" s="1"/>
  <c r="CC163" i="8" s="1"/>
  <c r="F163" i="13"/>
  <c r="Z163" i="8" s="1"/>
  <c r="AA163" i="8" s="1"/>
  <c r="AE163" i="8" s="1"/>
  <c r="AG163" i="8" s="1"/>
  <c r="Q163" i="13"/>
  <c r="BV163" i="11" s="1"/>
  <c r="BW163" i="11" s="1"/>
  <c r="CA163" i="11" s="1"/>
  <c r="CC163" i="11" s="1"/>
  <c r="J163" i="13"/>
  <c r="AX163" i="8" s="1"/>
  <c r="AY163" i="8" s="1"/>
  <c r="BC163" i="8" s="1"/>
  <c r="BE163" i="8" s="1"/>
  <c r="Y163" i="13"/>
  <c r="DR163" i="11" s="1"/>
  <c r="DS163" i="11" s="1"/>
  <c r="DW163" i="11" s="1"/>
  <c r="DY163" i="11" s="1"/>
  <c r="L163" i="13"/>
  <c r="AX163" i="10" s="1"/>
  <c r="AY163" i="10" s="1"/>
  <c r="BC163" i="10" s="1"/>
  <c r="BE163" i="10" s="1"/>
  <c r="U163" i="13"/>
  <c r="CT163" i="11" s="1"/>
  <c r="CU163" i="11" s="1"/>
  <c r="CY163" i="11" s="1"/>
  <c r="DA163" i="11" s="1"/>
  <c r="R163" i="13"/>
  <c r="CT163" i="8" s="1"/>
  <c r="CU163" i="8" s="1"/>
  <c r="CY163" i="8" s="1"/>
  <c r="DA163" i="8" s="1"/>
  <c r="D163" i="13"/>
  <c r="B163" i="10" s="1"/>
  <c r="C163" i="10" s="1"/>
  <c r="G163" i="10" s="1"/>
  <c r="I163" i="10" s="1"/>
  <c r="A164" i="13"/>
  <c r="O163" i="13"/>
  <c r="BV163" i="12" s="1"/>
  <c r="BW163" i="12" s="1"/>
  <c r="CA163" i="12" s="1"/>
  <c r="CC163" i="12" s="1"/>
  <c r="I163" i="13"/>
  <c r="Z163" i="11" s="1"/>
  <c r="AA163" i="11" s="1"/>
  <c r="AE163" i="11" s="1"/>
  <c r="AG163" i="11" s="1"/>
  <c r="X163" i="13"/>
  <c r="DR163" i="10" s="1"/>
  <c r="DS163" i="10" s="1"/>
  <c r="DW163" i="10" s="1"/>
  <c r="DY163" i="10" s="1"/>
  <c r="V163" i="13"/>
  <c r="DR163" i="8" s="1"/>
  <c r="DS163" i="8" s="1"/>
  <c r="DW163" i="8" s="1"/>
  <c r="DY163" i="8" s="1"/>
  <c r="H163" i="13"/>
  <c r="Z163" i="10" s="1"/>
  <c r="AA163" i="10" s="1"/>
  <c r="AE163" i="10" s="1"/>
  <c r="AG163" i="10" s="1"/>
  <c r="G163" i="13"/>
  <c r="Z163" i="12" s="1"/>
  <c r="AA163" i="12" s="1"/>
  <c r="AE163" i="12" s="1"/>
  <c r="AG163" i="12" s="1"/>
  <c r="S163" i="13"/>
  <c r="CT163" i="12" s="1"/>
  <c r="CU163" i="12" s="1"/>
  <c r="CY163" i="12" s="1"/>
  <c r="DA163" i="12" s="1"/>
  <c r="C163" i="13"/>
  <c r="B163" i="12" s="1"/>
  <c r="C163" i="12" s="1"/>
  <c r="G163" i="12" s="1"/>
  <c r="I163" i="12" s="1"/>
  <c r="M163" i="13"/>
  <c r="AX163" i="11" s="1"/>
  <c r="AY163" i="11" s="1"/>
  <c r="BC163" i="11" s="1"/>
  <c r="BE163" i="11" s="1"/>
  <c r="K163" i="13"/>
  <c r="AX163" i="12" s="1"/>
  <c r="AY163" i="12" s="1"/>
  <c r="BC163" i="12" s="1"/>
  <c r="BE163" i="12" s="1"/>
  <c r="P163" i="13"/>
  <c r="BV163" i="10" s="1"/>
  <c r="BW163" i="10" s="1"/>
  <c r="CA163" i="10" s="1"/>
  <c r="CC163" i="10" s="1"/>
  <c r="AQ157" i="11"/>
  <c r="AU157" i="11"/>
  <c r="AV157" i="11" s="1"/>
  <c r="CM155" i="12"/>
  <c r="CQ155" i="12"/>
  <c r="CR155" i="12" s="1"/>
  <c r="AQ159" i="10"/>
  <c r="AU159" i="10"/>
  <c r="AV159" i="10" s="1"/>
  <c r="BS158" i="10"/>
  <c r="BT158" i="10" s="1"/>
  <c r="BO158" i="10"/>
  <c r="DK154" i="12"/>
  <c r="DO154" i="12"/>
  <c r="DP154" i="12" s="1"/>
  <c r="S158" i="11"/>
  <c r="W158" i="11"/>
  <c r="X158" i="11" s="1"/>
  <c r="CM155" i="11"/>
  <c r="CQ155" i="11"/>
  <c r="CR155" i="11" s="1"/>
  <c r="AU157" i="12"/>
  <c r="AV157" i="12" s="1"/>
  <c r="AQ157" i="12"/>
  <c r="CM154" i="8"/>
  <c r="CQ154" i="8"/>
  <c r="CR154" i="8" s="1"/>
  <c r="DK154" i="11"/>
  <c r="DO154" i="11"/>
  <c r="DP154" i="11" s="1"/>
  <c r="BO156" i="11"/>
  <c r="BS156" i="11"/>
  <c r="BT156" i="11" s="1"/>
  <c r="DK156" i="10"/>
  <c r="DO156" i="10"/>
  <c r="DP156" i="10" s="1"/>
  <c r="BS156" i="8"/>
  <c r="BT156" i="8" s="1"/>
  <c r="BO156" i="8"/>
  <c r="CM157" i="10"/>
  <c r="CQ157" i="10"/>
  <c r="CR157" i="10" s="1"/>
  <c r="BS156" i="12"/>
  <c r="BT156" i="12" s="1"/>
  <c r="BO156" i="12"/>
  <c r="S158" i="12"/>
  <c r="W158" i="12"/>
  <c r="X158" i="12" s="1"/>
  <c r="EI153" i="11"/>
  <c r="EM153" i="11"/>
  <c r="EN153" i="11" s="1"/>
  <c r="S160" i="10"/>
  <c r="W160" i="10"/>
  <c r="X160" i="10" s="1"/>
  <c r="EI155" i="10"/>
  <c r="EM155" i="10"/>
  <c r="EN155" i="10" s="1"/>
  <c r="DK153" i="8"/>
  <c r="DO153" i="8"/>
  <c r="DP153" i="8" s="1"/>
  <c r="BS155" i="8"/>
  <c r="BT155" i="8" s="1"/>
  <c r="BO155" i="8"/>
  <c r="EM153" i="12"/>
  <c r="EN153" i="12" s="1"/>
  <c r="EI153" i="12"/>
  <c r="BK159" i="10"/>
  <c r="BN159" i="10" s="1"/>
  <c r="CI158" i="10"/>
  <c r="CL158" i="10" s="1"/>
  <c r="CM158" i="10" s="1"/>
  <c r="CI156" i="12"/>
  <c r="CL156" i="12" s="1"/>
  <c r="O159" i="12"/>
  <c r="R159" i="12" s="1"/>
  <c r="DG154" i="8"/>
  <c r="DJ154" i="8" s="1"/>
  <c r="AM157" i="8"/>
  <c r="AP157" i="8" s="1"/>
  <c r="AQ157" i="8" s="1"/>
  <c r="AU157" i="8" s="1"/>
  <c r="AV157" i="8" s="1"/>
  <c r="BK157" i="11"/>
  <c r="BN157" i="11" s="1"/>
  <c r="DG155" i="11"/>
  <c r="DJ155" i="11" s="1"/>
  <c r="AM160" i="10"/>
  <c r="AP160" i="10" s="1"/>
  <c r="DG157" i="10"/>
  <c r="DJ157" i="10" s="1"/>
  <c r="EE153" i="8"/>
  <c r="EH153" i="8" s="1"/>
  <c r="CI155" i="8"/>
  <c r="CL155" i="8" s="1"/>
  <c r="EE154" i="8"/>
  <c r="EH154" i="8" s="1"/>
  <c r="EE156" i="10"/>
  <c r="EH156" i="10" s="1"/>
  <c r="AM158" i="12"/>
  <c r="AP158" i="12" s="1"/>
  <c r="AM158" i="11"/>
  <c r="AP158" i="11" s="1"/>
  <c r="CI156" i="11"/>
  <c r="CL156" i="11" s="1"/>
  <c r="BK157" i="8"/>
  <c r="BN157" i="8" s="1"/>
  <c r="O158" i="8"/>
  <c r="R158" i="8" s="1"/>
  <c r="S158" i="8" s="1"/>
  <c r="W158" i="8" s="1"/>
  <c r="X158" i="8" s="1"/>
  <c r="O159" i="11"/>
  <c r="R159" i="11" s="1"/>
  <c r="EE154" i="11"/>
  <c r="EH154" i="11" s="1"/>
  <c r="BK157" i="12"/>
  <c r="BN157" i="12" s="1"/>
  <c r="DG155" i="12"/>
  <c r="DJ155" i="12" s="1"/>
  <c r="O161" i="10"/>
  <c r="R161" i="10" s="1"/>
  <c r="EE154" i="12"/>
  <c r="EH154" i="12" s="1"/>
  <c r="DG155" i="8"/>
  <c r="DJ155" i="8" s="1"/>
  <c r="DK155" i="8" s="1"/>
  <c r="J160" i="8"/>
  <c r="L160" i="8" s="1"/>
  <c r="BQ158" i="8"/>
  <c r="BI158" i="8"/>
  <c r="BJ158" i="8" s="1"/>
  <c r="A162" i="8"/>
  <c r="Y161" i="8"/>
  <c r="H161" i="8"/>
  <c r="CS158" i="8"/>
  <c r="CB158" i="8"/>
  <c r="U159" i="8"/>
  <c r="M159" i="8"/>
  <c r="N159" i="8" s="1"/>
  <c r="EO156" i="8"/>
  <c r="DX156" i="8"/>
  <c r="DZ156" i="8" s="1"/>
  <c r="EB156" i="8" s="1"/>
  <c r="CG156" i="8"/>
  <c r="CH156" i="8" s="1"/>
  <c r="CO156" i="8"/>
  <c r="AS158" i="8"/>
  <c r="AK158" i="8"/>
  <c r="AL158" i="8" s="1"/>
  <c r="DB156" i="8"/>
  <c r="DD156" i="8" s="1"/>
  <c r="CZ157" i="8"/>
  <c r="DQ157" i="8"/>
  <c r="CD157" i="8"/>
  <c r="CF157" i="8" s="1"/>
  <c r="BU159" i="8"/>
  <c r="BD159" i="8"/>
  <c r="BF159" i="8" s="1"/>
  <c r="BH159" i="8" s="1"/>
  <c r="AF160" i="8"/>
  <c r="AW160" i="8"/>
  <c r="DZ155" i="8"/>
  <c r="EB155" i="8" s="1"/>
  <c r="AH159" i="8"/>
  <c r="AJ159" i="8" s="1"/>
  <c r="CD158" i="11"/>
  <c r="CF158" i="11" s="1"/>
  <c r="DM156" i="11"/>
  <c r="DE156" i="11"/>
  <c r="DF156" i="11" s="1"/>
  <c r="DZ158" i="10"/>
  <c r="EB158" i="10" s="1"/>
  <c r="H162" i="11"/>
  <c r="Y162" i="11"/>
  <c r="A163" i="11"/>
  <c r="BU160" i="11"/>
  <c r="BD160" i="11"/>
  <c r="BQ158" i="11"/>
  <c r="BI158" i="11"/>
  <c r="BJ158" i="11" s="1"/>
  <c r="CO157" i="12"/>
  <c r="CG157" i="12"/>
  <c r="CH157" i="12" s="1"/>
  <c r="CZ158" i="11"/>
  <c r="DQ158" i="11"/>
  <c r="AS161" i="10"/>
  <c r="AK161" i="10"/>
  <c r="AL161" i="10" s="1"/>
  <c r="DM158" i="10"/>
  <c r="DE158" i="10"/>
  <c r="DF158" i="10" s="1"/>
  <c r="EK155" i="11"/>
  <c r="EC155" i="11"/>
  <c r="ED155" i="11" s="1"/>
  <c r="J161" i="11"/>
  <c r="L161" i="11" s="1"/>
  <c r="BF159" i="11"/>
  <c r="BH159" i="11" s="1"/>
  <c r="DB157" i="11"/>
  <c r="DD157" i="11" s="1"/>
  <c r="CO159" i="10"/>
  <c r="CG159" i="10"/>
  <c r="CH159" i="10" s="1"/>
  <c r="CO157" i="11"/>
  <c r="CG157" i="11"/>
  <c r="CH157" i="11" s="1"/>
  <c r="BQ160" i="10"/>
  <c r="BI160" i="10"/>
  <c r="BJ160" i="10" s="1"/>
  <c r="J161" i="12"/>
  <c r="L161" i="12" s="1"/>
  <c r="BF159" i="12"/>
  <c r="BH159" i="12" s="1"/>
  <c r="AW161" i="11"/>
  <c r="AF161" i="11"/>
  <c r="CS159" i="11"/>
  <c r="CB159" i="11"/>
  <c r="EO157" i="11"/>
  <c r="DX157" i="11"/>
  <c r="CD160" i="10"/>
  <c r="CF160" i="10" s="1"/>
  <c r="AW161" i="12"/>
  <c r="AF161" i="12"/>
  <c r="U160" i="12"/>
  <c r="M160" i="12"/>
  <c r="N160" i="12" s="1"/>
  <c r="BF161" i="10"/>
  <c r="BH161" i="10" s="1"/>
  <c r="CS159" i="12"/>
  <c r="CB159" i="12"/>
  <c r="J163" i="10"/>
  <c r="L163" i="10" s="1"/>
  <c r="EK155" i="12"/>
  <c r="EC155" i="12"/>
  <c r="ED155" i="12" s="1"/>
  <c r="DQ160" i="10"/>
  <c r="CZ160" i="10"/>
  <c r="AH162" i="10"/>
  <c r="AJ162" i="10" s="1"/>
  <c r="A163" i="12"/>
  <c r="H162" i="12"/>
  <c r="Y162" i="12"/>
  <c r="CS161" i="10"/>
  <c r="CB161" i="10"/>
  <c r="Y164" i="10"/>
  <c r="A165" i="10"/>
  <c r="H164" i="10"/>
  <c r="J164" i="10" s="1"/>
  <c r="AS159" i="11"/>
  <c r="AK159" i="11"/>
  <c r="AL159" i="11" s="1"/>
  <c r="BD162" i="10"/>
  <c r="BU162" i="10"/>
  <c r="CD158" i="12"/>
  <c r="CF158" i="12" s="1"/>
  <c r="AH160" i="12"/>
  <c r="AJ160" i="12" s="1"/>
  <c r="AS159" i="12"/>
  <c r="AK159" i="12"/>
  <c r="AL159" i="12" s="1"/>
  <c r="DB159" i="10"/>
  <c r="DD159" i="10" s="1"/>
  <c r="AW163" i="10"/>
  <c r="AF163" i="10"/>
  <c r="DQ158" i="12"/>
  <c r="CZ158" i="12"/>
  <c r="DZ156" i="11"/>
  <c r="EB156" i="11" s="1"/>
  <c r="EK157" i="10"/>
  <c r="EC157" i="10"/>
  <c r="ED157" i="10" s="1"/>
  <c r="BD160" i="12"/>
  <c r="BU160" i="12"/>
  <c r="DX159" i="10"/>
  <c r="EO159" i="10"/>
  <c r="DX157" i="12"/>
  <c r="EO157" i="12"/>
  <c r="U162" i="10"/>
  <c r="M162" i="10"/>
  <c r="N162" i="10" s="1"/>
  <c r="BQ158" i="12"/>
  <c r="BI158" i="12"/>
  <c r="BJ158" i="12" s="1"/>
  <c r="DZ156" i="12"/>
  <c r="EB156" i="12" s="1"/>
  <c r="DM156" i="12"/>
  <c r="DE156" i="12"/>
  <c r="DF156" i="12" s="1"/>
  <c r="AH160" i="11"/>
  <c r="AJ160" i="11" s="1"/>
  <c r="U160" i="11"/>
  <c r="M160" i="11"/>
  <c r="N160" i="11" s="1"/>
  <c r="DB157" i="12"/>
  <c r="DD157" i="12" s="1"/>
  <c r="P164" i="13" l="1"/>
  <c r="BV164" i="10" s="1"/>
  <c r="BW164" i="10" s="1"/>
  <c r="CA164" i="10" s="1"/>
  <c r="CC164" i="10" s="1"/>
  <c r="S164" i="13"/>
  <c r="CT164" i="12" s="1"/>
  <c r="CU164" i="12" s="1"/>
  <c r="CY164" i="12" s="1"/>
  <c r="DA164" i="12" s="1"/>
  <c r="F164" i="13"/>
  <c r="Z164" i="8" s="1"/>
  <c r="AA164" i="8" s="1"/>
  <c r="AE164" i="8" s="1"/>
  <c r="AG164" i="8" s="1"/>
  <c r="A165" i="13"/>
  <c r="B164" i="13"/>
  <c r="B164" i="8" s="1"/>
  <c r="C164" i="8" s="1"/>
  <c r="G164" i="8" s="1"/>
  <c r="I164" i="8" s="1"/>
  <c r="U164" i="13"/>
  <c r="CT164" i="11" s="1"/>
  <c r="CU164" i="11" s="1"/>
  <c r="CY164" i="11" s="1"/>
  <c r="DA164" i="11" s="1"/>
  <c r="L164" i="13"/>
  <c r="AX164" i="10" s="1"/>
  <c r="AY164" i="10" s="1"/>
  <c r="BC164" i="10" s="1"/>
  <c r="BE164" i="10" s="1"/>
  <c r="G164" i="13"/>
  <c r="Z164" i="12" s="1"/>
  <c r="AA164" i="12" s="1"/>
  <c r="AE164" i="12" s="1"/>
  <c r="AG164" i="12" s="1"/>
  <c r="R164" i="13"/>
  <c r="CT164" i="8" s="1"/>
  <c r="CU164" i="8" s="1"/>
  <c r="CY164" i="8" s="1"/>
  <c r="DA164" i="8" s="1"/>
  <c r="K164" i="13"/>
  <c r="AX164" i="12" s="1"/>
  <c r="AY164" i="12" s="1"/>
  <c r="BC164" i="12" s="1"/>
  <c r="BE164" i="12" s="1"/>
  <c r="Q164" i="13"/>
  <c r="BV164" i="11" s="1"/>
  <c r="BW164" i="11" s="1"/>
  <c r="CA164" i="11" s="1"/>
  <c r="CC164" i="11" s="1"/>
  <c r="N164" i="13"/>
  <c r="BV164" i="8" s="1"/>
  <c r="BW164" i="8" s="1"/>
  <c r="CA164" i="8" s="1"/>
  <c r="CC164" i="8" s="1"/>
  <c r="V164" i="13"/>
  <c r="DR164" i="8" s="1"/>
  <c r="DS164" i="8" s="1"/>
  <c r="DW164" i="8" s="1"/>
  <c r="DY164" i="8" s="1"/>
  <c r="Y164" i="13"/>
  <c r="DR164" i="11" s="1"/>
  <c r="DS164" i="11" s="1"/>
  <c r="DW164" i="11" s="1"/>
  <c r="DY164" i="11" s="1"/>
  <c r="J164" i="13"/>
  <c r="AX164" i="8" s="1"/>
  <c r="AY164" i="8" s="1"/>
  <c r="BC164" i="8" s="1"/>
  <c r="BE164" i="8" s="1"/>
  <c r="X164" i="13"/>
  <c r="DR164" i="10" s="1"/>
  <c r="DS164" i="10" s="1"/>
  <c r="DW164" i="10" s="1"/>
  <c r="DY164" i="10" s="1"/>
  <c r="T164" i="13"/>
  <c r="CT164" i="10" s="1"/>
  <c r="CU164" i="10" s="1"/>
  <c r="CY164" i="10" s="1"/>
  <c r="DA164" i="10" s="1"/>
  <c r="E164" i="13"/>
  <c r="B164" i="11" s="1"/>
  <c r="C164" i="11" s="1"/>
  <c r="G164" i="11" s="1"/>
  <c r="I164" i="11" s="1"/>
  <c r="W164" i="13"/>
  <c r="DR164" i="12" s="1"/>
  <c r="DS164" i="12" s="1"/>
  <c r="DW164" i="12" s="1"/>
  <c r="DY164" i="12" s="1"/>
  <c r="H164" i="13"/>
  <c r="Z164" i="10" s="1"/>
  <c r="AA164" i="10" s="1"/>
  <c r="AE164" i="10" s="1"/>
  <c r="AG164" i="10" s="1"/>
  <c r="C164" i="13"/>
  <c r="B164" i="12" s="1"/>
  <c r="C164" i="12" s="1"/>
  <c r="G164" i="12" s="1"/>
  <c r="I164" i="12" s="1"/>
  <c r="M164" i="13"/>
  <c r="AX164" i="11" s="1"/>
  <c r="AY164" i="11" s="1"/>
  <c r="BC164" i="11" s="1"/>
  <c r="BE164" i="11" s="1"/>
  <c r="I164" i="13"/>
  <c r="Z164" i="11" s="1"/>
  <c r="AA164" i="11" s="1"/>
  <c r="AE164" i="11" s="1"/>
  <c r="AG164" i="11" s="1"/>
  <c r="D164" i="13"/>
  <c r="B164" i="10" s="1"/>
  <c r="C164" i="10" s="1"/>
  <c r="G164" i="10" s="1"/>
  <c r="I164" i="10" s="1"/>
  <c r="M164" i="10" s="1"/>
  <c r="N164" i="10" s="1"/>
  <c r="O164" i="13"/>
  <c r="BV164" i="12" s="1"/>
  <c r="BW164" i="12" s="1"/>
  <c r="CA164" i="12" s="1"/>
  <c r="CC164" i="12" s="1"/>
  <c r="CQ158" i="10"/>
  <c r="CR158" i="10" s="1"/>
  <c r="BO157" i="8"/>
  <c r="BS157" i="8"/>
  <c r="BT157" i="8" s="1"/>
  <c r="DK157" i="10"/>
  <c r="DO157" i="10"/>
  <c r="DP157" i="10" s="1"/>
  <c r="BO157" i="12"/>
  <c r="BS157" i="12"/>
  <c r="BT157" i="12" s="1"/>
  <c r="EI156" i="10"/>
  <c r="EM156" i="10"/>
  <c r="EN156" i="10" s="1"/>
  <c r="DO155" i="8"/>
  <c r="DP155" i="8" s="1"/>
  <c r="AQ158" i="11"/>
  <c r="AU158" i="11"/>
  <c r="AV158" i="11" s="1"/>
  <c r="CM156" i="12"/>
  <c r="CQ156" i="12"/>
  <c r="CR156" i="12" s="1"/>
  <c r="AQ158" i="12"/>
  <c r="AU158" i="12"/>
  <c r="AV158" i="12" s="1"/>
  <c r="AQ160" i="10"/>
  <c r="AU160" i="10"/>
  <c r="AV160" i="10" s="1"/>
  <c r="EI154" i="11"/>
  <c r="EM154" i="11"/>
  <c r="EN154" i="11" s="1"/>
  <c r="DK155" i="11"/>
  <c r="DO155" i="11"/>
  <c r="DP155" i="11" s="1"/>
  <c r="S159" i="11"/>
  <c r="W159" i="11"/>
  <c r="X159" i="11" s="1"/>
  <c r="BO157" i="11"/>
  <c r="BS157" i="11"/>
  <c r="BT157" i="11" s="1"/>
  <c r="BO159" i="10"/>
  <c r="BS159" i="10"/>
  <c r="BT159" i="10" s="1"/>
  <c r="EM154" i="8"/>
  <c r="EN154" i="8" s="1"/>
  <c r="EI154" i="8"/>
  <c r="EI154" i="12"/>
  <c r="EM154" i="12"/>
  <c r="EN154" i="12" s="1"/>
  <c r="CM155" i="8"/>
  <c r="CQ155" i="8"/>
  <c r="CR155" i="8" s="1"/>
  <c r="S161" i="10"/>
  <c r="W161" i="10"/>
  <c r="X161" i="10" s="1"/>
  <c r="EI153" i="8"/>
  <c r="EM153" i="8"/>
  <c r="EN153" i="8" s="1"/>
  <c r="DK154" i="8"/>
  <c r="DO154" i="8"/>
  <c r="DP154" i="8" s="1"/>
  <c r="DK155" i="12"/>
  <c r="DO155" i="12"/>
  <c r="DP155" i="12" s="1"/>
  <c r="CM156" i="11"/>
  <c r="CQ156" i="11"/>
  <c r="CR156" i="11" s="1"/>
  <c r="S159" i="12"/>
  <c r="W159" i="12"/>
  <c r="X159" i="12" s="1"/>
  <c r="AM159" i="12"/>
  <c r="AP159" i="12" s="1"/>
  <c r="AM159" i="11"/>
  <c r="AP159" i="11" s="1"/>
  <c r="DG158" i="10"/>
  <c r="DJ158" i="10" s="1"/>
  <c r="BK158" i="11"/>
  <c r="BN158" i="11" s="1"/>
  <c r="DG156" i="11"/>
  <c r="DJ156" i="11" s="1"/>
  <c r="AM161" i="10"/>
  <c r="AP161" i="10" s="1"/>
  <c r="CI156" i="8"/>
  <c r="CL156" i="8" s="1"/>
  <c r="DG156" i="12"/>
  <c r="DJ156" i="12" s="1"/>
  <c r="BK160" i="10"/>
  <c r="BN160" i="10" s="1"/>
  <c r="BK158" i="8"/>
  <c r="BN158" i="8" s="1"/>
  <c r="BK158" i="12"/>
  <c r="BN158" i="12" s="1"/>
  <c r="EE155" i="12"/>
  <c r="EH155" i="12" s="1"/>
  <c r="O160" i="12"/>
  <c r="R160" i="12" s="1"/>
  <c r="CI157" i="11"/>
  <c r="CL157" i="11" s="1"/>
  <c r="EE155" i="11"/>
  <c r="EH155" i="11" s="1"/>
  <c r="O159" i="8"/>
  <c r="R159" i="8" s="1"/>
  <c r="S159" i="8" s="1"/>
  <c r="W159" i="8" s="1"/>
  <c r="X159" i="8" s="1"/>
  <c r="O160" i="11"/>
  <c r="R160" i="11" s="1"/>
  <c r="CI157" i="12"/>
  <c r="CL157" i="12" s="1"/>
  <c r="O162" i="10"/>
  <c r="R162" i="10" s="1"/>
  <c r="EE157" i="10"/>
  <c r="EH157" i="10" s="1"/>
  <c r="CI159" i="10"/>
  <c r="CL159" i="10" s="1"/>
  <c r="AM158" i="8"/>
  <c r="AP158" i="8" s="1"/>
  <c r="AQ158" i="8" s="1"/>
  <c r="AU158" i="8" s="1"/>
  <c r="AV158" i="8" s="1"/>
  <c r="U164" i="10"/>
  <c r="EK155" i="8"/>
  <c r="EC155" i="8"/>
  <c r="ED155" i="8" s="1"/>
  <c r="EO157" i="8"/>
  <c r="DX157" i="8"/>
  <c r="DZ157" i="8" s="1"/>
  <c r="EB157" i="8" s="1"/>
  <c r="AF161" i="8"/>
  <c r="AW161" i="8"/>
  <c r="BU160" i="8"/>
  <c r="BD160" i="8"/>
  <c r="DB157" i="8"/>
  <c r="DD157" i="8" s="1"/>
  <c r="EC156" i="8"/>
  <c r="ED156" i="8" s="1"/>
  <c r="EK156" i="8"/>
  <c r="A163" i="8"/>
  <c r="Y162" i="8"/>
  <c r="H162" i="8"/>
  <c r="AH160" i="8"/>
  <c r="AJ160" i="8" s="1"/>
  <c r="BI159" i="8"/>
  <c r="BJ159" i="8" s="1"/>
  <c r="BQ159" i="8"/>
  <c r="DM156" i="8"/>
  <c r="DE156" i="8"/>
  <c r="DF156" i="8" s="1"/>
  <c r="CS159" i="8"/>
  <c r="CB159" i="8"/>
  <c r="CD159" i="8" s="1"/>
  <c r="CF159" i="8" s="1"/>
  <c r="AS159" i="8"/>
  <c r="AK159" i="8"/>
  <c r="AL159" i="8" s="1"/>
  <c r="CD158" i="8"/>
  <c r="CF158" i="8" s="1"/>
  <c r="CG157" i="8"/>
  <c r="CH157" i="8" s="1"/>
  <c r="CO157" i="8"/>
  <c r="DQ158" i="8"/>
  <c r="CZ158" i="8"/>
  <c r="U160" i="8"/>
  <c r="M160" i="8"/>
  <c r="N160" i="8" s="1"/>
  <c r="J161" i="8"/>
  <c r="L161" i="8" s="1"/>
  <c r="DZ159" i="10"/>
  <c r="EB159" i="10" s="1"/>
  <c r="CO158" i="12"/>
  <c r="CG158" i="12"/>
  <c r="CH158" i="12" s="1"/>
  <c r="AH161" i="12"/>
  <c r="AJ161" i="12" s="1"/>
  <c r="CO160" i="10"/>
  <c r="CG160" i="10"/>
  <c r="CH160" i="10" s="1"/>
  <c r="AH161" i="11"/>
  <c r="AJ161" i="11" s="1"/>
  <c r="DX158" i="11"/>
  <c r="EO158" i="11"/>
  <c r="DB158" i="12"/>
  <c r="DD158" i="12" s="1"/>
  <c r="BU163" i="10"/>
  <c r="BD163" i="10"/>
  <c r="BF162" i="10"/>
  <c r="BH162" i="10" s="1"/>
  <c r="A164" i="12"/>
  <c r="Y163" i="12"/>
  <c r="H163" i="12"/>
  <c r="EK156" i="12"/>
  <c r="EC156" i="12"/>
  <c r="ED156" i="12" s="1"/>
  <c r="EO158" i="12"/>
  <c r="DX158" i="12"/>
  <c r="CD161" i="10"/>
  <c r="CF161" i="10" s="1"/>
  <c r="U163" i="10"/>
  <c r="M163" i="10"/>
  <c r="N163" i="10" s="1"/>
  <c r="BU161" i="12"/>
  <c r="BD161" i="12"/>
  <c r="DZ157" i="11"/>
  <c r="EB157" i="11" s="1"/>
  <c r="BU161" i="11"/>
  <c r="BD161" i="11"/>
  <c r="DB158" i="11"/>
  <c r="DD158" i="11" s="1"/>
  <c r="CS160" i="12"/>
  <c r="CB160" i="12"/>
  <c r="DM159" i="10"/>
  <c r="DE159" i="10"/>
  <c r="DF159" i="10" s="1"/>
  <c r="DQ161" i="10"/>
  <c r="CZ161" i="10"/>
  <c r="BQ159" i="11"/>
  <c r="BI159" i="11"/>
  <c r="BJ159" i="11" s="1"/>
  <c r="BF160" i="11"/>
  <c r="BH160" i="11" s="1"/>
  <c r="EK158" i="10"/>
  <c r="EC158" i="10"/>
  <c r="ED158" i="10" s="1"/>
  <c r="BF160" i="12"/>
  <c r="BH160" i="12" s="1"/>
  <c r="AS162" i="10"/>
  <c r="AK162" i="10"/>
  <c r="AL162" i="10" s="1"/>
  <c r="BQ161" i="10"/>
  <c r="BI161" i="10"/>
  <c r="BJ161" i="10" s="1"/>
  <c r="BQ159" i="12"/>
  <c r="BI159" i="12"/>
  <c r="BJ159" i="12" s="1"/>
  <c r="CS160" i="11"/>
  <c r="CB160" i="11"/>
  <c r="AS160" i="11"/>
  <c r="AK160" i="11"/>
  <c r="AL160" i="11" s="1"/>
  <c r="AS160" i="12"/>
  <c r="AK160" i="12"/>
  <c r="AL160" i="12" s="1"/>
  <c r="A166" i="10"/>
  <c r="Y165" i="10"/>
  <c r="H165" i="10"/>
  <c r="DB160" i="10"/>
  <c r="DD160" i="10" s="1"/>
  <c r="CD159" i="11"/>
  <c r="CF159" i="11" s="1"/>
  <c r="A164" i="11"/>
  <c r="Y163" i="11"/>
  <c r="H163" i="11"/>
  <c r="DZ157" i="12"/>
  <c r="EB157" i="12" s="1"/>
  <c r="AW164" i="10"/>
  <c r="AF164" i="10"/>
  <c r="DX160" i="10"/>
  <c r="EO160" i="10"/>
  <c r="DQ159" i="11"/>
  <c r="CZ159" i="11"/>
  <c r="U161" i="12"/>
  <c r="M161" i="12"/>
  <c r="N161" i="12" s="1"/>
  <c r="AF162" i="11"/>
  <c r="AW162" i="11"/>
  <c r="AW162" i="12"/>
  <c r="AF162" i="12"/>
  <c r="CD159" i="12"/>
  <c r="CF159" i="12" s="1"/>
  <c r="U161" i="11"/>
  <c r="M161" i="11"/>
  <c r="N161" i="11" s="1"/>
  <c r="J162" i="11"/>
  <c r="L162" i="11" s="1"/>
  <c r="CO158" i="11"/>
  <c r="CG158" i="11"/>
  <c r="CH158" i="11" s="1"/>
  <c r="DM157" i="12"/>
  <c r="DE157" i="12"/>
  <c r="DF157" i="12" s="1"/>
  <c r="EK156" i="11"/>
  <c r="EC156" i="11"/>
  <c r="ED156" i="11" s="1"/>
  <c r="AH163" i="10"/>
  <c r="AJ163" i="10" s="1"/>
  <c r="CB162" i="10"/>
  <c r="CS162" i="10"/>
  <c r="J162" i="12"/>
  <c r="L162" i="12" s="1"/>
  <c r="DQ159" i="12"/>
  <c r="CZ159" i="12"/>
  <c r="DM157" i="11"/>
  <c r="DE157" i="11"/>
  <c r="DF157" i="11" s="1"/>
  <c r="U165" i="13" l="1"/>
  <c r="CT165" i="11" s="1"/>
  <c r="CU165" i="11" s="1"/>
  <c r="CY165" i="11" s="1"/>
  <c r="DA165" i="11" s="1"/>
  <c r="T165" i="13"/>
  <c r="CT165" i="10" s="1"/>
  <c r="CU165" i="10" s="1"/>
  <c r="CY165" i="10" s="1"/>
  <c r="DA165" i="10" s="1"/>
  <c r="S165" i="13"/>
  <c r="CT165" i="12" s="1"/>
  <c r="CU165" i="12" s="1"/>
  <c r="CY165" i="12" s="1"/>
  <c r="DA165" i="12" s="1"/>
  <c r="E165" i="13"/>
  <c r="B165" i="11" s="1"/>
  <c r="C165" i="11" s="1"/>
  <c r="G165" i="11" s="1"/>
  <c r="I165" i="11" s="1"/>
  <c r="L165" i="13"/>
  <c r="AX165" i="10" s="1"/>
  <c r="AY165" i="10" s="1"/>
  <c r="BC165" i="10" s="1"/>
  <c r="BE165" i="10" s="1"/>
  <c r="R165" i="13"/>
  <c r="CT165" i="8" s="1"/>
  <c r="CU165" i="8" s="1"/>
  <c r="CY165" i="8" s="1"/>
  <c r="DA165" i="8" s="1"/>
  <c r="D165" i="13"/>
  <c r="B165" i="10" s="1"/>
  <c r="C165" i="10" s="1"/>
  <c r="G165" i="10" s="1"/>
  <c r="I165" i="10" s="1"/>
  <c r="O165" i="13"/>
  <c r="BV165" i="12" s="1"/>
  <c r="BW165" i="12" s="1"/>
  <c r="CA165" i="12" s="1"/>
  <c r="CC165" i="12" s="1"/>
  <c r="K165" i="13"/>
  <c r="AX165" i="12" s="1"/>
  <c r="AY165" i="12" s="1"/>
  <c r="BC165" i="12" s="1"/>
  <c r="BE165" i="12" s="1"/>
  <c r="J165" i="13"/>
  <c r="AX165" i="8" s="1"/>
  <c r="AY165" i="8" s="1"/>
  <c r="BC165" i="8" s="1"/>
  <c r="BE165" i="8" s="1"/>
  <c r="I165" i="13"/>
  <c r="Z165" i="11" s="1"/>
  <c r="AA165" i="11" s="1"/>
  <c r="AE165" i="11" s="1"/>
  <c r="AG165" i="11" s="1"/>
  <c r="X165" i="13"/>
  <c r="DR165" i="10" s="1"/>
  <c r="DS165" i="10" s="1"/>
  <c r="DW165" i="10" s="1"/>
  <c r="DY165" i="10" s="1"/>
  <c r="C165" i="13"/>
  <c r="B165" i="12" s="1"/>
  <c r="C165" i="12" s="1"/>
  <c r="G165" i="12" s="1"/>
  <c r="I165" i="12" s="1"/>
  <c r="Y165" i="13"/>
  <c r="DR165" i="11" s="1"/>
  <c r="DS165" i="11" s="1"/>
  <c r="DW165" i="11" s="1"/>
  <c r="DY165" i="11" s="1"/>
  <c r="N165" i="13"/>
  <c r="BV165" i="8" s="1"/>
  <c r="BW165" i="8" s="1"/>
  <c r="CA165" i="8" s="1"/>
  <c r="CC165" i="8" s="1"/>
  <c r="B165" i="13"/>
  <c r="B165" i="8" s="1"/>
  <c r="C165" i="8" s="1"/>
  <c r="G165" i="8" s="1"/>
  <c r="I165" i="8" s="1"/>
  <c r="A166" i="13"/>
  <c r="F165" i="13"/>
  <c r="Z165" i="8" s="1"/>
  <c r="AA165" i="8" s="1"/>
  <c r="AE165" i="8" s="1"/>
  <c r="AG165" i="8" s="1"/>
  <c r="Q165" i="13"/>
  <c r="BV165" i="11" s="1"/>
  <c r="BW165" i="11" s="1"/>
  <c r="CA165" i="11" s="1"/>
  <c r="CC165" i="11" s="1"/>
  <c r="H165" i="13"/>
  <c r="Z165" i="10" s="1"/>
  <c r="AA165" i="10" s="1"/>
  <c r="AE165" i="10" s="1"/>
  <c r="AG165" i="10" s="1"/>
  <c r="P165" i="13"/>
  <c r="BV165" i="10" s="1"/>
  <c r="BW165" i="10" s="1"/>
  <c r="CA165" i="10" s="1"/>
  <c r="CC165" i="10" s="1"/>
  <c r="G165" i="13"/>
  <c r="Z165" i="12" s="1"/>
  <c r="AA165" i="12" s="1"/>
  <c r="AE165" i="12" s="1"/>
  <c r="AG165" i="12" s="1"/>
  <c r="W165" i="13"/>
  <c r="DR165" i="12" s="1"/>
  <c r="DS165" i="12" s="1"/>
  <c r="DW165" i="12" s="1"/>
  <c r="DY165" i="12" s="1"/>
  <c r="M165" i="13"/>
  <c r="AX165" i="11" s="1"/>
  <c r="AY165" i="11" s="1"/>
  <c r="BC165" i="11" s="1"/>
  <c r="BE165" i="11" s="1"/>
  <c r="V165" i="13"/>
  <c r="DR165" i="8" s="1"/>
  <c r="DS165" i="8" s="1"/>
  <c r="DW165" i="8" s="1"/>
  <c r="DY165" i="8" s="1"/>
  <c r="L164" i="10"/>
  <c r="EI157" i="10"/>
  <c r="EM157" i="10"/>
  <c r="EN157" i="10" s="1"/>
  <c r="EI155" i="12"/>
  <c r="EM155" i="12"/>
  <c r="EN155" i="12" s="1"/>
  <c r="BO158" i="11"/>
  <c r="BS158" i="11"/>
  <c r="BT158" i="11" s="1"/>
  <c r="S162" i="10"/>
  <c r="W162" i="10"/>
  <c r="X162" i="10" s="1"/>
  <c r="BO158" i="12"/>
  <c r="BS158" i="12"/>
  <c r="BT158" i="12" s="1"/>
  <c r="DK158" i="10"/>
  <c r="DO158" i="10"/>
  <c r="DP158" i="10" s="1"/>
  <c r="CM157" i="12"/>
  <c r="CQ157" i="12"/>
  <c r="CR157" i="12" s="1"/>
  <c r="BO158" i="8"/>
  <c r="BS158" i="8"/>
  <c r="BT158" i="8" s="1"/>
  <c r="AQ159" i="11"/>
  <c r="AU159" i="11"/>
  <c r="AV159" i="11" s="1"/>
  <c r="S160" i="11"/>
  <c r="W160" i="11"/>
  <c r="X160" i="11" s="1"/>
  <c r="BO160" i="10"/>
  <c r="BS160" i="10"/>
  <c r="BT160" i="10" s="1"/>
  <c r="AU159" i="12"/>
  <c r="AV159" i="12" s="1"/>
  <c r="AQ159" i="12"/>
  <c r="DK156" i="12"/>
  <c r="DO156" i="12"/>
  <c r="DP156" i="12" s="1"/>
  <c r="EI155" i="11"/>
  <c r="EM155" i="11"/>
  <c r="EN155" i="11" s="1"/>
  <c r="CM156" i="8"/>
  <c r="CQ156" i="8"/>
  <c r="CR156" i="8" s="1"/>
  <c r="CM157" i="11"/>
  <c r="CQ157" i="11"/>
  <c r="CR157" i="11" s="1"/>
  <c r="AQ161" i="10"/>
  <c r="AU161" i="10"/>
  <c r="AV161" i="10" s="1"/>
  <c r="CQ159" i="10"/>
  <c r="CR159" i="10" s="1"/>
  <c r="CM159" i="10"/>
  <c r="S160" i="12"/>
  <c r="W160" i="12"/>
  <c r="X160" i="12" s="1"/>
  <c r="DK156" i="11"/>
  <c r="DO156" i="11"/>
  <c r="DP156" i="11" s="1"/>
  <c r="O161" i="11"/>
  <c r="R161" i="11" s="1"/>
  <c r="DG156" i="8"/>
  <c r="DJ156" i="8" s="1"/>
  <c r="DG157" i="11"/>
  <c r="DJ157" i="11" s="1"/>
  <c r="EE156" i="11"/>
  <c r="EH156" i="11" s="1"/>
  <c r="O161" i="12"/>
  <c r="R161" i="12" s="1"/>
  <c r="BK159" i="12"/>
  <c r="BN159" i="12" s="1"/>
  <c r="EE158" i="10"/>
  <c r="EH158" i="10" s="1"/>
  <c r="CI158" i="12"/>
  <c r="CL158" i="12" s="1"/>
  <c r="EE156" i="8"/>
  <c r="EH156" i="8" s="1"/>
  <c r="EE155" i="8"/>
  <c r="EH155" i="8" s="1"/>
  <c r="DG159" i="10"/>
  <c r="DJ159" i="10" s="1"/>
  <c r="EE156" i="12"/>
  <c r="EH156" i="12" s="1"/>
  <c r="CI157" i="8"/>
  <c r="CL157" i="8" s="1"/>
  <c r="DG157" i="12"/>
  <c r="DJ157" i="12" s="1"/>
  <c r="AM160" i="12"/>
  <c r="AP160" i="12" s="1"/>
  <c r="BK161" i="10"/>
  <c r="BN161" i="10" s="1"/>
  <c r="BK159" i="8"/>
  <c r="BN159" i="8" s="1"/>
  <c r="O163" i="10"/>
  <c r="R163" i="10" s="1"/>
  <c r="AM159" i="8"/>
  <c r="AP159" i="8" s="1"/>
  <c r="AQ159" i="8" s="1"/>
  <c r="AU159" i="8" s="1"/>
  <c r="AV159" i="8" s="1"/>
  <c r="CI158" i="11"/>
  <c r="CL158" i="11" s="1"/>
  <c r="AM160" i="11"/>
  <c r="AP160" i="11" s="1"/>
  <c r="AM162" i="10"/>
  <c r="AP162" i="10" s="1"/>
  <c r="O160" i="8"/>
  <c r="R160" i="8" s="1"/>
  <c r="S160" i="8" s="1"/>
  <c r="W160" i="8" s="1"/>
  <c r="X160" i="8" s="1"/>
  <c r="O164" i="10"/>
  <c r="R164" i="10" s="1"/>
  <c r="BK159" i="11"/>
  <c r="BN159" i="11" s="1"/>
  <c r="CI160" i="10"/>
  <c r="CL160" i="10" s="1"/>
  <c r="U161" i="8"/>
  <c r="M161" i="8"/>
  <c r="N161" i="8" s="1"/>
  <c r="DQ159" i="8"/>
  <c r="CZ159" i="8"/>
  <c r="J162" i="8"/>
  <c r="L162" i="8" s="1"/>
  <c r="BF160" i="8"/>
  <c r="BH160" i="8" s="1"/>
  <c r="AW162" i="8"/>
  <c r="AF162" i="8"/>
  <c r="CS160" i="8"/>
  <c r="CB160" i="8"/>
  <c r="A164" i="8"/>
  <c r="H163" i="8"/>
  <c r="Y163" i="8"/>
  <c r="BD161" i="8"/>
  <c r="BU161" i="8"/>
  <c r="CO158" i="8"/>
  <c r="CG158" i="8"/>
  <c r="CH158" i="8" s="1"/>
  <c r="AH161" i="8"/>
  <c r="AJ161" i="8" s="1"/>
  <c r="EK157" i="8"/>
  <c r="EC157" i="8"/>
  <c r="ED157" i="8" s="1"/>
  <c r="DB158" i="8"/>
  <c r="DD158" i="8" s="1"/>
  <c r="DX158" i="8"/>
  <c r="EO158" i="8"/>
  <c r="CO159" i="8"/>
  <c r="CG159" i="8"/>
  <c r="CH159" i="8" s="1"/>
  <c r="AK160" i="8"/>
  <c r="AL160" i="8" s="1"/>
  <c r="AS160" i="8"/>
  <c r="DM157" i="8"/>
  <c r="DE157" i="8"/>
  <c r="DF157" i="8" s="1"/>
  <c r="DQ162" i="10"/>
  <c r="CZ162" i="10"/>
  <c r="DQ160" i="12"/>
  <c r="CZ160" i="12"/>
  <c r="BF161" i="12"/>
  <c r="BH161" i="12" s="1"/>
  <c r="BF163" i="10"/>
  <c r="BH163" i="10" s="1"/>
  <c r="AS161" i="11"/>
  <c r="AK161" i="11"/>
  <c r="AL161" i="11" s="1"/>
  <c r="EK159" i="10"/>
  <c r="EC159" i="10"/>
  <c r="ED159" i="10" s="1"/>
  <c r="U162" i="11"/>
  <c r="M162" i="11"/>
  <c r="N162" i="11" s="1"/>
  <c r="BU164" i="10"/>
  <c r="BD164" i="10"/>
  <c r="Y164" i="11"/>
  <c r="A165" i="11"/>
  <c r="H164" i="11"/>
  <c r="CD162" i="10"/>
  <c r="CF162" i="10" s="1"/>
  <c r="AH162" i="12"/>
  <c r="AJ162" i="12" s="1"/>
  <c r="DM160" i="10"/>
  <c r="DE160" i="10"/>
  <c r="DF160" i="10" s="1"/>
  <c r="DB161" i="10"/>
  <c r="DD161" i="10" s="1"/>
  <c r="CS161" i="12"/>
  <c r="CB161" i="12"/>
  <c r="J163" i="12"/>
  <c r="L163" i="12" s="1"/>
  <c r="CS163" i="10"/>
  <c r="CB163" i="10"/>
  <c r="BD162" i="12"/>
  <c r="BU162" i="12"/>
  <c r="DX161" i="10"/>
  <c r="EO161" i="10"/>
  <c r="DZ158" i="12"/>
  <c r="EB158" i="12" s="1"/>
  <c r="AW163" i="12"/>
  <c r="AF163" i="12"/>
  <c r="DB159" i="12"/>
  <c r="DD159" i="12" s="1"/>
  <c r="DB159" i="11"/>
  <c r="DD159" i="11" s="1"/>
  <c r="BQ160" i="11"/>
  <c r="BI160" i="11"/>
  <c r="BJ160" i="11" s="1"/>
  <c r="DM158" i="11"/>
  <c r="DE158" i="11"/>
  <c r="DF158" i="11" s="1"/>
  <c r="A165" i="12"/>
  <c r="Y164" i="12"/>
  <c r="H164" i="12"/>
  <c r="DM158" i="12"/>
  <c r="DE158" i="12"/>
  <c r="DF158" i="12" s="1"/>
  <c r="DX159" i="12"/>
  <c r="EO159" i="12"/>
  <c r="DX159" i="11"/>
  <c r="EO159" i="11"/>
  <c r="EK157" i="12"/>
  <c r="EC157" i="12"/>
  <c r="ED157" i="12" s="1"/>
  <c r="CO159" i="11"/>
  <c r="CG159" i="11"/>
  <c r="CH159" i="11" s="1"/>
  <c r="J165" i="10"/>
  <c r="BF161" i="11"/>
  <c r="BH161" i="11" s="1"/>
  <c r="AS161" i="12"/>
  <c r="AK161" i="12"/>
  <c r="AL161" i="12" s="1"/>
  <c r="AS163" i="10"/>
  <c r="AK163" i="10"/>
  <c r="AL163" i="10" s="1"/>
  <c r="AW165" i="10"/>
  <c r="AF165" i="10"/>
  <c r="BQ160" i="12"/>
  <c r="BI160" i="12"/>
  <c r="BJ160" i="12" s="1"/>
  <c r="CS161" i="11"/>
  <c r="CB161" i="11"/>
  <c r="U162" i="12"/>
  <c r="M162" i="12"/>
  <c r="N162" i="12" s="1"/>
  <c r="BU162" i="11"/>
  <c r="BD162" i="11"/>
  <c r="DZ160" i="10"/>
  <c r="EB160" i="10" s="1"/>
  <c r="J163" i="11"/>
  <c r="L163" i="11" s="1"/>
  <c r="Y166" i="10"/>
  <c r="A167" i="10"/>
  <c r="H166" i="10"/>
  <c r="CD160" i="11"/>
  <c r="CF160" i="11" s="1"/>
  <c r="DZ158" i="11"/>
  <c r="EB158" i="11" s="1"/>
  <c r="CO159" i="12"/>
  <c r="CG159" i="12"/>
  <c r="CH159" i="12" s="1"/>
  <c r="AH162" i="11"/>
  <c r="AJ162" i="11" s="1"/>
  <c r="AH164" i="10"/>
  <c r="AJ164" i="10" s="1"/>
  <c r="AW163" i="11"/>
  <c r="AF163" i="11"/>
  <c r="DQ160" i="11"/>
  <c r="CZ160" i="11"/>
  <c r="CD160" i="12"/>
  <c r="CF160" i="12" s="1"/>
  <c r="EK157" i="11"/>
  <c r="EC157" i="11"/>
  <c r="ED157" i="11" s="1"/>
  <c r="CO161" i="10"/>
  <c r="CG161" i="10"/>
  <c r="CH161" i="10" s="1"/>
  <c r="BQ162" i="10"/>
  <c r="BI162" i="10"/>
  <c r="BJ162" i="10" s="1"/>
  <c r="L165" i="10" l="1"/>
  <c r="X166" i="13"/>
  <c r="DR166" i="10" s="1"/>
  <c r="DS166" i="10" s="1"/>
  <c r="DW166" i="10" s="1"/>
  <c r="DY166" i="10" s="1"/>
  <c r="J166" i="13"/>
  <c r="AX166" i="8" s="1"/>
  <c r="AY166" i="8" s="1"/>
  <c r="BC166" i="8" s="1"/>
  <c r="BE166" i="8" s="1"/>
  <c r="E166" i="13"/>
  <c r="B166" i="11" s="1"/>
  <c r="C166" i="11" s="1"/>
  <c r="G166" i="11" s="1"/>
  <c r="I166" i="11" s="1"/>
  <c r="G166" i="13"/>
  <c r="Z166" i="12" s="1"/>
  <c r="AA166" i="12" s="1"/>
  <c r="AE166" i="12" s="1"/>
  <c r="AG166" i="12" s="1"/>
  <c r="R166" i="13"/>
  <c r="CT166" i="8" s="1"/>
  <c r="CU166" i="8" s="1"/>
  <c r="CY166" i="8" s="1"/>
  <c r="DA166" i="8" s="1"/>
  <c r="M166" i="13"/>
  <c r="AX166" i="11" s="1"/>
  <c r="AY166" i="11" s="1"/>
  <c r="BC166" i="11" s="1"/>
  <c r="BE166" i="11" s="1"/>
  <c r="L166" i="13"/>
  <c r="AX166" i="10" s="1"/>
  <c r="AY166" i="10" s="1"/>
  <c r="BC166" i="10" s="1"/>
  <c r="BE166" i="10" s="1"/>
  <c r="Q166" i="13"/>
  <c r="BV166" i="11" s="1"/>
  <c r="BW166" i="11" s="1"/>
  <c r="CA166" i="11" s="1"/>
  <c r="CC166" i="11" s="1"/>
  <c r="P166" i="13"/>
  <c r="BV166" i="10" s="1"/>
  <c r="BW166" i="10" s="1"/>
  <c r="CA166" i="10" s="1"/>
  <c r="CC166" i="10" s="1"/>
  <c r="Y166" i="13"/>
  <c r="DR166" i="11" s="1"/>
  <c r="DS166" i="11" s="1"/>
  <c r="DW166" i="11" s="1"/>
  <c r="DY166" i="11" s="1"/>
  <c r="I166" i="13"/>
  <c r="Z166" i="11" s="1"/>
  <c r="AA166" i="11" s="1"/>
  <c r="AE166" i="11" s="1"/>
  <c r="AG166" i="11" s="1"/>
  <c r="U166" i="13"/>
  <c r="CT166" i="11" s="1"/>
  <c r="CU166" i="11" s="1"/>
  <c r="CY166" i="11" s="1"/>
  <c r="DA166" i="11" s="1"/>
  <c r="S166" i="13"/>
  <c r="CT166" i="12" s="1"/>
  <c r="CU166" i="12" s="1"/>
  <c r="CY166" i="12" s="1"/>
  <c r="DA166" i="12" s="1"/>
  <c r="F166" i="13"/>
  <c r="Z166" i="8" s="1"/>
  <c r="AA166" i="8" s="1"/>
  <c r="AE166" i="8" s="1"/>
  <c r="AG166" i="8" s="1"/>
  <c r="D166" i="13"/>
  <c r="B166" i="10" s="1"/>
  <c r="C166" i="10" s="1"/>
  <c r="G166" i="10" s="1"/>
  <c r="I166" i="10" s="1"/>
  <c r="H166" i="13"/>
  <c r="Z166" i="10" s="1"/>
  <c r="AA166" i="10" s="1"/>
  <c r="AE166" i="10" s="1"/>
  <c r="AG166" i="10" s="1"/>
  <c r="T166" i="13"/>
  <c r="CT166" i="10" s="1"/>
  <c r="CU166" i="10" s="1"/>
  <c r="CY166" i="10" s="1"/>
  <c r="DA166" i="10" s="1"/>
  <c r="O166" i="13"/>
  <c r="BV166" i="12" s="1"/>
  <c r="BW166" i="12" s="1"/>
  <c r="CA166" i="12" s="1"/>
  <c r="CC166" i="12" s="1"/>
  <c r="W166" i="13"/>
  <c r="DR166" i="12" s="1"/>
  <c r="DS166" i="12" s="1"/>
  <c r="DW166" i="12" s="1"/>
  <c r="DY166" i="12" s="1"/>
  <c r="C166" i="13"/>
  <c r="B166" i="12" s="1"/>
  <c r="C166" i="12" s="1"/>
  <c r="G166" i="12" s="1"/>
  <c r="I166" i="12" s="1"/>
  <c r="B166" i="13"/>
  <c r="B166" i="8" s="1"/>
  <c r="C166" i="8" s="1"/>
  <c r="G166" i="8" s="1"/>
  <c r="I166" i="8" s="1"/>
  <c r="A167" i="13"/>
  <c r="K166" i="13"/>
  <c r="AX166" i="12" s="1"/>
  <c r="AY166" i="12" s="1"/>
  <c r="BC166" i="12" s="1"/>
  <c r="BE166" i="12" s="1"/>
  <c r="V166" i="13"/>
  <c r="DR166" i="8" s="1"/>
  <c r="DS166" i="8" s="1"/>
  <c r="DW166" i="8" s="1"/>
  <c r="DY166" i="8" s="1"/>
  <c r="N166" i="13"/>
  <c r="BV166" i="8" s="1"/>
  <c r="BW166" i="8" s="1"/>
  <c r="CA166" i="8" s="1"/>
  <c r="CC166" i="8" s="1"/>
  <c r="W164" i="10"/>
  <c r="X164" i="10" s="1"/>
  <c r="S164" i="10"/>
  <c r="BS161" i="10"/>
  <c r="BT161" i="10" s="1"/>
  <c r="BO161" i="10"/>
  <c r="CM158" i="12"/>
  <c r="CQ158" i="12"/>
  <c r="CR158" i="12" s="1"/>
  <c r="AQ160" i="12"/>
  <c r="AU160" i="12"/>
  <c r="AV160" i="12" s="1"/>
  <c r="EI158" i="10"/>
  <c r="EM158" i="10"/>
  <c r="EN158" i="10" s="1"/>
  <c r="AQ162" i="10"/>
  <c r="AU162" i="10"/>
  <c r="AV162" i="10" s="1"/>
  <c r="BO159" i="12"/>
  <c r="BS159" i="12"/>
  <c r="BT159" i="12" s="1"/>
  <c r="DK157" i="12"/>
  <c r="DO157" i="12"/>
  <c r="DP157" i="12" s="1"/>
  <c r="AQ160" i="11"/>
  <c r="AU160" i="11"/>
  <c r="AV160" i="11" s="1"/>
  <c r="CM157" i="8"/>
  <c r="CQ157" i="8"/>
  <c r="CR157" i="8" s="1"/>
  <c r="S161" i="12"/>
  <c r="W161" i="12"/>
  <c r="X161" i="12" s="1"/>
  <c r="CQ158" i="11"/>
  <c r="CR158" i="11" s="1"/>
  <c r="CM158" i="11"/>
  <c r="EI156" i="12"/>
  <c r="EM156" i="12"/>
  <c r="EN156" i="12" s="1"/>
  <c r="EI156" i="11"/>
  <c r="EM156" i="11"/>
  <c r="EN156" i="11" s="1"/>
  <c r="DK159" i="10"/>
  <c r="DO159" i="10"/>
  <c r="DP159" i="10" s="1"/>
  <c r="DK157" i="11"/>
  <c r="DO157" i="11"/>
  <c r="DP157" i="11" s="1"/>
  <c r="S163" i="10"/>
  <c r="W163" i="10"/>
  <c r="X163" i="10" s="1"/>
  <c r="EI155" i="8"/>
  <c r="EM155" i="8"/>
  <c r="EN155" i="8" s="1"/>
  <c r="DO156" i="8"/>
  <c r="DP156" i="8" s="1"/>
  <c r="DK156" i="8"/>
  <c r="CM160" i="10"/>
  <c r="CQ160" i="10"/>
  <c r="CR160" i="10" s="1"/>
  <c r="BO159" i="11"/>
  <c r="BS159" i="11"/>
  <c r="BT159" i="11" s="1"/>
  <c r="BO159" i="8"/>
  <c r="BS159" i="8"/>
  <c r="BT159" i="8" s="1"/>
  <c r="EI156" i="8"/>
  <c r="EM156" i="8"/>
  <c r="EN156" i="8" s="1"/>
  <c r="S161" i="11"/>
  <c r="W161" i="11"/>
  <c r="X161" i="11" s="1"/>
  <c r="BK160" i="11"/>
  <c r="BN160" i="11" s="1"/>
  <c r="CI159" i="12"/>
  <c r="CL159" i="12" s="1"/>
  <c r="CI159" i="11"/>
  <c r="CL159" i="11" s="1"/>
  <c r="DG158" i="12"/>
  <c r="DJ158" i="12" s="1"/>
  <c r="AM161" i="11"/>
  <c r="AP161" i="11" s="1"/>
  <c r="DG157" i="8"/>
  <c r="DJ157" i="8" s="1"/>
  <c r="EE157" i="8"/>
  <c r="EH157" i="8" s="1"/>
  <c r="BK162" i="10"/>
  <c r="BN162" i="10" s="1"/>
  <c r="O162" i="12"/>
  <c r="R162" i="12" s="1"/>
  <c r="AM163" i="10"/>
  <c r="AP163" i="10" s="1"/>
  <c r="EE157" i="12"/>
  <c r="EH157" i="12" s="1"/>
  <c r="DG160" i="10"/>
  <c r="DJ160" i="10" s="1"/>
  <c r="AM160" i="8"/>
  <c r="AP160" i="8" s="1"/>
  <c r="AQ160" i="8" s="1"/>
  <c r="AU160" i="8" s="1"/>
  <c r="AV160" i="8" s="1"/>
  <c r="O161" i="8"/>
  <c r="R161" i="8" s="1"/>
  <c r="S161" i="8" s="1"/>
  <c r="W161" i="8" s="1"/>
  <c r="X161" i="8" s="1"/>
  <c r="CI161" i="10"/>
  <c r="CL161" i="10" s="1"/>
  <c r="AM161" i="12"/>
  <c r="AP161" i="12" s="1"/>
  <c r="O162" i="11"/>
  <c r="R162" i="11" s="1"/>
  <c r="CI159" i="8"/>
  <c r="CL159" i="8" s="1"/>
  <c r="CI158" i="8"/>
  <c r="CL158" i="8" s="1"/>
  <c r="EE157" i="11"/>
  <c r="EH157" i="11" s="1"/>
  <c r="DG158" i="11"/>
  <c r="DJ158" i="11" s="1"/>
  <c r="BK160" i="12"/>
  <c r="BN160" i="12" s="1"/>
  <c r="EE159" i="10"/>
  <c r="EH159" i="10" s="1"/>
  <c r="BF161" i="8"/>
  <c r="BH161" i="8" s="1"/>
  <c r="DZ158" i="8"/>
  <c r="EB158" i="8" s="1"/>
  <c r="AW163" i="8"/>
  <c r="AF163" i="8"/>
  <c r="BQ160" i="8"/>
  <c r="BI160" i="8"/>
  <c r="BJ160" i="8" s="1"/>
  <c r="J163" i="8"/>
  <c r="L163" i="8" s="1"/>
  <c r="AS161" i="8"/>
  <c r="AK161" i="8"/>
  <c r="AL161" i="8" s="1"/>
  <c r="A165" i="8"/>
  <c r="Y164" i="8"/>
  <c r="H164" i="8"/>
  <c r="U162" i="8"/>
  <c r="M162" i="8"/>
  <c r="N162" i="8" s="1"/>
  <c r="CD160" i="8"/>
  <c r="CF160" i="8" s="1"/>
  <c r="DB159" i="8"/>
  <c r="DD159" i="8" s="1"/>
  <c r="DQ160" i="8"/>
  <c r="CZ160" i="8"/>
  <c r="DX159" i="8"/>
  <c r="DZ159" i="8" s="1"/>
  <c r="EB159" i="8" s="1"/>
  <c r="EO159" i="8"/>
  <c r="DM158" i="8"/>
  <c r="DE158" i="8"/>
  <c r="DF158" i="8" s="1"/>
  <c r="AH162" i="8"/>
  <c r="AJ162" i="8" s="1"/>
  <c r="CB161" i="8"/>
  <c r="CD161" i="8" s="1"/>
  <c r="CF161" i="8" s="1"/>
  <c r="CS161" i="8"/>
  <c r="BU162" i="8"/>
  <c r="BD162" i="8"/>
  <c r="AH163" i="11"/>
  <c r="AJ163" i="11" s="1"/>
  <c r="AW166" i="10"/>
  <c r="AF166" i="10"/>
  <c r="J164" i="12"/>
  <c r="L164" i="12" s="1"/>
  <c r="DM159" i="12"/>
  <c r="DE159" i="12"/>
  <c r="DF159" i="12" s="1"/>
  <c r="BU163" i="12"/>
  <c r="BD163" i="12"/>
  <c r="CS162" i="12"/>
  <c r="CB162" i="12"/>
  <c r="CD163" i="10"/>
  <c r="CF163" i="10" s="1"/>
  <c r="CB164" i="10"/>
  <c r="CS164" i="10"/>
  <c r="BD163" i="11"/>
  <c r="BU163" i="11"/>
  <c r="AH165" i="10"/>
  <c r="AJ165" i="10" s="1"/>
  <c r="U165" i="10"/>
  <c r="M165" i="10"/>
  <c r="N165" i="10" s="1"/>
  <c r="AW164" i="12"/>
  <c r="AF164" i="12"/>
  <c r="BF162" i="12"/>
  <c r="BH162" i="12" s="1"/>
  <c r="DQ163" i="10"/>
  <c r="CZ163" i="10"/>
  <c r="BQ163" i="10"/>
  <c r="BI163" i="10"/>
  <c r="BJ163" i="10" s="1"/>
  <c r="DB162" i="10"/>
  <c r="DD162" i="10" s="1"/>
  <c r="U163" i="11"/>
  <c r="M163" i="11"/>
  <c r="N163" i="11" s="1"/>
  <c r="BU165" i="10"/>
  <c r="BD165" i="10"/>
  <c r="DZ159" i="12"/>
  <c r="EB159" i="12" s="1"/>
  <c r="H165" i="12"/>
  <c r="Y165" i="12"/>
  <c r="A166" i="12"/>
  <c r="EK158" i="12"/>
  <c r="EC158" i="12"/>
  <c r="ED158" i="12" s="1"/>
  <c r="DX162" i="10"/>
  <c r="EO162" i="10"/>
  <c r="AS164" i="10"/>
  <c r="AK164" i="10"/>
  <c r="AL164" i="10" s="1"/>
  <c r="EK158" i="11"/>
  <c r="EC158" i="11"/>
  <c r="ED158" i="11" s="1"/>
  <c r="U163" i="12"/>
  <c r="M163" i="12"/>
  <c r="N163" i="12" s="1"/>
  <c r="CO160" i="12"/>
  <c r="CG160" i="12"/>
  <c r="CH160" i="12" s="1"/>
  <c r="EK160" i="10"/>
  <c r="EC160" i="10"/>
  <c r="ED160" i="10" s="1"/>
  <c r="BQ161" i="11"/>
  <c r="BI161" i="11"/>
  <c r="BJ161" i="11" s="1"/>
  <c r="CD161" i="12"/>
  <c r="CF161" i="12" s="1"/>
  <c r="J164" i="11"/>
  <c r="L164" i="11" s="1"/>
  <c r="DB160" i="11"/>
  <c r="DD160" i="11" s="1"/>
  <c r="AS162" i="11"/>
  <c r="AK162" i="11"/>
  <c r="AL162" i="11" s="1"/>
  <c r="CO160" i="11"/>
  <c r="CG160" i="11"/>
  <c r="CH160" i="11" s="1"/>
  <c r="BF162" i="11"/>
  <c r="BH162" i="11" s="1"/>
  <c r="CD161" i="11"/>
  <c r="CF161" i="11" s="1"/>
  <c r="DM159" i="11"/>
  <c r="DE159" i="11"/>
  <c r="DF159" i="11" s="1"/>
  <c r="CZ161" i="12"/>
  <c r="DQ161" i="12"/>
  <c r="AS162" i="12"/>
  <c r="AK162" i="12"/>
  <c r="AL162" i="12" s="1"/>
  <c r="Y165" i="11"/>
  <c r="A166" i="11"/>
  <c r="H165" i="11"/>
  <c r="BQ161" i="12"/>
  <c r="BI161" i="12"/>
  <c r="BJ161" i="12" s="1"/>
  <c r="DX160" i="11"/>
  <c r="EO160" i="11"/>
  <c r="J166" i="10"/>
  <c r="CS162" i="11"/>
  <c r="CB162" i="11"/>
  <c r="DQ161" i="11"/>
  <c r="CZ161" i="11"/>
  <c r="AW164" i="11"/>
  <c r="AF164" i="11"/>
  <c r="DB160" i="12"/>
  <c r="DD160" i="12" s="1"/>
  <c r="A168" i="10"/>
  <c r="Y167" i="10"/>
  <c r="H167" i="10"/>
  <c r="J167" i="10" s="1"/>
  <c r="DZ159" i="11"/>
  <c r="EB159" i="11" s="1"/>
  <c r="AH163" i="12"/>
  <c r="AJ163" i="12" s="1"/>
  <c r="DZ161" i="10"/>
  <c r="EB161" i="10" s="1"/>
  <c r="DM161" i="10"/>
  <c r="DE161" i="10"/>
  <c r="DF161" i="10" s="1"/>
  <c r="CO162" i="10"/>
  <c r="CG162" i="10"/>
  <c r="CH162" i="10" s="1"/>
  <c r="BF164" i="10"/>
  <c r="BH164" i="10" s="1"/>
  <c r="DX160" i="12"/>
  <c r="EO160" i="12"/>
  <c r="Q167" i="13" l="1"/>
  <c r="BV167" i="11" s="1"/>
  <c r="BW167" i="11" s="1"/>
  <c r="CA167" i="11" s="1"/>
  <c r="CC167" i="11" s="1"/>
  <c r="L167" i="13"/>
  <c r="AX167" i="10" s="1"/>
  <c r="AY167" i="10" s="1"/>
  <c r="BC167" i="10" s="1"/>
  <c r="BE167" i="10" s="1"/>
  <c r="S167" i="13"/>
  <c r="CT167" i="12" s="1"/>
  <c r="CU167" i="12" s="1"/>
  <c r="CY167" i="12" s="1"/>
  <c r="DA167" i="12" s="1"/>
  <c r="V167" i="13"/>
  <c r="DR167" i="8" s="1"/>
  <c r="DS167" i="8" s="1"/>
  <c r="DW167" i="8" s="1"/>
  <c r="DY167" i="8" s="1"/>
  <c r="O167" i="13"/>
  <c r="BV167" i="12" s="1"/>
  <c r="BW167" i="12" s="1"/>
  <c r="CA167" i="12" s="1"/>
  <c r="CC167" i="12" s="1"/>
  <c r="U167" i="13"/>
  <c r="CT167" i="11" s="1"/>
  <c r="CU167" i="11" s="1"/>
  <c r="CY167" i="11" s="1"/>
  <c r="DA167" i="11" s="1"/>
  <c r="I167" i="13"/>
  <c r="Z167" i="11" s="1"/>
  <c r="AA167" i="11" s="1"/>
  <c r="AE167" i="11" s="1"/>
  <c r="AG167" i="11" s="1"/>
  <c r="W167" i="13"/>
  <c r="DR167" i="12" s="1"/>
  <c r="DS167" i="12" s="1"/>
  <c r="DW167" i="12" s="1"/>
  <c r="DY167" i="12" s="1"/>
  <c r="G167" i="13"/>
  <c r="Z167" i="12" s="1"/>
  <c r="AA167" i="12" s="1"/>
  <c r="AE167" i="12" s="1"/>
  <c r="AG167" i="12" s="1"/>
  <c r="E167" i="13"/>
  <c r="B167" i="11" s="1"/>
  <c r="C167" i="11" s="1"/>
  <c r="G167" i="11" s="1"/>
  <c r="I167" i="11" s="1"/>
  <c r="C167" i="13"/>
  <c r="B167" i="12" s="1"/>
  <c r="C167" i="12" s="1"/>
  <c r="G167" i="12" s="1"/>
  <c r="I167" i="12" s="1"/>
  <c r="H167" i="13"/>
  <c r="Z167" i="10" s="1"/>
  <c r="AA167" i="10" s="1"/>
  <c r="AE167" i="10" s="1"/>
  <c r="AG167" i="10" s="1"/>
  <c r="A168" i="13"/>
  <c r="X167" i="13"/>
  <c r="DR167" i="10" s="1"/>
  <c r="DS167" i="10" s="1"/>
  <c r="DW167" i="10" s="1"/>
  <c r="DY167" i="10" s="1"/>
  <c r="T167" i="13"/>
  <c r="CT167" i="10" s="1"/>
  <c r="CU167" i="10" s="1"/>
  <c r="CY167" i="10" s="1"/>
  <c r="DA167" i="10" s="1"/>
  <c r="F167" i="13"/>
  <c r="Z167" i="8" s="1"/>
  <c r="AA167" i="8" s="1"/>
  <c r="AE167" i="8" s="1"/>
  <c r="AG167" i="8" s="1"/>
  <c r="D167" i="13"/>
  <c r="B167" i="10" s="1"/>
  <c r="C167" i="10" s="1"/>
  <c r="G167" i="10" s="1"/>
  <c r="I167" i="10" s="1"/>
  <c r="N167" i="13"/>
  <c r="BV167" i="8" s="1"/>
  <c r="BW167" i="8" s="1"/>
  <c r="CA167" i="8" s="1"/>
  <c r="CC167" i="8" s="1"/>
  <c r="B167" i="13"/>
  <c r="B167" i="8" s="1"/>
  <c r="C167" i="8" s="1"/>
  <c r="G167" i="8" s="1"/>
  <c r="I167" i="8" s="1"/>
  <c r="P167" i="13"/>
  <c r="BV167" i="10" s="1"/>
  <c r="BW167" i="10" s="1"/>
  <c r="CA167" i="10" s="1"/>
  <c r="CC167" i="10" s="1"/>
  <c r="M167" i="13"/>
  <c r="AX167" i="11" s="1"/>
  <c r="AY167" i="11" s="1"/>
  <c r="BC167" i="11" s="1"/>
  <c r="BE167" i="11" s="1"/>
  <c r="K167" i="13"/>
  <c r="AX167" i="12" s="1"/>
  <c r="AY167" i="12" s="1"/>
  <c r="BC167" i="12" s="1"/>
  <c r="BE167" i="12" s="1"/>
  <c r="J167" i="13"/>
  <c r="AX167" i="8" s="1"/>
  <c r="AY167" i="8" s="1"/>
  <c r="BC167" i="8" s="1"/>
  <c r="BE167" i="8" s="1"/>
  <c r="Y167" i="13"/>
  <c r="DR167" i="11" s="1"/>
  <c r="DS167" i="11" s="1"/>
  <c r="DW167" i="11" s="1"/>
  <c r="DY167" i="11" s="1"/>
  <c r="R167" i="13"/>
  <c r="CT167" i="8" s="1"/>
  <c r="CU167" i="8" s="1"/>
  <c r="CY167" i="8" s="1"/>
  <c r="DA167" i="8" s="1"/>
  <c r="L166" i="10"/>
  <c r="DK158" i="11"/>
  <c r="DO158" i="11"/>
  <c r="DP158" i="11" s="1"/>
  <c r="AU161" i="12"/>
  <c r="AV161" i="12" s="1"/>
  <c r="AQ161" i="12"/>
  <c r="BO162" i="10"/>
  <c r="BS162" i="10"/>
  <c r="BT162" i="10" s="1"/>
  <c r="EM159" i="10"/>
  <c r="EN159" i="10" s="1"/>
  <c r="EI159" i="10"/>
  <c r="CM161" i="10"/>
  <c r="CQ161" i="10"/>
  <c r="CR161" i="10" s="1"/>
  <c r="EI157" i="8"/>
  <c r="EM157" i="8"/>
  <c r="EN157" i="8" s="1"/>
  <c r="DK157" i="8"/>
  <c r="DO157" i="8"/>
  <c r="DP157" i="8" s="1"/>
  <c r="AQ161" i="11"/>
  <c r="AU161" i="11"/>
  <c r="AV161" i="11" s="1"/>
  <c r="EI157" i="11"/>
  <c r="EM157" i="11"/>
  <c r="EN157" i="11" s="1"/>
  <c r="DK160" i="10"/>
  <c r="DO160" i="10"/>
  <c r="DP160" i="10" s="1"/>
  <c r="DK158" i="12"/>
  <c r="DO158" i="12"/>
  <c r="DP158" i="12" s="1"/>
  <c r="BO160" i="12"/>
  <c r="BS160" i="12"/>
  <c r="BT160" i="12" s="1"/>
  <c r="CM158" i="8"/>
  <c r="CQ158" i="8"/>
  <c r="CR158" i="8" s="1"/>
  <c r="EI157" i="12"/>
  <c r="EM157" i="12"/>
  <c r="EN157" i="12" s="1"/>
  <c r="CM159" i="11"/>
  <c r="CQ159" i="11"/>
  <c r="CR159" i="11" s="1"/>
  <c r="CM159" i="8"/>
  <c r="CQ159" i="8"/>
  <c r="CR159" i="8" s="1"/>
  <c r="AU163" i="10"/>
  <c r="AV163" i="10" s="1"/>
  <c r="AQ163" i="10"/>
  <c r="CM159" i="12"/>
  <c r="CQ159" i="12"/>
  <c r="CR159" i="12" s="1"/>
  <c r="S162" i="11"/>
  <c r="W162" i="11"/>
  <c r="X162" i="11" s="1"/>
  <c r="S162" i="12"/>
  <c r="W162" i="12"/>
  <c r="X162" i="12" s="1"/>
  <c r="BO160" i="11"/>
  <c r="BS160" i="11"/>
  <c r="BT160" i="11" s="1"/>
  <c r="AM162" i="12"/>
  <c r="AP162" i="12" s="1"/>
  <c r="BK161" i="11"/>
  <c r="BN161" i="11" s="1"/>
  <c r="EE158" i="11"/>
  <c r="EH158" i="11" s="1"/>
  <c r="AM161" i="8"/>
  <c r="AP161" i="8" s="1"/>
  <c r="AQ161" i="8" s="1"/>
  <c r="AU161" i="8" s="1"/>
  <c r="AV161" i="8" s="1"/>
  <c r="CI160" i="11"/>
  <c r="CL160" i="11" s="1"/>
  <c r="EE160" i="10"/>
  <c r="EH160" i="10" s="1"/>
  <c r="BK163" i="10"/>
  <c r="BN163" i="10" s="1"/>
  <c r="DG158" i="8"/>
  <c r="DJ158" i="8" s="1"/>
  <c r="AM164" i="10"/>
  <c r="AP164" i="10" s="1"/>
  <c r="O165" i="10"/>
  <c r="R165" i="10" s="1"/>
  <c r="BK161" i="12"/>
  <c r="BN161" i="12" s="1"/>
  <c r="AM162" i="11"/>
  <c r="AP162" i="11" s="1"/>
  <c r="O162" i="8"/>
  <c r="R162" i="8" s="1"/>
  <c r="S162" i="8" s="1"/>
  <c r="W162" i="8" s="1"/>
  <c r="X162" i="8" s="1"/>
  <c r="BK160" i="8"/>
  <c r="BN160" i="8" s="1"/>
  <c r="DG161" i="10"/>
  <c r="DJ161" i="10" s="1"/>
  <c r="DG159" i="11"/>
  <c r="DJ159" i="11" s="1"/>
  <c r="CI160" i="12"/>
  <c r="CL160" i="12" s="1"/>
  <c r="O163" i="12"/>
  <c r="R163" i="12" s="1"/>
  <c r="EE158" i="12"/>
  <c r="EH158" i="12" s="1"/>
  <c r="CI162" i="10"/>
  <c r="CL162" i="10" s="1"/>
  <c r="O163" i="11"/>
  <c r="R163" i="11" s="1"/>
  <c r="DG159" i="12"/>
  <c r="DJ159" i="12" s="1"/>
  <c r="U167" i="10"/>
  <c r="L167" i="10"/>
  <c r="AW164" i="8"/>
  <c r="AF164" i="8"/>
  <c r="BF162" i="8"/>
  <c r="BH162" i="8" s="1"/>
  <c r="DM159" i="8"/>
  <c r="DE159" i="8"/>
  <c r="DF159" i="8" s="1"/>
  <c r="H165" i="8"/>
  <c r="Y165" i="8"/>
  <c r="A166" i="8"/>
  <c r="AH163" i="8"/>
  <c r="AJ163" i="8" s="1"/>
  <c r="CB162" i="8"/>
  <c r="CD162" i="8" s="1"/>
  <c r="CF162" i="8" s="1"/>
  <c r="CS162" i="8"/>
  <c r="CO160" i="8"/>
  <c r="CG160" i="8"/>
  <c r="CH160" i="8" s="1"/>
  <c r="BU163" i="8"/>
  <c r="BD163" i="8"/>
  <c r="DQ161" i="8"/>
  <c r="CZ161" i="8"/>
  <c r="CO161" i="8"/>
  <c r="CG161" i="8"/>
  <c r="CH161" i="8" s="1"/>
  <c r="EK159" i="8"/>
  <c r="EC159" i="8"/>
  <c r="ED159" i="8" s="1"/>
  <c r="EK158" i="8"/>
  <c r="EC158" i="8"/>
  <c r="ED158" i="8" s="1"/>
  <c r="DB160" i="8"/>
  <c r="DD160" i="8" s="1"/>
  <c r="AS162" i="8"/>
  <c r="AK162" i="8"/>
  <c r="AL162" i="8" s="1"/>
  <c r="DX160" i="8"/>
  <c r="DZ160" i="8" s="1"/>
  <c r="EB160" i="8" s="1"/>
  <c r="EO160" i="8"/>
  <c r="U163" i="8"/>
  <c r="M163" i="8"/>
  <c r="N163" i="8" s="1"/>
  <c r="J164" i="8"/>
  <c r="L164" i="8" s="1"/>
  <c r="BQ161" i="8"/>
  <c r="BI161" i="8"/>
  <c r="BJ161" i="8" s="1"/>
  <c r="EK161" i="10"/>
  <c r="EC161" i="10"/>
  <c r="ED161" i="10" s="1"/>
  <c r="DX161" i="11"/>
  <c r="EO161" i="11"/>
  <c r="A167" i="11"/>
  <c r="Y166" i="11"/>
  <c r="H166" i="11"/>
  <c r="CS165" i="10"/>
  <c r="CB165" i="10"/>
  <c r="BQ162" i="12"/>
  <c r="BI162" i="12"/>
  <c r="BJ162" i="12" s="1"/>
  <c r="BF163" i="11"/>
  <c r="BH163" i="11" s="1"/>
  <c r="CD164" i="10"/>
  <c r="CF164" i="10" s="1"/>
  <c r="CB163" i="12"/>
  <c r="CS163" i="12"/>
  <c r="BQ164" i="10"/>
  <c r="BI164" i="10"/>
  <c r="BJ164" i="10" s="1"/>
  <c r="AH164" i="11"/>
  <c r="AJ164" i="11" s="1"/>
  <c r="CD162" i="11"/>
  <c r="CF162" i="11" s="1"/>
  <c r="AF165" i="11"/>
  <c r="AW165" i="11"/>
  <c r="H166" i="12"/>
  <c r="A167" i="12"/>
  <c r="Y166" i="12"/>
  <c r="AH164" i="12"/>
  <c r="AJ164" i="12" s="1"/>
  <c r="AS163" i="11"/>
  <c r="AK163" i="11"/>
  <c r="AL163" i="11" s="1"/>
  <c r="AS163" i="12"/>
  <c r="AK163" i="12"/>
  <c r="AL163" i="12" s="1"/>
  <c r="AW167" i="10"/>
  <c r="AF167" i="10"/>
  <c r="BU164" i="11"/>
  <c r="BD164" i="11"/>
  <c r="CZ162" i="11"/>
  <c r="DQ162" i="11"/>
  <c r="AW165" i="12"/>
  <c r="AF165" i="12"/>
  <c r="BU164" i="12"/>
  <c r="BD164" i="12"/>
  <c r="M167" i="10"/>
  <c r="N167" i="10" s="1"/>
  <c r="CO163" i="10"/>
  <c r="CG163" i="10"/>
  <c r="CH163" i="10" s="1"/>
  <c r="H168" i="10"/>
  <c r="A169" i="10"/>
  <c r="Y168" i="10"/>
  <c r="U164" i="11"/>
  <c r="M164" i="11"/>
  <c r="N164" i="11" s="1"/>
  <c r="J165" i="12"/>
  <c r="L165" i="12" s="1"/>
  <c r="CD162" i="12"/>
  <c r="CF162" i="12" s="1"/>
  <c r="U166" i="10"/>
  <c r="M166" i="10"/>
  <c r="N166" i="10" s="1"/>
  <c r="DX161" i="12"/>
  <c r="EO161" i="12"/>
  <c r="DZ162" i="10"/>
  <c r="EB162" i="10" s="1"/>
  <c r="DQ162" i="12"/>
  <c r="CZ162" i="12"/>
  <c r="U164" i="12"/>
  <c r="M164" i="12"/>
  <c r="N164" i="12" s="1"/>
  <c r="DB161" i="12"/>
  <c r="DD161" i="12" s="1"/>
  <c r="CO161" i="11"/>
  <c r="CG161" i="11"/>
  <c r="CH161" i="11" s="1"/>
  <c r="DM160" i="11"/>
  <c r="DE160" i="11"/>
  <c r="DF160" i="11" s="1"/>
  <c r="CO161" i="12"/>
  <c r="CG161" i="12"/>
  <c r="CH161" i="12" s="1"/>
  <c r="EK159" i="12"/>
  <c r="EC159" i="12"/>
  <c r="ED159" i="12" s="1"/>
  <c r="DM162" i="10"/>
  <c r="DE162" i="10"/>
  <c r="DF162" i="10" s="1"/>
  <c r="DB163" i="10"/>
  <c r="DD163" i="10" s="1"/>
  <c r="AH166" i="10"/>
  <c r="AJ166" i="10" s="1"/>
  <c r="DX163" i="10"/>
  <c r="EO163" i="10"/>
  <c r="AS165" i="10"/>
  <c r="AK165" i="10"/>
  <c r="AL165" i="10" s="1"/>
  <c r="BU166" i="10"/>
  <c r="BD166" i="10"/>
  <c r="EK159" i="11"/>
  <c r="EC159" i="11"/>
  <c r="ED159" i="11" s="1"/>
  <c r="DZ160" i="12"/>
  <c r="EB160" i="12" s="1"/>
  <c r="DM160" i="12"/>
  <c r="DE160" i="12"/>
  <c r="DF160" i="12" s="1"/>
  <c r="DB161" i="11"/>
  <c r="DD161" i="11" s="1"/>
  <c r="DZ160" i="11"/>
  <c r="EB160" i="11" s="1"/>
  <c r="J165" i="11"/>
  <c r="L165" i="11" s="1"/>
  <c r="BQ162" i="11"/>
  <c r="BI162" i="11"/>
  <c r="BJ162" i="11" s="1"/>
  <c r="BF165" i="10"/>
  <c r="BH165" i="10" s="1"/>
  <c r="CS163" i="11"/>
  <c r="CB163" i="11"/>
  <c r="DQ164" i="10"/>
  <c r="CZ164" i="10"/>
  <c r="BF163" i="12"/>
  <c r="BH163" i="12" s="1"/>
  <c r="I168" i="13" l="1"/>
  <c r="Z168" i="11" s="1"/>
  <c r="AA168" i="11" s="1"/>
  <c r="AE168" i="11" s="1"/>
  <c r="AG168" i="11" s="1"/>
  <c r="F168" i="13"/>
  <c r="Z168" i="8" s="1"/>
  <c r="AA168" i="8" s="1"/>
  <c r="AE168" i="8" s="1"/>
  <c r="AG168" i="8" s="1"/>
  <c r="X168" i="13"/>
  <c r="DR168" i="10" s="1"/>
  <c r="DS168" i="10" s="1"/>
  <c r="DW168" i="10" s="1"/>
  <c r="DY168" i="10" s="1"/>
  <c r="J168" i="13"/>
  <c r="AX168" i="8" s="1"/>
  <c r="AY168" i="8" s="1"/>
  <c r="BC168" i="8" s="1"/>
  <c r="BE168" i="8" s="1"/>
  <c r="Q168" i="13"/>
  <c r="BV168" i="11" s="1"/>
  <c r="BW168" i="11" s="1"/>
  <c r="CA168" i="11" s="1"/>
  <c r="CC168" i="11" s="1"/>
  <c r="W168" i="13"/>
  <c r="DR168" i="12" s="1"/>
  <c r="DS168" i="12" s="1"/>
  <c r="DW168" i="12" s="1"/>
  <c r="DY168" i="12" s="1"/>
  <c r="K168" i="13"/>
  <c r="AX168" i="12" s="1"/>
  <c r="AY168" i="12" s="1"/>
  <c r="BC168" i="12" s="1"/>
  <c r="BE168" i="12" s="1"/>
  <c r="M168" i="13"/>
  <c r="AX168" i="11" s="1"/>
  <c r="AY168" i="11" s="1"/>
  <c r="BC168" i="11" s="1"/>
  <c r="BE168" i="11" s="1"/>
  <c r="V168" i="13"/>
  <c r="DR168" i="8" s="1"/>
  <c r="DS168" i="8" s="1"/>
  <c r="DW168" i="8" s="1"/>
  <c r="DY168" i="8" s="1"/>
  <c r="G168" i="13"/>
  <c r="Z168" i="12" s="1"/>
  <c r="AA168" i="12" s="1"/>
  <c r="AE168" i="12" s="1"/>
  <c r="AG168" i="12" s="1"/>
  <c r="A169" i="13"/>
  <c r="H168" i="13"/>
  <c r="Z168" i="10" s="1"/>
  <c r="AA168" i="10" s="1"/>
  <c r="AE168" i="10" s="1"/>
  <c r="AG168" i="10" s="1"/>
  <c r="P168" i="13"/>
  <c r="BV168" i="10" s="1"/>
  <c r="BW168" i="10" s="1"/>
  <c r="CA168" i="10" s="1"/>
  <c r="CC168" i="10" s="1"/>
  <c r="C168" i="13"/>
  <c r="B168" i="12" s="1"/>
  <c r="C168" i="12" s="1"/>
  <c r="G168" i="12" s="1"/>
  <c r="I168" i="12" s="1"/>
  <c r="N168" i="13"/>
  <c r="BV168" i="8" s="1"/>
  <c r="BW168" i="8" s="1"/>
  <c r="CA168" i="8" s="1"/>
  <c r="CC168" i="8" s="1"/>
  <c r="B168" i="13"/>
  <c r="B168" i="8" s="1"/>
  <c r="C168" i="8" s="1"/>
  <c r="G168" i="8" s="1"/>
  <c r="I168" i="8" s="1"/>
  <c r="U168" i="13"/>
  <c r="CT168" i="11" s="1"/>
  <c r="CU168" i="11" s="1"/>
  <c r="CY168" i="11" s="1"/>
  <c r="DA168" i="11" s="1"/>
  <c r="E168" i="13"/>
  <c r="B168" i="11" s="1"/>
  <c r="C168" i="11" s="1"/>
  <c r="G168" i="11" s="1"/>
  <c r="I168" i="11" s="1"/>
  <c r="T168" i="13"/>
  <c r="CT168" i="10" s="1"/>
  <c r="CU168" i="10" s="1"/>
  <c r="CY168" i="10" s="1"/>
  <c r="DA168" i="10" s="1"/>
  <c r="Y168" i="13"/>
  <c r="DR168" i="11" s="1"/>
  <c r="DS168" i="11" s="1"/>
  <c r="DW168" i="11" s="1"/>
  <c r="DY168" i="11" s="1"/>
  <c r="L168" i="13"/>
  <c r="AX168" i="10" s="1"/>
  <c r="AY168" i="10" s="1"/>
  <c r="BC168" i="10" s="1"/>
  <c r="BE168" i="10" s="1"/>
  <c r="S168" i="13"/>
  <c r="CT168" i="12" s="1"/>
  <c r="CU168" i="12" s="1"/>
  <c r="CY168" i="12" s="1"/>
  <c r="DA168" i="12" s="1"/>
  <c r="D168" i="13"/>
  <c r="B168" i="10" s="1"/>
  <c r="C168" i="10" s="1"/>
  <c r="G168" i="10" s="1"/>
  <c r="I168" i="10" s="1"/>
  <c r="R168" i="13"/>
  <c r="CT168" i="8" s="1"/>
  <c r="CU168" i="8" s="1"/>
  <c r="CY168" i="8" s="1"/>
  <c r="DA168" i="8" s="1"/>
  <c r="O168" i="13"/>
  <c r="BV168" i="12" s="1"/>
  <c r="BW168" i="12" s="1"/>
  <c r="CA168" i="12" s="1"/>
  <c r="CC168" i="12" s="1"/>
  <c r="DK159" i="12"/>
  <c r="DO159" i="12"/>
  <c r="DP159" i="12" s="1"/>
  <c r="BO160" i="8"/>
  <c r="BS160" i="8"/>
  <c r="BT160" i="8" s="1"/>
  <c r="EI160" i="10"/>
  <c r="EM160" i="10"/>
  <c r="EN160" i="10" s="1"/>
  <c r="CM160" i="11"/>
  <c r="CQ160" i="11"/>
  <c r="CR160" i="11" s="1"/>
  <c r="EI158" i="12"/>
  <c r="EM158" i="12"/>
  <c r="EN158" i="12" s="1"/>
  <c r="BO161" i="12"/>
  <c r="BS161" i="12"/>
  <c r="BT161" i="12" s="1"/>
  <c r="EI158" i="11"/>
  <c r="EM158" i="11"/>
  <c r="EN158" i="11" s="1"/>
  <c r="S163" i="12"/>
  <c r="W163" i="12"/>
  <c r="X163" i="12" s="1"/>
  <c r="S165" i="10"/>
  <c r="W165" i="10"/>
  <c r="X165" i="10" s="1"/>
  <c r="BO161" i="11"/>
  <c r="BS161" i="11"/>
  <c r="BT161" i="11" s="1"/>
  <c r="AQ162" i="11"/>
  <c r="AU162" i="11"/>
  <c r="AV162" i="11" s="1"/>
  <c r="CM160" i="12"/>
  <c r="CQ160" i="12"/>
  <c r="CR160" i="12" s="1"/>
  <c r="AQ164" i="10"/>
  <c r="AU164" i="10"/>
  <c r="AV164" i="10" s="1"/>
  <c r="AQ162" i="12"/>
  <c r="AU162" i="12"/>
  <c r="AV162" i="12" s="1"/>
  <c r="CM162" i="10"/>
  <c r="CQ162" i="10"/>
  <c r="CR162" i="10" s="1"/>
  <c r="DO159" i="11"/>
  <c r="DP159" i="11" s="1"/>
  <c r="DK159" i="11"/>
  <c r="DK158" i="8"/>
  <c r="DO158" i="8"/>
  <c r="DP158" i="8" s="1"/>
  <c r="S163" i="11"/>
  <c r="W163" i="11"/>
  <c r="X163" i="11" s="1"/>
  <c r="DK161" i="10"/>
  <c r="DO161" i="10"/>
  <c r="DP161" i="10" s="1"/>
  <c r="BO163" i="10"/>
  <c r="BS163" i="10"/>
  <c r="BT163" i="10" s="1"/>
  <c r="AM163" i="12"/>
  <c r="AP163" i="12" s="1"/>
  <c r="CI161" i="12"/>
  <c r="CL161" i="12" s="1"/>
  <c r="O166" i="10"/>
  <c r="R166" i="10" s="1"/>
  <c r="EE158" i="8"/>
  <c r="EH158" i="8" s="1"/>
  <c r="EE159" i="11"/>
  <c r="EH159" i="11" s="1"/>
  <c r="O164" i="12"/>
  <c r="R164" i="12" s="1"/>
  <c r="CI163" i="10"/>
  <c r="CL163" i="10" s="1"/>
  <c r="AM163" i="11"/>
  <c r="AP163" i="11" s="1"/>
  <c r="O163" i="8"/>
  <c r="R163" i="8" s="1"/>
  <c r="S163" i="8" s="1"/>
  <c r="W163" i="8" s="1"/>
  <c r="X163" i="8" s="1"/>
  <c r="DG160" i="11"/>
  <c r="DJ160" i="11" s="1"/>
  <c r="BK162" i="12"/>
  <c r="BN162" i="12" s="1"/>
  <c r="EE159" i="8"/>
  <c r="EH159" i="8" s="1"/>
  <c r="CI160" i="8"/>
  <c r="CL160" i="8" s="1"/>
  <c r="DG159" i="8"/>
  <c r="DJ159" i="8" s="1"/>
  <c r="DG162" i="10"/>
  <c r="DJ162" i="10" s="1"/>
  <c r="O167" i="10"/>
  <c r="R167" i="10" s="1"/>
  <c r="EE161" i="10"/>
  <c r="EH161" i="10" s="1"/>
  <c r="CI161" i="11"/>
  <c r="CL161" i="11" s="1"/>
  <c r="O164" i="11"/>
  <c r="R164" i="11" s="1"/>
  <c r="BK164" i="10"/>
  <c r="BN164" i="10" s="1"/>
  <c r="CI161" i="8"/>
  <c r="CL161" i="8" s="1"/>
  <c r="AM165" i="10"/>
  <c r="AP165" i="10" s="1"/>
  <c r="BK161" i="8"/>
  <c r="BN161" i="8" s="1"/>
  <c r="AM162" i="8"/>
  <c r="AP162" i="8" s="1"/>
  <c r="AQ162" i="8" s="1"/>
  <c r="AU162" i="8" s="1"/>
  <c r="AV162" i="8" s="1"/>
  <c r="BK162" i="11"/>
  <c r="BN162" i="11" s="1"/>
  <c r="EE159" i="12"/>
  <c r="EH159" i="12" s="1"/>
  <c r="DG160" i="12"/>
  <c r="DJ160" i="12" s="1"/>
  <c r="CB163" i="8"/>
  <c r="CS163" i="8"/>
  <c r="AW165" i="8"/>
  <c r="AF165" i="8"/>
  <c r="J165" i="8"/>
  <c r="L165" i="8" s="1"/>
  <c r="U164" i="8"/>
  <c r="M164" i="8"/>
  <c r="N164" i="8" s="1"/>
  <c r="DM160" i="8"/>
  <c r="DE160" i="8"/>
  <c r="DF160" i="8" s="1"/>
  <c r="CZ162" i="8"/>
  <c r="DB162" i="8" s="1"/>
  <c r="DD162" i="8" s="1"/>
  <c r="DQ162" i="8"/>
  <c r="CG162" i="8"/>
  <c r="CH162" i="8" s="1"/>
  <c r="CO162" i="8"/>
  <c r="DB161" i="8"/>
  <c r="DD161" i="8" s="1"/>
  <c r="BQ162" i="8"/>
  <c r="BI162" i="8"/>
  <c r="BJ162" i="8" s="1"/>
  <c r="EO161" i="8"/>
  <c r="DX161" i="8"/>
  <c r="DZ161" i="8" s="1"/>
  <c r="EB161" i="8" s="1"/>
  <c r="AS163" i="8"/>
  <c r="AK163" i="8"/>
  <c r="AL163" i="8" s="1"/>
  <c r="AH164" i="8"/>
  <c r="AJ164" i="8" s="1"/>
  <c r="EK160" i="8"/>
  <c r="EC160" i="8"/>
  <c r="ED160" i="8" s="1"/>
  <c r="BF163" i="8"/>
  <c r="BH163" i="8" s="1"/>
  <c r="Y166" i="8"/>
  <c r="A167" i="8"/>
  <c r="H166" i="8"/>
  <c r="BU164" i="8"/>
  <c r="BD164" i="8"/>
  <c r="DZ163" i="10"/>
  <c r="EB163" i="10" s="1"/>
  <c r="DM163" i="10"/>
  <c r="DE163" i="10"/>
  <c r="DF163" i="10" s="1"/>
  <c r="AW168" i="10"/>
  <c r="AF168" i="10"/>
  <c r="Y167" i="12"/>
  <c r="A168" i="12"/>
  <c r="H167" i="12"/>
  <c r="BU165" i="11"/>
  <c r="BD165" i="11"/>
  <c r="CD163" i="12"/>
  <c r="CF163" i="12" s="1"/>
  <c r="DQ165" i="10"/>
  <c r="CZ165" i="10"/>
  <c r="H167" i="11"/>
  <c r="Y167" i="11"/>
  <c r="A168" i="11"/>
  <c r="BQ165" i="10"/>
  <c r="BI165" i="10"/>
  <c r="BJ165" i="10" s="1"/>
  <c r="U165" i="11"/>
  <c r="M165" i="11"/>
  <c r="N165" i="11" s="1"/>
  <c r="BF166" i="10"/>
  <c r="BH166" i="10" s="1"/>
  <c r="DZ161" i="12"/>
  <c r="EB161" i="12" s="1"/>
  <c r="Y169" i="10"/>
  <c r="A170" i="10"/>
  <c r="H169" i="10"/>
  <c r="DX162" i="11"/>
  <c r="EO162" i="11"/>
  <c r="J166" i="12"/>
  <c r="L166" i="12" s="1"/>
  <c r="AH165" i="11"/>
  <c r="AJ165" i="11" s="1"/>
  <c r="BQ163" i="12"/>
  <c r="BI163" i="12"/>
  <c r="BJ163" i="12" s="1"/>
  <c r="EK160" i="12"/>
  <c r="EC160" i="12"/>
  <c r="ED160" i="12" s="1"/>
  <c r="CS166" i="10"/>
  <c r="CB166" i="10"/>
  <c r="J168" i="10"/>
  <c r="BF164" i="12"/>
  <c r="BH164" i="12" s="1"/>
  <c r="DB162" i="11"/>
  <c r="DD162" i="11" s="1"/>
  <c r="CO164" i="10"/>
  <c r="CG164" i="10"/>
  <c r="CH164" i="10" s="1"/>
  <c r="DZ161" i="11"/>
  <c r="EB161" i="11" s="1"/>
  <c r="DB164" i="10"/>
  <c r="DD164" i="10" s="1"/>
  <c r="EK160" i="11"/>
  <c r="EC160" i="11"/>
  <c r="ED160" i="11" s="1"/>
  <c r="U165" i="12"/>
  <c r="M165" i="12"/>
  <c r="N165" i="12" s="1"/>
  <c r="CS164" i="12"/>
  <c r="CB164" i="12"/>
  <c r="BF164" i="11"/>
  <c r="BH164" i="11" s="1"/>
  <c r="CO162" i="11"/>
  <c r="CG162" i="11"/>
  <c r="CH162" i="11" s="1"/>
  <c r="DX164" i="10"/>
  <c r="EO164" i="10"/>
  <c r="AS166" i="10"/>
  <c r="AK166" i="10"/>
  <c r="AL166" i="10" s="1"/>
  <c r="EK162" i="10"/>
  <c r="EC162" i="10"/>
  <c r="ED162" i="10" s="1"/>
  <c r="AH165" i="12"/>
  <c r="AJ165" i="12" s="1"/>
  <c r="CS164" i="11"/>
  <c r="CB164" i="11"/>
  <c r="BQ163" i="11"/>
  <c r="BI163" i="11"/>
  <c r="BJ163" i="11" s="1"/>
  <c r="CD163" i="11"/>
  <c r="CF163" i="11" s="1"/>
  <c r="DM161" i="11"/>
  <c r="DE161" i="11"/>
  <c r="DF161" i="11" s="1"/>
  <c r="DB162" i="12"/>
  <c r="DD162" i="12" s="1"/>
  <c r="BU165" i="12"/>
  <c r="BD165" i="12"/>
  <c r="AH167" i="10"/>
  <c r="AJ167" i="10" s="1"/>
  <c r="AS164" i="11"/>
  <c r="AK164" i="11"/>
  <c r="AL164" i="11" s="1"/>
  <c r="DQ163" i="11"/>
  <c r="CZ163" i="11"/>
  <c r="DX162" i="12"/>
  <c r="EO162" i="12"/>
  <c r="BU167" i="10"/>
  <c r="BD167" i="10"/>
  <c r="AS164" i="12"/>
  <c r="AK164" i="12"/>
  <c r="AL164" i="12" s="1"/>
  <c r="J166" i="11"/>
  <c r="L166" i="11" s="1"/>
  <c r="DM161" i="12"/>
  <c r="DE161" i="12"/>
  <c r="DF161" i="12" s="1"/>
  <c r="CO162" i="12"/>
  <c r="CG162" i="12"/>
  <c r="CH162" i="12" s="1"/>
  <c r="AW166" i="12"/>
  <c r="AF166" i="12"/>
  <c r="DQ163" i="12"/>
  <c r="CZ163" i="12"/>
  <c r="CD165" i="10"/>
  <c r="CF165" i="10" s="1"/>
  <c r="AW166" i="11"/>
  <c r="AF166" i="11"/>
  <c r="L168" i="10" l="1"/>
  <c r="I169" i="13"/>
  <c r="Z169" i="11" s="1"/>
  <c r="AA169" i="11" s="1"/>
  <c r="AE169" i="11" s="1"/>
  <c r="AG169" i="11" s="1"/>
  <c r="Q169" i="13"/>
  <c r="BV169" i="11" s="1"/>
  <c r="BW169" i="11" s="1"/>
  <c r="CA169" i="11" s="1"/>
  <c r="CC169" i="11" s="1"/>
  <c r="O169" i="13"/>
  <c r="BV169" i="12" s="1"/>
  <c r="BW169" i="12" s="1"/>
  <c r="CA169" i="12" s="1"/>
  <c r="CC169" i="12" s="1"/>
  <c r="Y169" i="13"/>
  <c r="DR169" i="11" s="1"/>
  <c r="DS169" i="11" s="1"/>
  <c r="DW169" i="11" s="1"/>
  <c r="DY169" i="11" s="1"/>
  <c r="P169" i="13"/>
  <c r="BV169" i="10" s="1"/>
  <c r="BW169" i="10" s="1"/>
  <c r="CA169" i="10" s="1"/>
  <c r="CC169" i="10" s="1"/>
  <c r="A170" i="13"/>
  <c r="R169" i="13"/>
  <c r="CT169" i="8" s="1"/>
  <c r="CU169" i="8" s="1"/>
  <c r="CY169" i="8" s="1"/>
  <c r="DA169" i="8" s="1"/>
  <c r="H169" i="13"/>
  <c r="Z169" i="10" s="1"/>
  <c r="AA169" i="10" s="1"/>
  <c r="AE169" i="10" s="1"/>
  <c r="AG169" i="10" s="1"/>
  <c r="M169" i="13"/>
  <c r="AX169" i="11" s="1"/>
  <c r="AY169" i="11" s="1"/>
  <c r="BC169" i="11" s="1"/>
  <c r="BE169" i="11" s="1"/>
  <c r="K169" i="13"/>
  <c r="AX169" i="12" s="1"/>
  <c r="AY169" i="12" s="1"/>
  <c r="BC169" i="12" s="1"/>
  <c r="BE169" i="12" s="1"/>
  <c r="C169" i="13"/>
  <c r="B169" i="12" s="1"/>
  <c r="C169" i="12" s="1"/>
  <c r="G169" i="12" s="1"/>
  <c r="I169" i="12" s="1"/>
  <c r="J169" i="13"/>
  <c r="AX169" i="8" s="1"/>
  <c r="AY169" i="8" s="1"/>
  <c r="BC169" i="8" s="1"/>
  <c r="BE169" i="8" s="1"/>
  <c r="D169" i="13"/>
  <c r="B169" i="10" s="1"/>
  <c r="C169" i="10" s="1"/>
  <c r="G169" i="10" s="1"/>
  <c r="I169" i="10" s="1"/>
  <c r="B169" i="13"/>
  <c r="B169" i="8" s="1"/>
  <c r="C169" i="8" s="1"/>
  <c r="G169" i="8" s="1"/>
  <c r="I169" i="8" s="1"/>
  <c r="T169" i="13"/>
  <c r="CT169" i="10" s="1"/>
  <c r="CU169" i="10" s="1"/>
  <c r="CY169" i="10" s="1"/>
  <c r="DA169" i="10" s="1"/>
  <c r="N169" i="13"/>
  <c r="BV169" i="8" s="1"/>
  <c r="BW169" i="8" s="1"/>
  <c r="CA169" i="8" s="1"/>
  <c r="CC169" i="8" s="1"/>
  <c r="E169" i="13"/>
  <c r="B169" i="11" s="1"/>
  <c r="C169" i="11" s="1"/>
  <c r="G169" i="11" s="1"/>
  <c r="I169" i="11" s="1"/>
  <c r="W169" i="13"/>
  <c r="DR169" i="12" s="1"/>
  <c r="DS169" i="12" s="1"/>
  <c r="DW169" i="12" s="1"/>
  <c r="DY169" i="12" s="1"/>
  <c r="S169" i="13"/>
  <c r="CT169" i="12" s="1"/>
  <c r="CU169" i="12" s="1"/>
  <c r="CY169" i="12" s="1"/>
  <c r="DA169" i="12" s="1"/>
  <c r="L169" i="13"/>
  <c r="AX169" i="10" s="1"/>
  <c r="AY169" i="10" s="1"/>
  <c r="BC169" i="10" s="1"/>
  <c r="BE169" i="10" s="1"/>
  <c r="V169" i="13"/>
  <c r="DR169" i="8" s="1"/>
  <c r="DS169" i="8" s="1"/>
  <c r="DW169" i="8" s="1"/>
  <c r="DY169" i="8" s="1"/>
  <c r="G169" i="13"/>
  <c r="Z169" i="12" s="1"/>
  <c r="AA169" i="12" s="1"/>
  <c r="AE169" i="12" s="1"/>
  <c r="AG169" i="12" s="1"/>
  <c r="F169" i="13"/>
  <c r="Z169" i="8" s="1"/>
  <c r="AA169" i="8" s="1"/>
  <c r="AE169" i="8" s="1"/>
  <c r="AG169" i="8" s="1"/>
  <c r="U169" i="13"/>
  <c r="CT169" i="11" s="1"/>
  <c r="CU169" i="11" s="1"/>
  <c r="CY169" i="11" s="1"/>
  <c r="DA169" i="11" s="1"/>
  <c r="X169" i="13"/>
  <c r="DR169" i="10" s="1"/>
  <c r="DS169" i="10" s="1"/>
  <c r="DW169" i="10" s="1"/>
  <c r="DY169" i="10" s="1"/>
  <c r="W167" i="10"/>
  <c r="X167" i="10" s="1"/>
  <c r="S167" i="10"/>
  <c r="AQ163" i="11"/>
  <c r="AU163" i="11"/>
  <c r="AV163" i="11" s="1"/>
  <c r="BO161" i="8"/>
  <c r="BS161" i="8"/>
  <c r="BT161" i="8" s="1"/>
  <c r="DK162" i="10"/>
  <c r="DO162" i="10"/>
  <c r="DP162" i="10" s="1"/>
  <c r="CM163" i="10"/>
  <c r="CQ163" i="10"/>
  <c r="CR163" i="10" s="1"/>
  <c r="AU165" i="10"/>
  <c r="AV165" i="10" s="1"/>
  <c r="AQ165" i="10"/>
  <c r="DO159" i="8"/>
  <c r="DP159" i="8" s="1"/>
  <c r="DK159" i="8"/>
  <c r="S164" i="12"/>
  <c r="W164" i="12"/>
  <c r="X164" i="12" s="1"/>
  <c r="CM161" i="8"/>
  <c r="CQ161" i="8"/>
  <c r="CR161" i="8" s="1"/>
  <c r="CM160" i="8"/>
  <c r="CQ160" i="8"/>
  <c r="CR160" i="8" s="1"/>
  <c r="EI159" i="11"/>
  <c r="EM159" i="11"/>
  <c r="EN159" i="11" s="1"/>
  <c r="BO164" i="10"/>
  <c r="BS164" i="10"/>
  <c r="BT164" i="10" s="1"/>
  <c r="EI159" i="8"/>
  <c r="EM159" i="8"/>
  <c r="EN159" i="8" s="1"/>
  <c r="EI158" i="8"/>
  <c r="EM158" i="8"/>
  <c r="EN158" i="8" s="1"/>
  <c r="DK160" i="12"/>
  <c r="DO160" i="12"/>
  <c r="DP160" i="12" s="1"/>
  <c r="S164" i="11"/>
  <c r="W164" i="11"/>
  <c r="X164" i="11" s="1"/>
  <c r="BO162" i="12"/>
  <c r="BS162" i="12"/>
  <c r="BT162" i="12" s="1"/>
  <c r="S166" i="10"/>
  <c r="W166" i="10"/>
  <c r="X166" i="10" s="1"/>
  <c r="EI159" i="12"/>
  <c r="EM159" i="12"/>
  <c r="EN159" i="12" s="1"/>
  <c r="CM161" i="11"/>
  <c r="CQ161" i="11"/>
  <c r="CR161" i="11" s="1"/>
  <c r="DK160" i="11"/>
  <c r="DO160" i="11"/>
  <c r="DP160" i="11" s="1"/>
  <c r="CM161" i="12"/>
  <c r="CQ161" i="12"/>
  <c r="CR161" i="12" s="1"/>
  <c r="BO162" i="11"/>
  <c r="BS162" i="11"/>
  <c r="BT162" i="11" s="1"/>
  <c r="EI161" i="10"/>
  <c r="EM161" i="10"/>
  <c r="EN161" i="10" s="1"/>
  <c r="AQ163" i="12"/>
  <c r="AU163" i="12"/>
  <c r="AV163" i="12" s="1"/>
  <c r="CI162" i="11"/>
  <c r="CL162" i="11" s="1"/>
  <c r="AM163" i="8"/>
  <c r="AP163" i="8" s="1"/>
  <c r="AQ163" i="8" s="1"/>
  <c r="AU163" i="8" s="1"/>
  <c r="AV163" i="8" s="1"/>
  <c r="CI162" i="8"/>
  <c r="CL162" i="8" s="1"/>
  <c r="DG161" i="11"/>
  <c r="DJ161" i="11" s="1"/>
  <c r="EE162" i="10"/>
  <c r="EH162" i="10" s="1"/>
  <c r="O165" i="11"/>
  <c r="R165" i="11" s="1"/>
  <c r="AM164" i="11"/>
  <c r="AP164" i="11" s="1"/>
  <c r="CI164" i="10"/>
  <c r="CL164" i="10" s="1"/>
  <c r="DG163" i="10"/>
  <c r="DJ163" i="10" s="1"/>
  <c r="DG160" i="8"/>
  <c r="DJ160" i="8" s="1"/>
  <c r="AM164" i="12"/>
  <c r="AP164" i="12" s="1"/>
  <c r="BK163" i="11"/>
  <c r="BN163" i="11" s="1"/>
  <c r="AM166" i="10"/>
  <c r="AP166" i="10" s="1"/>
  <c r="EE160" i="12"/>
  <c r="EH160" i="12" s="1"/>
  <c r="BK165" i="10"/>
  <c r="BN165" i="10" s="1"/>
  <c r="EE160" i="8"/>
  <c r="EH160" i="8" s="1"/>
  <c r="BK162" i="8"/>
  <c r="BN162" i="8" s="1"/>
  <c r="CI162" i="12"/>
  <c r="CL162" i="12" s="1"/>
  <c r="O165" i="12"/>
  <c r="R165" i="12" s="1"/>
  <c r="O164" i="8"/>
  <c r="R164" i="8" s="1"/>
  <c r="S164" i="8" s="1"/>
  <c r="W164" i="8" s="1"/>
  <c r="X164" i="8" s="1"/>
  <c r="BK163" i="12"/>
  <c r="BN163" i="12" s="1"/>
  <c r="DG161" i="12"/>
  <c r="DJ161" i="12" s="1"/>
  <c r="EE160" i="11"/>
  <c r="EH160" i="11" s="1"/>
  <c r="BF164" i="8"/>
  <c r="BH164" i="8" s="1"/>
  <c r="CB164" i="8"/>
  <c r="CD164" i="8" s="1"/>
  <c r="CF164" i="8" s="1"/>
  <c r="CS164" i="8"/>
  <c r="U165" i="8"/>
  <c r="M165" i="8"/>
  <c r="N165" i="8" s="1"/>
  <c r="J166" i="8"/>
  <c r="L166" i="8" s="1"/>
  <c r="DX162" i="8"/>
  <c r="EO162" i="8"/>
  <c r="A168" i="8"/>
  <c r="Y167" i="8"/>
  <c r="H167" i="8"/>
  <c r="DM162" i="8"/>
  <c r="DE162" i="8"/>
  <c r="DF162" i="8" s="1"/>
  <c r="AH165" i="8"/>
  <c r="AJ165" i="8" s="1"/>
  <c r="AF166" i="8"/>
  <c r="AW166" i="8"/>
  <c r="AS164" i="8"/>
  <c r="AK164" i="8"/>
  <c r="AL164" i="8" s="1"/>
  <c r="DE161" i="8"/>
  <c r="DF161" i="8" s="1"/>
  <c r="DM161" i="8"/>
  <c r="BU165" i="8"/>
  <c r="BD165" i="8"/>
  <c r="DQ163" i="8"/>
  <c r="CZ163" i="8"/>
  <c r="BQ163" i="8"/>
  <c r="BI163" i="8"/>
  <c r="BJ163" i="8" s="1"/>
  <c r="CD163" i="8"/>
  <c r="CF163" i="8" s="1"/>
  <c r="EC161" i="8"/>
  <c r="ED161" i="8" s="1"/>
  <c r="EK161" i="8"/>
  <c r="DB163" i="11"/>
  <c r="DD163" i="11" s="1"/>
  <c r="AS165" i="12"/>
  <c r="AK165" i="12"/>
  <c r="AL165" i="12" s="1"/>
  <c r="DM162" i="11"/>
  <c r="DE162" i="11"/>
  <c r="DF162" i="11" s="1"/>
  <c r="CD166" i="10"/>
  <c r="CF166" i="10" s="1"/>
  <c r="H170" i="10"/>
  <c r="J170" i="10" s="1"/>
  <c r="A171" i="10"/>
  <c r="Y170" i="10"/>
  <c r="BQ166" i="10"/>
  <c r="BI166" i="10"/>
  <c r="BJ166" i="10" s="1"/>
  <c r="DB165" i="10"/>
  <c r="DD165" i="10" s="1"/>
  <c r="AW167" i="12"/>
  <c r="AF167" i="12"/>
  <c r="EK163" i="10"/>
  <c r="EC163" i="10"/>
  <c r="ED163" i="10" s="1"/>
  <c r="DQ166" i="10"/>
  <c r="CZ166" i="10"/>
  <c r="BU166" i="11"/>
  <c r="BD166" i="11"/>
  <c r="BU166" i="12"/>
  <c r="BD166" i="12"/>
  <c r="U166" i="11"/>
  <c r="M166" i="11"/>
  <c r="N166" i="11" s="1"/>
  <c r="DM162" i="12"/>
  <c r="DE162" i="12"/>
  <c r="DF162" i="12" s="1"/>
  <c r="BQ164" i="12"/>
  <c r="BI164" i="12"/>
  <c r="BJ164" i="12" s="1"/>
  <c r="AS165" i="11"/>
  <c r="AK165" i="11"/>
  <c r="AL165" i="11" s="1"/>
  <c r="BU168" i="10"/>
  <c r="BD168" i="10"/>
  <c r="BQ164" i="11"/>
  <c r="BI164" i="11"/>
  <c r="BJ164" i="11" s="1"/>
  <c r="CO163" i="12"/>
  <c r="CG163" i="12"/>
  <c r="CH163" i="12" s="1"/>
  <c r="AH166" i="11"/>
  <c r="AJ166" i="11" s="1"/>
  <c r="CO165" i="10"/>
  <c r="CG165" i="10"/>
  <c r="CH165" i="10" s="1"/>
  <c r="DZ162" i="12"/>
  <c r="EB162" i="12" s="1"/>
  <c r="AS167" i="10"/>
  <c r="AK167" i="10"/>
  <c r="AL167" i="10" s="1"/>
  <c r="CD164" i="12"/>
  <c r="CF164" i="12" s="1"/>
  <c r="U168" i="10"/>
  <c r="M168" i="10"/>
  <c r="N168" i="10" s="1"/>
  <c r="U166" i="12"/>
  <c r="M166" i="12"/>
  <c r="N166" i="12" s="1"/>
  <c r="BF165" i="11"/>
  <c r="BH165" i="11" s="1"/>
  <c r="DZ164" i="10"/>
  <c r="EB164" i="10" s="1"/>
  <c r="EK161" i="11"/>
  <c r="EC161" i="11"/>
  <c r="ED161" i="11" s="1"/>
  <c r="AW169" i="10"/>
  <c r="AF169" i="10"/>
  <c r="DB163" i="12"/>
  <c r="DD163" i="12" s="1"/>
  <c r="BF167" i="10"/>
  <c r="BH167" i="10" s="1"/>
  <c r="BF165" i="12"/>
  <c r="BH165" i="12" s="1"/>
  <c r="CD164" i="11"/>
  <c r="CF164" i="11" s="1"/>
  <c r="DQ164" i="12"/>
  <c r="CZ164" i="12"/>
  <c r="EK161" i="12"/>
  <c r="EC161" i="12"/>
  <c r="ED161" i="12" s="1"/>
  <c r="Y168" i="11"/>
  <c r="H168" i="11"/>
  <c r="A169" i="11"/>
  <c r="CS165" i="11"/>
  <c r="CB165" i="11"/>
  <c r="AH166" i="12"/>
  <c r="AJ166" i="12" s="1"/>
  <c r="DX165" i="10"/>
  <c r="EO165" i="10"/>
  <c r="DX163" i="12"/>
  <c r="EO163" i="12"/>
  <c r="CS167" i="10"/>
  <c r="CB167" i="10"/>
  <c r="CS165" i="12"/>
  <c r="CB165" i="12"/>
  <c r="CO163" i="11"/>
  <c r="CG163" i="11"/>
  <c r="CH163" i="11" s="1"/>
  <c r="CZ164" i="11"/>
  <c r="DQ164" i="11"/>
  <c r="DM164" i="10"/>
  <c r="DE164" i="10"/>
  <c r="DF164" i="10" s="1"/>
  <c r="DZ162" i="11"/>
  <c r="EB162" i="11" s="1"/>
  <c r="AW167" i="11"/>
  <c r="AF167" i="11"/>
  <c r="J167" i="12"/>
  <c r="L167" i="12" s="1"/>
  <c r="EO163" i="11"/>
  <c r="DX163" i="11"/>
  <c r="AH168" i="10"/>
  <c r="AJ168" i="10" s="1"/>
  <c r="J169" i="10"/>
  <c r="J167" i="11"/>
  <c r="L167" i="11" s="1"/>
  <c r="Y168" i="12"/>
  <c r="A169" i="12"/>
  <c r="H168" i="12"/>
  <c r="M170" i="13" l="1"/>
  <c r="AX170" i="11" s="1"/>
  <c r="AY170" i="11" s="1"/>
  <c r="BC170" i="11" s="1"/>
  <c r="BE170" i="11" s="1"/>
  <c r="O170" i="13"/>
  <c r="BV170" i="12" s="1"/>
  <c r="BW170" i="12" s="1"/>
  <c r="CA170" i="12" s="1"/>
  <c r="CC170" i="12" s="1"/>
  <c r="A171" i="13"/>
  <c r="B170" i="13"/>
  <c r="B170" i="8" s="1"/>
  <c r="C170" i="8" s="1"/>
  <c r="G170" i="8" s="1"/>
  <c r="I170" i="8" s="1"/>
  <c r="I170" i="13"/>
  <c r="Z170" i="11" s="1"/>
  <c r="AA170" i="11" s="1"/>
  <c r="AE170" i="11" s="1"/>
  <c r="AG170" i="11" s="1"/>
  <c r="Y170" i="13"/>
  <c r="DR170" i="11" s="1"/>
  <c r="DS170" i="11" s="1"/>
  <c r="DW170" i="11" s="1"/>
  <c r="DY170" i="11" s="1"/>
  <c r="T170" i="13"/>
  <c r="CT170" i="10" s="1"/>
  <c r="CU170" i="10" s="1"/>
  <c r="CY170" i="10" s="1"/>
  <c r="DA170" i="10" s="1"/>
  <c r="C170" i="13"/>
  <c r="B170" i="12" s="1"/>
  <c r="C170" i="12" s="1"/>
  <c r="G170" i="12" s="1"/>
  <c r="I170" i="12" s="1"/>
  <c r="U170" i="13"/>
  <c r="CT170" i="11" s="1"/>
  <c r="CU170" i="11" s="1"/>
  <c r="CY170" i="11" s="1"/>
  <c r="DA170" i="11" s="1"/>
  <c r="E170" i="13"/>
  <c r="B170" i="11" s="1"/>
  <c r="C170" i="11" s="1"/>
  <c r="G170" i="11" s="1"/>
  <c r="I170" i="11" s="1"/>
  <c r="R170" i="13"/>
  <c r="CT170" i="8" s="1"/>
  <c r="CU170" i="8" s="1"/>
  <c r="CY170" i="8" s="1"/>
  <c r="DA170" i="8" s="1"/>
  <c r="S170" i="13"/>
  <c r="CT170" i="12" s="1"/>
  <c r="CU170" i="12" s="1"/>
  <c r="CY170" i="12" s="1"/>
  <c r="DA170" i="12" s="1"/>
  <c r="Q170" i="13"/>
  <c r="BV170" i="11" s="1"/>
  <c r="BW170" i="11" s="1"/>
  <c r="CA170" i="11" s="1"/>
  <c r="CC170" i="11" s="1"/>
  <c r="V170" i="13"/>
  <c r="DR170" i="8" s="1"/>
  <c r="DS170" i="8" s="1"/>
  <c r="DW170" i="8" s="1"/>
  <c r="DY170" i="8" s="1"/>
  <c r="L170" i="13"/>
  <c r="AX170" i="10" s="1"/>
  <c r="AY170" i="10" s="1"/>
  <c r="BC170" i="10" s="1"/>
  <c r="BE170" i="10" s="1"/>
  <c r="K170" i="13"/>
  <c r="AX170" i="12" s="1"/>
  <c r="AY170" i="12" s="1"/>
  <c r="BC170" i="12" s="1"/>
  <c r="BE170" i="12" s="1"/>
  <c r="D170" i="13"/>
  <c r="B170" i="10" s="1"/>
  <c r="C170" i="10" s="1"/>
  <c r="G170" i="10" s="1"/>
  <c r="I170" i="10" s="1"/>
  <c r="G170" i="13"/>
  <c r="Z170" i="12" s="1"/>
  <c r="AA170" i="12" s="1"/>
  <c r="AE170" i="12" s="1"/>
  <c r="AG170" i="12" s="1"/>
  <c r="F170" i="13"/>
  <c r="Z170" i="8" s="1"/>
  <c r="AA170" i="8" s="1"/>
  <c r="AE170" i="8" s="1"/>
  <c r="AG170" i="8" s="1"/>
  <c r="X170" i="13"/>
  <c r="DR170" i="10" s="1"/>
  <c r="DS170" i="10" s="1"/>
  <c r="DW170" i="10" s="1"/>
  <c r="DY170" i="10" s="1"/>
  <c r="H170" i="13"/>
  <c r="Z170" i="10" s="1"/>
  <c r="AA170" i="10" s="1"/>
  <c r="AE170" i="10" s="1"/>
  <c r="AG170" i="10" s="1"/>
  <c r="J170" i="13"/>
  <c r="AX170" i="8" s="1"/>
  <c r="AY170" i="8" s="1"/>
  <c r="BC170" i="8" s="1"/>
  <c r="BE170" i="8" s="1"/>
  <c r="P170" i="13"/>
  <c r="BV170" i="10" s="1"/>
  <c r="BW170" i="10" s="1"/>
  <c r="CA170" i="10" s="1"/>
  <c r="CC170" i="10" s="1"/>
  <c r="W170" i="13"/>
  <c r="DR170" i="12" s="1"/>
  <c r="DS170" i="12" s="1"/>
  <c r="DW170" i="12" s="1"/>
  <c r="DY170" i="12" s="1"/>
  <c r="N170" i="13"/>
  <c r="BV170" i="8" s="1"/>
  <c r="BW170" i="8" s="1"/>
  <c r="CA170" i="8" s="1"/>
  <c r="CC170" i="8" s="1"/>
  <c r="L169" i="10"/>
  <c r="DK161" i="12"/>
  <c r="DO161" i="12"/>
  <c r="DP161" i="12" s="1"/>
  <c r="EI160" i="12"/>
  <c r="EM160" i="12"/>
  <c r="EN160" i="12" s="1"/>
  <c r="S165" i="11"/>
  <c r="W165" i="11"/>
  <c r="X165" i="11" s="1"/>
  <c r="BO163" i="12"/>
  <c r="BS163" i="12"/>
  <c r="BT163" i="12" s="1"/>
  <c r="AQ166" i="10"/>
  <c r="AU166" i="10"/>
  <c r="AV166" i="10" s="1"/>
  <c r="EI162" i="10"/>
  <c r="EM162" i="10"/>
  <c r="EN162" i="10" s="1"/>
  <c r="BS163" i="11"/>
  <c r="BT163" i="11" s="1"/>
  <c r="BO163" i="11"/>
  <c r="DK161" i="11"/>
  <c r="DO161" i="11"/>
  <c r="DP161" i="11" s="1"/>
  <c r="S165" i="12"/>
  <c r="W165" i="12"/>
  <c r="X165" i="12" s="1"/>
  <c r="AQ164" i="12"/>
  <c r="AU164" i="12"/>
  <c r="AV164" i="12" s="1"/>
  <c r="CQ162" i="8"/>
  <c r="CR162" i="8" s="1"/>
  <c r="CM162" i="8"/>
  <c r="BO162" i="8"/>
  <c r="BS162" i="8"/>
  <c r="BT162" i="8" s="1"/>
  <c r="DK163" i="10"/>
  <c r="DO163" i="10"/>
  <c r="DP163" i="10" s="1"/>
  <c r="CM162" i="11"/>
  <c r="CQ162" i="11"/>
  <c r="CR162" i="11" s="1"/>
  <c r="CM162" i="12"/>
  <c r="CQ162" i="12"/>
  <c r="CR162" i="12" s="1"/>
  <c r="EI160" i="8"/>
  <c r="EM160" i="8"/>
  <c r="EN160" i="8" s="1"/>
  <c r="CM164" i="10"/>
  <c r="CQ164" i="10"/>
  <c r="CR164" i="10" s="1"/>
  <c r="DK160" i="8"/>
  <c r="DO160" i="8"/>
  <c r="DP160" i="8" s="1"/>
  <c r="EI160" i="11"/>
  <c r="EM160" i="11"/>
  <c r="EN160" i="11" s="1"/>
  <c r="BO165" i="10"/>
  <c r="BS165" i="10"/>
  <c r="BT165" i="10" s="1"/>
  <c r="AQ164" i="11"/>
  <c r="AU164" i="11"/>
  <c r="AV164" i="11" s="1"/>
  <c r="O166" i="11"/>
  <c r="R166" i="11" s="1"/>
  <c r="EE163" i="10"/>
  <c r="EH163" i="10" s="1"/>
  <c r="O166" i="12"/>
  <c r="R166" i="12" s="1"/>
  <c r="CI165" i="10"/>
  <c r="CL165" i="10" s="1"/>
  <c r="EE161" i="8"/>
  <c r="EH161" i="8" s="1"/>
  <c r="DG162" i="8"/>
  <c r="DJ162" i="8" s="1"/>
  <c r="O165" i="8"/>
  <c r="R165" i="8" s="1"/>
  <c r="S165" i="8" s="1"/>
  <c r="W165" i="8" s="1"/>
  <c r="X165" i="8" s="1"/>
  <c r="AM165" i="11"/>
  <c r="AP165" i="11" s="1"/>
  <c r="CI163" i="11"/>
  <c r="CL163" i="11" s="1"/>
  <c r="EE161" i="12"/>
  <c r="EH161" i="12" s="1"/>
  <c r="O168" i="10"/>
  <c r="R168" i="10" s="1"/>
  <c r="DG162" i="11"/>
  <c r="DJ162" i="11" s="1"/>
  <c r="DG161" i="8"/>
  <c r="DJ161" i="8" s="1"/>
  <c r="CI163" i="12"/>
  <c r="CL163" i="12" s="1"/>
  <c r="BK164" i="12"/>
  <c r="BN164" i="12" s="1"/>
  <c r="BK163" i="8"/>
  <c r="BN163" i="8" s="1"/>
  <c r="AM164" i="8"/>
  <c r="AP164" i="8" s="1"/>
  <c r="AQ164" i="8" s="1"/>
  <c r="AU164" i="8" s="1"/>
  <c r="AV164" i="8" s="1"/>
  <c r="EE161" i="11"/>
  <c r="EH161" i="11" s="1"/>
  <c r="BK166" i="10"/>
  <c r="BN166" i="10" s="1"/>
  <c r="AM165" i="12"/>
  <c r="AP165" i="12" s="1"/>
  <c r="AM167" i="10"/>
  <c r="AP167" i="10" s="1"/>
  <c r="DG162" i="12"/>
  <c r="DJ162" i="12" s="1"/>
  <c r="BK164" i="11"/>
  <c r="BN164" i="11" s="1"/>
  <c r="DG164" i="10"/>
  <c r="DJ164" i="10" s="1"/>
  <c r="U170" i="10"/>
  <c r="L170" i="10"/>
  <c r="M170" i="10"/>
  <c r="N170" i="10" s="1"/>
  <c r="DB163" i="8"/>
  <c r="DD163" i="8" s="1"/>
  <c r="J167" i="8"/>
  <c r="L167" i="8" s="1"/>
  <c r="EO163" i="8"/>
  <c r="DX163" i="8"/>
  <c r="BU166" i="8"/>
  <c r="BD166" i="8"/>
  <c r="BF166" i="8" s="1"/>
  <c r="BH166" i="8" s="1"/>
  <c r="AW167" i="8"/>
  <c r="AF167" i="8"/>
  <c r="DQ164" i="8"/>
  <c r="CZ164" i="8"/>
  <c r="DB164" i="8" s="1"/>
  <c r="DD164" i="8" s="1"/>
  <c r="AH166" i="8"/>
  <c r="AJ166" i="8" s="1"/>
  <c r="H168" i="8"/>
  <c r="Y168" i="8"/>
  <c r="A169" i="8"/>
  <c r="CO164" i="8"/>
  <c r="CG164" i="8"/>
  <c r="CH164" i="8" s="1"/>
  <c r="BF165" i="8"/>
  <c r="BH165" i="8" s="1"/>
  <c r="CS165" i="8"/>
  <c r="CB165" i="8"/>
  <c r="CD165" i="8" s="1"/>
  <c r="CF165" i="8" s="1"/>
  <c r="AS165" i="8"/>
  <c r="AK165" i="8"/>
  <c r="AL165" i="8" s="1"/>
  <c r="DZ162" i="8"/>
  <c r="EB162" i="8" s="1"/>
  <c r="BQ164" i="8"/>
  <c r="BI164" i="8"/>
  <c r="BJ164" i="8" s="1"/>
  <c r="CO163" i="8"/>
  <c r="CG163" i="8"/>
  <c r="CH163" i="8" s="1"/>
  <c r="U166" i="8"/>
  <c r="M166" i="8"/>
  <c r="N166" i="8" s="1"/>
  <c r="CS168" i="10"/>
  <c r="CB168" i="10"/>
  <c r="BF166" i="12"/>
  <c r="BH166" i="12" s="1"/>
  <c r="AW170" i="10"/>
  <c r="AF170" i="10"/>
  <c r="U169" i="10"/>
  <c r="M169" i="10"/>
  <c r="N169" i="10" s="1"/>
  <c r="AS168" i="10"/>
  <c r="AK168" i="10"/>
  <c r="AL168" i="10" s="1"/>
  <c r="BU167" i="11"/>
  <c r="BD167" i="11"/>
  <c r="DQ167" i="10"/>
  <c r="CZ167" i="10"/>
  <c r="AS166" i="12"/>
  <c r="AK166" i="12"/>
  <c r="AL166" i="12" s="1"/>
  <c r="BQ165" i="12"/>
  <c r="BI165" i="12"/>
  <c r="BJ165" i="12" s="1"/>
  <c r="DM163" i="12"/>
  <c r="DE163" i="12"/>
  <c r="DF163" i="12" s="1"/>
  <c r="CB166" i="12"/>
  <c r="CS166" i="12"/>
  <c r="Y171" i="10"/>
  <c r="A172" i="10"/>
  <c r="H171" i="10"/>
  <c r="J171" i="10" s="1"/>
  <c r="CD167" i="10"/>
  <c r="CF167" i="10" s="1"/>
  <c r="EK164" i="10"/>
  <c r="EC164" i="10"/>
  <c r="ED164" i="10" s="1"/>
  <c r="J168" i="12"/>
  <c r="L168" i="12" s="1"/>
  <c r="DZ163" i="11"/>
  <c r="EB163" i="11" s="1"/>
  <c r="DX164" i="11"/>
  <c r="EO164" i="11"/>
  <c r="CD165" i="11"/>
  <c r="CF165" i="11" s="1"/>
  <c r="EK162" i="12"/>
  <c r="EC162" i="12"/>
  <c r="ED162" i="12" s="1"/>
  <c r="BF166" i="11"/>
  <c r="BH166" i="11" s="1"/>
  <c r="AH167" i="12"/>
  <c r="AJ167" i="12" s="1"/>
  <c r="A170" i="12"/>
  <c r="Y169" i="12"/>
  <c r="H169" i="12"/>
  <c r="EK162" i="11"/>
  <c r="EC162" i="11"/>
  <c r="ED162" i="11" s="1"/>
  <c r="DB164" i="11"/>
  <c r="DD164" i="11" s="1"/>
  <c r="DZ163" i="12"/>
  <c r="EB163" i="12" s="1"/>
  <c r="DQ165" i="11"/>
  <c r="CZ165" i="11"/>
  <c r="AH169" i="10"/>
  <c r="AJ169" i="10" s="1"/>
  <c r="CS166" i="11"/>
  <c r="CB166" i="11"/>
  <c r="BU167" i="12"/>
  <c r="BD167" i="12"/>
  <c r="AW168" i="12"/>
  <c r="AF168" i="12"/>
  <c r="H169" i="11"/>
  <c r="A170" i="11"/>
  <c r="Y169" i="11"/>
  <c r="DB164" i="12"/>
  <c r="DD164" i="12" s="1"/>
  <c r="BU169" i="10"/>
  <c r="BD169" i="10"/>
  <c r="CO166" i="10"/>
  <c r="CG166" i="10"/>
  <c r="CH166" i="10" s="1"/>
  <c r="J168" i="11"/>
  <c r="L168" i="11" s="1"/>
  <c r="DX164" i="12"/>
  <c r="EO164" i="12"/>
  <c r="BQ167" i="10"/>
  <c r="BI167" i="10"/>
  <c r="BJ167" i="10" s="1"/>
  <c r="DB166" i="10"/>
  <c r="DD166" i="10" s="1"/>
  <c r="DM165" i="10"/>
  <c r="DE165" i="10"/>
  <c r="DF165" i="10" s="1"/>
  <c r="DM163" i="11"/>
  <c r="DE163" i="11"/>
  <c r="DF163" i="11" s="1"/>
  <c r="U167" i="11"/>
  <c r="M167" i="11"/>
  <c r="N167" i="11" s="1"/>
  <c r="CD165" i="12"/>
  <c r="CF165" i="12" s="1"/>
  <c r="DZ165" i="10"/>
  <c r="EB165" i="10" s="1"/>
  <c r="AW168" i="11"/>
  <c r="AF168" i="11"/>
  <c r="CO164" i="12"/>
  <c r="CG164" i="12"/>
  <c r="CH164" i="12" s="1"/>
  <c r="DX166" i="10"/>
  <c r="EO166" i="10"/>
  <c r="AH167" i="11"/>
  <c r="AJ167" i="11" s="1"/>
  <c r="U167" i="12"/>
  <c r="M167" i="12"/>
  <c r="N167" i="12" s="1"/>
  <c r="DQ165" i="12"/>
  <c r="CZ165" i="12"/>
  <c r="CO164" i="11"/>
  <c r="CG164" i="11"/>
  <c r="CH164" i="11" s="1"/>
  <c r="BQ165" i="11"/>
  <c r="BI165" i="11"/>
  <c r="BJ165" i="11" s="1"/>
  <c r="AS166" i="11"/>
  <c r="AK166" i="11"/>
  <c r="AL166" i="11" s="1"/>
  <c r="BF168" i="10"/>
  <c r="BH168" i="10" s="1"/>
  <c r="R171" i="13" l="1"/>
  <c r="CT171" i="8" s="1"/>
  <c r="CU171" i="8" s="1"/>
  <c r="CY171" i="8" s="1"/>
  <c r="DA171" i="8" s="1"/>
  <c r="T171" i="13"/>
  <c r="CT171" i="10" s="1"/>
  <c r="CU171" i="10" s="1"/>
  <c r="CY171" i="10" s="1"/>
  <c r="DA171" i="10" s="1"/>
  <c r="D171" i="13"/>
  <c r="B171" i="10" s="1"/>
  <c r="C171" i="10" s="1"/>
  <c r="G171" i="10" s="1"/>
  <c r="I171" i="10" s="1"/>
  <c r="U171" i="13"/>
  <c r="CT171" i="11" s="1"/>
  <c r="CU171" i="11" s="1"/>
  <c r="CY171" i="11" s="1"/>
  <c r="DA171" i="11" s="1"/>
  <c r="P171" i="13"/>
  <c r="BV171" i="10" s="1"/>
  <c r="BW171" i="10" s="1"/>
  <c r="CA171" i="10" s="1"/>
  <c r="CC171" i="10" s="1"/>
  <c r="W171" i="13"/>
  <c r="DR171" i="12" s="1"/>
  <c r="DS171" i="12" s="1"/>
  <c r="DW171" i="12" s="1"/>
  <c r="DY171" i="12" s="1"/>
  <c r="Q171" i="13"/>
  <c r="BV171" i="11" s="1"/>
  <c r="BW171" i="11" s="1"/>
  <c r="CA171" i="11" s="1"/>
  <c r="CC171" i="11" s="1"/>
  <c r="I171" i="13"/>
  <c r="Z171" i="11" s="1"/>
  <c r="AA171" i="11" s="1"/>
  <c r="AE171" i="11" s="1"/>
  <c r="AG171" i="11" s="1"/>
  <c r="K171" i="13"/>
  <c r="AX171" i="12" s="1"/>
  <c r="AY171" i="12" s="1"/>
  <c r="BC171" i="12" s="1"/>
  <c r="BE171" i="12" s="1"/>
  <c r="V171" i="13"/>
  <c r="DR171" i="8" s="1"/>
  <c r="DS171" i="8" s="1"/>
  <c r="DW171" i="8" s="1"/>
  <c r="DY171" i="8" s="1"/>
  <c r="Y171" i="13"/>
  <c r="DR171" i="11" s="1"/>
  <c r="DS171" i="11" s="1"/>
  <c r="DW171" i="11" s="1"/>
  <c r="DY171" i="11" s="1"/>
  <c r="F171" i="13"/>
  <c r="Z171" i="8" s="1"/>
  <c r="AA171" i="8" s="1"/>
  <c r="AE171" i="8" s="1"/>
  <c r="AG171" i="8" s="1"/>
  <c r="X171" i="13"/>
  <c r="DR171" i="10" s="1"/>
  <c r="DS171" i="10" s="1"/>
  <c r="DW171" i="10" s="1"/>
  <c r="DY171" i="10" s="1"/>
  <c r="G171" i="13"/>
  <c r="Z171" i="12" s="1"/>
  <c r="AA171" i="12" s="1"/>
  <c r="AE171" i="12" s="1"/>
  <c r="AG171" i="12" s="1"/>
  <c r="C171" i="13"/>
  <c r="B171" i="12" s="1"/>
  <c r="C171" i="12" s="1"/>
  <c r="G171" i="12" s="1"/>
  <c r="I171" i="12" s="1"/>
  <c r="B171" i="13"/>
  <c r="B171" i="8" s="1"/>
  <c r="C171" i="8" s="1"/>
  <c r="G171" i="8" s="1"/>
  <c r="I171" i="8" s="1"/>
  <c r="H171" i="13"/>
  <c r="Z171" i="10" s="1"/>
  <c r="AA171" i="10" s="1"/>
  <c r="AE171" i="10" s="1"/>
  <c r="AG171" i="10" s="1"/>
  <c r="S171" i="13"/>
  <c r="CT171" i="12" s="1"/>
  <c r="CU171" i="12" s="1"/>
  <c r="CY171" i="12" s="1"/>
  <c r="DA171" i="12" s="1"/>
  <c r="A172" i="13"/>
  <c r="O171" i="13"/>
  <c r="BV171" i="12" s="1"/>
  <c r="BW171" i="12" s="1"/>
  <c r="CA171" i="12" s="1"/>
  <c r="CC171" i="12" s="1"/>
  <c r="M171" i="13"/>
  <c r="AX171" i="11" s="1"/>
  <c r="AY171" i="11" s="1"/>
  <c r="BC171" i="11" s="1"/>
  <c r="BE171" i="11" s="1"/>
  <c r="L171" i="13"/>
  <c r="AX171" i="10" s="1"/>
  <c r="AY171" i="10" s="1"/>
  <c r="BC171" i="10" s="1"/>
  <c r="BE171" i="10" s="1"/>
  <c r="E171" i="13"/>
  <c r="B171" i="11" s="1"/>
  <c r="C171" i="11" s="1"/>
  <c r="G171" i="11" s="1"/>
  <c r="I171" i="11" s="1"/>
  <c r="N171" i="13"/>
  <c r="BV171" i="8" s="1"/>
  <c r="BW171" i="8" s="1"/>
  <c r="CA171" i="8" s="1"/>
  <c r="CC171" i="8" s="1"/>
  <c r="J171" i="13"/>
  <c r="AX171" i="8" s="1"/>
  <c r="AY171" i="8" s="1"/>
  <c r="BC171" i="8" s="1"/>
  <c r="BE171" i="8" s="1"/>
  <c r="DO162" i="12"/>
  <c r="DP162" i="12" s="1"/>
  <c r="DK162" i="12"/>
  <c r="CM163" i="12"/>
  <c r="CQ163" i="12"/>
  <c r="CR163" i="12" s="1"/>
  <c r="DK162" i="8"/>
  <c r="DO162" i="8"/>
  <c r="DP162" i="8" s="1"/>
  <c r="AQ167" i="10"/>
  <c r="AU167" i="10"/>
  <c r="AV167" i="10" s="1"/>
  <c r="DK161" i="8"/>
  <c r="DO161" i="8"/>
  <c r="DP161" i="8" s="1"/>
  <c r="EM161" i="8"/>
  <c r="EN161" i="8" s="1"/>
  <c r="EI161" i="8"/>
  <c r="AQ165" i="12"/>
  <c r="AU165" i="12"/>
  <c r="AV165" i="12" s="1"/>
  <c r="DK162" i="11"/>
  <c r="DO162" i="11"/>
  <c r="DP162" i="11" s="1"/>
  <c r="CM165" i="10"/>
  <c r="CQ165" i="10"/>
  <c r="CR165" i="10" s="1"/>
  <c r="BS166" i="10"/>
  <c r="BT166" i="10" s="1"/>
  <c r="BO166" i="10"/>
  <c r="S168" i="10"/>
  <c r="W168" i="10"/>
  <c r="X168" i="10" s="1"/>
  <c r="S166" i="12"/>
  <c r="W166" i="12"/>
  <c r="X166" i="12" s="1"/>
  <c r="EI161" i="11"/>
  <c r="EM161" i="11"/>
  <c r="EN161" i="11" s="1"/>
  <c r="EI161" i="12"/>
  <c r="EM161" i="12"/>
  <c r="EN161" i="12" s="1"/>
  <c r="EI163" i="10"/>
  <c r="EM163" i="10"/>
  <c r="EN163" i="10" s="1"/>
  <c r="CM163" i="11"/>
  <c r="CQ163" i="11"/>
  <c r="CR163" i="11" s="1"/>
  <c r="S166" i="11"/>
  <c r="W166" i="11"/>
  <c r="X166" i="11" s="1"/>
  <c r="DK164" i="10"/>
  <c r="DO164" i="10"/>
  <c r="DP164" i="10" s="1"/>
  <c r="BO163" i="8"/>
  <c r="BS163" i="8"/>
  <c r="BT163" i="8" s="1"/>
  <c r="AQ165" i="11"/>
  <c r="AU165" i="11"/>
  <c r="AV165" i="11" s="1"/>
  <c r="BO164" i="11"/>
  <c r="BS164" i="11"/>
  <c r="BT164" i="11" s="1"/>
  <c r="BO164" i="12"/>
  <c r="BS164" i="12"/>
  <c r="BT164" i="12" s="1"/>
  <c r="DG165" i="10"/>
  <c r="DJ165" i="10" s="1"/>
  <c r="O166" i="8"/>
  <c r="R166" i="8" s="1"/>
  <c r="S166" i="8" s="1"/>
  <c r="W166" i="8" s="1"/>
  <c r="X166" i="8" s="1"/>
  <c r="O170" i="10"/>
  <c r="R170" i="10" s="1"/>
  <c r="BK165" i="11"/>
  <c r="BN165" i="11" s="1"/>
  <c r="CI166" i="10"/>
  <c r="CL166" i="10" s="1"/>
  <c r="AM166" i="12"/>
  <c r="AP166" i="12" s="1"/>
  <c r="O169" i="10"/>
  <c r="R169" i="10" s="1"/>
  <c r="AM165" i="8"/>
  <c r="AP165" i="8" s="1"/>
  <c r="AQ165" i="8" s="1"/>
  <c r="AU165" i="8" s="1"/>
  <c r="AV165" i="8" s="1"/>
  <c r="O167" i="12"/>
  <c r="R167" i="12" s="1"/>
  <c r="CI164" i="11"/>
  <c r="CL164" i="11" s="1"/>
  <c r="O167" i="11"/>
  <c r="R167" i="11" s="1"/>
  <c r="BK167" i="10"/>
  <c r="BN167" i="10" s="1"/>
  <c r="EE164" i="10"/>
  <c r="EH164" i="10" s="1"/>
  <c r="CI163" i="8"/>
  <c r="CL163" i="8" s="1"/>
  <c r="CI164" i="12"/>
  <c r="CL164" i="12" s="1"/>
  <c r="DG163" i="11"/>
  <c r="DJ163" i="11" s="1"/>
  <c r="EE162" i="12"/>
  <c r="EH162" i="12" s="1"/>
  <c r="DG163" i="12"/>
  <c r="DJ163" i="12" s="1"/>
  <c r="EE162" i="11"/>
  <c r="EH162" i="11" s="1"/>
  <c r="BK164" i="8"/>
  <c r="BN164" i="8" s="1"/>
  <c r="CI164" i="8"/>
  <c r="CL164" i="8" s="1"/>
  <c r="AM166" i="11"/>
  <c r="AP166" i="11" s="1"/>
  <c r="BK165" i="12"/>
  <c r="BN165" i="12" s="1"/>
  <c r="AM168" i="10"/>
  <c r="AP168" i="10" s="1"/>
  <c r="U171" i="10"/>
  <c r="M171" i="10"/>
  <c r="N171" i="10" s="1"/>
  <c r="AF168" i="8"/>
  <c r="AW168" i="8"/>
  <c r="BQ166" i="8"/>
  <c r="BI166" i="8"/>
  <c r="BJ166" i="8" s="1"/>
  <c r="BQ165" i="8"/>
  <c r="BI165" i="8"/>
  <c r="BJ165" i="8" s="1"/>
  <c r="J168" i="8"/>
  <c r="L168" i="8" s="1"/>
  <c r="CB166" i="8"/>
  <c r="CS166" i="8"/>
  <c r="DZ163" i="8"/>
  <c r="EB163" i="8" s="1"/>
  <c r="EK162" i="8"/>
  <c r="EC162" i="8"/>
  <c r="ED162" i="8" s="1"/>
  <c r="AS166" i="8"/>
  <c r="AK166" i="8"/>
  <c r="AL166" i="8" s="1"/>
  <c r="DM164" i="8"/>
  <c r="DE164" i="8"/>
  <c r="DF164" i="8" s="1"/>
  <c r="DX164" i="8"/>
  <c r="EO164" i="8"/>
  <c r="U167" i="8"/>
  <c r="M167" i="8"/>
  <c r="N167" i="8" s="1"/>
  <c r="CO165" i="8"/>
  <c r="CG165" i="8"/>
  <c r="CH165" i="8" s="1"/>
  <c r="AH167" i="8"/>
  <c r="AJ167" i="8" s="1"/>
  <c r="DQ165" i="8"/>
  <c r="CZ165" i="8"/>
  <c r="A170" i="8"/>
  <c r="Y169" i="8"/>
  <c r="H169" i="8"/>
  <c r="BU167" i="8"/>
  <c r="BD167" i="8"/>
  <c r="DM163" i="8"/>
  <c r="DE163" i="8"/>
  <c r="DF163" i="8" s="1"/>
  <c r="CS167" i="12"/>
  <c r="CB167" i="12"/>
  <c r="U168" i="12"/>
  <c r="M168" i="12"/>
  <c r="N168" i="12" s="1"/>
  <c r="DB167" i="10"/>
  <c r="DD167" i="10" s="1"/>
  <c r="BQ166" i="12"/>
  <c r="BI166" i="12"/>
  <c r="BJ166" i="12" s="1"/>
  <c r="H170" i="11"/>
  <c r="Y170" i="11"/>
  <c r="A171" i="11"/>
  <c r="Y170" i="12"/>
  <c r="A171" i="12"/>
  <c r="H170" i="12"/>
  <c r="DB165" i="12"/>
  <c r="DD165" i="12" s="1"/>
  <c r="AH168" i="11"/>
  <c r="AJ168" i="11" s="1"/>
  <c r="DZ164" i="12"/>
  <c r="EB164" i="12" s="1"/>
  <c r="J169" i="11"/>
  <c r="L169" i="11" s="1"/>
  <c r="CD166" i="11"/>
  <c r="CF166" i="11" s="1"/>
  <c r="AS169" i="10"/>
  <c r="AK169" i="10"/>
  <c r="AL169" i="10" s="1"/>
  <c r="DM164" i="11"/>
  <c r="DE164" i="11"/>
  <c r="DF164" i="11" s="1"/>
  <c r="BQ166" i="11"/>
  <c r="BI166" i="11"/>
  <c r="BJ166" i="11" s="1"/>
  <c r="CO165" i="11"/>
  <c r="CG165" i="11"/>
  <c r="CH165" i="11" s="1"/>
  <c r="DX167" i="10"/>
  <c r="EO167" i="10"/>
  <c r="DX165" i="12"/>
  <c r="EO165" i="12"/>
  <c r="BU168" i="11"/>
  <c r="BD168" i="11"/>
  <c r="DM166" i="10"/>
  <c r="DE166" i="10"/>
  <c r="DF166" i="10" s="1"/>
  <c r="BF169" i="10"/>
  <c r="BH169" i="10" s="1"/>
  <c r="AH168" i="12"/>
  <c r="AJ168" i="12" s="1"/>
  <c r="DQ166" i="11"/>
  <c r="CZ166" i="11"/>
  <c r="Y172" i="10"/>
  <c r="A173" i="10"/>
  <c r="H172" i="10"/>
  <c r="J172" i="10" s="1"/>
  <c r="U168" i="11"/>
  <c r="M168" i="11"/>
  <c r="N168" i="11" s="1"/>
  <c r="CB169" i="10"/>
  <c r="CS169" i="10"/>
  <c r="BU168" i="12"/>
  <c r="BD168" i="12"/>
  <c r="DZ164" i="11"/>
  <c r="EB164" i="11" s="1"/>
  <c r="AW171" i="10"/>
  <c r="AF171" i="10"/>
  <c r="CD168" i="10"/>
  <c r="CF168" i="10" s="1"/>
  <c r="DZ166" i="10"/>
  <c r="EB166" i="10" s="1"/>
  <c r="EK165" i="10"/>
  <c r="EC165" i="10"/>
  <c r="ED165" i="10" s="1"/>
  <c r="DB165" i="11"/>
  <c r="DD165" i="11" s="1"/>
  <c r="DQ166" i="12"/>
  <c r="CZ166" i="12"/>
  <c r="BF167" i="11"/>
  <c r="BH167" i="11" s="1"/>
  <c r="CZ168" i="10"/>
  <c r="DQ168" i="10"/>
  <c r="BQ168" i="10"/>
  <c r="BI168" i="10"/>
  <c r="BJ168" i="10" s="1"/>
  <c r="DX165" i="11"/>
  <c r="EO165" i="11"/>
  <c r="CD166" i="12"/>
  <c r="CF166" i="12" s="1"/>
  <c r="CS167" i="11"/>
  <c r="CB167" i="11"/>
  <c r="AH170" i="10"/>
  <c r="AJ170" i="10" s="1"/>
  <c r="CO165" i="12"/>
  <c r="CG165" i="12"/>
  <c r="CH165" i="12" s="1"/>
  <c r="DM164" i="12"/>
  <c r="DE164" i="12"/>
  <c r="DF164" i="12" s="1"/>
  <c r="J169" i="12"/>
  <c r="L169" i="12" s="1"/>
  <c r="EK163" i="11"/>
  <c r="EC163" i="11"/>
  <c r="ED163" i="11" s="1"/>
  <c r="CO167" i="10"/>
  <c r="CG167" i="10"/>
  <c r="CH167" i="10" s="1"/>
  <c r="BU170" i="10"/>
  <c r="BD170" i="10"/>
  <c r="AS167" i="11"/>
  <c r="AK167" i="11"/>
  <c r="AL167" i="11" s="1"/>
  <c r="AW169" i="11"/>
  <c r="AF169" i="11"/>
  <c r="BF167" i="12"/>
  <c r="BH167" i="12" s="1"/>
  <c r="EK163" i="12"/>
  <c r="EC163" i="12"/>
  <c r="ED163" i="12" s="1"/>
  <c r="AF169" i="12"/>
  <c r="AW169" i="12"/>
  <c r="AS167" i="12"/>
  <c r="AK167" i="12"/>
  <c r="AL167" i="12" s="1"/>
  <c r="L171" i="10" l="1"/>
  <c r="I172" i="13"/>
  <c r="Z172" i="11" s="1"/>
  <c r="AA172" i="11" s="1"/>
  <c r="AE172" i="11" s="1"/>
  <c r="AG172" i="11" s="1"/>
  <c r="H172" i="13"/>
  <c r="Z172" i="10" s="1"/>
  <c r="AA172" i="10" s="1"/>
  <c r="AE172" i="10" s="1"/>
  <c r="AG172" i="10" s="1"/>
  <c r="F172" i="13"/>
  <c r="Z172" i="8" s="1"/>
  <c r="AA172" i="8" s="1"/>
  <c r="AE172" i="8" s="1"/>
  <c r="AG172" i="8" s="1"/>
  <c r="U172" i="13"/>
  <c r="CT172" i="11" s="1"/>
  <c r="CU172" i="11" s="1"/>
  <c r="CY172" i="11" s="1"/>
  <c r="DA172" i="11" s="1"/>
  <c r="Q172" i="13"/>
  <c r="BV172" i="11" s="1"/>
  <c r="BW172" i="11" s="1"/>
  <c r="CA172" i="11" s="1"/>
  <c r="CC172" i="11" s="1"/>
  <c r="G172" i="13"/>
  <c r="Z172" i="12" s="1"/>
  <c r="AA172" i="12" s="1"/>
  <c r="AE172" i="12" s="1"/>
  <c r="AG172" i="12" s="1"/>
  <c r="L172" i="13"/>
  <c r="AX172" i="10" s="1"/>
  <c r="AY172" i="10" s="1"/>
  <c r="BC172" i="10" s="1"/>
  <c r="BE172" i="10" s="1"/>
  <c r="J172" i="13"/>
  <c r="AX172" i="8" s="1"/>
  <c r="AY172" i="8" s="1"/>
  <c r="BC172" i="8" s="1"/>
  <c r="BE172" i="8" s="1"/>
  <c r="A173" i="13"/>
  <c r="B172" i="13"/>
  <c r="B172" i="8" s="1"/>
  <c r="C172" i="8" s="1"/>
  <c r="G172" i="8" s="1"/>
  <c r="I172" i="8" s="1"/>
  <c r="R172" i="13"/>
  <c r="CT172" i="8" s="1"/>
  <c r="CU172" i="8" s="1"/>
  <c r="CY172" i="8" s="1"/>
  <c r="DA172" i="8" s="1"/>
  <c r="M172" i="13"/>
  <c r="AX172" i="11" s="1"/>
  <c r="AY172" i="11" s="1"/>
  <c r="BC172" i="11" s="1"/>
  <c r="BE172" i="11" s="1"/>
  <c r="C172" i="13"/>
  <c r="B172" i="12" s="1"/>
  <c r="C172" i="12" s="1"/>
  <c r="G172" i="12" s="1"/>
  <c r="I172" i="12" s="1"/>
  <c r="N172" i="13"/>
  <c r="BV172" i="8" s="1"/>
  <c r="BW172" i="8" s="1"/>
  <c r="CA172" i="8" s="1"/>
  <c r="CC172" i="8" s="1"/>
  <c r="O172" i="13"/>
  <c r="BV172" i="12" s="1"/>
  <c r="BW172" i="12" s="1"/>
  <c r="CA172" i="12" s="1"/>
  <c r="CC172" i="12" s="1"/>
  <c r="K172" i="13"/>
  <c r="AX172" i="12" s="1"/>
  <c r="AY172" i="12" s="1"/>
  <c r="BC172" i="12" s="1"/>
  <c r="BE172" i="12" s="1"/>
  <c r="P172" i="13"/>
  <c r="BV172" i="10" s="1"/>
  <c r="BW172" i="10" s="1"/>
  <c r="CA172" i="10" s="1"/>
  <c r="CC172" i="10" s="1"/>
  <c r="S172" i="13"/>
  <c r="CT172" i="12" s="1"/>
  <c r="CU172" i="12" s="1"/>
  <c r="CY172" i="12" s="1"/>
  <c r="DA172" i="12" s="1"/>
  <c r="V172" i="13"/>
  <c r="DR172" i="8" s="1"/>
  <c r="DS172" i="8" s="1"/>
  <c r="DW172" i="8" s="1"/>
  <c r="DY172" i="8" s="1"/>
  <c r="T172" i="13"/>
  <c r="CT172" i="10" s="1"/>
  <c r="CU172" i="10" s="1"/>
  <c r="CY172" i="10" s="1"/>
  <c r="DA172" i="10" s="1"/>
  <c r="E172" i="13"/>
  <c r="B172" i="11" s="1"/>
  <c r="C172" i="11" s="1"/>
  <c r="G172" i="11" s="1"/>
  <c r="I172" i="11" s="1"/>
  <c r="W172" i="13"/>
  <c r="DR172" i="12" s="1"/>
  <c r="DS172" i="12" s="1"/>
  <c r="DW172" i="12" s="1"/>
  <c r="DY172" i="12" s="1"/>
  <c r="Y172" i="13"/>
  <c r="DR172" i="11" s="1"/>
  <c r="DS172" i="11" s="1"/>
  <c r="DW172" i="11" s="1"/>
  <c r="DY172" i="11" s="1"/>
  <c r="D172" i="13"/>
  <c r="B172" i="10" s="1"/>
  <c r="C172" i="10" s="1"/>
  <c r="G172" i="10" s="1"/>
  <c r="I172" i="10" s="1"/>
  <c r="M172" i="10" s="1"/>
  <c r="N172" i="10" s="1"/>
  <c r="X172" i="13"/>
  <c r="DR172" i="10" s="1"/>
  <c r="DS172" i="10" s="1"/>
  <c r="DW172" i="10" s="1"/>
  <c r="DY172" i="10" s="1"/>
  <c r="BO164" i="8"/>
  <c r="BS164" i="8"/>
  <c r="BT164" i="8" s="1"/>
  <c r="BO167" i="10"/>
  <c r="BS167" i="10"/>
  <c r="BT167" i="10" s="1"/>
  <c r="BO165" i="11"/>
  <c r="BS165" i="11"/>
  <c r="BT165" i="11" s="1"/>
  <c r="EI162" i="11"/>
  <c r="EM162" i="11"/>
  <c r="EN162" i="11" s="1"/>
  <c r="S167" i="11"/>
  <c r="W167" i="11"/>
  <c r="X167" i="11" s="1"/>
  <c r="W170" i="10"/>
  <c r="X170" i="10" s="1"/>
  <c r="S170" i="10"/>
  <c r="DK163" i="12"/>
  <c r="DO163" i="12"/>
  <c r="DP163" i="12" s="1"/>
  <c r="CM164" i="11"/>
  <c r="CQ164" i="11"/>
  <c r="CR164" i="11" s="1"/>
  <c r="EI162" i="12"/>
  <c r="EM162" i="12"/>
  <c r="EN162" i="12" s="1"/>
  <c r="S167" i="12"/>
  <c r="W167" i="12"/>
  <c r="X167" i="12" s="1"/>
  <c r="DK165" i="10"/>
  <c r="DO165" i="10"/>
  <c r="DP165" i="10" s="1"/>
  <c r="BO165" i="12"/>
  <c r="BS165" i="12"/>
  <c r="BT165" i="12" s="1"/>
  <c r="CM164" i="12"/>
  <c r="CQ164" i="12"/>
  <c r="CR164" i="12" s="1"/>
  <c r="S169" i="10"/>
  <c r="W169" i="10"/>
  <c r="X169" i="10" s="1"/>
  <c r="AQ168" i="10"/>
  <c r="AU168" i="10"/>
  <c r="AV168" i="10" s="1"/>
  <c r="AQ166" i="11"/>
  <c r="AU166" i="11"/>
  <c r="AV166" i="11" s="1"/>
  <c r="CM163" i="8"/>
  <c r="CQ163" i="8"/>
  <c r="CR163" i="8" s="1"/>
  <c r="AQ166" i="12"/>
  <c r="AU166" i="12"/>
  <c r="AV166" i="12" s="1"/>
  <c r="DK163" i="11"/>
  <c r="DO163" i="11"/>
  <c r="DP163" i="11" s="1"/>
  <c r="CM164" i="8"/>
  <c r="CQ164" i="8"/>
  <c r="CR164" i="8" s="1"/>
  <c r="EI164" i="10"/>
  <c r="EM164" i="10"/>
  <c r="EN164" i="10" s="1"/>
  <c r="CM166" i="10"/>
  <c r="CQ166" i="10"/>
  <c r="CR166" i="10" s="1"/>
  <c r="DG164" i="12"/>
  <c r="DJ164" i="12" s="1"/>
  <c r="BK166" i="11"/>
  <c r="BN166" i="11" s="1"/>
  <c r="DG163" i="8"/>
  <c r="DJ163" i="8" s="1"/>
  <c r="DG164" i="8"/>
  <c r="DJ164" i="8" s="1"/>
  <c r="EE165" i="10"/>
  <c r="EH165" i="10" s="1"/>
  <c r="BK166" i="12"/>
  <c r="BN166" i="12" s="1"/>
  <c r="CI165" i="12"/>
  <c r="CL165" i="12" s="1"/>
  <c r="BK168" i="10"/>
  <c r="BN168" i="10" s="1"/>
  <c r="DG164" i="11"/>
  <c r="DJ164" i="11" s="1"/>
  <c r="AM167" i="12"/>
  <c r="AP167" i="12" s="1"/>
  <c r="CI167" i="10"/>
  <c r="CL167" i="10" s="1"/>
  <c r="CI165" i="8"/>
  <c r="CL165" i="8" s="1"/>
  <c r="AM166" i="8"/>
  <c r="AP166" i="8" s="1"/>
  <c r="AQ166" i="8" s="1"/>
  <c r="AU166" i="8" s="1"/>
  <c r="AV166" i="8" s="1"/>
  <c r="BK165" i="8"/>
  <c r="BN165" i="8" s="1"/>
  <c r="AM169" i="10"/>
  <c r="AP169" i="10" s="1"/>
  <c r="EE163" i="11"/>
  <c r="EH163" i="11" s="1"/>
  <c r="O168" i="11"/>
  <c r="R168" i="11" s="1"/>
  <c r="O168" i="12"/>
  <c r="R168" i="12" s="1"/>
  <c r="O167" i="8"/>
  <c r="R167" i="8" s="1"/>
  <c r="S167" i="8" s="1"/>
  <c r="W167" i="8" s="1"/>
  <c r="X167" i="8" s="1"/>
  <c r="EE162" i="8"/>
  <c r="EH162" i="8" s="1"/>
  <c r="BK166" i="8"/>
  <c r="BN166" i="8" s="1"/>
  <c r="O171" i="10"/>
  <c r="R171" i="10" s="1"/>
  <c r="DG166" i="10"/>
  <c r="DJ166" i="10" s="1"/>
  <c r="CI165" i="11"/>
  <c r="CL165" i="11" s="1"/>
  <c r="EE163" i="12"/>
  <c r="EH163" i="12" s="1"/>
  <c r="AM167" i="11"/>
  <c r="AP167" i="11" s="1"/>
  <c r="U172" i="10"/>
  <c r="CS167" i="8"/>
  <c r="CB167" i="8"/>
  <c r="CD167" i="8" s="1"/>
  <c r="CF167" i="8" s="1"/>
  <c r="EK163" i="8"/>
  <c r="EC163" i="8"/>
  <c r="ED163" i="8" s="1"/>
  <c r="J169" i="8"/>
  <c r="L169" i="8" s="1"/>
  <c r="AW169" i="8"/>
  <c r="AF169" i="8"/>
  <c r="AH169" i="8" s="1"/>
  <c r="AJ169" i="8" s="1"/>
  <c r="CZ166" i="8"/>
  <c r="DQ166" i="8"/>
  <c r="Y170" i="8"/>
  <c r="H170" i="8"/>
  <c r="A171" i="8"/>
  <c r="CD166" i="8"/>
  <c r="CF166" i="8" s="1"/>
  <c r="DB165" i="8"/>
  <c r="DD165" i="8" s="1"/>
  <c r="DX165" i="8"/>
  <c r="EO165" i="8"/>
  <c r="U168" i="8"/>
  <c r="M168" i="8"/>
  <c r="N168" i="8" s="1"/>
  <c r="DZ164" i="8"/>
  <c r="EB164" i="8" s="1"/>
  <c r="BU168" i="8"/>
  <c r="BD168" i="8"/>
  <c r="BF167" i="8"/>
  <c r="BH167" i="8" s="1"/>
  <c r="AS167" i="8"/>
  <c r="AK167" i="8"/>
  <c r="AL167" i="8" s="1"/>
  <c r="AH168" i="8"/>
  <c r="AJ168" i="8" s="1"/>
  <c r="AH169" i="11"/>
  <c r="AJ169" i="11" s="1"/>
  <c r="DQ167" i="11"/>
  <c r="CZ167" i="11"/>
  <c r="DX168" i="10"/>
  <c r="EO168" i="10"/>
  <c r="AH171" i="10"/>
  <c r="AJ171" i="10" s="1"/>
  <c r="CS168" i="12"/>
  <c r="CB168" i="12"/>
  <c r="DX166" i="11"/>
  <c r="EO166" i="11"/>
  <c r="BF168" i="11"/>
  <c r="BH168" i="11" s="1"/>
  <c r="J170" i="11"/>
  <c r="L170" i="11" s="1"/>
  <c r="BD169" i="11"/>
  <c r="BU169" i="11"/>
  <c r="DB168" i="10"/>
  <c r="DD168" i="10" s="1"/>
  <c r="BU171" i="10"/>
  <c r="BD171" i="10"/>
  <c r="DQ169" i="10"/>
  <c r="CZ169" i="10"/>
  <c r="CB168" i="11"/>
  <c r="CS168" i="11"/>
  <c r="DZ167" i="10"/>
  <c r="EB167" i="10" s="1"/>
  <c r="DM165" i="12"/>
  <c r="DE165" i="12"/>
  <c r="DF165" i="12" s="1"/>
  <c r="BU169" i="12"/>
  <c r="BD169" i="12"/>
  <c r="CO166" i="12"/>
  <c r="CG166" i="12"/>
  <c r="CH166" i="12" s="1"/>
  <c r="CD169" i="10"/>
  <c r="CF169" i="10" s="1"/>
  <c r="AS168" i="12"/>
  <c r="AK168" i="12"/>
  <c r="AL168" i="12" s="1"/>
  <c r="AH169" i="12"/>
  <c r="AJ169" i="12" s="1"/>
  <c r="BF170" i="10"/>
  <c r="BH170" i="10" s="1"/>
  <c r="BQ167" i="11"/>
  <c r="BI167" i="11"/>
  <c r="BJ167" i="11" s="1"/>
  <c r="Y173" i="10"/>
  <c r="H173" i="10"/>
  <c r="J173" i="10" s="1"/>
  <c r="A174" i="10"/>
  <c r="EK164" i="12"/>
  <c r="EC164" i="12"/>
  <c r="ED164" i="12" s="1"/>
  <c r="J170" i="12"/>
  <c r="L170" i="12" s="1"/>
  <c r="CD167" i="12"/>
  <c r="CF167" i="12" s="1"/>
  <c r="CS170" i="10"/>
  <c r="CB170" i="10"/>
  <c r="DB166" i="12"/>
  <c r="DD166" i="12" s="1"/>
  <c r="EK164" i="11"/>
  <c r="EC164" i="11"/>
  <c r="ED164" i="11" s="1"/>
  <c r="AW172" i="10"/>
  <c r="AF172" i="10"/>
  <c r="BQ169" i="10"/>
  <c r="BI169" i="10"/>
  <c r="BJ169" i="10" s="1"/>
  <c r="A172" i="12"/>
  <c r="Y171" i="12"/>
  <c r="H171" i="12"/>
  <c r="DQ167" i="12"/>
  <c r="CZ167" i="12"/>
  <c r="EO166" i="12"/>
  <c r="DX166" i="12"/>
  <c r="DZ165" i="12"/>
  <c r="EB165" i="12" s="1"/>
  <c r="CO166" i="11"/>
  <c r="CG166" i="11"/>
  <c r="CH166" i="11" s="1"/>
  <c r="AS168" i="11"/>
  <c r="AK168" i="11"/>
  <c r="AL168" i="11" s="1"/>
  <c r="AW170" i="12"/>
  <c r="AF170" i="12"/>
  <c r="DM167" i="10"/>
  <c r="DE167" i="10"/>
  <c r="DF167" i="10" s="1"/>
  <c r="U169" i="12"/>
  <c r="M169" i="12"/>
  <c r="N169" i="12" s="1"/>
  <c r="AS170" i="10"/>
  <c r="AK170" i="10"/>
  <c r="AL170" i="10" s="1"/>
  <c r="DZ165" i="11"/>
  <c r="EB165" i="11" s="1"/>
  <c r="A172" i="11"/>
  <c r="Y171" i="11"/>
  <c r="H171" i="11"/>
  <c r="BQ167" i="12"/>
  <c r="BI167" i="12"/>
  <c r="BJ167" i="12" s="1"/>
  <c r="CD167" i="11"/>
  <c r="CF167" i="11" s="1"/>
  <c r="DM165" i="11"/>
  <c r="DE165" i="11"/>
  <c r="DF165" i="11" s="1"/>
  <c r="EK166" i="10"/>
  <c r="EC166" i="10"/>
  <c r="ED166" i="10" s="1"/>
  <c r="CO168" i="10"/>
  <c r="CG168" i="10"/>
  <c r="CH168" i="10" s="1"/>
  <c r="BF168" i="12"/>
  <c r="BH168" i="12" s="1"/>
  <c r="DB166" i="11"/>
  <c r="DD166" i="11" s="1"/>
  <c r="U169" i="11"/>
  <c r="M169" i="11"/>
  <c r="N169" i="11" s="1"/>
  <c r="AW170" i="11"/>
  <c r="AF170" i="11"/>
  <c r="L172" i="10" l="1"/>
  <c r="X173" i="13"/>
  <c r="DR173" i="10" s="1"/>
  <c r="DS173" i="10" s="1"/>
  <c r="DW173" i="10" s="1"/>
  <c r="DY173" i="10" s="1"/>
  <c r="B173" i="13"/>
  <c r="B173" i="8" s="1"/>
  <c r="C173" i="8" s="1"/>
  <c r="G173" i="8" s="1"/>
  <c r="I173" i="8" s="1"/>
  <c r="Y173" i="13"/>
  <c r="DR173" i="11" s="1"/>
  <c r="DS173" i="11" s="1"/>
  <c r="DW173" i="11" s="1"/>
  <c r="DY173" i="11" s="1"/>
  <c r="I173" i="13"/>
  <c r="Z173" i="11" s="1"/>
  <c r="AA173" i="11" s="1"/>
  <c r="AE173" i="11" s="1"/>
  <c r="AG173" i="11" s="1"/>
  <c r="F173" i="13"/>
  <c r="Z173" i="8" s="1"/>
  <c r="AA173" i="8" s="1"/>
  <c r="AE173" i="8" s="1"/>
  <c r="AG173" i="8" s="1"/>
  <c r="W173" i="13"/>
  <c r="DR173" i="12" s="1"/>
  <c r="DS173" i="12" s="1"/>
  <c r="DW173" i="12" s="1"/>
  <c r="DY173" i="12" s="1"/>
  <c r="E173" i="13"/>
  <c r="B173" i="11" s="1"/>
  <c r="C173" i="11" s="1"/>
  <c r="G173" i="11" s="1"/>
  <c r="I173" i="11" s="1"/>
  <c r="H173" i="13"/>
  <c r="Z173" i="10" s="1"/>
  <c r="AA173" i="10" s="1"/>
  <c r="AE173" i="10" s="1"/>
  <c r="AG173" i="10" s="1"/>
  <c r="L173" i="13"/>
  <c r="AX173" i="10" s="1"/>
  <c r="AY173" i="10" s="1"/>
  <c r="BC173" i="10" s="1"/>
  <c r="BE173" i="10" s="1"/>
  <c r="D173" i="13"/>
  <c r="B173" i="10" s="1"/>
  <c r="C173" i="10" s="1"/>
  <c r="G173" i="10" s="1"/>
  <c r="I173" i="10" s="1"/>
  <c r="M173" i="10" s="1"/>
  <c r="N173" i="10" s="1"/>
  <c r="O173" i="10" s="1"/>
  <c r="R173" i="10" s="1"/>
  <c r="S173" i="10" s="1"/>
  <c r="S173" i="13"/>
  <c r="CT173" i="12" s="1"/>
  <c r="CU173" i="12" s="1"/>
  <c r="CY173" i="12" s="1"/>
  <c r="DA173" i="12" s="1"/>
  <c r="J173" i="13"/>
  <c r="AX173" i="8" s="1"/>
  <c r="AY173" i="8" s="1"/>
  <c r="BC173" i="8" s="1"/>
  <c r="BE173" i="8" s="1"/>
  <c r="T173" i="13"/>
  <c r="CT173" i="10" s="1"/>
  <c r="CU173" i="10" s="1"/>
  <c r="CY173" i="10" s="1"/>
  <c r="DA173" i="10" s="1"/>
  <c r="C173" i="13"/>
  <c r="B173" i="12" s="1"/>
  <c r="C173" i="12" s="1"/>
  <c r="G173" i="12" s="1"/>
  <c r="I173" i="12" s="1"/>
  <c r="A174" i="13"/>
  <c r="K173" i="13"/>
  <c r="AX173" i="12" s="1"/>
  <c r="AY173" i="12" s="1"/>
  <c r="BC173" i="12" s="1"/>
  <c r="BE173" i="12" s="1"/>
  <c r="G173" i="13"/>
  <c r="Z173" i="12" s="1"/>
  <c r="AA173" i="12" s="1"/>
  <c r="AE173" i="12" s="1"/>
  <c r="AG173" i="12" s="1"/>
  <c r="Q173" i="13"/>
  <c r="BV173" i="11" s="1"/>
  <c r="BW173" i="11" s="1"/>
  <c r="CA173" i="11" s="1"/>
  <c r="CC173" i="11" s="1"/>
  <c r="N173" i="13"/>
  <c r="BV173" i="8" s="1"/>
  <c r="BW173" i="8" s="1"/>
  <c r="CA173" i="8" s="1"/>
  <c r="CC173" i="8" s="1"/>
  <c r="U173" i="13"/>
  <c r="CT173" i="11" s="1"/>
  <c r="CU173" i="11" s="1"/>
  <c r="CY173" i="11" s="1"/>
  <c r="DA173" i="11" s="1"/>
  <c r="R173" i="13"/>
  <c r="CT173" i="8" s="1"/>
  <c r="CU173" i="8" s="1"/>
  <c r="CY173" i="8" s="1"/>
  <c r="DA173" i="8" s="1"/>
  <c r="P173" i="13"/>
  <c r="BV173" i="10" s="1"/>
  <c r="BW173" i="10" s="1"/>
  <c r="CA173" i="10" s="1"/>
  <c r="CC173" i="10" s="1"/>
  <c r="M173" i="13"/>
  <c r="AX173" i="11" s="1"/>
  <c r="AY173" i="11" s="1"/>
  <c r="BC173" i="11" s="1"/>
  <c r="BE173" i="11" s="1"/>
  <c r="O173" i="13"/>
  <c r="BV173" i="12" s="1"/>
  <c r="BW173" i="12" s="1"/>
  <c r="CA173" i="12" s="1"/>
  <c r="CC173" i="12" s="1"/>
  <c r="V173" i="13"/>
  <c r="DR173" i="8" s="1"/>
  <c r="DS173" i="8" s="1"/>
  <c r="DW173" i="8" s="1"/>
  <c r="DY173" i="8" s="1"/>
  <c r="EI162" i="8"/>
  <c r="EM162" i="8"/>
  <c r="EN162" i="8" s="1"/>
  <c r="CM165" i="8"/>
  <c r="CQ165" i="8"/>
  <c r="CR165" i="8" s="1"/>
  <c r="DK164" i="8"/>
  <c r="DO164" i="8"/>
  <c r="DP164" i="8" s="1"/>
  <c r="CM167" i="10"/>
  <c r="CQ167" i="10"/>
  <c r="CR167" i="10" s="1"/>
  <c r="DK163" i="8"/>
  <c r="DO163" i="8"/>
  <c r="DP163" i="8" s="1"/>
  <c r="AQ167" i="11"/>
  <c r="AU167" i="11"/>
  <c r="AV167" i="11" s="1"/>
  <c r="W168" i="12"/>
  <c r="X168" i="12" s="1"/>
  <c r="S168" i="12"/>
  <c r="AQ167" i="12"/>
  <c r="AU167" i="12"/>
  <c r="AV167" i="12" s="1"/>
  <c r="BO166" i="11"/>
  <c r="BS166" i="11"/>
  <c r="BT166" i="11" s="1"/>
  <c r="EM163" i="12"/>
  <c r="EN163" i="12" s="1"/>
  <c r="EI163" i="12"/>
  <c r="S168" i="11"/>
  <c r="W168" i="11"/>
  <c r="X168" i="11" s="1"/>
  <c r="DK164" i="11"/>
  <c r="DO164" i="11"/>
  <c r="DP164" i="11" s="1"/>
  <c r="DK164" i="12"/>
  <c r="DO164" i="12"/>
  <c r="DP164" i="12" s="1"/>
  <c r="CM165" i="11"/>
  <c r="CQ165" i="11"/>
  <c r="CR165" i="11" s="1"/>
  <c r="EI163" i="11"/>
  <c r="EM163" i="11"/>
  <c r="EN163" i="11" s="1"/>
  <c r="BO168" i="10"/>
  <c r="BS168" i="10"/>
  <c r="BT168" i="10" s="1"/>
  <c r="DK166" i="10"/>
  <c r="DO166" i="10"/>
  <c r="DP166" i="10" s="1"/>
  <c r="AQ169" i="10"/>
  <c r="AU169" i="10"/>
  <c r="AV169" i="10" s="1"/>
  <c r="CM165" i="12"/>
  <c r="CQ165" i="12"/>
  <c r="CR165" i="12" s="1"/>
  <c r="W171" i="10"/>
  <c r="X171" i="10" s="1"/>
  <c r="S171" i="10"/>
  <c r="BS165" i="8"/>
  <c r="BT165" i="8" s="1"/>
  <c r="BO165" i="8"/>
  <c r="BO166" i="12"/>
  <c r="BS166" i="12"/>
  <c r="BT166" i="12" s="1"/>
  <c r="BO166" i="8"/>
  <c r="BS166" i="8"/>
  <c r="BT166" i="8" s="1"/>
  <c r="EI165" i="10"/>
  <c r="EM165" i="10"/>
  <c r="EN165" i="10" s="1"/>
  <c r="EE164" i="12"/>
  <c r="EH164" i="12" s="1"/>
  <c r="CI168" i="10"/>
  <c r="CL168" i="10" s="1"/>
  <c r="BK167" i="12"/>
  <c r="BN167" i="12" s="1"/>
  <c r="O169" i="12"/>
  <c r="R169" i="12" s="1"/>
  <c r="CI166" i="11"/>
  <c r="CL166" i="11" s="1"/>
  <c r="EE164" i="11"/>
  <c r="EH164" i="11" s="1"/>
  <c r="EE163" i="8"/>
  <c r="EH163" i="8" s="1"/>
  <c r="O172" i="10"/>
  <c r="R172" i="10" s="1"/>
  <c r="EE166" i="10"/>
  <c r="EH166" i="10" s="1"/>
  <c r="DG167" i="10"/>
  <c r="DJ167" i="10" s="1"/>
  <c r="AM168" i="12"/>
  <c r="AP168" i="12" s="1"/>
  <c r="DG165" i="12"/>
  <c r="DJ165" i="12" s="1"/>
  <c r="O168" i="8"/>
  <c r="R168" i="8" s="1"/>
  <c r="S168" i="8" s="1"/>
  <c r="W168" i="8" s="1"/>
  <c r="X168" i="8" s="1"/>
  <c r="O169" i="11"/>
  <c r="R169" i="11" s="1"/>
  <c r="DG165" i="11"/>
  <c r="DJ165" i="11" s="1"/>
  <c r="BK169" i="10"/>
  <c r="BN169" i="10" s="1"/>
  <c r="AM167" i="8"/>
  <c r="AP167" i="8" s="1"/>
  <c r="AQ167" i="8" s="1"/>
  <c r="AU167" i="8" s="1"/>
  <c r="AV167" i="8" s="1"/>
  <c r="BK167" i="11"/>
  <c r="BN167" i="11" s="1"/>
  <c r="CI166" i="12"/>
  <c r="CL166" i="12" s="1"/>
  <c r="AM170" i="10"/>
  <c r="AP170" i="10" s="1"/>
  <c r="AM168" i="11"/>
  <c r="AP168" i="11" s="1"/>
  <c r="U173" i="10"/>
  <c r="DM165" i="8"/>
  <c r="DE165" i="8"/>
  <c r="DF165" i="8" s="1"/>
  <c r="AK169" i="8"/>
  <c r="AL169" i="8" s="1"/>
  <c r="AS169" i="8"/>
  <c r="BU169" i="8"/>
  <c r="BD169" i="8"/>
  <c r="BF169" i="8" s="1"/>
  <c r="BH169" i="8" s="1"/>
  <c r="CG166" i="8"/>
  <c r="CH166" i="8" s="1"/>
  <c r="CO166" i="8"/>
  <c r="BI167" i="8"/>
  <c r="BJ167" i="8" s="1"/>
  <c r="BQ167" i="8"/>
  <c r="A172" i="8"/>
  <c r="H171" i="8"/>
  <c r="Y171" i="8"/>
  <c r="U169" i="8"/>
  <c r="M169" i="8"/>
  <c r="N169" i="8" s="1"/>
  <c r="BF168" i="8"/>
  <c r="BH168" i="8" s="1"/>
  <c r="J170" i="8"/>
  <c r="L170" i="8" s="1"/>
  <c r="CS168" i="8"/>
  <c r="CB168" i="8"/>
  <c r="DZ165" i="8"/>
  <c r="EB165" i="8" s="1"/>
  <c r="AW170" i="8"/>
  <c r="AF170" i="8"/>
  <c r="AS168" i="8"/>
  <c r="AK168" i="8"/>
  <c r="AL168" i="8" s="1"/>
  <c r="EK164" i="8"/>
  <c r="EC164" i="8"/>
  <c r="ED164" i="8" s="1"/>
  <c r="DX166" i="8"/>
  <c r="EO166" i="8"/>
  <c r="CG167" i="8"/>
  <c r="CH167" i="8" s="1"/>
  <c r="CO167" i="8"/>
  <c r="DB166" i="8"/>
  <c r="DD166" i="8" s="1"/>
  <c r="DQ167" i="8"/>
  <c r="CZ167" i="8"/>
  <c r="EK165" i="12"/>
  <c r="EC165" i="12"/>
  <c r="ED165" i="12" s="1"/>
  <c r="DX167" i="12"/>
  <c r="EO167" i="12"/>
  <c r="BU172" i="10"/>
  <c r="BD172" i="10"/>
  <c r="BQ170" i="10"/>
  <c r="BI170" i="10"/>
  <c r="BJ170" i="10" s="1"/>
  <c r="CS169" i="12"/>
  <c r="CB169" i="12"/>
  <c r="DB169" i="10"/>
  <c r="DD169" i="10" s="1"/>
  <c r="AH170" i="12"/>
  <c r="AJ170" i="12" s="1"/>
  <c r="J171" i="12"/>
  <c r="L171" i="12" s="1"/>
  <c r="DX169" i="10"/>
  <c r="EO169" i="10"/>
  <c r="U170" i="11"/>
  <c r="M170" i="11"/>
  <c r="N170" i="11" s="1"/>
  <c r="AS171" i="10"/>
  <c r="AK171" i="10"/>
  <c r="AL171" i="10" s="1"/>
  <c r="DB167" i="11"/>
  <c r="DD167" i="11" s="1"/>
  <c r="DM166" i="11"/>
  <c r="DE166" i="11"/>
  <c r="DF166" i="11" s="1"/>
  <c r="BD170" i="12"/>
  <c r="BU170" i="12"/>
  <c r="AW171" i="12"/>
  <c r="AF171" i="12"/>
  <c r="AS169" i="12"/>
  <c r="AK169" i="12"/>
  <c r="AL169" i="12" s="1"/>
  <c r="BF171" i="10"/>
  <c r="BH171" i="10" s="1"/>
  <c r="DX167" i="11"/>
  <c r="EO167" i="11"/>
  <c r="AH170" i="11"/>
  <c r="AJ170" i="11" s="1"/>
  <c r="J171" i="11"/>
  <c r="L171" i="11" s="1"/>
  <c r="Y172" i="12"/>
  <c r="H172" i="12"/>
  <c r="A173" i="12"/>
  <c r="CO169" i="10"/>
  <c r="CG169" i="10"/>
  <c r="CH169" i="10" s="1"/>
  <c r="CS171" i="10"/>
  <c r="CB171" i="10"/>
  <c r="CS169" i="11"/>
  <c r="CB169" i="11"/>
  <c r="BQ168" i="11"/>
  <c r="BI168" i="11"/>
  <c r="BJ168" i="11" s="1"/>
  <c r="BU170" i="11"/>
  <c r="BD170" i="11"/>
  <c r="BQ168" i="12"/>
  <c r="BI168" i="12"/>
  <c r="BJ168" i="12" s="1"/>
  <c r="CO167" i="11"/>
  <c r="CG167" i="11"/>
  <c r="CH167" i="11" s="1"/>
  <c r="AW171" i="11"/>
  <c r="AF171" i="11"/>
  <c r="DM166" i="12"/>
  <c r="DE166" i="12"/>
  <c r="DF166" i="12" s="1"/>
  <c r="CO167" i="12"/>
  <c r="CG167" i="12"/>
  <c r="CH167" i="12" s="1"/>
  <c r="BF169" i="11"/>
  <c r="BH169" i="11" s="1"/>
  <c r="AS169" i="11"/>
  <c r="AK169" i="11"/>
  <c r="AL169" i="11" s="1"/>
  <c r="Y172" i="11"/>
  <c r="A173" i="11"/>
  <c r="H172" i="11"/>
  <c r="DZ166" i="12"/>
  <c r="EB166" i="12" s="1"/>
  <c r="CD170" i="10"/>
  <c r="CF170" i="10" s="1"/>
  <c r="Y174" i="10"/>
  <c r="A175" i="10"/>
  <c r="H174" i="10"/>
  <c r="J174" i="10" s="1"/>
  <c r="EK167" i="10"/>
  <c r="EC167" i="10"/>
  <c r="ED167" i="10" s="1"/>
  <c r="DZ166" i="11"/>
  <c r="EB166" i="11" s="1"/>
  <c r="DZ168" i="10"/>
  <c r="EB168" i="10" s="1"/>
  <c r="EK165" i="11"/>
  <c r="EC165" i="11"/>
  <c r="ED165" i="11" s="1"/>
  <c r="DQ170" i="10"/>
  <c r="CZ170" i="10"/>
  <c r="U170" i="12"/>
  <c r="M170" i="12"/>
  <c r="N170" i="12" s="1"/>
  <c r="DQ168" i="11"/>
  <c r="CZ168" i="11"/>
  <c r="CD168" i="12"/>
  <c r="CF168" i="12" s="1"/>
  <c r="DB167" i="12"/>
  <c r="DD167" i="12" s="1"/>
  <c r="AH172" i="10"/>
  <c r="AJ172" i="10" s="1"/>
  <c r="AF173" i="10"/>
  <c r="AW173" i="10"/>
  <c r="BF169" i="12"/>
  <c r="BH169" i="12" s="1"/>
  <c r="CD168" i="11"/>
  <c r="CF168" i="11" s="1"/>
  <c r="DM168" i="10"/>
  <c r="DE168" i="10"/>
  <c r="DF168" i="10" s="1"/>
  <c r="DQ168" i="12"/>
  <c r="CZ168" i="12"/>
  <c r="L173" i="10" l="1"/>
  <c r="S174" i="13"/>
  <c r="CT174" i="12" s="1"/>
  <c r="CU174" i="12" s="1"/>
  <c r="CY174" i="12" s="1"/>
  <c r="DA174" i="12" s="1"/>
  <c r="A175" i="13"/>
  <c r="Y174" i="13"/>
  <c r="DR174" i="11" s="1"/>
  <c r="DS174" i="11" s="1"/>
  <c r="DW174" i="11" s="1"/>
  <c r="DY174" i="11" s="1"/>
  <c r="I174" i="13"/>
  <c r="Z174" i="11" s="1"/>
  <c r="AA174" i="11" s="1"/>
  <c r="AE174" i="11" s="1"/>
  <c r="AG174" i="11" s="1"/>
  <c r="N174" i="13"/>
  <c r="BV174" i="8" s="1"/>
  <c r="BW174" i="8" s="1"/>
  <c r="CA174" i="8" s="1"/>
  <c r="CC174" i="8" s="1"/>
  <c r="B174" i="13"/>
  <c r="B174" i="8" s="1"/>
  <c r="C174" i="8" s="1"/>
  <c r="G174" i="8" s="1"/>
  <c r="I174" i="8" s="1"/>
  <c r="K174" i="13"/>
  <c r="AX174" i="12" s="1"/>
  <c r="AY174" i="12" s="1"/>
  <c r="BC174" i="12" s="1"/>
  <c r="BE174" i="12" s="1"/>
  <c r="D174" i="13"/>
  <c r="B174" i="10" s="1"/>
  <c r="C174" i="10" s="1"/>
  <c r="G174" i="10" s="1"/>
  <c r="I174" i="10" s="1"/>
  <c r="W174" i="13"/>
  <c r="DR174" i="12" s="1"/>
  <c r="DS174" i="12" s="1"/>
  <c r="DW174" i="12" s="1"/>
  <c r="DY174" i="12" s="1"/>
  <c r="U174" i="13"/>
  <c r="CT174" i="11" s="1"/>
  <c r="CU174" i="11" s="1"/>
  <c r="CY174" i="11" s="1"/>
  <c r="DA174" i="11" s="1"/>
  <c r="H174" i="13"/>
  <c r="Z174" i="10" s="1"/>
  <c r="AA174" i="10" s="1"/>
  <c r="AE174" i="10" s="1"/>
  <c r="AG174" i="10" s="1"/>
  <c r="F174" i="13"/>
  <c r="Z174" i="8" s="1"/>
  <c r="AA174" i="8" s="1"/>
  <c r="AE174" i="8" s="1"/>
  <c r="AG174" i="8" s="1"/>
  <c r="G174" i="13"/>
  <c r="Z174" i="12" s="1"/>
  <c r="AA174" i="12" s="1"/>
  <c r="AE174" i="12" s="1"/>
  <c r="AG174" i="12" s="1"/>
  <c r="E174" i="13"/>
  <c r="B174" i="11" s="1"/>
  <c r="C174" i="11" s="1"/>
  <c r="G174" i="11" s="1"/>
  <c r="I174" i="11" s="1"/>
  <c r="X174" i="13"/>
  <c r="DR174" i="10" s="1"/>
  <c r="DS174" i="10" s="1"/>
  <c r="DW174" i="10" s="1"/>
  <c r="DY174" i="10" s="1"/>
  <c r="M174" i="13"/>
  <c r="AX174" i="11" s="1"/>
  <c r="AY174" i="11" s="1"/>
  <c r="BC174" i="11" s="1"/>
  <c r="BE174" i="11" s="1"/>
  <c r="L174" i="13"/>
  <c r="AX174" i="10" s="1"/>
  <c r="AY174" i="10" s="1"/>
  <c r="BC174" i="10" s="1"/>
  <c r="BE174" i="10" s="1"/>
  <c r="Q174" i="13"/>
  <c r="BV174" i="11" s="1"/>
  <c r="BW174" i="11" s="1"/>
  <c r="CA174" i="11" s="1"/>
  <c r="CC174" i="11" s="1"/>
  <c r="T174" i="13"/>
  <c r="CT174" i="10" s="1"/>
  <c r="CU174" i="10" s="1"/>
  <c r="CY174" i="10" s="1"/>
  <c r="DA174" i="10" s="1"/>
  <c r="P174" i="13"/>
  <c r="BV174" i="10" s="1"/>
  <c r="BW174" i="10" s="1"/>
  <c r="CA174" i="10" s="1"/>
  <c r="CC174" i="10" s="1"/>
  <c r="O174" i="13"/>
  <c r="BV174" i="12" s="1"/>
  <c r="BW174" i="12" s="1"/>
  <c r="CA174" i="12" s="1"/>
  <c r="CC174" i="12" s="1"/>
  <c r="J174" i="13"/>
  <c r="AX174" i="8" s="1"/>
  <c r="AY174" i="8" s="1"/>
  <c r="BC174" i="8" s="1"/>
  <c r="BE174" i="8" s="1"/>
  <c r="V174" i="13"/>
  <c r="DR174" i="8" s="1"/>
  <c r="DS174" i="8" s="1"/>
  <c r="DW174" i="8" s="1"/>
  <c r="DY174" i="8" s="1"/>
  <c r="R174" i="13"/>
  <c r="CT174" i="8" s="1"/>
  <c r="CU174" i="8" s="1"/>
  <c r="CY174" i="8" s="1"/>
  <c r="DA174" i="8" s="1"/>
  <c r="C174" i="13"/>
  <c r="B174" i="12" s="1"/>
  <c r="C174" i="12" s="1"/>
  <c r="G174" i="12" s="1"/>
  <c r="I174" i="12" s="1"/>
  <c r="DK165" i="11"/>
  <c r="DO165" i="11"/>
  <c r="DP165" i="11" s="1"/>
  <c r="W172" i="10"/>
  <c r="X172" i="10" s="1"/>
  <c r="S172" i="10"/>
  <c r="S169" i="11"/>
  <c r="W169" i="11"/>
  <c r="X169" i="11" s="1"/>
  <c r="EI163" i="8"/>
  <c r="EM163" i="8"/>
  <c r="EN163" i="8" s="1"/>
  <c r="EI164" i="11"/>
  <c r="EM164" i="11"/>
  <c r="EN164" i="11" s="1"/>
  <c r="AQ170" i="10"/>
  <c r="AU170" i="10"/>
  <c r="AV170" i="10" s="1"/>
  <c r="DK165" i="12"/>
  <c r="DO165" i="12"/>
  <c r="DP165" i="12" s="1"/>
  <c r="CM166" i="11"/>
  <c r="CQ166" i="11"/>
  <c r="CR166" i="11" s="1"/>
  <c r="AQ168" i="11"/>
  <c r="AU168" i="11"/>
  <c r="AV168" i="11" s="1"/>
  <c r="CM166" i="12"/>
  <c r="CQ166" i="12"/>
  <c r="CR166" i="12" s="1"/>
  <c r="AU168" i="12"/>
  <c r="AV168" i="12" s="1"/>
  <c r="AQ168" i="12"/>
  <c r="S169" i="12"/>
  <c r="W169" i="12"/>
  <c r="X169" i="12" s="1"/>
  <c r="BO167" i="11"/>
  <c r="BS167" i="11"/>
  <c r="BT167" i="11" s="1"/>
  <c r="BO167" i="12"/>
  <c r="BS167" i="12"/>
  <c r="BT167" i="12" s="1"/>
  <c r="DK167" i="10"/>
  <c r="DO167" i="10"/>
  <c r="DP167" i="10" s="1"/>
  <c r="CQ168" i="10"/>
  <c r="CR168" i="10" s="1"/>
  <c r="CM168" i="10"/>
  <c r="BO169" i="10"/>
  <c r="BS169" i="10"/>
  <c r="BT169" i="10" s="1"/>
  <c r="EI166" i="10"/>
  <c r="EM166" i="10"/>
  <c r="EN166" i="10" s="1"/>
  <c r="EI164" i="12"/>
  <c r="EM164" i="12"/>
  <c r="EN164" i="12" s="1"/>
  <c r="EE165" i="11"/>
  <c r="EH165" i="11" s="1"/>
  <c r="CI167" i="11"/>
  <c r="CL167" i="11" s="1"/>
  <c r="O170" i="11"/>
  <c r="R170" i="11" s="1"/>
  <c r="CI167" i="8"/>
  <c r="CL167" i="8" s="1"/>
  <c r="BK168" i="12"/>
  <c r="BN168" i="12" s="1"/>
  <c r="CI167" i="12"/>
  <c r="CL167" i="12" s="1"/>
  <c r="EE165" i="12"/>
  <c r="EH165" i="12" s="1"/>
  <c r="AM169" i="8"/>
  <c r="AP169" i="8" s="1"/>
  <c r="AQ169" i="8" s="1"/>
  <c r="AU169" i="8" s="1"/>
  <c r="AV169" i="8" s="1"/>
  <c r="W173" i="10"/>
  <c r="X173" i="10" s="1"/>
  <c r="DG168" i="10"/>
  <c r="DJ168" i="10" s="1"/>
  <c r="O170" i="12"/>
  <c r="R170" i="12" s="1"/>
  <c r="DG166" i="12"/>
  <c r="DJ166" i="12" s="1"/>
  <c r="CI169" i="10"/>
  <c r="CL169" i="10" s="1"/>
  <c r="DG166" i="11"/>
  <c r="DJ166" i="11" s="1"/>
  <c r="EE164" i="8"/>
  <c r="EH164" i="8" s="1"/>
  <c r="DG165" i="8"/>
  <c r="DJ165" i="8" s="1"/>
  <c r="EE167" i="10"/>
  <c r="EH167" i="10" s="1"/>
  <c r="EI167" i="10" s="1"/>
  <c r="BK170" i="10"/>
  <c r="BN170" i="10" s="1"/>
  <c r="BO170" i="10" s="1"/>
  <c r="BK167" i="8"/>
  <c r="BN167" i="8" s="1"/>
  <c r="BK168" i="11"/>
  <c r="BN168" i="11" s="1"/>
  <c r="AM169" i="12"/>
  <c r="AP169" i="12" s="1"/>
  <c r="AM168" i="8"/>
  <c r="AP168" i="8" s="1"/>
  <c r="AQ168" i="8" s="1"/>
  <c r="AU168" i="8" s="1"/>
  <c r="AV168" i="8" s="1"/>
  <c r="AM169" i="11"/>
  <c r="AP169" i="11" s="1"/>
  <c r="AM171" i="10"/>
  <c r="AP171" i="10" s="1"/>
  <c r="O169" i="8"/>
  <c r="R169" i="8" s="1"/>
  <c r="S169" i="8" s="1"/>
  <c r="W169" i="8" s="1"/>
  <c r="X169" i="8" s="1"/>
  <c r="CI166" i="8"/>
  <c r="CL166" i="8" s="1"/>
  <c r="CM166" i="8" s="1"/>
  <c r="U174" i="10"/>
  <c r="L174" i="10"/>
  <c r="CD168" i="8"/>
  <c r="CF168" i="8" s="1"/>
  <c r="AW171" i="8"/>
  <c r="AF171" i="8"/>
  <c r="DQ168" i="8"/>
  <c r="CZ168" i="8"/>
  <c r="J171" i="8"/>
  <c r="L171" i="8" s="1"/>
  <c r="BQ169" i="8"/>
  <c r="BI169" i="8"/>
  <c r="BJ169" i="8" s="1"/>
  <c r="A173" i="8"/>
  <c r="Y172" i="8"/>
  <c r="H172" i="8"/>
  <c r="CB169" i="8"/>
  <c r="CD169" i="8" s="1"/>
  <c r="CF169" i="8" s="1"/>
  <c r="CS169" i="8"/>
  <c r="DB167" i="8"/>
  <c r="DD167" i="8" s="1"/>
  <c r="U170" i="8"/>
  <c r="M170" i="8"/>
  <c r="N170" i="8" s="1"/>
  <c r="DX167" i="8"/>
  <c r="EO167" i="8"/>
  <c r="AH170" i="8"/>
  <c r="AJ170" i="8" s="1"/>
  <c r="DZ166" i="8"/>
  <c r="EB166" i="8" s="1"/>
  <c r="BU170" i="8"/>
  <c r="BD170" i="8"/>
  <c r="BF170" i="8" s="1"/>
  <c r="BH170" i="8" s="1"/>
  <c r="BQ168" i="8"/>
  <c r="BI168" i="8"/>
  <c r="BJ168" i="8" s="1"/>
  <c r="DM166" i="8"/>
  <c r="DE166" i="8"/>
  <c r="DF166" i="8" s="1"/>
  <c r="EK165" i="8"/>
  <c r="EC165" i="8"/>
  <c r="ED165" i="8" s="1"/>
  <c r="CO168" i="12"/>
  <c r="CG168" i="12"/>
  <c r="CH168" i="12" s="1"/>
  <c r="CD169" i="12"/>
  <c r="CF169" i="12" s="1"/>
  <c r="AH173" i="10"/>
  <c r="AJ173" i="10" s="1"/>
  <c r="CO168" i="11"/>
  <c r="CG168" i="11"/>
  <c r="CH168" i="11" s="1"/>
  <c r="DB168" i="11"/>
  <c r="DD168" i="11" s="1"/>
  <c r="CO170" i="10"/>
  <c r="CG170" i="10"/>
  <c r="CH170" i="10" s="1"/>
  <c r="DQ169" i="12"/>
  <c r="CZ169" i="12"/>
  <c r="DX168" i="11"/>
  <c r="EO168" i="11"/>
  <c r="BF170" i="11"/>
  <c r="BH170" i="11" s="1"/>
  <c r="U171" i="11"/>
  <c r="M171" i="11"/>
  <c r="N171" i="11" s="1"/>
  <c r="BQ169" i="12"/>
  <c r="BI169" i="12"/>
  <c r="BJ169" i="12" s="1"/>
  <c r="EK166" i="12"/>
  <c r="EC166" i="12"/>
  <c r="ED166" i="12" s="1"/>
  <c r="CS170" i="11"/>
  <c r="CB170" i="11"/>
  <c r="CD169" i="11"/>
  <c r="CF169" i="11" s="1"/>
  <c r="Y173" i="12"/>
  <c r="A174" i="12"/>
  <c r="H173" i="12"/>
  <c r="DZ167" i="11"/>
  <c r="EB167" i="11" s="1"/>
  <c r="AH171" i="12"/>
  <c r="AJ171" i="12" s="1"/>
  <c r="U171" i="12"/>
  <c r="M171" i="12"/>
  <c r="N171" i="12" s="1"/>
  <c r="DB168" i="12"/>
  <c r="DD168" i="12" s="1"/>
  <c r="AS172" i="10"/>
  <c r="AK172" i="10"/>
  <c r="AL172" i="10" s="1"/>
  <c r="AH171" i="11"/>
  <c r="AJ171" i="11" s="1"/>
  <c r="DQ169" i="11"/>
  <c r="CZ169" i="11"/>
  <c r="J172" i="12"/>
  <c r="L172" i="12" s="1"/>
  <c r="BU171" i="12"/>
  <c r="BD171" i="12"/>
  <c r="BF172" i="10"/>
  <c r="BH172" i="10" s="1"/>
  <c r="DX168" i="12"/>
  <c r="EO168" i="12"/>
  <c r="DB170" i="10"/>
  <c r="DD170" i="10" s="1"/>
  <c r="EK168" i="10"/>
  <c r="EC168" i="10"/>
  <c r="ED168" i="10" s="1"/>
  <c r="J172" i="11"/>
  <c r="L172" i="11" s="1"/>
  <c r="BU171" i="11"/>
  <c r="BD171" i="11"/>
  <c r="M174" i="10"/>
  <c r="N174" i="10" s="1"/>
  <c r="CD171" i="10"/>
  <c r="CF171" i="10" s="1"/>
  <c r="AW172" i="12"/>
  <c r="AF172" i="12"/>
  <c r="BQ171" i="10"/>
  <c r="BI171" i="10"/>
  <c r="BJ171" i="10" s="1"/>
  <c r="CS170" i="12"/>
  <c r="CB170" i="12"/>
  <c r="DM167" i="11"/>
  <c r="DE167" i="11"/>
  <c r="DF167" i="11" s="1"/>
  <c r="DZ169" i="10"/>
  <c r="EB169" i="10" s="1"/>
  <c r="AS170" i="12"/>
  <c r="AK170" i="12"/>
  <c r="AL170" i="12" s="1"/>
  <c r="CS172" i="10"/>
  <c r="CB172" i="10"/>
  <c r="DM167" i="12"/>
  <c r="DE167" i="12"/>
  <c r="DF167" i="12" s="1"/>
  <c r="DX170" i="10"/>
  <c r="EO170" i="10"/>
  <c r="H175" i="10"/>
  <c r="A176" i="10"/>
  <c r="Y175" i="10"/>
  <c r="Y173" i="11"/>
  <c r="A174" i="11"/>
  <c r="H173" i="11"/>
  <c r="BQ169" i="11"/>
  <c r="BI169" i="11"/>
  <c r="BJ169" i="11" s="1"/>
  <c r="DQ171" i="10"/>
  <c r="CZ171" i="10"/>
  <c r="AS170" i="11"/>
  <c r="AK170" i="11"/>
  <c r="AL170" i="11" s="1"/>
  <c r="BF170" i="12"/>
  <c r="BH170" i="12" s="1"/>
  <c r="BU173" i="10"/>
  <c r="BD173" i="10"/>
  <c r="EK166" i="11"/>
  <c r="EC166" i="11"/>
  <c r="ED166" i="11" s="1"/>
  <c r="AW174" i="10"/>
  <c r="AF174" i="10"/>
  <c r="AW172" i="11"/>
  <c r="AF172" i="11"/>
  <c r="DM169" i="10"/>
  <c r="DE169" i="10"/>
  <c r="DF169" i="10" s="1"/>
  <c r="DZ167" i="12"/>
  <c r="EB167" i="12" s="1"/>
  <c r="C175" i="13" l="1"/>
  <c r="B175" i="12" s="1"/>
  <c r="C175" i="12" s="1"/>
  <c r="G175" i="12" s="1"/>
  <c r="I175" i="12" s="1"/>
  <c r="X175" i="13"/>
  <c r="DR175" i="10" s="1"/>
  <c r="DS175" i="10" s="1"/>
  <c r="DW175" i="10" s="1"/>
  <c r="DY175" i="10" s="1"/>
  <c r="F175" i="13"/>
  <c r="Z175" i="8" s="1"/>
  <c r="AA175" i="8" s="1"/>
  <c r="AE175" i="8" s="1"/>
  <c r="AG175" i="8" s="1"/>
  <c r="B175" i="13"/>
  <c r="B175" i="8" s="1"/>
  <c r="C175" i="8" s="1"/>
  <c r="G175" i="8" s="1"/>
  <c r="I175" i="8" s="1"/>
  <c r="D175" i="13"/>
  <c r="B175" i="10" s="1"/>
  <c r="C175" i="10" s="1"/>
  <c r="G175" i="10" s="1"/>
  <c r="I175" i="10" s="1"/>
  <c r="K175" i="13"/>
  <c r="AX175" i="12" s="1"/>
  <c r="AY175" i="12" s="1"/>
  <c r="BC175" i="12" s="1"/>
  <c r="BE175" i="12" s="1"/>
  <c r="P175" i="13"/>
  <c r="BV175" i="10" s="1"/>
  <c r="BW175" i="10" s="1"/>
  <c r="CA175" i="10" s="1"/>
  <c r="CC175" i="10" s="1"/>
  <c r="W175" i="13"/>
  <c r="DR175" i="12" s="1"/>
  <c r="DS175" i="12" s="1"/>
  <c r="DW175" i="12" s="1"/>
  <c r="DY175" i="12" s="1"/>
  <c r="N175" i="13"/>
  <c r="BV175" i="8" s="1"/>
  <c r="BW175" i="8" s="1"/>
  <c r="CA175" i="8" s="1"/>
  <c r="CC175" i="8" s="1"/>
  <c r="V175" i="13"/>
  <c r="DR175" i="8" s="1"/>
  <c r="DS175" i="8" s="1"/>
  <c r="DW175" i="8" s="1"/>
  <c r="DY175" i="8" s="1"/>
  <c r="U175" i="13"/>
  <c r="CT175" i="11" s="1"/>
  <c r="CU175" i="11" s="1"/>
  <c r="CY175" i="11" s="1"/>
  <c r="DA175" i="11" s="1"/>
  <c r="A176" i="13"/>
  <c r="R175" i="13"/>
  <c r="CT175" i="8" s="1"/>
  <c r="CU175" i="8" s="1"/>
  <c r="CY175" i="8" s="1"/>
  <c r="DA175" i="8" s="1"/>
  <c r="E175" i="13"/>
  <c r="B175" i="11" s="1"/>
  <c r="C175" i="11" s="1"/>
  <c r="G175" i="11" s="1"/>
  <c r="I175" i="11" s="1"/>
  <c r="H175" i="13"/>
  <c r="Z175" i="10" s="1"/>
  <c r="AA175" i="10" s="1"/>
  <c r="AE175" i="10" s="1"/>
  <c r="AG175" i="10" s="1"/>
  <c r="Y175" i="13"/>
  <c r="DR175" i="11" s="1"/>
  <c r="DS175" i="11" s="1"/>
  <c r="DW175" i="11" s="1"/>
  <c r="DY175" i="11" s="1"/>
  <c r="S175" i="13"/>
  <c r="CT175" i="12" s="1"/>
  <c r="CU175" i="12" s="1"/>
  <c r="CY175" i="12" s="1"/>
  <c r="DA175" i="12" s="1"/>
  <c r="L175" i="13"/>
  <c r="AX175" i="10" s="1"/>
  <c r="AY175" i="10" s="1"/>
  <c r="BC175" i="10" s="1"/>
  <c r="BE175" i="10" s="1"/>
  <c r="O175" i="13"/>
  <c r="BV175" i="12" s="1"/>
  <c r="BW175" i="12" s="1"/>
  <c r="CA175" i="12" s="1"/>
  <c r="CC175" i="12" s="1"/>
  <c r="J175" i="13"/>
  <c r="AX175" i="8" s="1"/>
  <c r="AY175" i="8" s="1"/>
  <c r="BC175" i="8" s="1"/>
  <c r="BE175" i="8" s="1"/>
  <c r="M175" i="13"/>
  <c r="AX175" i="11" s="1"/>
  <c r="AY175" i="11" s="1"/>
  <c r="BC175" i="11" s="1"/>
  <c r="BE175" i="11" s="1"/>
  <c r="T175" i="13"/>
  <c r="CT175" i="10" s="1"/>
  <c r="CU175" i="10" s="1"/>
  <c r="CY175" i="10" s="1"/>
  <c r="DA175" i="10" s="1"/>
  <c r="G175" i="13"/>
  <c r="Z175" i="12" s="1"/>
  <c r="AA175" i="12" s="1"/>
  <c r="AE175" i="12" s="1"/>
  <c r="AG175" i="12" s="1"/>
  <c r="Q175" i="13"/>
  <c r="BV175" i="11" s="1"/>
  <c r="BW175" i="11" s="1"/>
  <c r="CA175" i="11" s="1"/>
  <c r="CC175" i="11" s="1"/>
  <c r="I175" i="13"/>
  <c r="Z175" i="11" s="1"/>
  <c r="AA175" i="11" s="1"/>
  <c r="AE175" i="11" s="1"/>
  <c r="AG175" i="11" s="1"/>
  <c r="DK166" i="11"/>
  <c r="DO166" i="11"/>
  <c r="DP166" i="11" s="1"/>
  <c r="CM169" i="10"/>
  <c r="CQ169" i="10"/>
  <c r="CR169" i="10" s="1"/>
  <c r="BS170" i="10"/>
  <c r="BT170" i="10" s="1"/>
  <c r="DK168" i="10"/>
  <c r="DO168" i="10"/>
  <c r="DP168" i="10" s="1"/>
  <c r="AQ169" i="12"/>
  <c r="AU169" i="12"/>
  <c r="AV169" i="12" s="1"/>
  <c r="EI164" i="8"/>
  <c r="EM164" i="8"/>
  <c r="EN164" i="8" s="1"/>
  <c r="BO168" i="11"/>
  <c r="BS168" i="11"/>
  <c r="BT168" i="11" s="1"/>
  <c r="BO167" i="8"/>
  <c r="BS167" i="8"/>
  <c r="BT167" i="8" s="1"/>
  <c r="AQ171" i="10"/>
  <c r="AU171" i="10"/>
  <c r="AV171" i="10" s="1"/>
  <c r="AQ169" i="11"/>
  <c r="AU169" i="11"/>
  <c r="AV169" i="11" s="1"/>
  <c r="DO166" i="12"/>
  <c r="DP166" i="12" s="1"/>
  <c r="DK166" i="12"/>
  <c r="S170" i="12"/>
  <c r="W170" i="12"/>
  <c r="X170" i="12" s="1"/>
  <c r="DK165" i="8"/>
  <c r="DO165" i="8"/>
  <c r="DP165" i="8" s="1"/>
  <c r="CM167" i="11"/>
  <c r="CQ167" i="11"/>
  <c r="CR167" i="11" s="1"/>
  <c r="EI165" i="11"/>
  <c r="EM165" i="11"/>
  <c r="EN165" i="11" s="1"/>
  <c r="EI165" i="12"/>
  <c r="EM165" i="12"/>
  <c r="EN165" i="12" s="1"/>
  <c r="CM167" i="12"/>
  <c r="CQ167" i="12"/>
  <c r="CR167" i="12" s="1"/>
  <c r="BO168" i="12"/>
  <c r="BS168" i="12"/>
  <c r="BT168" i="12" s="1"/>
  <c r="CM167" i="8"/>
  <c r="CQ167" i="8"/>
  <c r="CR167" i="8" s="1"/>
  <c r="W170" i="11"/>
  <c r="X170" i="11" s="1"/>
  <c r="S170" i="11"/>
  <c r="DG166" i="8"/>
  <c r="DJ166" i="8" s="1"/>
  <c r="BK171" i="10"/>
  <c r="BN171" i="10" s="1"/>
  <c r="AM170" i="11"/>
  <c r="AP170" i="11" s="1"/>
  <c r="BK169" i="12"/>
  <c r="BN169" i="12" s="1"/>
  <c r="O171" i="12"/>
  <c r="R171" i="12" s="1"/>
  <c r="BK168" i="8"/>
  <c r="BN168" i="8" s="1"/>
  <c r="O170" i="8"/>
  <c r="R170" i="8" s="1"/>
  <c r="S170" i="8" s="1"/>
  <c r="W170" i="8" s="1"/>
  <c r="X170" i="8" s="1"/>
  <c r="BK169" i="8"/>
  <c r="BN169" i="8" s="1"/>
  <c r="DG169" i="10"/>
  <c r="DJ169" i="10" s="1"/>
  <c r="EE166" i="11"/>
  <c r="EH166" i="11" s="1"/>
  <c r="AM170" i="12"/>
  <c r="AP170" i="12" s="1"/>
  <c r="EE168" i="10"/>
  <c r="EH168" i="10" s="1"/>
  <c r="O171" i="11"/>
  <c r="R171" i="11" s="1"/>
  <c r="CI168" i="12"/>
  <c r="CL168" i="12" s="1"/>
  <c r="CI170" i="10"/>
  <c r="CL170" i="10" s="1"/>
  <c r="BK169" i="11"/>
  <c r="BN169" i="11" s="1"/>
  <c r="EE166" i="12"/>
  <c r="EH166" i="12" s="1"/>
  <c r="CQ166" i="8"/>
  <c r="CR166" i="8" s="1"/>
  <c r="DG167" i="11"/>
  <c r="DJ167" i="11" s="1"/>
  <c r="EE165" i="8"/>
  <c r="EH165" i="8" s="1"/>
  <c r="DG167" i="12"/>
  <c r="DJ167" i="12" s="1"/>
  <c r="O174" i="10"/>
  <c r="R174" i="10" s="1"/>
  <c r="S174" i="10" s="1"/>
  <c r="AM172" i="10"/>
  <c r="AP172" i="10" s="1"/>
  <c r="EM167" i="10"/>
  <c r="EN167" i="10" s="1"/>
  <c r="CI168" i="11"/>
  <c r="CL168" i="11" s="1"/>
  <c r="CZ169" i="8"/>
  <c r="DQ169" i="8"/>
  <c r="AS170" i="8"/>
  <c r="AK170" i="8"/>
  <c r="AL170" i="8" s="1"/>
  <c r="CO169" i="8"/>
  <c r="CG169" i="8"/>
  <c r="CH169" i="8" s="1"/>
  <c r="U171" i="8"/>
  <c r="M171" i="8"/>
  <c r="N171" i="8" s="1"/>
  <c r="J172" i="8"/>
  <c r="L172" i="8" s="1"/>
  <c r="DB168" i="8"/>
  <c r="DD168" i="8" s="1"/>
  <c r="BQ170" i="8"/>
  <c r="BI170" i="8"/>
  <c r="BJ170" i="8" s="1"/>
  <c r="DZ167" i="8"/>
  <c r="EB167" i="8" s="1"/>
  <c r="AW172" i="8"/>
  <c r="AF172" i="8"/>
  <c r="AH172" i="8" s="1"/>
  <c r="AJ172" i="8" s="1"/>
  <c r="DX168" i="8"/>
  <c r="EO168" i="8"/>
  <c r="CS170" i="8"/>
  <c r="CB170" i="8"/>
  <c r="Y173" i="8"/>
  <c r="A174" i="8"/>
  <c r="H173" i="8"/>
  <c r="AH171" i="8"/>
  <c r="AJ171" i="8" s="1"/>
  <c r="BU171" i="8"/>
  <c r="BD171" i="8"/>
  <c r="BF171" i="8" s="1"/>
  <c r="BH171" i="8" s="1"/>
  <c r="EK166" i="8"/>
  <c r="EC166" i="8"/>
  <c r="ED166" i="8" s="1"/>
  <c r="DM167" i="8"/>
  <c r="DE167" i="8"/>
  <c r="DF167" i="8" s="1"/>
  <c r="CO168" i="8"/>
  <c r="CG168" i="8"/>
  <c r="CH168" i="8" s="1"/>
  <c r="AW175" i="10"/>
  <c r="AF175" i="10"/>
  <c r="DQ172" i="10"/>
  <c r="CZ172" i="10"/>
  <c r="CO171" i="10"/>
  <c r="CG171" i="10"/>
  <c r="CH171" i="10" s="1"/>
  <c r="BQ172" i="10"/>
  <c r="BI172" i="10"/>
  <c r="BJ172" i="10" s="1"/>
  <c r="DB169" i="11"/>
  <c r="DD169" i="11" s="1"/>
  <c r="DM168" i="12"/>
  <c r="DE168" i="12"/>
  <c r="DF168" i="12" s="1"/>
  <c r="A175" i="12"/>
  <c r="Y174" i="12"/>
  <c r="H174" i="12"/>
  <c r="DB171" i="10"/>
  <c r="DD171" i="10" s="1"/>
  <c r="A177" i="10"/>
  <c r="Y176" i="10"/>
  <c r="H176" i="10"/>
  <c r="J176" i="10" s="1"/>
  <c r="CD170" i="12"/>
  <c r="CF170" i="12" s="1"/>
  <c r="DM170" i="10"/>
  <c r="DE170" i="10"/>
  <c r="DF170" i="10" s="1"/>
  <c r="DX169" i="11"/>
  <c r="EO169" i="11"/>
  <c r="AW173" i="12"/>
  <c r="AF173" i="12"/>
  <c r="CO169" i="12"/>
  <c r="CG169" i="12"/>
  <c r="CH169" i="12" s="1"/>
  <c r="BF171" i="11"/>
  <c r="BH171" i="11" s="1"/>
  <c r="AH172" i="11"/>
  <c r="AJ172" i="11" s="1"/>
  <c r="BF173" i="10"/>
  <c r="BH173" i="10" s="1"/>
  <c r="CS171" i="11"/>
  <c r="CB171" i="11"/>
  <c r="DZ168" i="12"/>
  <c r="EB168" i="12" s="1"/>
  <c r="AS171" i="11"/>
  <c r="AK171" i="11"/>
  <c r="AL171" i="11" s="1"/>
  <c r="CO169" i="11"/>
  <c r="CG169" i="11"/>
  <c r="CH169" i="11" s="1"/>
  <c r="BU172" i="11"/>
  <c r="BD172" i="11"/>
  <c r="CS173" i="10"/>
  <c r="CB173" i="10"/>
  <c r="DZ170" i="10"/>
  <c r="EB170" i="10" s="1"/>
  <c r="BF171" i="12"/>
  <c r="BH171" i="12" s="1"/>
  <c r="AS171" i="12"/>
  <c r="AK171" i="12"/>
  <c r="AL171" i="12" s="1"/>
  <c r="CD170" i="11"/>
  <c r="CF170" i="11" s="1"/>
  <c r="DB169" i="12"/>
  <c r="DD169" i="12" s="1"/>
  <c r="EK167" i="12"/>
  <c r="EC167" i="12"/>
  <c r="ED167" i="12" s="1"/>
  <c r="J175" i="10"/>
  <c r="AH174" i="10"/>
  <c r="AJ174" i="10" s="1"/>
  <c r="J173" i="11"/>
  <c r="L173" i="11" s="1"/>
  <c r="AH172" i="12"/>
  <c r="AJ172" i="12" s="1"/>
  <c r="U172" i="11"/>
  <c r="M172" i="11"/>
  <c r="N172" i="11" s="1"/>
  <c r="CS171" i="12"/>
  <c r="CB171" i="12"/>
  <c r="DQ170" i="11"/>
  <c r="CZ170" i="11"/>
  <c r="DX169" i="12"/>
  <c r="EO169" i="12"/>
  <c r="AS173" i="10"/>
  <c r="AK173" i="10"/>
  <c r="AL173" i="10" s="1"/>
  <c r="DQ170" i="12"/>
  <c r="CZ170" i="12"/>
  <c r="BU174" i="10"/>
  <c r="BD174" i="10"/>
  <c r="BQ170" i="12"/>
  <c r="BI170" i="12"/>
  <c r="BJ170" i="12" s="1"/>
  <c r="A175" i="11"/>
  <c r="Y174" i="11"/>
  <c r="H174" i="11"/>
  <c r="EK169" i="10"/>
  <c r="EC169" i="10"/>
  <c r="ED169" i="10" s="1"/>
  <c r="BD172" i="12"/>
  <c r="BU172" i="12"/>
  <c r="EK167" i="11"/>
  <c r="EC167" i="11"/>
  <c r="ED167" i="11" s="1"/>
  <c r="DX171" i="10"/>
  <c r="EO171" i="10"/>
  <c r="BQ170" i="11"/>
  <c r="BI170" i="11"/>
  <c r="BJ170" i="11" s="1"/>
  <c r="AW173" i="11"/>
  <c r="AF173" i="11"/>
  <c r="CD172" i="10"/>
  <c r="CF172" i="10" s="1"/>
  <c r="U172" i="12"/>
  <c r="M172" i="12"/>
  <c r="N172" i="12" s="1"/>
  <c r="J173" i="12"/>
  <c r="L173" i="12" s="1"/>
  <c r="DZ168" i="11"/>
  <c r="EB168" i="11" s="1"/>
  <c r="DM168" i="11"/>
  <c r="DE168" i="11"/>
  <c r="DF168" i="11" s="1"/>
  <c r="L175" i="10" l="1"/>
  <c r="Q176" i="13"/>
  <c r="BV176" i="11" s="1"/>
  <c r="BW176" i="11" s="1"/>
  <c r="CA176" i="11" s="1"/>
  <c r="CC176" i="11" s="1"/>
  <c r="E176" i="13"/>
  <c r="B176" i="11" s="1"/>
  <c r="C176" i="11" s="1"/>
  <c r="G176" i="11" s="1"/>
  <c r="I176" i="11" s="1"/>
  <c r="N176" i="13"/>
  <c r="BV176" i="8" s="1"/>
  <c r="BW176" i="8" s="1"/>
  <c r="CA176" i="8" s="1"/>
  <c r="CC176" i="8" s="1"/>
  <c r="V176" i="13"/>
  <c r="DR176" i="8" s="1"/>
  <c r="DS176" i="8" s="1"/>
  <c r="DW176" i="8" s="1"/>
  <c r="DY176" i="8" s="1"/>
  <c r="R176" i="13"/>
  <c r="CT176" i="8" s="1"/>
  <c r="CU176" i="8" s="1"/>
  <c r="CY176" i="8" s="1"/>
  <c r="DA176" i="8" s="1"/>
  <c r="B176" i="13"/>
  <c r="B176" i="8" s="1"/>
  <c r="C176" i="8" s="1"/>
  <c r="G176" i="8" s="1"/>
  <c r="I176" i="8" s="1"/>
  <c r="L176" i="13"/>
  <c r="AX176" i="10" s="1"/>
  <c r="AY176" i="10" s="1"/>
  <c r="BC176" i="10" s="1"/>
  <c r="BE176" i="10" s="1"/>
  <c r="C176" i="13"/>
  <c r="B176" i="12" s="1"/>
  <c r="C176" i="12" s="1"/>
  <c r="G176" i="12" s="1"/>
  <c r="I176" i="12" s="1"/>
  <c r="I176" i="13"/>
  <c r="Z176" i="11" s="1"/>
  <c r="AA176" i="11" s="1"/>
  <c r="AE176" i="11" s="1"/>
  <c r="AG176" i="11" s="1"/>
  <c r="U176" i="13"/>
  <c r="CT176" i="11" s="1"/>
  <c r="CU176" i="11" s="1"/>
  <c r="CY176" i="11" s="1"/>
  <c r="DA176" i="11" s="1"/>
  <c r="F176" i="13"/>
  <c r="Z176" i="8" s="1"/>
  <c r="AA176" i="8" s="1"/>
  <c r="AE176" i="8" s="1"/>
  <c r="AG176" i="8" s="1"/>
  <c r="W176" i="13"/>
  <c r="DR176" i="12" s="1"/>
  <c r="DS176" i="12" s="1"/>
  <c r="DW176" i="12" s="1"/>
  <c r="DY176" i="12" s="1"/>
  <c r="S176" i="13"/>
  <c r="CT176" i="12" s="1"/>
  <c r="CU176" i="12" s="1"/>
  <c r="CY176" i="12" s="1"/>
  <c r="DA176" i="12" s="1"/>
  <c r="T176" i="13"/>
  <c r="CT176" i="10" s="1"/>
  <c r="CU176" i="10" s="1"/>
  <c r="CY176" i="10" s="1"/>
  <c r="DA176" i="10" s="1"/>
  <c r="J176" i="13"/>
  <c r="AX176" i="8" s="1"/>
  <c r="AY176" i="8" s="1"/>
  <c r="BC176" i="8" s="1"/>
  <c r="BE176" i="8" s="1"/>
  <c r="Y176" i="13"/>
  <c r="DR176" i="11" s="1"/>
  <c r="DS176" i="11" s="1"/>
  <c r="DW176" i="11" s="1"/>
  <c r="DY176" i="11" s="1"/>
  <c r="K176" i="13"/>
  <c r="AX176" i="12" s="1"/>
  <c r="AY176" i="12" s="1"/>
  <c r="BC176" i="12" s="1"/>
  <c r="BE176" i="12" s="1"/>
  <c r="P176" i="13"/>
  <c r="BV176" i="10" s="1"/>
  <c r="BW176" i="10" s="1"/>
  <c r="CA176" i="10" s="1"/>
  <c r="CC176" i="10" s="1"/>
  <c r="D176" i="13"/>
  <c r="B176" i="10" s="1"/>
  <c r="C176" i="10" s="1"/>
  <c r="G176" i="10" s="1"/>
  <c r="I176" i="10" s="1"/>
  <c r="H176" i="13"/>
  <c r="Z176" i="10" s="1"/>
  <c r="AA176" i="10" s="1"/>
  <c r="AE176" i="10" s="1"/>
  <c r="AG176" i="10" s="1"/>
  <c r="G176" i="13"/>
  <c r="Z176" i="12" s="1"/>
  <c r="AA176" i="12" s="1"/>
  <c r="AE176" i="12" s="1"/>
  <c r="AG176" i="12" s="1"/>
  <c r="X176" i="13"/>
  <c r="DR176" i="10" s="1"/>
  <c r="DS176" i="10" s="1"/>
  <c r="DW176" i="10" s="1"/>
  <c r="DY176" i="10" s="1"/>
  <c r="M176" i="13"/>
  <c r="AX176" i="11" s="1"/>
  <c r="AY176" i="11" s="1"/>
  <c r="BC176" i="11" s="1"/>
  <c r="BE176" i="11" s="1"/>
  <c r="O176" i="13"/>
  <c r="BV176" i="12" s="1"/>
  <c r="BW176" i="12" s="1"/>
  <c r="CA176" i="12" s="1"/>
  <c r="CC176" i="12" s="1"/>
  <c r="A177" i="13"/>
  <c r="AQ172" i="10"/>
  <c r="AU172" i="10"/>
  <c r="AV172" i="10" s="1"/>
  <c r="DK167" i="12"/>
  <c r="DO167" i="12"/>
  <c r="DP167" i="12" s="1"/>
  <c r="DK167" i="11"/>
  <c r="DO167" i="11"/>
  <c r="DP167" i="11" s="1"/>
  <c r="W174" i="10"/>
  <c r="X174" i="10" s="1"/>
  <c r="EI166" i="11"/>
  <c r="EM166" i="11"/>
  <c r="EN166" i="11" s="1"/>
  <c r="BO171" i="10"/>
  <c r="BS171" i="10"/>
  <c r="BT171" i="10" s="1"/>
  <c r="EI166" i="12"/>
  <c r="EM166" i="12"/>
  <c r="EN166" i="12" s="1"/>
  <c r="DK169" i="10"/>
  <c r="DO169" i="10"/>
  <c r="DP169" i="10" s="1"/>
  <c r="DK166" i="8"/>
  <c r="DO166" i="8"/>
  <c r="DP166" i="8" s="1"/>
  <c r="BO169" i="11"/>
  <c r="BS169" i="11"/>
  <c r="BT169" i="11" s="1"/>
  <c r="BO169" i="8"/>
  <c r="BS169" i="8"/>
  <c r="BT169" i="8" s="1"/>
  <c r="CM168" i="12"/>
  <c r="CQ168" i="12"/>
  <c r="CR168" i="12" s="1"/>
  <c r="BO168" i="8"/>
  <c r="BS168" i="8"/>
  <c r="BT168" i="8" s="1"/>
  <c r="CM170" i="10"/>
  <c r="CQ170" i="10"/>
  <c r="CR170" i="10" s="1"/>
  <c r="CM168" i="11"/>
  <c r="CQ168" i="11"/>
  <c r="CR168" i="11" s="1"/>
  <c r="EI165" i="8"/>
  <c r="EM165" i="8"/>
  <c r="EN165" i="8" s="1"/>
  <c r="S171" i="11"/>
  <c r="W171" i="11"/>
  <c r="X171" i="11" s="1"/>
  <c r="W171" i="12"/>
  <c r="X171" i="12" s="1"/>
  <c r="S171" i="12"/>
  <c r="EI168" i="10"/>
  <c r="EM168" i="10"/>
  <c r="EN168" i="10" s="1"/>
  <c r="BO169" i="12"/>
  <c r="BS169" i="12"/>
  <c r="BT169" i="12" s="1"/>
  <c r="AQ170" i="12"/>
  <c r="AU170" i="12"/>
  <c r="AV170" i="12" s="1"/>
  <c r="AQ170" i="11"/>
  <c r="AU170" i="11"/>
  <c r="AV170" i="11" s="1"/>
  <c r="O172" i="12"/>
  <c r="R172" i="12" s="1"/>
  <c r="AM171" i="11"/>
  <c r="AP171" i="11" s="1"/>
  <c r="AM173" i="10"/>
  <c r="AP173" i="10" s="1"/>
  <c r="CI171" i="10"/>
  <c r="CL171" i="10" s="1"/>
  <c r="DG167" i="8"/>
  <c r="DJ167" i="8" s="1"/>
  <c r="CI169" i="8"/>
  <c r="CL169" i="8" s="1"/>
  <c r="EE167" i="12"/>
  <c r="EH167" i="12" s="1"/>
  <c r="DG170" i="10"/>
  <c r="DJ170" i="10" s="1"/>
  <c r="DG168" i="11"/>
  <c r="DJ168" i="11" s="1"/>
  <c r="BK170" i="12"/>
  <c r="BN170" i="12" s="1"/>
  <c r="O172" i="11"/>
  <c r="R172" i="11" s="1"/>
  <c r="CI169" i="12"/>
  <c r="CL169" i="12" s="1"/>
  <c r="BK170" i="8"/>
  <c r="BN170" i="8" s="1"/>
  <c r="AM170" i="8"/>
  <c r="AP170" i="8" s="1"/>
  <c r="AQ170" i="8" s="1"/>
  <c r="AU170" i="8" s="1"/>
  <c r="AV170" i="8" s="1"/>
  <c r="EE167" i="11"/>
  <c r="EH167" i="11" s="1"/>
  <c r="DG168" i="12"/>
  <c r="DJ168" i="12" s="1"/>
  <c r="EE166" i="8"/>
  <c r="EH166" i="8" s="1"/>
  <c r="BK170" i="11"/>
  <c r="BN170" i="11" s="1"/>
  <c r="AM171" i="12"/>
  <c r="AP171" i="12" s="1"/>
  <c r="CI169" i="11"/>
  <c r="CL169" i="11" s="1"/>
  <c r="EE169" i="10"/>
  <c r="EH169" i="10" s="1"/>
  <c r="BK172" i="10"/>
  <c r="BN172" i="10" s="1"/>
  <c r="CI168" i="8"/>
  <c r="CL168" i="8" s="1"/>
  <c r="O171" i="8"/>
  <c r="R171" i="8" s="1"/>
  <c r="S171" i="8" s="1"/>
  <c r="W171" i="8" s="1"/>
  <c r="X171" i="8" s="1"/>
  <c r="U176" i="10"/>
  <c r="L176" i="10"/>
  <c r="M176" i="10"/>
  <c r="N176" i="10" s="1"/>
  <c r="DZ168" i="8"/>
  <c r="EB168" i="8" s="1"/>
  <c r="J173" i="8"/>
  <c r="L173" i="8" s="1"/>
  <c r="AS172" i="8"/>
  <c r="AK172" i="8"/>
  <c r="AL172" i="8" s="1"/>
  <c r="A175" i="8"/>
  <c r="H174" i="8"/>
  <c r="Y174" i="8"/>
  <c r="BU172" i="8"/>
  <c r="BD172" i="8"/>
  <c r="AW173" i="8"/>
  <c r="AF173" i="8"/>
  <c r="DE168" i="8"/>
  <c r="DF168" i="8" s="1"/>
  <c r="DM168" i="8"/>
  <c r="EK167" i="8"/>
  <c r="EC167" i="8"/>
  <c r="ED167" i="8" s="1"/>
  <c r="BQ171" i="8"/>
  <c r="BI171" i="8"/>
  <c r="BJ171" i="8" s="1"/>
  <c r="CD170" i="8"/>
  <c r="CF170" i="8" s="1"/>
  <c r="U172" i="8"/>
  <c r="M172" i="8"/>
  <c r="N172" i="8" s="1"/>
  <c r="DX169" i="8"/>
  <c r="EO169" i="8"/>
  <c r="CS171" i="8"/>
  <c r="CB171" i="8"/>
  <c r="DQ170" i="8"/>
  <c r="CZ170" i="8"/>
  <c r="DB169" i="8"/>
  <c r="DD169" i="8" s="1"/>
  <c r="AS171" i="8"/>
  <c r="AK171" i="8"/>
  <c r="AL171" i="8" s="1"/>
  <c r="U173" i="12"/>
  <c r="M173" i="12"/>
  <c r="N173" i="12" s="1"/>
  <c r="CO172" i="10"/>
  <c r="CG172" i="10"/>
  <c r="CH172" i="10" s="1"/>
  <c r="J174" i="11"/>
  <c r="L174" i="11" s="1"/>
  <c r="DB170" i="12"/>
  <c r="DD170" i="12" s="1"/>
  <c r="DZ169" i="12"/>
  <c r="EB169" i="12" s="1"/>
  <c r="EK170" i="10"/>
  <c r="EC170" i="10"/>
  <c r="ED170" i="10" s="1"/>
  <c r="EK168" i="12"/>
  <c r="EC168" i="12"/>
  <c r="ED168" i="12" s="1"/>
  <c r="DM171" i="10"/>
  <c r="DE171" i="10"/>
  <c r="DF171" i="10" s="1"/>
  <c r="AH175" i="10"/>
  <c r="AJ175" i="10" s="1"/>
  <c r="AH173" i="11"/>
  <c r="AJ173" i="11" s="1"/>
  <c r="AW174" i="11"/>
  <c r="AF174" i="11"/>
  <c r="DX170" i="12"/>
  <c r="EO170" i="12"/>
  <c r="CD171" i="12"/>
  <c r="CF171" i="12" s="1"/>
  <c r="U173" i="11"/>
  <c r="M173" i="11"/>
  <c r="N173" i="11" s="1"/>
  <c r="DM169" i="12"/>
  <c r="DE169" i="12"/>
  <c r="DF169" i="12" s="1"/>
  <c r="CD173" i="10"/>
  <c r="CF173" i="10" s="1"/>
  <c r="CD171" i="11"/>
  <c r="CF171" i="11" s="1"/>
  <c r="AS172" i="11"/>
  <c r="AK172" i="11"/>
  <c r="AL172" i="11" s="1"/>
  <c r="AH173" i="12"/>
  <c r="AJ173" i="12" s="1"/>
  <c r="J174" i="12"/>
  <c r="L174" i="12" s="1"/>
  <c r="DM169" i="11"/>
  <c r="DE169" i="11"/>
  <c r="DF169" i="11" s="1"/>
  <c r="BU175" i="10"/>
  <c r="BD175" i="10"/>
  <c r="BU173" i="11"/>
  <c r="BD173" i="11"/>
  <c r="DZ171" i="10"/>
  <c r="EB171" i="10" s="1"/>
  <c r="H175" i="11"/>
  <c r="Y175" i="11"/>
  <c r="A176" i="11"/>
  <c r="DQ171" i="12"/>
  <c r="CZ171" i="12"/>
  <c r="U175" i="10"/>
  <c r="M175" i="10"/>
  <c r="N175" i="10" s="1"/>
  <c r="DQ173" i="10"/>
  <c r="CZ173" i="10"/>
  <c r="DQ171" i="11"/>
  <c r="CZ171" i="11"/>
  <c r="BU173" i="12"/>
  <c r="BD173" i="12"/>
  <c r="CO170" i="12"/>
  <c r="CG170" i="12"/>
  <c r="CH170" i="12" s="1"/>
  <c r="AW174" i="12"/>
  <c r="AF174" i="12"/>
  <c r="AS174" i="10"/>
  <c r="AK174" i="10"/>
  <c r="AL174" i="10" s="1"/>
  <c r="BF172" i="11"/>
  <c r="BH172" i="11" s="1"/>
  <c r="Y175" i="12"/>
  <c r="A176" i="12"/>
  <c r="H175" i="12"/>
  <c r="CS172" i="12"/>
  <c r="CB172" i="12"/>
  <c r="DB170" i="11"/>
  <c r="DD170" i="11" s="1"/>
  <c r="CB172" i="11"/>
  <c r="CS172" i="11"/>
  <c r="BQ171" i="11"/>
  <c r="BI171" i="11"/>
  <c r="BJ171" i="11" s="1"/>
  <c r="EK168" i="11"/>
  <c r="EC168" i="11"/>
  <c r="ED168" i="11" s="1"/>
  <c r="BF172" i="12"/>
  <c r="BH172" i="12" s="1"/>
  <c r="BF174" i="10"/>
  <c r="BH174" i="10" s="1"/>
  <c r="EO170" i="11"/>
  <c r="DX170" i="11"/>
  <c r="BQ171" i="12"/>
  <c r="BI171" i="12"/>
  <c r="BJ171" i="12" s="1"/>
  <c r="AF176" i="10"/>
  <c r="AW176" i="10"/>
  <c r="CS174" i="10"/>
  <c r="CB174" i="10"/>
  <c r="AS172" i="12"/>
  <c r="AK172" i="12"/>
  <c r="AL172" i="12" s="1"/>
  <c r="DZ169" i="11"/>
  <c r="EB169" i="11" s="1"/>
  <c r="Y177" i="10"/>
  <c r="A178" i="10"/>
  <c r="H177" i="10"/>
  <c r="J177" i="10" s="1"/>
  <c r="DB172" i="10"/>
  <c r="DD172" i="10" s="1"/>
  <c r="CO170" i="11"/>
  <c r="CG170" i="11"/>
  <c r="CH170" i="11" s="1"/>
  <c r="BQ173" i="10"/>
  <c r="BI173" i="10"/>
  <c r="BJ173" i="10" s="1"/>
  <c r="DX172" i="10"/>
  <c r="EO172" i="10"/>
  <c r="P177" i="13" l="1"/>
  <c r="BV177" i="10" s="1"/>
  <c r="BW177" i="10" s="1"/>
  <c r="CA177" i="10" s="1"/>
  <c r="CC177" i="10" s="1"/>
  <c r="Y177" i="13"/>
  <c r="DR177" i="11" s="1"/>
  <c r="DS177" i="11" s="1"/>
  <c r="DW177" i="11" s="1"/>
  <c r="DY177" i="11" s="1"/>
  <c r="B177" i="13"/>
  <c r="B177" i="8" s="1"/>
  <c r="C177" i="8" s="1"/>
  <c r="G177" i="8" s="1"/>
  <c r="I177" i="8" s="1"/>
  <c r="R177" i="13"/>
  <c r="CT177" i="8" s="1"/>
  <c r="CU177" i="8" s="1"/>
  <c r="CY177" i="8" s="1"/>
  <c r="DA177" i="8" s="1"/>
  <c r="A178" i="13"/>
  <c r="X177" i="13"/>
  <c r="DR177" i="10" s="1"/>
  <c r="DS177" i="10" s="1"/>
  <c r="DW177" i="10" s="1"/>
  <c r="DY177" i="10" s="1"/>
  <c r="H177" i="13"/>
  <c r="Z177" i="10" s="1"/>
  <c r="AA177" i="10" s="1"/>
  <c r="AE177" i="10" s="1"/>
  <c r="AG177" i="10" s="1"/>
  <c r="U177" i="13"/>
  <c r="CT177" i="11" s="1"/>
  <c r="CU177" i="11" s="1"/>
  <c r="CY177" i="11" s="1"/>
  <c r="DA177" i="11" s="1"/>
  <c r="F177" i="13"/>
  <c r="Z177" i="8" s="1"/>
  <c r="AA177" i="8" s="1"/>
  <c r="AE177" i="8" s="1"/>
  <c r="AG177" i="8" s="1"/>
  <c r="L177" i="13"/>
  <c r="AX177" i="10" s="1"/>
  <c r="AY177" i="10" s="1"/>
  <c r="BC177" i="10" s="1"/>
  <c r="BE177" i="10" s="1"/>
  <c r="T177" i="13"/>
  <c r="CT177" i="10" s="1"/>
  <c r="CU177" i="10" s="1"/>
  <c r="CY177" i="10" s="1"/>
  <c r="DA177" i="10" s="1"/>
  <c r="N177" i="13"/>
  <c r="BV177" i="8" s="1"/>
  <c r="BW177" i="8" s="1"/>
  <c r="CA177" i="8" s="1"/>
  <c r="CC177" i="8" s="1"/>
  <c r="W177" i="13"/>
  <c r="DR177" i="12" s="1"/>
  <c r="DS177" i="12" s="1"/>
  <c r="DW177" i="12" s="1"/>
  <c r="DY177" i="12" s="1"/>
  <c r="S177" i="13"/>
  <c r="CT177" i="12" s="1"/>
  <c r="CU177" i="12" s="1"/>
  <c r="CY177" i="12" s="1"/>
  <c r="DA177" i="12" s="1"/>
  <c r="J177" i="13"/>
  <c r="AX177" i="8" s="1"/>
  <c r="AY177" i="8" s="1"/>
  <c r="BC177" i="8" s="1"/>
  <c r="BE177" i="8" s="1"/>
  <c r="M177" i="13"/>
  <c r="AX177" i="11" s="1"/>
  <c r="AY177" i="11" s="1"/>
  <c r="BC177" i="11" s="1"/>
  <c r="BE177" i="11" s="1"/>
  <c r="D177" i="13"/>
  <c r="B177" i="10" s="1"/>
  <c r="C177" i="10" s="1"/>
  <c r="G177" i="10" s="1"/>
  <c r="I177" i="10" s="1"/>
  <c r="O177" i="13"/>
  <c r="BV177" i="12" s="1"/>
  <c r="BW177" i="12" s="1"/>
  <c r="CA177" i="12" s="1"/>
  <c r="CC177" i="12" s="1"/>
  <c r="C177" i="13"/>
  <c r="B177" i="12" s="1"/>
  <c r="C177" i="12" s="1"/>
  <c r="G177" i="12" s="1"/>
  <c r="I177" i="12" s="1"/>
  <c r="K177" i="13"/>
  <c r="AX177" i="12" s="1"/>
  <c r="AY177" i="12" s="1"/>
  <c r="BC177" i="12" s="1"/>
  <c r="BE177" i="12" s="1"/>
  <c r="Q177" i="13"/>
  <c r="BV177" i="11" s="1"/>
  <c r="BW177" i="11" s="1"/>
  <c r="CA177" i="11" s="1"/>
  <c r="CC177" i="11" s="1"/>
  <c r="E177" i="13"/>
  <c r="B177" i="11" s="1"/>
  <c r="C177" i="11" s="1"/>
  <c r="G177" i="11" s="1"/>
  <c r="I177" i="11" s="1"/>
  <c r="V177" i="13"/>
  <c r="DR177" i="8" s="1"/>
  <c r="DS177" i="8" s="1"/>
  <c r="DW177" i="8" s="1"/>
  <c r="DY177" i="8" s="1"/>
  <c r="G177" i="13"/>
  <c r="Z177" i="12" s="1"/>
  <c r="AA177" i="12" s="1"/>
  <c r="AE177" i="12" s="1"/>
  <c r="AG177" i="12" s="1"/>
  <c r="I177" i="13"/>
  <c r="Z177" i="11" s="1"/>
  <c r="AA177" i="11" s="1"/>
  <c r="AE177" i="11" s="1"/>
  <c r="AG177" i="11" s="1"/>
  <c r="BS172" i="10"/>
  <c r="BT172" i="10" s="1"/>
  <c r="BO172" i="10"/>
  <c r="CM169" i="8"/>
  <c r="CQ169" i="8"/>
  <c r="CR169" i="8" s="1"/>
  <c r="CM169" i="11"/>
  <c r="CQ169" i="11"/>
  <c r="CR169" i="11" s="1"/>
  <c r="CM169" i="12"/>
  <c r="CQ169" i="12"/>
  <c r="CR169" i="12" s="1"/>
  <c r="CQ171" i="10"/>
  <c r="CR171" i="10" s="1"/>
  <c r="CM171" i="10"/>
  <c r="AQ171" i="12"/>
  <c r="AU171" i="12"/>
  <c r="AV171" i="12" s="1"/>
  <c r="S172" i="11"/>
  <c r="W172" i="11"/>
  <c r="X172" i="11" s="1"/>
  <c r="AU173" i="10"/>
  <c r="AV173" i="10" s="1"/>
  <c r="AQ173" i="10"/>
  <c r="BO170" i="12"/>
  <c r="BS170" i="12"/>
  <c r="BT170" i="12" s="1"/>
  <c r="AQ171" i="11"/>
  <c r="AU171" i="11"/>
  <c r="AV171" i="11" s="1"/>
  <c r="EI166" i="8"/>
  <c r="EM166" i="8"/>
  <c r="EN166" i="8" s="1"/>
  <c r="DK168" i="11"/>
  <c r="DO168" i="11"/>
  <c r="DP168" i="11" s="1"/>
  <c r="S172" i="12"/>
  <c r="W172" i="12"/>
  <c r="X172" i="12" s="1"/>
  <c r="DK168" i="12"/>
  <c r="DO168" i="12"/>
  <c r="DP168" i="12" s="1"/>
  <c r="DO170" i="10"/>
  <c r="DP170" i="10" s="1"/>
  <c r="DK170" i="10"/>
  <c r="BO170" i="11"/>
  <c r="BS170" i="11"/>
  <c r="BT170" i="11" s="1"/>
  <c r="CM168" i="8"/>
  <c r="CQ168" i="8"/>
  <c r="CR168" i="8" s="1"/>
  <c r="EI167" i="11"/>
  <c r="EM167" i="11"/>
  <c r="EN167" i="11" s="1"/>
  <c r="EI167" i="12"/>
  <c r="EM167" i="12"/>
  <c r="EN167" i="12" s="1"/>
  <c r="EI169" i="10"/>
  <c r="EM169" i="10"/>
  <c r="EN169" i="10" s="1"/>
  <c r="BO170" i="8"/>
  <c r="BS170" i="8"/>
  <c r="BT170" i="8" s="1"/>
  <c r="DK167" i="8"/>
  <c r="DO167" i="8"/>
  <c r="DP167" i="8" s="1"/>
  <c r="O173" i="11"/>
  <c r="R173" i="11" s="1"/>
  <c r="AM171" i="8"/>
  <c r="AP171" i="8" s="1"/>
  <c r="AQ171" i="8" s="1"/>
  <c r="AU171" i="8" s="1"/>
  <c r="AV171" i="8" s="1"/>
  <c r="O176" i="10"/>
  <c r="R176" i="10" s="1"/>
  <c r="BK173" i="10"/>
  <c r="BN173" i="10" s="1"/>
  <c r="BK171" i="12"/>
  <c r="BN171" i="12" s="1"/>
  <c r="BK171" i="11"/>
  <c r="BN171" i="11" s="1"/>
  <c r="CI170" i="12"/>
  <c r="CL170" i="12" s="1"/>
  <c r="O175" i="10"/>
  <c r="R175" i="10" s="1"/>
  <c r="O172" i="8"/>
  <c r="R172" i="8" s="1"/>
  <c r="S172" i="8" s="1"/>
  <c r="W172" i="8" s="1"/>
  <c r="X172" i="8" s="1"/>
  <c r="AM172" i="11"/>
  <c r="AP172" i="11" s="1"/>
  <c r="AM172" i="8"/>
  <c r="AP172" i="8" s="1"/>
  <c r="AQ172" i="8" s="1"/>
  <c r="AU172" i="8" s="1"/>
  <c r="AV172" i="8" s="1"/>
  <c r="AM172" i="12"/>
  <c r="AP172" i="12" s="1"/>
  <c r="DG168" i="8"/>
  <c r="DJ168" i="8" s="1"/>
  <c r="CI170" i="11"/>
  <c r="CL170" i="11" s="1"/>
  <c r="DG171" i="10"/>
  <c r="DJ171" i="10" s="1"/>
  <c r="CI172" i="10"/>
  <c r="CL172" i="10" s="1"/>
  <c r="AM174" i="10"/>
  <c r="AP174" i="10" s="1"/>
  <c r="EE168" i="12"/>
  <c r="EH168" i="12" s="1"/>
  <c r="BK171" i="8"/>
  <c r="BN171" i="8" s="1"/>
  <c r="DG169" i="12"/>
  <c r="DJ169" i="12" s="1"/>
  <c r="DG169" i="11"/>
  <c r="DJ169" i="11" s="1"/>
  <c r="O173" i="12"/>
  <c r="R173" i="12" s="1"/>
  <c r="EE168" i="11"/>
  <c r="EH168" i="11" s="1"/>
  <c r="EE170" i="10"/>
  <c r="EH170" i="10" s="1"/>
  <c r="EE167" i="8"/>
  <c r="EH167" i="8" s="1"/>
  <c r="U177" i="10"/>
  <c r="L177" i="10"/>
  <c r="DQ171" i="8"/>
  <c r="CZ171" i="8"/>
  <c r="A176" i="8"/>
  <c r="H175" i="8"/>
  <c r="Y175" i="8"/>
  <c r="DZ169" i="8"/>
  <c r="EB169" i="8" s="1"/>
  <c r="AH173" i="8"/>
  <c r="AJ173" i="8" s="1"/>
  <c r="BU173" i="8"/>
  <c r="BD173" i="8"/>
  <c r="BF173" i="8" s="1"/>
  <c r="BH173" i="8" s="1"/>
  <c r="DE169" i="8"/>
  <c r="DF169" i="8" s="1"/>
  <c r="DM169" i="8"/>
  <c r="BF172" i="8"/>
  <c r="BH172" i="8" s="1"/>
  <c r="DB170" i="8"/>
  <c r="DD170" i="8" s="1"/>
  <c r="CS172" i="8"/>
  <c r="CB172" i="8"/>
  <c r="U173" i="8"/>
  <c r="M173" i="8"/>
  <c r="N173" i="8" s="1"/>
  <c r="DX170" i="8"/>
  <c r="EO170" i="8"/>
  <c r="CO170" i="8"/>
  <c r="CG170" i="8"/>
  <c r="CH170" i="8" s="1"/>
  <c r="AW174" i="8"/>
  <c r="AF174" i="8"/>
  <c r="CD171" i="8"/>
  <c r="CF171" i="8" s="1"/>
  <c r="J174" i="8"/>
  <c r="L174" i="8" s="1"/>
  <c r="EK168" i="8"/>
  <c r="EC168" i="8"/>
  <c r="ED168" i="8" s="1"/>
  <c r="AW177" i="10"/>
  <c r="AF177" i="10"/>
  <c r="CZ174" i="10"/>
  <c r="DQ174" i="10"/>
  <c r="BQ172" i="12"/>
  <c r="BI172" i="12"/>
  <c r="BJ172" i="12" s="1"/>
  <c r="J175" i="12"/>
  <c r="L175" i="12" s="1"/>
  <c r="DB171" i="11"/>
  <c r="DD171" i="11" s="1"/>
  <c r="J175" i="11"/>
  <c r="L175" i="11" s="1"/>
  <c r="CB175" i="10"/>
  <c r="CS175" i="10"/>
  <c r="BU174" i="11"/>
  <c r="BD174" i="11"/>
  <c r="DM170" i="12"/>
  <c r="DE170" i="12"/>
  <c r="DF170" i="12" s="1"/>
  <c r="DM170" i="11"/>
  <c r="DE170" i="11"/>
  <c r="DF170" i="11" s="1"/>
  <c r="Y176" i="12"/>
  <c r="A177" i="12"/>
  <c r="H176" i="12"/>
  <c r="DX171" i="11"/>
  <c r="EO171" i="11"/>
  <c r="EK169" i="11"/>
  <c r="EC169" i="11"/>
  <c r="ED169" i="11" s="1"/>
  <c r="DZ170" i="11"/>
  <c r="EB170" i="11" s="1"/>
  <c r="CD172" i="12"/>
  <c r="CF172" i="12" s="1"/>
  <c r="AF175" i="12"/>
  <c r="AW175" i="12"/>
  <c r="AH174" i="12"/>
  <c r="AJ174" i="12" s="1"/>
  <c r="DB171" i="12"/>
  <c r="DD171" i="12" s="1"/>
  <c r="EK171" i="10"/>
  <c r="EC171" i="10"/>
  <c r="ED171" i="10" s="1"/>
  <c r="CO171" i="11"/>
  <c r="CG171" i="11"/>
  <c r="CH171" i="11" s="1"/>
  <c r="AS175" i="10"/>
  <c r="AK175" i="10"/>
  <c r="AL175" i="10" s="1"/>
  <c r="U174" i="11"/>
  <c r="M174" i="11"/>
  <c r="N174" i="11" s="1"/>
  <c r="DQ172" i="12"/>
  <c r="CZ172" i="12"/>
  <c r="BU174" i="12"/>
  <c r="BD174" i="12"/>
  <c r="DX171" i="12"/>
  <c r="EO171" i="12"/>
  <c r="BF173" i="11"/>
  <c r="BH173" i="11" s="1"/>
  <c r="AS173" i="11"/>
  <c r="AK173" i="11"/>
  <c r="AL173" i="11" s="1"/>
  <c r="DM172" i="10"/>
  <c r="DE172" i="10"/>
  <c r="DF172" i="10" s="1"/>
  <c r="DB173" i="10"/>
  <c r="DD173" i="10" s="1"/>
  <c r="CS173" i="11"/>
  <c r="CB173" i="11"/>
  <c r="U174" i="12"/>
  <c r="M174" i="12"/>
  <c r="N174" i="12" s="1"/>
  <c r="CO171" i="12"/>
  <c r="CG171" i="12"/>
  <c r="CH171" i="12" s="1"/>
  <c r="BU176" i="10"/>
  <c r="BD176" i="10"/>
  <c r="DQ172" i="11"/>
  <c r="CZ172" i="11"/>
  <c r="DX173" i="10"/>
  <c r="EO173" i="10"/>
  <c r="M177" i="10"/>
  <c r="N177" i="10" s="1"/>
  <c r="AH176" i="10"/>
  <c r="AJ176" i="10" s="1"/>
  <c r="BQ174" i="10"/>
  <c r="BI174" i="10"/>
  <c r="BJ174" i="10" s="1"/>
  <c r="CD172" i="11"/>
  <c r="CF172" i="11" s="1"/>
  <c r="BQ172" i="11"/>
  <c r="BI172" i="11"/>
  <c r="BJ172" i="11" s="1"/>
  <c r="BF173" i="12"/>
  <c r="BH173" i="12" s="1"/>
  <c r="A177" i="11"/>
  <c r="Y176" i="11"/>
  <c r="H176" i="11"/>
  <c r="AS173" i="12"/>
  <c r="AK173" i="12"/>
  <c r="AL173" i="12" s="1"/>
  <c r="CO173" i="10"/>
  <c r="CG173" i="10"/>
  <c r="CH173" i="10" s="1"/>
  <c r="DZ170" i="12"/>
  <c r="EB170" i="12" s="1"/>
  <c r="EK169" i="12"/>
  <c r="EC169" i="12"/>
  <c r="ED169" i="12" s="1"/>
  <c r="DZ172" i="10"/>
  <c r="EB172" i="10" s="1"/>
  <c r="H178" i="10"/>
  <c r="A179" i="10"/>
  <c r="Y178" i="10"/>
  <c r="CD174" i="10"/>
  <c r="CF174" i="10" s="1"/>
  <c r="CS173" i="12"/>
  <c r="CB173" i="12"/>
  <c r="AW175" i="11"/>
  <c r="AF175" i="11"/>
  <c r="BF175" i="10"/>
  <c r="BH175" i="10" s="1"/>
  <c r="AH174" i="11"/>
  <c r="AJ174" i="11" s="1"/>
  <c r="U178" i="13" l="1"/>
  <c r="CT178" i="11" s="1"/>
  <c r="CU178" i="11" s="1"/>
  <c r="CY178" i="11" s="1"/>
  <c r="DA178" i="11" s="1"/>
  <c r="Q178" i="13"/>
  <c r="BV178" i="11" s="1"/>
  <c r="BW178" i="11" s="1"/>
  <c r="CA178" i="11" s="1"/>
  <c r="CC178" i="11" s="1"/>
  <c r="V178" i="13"/>
  <c r="DR178" i="8" s="1"/>
  <c r="DS178" i="8" s="1"/>
  <c r="DW178" i="8" s="1"/>
  <c r="DY178" i="8" s="1"/>
  <c r="A179" i="13"/>
  <c r="C178" i="13"/>
  <c r="B178" i="12" s="1"/>
  <c r="C178" i="12" s="1"/>
  <c r="G178" i="12" s="1"/>
  <c r="I178" i="12" s="1"/>
  <c r="W178" i="13"/>
  <c r="DR178" i="12" s="1"/>
  <c r="DS178" i="12" s="1"/>
  <c r="DW178" i="12" s="1"/>
  <c r="DY178" i="12" s="1"/>
  <c r="T178" i="13"/>
  <c r="CT178" i="10" s="1"/>
  <c r="CU178" i="10" s="1"/>
  <c r="CY178" i="10" s="1"/>
  <c r="DA178" i="10" s="1"/>
  <c r="Y178" i="13"/>
  <c r="DR178" i="11" s="1"/>
  <c r="DS178" i="11" s="1"/>
  <c r="DW178" i="11" s="1"/>
  <c r="DY178" i="11" s="1"/>
  <c r="M178" i="13"/>
  <c r="AX178" i="11" s="1"/>
  <c r="AY178" i="11" s="1"/>
  <c r="BC178" i="11" s="1"/>
  <c r="BE178" i="11" s="1"/>
  <c r="S178" i="13"/>
  <c r="CT178" i="12" s="1"/>
  <c r="CU178" i="12" s="1"/>
  <c r="CY178" i="12" s="1"/>
  <c r="DA178" i="12" s="1"/>
  <c r="J178" i="13"/>
  <c r="AX178" i="8" s="1"/>
  <c r="AY178" i="8" s="1"/>
  <c r="BC178" i="8" s="1"/>
  <c r="BE178" i="8" s="1"/>
  <c r="N178" i="13"/>
  <c r="BV178" i="8" s="1"/>
  <c r="BW178" i="8" s="1"/>
  <c r="CA178" i="8" s="1"/>
  <c r="CC178" i="8" s="1"/>
  <c r="F178" i="13"/>
  <c r="Z178" i="8" s="1"/>
  <c r="AA178" i="8" s="1"/>
  <c r="AE178" i="8" s="1"/>
  <c r="AG178" i="8" s="1"/>
  <c r="P178" i="13"/>
  <c r="BV178" i="10" s="1"/>
  <c r="BW178" i="10" s="1"/>
  <c r="CA178" i="10" s="1"/>
  <c r="CC178" i="10" s="1"/>
  <c r="E178" i="13"/>
  <c r="B178" i="11" s="1"/>
  <c r="C178" i="11" s="1"/>
  <c r="G178" i="11" s="1"/>
  <c r="I178" i="11" s="1"/>
  <c r="L178" i="13"/>
  <c r="AX178" i="10" s="1"/>
  <c r="AY178" i="10" s="1"/>
  <c r="BC178" i="10" s="1"/>
  <c r="BE178" i="10" s="1"/>
  <c r="G178" i="13"/>
  <c r="Z178" i="12" s="1"/>
  <c r="AA178" i="12" s="1"/>
  <c r="AE178" i="12" s="1"/>
  <c r="AG178" i="12" s="1"/>
  <c r="I178" i="13"/>
  <c r="Z178" i="11" s="1"/>
  <c r="AA178" i="11" s="1"/>
  <c r="AE178" i="11" s="1"/>
  <c r="AG178" i="11" s="1"/>
  <c r="B178" i="13"/>
  <c r="B178" i="8" s="1"/>
  <c r="C178" i="8" s="1"/>
  <c r="G178" i="8" s="1"/>
  <c r="I178" i="8" s="1"/>
  <c r="D178" i="13"/>
  <c r="B178" i="10" s="1"/>
  <c r="C178" i="10" s="1"/>
  <c r="G178" i="10" s="1"/>
  <c r="I178" i="10" s="1"/>
  <c r="K178" i="13"/>
  <c r="AX178" i="12" s="1"/>
  <c r="AY178" i="12" s="1"/>
  <c r="BC178" i="12" s="1"/>
  <c r="BE178" i="12" s="1"/>
  <c r="X178" i="13"/>
  <c r="DR178" i="10" s="1"/>
  <c r="DS178" i="10" s="1"/>
  <c r="DW178" i="10" s="1"/>
  <c r="DY178" i="10" s="1"/>
  <c r="O178" i="13"/>
  <c r="BV178" i="12" s="1"/>
  <c r="BW178" i="12" s="1"/>
  <c r="CA178" i="12" s="1"/>
  <c r="CC178" i="12" s="1"/>
  <c r="H178" i="13"/>
  <c r="Z178" i="10" s="1"/>
  <c r="AA178" i="10" s="1"/>
  <c r="AE178" i="10" s="1"/>
  <c r="AG178" i="10" s="1"/>
  <c r="R178" i="13"/>
  <c r="CT178" i="8" s="1"/>
  <c r="CU178" i="8" s="1"/>
  <c r="CY178" i="8" s="1"/>
  <c r="DA178" i="8" s="1"/>
  <c r="AQ172" i="11"/>
  <c r="AU172" i="11"/>
  <c r="AV172" i="11" s="1"/>
  <c r="DK169" i="12"/>
  <c r="DO169" i="12"/>
  <c r="DP169" i="12" s="1"/>
  <c r="AQ172" i="12"/>
  <c r="AU172" i="12"/>
  <c r="AV172" i="12" s="1"/>
  <c r="BO173" i="10"/>
  <c r="BS173" i="10"/>
  <c r="BT173" i="10" s="1"/>
  <c r="BO171" i="8"/>
  <c r="BS171" i="8"/>
  <c r="BT171" i="8" s="1"/>
  <c r="W176" i="10"/>
  <c r="X176" i="10" s="1"/>
  <c r="S176" i="10"/>
  <c r="S173" i="11"/>
  <c r="W173" i="11"/>
  <c r="X173" i="11" s="1"/>
  <c r="EI170" i="10"/>
  <c r="EM170" i="10"/>
  <c r="EN170" i="10" s="1"/>
  <c r="CM172" i="10"/>
  <c r="CQ172" i="10"/>
  <c r="CR172" i="10" s="1"/>
  <c r="S175" i="10"/>
  <c r="W175" i="10"/>
  <c r="X175" i="10" s="1"/>
  <c r="AQ174" i="10"/>
  <c r="AU174" i="10"/>
  <c r="AV174" i="10" s="1"/>
  <c r="EM168" i="11"/>
  <c r="EN168" i="11" s="1"/>
  <c r="EI168" i="11"/>
  <c r="DK171" i="10"/>
  <c r="DO171" i="10"/>
  <c r="DP171" i="10" s="1"/>
  <c r="CM170" i="12"/>
  <c r="CQ170" i="12"/>
  <c r="CR170" i="12" s="1"/>
  <c r="EI168" i="12"/>
  <c r="EM168" i="12"/>
  <c r="EN168" i="12" s="1"/>
  <c r="EI167" i="8"/>
  <c r="EM167" i="8"/>
  <c r="EN167" i="8" s="1"/>
  <c r="S173" i="12"/>
  <c r="W173" i="12"/>
  <c r="X173" i="12" s="1"/>
  <c r="CM170" i="11"/>
  <c r="CQ170" i="11"/>
  <c r="CR170" i="11" s="1"/>
  <c r="BO171" i="11"/>
  <c r="BS171" i="11"/>
  <c r="BT171" i="11" s="1"/>
  <c r="DK169" i="11"/>
  <c r="DO169" i="11"/>
  <c r="DP169" i="11" s="1"/>
  <c r="DK168" i="8"/>
  <c r="DO168" i="8"/>
  <c r="DP168" i="8" s="1"/>
  <c r="BO171" i="12"/>
  <c r="BS171" i="12"/>
  <c r="BT171" i="12" s="1"/>
  <c r="BK174" i="10"/>
  <c r="BN174" i="10" s="1"/>
  <c r="CI171" i="12"/>
  <c r="CL171" i="12" s="1"/>
  <c r="AM175" i="10"/>
  <c r="AP175" i="10" s="1"/>
  <c r="O177" i="10"/>
  <c r="R177" i="10" s="1"/>
  <c r="S177" i="10" s="1"/>
  <c r="BK172" i="12"/>
  <c r="BN172" i="12" s="1"/>
  <c r="EE168" i="8"/>
  <c r="EH168" i="8" s="1"/>
  <c r="CI171" i="11"/>
  <c r="CL171" i="11" s="1"/>
  <c r="DG169" i="8"/>
  <c r="DJ169" i="8" s="1"/>
  <c r="DK169" i="8" s="1"/>
  <c r="DG172" i="10"/>
  <c r="DJ172" i="10" s="1"/>
  <c r="CI173" i="10"/>
  <c r="CL173" i="10" s="1"/>
  <c r="BK172" i="11"/>
  <c r="BN172" i="11" s="1"/>
  <c r="O173" i="8"/>
  <c r="R173" i="8" s="1"/>
  <c r="S173" i="8" s="1"/>
  <c r="W173" i="8" s="1"/>
  <c r="X173" i="8" s="1"/>
  <c r="AM173" i="11"/>
  <c r="AP173" i="11" s="1"/>
  <c r="EE171" i="10"/>
  <c r="EH171" i="10" s="1"/>
  <c r="EE169" i="11"/>
  <c r="EH169" i="11" s="1"/>
  <c r="O174" i="12"/>
  <c r="R174" i="12" s="1"/>
  <c r="S174" i="12" s="1"/>
  <c r="AM173" i="12"/>
  <c r="AP173" i="12" s="1"/>
  <c r="O174" i="11"/>
  <c r="R174" i="11" s="1"/>
  <c r="DG170" i="11"/>
  <c r="DJ170" i="11" s="1"/>
  <c r="EE169" i="12"/>
  <c r="EH169" i="12" s="1"/>
  <c r="EM169" i="12" s="1"/>
  <c r="EN169" i="12" s="1"/>
  <c r="DG170" i="12"/>
  <c r="DJ170" i="12" s="1"/>
  <c r="CI170" i="8"/>
  <c r="CL170" i="8" s="1"/>
  <c r="BQ172" i="8"/>
  <c r="BI172" i="8"/>
  <c r="BJ172" i="8" s="1"/>
  <c r="CO171" i="8"/>
  <c r="CG171" i="8"/>
  <c r="CH171" i="8" s="1"/>
  <c r="EC169" i="8"/>
  <c r="ED169" i="8" s="1"/>
  <c r="EK169" i="8"/>
  <c r="AH174" i="8"/>
  <c r="AJ174" i="8" s="1"/>
  <c r="CD172" i="8"/>
  <c r="CF172" i="8" s="1"/>
  <c r="AW175" i="8"/>
  <c r="AF175" i="8"/>
  <c r="BU174" i="8"/>
  <c r="BD174" i="8"/>
  <c r="DQ172" i="8"/>
  <c r="CZ172" i="8"/>
  <c r="DB172" i="8" s="1"/>
  <c r="DD172" i="8" s="1"/>
  <c r="BQ173" i="8"/>
  <c r="BI173" i="8"/>
  <c r="BJ173" i="8" s="1"/>
  <c r="J175" i="8"/>
  <c r="L175" i="8" s="1"/>
  <c r="CS173" i="8"/>
  <c r="CB173" i="8"/>
  <c r="Y176" i="8"/>
  <c r="A177" i="8"/>
  <c r="H176" i="8"/>
  <c r="DM170" i="8"/>
  <c r="DE170" i="8"/>
  <c r="DF170" i="8" s="1"/>
  <c r="U174" i="8"/>
  <c r="M174" i="8"/>
  <c r="N174" i="8" s="1"/>
  <c r="DB171" i="8"/>
  <c r="DD171" i="8" s="1"/>
  <c r="DZ170" i="8"/>
  <c r="EB170" i="8" s="1"/>
  <c r="AS173" i="8"/>
  <c r="AK173" i="8"/>
  <c r="AL173" i="8" s="1"/>
  <c r="DX171" i="8"/>
  <c r="EO171" i="8"/>
  <c r="AS174" i="11"/>
  <c r="AK174" i="11"/>
  <c r="AL174" i="11" s="1"/>
  <c r="DQ173" i="12"/>
  <c r="CZ173" i="12"/>
  <c r="AW178" i="10"/>
  <c r="AF178" i="10"/>
  <c r="AW176" i="11"/>
  <c r="AF176" i="11"/>
  <c r="DB172" i="11"/>
  <c r="DD172" i="11" s="1"/>
  <c r="BF174" i="12"/>
  <c r="BH174" i="12" s="1"/>
  <c r="DQ175" i="10"/>
  <c r="CZ175" i="10"/>
  <c r="AH177" i="10"/>
  <c r="AJ177" i="10" s="1"/>
  <c r="Y179" i="10"/>
  <c r="A180" i="10"/>
  <c r="H179" i="10"/>
  <c r="J179" i="10" s="1"/>
  <c r="A178" i="11"/>
  <c r="Y177" i="11"/>
  <c r="H177" i="11"/>
  <c r="DX172" i="11"/>
  <c r="EO172" i="11"/>
  <c r="CS174" i="12"/>
  <c r="CB174" i="12"/>
  <c r="CD175" i="10"/>
  <c r="CF175" i="10" s="1"/>
  <c r="BU177" i="10"/>
  <c r="BD177" i="10"/>
  <c r="BQ175" i="10"/>
  <c r="BI175" i="10"/>
  <c r="BJ175" i="10" s="1"/>
  <c r="J178" i="10"/>
  <c r="L178" i="10" s="1"/>
  <c r="EK170" i="12"/>
  <c r="EC170" i="12"/>
  <c r="ED170" i="12" s="1"/>
  <c r="CO172" i="11"/>
  <c r="CG172" i="11"/>
  <c r="CH172" i="11" s="1"/>
  <c r="DB172" i="12"/>
  <c r="DD172" i="12" s="1"/>
  <c r="DZ171" i="11"/>
  <c r="EB171" i="11" s="1"/>
  <c r="U175" i="12"/>
  <c r="M175" i="12"/>
  <c r="N175" i="12" s="1"/>
  <c r="AH175" i="11"/>
  <c r="AJ175" i="11" s="1"/>
  <c r="BQ173" i="12"/>
  <c r="BI173" i="12"/>
  <c r="BJ173" i="12" s="1"/>
  <c r="BF176" i="10"/>
  <c r="BH176" i="10" s="1"/>
  <c r="BQ173" i="11"/>
  <c r="BI173" i="11"/>
  <c r="BJ173" i="11" s="1"/>
  <c r="DX172" i="12"/>
  <c r="EO172" i="12"/>
  <c r="AS174" i="12"/>
  <c r="AK174" i="12"/>
  <c r="AL174" i="12" s="1"/>
  <c r="EK170" i="11"/>
  <c r="EC170" i="11"/>
  <c r="ED170" i="11" s="1"/>
  <c r="J176" i="12"/>
  <c r="L176" i="12" s="1"/>
  <c r="U175" i="11"/>
  <c r="M175" i="11"/>
  <c r="N175" i="11" s="1"/>
  <c r="BU175" i="11"/>
  <c r="BD175" i="11"/>
  <c r="CS176" i="10"/>
  <c r="CB176" i="10"/>
  <c r="CD173" i="11"/>
  <c r="CF173" i="11" s="1"/>
  <c r="BU175" i="12"/>
  <c r="BD175" i="12"/>
  <c r="A178" i="12"/>
  <c r="Y177" i="12"/>
  <c r="H177" i="12"/>
  <c r="EK172" i="10"/>
  <c r="EC172" i="10"/>
  <c r="ED172" i="10" s="1"/>
  <c r="DZ173" i="10"/>
  <c r="EB173" i="10" s="1"/>
  <c r="DQ173" i="11"/>
  <c r="CZ173" i="11"/>
  <c r="DZ171" i="12"/>
  <c r="EB171" i="12" s="1"/>
  <c r="AH175" i="12"/>
  <c r="AJ175" i="12" s="1"/>
  <c r="AW176" i="12"/>
  <c r="AF176" i="12"/>
  <c r="AS176" i="10"/>
  <c r="AK176" i="10"/>
  <c r="AL176" i="10" s="1"/>
  <c r="BF174" i="11"/>
  <c r="BH174" i="11" s="1"/>
  <c r="DM171" i="11"/>
  <c r="DE171" i="11"/>
  <c r="DF171" i="11" s="1"/>
  <c r="DX174" i="10"/>
  <c r="EO174" i="10"/>
  <c r="CD173" i="12"/>
  <c r="CF173" i="12" s="1"/>
  <c r="CO174" i="10"/>
  <c r="CG174" i="10"/>
  <c r="CH174" i="10" s="1"/>
  <c r="J176" i="11"/>
  <c r="L176" i="11" s="1"/>
  <c r="DM173" i="10"/>
  <c r="DE173" i="10"/>
  <c r="DF173" i="10" s="1"/>
  <c r="DM171" i="12"/>
  <c r="DE171" i="12"/>
  <c r="DF171" i="12" s="1"/>
  <c r="CO172" i="12"/>
  <c r="CG172" i="12"/>
  <c r="CH172" i="12" s="1"/>
  <c r="CS174" i="11"/>
  <c r="CB174" i="11"/>
  <c r="DB174" i="10"/>
  <c r="DD174" i="10" s="1"/>
  <c r="L179" i="13" l="1"/>
  <c r="AX179" i="10" s="1"/>
  <c r="AY179" i="10" s="1"/>
  <c r="BC179" i="10" s="1"/>
  <c r="BE179" i="10" s="1"/>
  <c r="D179" i="13"/>
  <c r="B179" i="10" s="1"/>
  <c r="C179" i="10" s="1"/>
  <c r="G179" i="10" s="1"/>
  <c r="I179" i="10" s="1"/>
  <c r="U179" i="13"/>
  <c r="CT179" i="11" s="1"/>
  <c r="CU179" i="11" s="1"/>
  <c r="CY179" i="11" s="1"/>
  <c r="DA179" i="11" s="1"/>
  <c r="G179" i="13"/>
  <c r="Z179" i="12" s="1"/>
  <c r="AA179" i="12" s="1"/>
  <c r="AE179" i="12" s="1"/>
  <c r="AG179" i="12" s="1"/>
  <c r="V179" i="13"/>
  <c r="DR179" i="8" s="1"/>
  <c r="DS179" i="8" s="1"/>
  <c r="DW179" i="8" s="1"/>
  <c r="DY179" i="8" s="1"/>
  <c r="K179" i="13"/>
  <c r="AX179" i="12" s="1"/>
  <c r="AY179" i="12" s="1"/>
  <c r="BC179" i="12" s="1"/>
  <c r="BE179" i="12" s="1"/>
  <c r="F179" i="13"/>
  <c r="Z179" i="8" s="1"/>
  <c r="AA179" i="8" s="1"/>
  <c r="AE179" i="8" s="1"/>
  <c r="AG179" i="8" s="1"/>
  <c r="O179" i="13"/>
  <c r="BV179" i="12" s="1"/>
  <c r="BW179" i="12" s="1"/>
  <c r="CA179" i="12" s="1"/>
  <c r="CC179" i="12" s="1"/>
  <c r="N179" i="13"/>
  <c r="BV179" i="8" s="1"/>
  <c r="BW179" i="8" s="1"/>
  <c r="CA179" i="8" s="1"/>
  <c r="CC179" i="8" s="1"/>
  <c r="I179" i="13"/>
  <c r="Z179" i="11" s="1"/>
  <c r="AA179" i="11" s="1"/>
  <c r="AE179" i="11" s="1"/>
  <c r="AG179" i="11" s="1"/>
  <c r="M179" i="13"/>
  <c r="AX179" i="11" s="1"/>
  <c r="AY179" i="11" s="1"/>
  <c r="BC179" i="11" s="1"/>
  <c r="BE179" i="11" s="1"/>
  <c r="P179" i="13"/>
  <c r="BV179" i="10" s="1"/>
  <c r="BW179" i="10" s="1"/>
  <c r="CA179" i="10" s="1"/>
  <c r="CC179" i="10" s="1"/>
  <c r="S179" i="13"/>
  <c r="CT179" i="12" s="1"/>
  <c r="CU179" i="12" s="1"/>
  <c r="CY179" i="12" s="1"/>
  <c r="DA179" i="12" s="1"/>
  <c r="Q179" i="13"/>
  <c r="BV179" i="11" s="1"/>
  <c r="BW179" i="11" s="1"/>
  <c r="CA179" i="11" s="1"/>
  <c r="CC179" i="11" s="1"/>
  <c r="E179" i="13"/>
  <c r="B179" i="11" s="1"/>
  <c r="C179" i="11" s="1"/>
  <c r="G179" i="11" s="1"/>
  <c r="I179" i="11" s="1"/>
  <c r="R179" i="13"/>
  <c r="CT179" i="8" s="1"/>
  <c r="CU179" i="8" s="1"/>
  <c r="CY179" i="8" s="1"/>
  <c r="DA179" i="8" s="1"/>
  <c r="B179" i="13"/>
  <c r="B179" i="8" s="1"/>
  <c r="C179" i="8" s="1"/>
  <c r="G179" i="8" s="1"/>
  <c r="I179" i="8" s="1"/>
  <c r="X179" i="13"/>
  <c r="DR179" i="10" s="1"/>
  <c r="DS179" i="10" s="1"/>
  <c r="DW179" i="10" s="1"/>
  <c r="DY179" i="10" s="1"/>
  <c r="W179" i="13"/>
  <c r="DR179" i="12" s="1"/>
  <c r="DS179" i="12" s="1"/>
  <c r="DW179" i="12" s="1"/>
  <c r="DY179" i="12" s="1"/>
  <c r="J179" i="13"/>
  <c r="AX179" i="8" s="1"/>
  <c r="AY179" i="8" s="1"/>
  <c r="BC179" i="8" s="1"/>
  <c r="BE179" i="8" s="1"/>
  <c r="H179" i="13"/>
  <c r="Z179" i="10" s="1"/>
  <c r="AA179" i="10" s="1"/>
  <c r="AE179" i="10" s="1"/>
  <c r="AG179" i="10" s="1"/>
  <c r="T179" i="13"/>
  <c r="CT179" i="10" s="1"/>
  <c r="CU179" i="10" s="1"/>
  <c r="CY179" i="10" s="1"/>
  <c r="DA179" i="10" s="1"/>
  <c r="Y179" i="13"/>
  <c r="DR179" i="11" s="1"/>
  <c r="DS179" i="11" s="1"/>
  <c r="DW179" i="11" s="1"/>
  <c r="DY179" i="11" s="1"/>
  <c r="C179" i="13"/>
  <c r="B179" i="12" s="1"/>
  <c r="C179" i="12" s="1"/>
  <c r="G179" i="12" s="1"/>
  <c r="I179" i="12" s="1"/>
  <c r="A180" i="13"/>
  <c r="CM173" i="10"/>
  <c r="CQ173" i="10"/>
  <c r="CR173" i="10" s="1"/>
  <c r="CM170" i="8"/>
  <c r="CQ170" i="8"/>
  <c r="CR170" i="8" s="1"/>
  <c r="DK172" i="10"/>
  <c r="DO172" i="10"/>
  <c r="DP172" i="10" s="1"/>
  <c r="AQ175" i="10"/>
  <c r="AU175" i="10"/>
  <c r="AV175" i="10" s="1"/>
  <c r="DK170" i="12"/>
  <c r="DO170" i="12"/>
  <c r="DP170" i="12" s="1"/>
  <c r="EI169" i="11"/>
  <c r="EM169" i="11"/>
  <c r="EN169" i="11" s="1"/>
  <c r="CM171" i="12"/>
  <c r="CQ171" i="12"/>
  <c r="CR171" i="12" s="1"/>
  <c r="EI171" i="10"/>
  <c r="EM171" i="10"/>
  <c r="EN171" i="10" s="1"/>
  <c r="BO174" i="10"/>
  <c r="BS174" i="10"/>
  <c r="BT174" i="10" s="1"/>
  <c r="AQ173" i="11"/>
  <c r="AU173" i="11"/>
  <c r="AV173" i="11" s="1"/>
  <c r="CM171" i="11"/>
  <c r="CQ171" i="11"/>
  <c r="CR171" i="11" s="1"/>
  <c r="DK170" i="11"/>
  <c r="DO170" i="11"/>
  <c r="DP170" i="11" s="1"/>
  <c r="EI168" i="8"/>
  <c r="EM168" i="8"/>
  <c r="EN168" i="8" s="1"/>
  <c r="BO172" i="12"/>
  <c r="BS172" i="12"/>
  <c r="BT172" i="12" s="1"/>
  <c r="S174" i="11"/>
  <c r="W174" i="11"/>
  <c r="X174" i="11" s="1"/>
  <c r="AQ173" i="12"/>
  <c r="AU173" i="12"/>
  <c r="AV173" i="12" s="1"/>
  <c r="BO172" i="11"/>
  <c r="BS172" i="11"/>
  <c r="BT172" i="11" s="1"/>
  <c r="DG173" i="10"/>
  <c r="DJ173" i="10" s="1"/>
  <c r="DG171" i="11"/>
  <c r="DJ171" i="11" s="1"/>
  <c r="AM174" i="12"/>
  <c r="AP174" i="12" s="1"/>
  <c r="BK173" i="12"/>
  <c r="BN173" i="12" s="1"/>
  <c r="CI172" i="11"/>
  <c r="CL172" i="11" s="1"/>
  <c r="AM174" i="11"/>
  <c r="AP174" i="11" s="1"/>
  <c r="O174" i="8"/>
  <c r="R174" i="8" s="1"/>
  <c r="S174" i="8" s="1"/>
  <c r="W174" i="8" s="1"/>
  <c r="X174" i="8" s="1"/>
  <c r="BK172" i="8"/>
  <c r="BN172" i="8" s="1"/>
  <c r="W177" i="10"/>
  <c r="X177" i="10" s="1"/>
  <c r="EE170" i="12"/>
  <c r="EH170" i="12" s="1"/>
  <c r="BK173" i="8"/>
  <c r="BN173" i="8" s="1"/>
  <c r="BO173" i="8" s="1"/>
  <c r="EI169" i="12"/>
  <c r="BK175" i="10"/>
  <c r="BN175" i="10" s="1"/>
  <c r="DG170" i="8"/>
  <c r="DJ170" i="8" s="1"/>
  <c r="CI174" i="10"/>
  <c r="CL174" i="10" s="1"/>
  <c r="AM176" i="10"/>
  <c r="AP176" i="10" s="1"/>
  <c r="O175" i="11"/>
  <c r="R175" i="11" s="1"/>
  <c r="DO169" i="8"/>
  <c r="DP169" i="8" s="1"/>
  <c r="CI172" i="12"/>
  <c r="CL172" i="12" s="1"/>
  <c r="BK173" i="11"/>
  <c r="BN173" i="11" s="1"/>
  <c r="BO173" i="11" s="1"/>
  <c r="O175" i="12"/>
  <c r="R175" i="12" s="1"/>
  <c r="S175" i="12" s="1"/>
  <c r="AM173" i="8"/>
  <c r="AP173" i="8" s="1"/>
  <c r="AQ173" i="8" s="1"/>
  <c r="AU173" i="8" s="1"/>
  <c r="AV173" i="8" s="1"/>
  <c r="EE169" i="8"/>
  <c r="EH169" i="8" s="1"/>
  <c r="CI171" i="8"/>
  <c r="CL171" i="8" s="1"/>
  <c r="CM171" i="8" s="1"/>
  <c r="W174" i="12"/>
  <c r="X174" i="12" s="1"/>
  <c r="DG171" i="12"/>
  <c r="DJ171" i="12" s="1"/>
  <c r="EE170" i="11"/>
  <c r="EH170" i="11" s="1"/>
  <c r="EE172" i="10"/>
  <c r="EH172" i="10" s="1"/>
  <c r="U179" i="10"/>
  <c r="L179" i="10"/>
  <c r="M179" i="10"/>
  <c r="N179" i="10" s="1"/>
  <c r="BF174" i="8"/>
  <c r="BH174" i="8" s="1"/>
  <c r="CS174" i="8"/>
  <c r="CB174" i="8"/>
  <c r="CD174" i="8" s="1"/>
  <c r="CF174" i="8" s="1"/>
  <c r="U175" i="8"/>
  <c r="M175" i="8"/>
  <c r="N175" i="8" s="1"/>
  <c r="AH175" i="8"/>
  <c r="AJ175" i="8" s="1"/>
  <c r="J176" i="8"/>
  <c r="L176" i="8" s="1"/>
  <c r="BU175" i="8"/>
  <c r="BD175" i="8"/>
  <c r="EK170" i="8"/>
  <c r="EC170" i="8"/>
  <c r="ED170" i="8" s="1"/>
  <c r="H177" i="8"/>
  <c r="A178" i="8"/>
  <c r="Y177" i="8"/>
  <c r="AW176" i="8"/>
  <c r="AF176" i="8"/>
  <c r="CO172" i="8"/>
  <c r="CG172" i="8"/>
  <c r="CH172" i="8" s="1"/>
  <c r="DM171" i="8"/>
  <c r="DE171" i="8"/>
  <c r="DF171" i="8" s="1"/>
  <c r="CD173" i="8"/>
  <c r="CF173" i="8" s="1"/>
  <c r="DE172" i="8"/>
  <c r="DF172" i="8" s="1"/>
  <c r="DM172" i="8"/>
  <c r="DZ171" i="8"/>
  <c r="EB171" i="8" s="1"/>
  <c r="DQ173" i="8"/>
  <c r="CZ173" i="8"/>
  <c r="DX172" i="8"/>
  <c r="DZ172" i="8" s="1"/>
  <c r="EB172" i="8" s="1"/>
  <c r="EO172" i="8"/>
  <c r="AS174" i="8"/>
  <c r="AK174" i="8"/>
  <c r="AL174" i="8" s="1"/>
  <c r="BQ174" i="11"/>
  <c r="BI174" i="11"/>
  <c r="BJ174" i="11" s="1"/>
  <c r="AH178" i="10"/>
  <c r="AJ178" i="10" s="1"/>
  <c r="CO173" i="12"/>
  <c r="CG173" i="12"/>
  <c r="CH173" i="12" s="1"/>
  <c r="BU176" i="12"/>
  <c r="BD176" i="12"/>
  <c r="CO173" i="11"/>
  <c r="CG173" i="11"/>
  <c r="CH173" i="11" s="1"/>
  <c r="AW177" i="11"/>
  <c r="AF177" i="11"/>
  <c r="AS177" i="10"/>
  <c r="AK177" i="10"/>
  <c r="AL177" i="10" s="1"/>
  <c r="BU178" i="10"/>
  <c r="BD178" i="10"/>
  <c r="EK171" i="12"/>
  <c r="EC171" i="12"/>
  <c r="ED171" i="12" s="1"/>
  <c r="DM172" i="12"/>
  <c r="DE172" i="12"/>
  <c r="DF172" i="12" s="1"/>
  <c r="DB173" i="11"/>
  <c r="DD173" i="11" s="1"/>
  <c r="CD176" i="10"/>
  <c r="CF176" i="10" s="1"/>
  <c r="Y178" i="11"/>
  <c r="A179" i="11"/>
  <c r="H178" i="11"/>
  <c r="DB173" i="12"/>
  <c r="DD173" i="12" s="1"/>
  <c r="J177" i="11"/>
  <c r="L177" i="11" s="1"/>
  <c r="DM174" i="10"/>
  <c r="DE174" i="10"/>
  <c r="DF174" i="10" s="1"/>
  <c r="EO173" i="11"/>
  <c r="DX173" i="11"/>
  <c r="J177" i="12"/>
  <c r="L177" i="12" s="1"/>
  <c r="DQ176" i="10"/>
  <c r="CZ176" i="10"/>
  <c r="DM172" i="11"/>
  <c r="DE172" i="11"/>
  <c r="DF172" i="11" s="1"/>
  <c r="DX173" i="12"/>
  <c r="EO173" i="12"/>
  <c r="BQ176" i="10"/>
  <c r="BI176" i="10"/>
  <c r="BJ176" i="10" s="1"/>
  <c r="DZ174" i="10"/>
  <c r="EB174" i="10" s="1"/>
  <c r="AW177" i="12"/>
  <c r="AF177" i="12"/>
  <c r="DZ172" i="12"/>
  <c r="EB172" i="12" s="1"/>
  <c r="EK171" i="11"/>
  <c r="EC171" i="11"/>
  <c r="ED171" i="11" s="1"/>
  <c r="BF177" i="10"/>
  <c r="BH177" i="10" s="1"/>
  <c r="CD174" i="12"/>
  <c r="CF174" i="12" s="1"/>
  <c r="Y180" i="10"/>
  <c r="A181" i="10"/>
  <c r="H180" i="10"/>
  <c r="DB175" i="10"/>
  <c r="DD175" i="10" s="1"/>
  <c r="CD174" i="11"/>
  <c r="CF174" i="11" s="1"/>
  <c r="U176" i="11"/>
  <c r="M176" i="11"/>
  <c r="N176" i="11" s="1"/>
  <c r="AS175" i="12"/>
  <c r="AK175" i="12"/>
  <c r="AL175" i="12" s="1"/>
  <c r="EK173" i="10"/>
  <c r="EC173" i="10"/>
  <c r="ED173" i="10" s="1"/>
  <c r="H178" i="12"/>
  <c r="Y178" i="12"/>
  <c r="A179" i="12"/>
  <c r="CS177" i="10"/>
  <c r="CB177" i="10"/>
  <c r="DQ174" i="12"/>
  <c r="CZ174" i="12"/>
  <c r="AW179" i="10"/>
  <c r="AF179" i="10"/>
  <c r="DX175" i="10"/>
  <c r="EO175" i="10"/>
  <c r="AH176" i="12"/>
  <c r="AJ176" i="12" s="1"/>
  <c r="DQ174" i="11"/>
  <c r="CZ174" i="11"/>
  <c r="BF175" i="12"/>
  <c r="BH175" i="12" s="1"/>
  <c r="BF175" i="11"/>
  <c r="BH175" i="11" s="1"/>
  <c r="U176" i="12"/>
  <c r="M176" i="12"/>
  <c r="N176" i="12" s="1"/>
  <c r="AS175" i="11"/>
  <c r="AK175" i="11"/>
  <c r="AL175" i="11" s="1"/>
  <c r="U178" i="10"/>
  <c r="M178" i="10"/>
  <c r="N178" i="10" s="1"/>
  <c r="AH176" i="11"/>
  <c r="AJ176" i="11" s="1"/>
  <c r="BQ174" i="12"/>
  <c r="BI174" i="12"/>
  <c r="BJ174" i="12" s="1"/>
  <c r="CS175" i="12"/>
  <c r="CB175" i="12"/>
  <c r="CS175" i="11"/>
  <c r="CB175" i="11"/>
  <c r="CO175" i="10"/>
  <c r="CG175" i="10"/>
  <c r="CH175" i="10" s="1"/>
  <c r="DZ172" i="11"/>
  <c r="EB172" i="11" s="1"/>
  <c r="BU176" i="11"/>
  <c r="BD176" i="11"/>
  <c r="B180" i="13" l="1"/>
  <c r="B180" i="8" s="1"/>
  <c r="C180" i="8" s="1"/>
  <c r="G180" i="8" s="1"/>
  <c r="I180" i="8" s="1"/>
  <c r="X180" i="13"/>
  <c r="DR180" i="10" s="1"/>
  <c r="DS180" i="10" s="1"/>
  <c r="DW180" i="10" s="1"/>
  <c r="DY180" i="10" s="1"/>
  <c r="K180" i="13"/>
  <c r="AX180" i="12" s="1"/>
  <c r="AY180" i="12" s="1"/>
  <c r="BC180" i="12" s="1"/>
  <c r="BE180" i="12" s="1"/>
  <c r="N180" i="13"/>
  <c r="BV180" i="8" s="1"/>
  <c r="BW180" i="8" s="1"/>
  <c r="CA180" i="8" s="1"/>
  <c r="CC180" i="8" s="1"/>
  <c r="O180" i="13"/>
  <c r="BV180" i="12" s="1"/>
  <c r="BW180" i="12" s="1"/>
  <c r="CA180" i="12" s="1"/>
  <c r="CC180" i="12" s="1"/>
  <c r="F180" i="13"/>
  <c r="Z180" i="8" s="1"/>
  <c r="AA180" i="8" s="1"/>
  <c r="AE180" i="8" s="1"/>
  <c r="AG180" i="8" s="1"/>
  <c r="Q180" i="13"/>
  <c r="BV180" i="11" s="1"/>
  <c r="BW180" i="11" s="1"/>
  <c r="CA180" i="11" s="1"/>
  <c r="CC180" i="11" s="1"/>
  <c r="H180" i="13"/>
  <c r="Z180" i="10" s="1"/>
  <c r="AA180" i="10" s="1"/>
  <c r="AE180" i="10" s="1"/>
  <c r="AG180" i="10" s="1"/>
  <c r="R180" i="13"/>
  <c r="CT180" i="8" s="1"/>
  <c r="CU180" i="8" s="1"/>
  <c r="CY180" i="8" s="1"/>
  <c r="DA180" i="8" s="1"/>
  <c r="D180" i="13"/>
  <c r="B180" i="10" s="1"/>
  <c r="C180" i="10" s="1"/>
  <c r="G180" i="10" s="1"/>
  <c r="I180" i="10" s="1"/>
  <c r="G180" i="13"/>
  <c r="Z180" i="12" s="1"/>
  <c r="AA180" i="12" s="1"/>
  <c r="AE180" i="12" s="1"/>
  <c r="AG180" i="12" s="1"/>
  <c r="T180" i="13"/>
  <c r="CT180" i="10" s="1"/>
  <c r="CU180" i="10" s="1"/>
  <c r="CY180" i="10" s="1"/>
  <c r="DA180" i="10" s="1"/>
  <c r="U180" i="13"/>
  <c r="CT180" i="11" s="1"/>
  <c r="CU180" i="11" s="1"/>
  <c r="CY180" i="11" s="1"/>
  <c r="DA180" i="11" s="1"/>
  <c r="J180" i="13"/>
  <c r="AX180" i="8" s="1"/>
  <c r="AY180" i="8" s="1"/>
  <c r="BC180" i="8" s="1"/>
  <c r="BE180" i="8" s="1"/>
  <c r="C180" i="13"/>
  <c r="B180" i="12" s="1"/>
  <c r="C180" i="12" s="1"/>
  <c r="G180" i="12" s="1"/>
  <c r="I180" i="12" s="1"/>
  <c r="Y180" i="13"/>
  <c r="DR180" i="11" s="1"/>
  <c r="DS180" i="11" s="1"/>
  <c r="DW180" i="11" s="1"/>
  <c r="DY180" i="11" s="1"/>
  <c r="M180" i="13"/>
  <c r="AX180" i="11" s="1"/>
  <c r="AY180" i="11" s="1"/>
  <c r="BC180" i="11" s="1"/>
  <c r="BE180" i="11" s="1"/>
  <c r="S180" i="13"/>
  <c r="CT180" i="12" s="1"/>
  <c r="CU180" i="12" s="1"/>
  <c r="CY180" i="12" s="1"/>
  <c r="DA180" i="12" s="1"/>
  <c r="V180" i="13"/>
  <c r="DR180" i="8" s="1"/>
  <c r="DS180" i="8" s="1"/>
  <c r="DW180" i="8" s="1"/>
  <c r="DY180" i="8" s="1"/>
  <c r="W180" i="13"/>
  <c r="DR180" i="12" s="1"/>
  <c r="DS180" i="12" s="1"/>
  <c r="DW180" i="12" s="1"/>
  <c r="DY180" i="12" s="1"/>
  <c r="E180" i="13"/>
  <c r="B180" i="11" s="1"/>
  <c r="C180" i="11" s="1"/>
  <c r="G180" i="11" s="1"/>
  <c r="I180" i="11" s="1"/>
  <c r="A181" i="13"/>
  <c r="L180" i="13"/>
  <c r="AX180" i="10" s="1"/>
  <c r="AY180" i="10" s="1"/>
  <c r="BC180" i="10" s="1"/>
  <c r="BE180" i="10" s="1"/>
  <c r="P180" i="13"/>
  <c r="BV180" i="10" s="1"/>
  <c r="BW180" i="10" s="1"/>
  <c r="CA180" i="10" s="1"/>
  <c r="CC180" i="10" s="1"/>
  <c r="I180" i="13"/>
  <c r="Z180" i="11" s="1"/>
  <c r="AA180" i="11" s="1"/>
  <c r="AE180" i="11" s="1"/>
  <c r="AG180" i="11" s="1"/>
  <c r="CM172" i="12"/>
  <c r="CQ172" i="12"/>
  <c r="CR172" i="12" s="1"/>
  <c r="EI169" i="8"/>
  <c r="EM169" i="8"/>
  <c r="EN169" i="8" s="1"/>
  <c r="EI170" i="12"/>
  <c r="EM170" i="12"/>
  <c r="EN170" i="12" s="1"/>
  <c r="BS173" i="8"/>
  <c r="BT173" i="8" s="1"/>
  <c r="BS173" i="11"/>
  <c r="BT173" i="11" s="1"/>
  <c r="AU174" i="11"/>
  <c r="AV174" i="11" s="1"/>
  <c r="AQ174" i="11"/>
  <c r="CM172" i="11"/>
  <c r="CQ172" i="11"/>
  <c r="CR172" i="11" s="1"/>
  <c r="EI172" i="10"/>
  <c r="EM172" i="10"/>
  <c r="EN172" i="10" s="1"/>
  <c r="BS173" i="12"/>
  <c r="BT173" i="12" s="1"/>
  <c r="BO173" i="12"/>
  <c r="S175" i="11"/>
  <c r="W175" i="11"/>
  <c r="X175" i="11" s="1"/>
  <c r="AQ174" i="12"/>
  <c r="AU174" i="12"/>
  <c r="AV174" i="12" s="1"/>
  <c r="DK171" i="12"/>
  <c r="DO171" i="12"/>
  <c r="DP171" i="12" s="1"/>
  <c r="AQ176" i="10"/>
  <c r="AU176" i="10"/>
  <c r="AV176" i="10" s="1"/>
  <c r="DK171" i="11"/>
  <c r="DO171" i="11"/>
  <c r="DP171" i="11" s="1"/>
  <c r="EI170" i="11"/>
  <c r="EM170" i="11"/>
  <c r="EN170" i="11" s="1"/>
  <c r="CM174" i="10"/>
  <c r="CQ174" i="10"/>
  <c r="CR174" i="10" s="1"/>
  <c r="DK173" i="10"/>
  <c r="DO173" i="10"/>
  <c r="DP173" i="10" s="1"/>
  <c r="DK170" i="8"/>
  <c r="DO170" i="8"/>
  <c r="DP170" i="8" s="1"/>
  <c r="BS172" i="8"/>
  <c r="BT172" i="8" s="1"/>
  <c r="BO172" i="8"/>
  <c r="BO175" i="10"/>
  <c r="BS175" i="10"/>
  <c r="BT175" i="10" s="1"/>
  <c r="EE171" i="11"/>
  <c r="EH171" i="11" s="1"/>
  <c r="CI175" i="10"/>
  <c r="CL175" i="10" s="1"/>
  <c r="O176" i="12"/>
  <c r="R176" i="12" s="1"/>
  <c r="AM177" i="10"/>
  <c r="AP177" i="10" s="1"/>
  <c r="CI173" i="11"/>
  <c r="CL173" i="11" s="1"/>
  <c r="BK174" i="11"/>
  <c r="BN174" i="11" s="1"/>
  <c r="BK174" i="12"/>
  <c r="BN174" i="12" s="1"/>
  <c r="O179" i="10"/>
  <c r="R179" i="10" s="1"/>
  <c r="DG172" i="11"/>
  <c r="DJ172" i="11" s="1"/>
  <c r="DG174" i="10"/>
  <c r="DJ174" i="10" s="1"/>
  <c r="EE173" i="10"/>
  <c r="EH173" i="10" s="1"/>
  <c r="DG172" i="12"/>
  <c r="DJ172" i="12" s="1"/>
  <c r="AM174" i="8"/>
  <c r="AP174" i="8" s="1"/>
  <c r="AQ174" i="8" s="1"/>
  <c r="AU174" i="8" s="1"/>
  <c r="AV174" i="8" s="1"/>
  <c r="DG172" i="8"/>
  <c r="DJ172" i="8" s="1"/>
  <c r="O178" i="10"/>
  <c r="R178" i="10" s="1"/>
  <c r="AM175" i="12"/>
  <c r="AP175" i="12" s="1"/>
  <c r="EE171" i="12"/>
  <c r="EH171" i="12" s="1"/>
  <c r="CI173" i="12"/>
  <c r="CL173" i="12" s="1"/>
  <c r="DG171" i="8"/>
  <c r="DJ171" i="8" s="1"/>
  <c r="O175" i="8"/>
  <c r="R175" i="8" s="1"/>
  <c r="S175" i="8" s="1"/>
  <c r="W175" i="8" s="1"/>
  <c r="X175" i="8" s="1"/>
  <c r="CQ171" i="8"/>
  <c r="CR171" i="8" s="1"/>
  <c r="EE170" i="8"/>
  <c r="EH170" i="8" s="1"/>
  <c r="EI170" i="8" s="1"/>
  <c r="BK176" i="10"/>
  <c r="BN176" i="10" s="1"/>
  <c r="BO176" i="10" s="1"/>
  <c r="AM175" i="11"/>
  <c r="AP175" i="11" s="1"/>
  <c r="O176" i="11"/>
  <c r="R176" i="11" s="1"/>
  <c r="S176" i="11" s="1"/>
  <c r="W175" i="12"/>
  <c r="X175" i="12" s="1"/>
  <c r="CI172" i="8"/>
  <c r="CL172" i="8" s="1"/>
  <c r="BF175" i="8"/>
  <c r="BH175" i="8" s="1"/>
  <c r="AH176" i="8"/>
  <c r="AJ176" i="8" s="1"/>
  <c r="CS175" i="8"/>
  <c r="CB175" i="8"/>
  <c r="EK172" i="8"/>
  <c r="EC172" i="8"/>
  <c r="ED172" i="8" s="1"/>
  <c r="BD176" i="8"/>
  <c r="BF176" i="8" s="1"/>
  <c r="BH176" i="8" s="1"/>
  <c r="BU176" i="8"/>
  <c r="DB173" i="8"/>
  <c r="DD173" i="8" s="1"/>
  <c r="AW177" i="8"/>
  <c r="AF177" i="8"/>
  <c r="CO174" i="8"/>
  <c r="CG174" i="8"/>
  <c r="CH174" i="8" s="1"/>
  <c r="DX173" i="8"/>
  <c r="DZ173" i="8" s="1"/>
  <c r="EB173" i="8" s="1"/>
  <c r="EO173" i="8"/>
  <c r="CG173" i="8"/>
  <c r="CH173" i="8" s="1"/>
  <c r="CO173" i="8"/>
  <c r="A179" i="8"/>
  <c r="Y178" i="8"/>
  <c r="H178" i="8"/>
  <c r="U176" i="8"/>
  <c r="M176" i="8"/>
  <c r="N176" i="8" s="1"/>
  <c r="CZ174" i="8"/>
  <c r="DQ174" i="8"/>
  <c r="J177" i="8"/>
  <c r="L177" i="8" s="1"/>
  <c r="BQ174" i="8"/>
  <c r="BI174" i="8"/>
  <c r="BJ174" i="8" s="1"/>
  <c r="AS175" i="8"/>
  <c r="AK175" i="8"/>
  <c r="AL175" i="8" s="1"/>
  <c r="EK171" i="8"/>
  <c r="EC171" i="8"/>
  <c r="ED171" i="8" s="1"/>
  <c r="CZ175" i="11"/>
  <c r="DQ175" i="11"/>
  <c r="AS176" i="11"/>
  <c r="AK176" i="11"/>
  <c r="AL176" i="11" s="1"/>
  <c r="BQ175" i="11"/>
  <c r="BI175" i="11"/>
  <c r="BJ175" i="11" s="1"/>
  <c r="DB174" i="12"/>
  <c r="DD174" i="12" s="1"/>
  <c r="AW178" i="12"/>
  <c r="AF178" i="12"/>
  <c r="AW180" i="10"/>
  <c r="AF180" i="10"/>
  <c r="EK172" i="12"/>
  <c r="EC172" i="12"/>
  <c r="ED172" i="12" s="1"/>
  <c r="BF176" i="11"/>
  <c r="BH176" i="11" s="1"/>
  <c r="CD175" i="12"/>
  <c r="CF175" i="12" s="1"/>
  <c r="AS176" i="12"/>
  <c r="AK176" i="12"/>
  <c r="AL176" i="12" s="1"/>
  <c r="EO174" i="12"/>
  <c r="DX174" i="12"/>
  <c r="J178" i="12"/>
  <c r="L178" i="12" s="1"/>
  <c r="DB176" i="10"/>
  <c r="DD176" i="10" s="1"/>
  <c r="J178" i="11"/>
  <c r="L178" i="11" s="1"/>
  <c r="AH177" i="11"/>
  <c r="AJ177" i="11" s="1"/>
  <c r="BF176" i="12"/>
  <c r="BH176" i="12" s="1"/>
  <c r="AS178" i="10"/>
  <c r="AK178" i="10"/>
  <c r="AL178" i="10" s="1"/>
  <c r="CB176" i="11"/>
  <c r="CS176" i="11"/>
  <c r="DQ175" i="12"/>
  <c r="CZ175" i="12"/>
  <c r="BQ175" i="12"/>
  <c r="BI175" i="12"/>
  <c r="BJ175" i="12" s="1"/>
  <c r="CD177" i="10"/>
  <c r="CF177" i="10" s="1"/>
  <c r="CO174" i="12"/>
  <c r="CG174" i="12"/>
  <c r="CH174" i="12" s="1"/>
  <c r="AH177" i="12"/>
  <c r="AJ177" i="12" s="1"/>
  <c r="DX176" i="10"/>
  <c r="EO176" i="10"/>
  <c r="A180" i="11"/>
  <c r="Y179" i="11"/>
  <c r="H179" i="11"/>
  <c r="BD177" i="11"/>
  <c r="BU177" i="11"/>
  <c r="CS176" i="12"/>
  <c r="CB176" i="12"/>
  <c r="DQ177" i="10"/>
  <c r="CZ177" i="10"/>
  <c r="CO174" i="11"/>
  <c r="CG174" i="11"/>
  <c r="CH174" i="11" s="1"/>
  <c r="BU177" i="12"/>
  <c r="BD177" i="12"/>
  <c r="AW178" i="11"/>
  <c r="AF178" i="11"/>
  <c r="DB174" i="11"/>
  <c r="DD174" i="11" s="1"/>
  <c r="BQ177" i="10"/>
  <c r="BI177" i="10"/>
  <c r="BJ177" i="10" s="1"/>
  <c r="U177" i="12"/>
  <c r="M177" i="12"/>
  <c r="N177" i="12" s="1"/>
  <c r="U177" i="11"/>
  <c r="M177" i="11"/>
  <c r="N177" i="11" s="1"/>
  <c r="DX174" i="11"/>
  <c r="EO174" i="11"/>
  <c r="DZ175" i="10"/>
  <c r="EB175" i="10" s="1"/>
  <c r="DM175" i="10"/>
  <c r="DE175" i="10"/>
  <c r="DF175" i="10" s="1"/>
  <c r="DZ173" i="12"/>
  <c r="EB173" i="12" s="1"/>
  <c r="DZ173" i="11"/>
  <c r="EB173" i="11" s="1"/>
  <c r="CO176" i="10"/>
  <c r="CG176" i="10"/>
  <c r="CH176" i="10" s="1"/>
  <c r="BF178" i="10"/>
  <c r="BH178" i="10" s="1"/>
  <c r="AH179" i="10"/>
  <c r="AJ179" i="10" s="1"/>
  <c r="J180" i="10"/>
  <c r="L180" i="10" s="1"/>
  <c r="DM173" i="12"/>
  <c r="DE173" i="12"/>
  <c r="DF173" i="12" s="1"/>
  <c r="CS178" i="10"/>
  <c r="CB178" i="10"/>
  <c r="EK172" i="11"/>
  <c r="EC172" i="11"/>
  <c r="ED172" i="11" s="1"/>
  <c r="CD175" i="11"/>
  <c r="CF175" i="11" s="1"/>
  <c r="BU179" i="10"/>
  <c r="BD179" i="10"/>
  <c r="A180" i="12"/>
  <c r="Y179" i="12"/>
  <c r="H179" i="12"/>
  <c r="Y181" i="10"/>
  <c r="H181" i="10"/>
  <c r="A182" i="10"/>
  <c r="EK174" i="10"/>
  <c r="EC174" i="10"/>
  <c r="ED174" i="10" s="1"/>
  <c r="DM173" i="11"/>
  <c r="DE173" i="11"/>
  <c r="DF173" i="11" s="1"/>
  <c r="D181" i="13" l="1"/>
  <c r="B181" i="10" s="1"/>
  <c r="C181" i="10" s="1"/>
  <c r="G181" i="10" s="1"/>
  <c r="I181" i="10" s="1"/>
  <c r="X181" i="13"/>
  <c r="DR181" i="10" s="1"/>
  <c r="DS181" i="10" s="1"/>
  <c r="DW181" i="10" s="1"/>
  <c r="DY181" i="10" s="1"/>
  <c r="K181" i="13"/>
  <c r="AX181" i="12" s="1"/>
  <c r="AY181" i="12" s="1"/>
  <c r="BC181" i="12" s="1"/>
  <c r="BE181" i="12" s="1"/>
  <c r="F181" i="13"/>
  <c r="Z181" i="8" s="1"/>
  <c r="AA181" i="8" s="1"/>
  <c r="AE181" i="8" s="1"/>
  <c r="AG181" i="8" s="1"/>
  <c r="G181" i="13"/>
  <c r="Z181" i="12" s="1"/>
  <c r="AA181" i="12" s="1"/>
  <c r="AE181" i="12" s="1"/>
  <c r="AG181" i="12" s="1"/>
  <c r="I181" i="13"/>
  <c r="Z181" i="11" s="1"/>
  <c r="AA181" i="11" s="1"/>
  <c r="AE181" i="11" s="1"/>
  <c r="AG181" i="11" s="1"/>
  <c r="C181" i="13"/>
  <c r="B181" i="12" s="1"/>
  <c r="C181" i="12" s="1"/>
  <c r="G181" i="12" s="1"/>
  <c r="I181" i="12" s="1"/>
  <c r="J181" i="13"/>
  <c r="AX181" i="8" s="1"/>
  <c r="AY181" i="8" s="1"/>
  <c r="BC181" i="8" s="1"/>
  <c r="BE181" i="8" s="1"/>
  <c r="H181" i="13"/>
  <c r="Z181" i="10" s="1"/>
  <c r="AA181" i="10" s="1"/>
  <c r="AE181" i="10" s="1"/>
  <c r="AG181" i="10" s="1"/>
  <c r="P181" i="13"/>
  <c r="BV181" i="10" s="1"/>
  <c r="BW181" i="10" s="1"/>
  <c r="CA181" i="10" s="1"/>
  <c r="CC181" i="10" s="1"/>
  <c r="U181" i="13"/>
  <c r="CT181" i="11" s="1"/>
  <c r="CU181" i="11" s="1"/>
  <c r="CY181" i="11" s="1"/>
  <c r="DA181" i="11" s="1"/>
  <c r="N181" i="13"/>
  <c r="BV181" i="8" s="1"/>
  <c r="BW181" i="8" s="1"/>
  <c r="CA181" i="8" s="1"/>
  <c r="CC181" i="8" s="1"/>
  <c r="B181" i="13"/>
  <c r="B181" i="8" s="1"/>
  <c r="C181" i="8" s="1"/>
  <c r="G181" i="8" s="1"/>
  <c r="I181" i="8" s="1"/>
  <c r="M181" i="13"/>
  <c r="AX181" i="11" s="1"/>
  <c r="AY181" i="11" s="1"/>
  <c r="BC181" i="11" s="1"/>
  <c r="BE181" i="11" s="1"/>
  <c r="L181" i="13"/>
  <c r="AX181" i="10" s="1"/>
  <c r="AY181" i="10" s="1"/>
  <c r="BC181" i="10" s="1"/>
  <c r="BE181" i="10" s="1"/>
  <c r="Y181" i="13"/>
  <c r="DR181" i="11" s="1"/>
  <c r="DS181" i="11" s="1"/>
  <c r="DW181" i="11" s="1"/>
  <c r="DY181" i="11" s="1"/>
  <c r="T181" i="13"/>
  <c r="CT181" i="10" s="1"/>
  <c r="CU181" i="10" s="1"/>
  <c r="CY181" i="10" s="1"/>
  <c r="DA181" i="10" s="1"/>
  <c r="A182" i="13"/>
  <c r="Q181" i="13"/>
  <c r="BV181" i="11" s="1"/>
  <c r="BW181" i="11" s="1"/>
  <c r="CA181" i="11" s="1"/>
  <c r="CC181" i="11" s="1"/>
  <c r="W181" i="13"/>
  <c r="DR181" i="12" s="1"/>
  <c r="DS181" i="12" s="1"/>
  <c r="DW181" i="12" s="1"/>
  <c r="DY181" i="12" s="1"/>
  <c r="R181" i="13"/>
  <c r="CT181" i="8" s="1"/>
  <c r="CU181" i="8" s="1"/>
  <c r="CY181" i="8" s="1"/>
  <c r="DA181" i="8" s="1"/>
  <c r="S181" i="13"/>
  <c r="CT181" i="12" s="1"/>
  <c r="CU181" i="12" s="1"/>
  <c r="CY181" i="12" s="1"/>
  <c r="DA181" i="12" s="1"/>
  <c r="E181" i="13"/>
  <c r="B181" i="11" s="1"/>
  <c r="C181" i="11" s="1"/>
  <c r="G181" i="11" s="1"/>
  <c r="I181" i="11" s="1"/>
  <c r="V181" i="13"/>
  <c r="DR181" i="8" s="1"/>
  <c r="DS181" i="8" s="1"/>
  <c r="DW181" i="8" s="1"/>
  <c r="DY181" i="8" s="1"/>
  <c r="O181" i="13"/>
  <c r="BV181" i="12" s="1"/>
  <c r="BW181" i="12" s="1"/>
  <c r="CA181" i="12" s="1"/>
  <c r="CC181" i="12" s="1"/>
  <c r="AQ175" i="11"/>
  <c r="AU175" i="11"/>
  <c r="AV175" i="11" s="1"/>
  <c r="CM173" i="12"/>
  <c r="CQ173" i="12"/>
  <c r="CR173" i="12" s="1"/>
  <c r="DK174" i="10"/>
  <c r="DO174" i="10"/>
  <c r="DP174" i="10" s="1"/>
  <c r="CQ175" i="10"/>
  <c r="CR175" i="10" s="1"/>
  <c r="CM175" i="10"/>
  <c r="EI171" i="12"/>
  <c r="EM171" i="12"/>
  <c r="EN171" i="12" s="1"/>
  <c r="DK172" i="11"/>
  <c r="DO172" i="11"/>
  <c r="DP172" i="11" s="1"/>
  <c r="EI171" i="11"/>
  <c r="EM171" i="11"/>
  <c r="EN171" i="11" s="1"/>
  <c r="AQ175" i="12"/>
  <c r="AU175" i="12"/>
  <c r="AV175" i="12" s="1"/>
  <c r="W179" i="10"/>
  <c r="X179" i="10" s="1"/>
  <c r="S179" i="10"/>
  <c r="CM172" i="8"/>
  <c r="CQ172" i="8"/>
  <c r="CR172" i="8" s="1"/>
  <c r="S178" i="10"/>
  <c r="W178" i="10"/>
  <c r="X178" i="10" s="1"/>
  <c r="BS174" i="12"/>
  <c r="BT174" i="12" s="1"/>
  <c r="BO174" i="12"/>
  <c r="DO172" i="8"/>
  <c r="DP172" i="8" s="1"/>
  <c r="DK172" i="8"/>
  <c r="BO174" i="11"/>
  <c r="BS174" i="11"/>
  <c r="BT174" i="11" s="1"/>
  <c r="CM173" i="11"/>
  <c r="CQ173" i="11"/>
  <c r="CR173" i="11" s="1"/>
  <c r="DK172" i="12"/>
  <c r="DO172" i="12"/>
  <c r="DP172" i="12" s="1"/>
  <c r="AQ177" i="10"/>
  <c r="AU177" i="10"/>
  <c r="AV177" i="10" s="1"/>
  <c r="DK171" i="8"/>
  <c r="DO171" i="8"/>
  <c r="DP171" i="8" s="1"/>
  <c r="EI173" i="10"/>
  <c r="EM173" i="10"/>
  <c r="EN173" i="10" s="1"/>
  <c r="S176" i="12"/>
  <c r="W176" i="12"/>
  <c r="X176" i="12" s="1"/>
  <c r="CI174" i="12"/>
  <c r="CL174" i="12" s="1"/>
  <c r="EE172" i="12"/>
  <c r="EH172" i="12" s="1"/>
  <c r="CI174" i="8"/>
  <c r="CL174" i="8" s="1"/>
  <c r="EE172" i="11"/>
  <c r="EH172" i="11" s="1"/>
  <c r="DG175" i="10"/>
  <c r="DJ175" i="10" s="1"/>
  <c r="DK175" i="10" s="1"/>
  <c r="O177" i="12"/>
  <c r="R177" i="12" s="1"/>
  <c r="AM178" i="10"/>
  <c r="AP178" i="10" s="1"/>
  <c r="AM176" i="11"/>
  <c r="AP176" i="11" s="1"/>
  <c r="BK174" i="8"/>
  <c r="BN174" i="8" s="1"/>
  <c r="BO174" i="8" s="1"/>
  <c r="CI174" i="11"/>
  <c r="CL174" i="11" s="1"/>
  <c r="BK177" i="10"/>
  <c r="BN177" i="10" s="1"/>
  <c r="BK175" i="12"/>
  <c r="BN175" i="12" s="1"/>
  <c r="AM176" i="12"/>
  <c r="AP176" i="12" s="1"/>
  <c r="DG173" i="11"/>
  <c r="DJ173" i="11" s="1"/>
  <c r="CI176" i="10"/>
  <c r="CL176" i="10" s="1"/>
  <c r="DG173" i="12"/>
  <c r="DJ173" i="12" s="1"/>
  <c r="EE171" i="8"/>
  <c r="EH171" i="8" s="1"/>
  <c r="EI171" i="8" s="1"/>
  <c r="CI173" i="8"/>
  <c r="CL173" i="8" s="1"/>
  <c r="W176" i="11"/>
  <c r="X176" i="11" s="1"/>
  <c r="EE174" i="10"/>
  <c r="EH174" i="10" s="1"/>
  <c r="EI174" i="10" s="1"/>
  <c r="O177" i="11"/>
  <c r="R177" i="11" s="1"/>
  <c r="BK175" i="11"/>
  <c r="BN175" i="11" s="1"/>
  <c r="AM175" i="8"/>
  <c r="AP175" i="8" s="1"/>
  <c r="AQ175" i="8" s="1"/>
  <c r="AU175" i="8" s="1"/>
  <c r="AV175" i="8" s="1"/>
  <c r="O176" i="8"/>
  <c r="R176" i="8" s="1"/>
  <c r="S176" i="8" s="1"/>
  <c r="W176" i="8" s="1"/>
  <c r="X176" i="8" s="1"/>
  <c r="EE172" i="8"/>
  <c r="EH172" i="8" s="1"/>
  <c r="EM170" i="8"/>
  <c r="EN170" i="8" s="1"/>
  <c r="BS176" i="10"/>
  <c r="BT176" i="10" s="1"/>
  <c r="AH177" i="8"/>
  <c r="AJ177" i="8" s="1"/>
  <c r="DX174" i="8"/>
  <c r="EO174" i="8"/>
  <c r="BU177" i="8"/>
  <c r="BD177" i="8"/>
  <c r="BF177" i="8" s="1"/>
  <c r="BH177" i="8" s="1"/>
  <c r="CD175" i="8"/>
  <c r="CF175" i="8" s="1"/>
  <c r="DB174" i="8"/>
  <c r="DD174" i="8" s="1"/>
  <c r="DQ175" i="8"/>
  <c r="CZ175" i="8"/>
  <c r="EK173" i="8"/>
  <c r="EC173" i="8"/>
  <c r="ED173" i="8" s="1"/>
  <c r="DE173" i="8"/>
  <c r="DF173" i="8" s="1"/>
  <c r="DM173" i="8"/>
  <c r="CS176" i="8"/>
  <c r="CB176" i="8"/>
  <c r="AS176" i="8"/>
  <c r="AK176" i="8"/>
  <c r="AL176" i="8" s="1"/>
  <c r="U177" i="8"/>
  <c r="M177" i="8"/>
  <c r="N177" i="8" s="1"/>
  <c r="J178" i="8"/>
  <c r="L178" i="8" s="1"/>
  <c r="BQ176" i="8"/>
  <c r="BI176" i="8"/>
  <c r="BJ176" i="8" s="1"/>
  <c r="BQ175" i="8"/>
  <c r="BI175" i="8"/>
  <c r="BJ175" i="8" s="1"/>
  <c r="AW178" i="8"/>
  <c r="AF178" i="8"/>
  <c r="AH178" i="8" s="1"/>
  <c r="AJ178" i="8" s="1"/>
  <c r="Y179" i="8"/>
  <c r="A180" i="8"/>
  <c r="H179" i="8"/>
  <c r="CS179" i="10"/>
  <c r="CB179" i="10"/>
  <c r="DM174" i="11"/>
  <c r="DE174" i="11"/>
  <c r="DF174" i="11" s="1"/>
  <c r="AH178" i="11"/>
  <c r="AJ178" i="11" s="1"/>
  <c r="J179" i="11"/>
  <c r="L179" i="11" s="1"/>
  <c r="CO177" i="10"/>
  <c r="CG177" i="10"/>
  <c r="CH177" i="10" s="1"/>
  <c r="DQ176" i="11"/>
  <c r="CZ176" i="11"/>
  <c r="AS177" i="11"/>
  <c r="AK177" i="11"/>
  <c r="AL177" i="11" s="1"/>
  <c r="H182" i="10"/>
  <c r="J182" i="10" s="1"/>
  <c r="Y182" i="10"/>
  <c r="A183" i="10"/>
  <c r="BU178" i="11"/>
  <c r="BD178" i="11"/>
  <c r="AW179" i="11"/>
  <c r="AF179" i="11"/>
  <c r="CD176" i="11"/>
  <c r="CF176" i="11" s="1"/>
  <c r="U178" i="12"/>
  <c r="M178" i="12"/>
  <c r="N178" i="12" s="1"/>
  <c r="AH180" i="10"/>
  <c r="AJ180" i="10" s="1"/>
  <c r="J181" i="10"/>
  <c r="L181" i="10" s="1"/>
  <c r="CD178" i="10"/>
  <c r="CF178" i="10" s="1"/>
  <c r="BQ178" i="10"/>
  <c r="BI178" i="10"/>
  <c r="BJ178" i="10" s="1"/>
  <c r="CD176" i="12"/>
  <c r="CF176" i="12" s="1"/>
  <c r="Y180" i="11"/>
  <c r="A181" i="11"/>
  <c r="H180" i="11"/>
  <c r="AS177" i="12"/>
  <c r="AK177" i="12"/>
  <c r="AL177" i="12" s="1"/>
  <c r="DZ174" i="12"/>
  <c r="EB174" i="12" s="1"/>
  <c r="CO175" i="12"/>
  <c r="CG175" i="12"/>
  <c r="CH175" i="12" s="1"/>
  <c r="BU180" i="10"/>
  <c r="BD180" i="10"/>
  <c r="AW181" i="10"/>
  <c r="AF181" i="10"/>
  <c r="CZ178" i="10"/>
  <c r="DQ178" i="10"/>
  <c r="U180" i="10"/>
  <c r="M180" i="10"/>
  <c r="N180" i="10" s="1"/>
  <c r="EK173" i="11"/>
  <c r="EC173" i="11"/>
  <c r="ED173" i="11" s="1"/>
  <c r="EK175" i="10"/>
  <c r="EC175" i="10"/>
  <c r="ED175" i="10" s="1"/>
  <c r="DB177" i="10"/>
  <c r="DD177" i="10" s="1"/>
  <c r="DQ176" i="12"/>
  <c r="CZ176" i="12"/>
  <c r="U178" i="11"/>
  <c r="M178" i="11"/>
  <c r="N178" i="11" s="1"/>
  <c r="AH178" i="12"/>
  <c r="AJ178" i="12" s="1"/>
  <c r="J179" i="12"/>
  <c r="L179" i="12" s="1"/>
  <c r="CO175" i="11"/>
  <c r="CG175" i="11"/>
  <c r="CH175" i="11" s="1"/>
  <c r="BF177" i="12"/>
  <c r="BH177" i="12" s="1"/>
  <c r="DX177" i="10"/>
  <c r="EO177" i="10"/>
  <c r="CB177" i="11"/>
  <c r="CS177" i="11"/>
  <c r="BQ176" i="11"/>
  <c r="BI176" i="11"/>
  <c r="BJ176" i="11" s="1"/>
  <c r="BD178" i="12"/>
  <c r="BU178" i="12"/>
  <c r="DX175" i="11"/>
  <c r="EO175" i="11"/>
  <c r="AW179" i="12"/>
  <c r="AF179" i="12"/>
  <c r="AS179" i="10"/>
  <c r="AK179" i="10"/>
  <c r="AL179" i="10" s="1"/>
  <c r="EK173" i="12"/>
  <c r="EC173" i="12"/>
  <c r="ED173" i="12" s="1"/>
  <c r="DZ174" i="11"/>
  <c r="EB174" i="11" s="1"/>
  <c r="CS177" i="12"/>
  <c r="CB177" i="12"/>
  <c r="BF177" i="11"/>
  <c r="BH177" i="11" s="1"/>
  <c r="DB175" i="12"/>
  <c r="DD175" i="12" s="1"/>
  <c r="DM176" i="10"/>
  <c r="DE176" i="10"/>
  <c r="DF176" i="10" s="1"/>
  <c r="DB175" i="11"/>
  <c r="DD175" i="11" s="1"/>
  <c r="A181" i="12"/>
  <c r="Y180" i="12"/>
  <c r="H180" i="12"/>
  <c r="DX175" i="12"/>
  <c r="EO175" i="12"/>
  <c r="BQ176" i="12"/>
  <c r="BI176" i="12"/>
  <c r="BJ176" i="12" s="1"/>
  <c r="DM174" i="12"/>
  <c r="DE174" i="12"/>
  <c r="DF174" i="12" s="1"/>
  <c r="BF179" i="10"/>
  <c r="BH179" i="10" s="1"/>
  <c r="DZ176" i="10"/>
  <c r="EB176" i="10" s="1"/>
  <c r="Y182" i="13" l="1"/>
  <c r="DR182" i="11" s="1"/>
  <c r="DS182" i="11" s="1"/>
  <c r="DW182" i="11" s="1"/>
  <c r="DY182" i="11" s="1"/>
  <c r="K182" i="13"/>
  <c r="AX182" i="12" s="1"/>
  <c r="AY182" i="12" s="1"/>
  <c r="BC182" i="12" s="1"/>
  <c r="BE182" i="12" s="1"/>
  <c r="G182" i="13"/>
  <c r="Z182" i="12" s="1"/>
  <c r="AA182" i="12" s="1"/>
  <c r="AE182" i="12" s="1"/>
  <c r="AG182" i="12" s="1"/>
  <c r="F182" i="13"/>
  <c r="Z182" i="8" s="1"/>
  <c r="AA182" i="8" s="1"/>
  <c r="AE182" i="8" s="1"/>
  <c r="AG182" i="8" s="1"/>
  <c r="A183" i="13"/>
  <c r="N182" i="13"/>
  <c r="BV182" i="8" s="1"/>
  <c r="BW182" i="8" s="1"/>
  <c r="CA182" i="8" s="1"/>
  <c r="CC182" i="8" s="1"/>
  <c r="R182" i="13"/>
  <c r="CT182" i="8" s="1"/>
  <c r="CU182" i="8" s="1"/>
  <c r="CY182" i="8" s="1"/>
  <c r="DA182" i="8" s="1"/>
  <c r="W182" i="13"/>
  <c r="DR182" i="12" s="1"/>
  <c r="DS182" i="12" s="1"/>
  <c r="DW182" i="12" s="1"/>
  <c r="DY182" i="12" s="1"/>
  <c r="Q182" i="13"/>
  <c r="BV182" i="11" s="1"/>
  <c r="BW182" i="11" s="1"/>
  <c r="CA182" i="11" s="1"/>
  <c r="CC182" i="11" s="1"/>
  <c r="V182" i="13"/>
  <c r="DR182" i="8" s="1"/>
  <c r="DS182" i="8" s="1"/>
  <c r="DW182" i="8" s="1"/>
  <c r="DY182" i="8" s="1"/>
  <c r="H182" i="13"/>
  <c r="Z182" i="10" s="1"/>
  <c r="AA182" i="10" s="1"/>
  <c r="AE182" i="10" s="1"/>
  <c r="AG182" i="10" s="1"/>
  <c r="X182" i="13"/>
  <c r="DR182" i="10" s="1"/>
  <c r="DS182" i="10" s="1"/>
  <c r="DW182" i="10" s="1"/>
  <c r="DY182" i="10" s="1"/>
  <c r="E182" i="13"/>
  <c r="B182" i="11" s="1"/>
  <c r="C182" i="11" s="1"/>
  <c r="G182" i="11" s="1"/>
  <c r="I182" i="11" s="1"/>
  <c r="S182" i="13"/>
  <c r="CT182" i="12" s="1"/>
  <c r="CU182" i="12" s="1"/>
  <c r="CY182" i="12" s="1"/>
  <c r="DA182" i="12" s="1"/>
  <c r="C182" i="13"/>
  <c r="B182" i="12" s="1"/>
  <c r="C182" i="12" s="1"/>
  <c r="G182" i="12" s="1"/>
  <c r="I182" i="12" s="1"/>
  <c r="U182" i="13"/>
  <c r="CT182" i="11" s="1"/>
  <c r="CU182" i="11" s="1"/>
  <c r="CY182" i="11" s="1"/>
  <c r="DA182" i="11" s="1"/>
  <c r="B182" i="13"/>
  <c r="B182" i="8" s="1"/>
  <c r="C182" i="8" s="1"/>
  <c r="G182" i="8" s="1"/>
  <c r="I182" i="8" s="1"/>
  <c r="P182" i="13"/>
  <c r="BV182" i="10" s="1"/>
  <c r="BW182" i="10" s="1"/>
  <c r="CA182" i="10" s="1"/>
  <c r="CC182" i="10" s="1"/>
  <c r="D182" i="13"/>
  <c r="B182" i="10" s="1"/>
  <c r="C182" i="10" s="1"/>
  <c r="G182" i="10" s="1"/>
  <c r="I182" i="10" s="1"/>
  <c r="M182" i="10" s="1"/>
  <c r="N182" i="10" s="1"/>
  <c r="O182" i="10" s="1"/>
  <c r="R182" i="10" s="1"/>
  <c r="S182" i="10" s="1"/>
  <c r="J182" i="13"/>
  <c r="AX182" i="8" s="1"/>
  <c r="AY182" i="8" s="1"/>
  <c r="BC182" i="8" s="1"/>
  <c r="BE182" i="8" s="1"/>
  <c r="T182" i="13"/>
  <c r="CT182" i="10" s="1"/>
  <c r="CU182" i="10" s="1"/>
  <c r="CY182" i="10" s="1"/>
  <c r="DA182" i="10" s="1"/>
  <c r="O182" i="13"/>
  <c r="BV182" i="12" s="1"/>
  <c r="BW182" i="12" s="1"/>
  <c r="CA182" i="12" s="1"/>
  <c r="CC182" i="12" s="1"/>
  <c r="M182" i="13"/>
  <c r="AX182" i="11" s="1"/>
  <c r="AY182" i="11" s="1"/>
  <c r="BC182" i="11" s="1"/>
  <c r="BE182" i="11" s="1"/>
  <c r="L182" i="13"/>
  <c r="AX182" i="10" s="1"/>
  <c r="AY182" i="10" s="1"/>
  <c r="BC182" i="10" s="1"/>
  <c r="BE182" i="10" s="1"/>
  <c r="I182" i="13"/>
  <c r="Z182" i="11" s="1"/>
  <c r="AA182" i="11" s="1"/>
  <c r="AE182" i="11" s="1"/>
  <c r="AG182" i="11" s="1"/>
  <c r="CM174" i="12"/>
  <c r="CQ174" i="12"/>
  <c r="CR174" i="12" s="1"/>
  <c r="AQ176" i="12"/>
  <c r="AU176" i="12"/>
  <c r="AV176" i="12" s="1"/>
  <c r="BO175" i="11"/>
  <c r="BS175" i="11"/>
  <c r="BT175" i="11" s="1"/>
  <c r="DO175" i="10"/>
  <c r="DP175" i="10" s="1"/>
  <c r="EM174" i="10"/>
  <c r="EN174" i="10" s="1"/>
  <c r="BS174" i="8"/>
  <c r="BT174" i="8" s="1"/>
  <c r="EI172" i="8"/>
  <c r="EM172" i="8"/>
  <c r="EN172" i="8" s="1"/>
  <c r="DK173" i="11"/>
  <c r="DO173" i="11"/>
  <c r="DP173" i="11" s="1"/>
  <c r="AU176" i="11"/>
  <c r="AV176" i="11" s="1"/>
  <c r="AQ176" i="11"/>
  <c r="AQ178" i="10"/>
  <c r="AU178" i="10"/>
  <c r="AV178" i="10" s="1"/>
  <c r="S177" i="12"/>
  <c r="W177" i="12"/>
  <c r="X177" i="12" s="1"/>
  <c r="CM173" i="8"/>
  <c r="CQ173" i="8"/>
  <c r="CR173" i="8" s="1"/>
  <c r="BO175" i="12"/>
  <c r="BS175" i="12"/>
  <c r="BT175" i="12" s="1"/>
  <c r="BO177" i="10"/>
  <c r="BS177" i="10"/>
  <c r="BT177" i="10" s="1"/>
  <c r="CM174" i="11"/>
  <c r="CQ174" i="11"/>
  <c r="CR174" i="11" s="1"/>
  <c r="EI172" i="11"/>
  <c r="EM172" i="11"/>
  <c r="EN172" i="11" s="1"/>
  <c r="DK173" i="12"/>
  <c r="DO173" i="12"/>
  <c r="DP173" i="12" s="1"/>
  <c r="CM174" i="8"/>
  <c r="CQ174" i="8"/>
  <c r="CR174" i="8" s="1"/>
  <c r="S177" i="11"/>
  <c r="W177" i="11"/>
  <c r="X177" i="11" s="1"/>
  <c r="CM176" i="10"/>
  <c r="CQ176" i="10"/>
  <c r="CR176" i="10" s="1"/>
  <c r="EI172" i="12"/>
  <c r="EM172" i="12"/>
  <c r="EN172" i="12" s="1"/>
  <c r="CI175" i="12"/>
  <c r="CL175" i="12" s="1"/>
  <c r="AM177" i="11"/>
  <c r="AP177" i="11" s="1"/>
  <c r="DG174" i="11"/>
  <c r="DJ174" i="11" s="1"/>
  <c r="O180" i="10"/>
  <c r="R180" i="10" s="1"/>
  <c r="DG176" i="10"/>
  <c r="DJ176" i="10" s="1"/>
  <c r="CI175" i="11"/>
  <c r="CL175" i="11" s="1"/>
  <c r="BK178" i="10"/>
  <c r="BN178" i="10" s="1"/>
  <c r="AM176" i="8"/>
  <c r="AP176" i="8" s="1"/>
  <c r="AQ176" i="8" s="1"/>
  <c r="AU176" i="8" s="1"/>
  <c r="AV176" i="8" s="1"/>
  <c r="AM179" i="10"/>
  <c r="AP179" i="10" s="1"/>
  <c r="BK176" i="11"/>
  <c r="BN176" i="11" s="1"/>
  <c r="BK175" i="8"/>
  <c r="BN175" i="8" s="1"/>
  <c r="EE173" i="12"/>
  <c r="EH173" i="12" s="1"/>
  <c r="AM177" i="12"/>
  <c r="AP177" i="12" s="1"/>
  <c r="EM171" i="8"/>
  <c r="EN171" i="8" s="1"/>
  <c r="CI177" i="10"/>
  <c r="CL177" i="10" s="1"/>
  <c r="CM177" i="10" s="1"/>
  <c r="BK176" i="8"/>
  <c r="BN176" i="8" s="1"/>
  <c r="EE175" i="10"/>
  <c r="EH175" i="10" s="1"/>
  <c r="DG174" i="12"/>
  <c r="DJ174" i="12" s="1"/>
  <c r="O178" i="11"/>
  <c r="R178" i="11" s="1"/>
  <c r="S178" i="11" s="1"/>
  <c r="EE173" i="11"/>
  <c r="EH173" i="11" s="1"/>
  <c r="O178" i="12"/>
  <c r="R178" i="12" s="1"/>
  <c r="DG173" i="8"/>
  <c r="DJ173" i="8" s="1"/>
  <c r="DK173" i="8" s="1"/>
  <c r="BK176" i="12"/>
  <c r="BN176" i="12" s="1"/>
  <c r="BO176" i="12" s="1"/>
  <c r="O177" i="8"/>
  <c r="R177" i="8" s="1"/>
  <c r="S177" i="8" s="1"/>
  <c r="W177" i="8" s="1"/>
  <c r="X177" i="8" s="1"/>
  <c r="EE173" i="8"/>
  <c r="EH173" i="8" s="1"/>
  <c r="U182" i="10"/>
  <c r="L182" i="10"/>
  <c r="A181" i="8"/>
  <c r="H180" i="8"/>
  <c r="Y180" i="8"/>
  <c r="BQ177" i="8"/>
  <c r="BI177" i="8"/>
  <c r="BJ177" i="8" s="1"/>
  <c r="AW179" i="8"/>
  <c r="AF179" i="8"/>
  <c r="CD176" i="8"/>
  <c r="CF176" i="8" s="1"/>
  <c r="DB175" i="8"/>
  <c r="DD175" i="8" s="1"/>
  <c r="CS177" i="8"/>
  <c r="CB177" i="8"/>
  <c r="DQ176" i="8"/>
  <c r="CZ176" i="8"/>
  <c r="EO175" i="8"/>
  <c r="DX175" i="8"/>
  <c r="DZ175" i="8" s="1"/>
  <c r="EB175" i="8" s="1"/>
  <c r="DZ174" i="8"/>
  <c r="EB174" i="8" s="1"/>
  <c r="AS178" i="8"/>
  <c r="AK178" i="8"/>
  <c r="AL178" i="8" s="1"/>
  <c r="U178" i="8"/>
  <c r="M178" i="8"/>
  <c r="N178" i="8" s="1"/>
  <c r="DM174" i="8"/>
  <c r="DE174" i="8"/>
  <c r="DF174" i="8" s="1"/>
  <c r="BD178" i="8"/>
  <c r="BU178" i="8"/>
  <c r="AS177" i="8"/>
  <c r="AK177" i="8"/>
  <c r="AL177" i="8" s="1"/>
  <c r="J179" i="8"/>
  <c r="L179" i="8" s="1"/>
  <c r="CO175" i="8"/>
  <c r="CG175" i="8"/>
  <c r="CH175" i="8" s="1"/>
  <c r="DM175" i="11"/>
  <c r="DE175" i="11"/>
  <c r="DF175" i="11" s="1"/>
  <c r="CS178" i="12"/>
  <c r="CB178" i="12"/>
  <c r="DQ177" i="11"/>
  <c r="CZ177" i="11"/>
  <c r="DX176" i="12"/>
  <c r="EO176" i="12"/>
  <c r="CS178" i="11"/>
  <c r="CB178" i="11"/>
  <c r="DB176" i="11"/>
  <c r="DD176" i="11" s="1"/>
  <c r="EK176" i="10"/>
  <c r="EC176" i="10"/>
  <c r="ED176" i="10" s="1"/>
  <c r="J180" i="12"/>
  <c r="L180" i="12" s="1"/>
  <c r="BQ177" i="11"/>
  <c r="BI177" i="11"/>
  <c r="BJ177" i="11" s="1"/>
  <c r="BF178" i="12"/>
  <c r="BH178" i="12" s="1"/>
  <c r="CD177" i="11"/>
  <c r="CF177" i="11" s="1"/>
  <c r="CO176" i="12"/>
  <c r="CG176" i="12"/>
  <c r="CH176" i="12" s="1"/>
  <c r="U181" i="10"/>
  <c r="M181" i="10"/>
  <c r="N181" i="10" s="1"/>
  <c r="A184" i="10"/>
  <c r="Y183" i="10"/>
  <c r="H183" i="10"/>
  <c r="DX176" i="11"/>
  <c r="EO176" i="11"/>
  <c r="DZ175" i="12"/>
  <c r="EB175" i="12" s="1"/>
  <c r="AF180" i="12"/>
  <c r="AW180" i="12"/>
  <c r="AH179" i="12"/>
  <c r="AJ179" i="12" s="1"/>
  <c r="AS178" i="12"/>
  <c r="AK178" i="12"/>
  <c r="AL178" i="12" s="1"/>
  <c r="DM177" i="10"/>
  <c r="DE177" i="10"/>
  <c r="DF177" i="10" s="1"/>
  <c r="BF180" i="10"/>
  <c r="BH180" i="10" s="1"/>
  <c r="CO176" i="11"/>
  <c r="CG176" i="11"/>
  <c r="CH176" i="11" s="1"/>
  <c r="AW182" i="10"/>
  <c r="AF182" i="10"/>
  <c r="CD179" i="10"/>
  <c r="CF179" i="10" s="1"/>
  <c r="BQ179" i="10"/>
  <c r="BI179" i="10"/>
  <c r="BJ179" i="10" s="1"/>
  <c r="Y181" i="12"/>
  <c r="A182" i="12"/>
  <c r="H181" i="12"/>
  <c r="EK174" i="11"/>
  <c r="EC174" i="11"/>
  <c r="ED174" i="11" s="1"/>
  <c r="BD179" i="12"/>
  <c r="BU179" i="12"/>
  <c r="DZ177" i="10"/>
  <c r="EB177" i="10" s="1"/>
  <c r="CS180" i="10"/>
  <c r="CB180" i="10"/>
  <c r="DQ179" i="10"/>
  <c r="CZ179" i="10"/>
  <c r="CD177" i="12"/>
  <c r="CF177" i="12" s="1"/>
  <c r="EO178" i="10"/>
  <c r="DX178" i="10"/>
  <c r="DM175" i="12"/>
  <c r="DE175" i="12"/>
  <c r="DF175" i="12" s="1"/>
  <c r="DQ177" i="12"/>
  <c r="CZ177" i="12"/>
  <c r="BQ177" i="12"/>
  <c r="BI177" i="12"/>
  <c r="BJ177" i="12" s="1"/>
  <c r="DB178" i="10"/>
  <c r="DD178" i="10" s="1"/>
  <c r="J180" i="11"/>
  <c r="L180" i="11" s="1"/>
  <c r="AH179" i="11"/>
  <c r="AJ179" i="11" s="1"/>
  <c r="U179" i="11"/>
  <c r="M179" i="11"/>
  <c r="N179" i="11" s="1"/>
  <c r="U179" i="12"/>
  <c r="M179" i="12"/>
  <c r="N179" i="12" s="1"/>
  <c r="AH181" i="10"/>
  <c r="AJ181" i="10" s="1"/>
  <c r="Y181" i="11"/>
  <c r="A182" i="11"/>
  <c r="H181" i="11"/>
  <c r="AS180" i="10"/>
  <c r="AK180" i="10"/>
  <c r="AL180" i="10" s="1"/>
  <c r="BU179" i="11"/>
  <c r="BD179" i="11"/>
  <c r="DZ175" i="11"/>
  <c r="EB175" i="11" s="1"/>
  <c r="DB176" i="12"/>
  <c r="DD176" i="12" s="1"/>
  <c r="BU181" i="10"/>
  <c r="BD181" i="10"/>
  <c r="EK174" i="12"/>
  <c r="EC174" i="12"/>
  <c r="ED174" i="12" s="1"/>
  <c r="AW180" i="11"/>
  <c r="AF180" i="11"/>
  <c r="CO178" i="10"/>
  <c r="CG178" i="10"/>
  <c r="CH178" i="10" s="1"/>
  <c r="BF178" i="11"/>
  <c r="BH178" i="11" s="1"/>
  <c r="AS178" i="11"/>
  <c r="AK178" i="11"/>
  <c r="AL178" i="11" s="1"/>
  <c r="X183" i="13" l="1"/>
  <c r="DR183" i="10" s="1"/>
  <c r="DS183" i="10" s="1"/>
  <c r="DW183" i="10" s="1"/>
  <c r="DY183" i="10" s="1"/>
  <c r="Q183" i="13"/>
  <c r="BV183" i="11" s="1"/>
  <c r="BW183" i="11" s="1"/>
  <c r="CA183" i="11" s="1"/>
  <c r="CC183" i="11" s="1"/>
  <c r="M183" i="13"/>
  <c r="AX183" i="11" s="1"/>
  <c r="AY183" i="11" s="1"/>
  <c r="BC183" i="11" s="1"/>
  <c r="BE183" i="11" s="1"/>
  <c r="E183" i="13"/>
  <c r="B183" i="11" s="1"/>
  <c r="C183" i="11" s="1"/>
  <c r="G183" i="11" s="1"/>
  <c r="I183" i="11" s="1"/>
  <c r="J183" i="13"/>
  <c r="AX183" i="8" s="1"/>
  <c r="AY183" i="8" s="1"/>
  <c r="BC183" i="8" s="1"/>
  <c r="BE183" i="8" s="1"/>
  <c r="N183" i="13"/>
  <c r="BV183" i="8" s="1"/>
  <c r="BW183" i="8" s="1"/>
  <c r="CA183" i="8" s="1"/>
  <c r="CC183" i="8" s="1"/>
  <c r="B183" i="13"/>
  <c r="B183" i="8" s="1"/>
  <c r="C183" i="8" s="1"/>
  <c r="G183" i="8" s="1"/>
  <c r="I183" i="8" s="1"/>
  <c r="D183" i="13"/>
  <c r="B183" i="10" s="1"/>
  <c r="C183" i="10" s="1"/>
  <c r="G183" i="10" s="1"/>
  <c r="I183" i="10" s="1"/>
  <c r="C183" i="13"/>
  <c r="B183" i="12" s="1"/>
  <c r="C183" i="12" s="1"/>
  <c r="G183" i="12" s="1"/>
  <c r="I183" i="12" s="1"/>
  <c r="P183" i="13"/>
  <c r="BV183" i="10" s="1"/>
  <c r="BW183" i="10" s="1"/>
  <c r="CA183" i="10" s="1"/>
  <c r="CC183" i="10" s="1"/>
  <c r="H183" i="13"/>
  <c r="Z183" i="10" s="1"/>
  <c r="AA183" i="10" s="1"/>
  <c r="AE183" i="10" s="1"/>
  <c r="AG183" i="10" s="1"/>
  <c r="U183" i="13"/>
  <c r="CT183" i="11" s="1"/>
  <c r="CU183" i="11" s="1"/>
  <c r="CY183" i="11" s="1"/>
  <c r="DA183" i="11" s="1"/>
  <c r="S183" i="13"/>
  <c r="CT183" i="12" s="1"/>
  <c r="CU183" i="12" s="1"/>
  <c r="CY183" i="12" s="1"/>
  <c r="DA183" i="12" s="1"/>
  <c r="K183" i="13"/>
  <c r="AX183" i="12" s="1"/>
  <c r="AY183" i="12" s="1"/>
  <c r="BC183" i="12" s="1"/>
  <c r="BE183" i="12" s="1"/>
  <c r="V183" i="13"/>
  <c r="DR183" i="8" s="1"/>
  <c r="DS183" i="8" s="1"/>
  <c r="DW183" i="8" s="1"/>
  <c r="DY183" i="8" s="1"/>
  <c r="R183" i="13"/>
  <c r="CT183" i="8" s="1"/>
  <c r="CU183" i="8" s="1"/>
  <c r="CY183" i="8" s="1"/>
  <c r="DA183" i="8" s="1"/>
  <c r="G183" i="13"/>
  <c r="Z183" i="12" s="1"/>
  <c r="AA183" i="12" s="1"/>
  <c r="AE183" i="12" s="1"/>
  <c r="AG183" i="12" s="1"/>
  <c r="L183" i="13"/>
  <c r="AX183" i="10" s="1"/>
  <c r="AY183" i="10" s="1"/>
  <c r="BC183" i="10" s="1"/>
  <c r="BE183" i="10" s="1"/>
  <c r="Y183" i="13"/>
  <c r="DR183" i="11" s="1"/>
  <c r="DS183" i="11" s="1"/>
  <c r="DW183" i="11" s="1"/>
  <c r="DY183" i="11" s="1"/>
  <c r="A184" i="13"/>
  <c r="T183" i="13"/>
  <c r="CT183" i="10" s="1"/>
  <c r="CU183" i="10" s="1"/>
  <c r="CY183" i="10" s="1"/>
  <c r="DA183" i="10" s="1"/>
  <c r="I183" i="13"/>
  <c r="Z183" i="11" s="1"/>
  <c r="AA183" i="11" s="1"/>
  <c r="AE183" i="11" s="1"/>
  <c r="AG183" i="11" s="1"/>
  <c r="W183" i="13"/>
  <c r="DR183" i="12" s="1"/>
  <c r="DS183" i="12" s="1"/>
  <c r="DW183" i="12" s="1"/>
  <c r="DY183" i="12" s="1"/>
  <c r="O183" i="13"/>
  <c r="BV183" i="12" s="1"/>
  <c r="BW183" i="12" s="1"/>
  <c r="CA183" i="12" s="1"/>
  <c r="CC183" i="12" s="1"/>
  <c r="F183" i="13"/>
  <c r="Z183" i="8" s="1"/>
  <c r="AA183" i="8" s="1"/>
  <c r="AE183" i="8" s="1"/>
  <c r="AG183" i="8" s="1"/>
  <c r="DK174" i="12"/>
  <c r="DO174" i="12"/>
  <c r="DP174" i="12" s="1"/>
  <c r="EI175" i="10"/>
  <c r="EM175" i="10"/>
  <c r="EN175" i="10" s="1"/>
  <c r="BO176" i="8"/>
  <c r="BS176" i="8"/>
  <c r="BT176" i="8" s="1"/>
  <c r="S178" i="12"/>
  <c r="W178" i="12"/>
  <c r="X178" i="12" s="1"/>
  <c r="EI173" i="11"/>
  <c r="EM173" i="11"/>
  <c r="EN173" i="11" s="1"/>
  <c r="EI173" i="8"/>
  <c r="EM173" i="8"/>
  <c r="EN173" i="8" s="1"/>
  <c r="W178" i="11"/>
  <c r="X178" i="11" s="1"/>
  <c r="BS176" i="12"/>
  <c r="BT176" i="12" s="1"/>
  <c r="CQ177" i="10"/>
  <c r="CR177" i="10" s="1"/>
  <c r="W182" i="10"/>
  <c r="BO176" i="11"/>
  <c r="BS176" i="11"/>
  <c r="BT176" i="11" s="1"/>
  <c r="AQ177" i="11"/>
  <c r="AU177" i="11"/>
  <c r="AV177" i="11" s="1"/>
  <c r="AQ179" i="10"/>
  <c r="AU179" i="10"/>
  <c r="AV179" i="10" s="1"/>
  <c r="CM175" i="12"/>
  <c r="CQ175" i="12"/>
  <c r="CR175" i="12" s="1"/>
  <c r="BO178" i="10"/>
  <c r="BS178" i="10"/>
  <c r="BT178" i="10" s="1"/>
  <c r="CM175" i="11"/>
  <c r="CQ175" i="11"/>
  <c r="CR175" i="11" s="1"/>
  <c r="AQ177" i="12"/>
  <c r="AU177" i="12"/>
  <c r="AV177" i="12" s="1"/>
  <c r="DK176" i="10"/>
  <c r="DO176" i="10"/>
  <c r="DP176" i="10" s="1"/>
  <c r="EI173" i="12"/>
  <c r="EM173" i="12"/>
  <c r="EN173" i="12" s="1"/>
  <c r="S180" i="10"/>
  <c r="W180" i="10"/>
  <c r="X180" i="10" s="1"/>
  <c r="BO175" i="8"/>
  <c r="BS175" i="8"/>
  <c r="BT175" i="8" s="1"/>
  <c r="DK174" i="11"/>
  <c r="DO174" i="11"/>
  <c r="DP174" i="11" s="1"/>
  <c r="CI178" i="10"/>
  <c r="CL178" i="10" s="1"/>
  <c r="DG175" i="12"/>
  <c r="DJ175" i="12" s="1"/>
  <c r="EE174" i="11"/>
  <c r="EH174" i="11" s="1"/>
  <c r="BK177" i="11"/>
  <c r="BN177" i="11" s="1"/>
  <c r="DG174" i="8"/>
  <c r="DJ174" i="8" s="1"/>
  <c r="CI175" i="8"/>
  <c r="CL175" i="8" s="1"/>
  <c r="BK177" i="8"/>
  <c r="BN177" i="8" s="1"/>
  <c r="CI176" i="11"/>
  <c r="CL176" i="11" s="1"/>
  <c r="O181" i="10"/>
  <c r="R181" i="10" s="1"/>
  <c r="O178" i="8"/>
  <c r="R178" i="8" s="1"/>
  <c r="S178" i="8" s="1"/>
  <c r="W178" i="8" s="1"/>
  <c r="X178" i="8" s="1"/>
  <c r="AM178" i="11"/>
  <c r="AP178" i="11" s="1"/>
  <c r="O179" i="12"/>
  <c r="R179" i="12" s="1"/>
  <c r="BK177" i="12"/>
  <c r="BN177" i="12" s="1"/>
  <c r="CI176" i="12"/>
  <c r="CL176" i="12" s="1"/>
  <c r="EE176" i="10"/>
  <c r="EH176" i="10" s="1"/>
  <c r="AM177" i="8"/>
  <c r="AP177" i="8" s="1"/>
  <c r="AQ177" i="8" s="1"/>
  <c r="AU177" i="8" s="1"/>
  <c r="AV177" i="8" s="1"/>
  <c r="AM178" i="8"/>
  <c r="AP178" i="8" s="1"/>
  <c r="AQ178" i="8" s="1"/>
  <c r="AU178" i="8" s="1"/>
  <c r="AV178" i="8" s="1"/>
  <c r="EE174" i="12"/>
  <c r="EH174" i="12" s="1"/>
  <c r="BK179" i="10"/>
  <c r="BN179" i="10" s="1"/>
  <c r="DG177" i="10"/>
  <c r="DJ177" i="10" s="1"/>
  <c r="O179" i="11"/>
  <c r="R179" i="11" s="1"/>
  <c r="AM180" i="10"/>
  <c r="AP180" i="10" s="1"/>
  <c r="AM178" i="12"/>
  <c r="AP178" i="12" s="1"/>
  <c r="DG175" i="11"/>
  <c r="DJ175" i="11" s="1"/>
  <c r="DO173" i="8"/>
  <c r="DP173" i="8" s="1"/>
  <c r="X182" i="10"/>
  <c r="DB176" i="8"/>
  <c r="DD176" i="8" s="1"/>
  <c r="AH179" i="8"/>
  <c r="AJ179" i="8" s="1"/>
  <c r="CB178" i="8"/>
  <c r="CS178" i="8"/>
  <c r="DX176" i="8"/>
  <c r="DZ176" i="8" s="1"/>
  <c r="EB176" i="8" s="1"/>
  <c r="EO176" i="8"/>
  <c r="BU179" i="8"/>
  <c r="BD179" i="8"/>
  <c r="BF178" i="8"/>
  <c r="BH178" i="8" s="1"/>
  <c r="CD177" i="8"/>
  <c r="CF177" i="8" s="1"/>
  <c r="DQ177" i="8"/>
  <c r="CZ177" i="8"/>
  <c r="EK174" i="8"/>
  <c r="EC174" i="8"/>
  <c r="ED174" i="8" s="1"/>
  <c r="U179" i="8"/>
  <c r="M179" i="8"/>
  <c r="N179" i="8" s="1"/>
  <c r="DM175" i="8"/>
  <c r="DE175" i="8"/>
  <c r="DF175" i="8" s="1"/>
  <c r="AF180" i="8"/>
  <c r="AH180" i="8" s="1"/>
  <c r="AJ180" i="8" s="1"/>
  <c r="AW180" i="8"/>
  <c r="EK175" i="8"/>
  <c r="EC175" i="8"/>
  <c r="ED175" i="8" s="1"/>
  <c r="J180" i="8"/>
  <c r="L180" i="8" s="1"/>
  <c r="CO176" i="8"/>
  <c r="CG176" i="8"/>
  <c r="CH176" i="8" s="1"/>
  <c r="Y181" i="8"/>
  <c r="A182" i="8"/>
  <c r="H181" i="8"/>
  <c r="J181" i="11"/>
  <c r="L181" i="11" s="1"/>
  <c r="DZ178" i="10"/>
  <c r="EB178" i="10" s="1"/>
  <c r="DB179" i="10"/>
  <c r="DD179" i="10" s="1"/>
  <c r="DQ178" i="12"/>
  <c r="CZ178" i="12"/>
  <c r="AH180" i="11"/>
  <c r="AJ180" i="11" s="1"/>
  <c r="DM176" i="12"/>
  <c r="DE176" i="12"/>
  <c r="DF176" i="12" s="1"/>
  <c r="H182" i="11"/>
  <c r="A183" i="11"/>
  <c r="Y182" i="11"/>
  <c r="DM178" i="10"/>
  <c r="DE178" i="10"/>
  <c r="DF178" i="10" s="1"/>
  <c r="DX179" i="10"/>
  <c r="EO179" i="10"/>
  <c r="BQ180" i="10"/>
  <c r="BI180" i="10"/>
  <c r="BJ180" i="10" s="1"/>
  <c r="DZ176" i="11"/>
  <c r="EB176" i="11" s="1"/>
  <c r="BU180" i="11"/>
  <c r="BD180" i="11"/>
  <c r="AW181" i="11"/>
  <c r="AF181" i="11"/>
  <c r="CO179" i="10"/>
  <c r="CG179" i="10"/>
  <c r="CH179" i="10" s="1"/>
  <c r="BU180" i="12"/>
  <c r="BD180" i="12"/>
  <c r="J183" i="10"/>
  <c r="DZ176" i="12"/>
  <c r="EB176" i="12" s="1"/>
  <c r="BF179" i="11"/>
  <c r="BH179" i="11" s="1"/>
  <c r="J181" i="12"/>
  <c r="L181" i="12" s="1"/>
  <c r="AH182" i="10"/>
  <c r="AJ182" i="10" s="1"/>
  <c r="AH180" i="12"/>
  <c r="AJ180" i="12" s="1"/>
  <c r="AW183" i="10"/>
  <c r="AF183" i="10"/>
  <c r="CS179" i="11"/>
  <c r="CB179" i="11"/>
  <c r="AS181" i="10"/>
  <c r="AK181" i="10"/>
  <c r="AL181" i="10" s="1"/>
  <c r="EK177" i="10"/>
  <c r="EC177" i="10"/>
  <c r="ED177" i="10" s="1"/>
  <c r="A183" i="12"/>
  <c r="Y182" i="12"/>
  <c r="H182" i="12"/>
  <c r="BU182" i="10"/>
  <c r="BD182" i="10"/>
  <c r="Y184" i="10"/>
  <c r="H184" i="10"/>
  <c r="A185" i="10"/>
  <c r="CO177" i="11"/>
  <c r="CG177" i="11"/>
  <c r="CH177" i="11" s="1"/>
  <c r="BQ178" i="11"/>
  <c r="BI178" i="11"/>
  <c r="BJ178" i="11" s="1"/>
  <c r="BF181" i="10"/>
  <c r="BH181" i="10" s="1"/>
  <c r="AS179" i="11"/>
  <c r="AK179" i="11"/>
  <c r="AL179" i="11" s="1"/>
  <c r="DB177" i="12"/>
  <c r="DD177" i="12" s="1"/>
  <c r="CO177" i="12"/>
  <c r="CG177" i="12"/>
  <c r="CH177" i="12" s="1"/>
  <c r="CD180" i="10"/>
  <c r="CF180" i="10" s="1"/>
  <c r="CS179" i="12"/>
  <c r="CB179" i="12"/>
  <c r="AW181" i="12"/>
  <c r="AF181" i="12"/>
  <c r="EK175" i="12"/>
  <c r="EC175" i="12"/>
  <c r="ED175" i="12" s="1"/>
  <c r="DM176" i="11"/>
  <c r="DE176" i="11"/>
  <c r="DF176" i="11" s="1"/>
  <c r="DB177" i="11"/>
  <c r="DD177" i="11" s="1"/>
  <c r="CS181" i="10"/>
  <c r="CB181" i="10"/>
  <c r="DX177" i="12"/>
  <c r="EO177" i="12"/>
  <c r="DQ180" i="10"/>
  <c r="CZ180" i="10"/>
  <c r="BF179" i="12"/>
  <c r="BH179" i="12" s="1"/>
  <c r="BQ178" i="12"/>
  <c r="BI178" i="12"/>
  <c r="BJ178" i="12" s="1"/>
  <c r="CD178" i="11"/>
  <c r="CF178" i="11" s="1"/>
  <c r="EO177" i="11"/>
  <c r="DX177" i="11"/>
  <c r="EK175" i="11"/>
  <c r="EC175" i="11"/>
  <c r="ED175" i="11" s="1"/>
  <c r="U180" i="11"/>
  <c r="M180" i="11"/>
  <c r="N180" i="11" s="1"/>
  <c r="AS179" i="12"/>
  <c r="AK179" i="12"/>
  <c r="AL179" i="12" s="1"/>
  <c r="U180" i="12"/>
  <c r="M180" i="12"/>
  <c r="N180" i="12" s="1"/>
  <c r="DQ178" i="11"/>
  <c r="CZ178" i="11"/>
  <c r="CD178" i="12"/>
  <c r="CF178" i="12" s="1"/>
  <c r="L183" i="10" l="1"/>
  <c r="S184" i="13"/>
  <c r="CT184" i="12" s="1"/>
  <c r="CU184" i="12" s="1"/>
  <c r="CY184" i="12" s="1"/>
  <c r="DA184" i="12" s="1"/>
  <c r="D184" i="13"/>
  <c r="B184" i="10" s="1"/>
  <c r="C184" i="10" s="1"/>
  <c r="G184" i="10" s="1"/>
  <c r="I184" i="10" s="1"/>
  <c r="E184" i="13"/>
  <c r="B184" i="11" s="1"/>
  <c r="C184" i="11" s="1"/>
  <c r="G184" i="11" s="1"/>
  <c r="I184" i="11" s="1"/>
  <c r="G184" i="13"/>
  <c r="Z184" i="12" s="1"/>
  <c r="AA184" i="12" s="1"/>
  <c r="AE184" i="12" s="1"/>
  <c r="AG184" i="12" s="1"/>
  <c r="M184" i="13"/>
  <c r="AX184" i="11" s="1"/>
  <c r="AY184" i="11" s="1"/>
  <c r="BC184" i="11" s="1"/>
  <c r="BE184" i="11" s="1"/>
  <c r="I184" i="13"/>
  <c r="Z184" i="11" s="1"/>
  <c r="AA184" i="11" s="1"/>
  <c r="AE184" i="11" s="1"/>
  <c r="AG184" i="11" s="1"/>
  <c r="X184" i="13"/>
  <c r="DR184" i="10" s="1"/>
  <c r="DS184" i="10" s="1"/>
  <c r="DW184" i="10" s="1"/>
  <c r="DY184" i="10" s="1"/>
  <c r="O184" i="13"/>
  <c r="BV184" i="12" s="1"/>
  <c r="BW184" i="12" s="1"/>
  <c r="CA184" i="12" s="1"/>
  <c r="CC184" i="12" s="1"/>
  <c r="B184" i="13"/>
  <c r="B184" i="8" s="1"/>
  <c r="C184" i="8" s="1"/>
  <c r="G184" i="8" s="1"/>
  <c r="I184" i="8" s="1"/>
  <c r="F184" i="13"/>
  <c r="Z184" i="8" s="1"/>
  <c r="AA184" i="8" s="1"/>
  <c r="AE184" i="8" s="1"/>
  <c r="AG184" i="8" s="1"/>
  <c r="C184" i="13"/>
  <c r="B184" i="12" s="1"/>
  <c r="C184" i="12" s="1"/>
  <c r="G184" i="12" s="1"/>
  <c r="I184" i="12" s="1"/>
  <c r="J184" i="13"/>
  <c r="AX184" i="8" s="1"/>
  <c r="AY184" i="8" s="1"/>
  <c r="BC184" i="8" s="1"/>
  <c r="BE184" i="8" s="1"/>
  <c r="N184" i="13"/>
  <c r="BV184" i="8" s="1"/>
  <c r="BW184" i="8" s="1"/>
  <c r="CA184" i="8" s="1"/>
  <c r="CC184" i="8" s="1"/>
  <c r="U184" i="13"/>
  <c r="CT184" i="11" s="1"/>
  <c r="CU184" i="11" s="1"/>
  <c r="CY184" i="11" s="1"/>
  <c r="DA184" i="11" s="1"/>
  <c r="Y184" i="13"/>
  <c r="DR184" i="11" s="1"/>
  <c r="DS184" i="11" s="1"/>
  <c r="DW184" i="11" s="1"/>
  <c r="DY184" i="11" s="1"/>
  <c r="T184" i="13"/>
  <c r="CT184" i="10" s="1"/>
  <c r="CU184" i="10" s="1"/>
  <c r="CY184" i="10" s="1"/>
  <c r="DA184" i="10" s="1"/>
  <c r="W184" i="13"/>
  <c r="DR184" i="12" s="1"/>
  <c r="DS184" i="12" s="1"/>
  <c r="DW184" i="12" s="1"/>
  <c r="DY184" i="12" s="1"/>
  <c r="R184" i="13"/>
  <c r="CT184" i="8" s="1"/>
  <c r="CU184" i="8" s="1"/>
  <c r="CY184" i="8" s="1"/>
  <c r="DA184" i="8" s="1"/>
  <c r="H184" i="13"/>
  <c r="Z184" i="10" s="1"/>
  <c r="AA184" i="10" s="1"/>
  <c r="AE184" i="10" s="1"/>
  <c r="AG184" i="10" s="1"/>
  <c r="K184" i="13"/>
  <c r="AX184" i="12" s="1"/>
  <c r="AY184" i="12" s="1"/>
  <c r="BC184" i="12" s="1"/>
  <c r="BE184" i="12" s="1"/>
  <c r="A185" i="13"/>
  <c r="P184" i="13"/>
  <c r="BV184" i="10" s="1"/>
  <c r="BW184" i="10" s="1"/>
  <c r="CA184" i="10" s="1"/>
  <c r="CC184" i="10" s="1"/>
  <c r="Q184" i="13"/>
  <c r="BV184" i="11" s="1"/>
  <c r="BW184" i="11" s="1"/>
  <c r="CA184" i="11" s="1"/>
  <c r="CC184" i="11" s="1"/>
  <c r="V184" i="13"/>
  <c r="DR184" i="8" s="1"/>
  <c r="DS184" i="8" s="1"/>
  <c r="DW184" i="8" s="1"/>
  <c r="DY184" i="8" s="1"/>
  <c r="L184" i="13"/>
  <c r="AX184" i="10" s="1"/>
  <c r="AY184" i="10" s="1"/>
  <c r="BC184" i="10" s="1"/>
  <c r="BE184" i="10" s="1"/>
  <c r="CQ176" i="11"/>
  <c r="CR176" i="11" s="1"/>
  <c r="CM176" i="11"/>
  <c r="DK175" i="11"/>
  <c r="DO175" i="11"/>
  <c r="DP175" i="11" s="1"/>
  <c r="AQ178" i="12"/>
  <c r="AU178" i="12"/>
  <c r="AV178" i="12" s="1"/>
  <c r="EI176" i="10"/>
  <c r="EM176" i="10"/>
  <c r="EN176" i="10" s="1"/>
  <c r="BS177" i="8"/>
  <c r="BT177" i="8" s="1"/>
  <c r="BO177" i="8"/>
  <c r="AQ180" i="10"/>
  <c r="AU180" i="10"/>
  <c r="AV180" i="10" s="1"/>
  <c r="CM176" i="12"/>
  <c r="CQ176" i="12"/>
  <c r="CR176" i="12" s="1"/>
  <c r="CM175" i="8"/>
  <c r="CQ175" i="8"/>
  <c r="CR175" i="8" s="1"/>
  <c r="S179" i="11"/>
  <c r="W179" i="11"/>
  <c r="X179" i="11" s="1"/>
  <c r="BO177" i="12"/>
  <c r="BS177" i="12"/>
  <c r="BT177" i="12" s="1"/>
  <c r="DK174" i="8"/>
  <c r="DO174" i="8"/>
  <c r="DP174" i="8" s="1"/>
  <c r="DK177" i="10"/>
  <c r="DO177" i="10"/>
  <c r="DP177" i="10" s="1"/>
  <c r="S179" i="12"/>
  <c r="W179" i="12"/>
  <c r="X179" i="12" s="1"/>
  <c r="BO177" i="11"/>
  <c r="BS177" i="11"/>
  <c r="BT177" i="11" s="1"/>
  <c r="BO179" i="10"/>
  <c r="BS179" i="10"/>
  <c r="BT179" i="10" s="1"/>
  <c r="AU178" i="11"/>
  <c r="AV178" i="11" s="1"/>
  <c r="AQ178" i="11"/>
  <c r="EI174" i="11"/>
  <c r="EM174" i="11"/>
  <c r="EN174" i="11" s="1"/>
  <c r="DK175" i="12"/>
  <c r="DO175" i="12"/>
  <c r="DP175" i="12" s="1"/>
  <c r="EI174" i="12"/>
  <c r="EM174" i="12"/>
  <c r="EN174" i="12" s="1"/>
  <c r="S181" i="10"/>
  <c r="W181" i="10"/>
  <c r="X181" i="10" s="1"/>
  <c r="CM178" i="10"/>
  <c r="CQ178" i="10"/>
  <c r="CR178" i="10" s="1"/>
  <c r="BK180" i="10"/>
  <c r="BN180" i="10" s="1"/>
  <c r="O180" i="11"/>
  <c r="R180" i="11" s="1"/>
  <c r="BK178" i="12"/>
  <c r="BN178" i="12" s="1"/>
  <c r="O180" i="12"/>
  <c r="R180" i="12" s="1"/>
  <c r="AM181" i="10"/>
  <c r="AP181" i="10" s="1"/>
  <c r="DG175" i="8"/>
  <c r="DJ175" i="8" s="1"/>
  <c r="BK178" i="11"/>
  <c r="BN178" i="11" s="1"/>
  <c r="DG176" i="11"/>
  <c r="DJ176" i="11" s="1"/>
  <c r="O179" i="8"/>
  <c r="R179" i="8" s="1"/>
  <c r="S179" i="8" s="1"/>
  <c r="W179" i="8" s="1"/>
  <c r="X179" i="8" s="1"/>
  <c r="EE175" i="11"/>
  <c r="EH175" i="11" s="1"/>
  <c r="CI176" i="8"/>
  <c r="CL176" i="8" s="1"/>
  <c r="AM179" i="12"/>
  <c r="AP179" i="12" s="1"/>
  <c r="CI177" i="12"/>
  <c r="CL177" i="12" s="1"/>
  <c r="CI177" i="11"/>
  <c r="CL177" i="11" s="1"/>
  <c r="DG178" i="10"/>
  <c r="DJ178" i="10" s="1"/>
  <c r="EE175" i="12"/>
  <c r="EH175" i="12" s="1"/>
  <c r="EE175" i="8"/>
  <c r="EH175" i="8" s="1"/>
  <c r="EE174" i="8"/>
  <c r="EH174" i="8" s="1"/>
  <c r="AM179" i="11"/>
  <c r="AP179" i="11" s="1"/>
  <c r="EE177" i="10"/>
  <c r="EH177" i="10" s="1"/>
  <c r="CI179" i="10"/>
  <c r="CL179" i="10" s="1"/>
  <c r="DG176" i="12"/>
  <c r="DJ176" i="12" s="1"/>
  <c r="EO177" i="8"/>
  <c r="DX177" i="8"/>
  <c r="EC176" i="8"/>
  <c r="ED176" i="8" s="1"/>
  <c r="EK176" i="8"/>
  <c r="DQ178" i="8"/>
  <c r="CZ178" i="8"/>
  <c r="U180" i="8"/>
  <c r="M180" i="8"/>
  <c r="N180" i="8" s="1"/>
  <c r="CO177" i="8"/>
  <c r="CG177" i="8"/>
  <c r="CH177" i="8" s="1"/>
  <c r="CD178" i="8"/>
  <c r="CF178" i="8" s="1"/>
  <c r="J181" i="8"/>
  <c r="L181" i="8" s="1"/>
  <c r="Y182" i="8"/>
  <c r="A183" i="8"/>
  <c r="H182" i="8"/>
  <c r="BQ178" i="8"/>
  <c r="BI178" i="8"/>
  <c r="BJ178" i="8" s="1"/>
  <c r="AS179" i="8"/>
  <c r="AK179" i="8"/>
  <c r="AL179" i="8" s="1"/>
  <c r="AW181" i="8"/>
  <c r="AF181" i="8"/>
  <c r="BF179" i="8"/>
  <c r="BH179" i="8" s="1"/>
  <c r="DE176" i="8"/>
  <c r="DF176" i="8" s="1"/>
  <c r="DM176" i="8"/>
  <c r="BU180" i="8"/>
  <c r="BD180" i="8"/>
  <c r="CS179" i="8"/>
  <c r="CB179" i="8"/>
  <c r="AS180" i="8"/>
  <c r="AK180" i="8"/>
  <c r="AL180" i="8" s="1"/>
  <c r="DB177" i="8"/>
  <c r="DD177" i="8" s="1"/>
  <c r="BF180" i="11"/>
  <c r="BH180" i="11" s="1"/>
  <c r="CZ181" i="10"/>
  <c r="DQ181" i="10"/>
  <c r="A186" i="10"/>
  <c r="H185" i="10"/>
  <c r="J185" i="10" s="1"/>
  <c r="Y185" i="10"/>
  <c r="Y183" i="12"/>
  <c r="A184" i="12"/>
  <c r="H183" i="12"/>
  <c r="BQ179" i="11"/>
  <c r="BI179" i="11"/>
  <c r="BJ179" i="11" s="1"/>
  <c r="BF180" i="12"/>
  <c r="BH180" i="12" s="1"/>
  <c r="AH181" i="11"/>
  <c r="AJ181" i="11" s="1"/>
  <c r="J182" i="11"/>
  <c r="L182" i="11" s="1"/>
  <c r="DM179" i="10"/>
  <c r="DE179" i="10"/>
  <c r="DF179" i="10" s="1"/>
  <c r="EK178" i="10"/>
  <c r="EC178" i="10"/>
  <c r="ED178" i="10" s="1"/>
  <c r="CO178" i="12"/>
  <c r="CG178" i="12"/>
  <c r="CH178" i="12" s="1"/>
  <c r="BQ181" i="10"/>
  <c r="BI181" i="10"/>
  <c r="BJ181" i="10" s="1"/>
  <c r="J184" i="10"/>
  <c r="AS182" i="10"/>
  <c r="AK182" i="10"/>
  <c r="AL182" i="10" s="1"/>
  <c r="CS180" i="12"/>
  <c r="CB180" i="12"/>
  <c r="BU181" i="11"/>
  <c r="BD181" i="11"/>
  <c r="DX178" i="11"/>
  <c r="EO178" i="11"/>
  <c r="DB180" i="10"/>
  <c r="DD180" i="10" s="1"/>
  <c r="BU181" i="12"/>
  <c r="BD181" i="12"/>
  <c r="DM177" i="12"/>
  <c r="DE177" i="12"/>
  <c r="DF177" i="12" s="1"/>
  <c r="U181" i="12"/>
  <c r="M181" i="12"/>
  <c r="N181" i="12" s="1"/>
  <c r="EK176" i="12"/>
  <c r="EC176" i="12"/>
  <c r="ED176" i="12" s="1"/>
  <c r="CS180" i="11"/>
  <c r="CB180" i="11"/>
  <c r="DZ179" i="10"/>
  <c r="EB179" i="10" s="1"/>
  <c r="DB178" i="12"/>
  <c r="DD178" i="12" s="1"/>
  <c r="DB178" i="11"/>
  <c r="DD178" i="11" s="1"/>
  <c r="DZ177" i="11"/>
  <c r="EB177" i="11" s="1"/>
  <c r="AW184" i="10"/>
  <c r="AF184" i="10"/>
  <c r="DX180" i="10"/>
  <c r="EO180" i="10"/>
  <c r="CD179" i="12"/>
  <c r="CF179" i="12" s="1"/>
  <c r="BF182" i="10"/>
  <c r="BH182" i="10" s="1"/>
  <c r="AH183" i="10"/>
  <c r="AJ183" i="10" s="1"/>
  <c r="DX178" i="12"/>
  <c r="EO178" i="12"/>
  <c r="BQ179" i="12"/>
  <c r="BI179" i="12"/>
  <c r="BJ179" i="12" s="1"/>
  <c r="AH181" i="12"/>
  <c r="AJ181" i="12" s="1"/>
  <c r="CO178" i="11"/>
  <c r="CG178" i="11"/>
  <c r="CH178" i="11" s="1"/>
  <c r="DM177" i="11"/>
  <c r="DE177" i="11"/>
  <c r="DF177" i="11" s="1"/>
  <c r="DQ179" i="12"/>
  <c r="CZ179" i="12"/>
  <c r="CS182" i="10"/>
  <c r="CB182" i="10"/>
  <c r="CD179" i="11"/>
  <c r="CF179" i="11" s="1"/>
  <c r="BU183" i="10"/>
  <c r="BD183" i="10"/>
  <c r="DZ177" i="12"/>
  <c r="EB177" i="12" s="1"/>
  <c r="J182" i="12"/>
  <c r="L182" i="12" s="1"/>
  <c r="DQ179" i="11"/>
  <c r="CZ179" i="11"/>
  <c r="EK176" i="11"/>
  <c r="EC176" i="11"/>
  <c r="ED176" i="11" s="1"/>
  <c r="AW182" i="11"/>
  <c r="AF182" i="11"/>
  <c r="AS180" i="11"/>
  <c r="AK180" i="11"/>
  <c r="AL180" i="11" s="1"/>
  <c r="CD181" i="10"/>
  <c r="CF181" i="10" s="1"/>
  <c r="CO180" i="10"/>
  <c r="CG180" i="10"/>
  <c r="CH180" i="10" s="1"/>
  <c r="AW182" i="12"/>
  <c r="AF182" i="12"/>
  <c r="AS180" i="12"/>
  <c r="AK180" i="12"/>
  <c r="AL180" i="12" s="1"/>
  <c r="U183" i="10"/>
  <c r="M183" i="10"/>
  <c r="N183" i="10" s="1"/>
  <c r="A184" i="11"/>
  <c r="Y183" i="11"/>
  <c r="H183" i="11"/>
  <c r="U181" i="11"/>
  <c r="M181" i="11"/>
  <c r="N181" i="11" s="1"/>
  <c r="L184" i="10" l="1"/>
  <c r="J185" i="13"/>
  <c r="AX185" i="8" s="1"/>
  <c r="AY185" i="8" s="1"/>
  <c r="BC185" i="8" s="1"/>
  <c r="BE185" i="8" s="1"/>
  <c r="P185" i="13"/>
  <c r="BV185" i="10" s="1"/>
  <c r="BW185" i="10" s="1"/>
  <c r="CA185" i="10" s="1"/>
  <c r="CC185" i="10" s="1"/>
  <c r="W185" i="13"/>
  <c r="DR185" i="12" s="1"/>
  <c r="DS185" i="12" s="1"/>
  <c r="DW185" i="12" s="1"/>
  <c r="DY185" i="12" s="1"/>
  <c r="D185" i="13"/>
  <c r="B185" i="10" s="1"/>
  <c r="C185" i="10" s="1"/>
  <c r="G185" i="10" s="1"/>
  <c r="I185" i="10" s="1"/>
  <c r="M185" i="10" s="1"/>
  <c r="N185" i="10" s="1"/>
  <c r="H185" i="13"/>
  <c r="Z185" i="10" s="1"/>
  <c r="AA185" i="10" s="1"/>
  <c r="AE185" i="10" s="1"/>
  <c r="AG185" i="10" s="1"/>
  <c r="S185" i="13"/>
  <c r="CT185" i="12" s="1"/>
  <c r="CU185" i="12" s="1"/>
  <c r="CY185" i="12" s="1"/>
  <c r="DA185" i="12" s="1"/>
  <c r="G185" i="13"/>
  <c r="Z185" i="12" s="1"/>
  <c r="AA185" i="12" s="1"/>
  <c r="AE185" i="12" s="1"/>
  <c r="AG185" i="12" s="1"/>
  <c r="L185" i="13"/>
  <c r="AX185" i="10" s="1"/>
  <c r="AY185" i="10" s="1"/>
  <c r="BC185" i="10" s="1"/>
  <c r="BE185" i="10" s="1"/>
  <c r="T185" i="13"/>
  <c r="CT185" i="10" s="1"/>
  <c r="CU185" i="10" s="1"/>
  <c r="CY185" i="10" s="1"/>
  <c r="DA185" i="10" s="1"/>
  <c r="V185" i="13"/>
  <c r="DR185" i="8" s="1"/>
  <c r="DS185" i="8" s="1"/>
  <c r="DW185" i="8" s="1"/>
  <c r="DY185" i="8" s="1"/>
  <c r="R185" i="13"/>
  <c r="CT185" i="8" s="1"/>
  <c r="CU185" i="8" s="1"/>
  <c r="CY185" i="8" s="1"/>
  <c r="DA185" i="8" s="1"/>
  <c r="K185" i="13"/>
  <c r="AX185" i="12" s="1"/>
  <c r="AY185" i="12" s="1"/>
  <c r="BC185" i="12" s="1"/>
  <c r="BE185" i="12" s="1"/>
  <c r="C185" i="13"/>
  <c r="B185" i="12" s="1"/>
  <c r="C185" i="12" s="1"/>
  <c r="G185" i="12" s="1"/>
  <c r="I185" i="12" s="1"/>
  <c r="E185" i="13"/>
  <c r="B185" i="11" s="1"/>
  <c r="C185" i="11" s="1"/>
  <c r="G185" i="11" s="1"/>
  <c r="I185" i="11" s="1"/>
  <c r="O185" i="13"/>
  <c r="BV185" i="12" s="1"/>
  <c r="BW185" i="12" s="1"/>
  <c r="CA185" i="12" s="1"/>
  <c r="CC185" i="12" s="1"/>
  <c r="Q185" i="13"/>
  <c r="BV185" i="11" s="1"/>
  <c r="BW185" i="11" s="1"/>
  <c r="CA185" i="11" s="1"/>
  <c r="CC185" i="11" s="1"/>
  <c r="F185" i="13"/>
  <c r="Z185" i="8" s="1"/>
  <c r="AA185" i="8" s="1"/>
  <c r="AE185" i="8" s="1"/>
  <c r="AG185" i="8" s="1"/>
  <c r="I185" i="13"/>
  <c r="Z185" i="11" s="1"/>
  <c r="AA185" i="11" s="1"/>
  <c r="AE185" i="11" s="1"/>
  <c r="AG185" i="11" s="1"/>
  <c r="N185" i="13"/>
  <c r="BV185" i="8" s="1"/>
  <c r="BW185" i="8" s="1"/>
  <c r="CA185" i="8" s="1"/>
  <c r="CC185" i="8" s="1"/>
  <c r="U185" i="13"/>
  <c r="CT185" i="11" s="1"/>
  <c r="CU185" i="11" s="1"/>
  <c r="CY185" i="11" s="1"/>
  <c r="DA185" i="11" s="1"/>
  <c r="Y185" i="13"/>
  <c r="DR185" i="11" s="1"/>
  <c r="DS185" i="11" s="1"/>
  <c r="DW185" i="11" s="1"/>
  <c r="DY185" i="11" s="1"/>
  <c r="X185" i="13"/>
  <c r="DR185" i="10" s="1"/>
  <c r="DS185" i="10" s="1"/>
  <c r="DW185" i="10" s="1"/>
  <c r="DY185" i="10" s="1"/>
  <c r="B185" i="13"/>
  <c r="B185" i="8" s="1"/>
  <c r="C185" i="8" s="1"/>
  <c r="G185" i="8" s="1"/>
  <c r="I185" i="8" s="1"/>
  <c r="M185" i="13"/>
  <c r="AX185" i="11" s="1"/>
  <c r="AY185" i="11" s="1"/>
  <c r="BC185" i="11" s="1"/>
  <c r="BE185" i="11" s="1"/>
  <c r="A186" i="13"/>
  <c r="DO176" i="12"/>
  <c r="DP176" i="12" s="1"/>
  <c r="DK176" i="12"/>
  <c r="CM177" i="11"/>
  <c r="CQ177" i="11"/>
  <c r="CR177" i="11" s="1"/>
  <c r="DK175" i="8"/>
  <c r="DO175" i="8"/>
  <c r="DP175" i="8" s="1"/>
  <c r="CQ179" i="10"/>
  <c r="CR179" i="10" s="1"/>
  <c r="CM179" i="10"/>
  <c r="CM177" i="12"/>
  <c r="CQ177" i="12"/>
  <c r="CR177" i="12" s="1"/>
  <c r="AQ181" i="10"/>
  <c r="AU181" i="10"/>
  <c r="AV181" i="10" s="1"/>
  <c r="S180" i="12"/>
  <c r="W180" i="12"/>
  <c r="X180" i="12" s="1"/>
  <c r="AQ179" i="12"/>
  <c r="AU179" i="12"/>
  <c r="AV179" i="12" s="1"/>
  <c r="AU179" i="11"/>
  <c r="AV179" i="11" s="1"/>
  <c r="AQ179" i="11"/>
  <c r="CM176" i="8"/>
  <c r="CQ176" i="8"/>
  <c r="CR176" i="8" s="1"/>
  <c r="BO178" i="12"/>
  <c r="BS178" i="12"/>
  <c r="BT178" i="12" s="1"/>
  <c r="EI177" i="10"/>
  <c r="EM177" i="10"/>
  <c r="EN177" i="10" s="1"/>
  <c r="EM174" i="8"/>
  <c r="EN174" i="8" s="1"/>
  <c r="EI174" i="8"/>
  <c r="EI175" i="11"/>
  <c r="EM175" i="11"/>
  <c r="EN175" i="11" s="1"/>
  <c r="S180" i="11"/>
  <c r="W180" i="11"/>
  <c r="X180" i="11" s="1"/>
  <c r="EI175" i="8"/>
  <c r="EM175" i="8"/>
  <c r="EN175" i="8" s="1"/>
  <c r="BO180" i="10"/>
  <c r="BS180" i="10"/>
  <c r="BT180" i="10" s="1"/>
  <c r="DK176" i="11"/>
  <c r="DO176" i="11"/>
  <c r="DP176" i="11" s="1"/>
  <c r="EI175" i="12"/>
  <c r="EM175" i="12"/>
  <c r="EN175" i="12" s="1"/>
  <c r="DK178" i="10"/>
  <c r="DO178" i="10"/>
  <c r="DP178" i="10" s="1"/>
  <c r="BO178" i="11"/>
  <c r="BS178" i="11"/>
  <c r="BT178" i="11" s="1"/>
  <c r="CI180" i="10"/>
  <c r="CL180" i="10" s="1"/>
  <c r="BK181" i="10"/>
  <c r="BN181" i="10" s="1"/>
  <c r="EE176" i="11"/>
  <c r="EH176" i="11" s="1"/>
  <c r="DG177" i="12"/>
  <c r="DJ177" i="12" s="1"/>
  <c r="O183" i="10"/>
  <c r="R183" i="10" s="1"/>
  <c r="CI178" i="12"/>
  <c r="CL178" i="12" s="1"/>
  <c r="AM179" i="8"/>
  <c r="AP179" i="8" s="1"/>
  <c r="AQ179" i="8" s="1"/>
  <c r="AU179" i="8" s="1"/>
  <c r="AV179" i="8" s="1"/>
  <c r="EE176" i="8"/>
  <c r="EH176" i="8" s="1"/>
  <c r="BK179" i="12"/>
  <c r="BN179" i="12" s="1"/>
  <c r="BK179" i="11"/>
  <c r="BN179" i="11" s="1"/>
  <c r="CI177" i="8"/>
  <c r="CL177" i="8" s="1"/>
  <c r="O181" i="11"/>
  <c r="R181" i="11" s="1"/>
  <c r="EE176" i="12"/>
  <c r="EH176" i="12" s="1"/>
  <c r="AM182" i="10"/>
  <c r="AP182" i="10" s="1"/>
  <c r="EE178" i="10"/>
  <c r="EH178" i="10" s="1"/>
  <c r="BK178" i="8"/>
  <c r="BN178" i="8" s="1"/>
  <c r="AM180" i="12"/>
  <c r="AP180" i="12" s="1"/>
  <c r="AM180" i="11"/>
  <c r="AP180" i="11" s="1"/>
  <c r="DG177" i="11"/>
  <c r="DJ177" i="11" s="1"/>
  <c r="O180" i="8"/>
  <c r="R180" i="8" s="1"/>
  <c r="S180" i="8" s="1"/>
  <c r="W180" i="8" s="1"/>
  <c r="X180" i="8" s="1"/>
  <c r="O181" i="12"/>
  <c r="R181" i="12" s="1"/>
  <c r="DG179" i="10"/>
  <c r="DJ179" i="10" s="1"/>
  <c r="DG176" i="8"/>
  <c r="DJ176" i="8" s="1"/>
  <c r="CI178" i="11"/>
  <c r="CL178" i="11" s="1"/>
  <c r="AM180" i="8"/>
  <c r="AP180" i="8" s="1"/>
  <c r="AQ180" i="8" s="1"/>
  <c r="AU180" i="8" s="1"/>
  <c r="AV180" i="8" s="1"/>
  <c r="U185" i="10"/>
  <c r="U181" i="8"/>
  <c r="M181" i="8"/>
  <c r="N181" i="8" s="1"/>
  <c r="DX178" i="8"/>
  <c r="DZ178" i="8" s="1"/>
  <c r="EB178" i="8" s="1"/>
  <c r="EO178" i="8"/>
  <c r="CO178" i="8"/>
  <c r="CG178" i="8"/>
  <c r="CH178" i="8" s="1"/>
  <c r="BQ179" i="8"/>
  <c r="BI179" i="8"/>
  <c r="BJ179" i="8" s="1"/>
  <c r="CD179" i="8"/>
  <c r="CF179" i="8" s="1"/>
  <c r="AH181" i="8"/>
  <c r="AJ181" i="8" s="1"/>
  <c r="J182" i="8"/>
  <c r="L182" i="8" s="1"/>
  <c r="DZ177" i="8"/>
  <c r="EB177" i="8" s="1"/>
  <c r="DQ179" i="8"/>
  <c r="CZ179" i="8"/>
  <c r="DB179" i="8" s="1"/>
  <c r="DD179" i="8" s="1"/>
  <c r="BU181" i="8"/>
  <c r="BD181" i="8"/>
  <c r="A184" i="8"/>
  <c r="Y183" i="8"/>
  <c r="H183" i="8"/>
  <c r="BF180" i="8"/>
  <c r="BH180" i="8" s="1"/>
  <c r="AW182" i="8"/>
  <c r="AF182" i="8"/>
  <c r="DM177" i="8"/>
  <c r="DE177" i="8"/>
  <c r="DF177" i="8" s="1"/>
  <c r="CS180" i="8"/>
  <c r="CB180" i="8"/>
  <c r="CD180" i="8" s="1"/>
  <c r="CF180" i="8" s="1"/>
  <c r="DB178" i="8"/>
  <c r="DD178" i="8" s="1"/>
  <c r="U182" i="12"/>
  <c r="M182" i="12"/>
  <c r="N182" i="12" s="1"/>
  <c r="DX181" i="10"/>
  <c r="EO181" i="10"/>
  <c r="CO181" i="10"/>
  <c r="CG181" i="10"/>
  <c r="CH181" i="10" s="1"/>
  <c r="AH182" i="11"/>
  <c r="AJ182" i="11" s="1"/>
  <c r="DX179" i="12"/>
  <c r="EO179" i="12"/>
  <c r="DZ178" i="12"/>
  <c r="EB178" i="12" s="1"/>
  <c r="EK179" i="10"/>
  <c r="EC179" i="10"/>
  <c r="ED179" i="10" s="1"/>
  <c r="AH182" i="12"/>
  <c r="AJ182" i="12" s="1"/>
  <c r="BU182" i="11"/>
  <c r="BD182" i="11"/>
  <c r="CO179" i="12"/>
  <c r="CG179" i="12"/>
  <c r="CH179" i="12" s="1"/>
  <c r="CD180" i="11"/>
  <c r="CF180" i="11" s="1"/>
  <c r="DZ178" i="11"/>
  <c r="EB178" i="11" s="1"/>
  <c r="U182" i="11"/>
  <c r="M182" i="11"/>
  <c r="N182" i="11" s="1"/>
  <c r="DB181" i="10"/>
  <c r="DD181" i="10" s="1"/>
  <c r="BU182" i="12"/>
  <c r="BD182" i="12"/>
  <c r="CO179" i="11"/>
  <c r="CG179" i="11"/>
  <c r="CH179" i="11" s="1"/>
  <c r="AS181" i="12"/>
  <c r="AK181" i="12"/>
  <c r="AL181" i="12" s="1"/>
  <c r="EK177" i="11"/>
  <c r="EC177" i="11"/>
  <c r="ED177" i="11" s="1"/>
  <c r="DQ180" i="11"/>
  <c r="CZ180" i="11"/>
  <c r="BF181" i="12"/>
  <c r="BH181" i="12" s="1"/>
  <c r="J183" i="12"/>
  <c r="L183" i="12" s="1"/>
  <c r="CD182" i="10"/>
  <c r="CF182" i="10" s="1"/>
  <c r="CS181" i="12"/>
  <c r="CB181" i="12"/>
  <c r="BF181" i="11"/>
  <c r="BH181" i="11" s="1"/>
  <c r="AS181" i="11"/>
  <c r="AK181" i="11"/>
  <c r="AL181" i="11" s="1"/>
  <c r="Y184" i="12"/>
  <c r="A185" i="12"/>
  <c r="H184" i="12"/>
  <c r="DQ182" i="10"/>
  <c r="CZ182" i="10"/>
  <c r="DZ180" i="10"/>
  <c r="EB180" i="10" s="1"/>
  <c r="DM178" i="11"/>
  <c r="DE178" i="11"/>
  <c r="DF178" i="11" s="1"/>
  <c r="CS181" i="11"/>
  <c r="CB181" i="11"/>
  <c r="AW183" i="12"/>
  <c r="AF183" i="12"/>
  <c r="DB179" i="11"/>
  <c r="DD179" i="11" s="1"/>
  <c r="EK177" i="12"/>
  <c r="EC177" i="12"/>
  <c r="ED177" i="12" s="1"/>
  <c r="AS183" i="10"/>
  <c r="AK183" i="10"/>
  <c r="AL183" i="10" s="1"/>
  <c r="AH184" i="10"/>
  <c r="AJ184" i="10" s="1"/>
  <c r="DM180" i="10"/>
  <c r="DE180" i="10"/>
  <c r="DF180" i="10" s="1"/>
  <c r="CD180" i="12"/>
  <c r="CF180" i="12" s="1"/>
  <c r="BQ180" i="12"/>
  <c r="BI180" i="12"/>
  <c r="BJ180" i="12" s="1"/>
  <c r="AW185" i="10"/>
  <c r="AF185" i="10"/>
  <c r="BQ180" i="11"/>
  <c r="BI180" i="11"/>
  <c r="BJ180" i="11" s="1"/>
  <c r="A185" i="11"/>
  <c r="Y184" i="11"/>
  <c r="H184" i="11"/>
  <c r="CB183" i="10"/>
  <c r="CS183" i="10"/>
  <c r="J183" i="11"/>
  <c r="L183" i="11" s="1"/>
  <c r="EO179" i="11"/>
  <c r="DX179" i="11"/>
  <c r="BU184" i="10"/>
  <c r="BD184" i="10"/>
  <c r="DM178" i="12"/>
  <c r="DE178" i="12"/>
  <c r="DF178" i="12" s="1"/>
  <c r="DQ180" i="12"/>
  <c r="CZ180" i="12"/>
  <c r="U184" i="10"/>
  <c r="M184" i="10"/>
  <c r="N184" i="10" s="1"/>
  <c r="AF183" i="11"/>
  <c r="AW183" i="11"/>
  <c r="BF183" i="10"/>
  <c r="BH183" i="10" s="1"/>
  <c r="DB179" i="12"/>
  <c r="DD179" i="12" s="1"/>
  <c r="BQ182" i="10"/>
  <c r="BI182" i="10"/>
  <c r="BJ182" i="10" s="1"/>
  <c r="A187" i="10"/>
  <c r="Y186" i="10"/>
  <c r="H186" i="10"/>
  <c r="L185" i="10" l="1"/>
  <c r="V186" i="13"/>
  <c r="DR186" i="8" s="1"/>
  <c r="DS186" i="8" s="1"/>
  <c r="DW186" i="8" s="1"/>
  <c r="DY186" i="8" s="1"/>
  <c r="C186" i="13"/>
  <c r="B186" i="12" s="1"/>
  <c r="C186" i="12" s="1"/>
  <c r="G186" i="12" s="1"/>
  <c r="I186" i="12" s="1"/>
  <c r="I186" i="13"/>
  <c r="Z186" i="11" s="1"/>
  <c r="AA186" i="11" s="1"/>
  <c r="AE186" i="11" s="1"/>
  <c r="AG186" i="11" s="1"/>
  <c r="K186" i="13"/>
  <c r="AX186" i="12" s="1"/>
  <c r="AY186" i="12" s="1"/>
  <c r="BC186" i="12" s="1"/>
  <c r="BE186" i="12" s="1"/>
  <c r="G186" i="13"/>
  <c r="Z186" i="12" s="1"/>
  <c r="AA186" i="12" s="1"/>
  <c r="AE186" i="12" s="1"/>
  <c r="AG186" i="12" s="1"/>
  <c r="L186" i="13"/>
  <c r="AX186" i="10" s="1"/>
  <c r="AY186" i="10" s="1"/>
  <c r="BC186" i="10" s="1"/>
  <c r="BE186" i="10" s="1"/>
  <c r="W186" i="13"/>
  <c r="DR186" i="12" s="1"/>
  <c r="DS186" i="12" s="1"/>
  <c r="DW186" i="12" s="1"/>
  <c r="DY186" i="12" s="1"/>
  <c r="Y186" i="13"/>
  <c r="DR186" i="11" s="1"/>
  <c r="DS186" i="11" s="1"/>
  <c r="DW186" i="11" s="1"/>
  <c r="DY186" i="11" s="1"/>
  <c r="F186" i="13"/>
  <c r="Z186" i="8" s="1"/>
  <c r="AA186" i="8" s="1"/>
  <c r="AE186" i="8" s="1"/>
  <c r="AG186" i="8" s="1"/>
  <c r="J186" i="13"/>
  <c r="AX186" i="8" s="1"/>
  <c r="AY186" i="8" s="1"/>
  <c r="BC186" i="8" s="1"/>
  <c r="BE186" i="8" s="1"/>
  <c r="Q186" i="13"/>
  <c r="BV186" i="11" s="1"/>
  <c r="BW186" i="11" s="1"/>
  <c r="CA186" i="11" s="1"/>
  <c r="CC186" i="11" s="1"/>
  <c r="N186" i="13"/>
  <c r="BV186" i="8" s="1"/>
  <c r="BW186" i="8" s="1"/>
  <c r="CA186" i="8" s="1"/>
  <c r="CC186" i="8" s="1"/>
  <c r="X186" i="13"/>
  <c r="DR186" i="10" s="1"/>
  <c r="DS186" i="10" s="1"/>
  <c r="DW186" i="10" s="1"/>
  <c r="DY186" i="10" s="1"/>
  <c r="B186" i="13"/>
  <c r="B186" i="8" s="1"/>
  <c r="C186" i="8" s="1"/>
  <c r="G186" i="8" s="1"/>
  <c r="I186" i="8" s="1"/>
  <c r="P186" i="13"/>
  <c r="BV186" i="10" s="1"/>
  <c r="BW186" i="10" s="1"/>
  <c r="CA186" i="10" s="1"/>
  <c r="CC186" i="10" s="1"/>
  <c r="U186" i="13"/>
  <c r="CT186" i="11" s="1"/>
  <c r="CU186" i="11" s="1"/>
  <c r="CY186" i="11" s="1"/>
  <c r="DA186" i="11" s="1"/>
  <c r="D186" i="13"/>
  <c r="B186" i="10" s="1"/>
  <c r="C186" i="10" s="1"/>
  <c r="G186" i="10" s="1"/>
  <c r="I186" i="10" s="1"/>
  <c r="A187" i="13"/>
  <c r="M186" i="13"/>
  <c r="AX186" i="11" s="1"/>
  <c r="AY186" i="11" s="1"/>
  <c r="BC186" i="11" s="1"/>
  <c r="BE186" i="11" s="1"/>
  <c r="S186" i="13"/>
  <c r="CT186" i="12" s="1"/>
  <c r="CU186" i="12" s="1"/>
  <c r="CY186" i="12" s="1"/>
  <c r="DA186" i="12" s="1"/>
  <c r="H186" i="13"/>
  <c r="Z186" i="10" s="1"/>
  <c r="AA186" i="10" s="1"/>
  <c r="AE186" i="10" s="1"/>
  <c r="AG186" i="10" s="1"/>
  <c r="E186" i="13"/>
  <c r="B186" i="11" s="1"/>
  <c r="C186" i="11" s="1"/>
  <c r="G186" i="11" s="1"/>
  <c r="I186" i="11" s="1"/>
  <c r="T186" i="13"/>
  <c r="CT186" i="10" s="1"/>
  <c r="CU186" i="10" s="1"/>
  <c r="CY186" i="10" s="1"/>
  <c r="DA186" i="10" s="1"/>
  <c r="R186" i="13"/>
  <c r="CT186" i="8" s="1"/>
  <c r="CU186" i="8" s="1"/>
  <c r="CY186" i="8" s="1"/>
  <c r="DA186" i="8" s="1"/>
  <c r="O186" i="13"/>
  <c r="BV186" i="12" s="1"/>
  <c r="BW186" i="12" s="1"/>
  <c r="CA186" i="12" s="1"/>
  <c r="CC186" i="12" s="1"/>
  <c r="DK179" i="10"/>
  <c r="DO179" i="10"/>
  <c r="DP179" i="10" s="1"/>
  <c r="AQ182" i="10"/>
  <c r="AU182" i="10"/>
  <c r="AV182" i="10" s="1"/>
  <c r="CM178" i="12"/>
  <c r="CQ178" i="12"/>
  <c r="CR178" i="12" s="1"/>
  <c r="S181" i="12"/>
  <c r="W181" i="12"/>
  <c r="X181" i="12" s="1"/>
  <c r="EI176" i="12"/>
  <c r="EM176" i="12"/>
  <c r="EN176" i="12" s="1"/>
  <c r="S183" i="10"/>
  <c r="W183" i="10"/>
  <c r="X183" i="10" s="1"/>
  <c r="S181" i="11"/>
  <c r="W181" i="11"/>
  <c r="X181" i="11" s="1"/>
  <c r="DK177" i="12"/>
  <c r="DO177" i="12"/>
  <c r="DP177" i="12" s="1"/>
  <c r="DK177" i="11"/>
  <c r="DO177" i="11"/>
  <c r="DP177" i="11" s="1"/>
  <c r="CM177" i="8"/>
  <c r="CQ177" i="8"/>
  <c r="CR177" i="8" s="1"/>
  <c r="EI176" i="11"/>
  <c r="EM176" i="11"/>
  <c r="EN176" i="11" s="1"/>
  <c r="AU180" i="11"/>
  <c r="AV180" i="11" s="1"/>
  <c r="AQ180" i="11"/>
  <c r="BO179" i="11"/>
  <c r="BS179" i="11"/>
  <c r="BT179" i="11" s="1"/>
  <c r="BO181" i="10"/>
  <c r="BS181" i="10"/>
  <c r="BT181" i="10" s="1"/>
  <c r="AQ180" i="12"/>
  <c r="AU180" i="12"/>
  <c r="AV180" i="12" s="1"/>
  <c r="BO179" i="12"/>
  <c r="BS179" i="12"/>
  <c r="BT179" i="12" s="1"/>
  <c r="CM180" i="10"/>
  <c r="CQ180" i="10"/>
  <c r="CR180" i="10" s="1"/>
  <c r="CM178" i="11"/>
  <c r="CQ178" i="11"/>
  <c r="CR178" i="11" s="1"/>
  <c r="BO178" i="8"/>
  <c r="BS178" i="8"/>
  <c r="BT178" i="8" s="1"/>
  <c r="EI176" i="8"/>
  <c r="EM176" i="8"/>
  <c r="EN176" i="8" s="1"/>
  <c r="DK176" i="8"/>
  <c r="DO176" i="8"/>
  <c r="DP176" i="8" s="1"/>
  <c r="EI178" i="10"/>
  <c r="EM178" i="10"/>
  <c r="EN178" i="10" s="1"/>
  <c r="O184" i="10"/>
  <c r="R184" i="10" s="1"/>
  <c r="BK180" i="11"/>
  <c r="BN180" i="11" s="1"/>
  <c r="EE177" i="11"/>
  <c r="EH177" i="11" s="1"/>
  <c r="BK182" i="10"/>
  <c r="BN182" i="10" s="1"/>
  <c r="AM181" i="12"/>
  <c r="AP181" i="12" s="1"/>
  <c r="O181" i="8"/>
  <c r="R181" i="8" s="1"/>
  <c r="S181" i="8" s="1"/>
  <c r="W181" i="8" s="1"/>
  <c r="X181" i="8" s="1"/>
  <c r="O182" i="11"/>
  <c r="R182" i="11" s="1"/>
  <c r="AM183" i="10"/>
  <c r="AP183" i="10" s="1"/>
  <c r="CI181" i="10"/>
  <c r="CL181" i="10" s="1"/>
  <c r="BK180" i="12"/>
  <c r="BN180" i="12" s="1"/>
  <c r="CI179" i="11"/>
  <c r="CL179" i="11" s="1"/>
  <c r="DG177" i="8"/>
  <c r="DJ177" i="8" s="1"/>
  <c r="BK179" i="8"/>
  <c r="BN179" i="8" s="1"/>
  <c r="DG178" i="12"/>
  <c r="DJ178" i="12" s="1"/>
  <c r="EE177" i="12"/>
  <c r="EH177" i="12" s="1"/>
  <c r="DG178" i="11"/>
  <c r="DJ178" i="11" s="1"/>
  <c r="EE179" i="10"/>
  <c r="EH179" i="10" s="1"/>
  <c r="AM181" i="11"/>
  <c r="AP181" i="11" s="1"/>
  <c r="CI178" i="8"/>
  <c r="CL178" i="8" s="1"/>
  <c r="DG180" i="10"/>
  <c r="DJ180" i="10" s="1"/>
  <c r="CI179" i="12"/>
  <c r="CL179" i="12" s="1"/>
  <c r="O182" i="12"/>
  <c r="R182" i="12" s="1"/>
  <c r="O185" i="10"/>
  <c r="R185" i="10" s="1"/>
  <c r="CZ180" i="8"/>
  <c r="DQ180" i="8"/>
  <c r="AW183" i="8"/>
  <c r="AF183" i="8"/>
  <c r="Y184" i="8"/>
  <c r="A185" i="8"/>
  <c r="H184" i="8"/>
  <c r="U182" i="8"/>
  <c r="M182" i="8"/>
  <c r="N182" i="8" s="1"/>
  <c r="BF181" i="8"/>
  <c r="BH181" i="8" s="1"/>
  <c r="AH182" i="8"/>
  <c r="AJ182" i="8" s="1"/>
  <c r="CS181" i="8"/>
  <c r="CB181" i="8"/>
  <c r="AS181" i="8"/>
  <c r="AK181" i="8"/>
  <c r="AL181" i="8" s="1"/>
  <c r="BU182" i="8"/>
  <c r="BD182" i="8"/>
  <c r="DM179" i="8"/>
  <c r="DE179" i="8"/>
  <c r="DF179" i="8" s="1"/>
  <c r="EK178" i="8"/>
  <c r="EC178" i="8"/>
  <c r="ED178" i="8" s="1"/>
  <c r="DE178" i="8"/>
  <c r="DF178" i="8" s="1"/>
  <c r="DM178" i="8"/>
  <c r="DX179" i="8"/>
  <c r="EO179" i="8"/>
  <c r="CO179" i="8"/>
  <c r="CG179" i="8"/>
  <c r="CH179" i="8" s="1"/>
  <c r="BQ180" i="8"/>
  <c r="BI180" i="8"/>
  <c r="BJ180" i="8" s="1"/>
  <c r="CO180" i="8"/>
  <c r="CG180" i="8"/>
  <c r="CH180" i="8" s="1"/>
  <c r="J183" i="8"/>
  <c r="L183" i="8" s="1"/>
  <c r="EK177" i="8"/>
  <c r="EC177" i="8"/>
  <c r="ED177" i="8" s="1"/>
  <c r="DQ181" i="11"/>
  <c r="CZ181" i="11"/>
  <c r="DB182" i="10"/>
  <c r="DD182" i="10" s="1"/>
  <c r="H185" i="12"/>
  <c r="A186" i="12"/>
  <c r="Y185" i="12"/>
  <c r="BQ181" i="11"/>
  <c r="BI181" i="11"/>
  <c r="BJ181" i="11" s="1"/>
  <c r="CO182" i="10"/>
  <c r="CG182" i="10"/>
  <c r="CH182" i="10" s="1"/>
  <c r="CS182" i="12"/>
  <c r="CB182" i="12"/>
  <c r="AS182" i="12"/>
  <c r="AK182" i="12"/>
  <c r="AL182" i="12" s="1"/>
  <c r="EK178" i="12"/>
  <c r="EC178" i="12"/>
  <c r="ED178" i="12" s="1"/>
  <c r="AH185" i="10"/>
  <c r="AJ185" i="10" s="1"/>
  <c r="DX182" i="10"/>
  <c r="EO182" i="10"/>
  <c r="AF184" i="12"/>
  <c r="AW184" i="12"/>
  <c r="DQ183" i="10"/>
  <c r="CZ183" i="10"/>
  <c r="DZ179" i="12"/>
  <c r="EB179" i="12" s="1"/>
  <c r="DZ181" i="10"/>
  <c r="EB181" i="10" s="1"/>
  <c r="BU185" i="10"/>
  <c r="BD185" i="10"/>
  <c r="J186" i="10"/>
  <c r="L186" i="10" s="1"/>
  <c r="BD183" i="11"/>
  <c r="BU183" i="11"/>
  <c r="DX180" i="12"/>
  <c r="EO180" i="12"/>
  <c r="CD183" i="10"/>
  <c r="CF183" i="10" s="1"/>
  <c r="AS184" i="10"/>
  <c r="AK184" i="10"/>
  <c r="AL184" i="10" s="1"/>
  <c r="CD181" i="12"/>
  <c r="CF181" i="12" s="1"/>
  <c r="BQ181" i="12"/>
  <c r="BI181" i="12"/>
  <c r="BJ181" i="12" s="1"/>
  <c r="DB180" i="12"/>
  <c r="DD180" i="12" s="1"/>
  <c r="DM179" i="11"/>
  <c r="DE179" i="11"/>
  <c r="DF179" i="11" s="1"/>
  <c r="AW186" i="10"/>
  <c r="AF186" i="10"/>
  <c r="AH183" i="11"/>
  <c r="AJ183" i="11" s="1"/>
  <c r="DZ179" i="11"/>
  <c r="EB179" i="11" s="1"/>
  <c r="J184" i="11"/>
  <c r="L184" i="11" s="1"/>
  <c r="AH183" i="12"/>
  <c r="AJ183" i="12" s="1"/>
  <c r="DQ181" i="12"/>
  <c r="CZ181" i="12"/>
  <c r="DB180" i="11"/>
  <c r="DD180" i="11" s="1"/>
  <c r="Y187" i="10"/>
  <c r="A188" i="10"/>
  <c r="H187" i="10"/>
  <c r="DM179" i="12"/>
  <c r="DE179" i="12"/>
  <c r="DF179" i="12" s="1"/>
  <c r="AW184" i="11"/>
  <c r="AF184" i="11"/>
  <c r="BU183" i="12"/>
  <c r="BD183" i="12"/>
  <c r="U183" i="12"/>
  <c r="M183" i="12"/>
  <c r="N183" i="12" s="1"/>
  <c r="DX180" i="11"/>
  <c r="EO180" i="11"/>
  <c r="DM181" i="10"/>
  <c r="DE181" i="10"/>
  <c r="DF181" i="10" s="1"/>
  <c r="EK178" i="11"/>
  <c r="EC178" i="11"/>
  <c r="ED178" i="11" s="1"/>
  <c r="BF182" i="11"/>
  <c r="BH182" i="11" s="1"/>
  <c r="CS182" i="11"/>
  <c r="CB182" i="11"/>
  <c r="AS182" i="11"/>
  <c r="AK182" i="11"/>
  <c r="AL182" i="11" s="1"/>
  <c r="BF184" i="10"/>
  <c r="BH184" i="10" s="1"/>
  <c r="Y185" i="11"/>
  <c r="A186" i="11"/>
  <c r="H185" i="11"/>
  <c r="CO180" i="12"/>
  <c r="CG180" i="12"/>
  <c r="CH180" i="12" s="1"/>
  <c r="BQ183" i="10"/>
  <c r="BI183" i="10"/>
  <c r="BJ183" i="10" s="1"/>
  <c r="CS184" i="10"/>
  <c r="CB184" i="10"/>
  <c r="U183" i="11"/>
  <c r="M183" i="11"/>
  <c r="N183" i="11" s="1"/>
  <c r="CD181" i="11"/>
  <c r="CF181" i="11" s="1"/>
  <c r="EK180" i="10"/>
  <c r="EC180" i="10"/>
  <c r="ED180" i="10" s="1"/>
  <c r="J184" i="12"/>
  <c r="L184" i="12" s="1"/>
  <c r="BF182" i="12"/>
  <c r="BH182" i="12" s="1"/>
  <c r="CO180" i="11"/>
  <c r="CG180" i="11"/>
  <c r="CH180" i="11" s="1"/>
  <c r="L187" i="13" l="1"/>
  <c r="AX187" i="10" s="1"/>
  <c r="AY187" i="10" s="1"/>
  <c r="BC187" i="10" s="1"/>
  <c r="BE187" i="10" s="1"/>
  <c r="P187" i="13"/>
  <c r="BV187" i="10" s="1"/>
  <c r="BW187" i="10" s="1"/>
  <c r="CA187" i="10" s="1"/>
  <c r="CC187" i="10" s="1"/>
  <c r="I187" i="13"/>
  <c r="Z187" i="11" s="1"/>
  <c r="AA187" i="11" s="1"/>
  <c r="AE187" i="11" s="1"/>
  <c r="AG187" i="11" s="1"/>
  <c r="S187" i="13"/>
  <c r="CT187" i="12" s="1"/>
  <c r="CU187" i="12" s="1"/>
  <c r="CY187" i="12" s="1"/>
  <c r="DA187" i="12" s="1"/>
  <c r="X187" i="13"/>
  <c r="DR187" i="10" s="1"/>
  <c r="DS187" i="10" s="1"/>
  <c r="DW187" i="10" s="1"/>
  <c r="DY187" i="10" s="1"/>
  <c r="O187" i="13"/>
  <c r="BV187" i="12" s="1"/>
  <c r="BW187" i="12" s="1"/>
  <c r="CA187" i="12" s="1"/>
  <c r="CC187" i="12" s="1"/>
  <c r="G187" i="13"/>
  <c r="Z187" i="12" s="1"/>
  <c r="AA187" i="12" s="1"/>
  <c r="AE187" i="12" s="1"/>
  <c r="AG187" i="12" s="1"/>
  <c r="E187" i="13"/>
  <c r="B187" i="11" s="1"/>
  <c r="C187" i="11" s="1"/>
  <c r="G187" i="11" s="1"/>
  <c r="I187" i="11" s="1"/>
  <c r="W187" i="13"/>
  <c r="DR187" i="12" s="1"/>
  <c r="DS187" i="12" s="1"/>
  <c r="DW187" i="12" s="1"/>
  <c r="DY187" i="12" s="1"/>
  <c r="J187" i="13"/>
  <c r="AX187" i="8" s="1"/>
  <c r="AY187" i="8" s="1"/>
  <c r="BC187" i="8" s="1"/>
  <c r="BE187" i="8" s="1"/>
  <c r="T187" i="13"/>
  <c r="CT187" i="10" s="1"/>
  <c r="CU187" i="10" s="1"/>
  <c r="CY187" i="10" s="1"/>
  <c r="DA187" i="10" s="1"/>
  <c r="U187" i="13"/>
  <c r="CT187" i="11" s="1"/>
  <c r="CU187" i="11" s="1"/>
  <c r="CY187" i="11" s="1"/>
  <c r="DA187" i="11" s="1"/>
  <c r="F187" i="13"/>
  <c r="Z187" i="8" s="1"/>
  <c r="AA187" i="8" s="1"/>
  <c r="AE187" i="8" s="1"/>
  <c r="AG187" i="8" s="1"/>
  <c r="Y187" i="13"/>
  <c r="DR187" i="11" s="1"/>
  <c r="DS187" i="11" s="1"/>
  <c r="DW187" i="11" s="1"/>
  <c r="DY187" i="11" s="1"/>
  <c r="C187" i="13"/>
  <c r="B187" i="12" s="1"/>
  <c r="C187" i="12" s="1"/>
  <c r="G187" i="12" s="1"/>
  <c r="I187" i="12" s="1"/>
  <c r="M187" i="13"/>
  <c r="AX187" i="11" s="1"/>
  <c r="AY187" i="11" s="1"/>
  <c r="BC187" i="11" s="1"/>
  <c r="BE187" i="11" s="1"/>
  <c r="A188" i="13"/>
  <c r="B187" i="13"/>
  <c r="B187" i="8" s="1"/>
  <c r="C187" i="8" s="1"/>
  <c r="G187" i="8" s="1"/>
  <c r="I187" i="8" s="1"/>
  <c r="Q187" i="13"/>
  <c r="BV187" i="11" s="1"/>
  <c r="BW187" i="11" s="1"/>
  <c r="CA187" i="11" s="1"/>
  <c r="CC187" i="11" s="1"/>
  <c r="N187" i="13"/>
  <c r="BV187" i="8" s="1"/>
  <c r="BW187" i="8" s="1"/>
  <c r="CA187" i="8" s="1"/>
  <c r="CC187" i="8" s="1"/>
  <c r="R187" i="13"/>
  <c r="CT187" i="8" s="1"/>
  <c r="CU187" i="8" s="1"/>
  <c r="CY187" i="8" s="1"/>
  <c r="DA187" i="8" s="1"/>
  <c r="H187" i="13"/>
  <c r="Z187" i="10" s="1"/>
  <c r="AA187" i="10" s="1"/>
  <c r="AE187" i="10" s="1"/>
  <c r="AG187" i="10" s="1"/>
  <c r="V187" i="13"/>
  <c r="DR187" i="8" s="1"/>
  <c r="DS187" i="8" s="1"/>
  <c r="DW187" i="8" s="1"/>
  <c r="DY187" i="8" s="1"/>
  <c r="D187" i="13"/>
  <c r="B187" i="10" s="1"/>
  <c r="C187" i="10" s="1"/>
  <c r="G187" i="10" s="1"/>
  <c r="I187" i="10" s="1"/>
  <c r="K187" i="13"/>
  <c r="AX187" i="12" s="1"/>
  <c r="AY187" i="12" s="1"/>
  <c r="BC187" i="12" s="1"/>
  <c r="BE187" i="12" s="1"/>
  <c r="DK180" i="10"/>
  <c r="DO180" i="10"/>
  <c r="DP180" i="10" s="1"/>
  <c r="DK177" i="8"/>
  <c r="DO177" i="8"/>
  <c r="DP177" i="8" s="1"/>
  <c r="BO182" i="10"/>
  <c r="BS182" i="10"/>
  <c r="BT182" i="10" s="1"/>
  <c r="CM178" i="8"/>
  <c r="CQ178" i="8"/>
  <c r="CR178" i="8" s="1"/>
  <c r="CM179" i="11"/>
  <c r="CQ179" i="11"/>
  <c r="CR179" i="11" s="1"/>
  <c r="EI177" i="11"/>
  <c r="EM177" i="11"/>
  <c r="EN177" i="11" s="1"/>
  <c r="AQ181" i="11"/>
  <c r="AU181" i="11"/>
  <c r="AV181" i="11" s="1"/>
  <c r="EI179" i="10"/>
  <c r="EM179" i="10"/>
  <c r="EN179" i="10" s="1"/>
  <c r="CM181" i="10"/>
  <c r="CQ181" i="10"/>
  <c r="CR181" i="10" s="1"/>
  <c r="S184" i="10"/>
  <c r="W184" i="10"/>
  <c r="X184" i="10" s="1"/>
  <c r="BO180" i="11"/>
  <c r="BS180" i="11"/>
  <c r="BT180" i="11" s="1"/>
  <c r="DK178" i="11"/>
  <c r="DO178" i="11"/>
  <c r="DP178" i="11" s="1"/>
  <c r="AQ183" i="10"/>
  <c r="AU183" i="10"/>
  <c r="AV183" i="10" s="1"/>
  <c r="BO180" i="12"/>
  <c r="BS180" i="12"/>
  <c r="BT180" i="12" s="1"/>
  <c r="W185" i="10"/>
  <c r="X185" i="10" s="1"/>
  <c r="S185" i="10"/>
  <c r="EI177" i="12"/>
  <c r="EM177" i="12"/>
  <c r="EN177" i="12" s="1"/>
  <c r="S182" i="11"/>
  <c r="W182" i="11"/>
  <c r="X182" i="11" s="1"/>
  <c r="S182" i="12"/>
  <c r="W182" i="12"/>
  <c r="X182" i="12" s="1"/>
  <c r="DK178" i="12"/>
  <c r="DO178" i="12"/>
  <c r="DP178" i="12" s="1"/>
  <c r="CM179" i="12"/>
  <c r="CQ179" i="12"/>
  <c r="CR179" i="12" s="1"/>
  <c r="BO179" i="8"/>
  <c r="BS179" i="8"/>
  <c r="BT179" i="8" s="1"/>
  <c r="AQ181" i="12"/>
  <c r="AU181" i="12"/>
  <c r="AV181" i="12" s="1"/>
  <c r="DG181" i="10"/>
  <c r="DJ181" i="10" s="1"/>
  <c r="DG179" i="12"/>
  <c r="DJ179" i="12" s="1"/>
  <c r="EE178" i="12"/>
  <c r="EH178" i="12" s="1"/>
  <c r="BK181" i="11"/>
  <c r="BN181" i="11" s="1"/>
  <c r="EE177" i="8"/>
  <c r="EH177" i="8" s="1"/>
  <c r="DG179" i="11"/>
  <c r="DJ179" i="11" s="1"/>
  <c r="CI180" i="11"/>
  <c r="CL180" i="11" s="1"/>
  <c r="CI180" i="12"/>
  <c r="CL180" i="12" s="1"/>
  <c r="BK181" i="12"/>
  <c r="BN181" i="12" s="1"/>
  <c r="O182" i="8"/>
  <c r="R182" i="8" s="1"/>
  <c r="S182" i="8" s="1"/>
  <c r="W182" i="8" s="1"/>
  <c r="X182" i="8" s="1"/>
  <c r="O183" i="11"/>
  <c r="R183" i="11" s="1"/>
  <c r="CI180" i="8"/>
  <c r="CL180" i="8" s="1"/>
  <c r="AM181" i="8"/>
  <c r="AP181" i="8" s="1"/>
  <c r="AQ181" i="8" s="1"/>
  <c r="AU181" i="8" s="1"/>
  <c r="AV181" i="8" s="1"/>
  <c r="EE178" i="11"/>
  <c r="EH178" i="11" s="1"/>
  <c r="AM184" i="10"/>
  <c r="AP184" i="10" s="1"/>
  <c r="DG178" i="8"/>
  <c r="DJ178" i="8" s="1"/>
  <c r="O183" i="12"/>
  <c r="R183" i="12" s="1"/>
  <c r="AM182" i="12"/>
  <c r="AP182" i="12" s="1"/>
  <c r="EE180" i="10"/>
  <c r="EH180" i="10" s="1"/>
  <c r="BK180" i="8"/>
  <c r="BN180" i="8" s="1"/>
  <c r="EE178" i="8"/>
  <c r="EH178" i="8" s="1"/>
  <c r="CI182" i="10"/>
  <c r="CL182" i="10" s="1"/>
  <c r="BK183" i="10"/>
  <c r="BN183" i="10" s="1"/>
  <c r="AM182" i="11"/>
  <c r="AP182" i="11" s="1"/>
  <c r="CI179" i="8"/>
  <c r="CL179" i="8" s="1"/>
  <c r="DG179" i="8"/>
  <c r="DJ179" i="8" s="1"/>
  <c r="CD181" i="8"/>
  <c r="CF181" i="8" s="1"/>
  <c r="CZ181" i="8"/>
  <c r="DQ181" i="8"/>
  <c r="A186" i="8"/>
  <c r="Y185" i="8"/>
  <c r="H185" i="8"/>
  <c r="J184" i="8"/>
  <c r="L184" i="8" s="1"/>
  <c r="U183" i="8"/>
  <c r="M183" i="8"/>
  <c r="N183" i="8" s="1"/>
  <c r="AW184" i="8"/>
  <c r="AF184" i="8"/>
  <c r="AH184" i="8" s="1"/>
  <c r="AJ184" i="8" s="1"/>
  <c r="DZ179" i="8"/>
  <c r="EB179" i="8" s="1"/>
  <c r="AS182" i="8"/>
  <c r="AK182" i="8"/>
  <c r="AL182" i="8" s="1"/>
  <c r="BF182" i="8"/>
  <c r="BH182" i="8" s="1"/>
  <c r="AH183" i="8"/>
  <c r="AJ183" i="8" s="1"/>
  <c r="CS182" i="8"/>
  <c r="CB182" i="8"/>
  <c r="CD182" i="8" s="1"/>
  <c r="CF182" i="8" s="1"/>
  <c r="BQ181" i="8"/>
  <c r="BI181" i="8"/>
  <c r="BJ181" i="8" s="1"/>
  <c r="BU183" i="8"/>
  <c r="BD183" i="8"/>
  <c r="BF183" i="8" s="1"/>
  <c r="BH183" i="8" s="1"/>
  <c r="DX180" i="8"/>
  <c r="EO180" i="8"/>
  <c r="DB180" i="8"/>
  <c r="DD180" i="8" s="1"/>
  <c r="BQ184" i="10"/>
  <c r="BI184" i="10"/>
  <c r="BJ184" i="10" s="1"/>
  <c r="U184" i="11"/>
  <c r="M184" i="11"/>
  <c r="N184" i="11" s="1"/>
  <c r="DM180" i="12"/>
  <c r="DE180" i="12"/>
  <c r="DF180" i="12" s="1"/>
  <c r="CO183" i="10"/>
  <c r="CG183" i="10"/>
  <c r="CH183" i="10" s="1"/>
  <c r="U186" i="10"/>
  <c r="M186" i="10"/>
  <c r="N186" i="10" s="1"/>
  <c r="DB181" i="11"/>
  <c r="DD181" i="11" s="1"/>
  <c r="CO181" i="12"/>
  <c r="CG181" i="12"/>
  <c r="CH181" i="12" s="1"/>
  <c r="U184" i="12"/>
  <c r="M184" i="12"/>
  <c r="N184" i="12" s="1"/>
  <c r="Y188" i="10"/>
  <c r="A189" i="10"/>
  <c r="H188" i="10"/>
  <c r="EK179" i="11"/>
  <c r="EC179" i="11"/>
  <c r="ED179" i="11" s="1"/>
  <c r="EK181" i="10"/>
  <c r="EC181" i="10"/>
  <c r="ED181" i="10" s="1"/>
  <c r="DX181" i="11"/>
  <c r="EO181" i="11"/>
  <c r="BF183" i="12"/>
  <c r="BH183" i="12" s="1"/>
  <c r="AW187" i="10"/>
  <c r="AF187" i="10"/>
  <c r="DB181" i="12"/>
  <c r="DD181" i="12" s="1"/>
  <c r="EK179" i="12"/>
  <c r="EC179" i="12"/>
  <c r="ED179" i="12" s="1"/>
  <c r="AS185" i="10"/>
  <c r="AK185" i="10"/>
  <c r="AL185" i="10" s="1"/>
  <c r="AF185" i="12"/>
  <c r="AW185" i="12"/>
  <c r="BQ182" i="12"/>
  <c r="BI182" i="12"/>
  <c r="BJ182" i="12" s="1"/>
  <c r="CD184" i="10"/>
  <c r="CF184" i="10" s="1"/>
  <c r="J185" i="11"/>
  <c r="L185" i="11" s="1"/>
  <c r="CD182" i="11"/>
  <c r="CF182" i="11" s="1"/>
  <c r="DZ180" i="11"/>
  <c r="EB180" i="11" s="1"/>
  <c r="CS183" i="12"/>
  <c r="CB183" i="12"/>
  <c r="DX181" i="12"/>
  <c r="EO181" i="12"/>
  <c r="AS183" i="11"/>
  <c r="AK183" i="11"/>
  <c r="AL183" i="11" s="1"/>
  <c r="DZ180" i="12"/>
  <c r="EB180" i="12" s="1"/>
  <c r="DB183" i="10"/>
  <c r="DD183" i="10" s="1"/>
  <c r="H186" i="12"/>
  <c r="Y186" i="12"/>
  <c r="A187" i="12"/>
  <c r="DZ182" i="10"/>
  <c r="EB182" i="10" s="1"/>
  <c r="DQ184" i="10"/>
  <c r="CZ184" i="10"/>
  <c r="Y186" i="11"/>
  <c r="A187" i="11"/>
  <c r="H186" i="11"/>
  <c r="CZ182" i="11"/>
  <c r="DQ182" i="11"/>
  <c r="AH184" i="11"/>
  <c r="AJ184" i="11" s="1"/>
  <c r="CS183" i="11"/>
  <c r="CB183" i="11"/>
  <c r="BF185" i="10"/>
  <c r="BH185" i="10" s="1"/>
  <c r="DX183" i="10"/>
  <c r="EO183" i="10"/>
  <c r="CD182" i="12"/>
  <c r="CF182" i="12" s="1"/>
  <c r="J185" i="12"/>
  <c r="L185" i="12" s="1"/>
  <c r="CO181" i="11"/>
  <c r="CG181" i="11"/>
  <c r="CH181" i="11" s="1"/>
  <c r="AW185" i="11"/>
  <c r="AF185" i="11"/>
  <c r="BQ182" i="11"/>
  <c r="BI182" i="11"/>
  <c r="BJ182" i="11" s="1"/>
  <c r="BU184" i="11"/>
  <c r="BD184" i="11"/>
  <c r="AS183" i="12"/>
  <c r="AK183" i="12"/>
  <c r="AL183" i="12" s="1"/>
  <c r="AH186" i="10"/>
  <c r="AJ186" i="10" s="1"/>
  <c r="BF183" i="11"/>
  <c r="BH183" i="11" s="1"/>
  <c r="CS185" i="10"/>
  <c r="CB185" i="10"/>
  <c r="BU184" i="12"/>
  <c r="BD184" i="12"/>
  <c r="DQ182" i="12"/>
  <c r="CZ182" i="12"/>
  <c r="J187" i="10"/>
  <c r="DM180" i="11"/>
  <c r="DE180" i="11"/>
  <c r="DF180" i="11" s="1"/>
  <c r="BU186" i="10"/>
  <c r="BD186" i="10"/>
  <c r="AH184" i="12"/>
  <c r="AJ184" i="12" s="1"/>
  <c r="DM182" i="10"/>
  <c r="DE182" i="10"/>
  <c r="DF182" i="10" s="1"/>
  <c r="L187" i="10" l="1"/>
  <c r="H188" i="13"/>
  <c r="Z188" i="10" s="1"/>
  <c r="AA188" i="10" s="1"/>
  <c r="AE188" i="10" s="1"/>
  <c r="AG188" i="10" s="1"/>
  <c r="N188" i="13"/>
  <c r="BV188" i="8" s="1"/>
  <c r="BW188" i="8" s="1"/>
  <c r="CA188" i="8" s="1"/>
  <c r="CC188" i="8" s="1"/>
  <c r="F188" i="13"/>
  <c r="Z188" i="8" s="1"/>
  <c r="AA188" i="8" s="1"/>
  <c r="AE188" i="8" s="1"/>
  <c r="AG188" i="8" s="1"/>
  <c r="O188" i="13"/>
  <c r="BV188" i="12" s="1"/>
  <c r="BW188" i="12" s="1"/>
  <c r="CA188" i="12" s="1"/>
  <c r="CC188" i="12" s="1"/>
  <c r="Q188" i="13"/>
  <c r="BV188" i="11" s="1"/>
  <c r="BW188" i="11" s="1"/>
  <c r="CA188" i="11" s="1"/>
  <c r="CC188" i="11" s="1"/>
  <c r="T188" i="13"/>
  <c r="CT188" i="10" s="1"/>
  <c r="CU188" i="10" s="1"/>
  <c r="CY188" i="10" s="1"/>
  <c r="DA188" i="10" s="1"/>
  <c r="U188" i="13"/>
  <c r="CT188" i="11" s="1"/>
  <c r="CU188" i="11" s="1"/>
  <c r="CY188" i="11" s="1"/>
  <c r="DA188" i="11" s="1"/>
  <c r="G188" i="13"/>
  <c r="Z188" i="12" s="1"/>
  <c r="AA188" i="12" s="1"/>
  <c r="AE188" i="12" s="1"/>
  <c r="AG188" i="12" s="1"/>
  <c r="E188" i="13"/>
  <c r="B188" i="11" s="1"/>
  <c r="C188" i="11" s="1"/>
  <c r="G188" i="11" s="1"/>
  <c r="I188" i="11" s="1"/>
  <c r="J188" i="13"/>
  <c r="AX188" i="8" s="1"/>
  <c r="AY188" i="8" s="1"/>
  <c r="BC188" i="8" s="1"/>
  <c r="BE188" i="8" s="1"/>
  <c r="M188" i="13"/>
  <c r="AX188" i="11" s="1"/>
  <c r="AY188" i="11" s="1"/>
  <c r="BC188" i="11" s="1"/>
  <c r="BE188" i="11" s="1"/>
  <c r="I188" i="13"/>
  <c r="Z188" i="11" s="1"/>
  <c r="AA188" i="11" s="1"/>
  <c r="AE188" i="11" s="1"/>
  <c r="AG188" i="11" s="1"/>
  <c r="P188" i="13"/>
  <c r="BV188" i="10" s="1"/>
  <c r="BW188" i="10" s="1"/>
  <c r="CA188" i="10" s="1"/>
  <c r="CC188" i="10" s="1"/>
  <c r="W188" i="13"/>
  <c r="DR188" i="12" s="1"/>
  <c r="DS188" i="12" s="1"/>
  <c r="DW188" i="12" s="1"/>
  <c r="DY188" i="12" s="1"/>
  <c r="L188" i="13"/>
  <c r="AX188" i="10" s="1"/>
  <c r="AY188" i="10" s="1"/>
  <c r="BC188" i="10" s="1"/>
  <c r="BE188" i="10" s="1"/>
  <c r="Y188" i="13"/>
  <c r="DR188" i="11" s="1"/>
  <c r="DS188" i="11" s="1"/>
  <c r="DW188" i="11" s="1"/>
  <c r="DY188" i="11" s="1"/>
  <c r="R188" i="13"/>
  <c r="CT188" i="8" s="1"/>
  <c r="CU188" i="8" s="1"/>
  <c r="CY188" i="8" s="1"/>
  <c r="DA188" i="8" s="1"/>
  <c r="A189" i="13"/>
  <c r="B188" i="13"/>
  <c r="B188" i="8" s="1"/>
  <c r="C188" i="8" s="1"/>
  <c r="G188" i="8" s="1"/>
  <c r="I188" i="8" s="1"/>
  <c r="S188" i="13"/>
  <c r="CT188" i="12" s="1"/>
  <c r="CU188" i="12" s="1"/>
  <c r="CY188" i="12" s="1"/>
  <c r="DA188" i="12" s="1"/>
  <c r="C188" i="13"/>
  <c r="B188" i="12" s="1"/>
  <c r="C188" i="12" s="1"/>
  <c r="G188" i="12" s="1"/>
  <c r="I188" i="12" s="1"/>
  <c r="D188" i="13"/>
  <c r="B188" i="10" s="1"/>
  <c r="C188" i="10" s="1"/>
  <c r="G188" i="10" s="1"/>
  <c r="I188" i="10" s="1"/>
  <c r="K188" i="13"/>
  <c r="AX188" i="12" s="1"/>
  <c r="AY188" i="12" s="1"/>
  <c r="BC188" i="12" s="1"/>
  <c r="BE188" i="12" s="1"/>
  <c r="X188" i="13"/>
  <c r="DR188" i="10" s="1"/>
  <c r="DS188" i="10" s="1"/>
  <c r="DW188" i="10" s="1"/>
  <c r="DY188" i="10" s="1"/>
  <c r="V188" i="13"/>
  <c r="DR188" i="8" s="1"/>
  <c r="DS188" i="8" s="1"/>
  <c r="DW188" i="8" s="1"/>
  <c r="DY188" i="8" s="1"/>
  <c r="BS180" i="8"/>
  <c r="BT180" i="8" s="1"/>
  <c r="BO180" i="8"/>
  <c r="CM180" i="8"/>
  <c r="CQ180" i="8"/>
  <c r="CR180" i="8" s="1"/>
  <c r="BS181" i="11"/>
  <c r="BT181" i="11" s="1"/>
  <c r="BO181" i="11"/>
  <c r="EI180" i="10"/>
  <c r="EM180" i="10"/>
  <c r="EN180" i="10" s="1"/>
  <c r="S183" i="11"/>
  <c r="W183" i="11"/>
  <c r="X183" i="11" s="1"/>
  <c r="EI178" i="12"/>
  <c r="EM178" i="12"/>
  <c r="EN178" i="12" s="1"/>
  <c r="DO179" i="12"/>
  <c r="DP179" i="12" s="1"/>
  <c r="DK179" i="12"/>
  <c r="CM179" i="8"/>
  <c r="CQ179" i="8"/>
  <c r="CR179" i="8" s="1"/>
  <c r="S183" i="12"/>
  <c r="W183" i="12"/>
  <c r="X183" i="12" s="1"/>
  <c r="BO181" i="12"/>
  <c r="BS181" i="12"/>
  <c r="BT181" i="12" s="1"/>
  <c r="DK181" i="10"/>
  <c r="DO181" i="10"/>
  <c r="DP181" i="10" s="1"/>
  <c r="AQ182" i="11"/>
  <c r="AU182" i="11"/>
  <c r="AV182" i="11" s="1"/>
  <c r="DK178" i="8"/>
  <c r="DO178" i="8"/>
  <c r="DP178" i="8" s="1"/>
  <c r="CM180" i="12"/>
  <c r="CQ180" i="12"/>
  <c r="CR180" i="12" s="1"/>
  <c r="DK179" i="8"/>
  <c r="DO179" i="8"/>
  <c r="DP179" i="8" s="1"/>
  <c r="BO183" i="10"/>
  <c r="BS183" i="10"/>
  <c r="BT183" i="10" s="1"/>
  <c r="AQ184" i="10"/>
  <c r="AU184" i="10"/>
  <c r="AV184" i="10" s="1"/>
  <c r="CM180" i="11"/>
  <c r="CQ180" i="11"/>
  <c r="CR180" i="11" s="1"/>
  <c r="AQ182" i="12"/>
  <c r="AU182" i="12"/>
  <c r="AV182" i="12" s="1"/>
  <c r="CM182" i="10"/>
  <c r="CQ182" i="10"/>
  <c r="CR182" i="10" s="1"/>
  <c r="EI178" i="11"/>
  <c r="EM178" i="11"/>
  <c r="EN178" i="11" s="1"/>
  <c r="DK179" i="11"/>
  <c r="DO179" i="11"/>
  <c r="DP179" i="11" s="1"/>
  <c r="EI178" i="8"/>
  <c r="EM178" i="8"/>
  <c r="EN178" i="8" s="1"/>
  <c r="EI177" i="8"/>
  <c r="EM177" i="8"/>
  <c r="EN177" i="8" s="1"/>
  <c r="AM183" i="12"/>
  <c r="AP183" i="12" s="1"/>
  <c r="CI183" i="10"/>
  <c r="CL183" i="10" s="1"/>
  <c r="DG182" i="10"/>
  <c r="DJ182" i="10" s="1"/>
  <c r="CI181" i="11"/>
  <c r="CL181" i="11" s="1"/>
  <c r="AM183" i="11"/>
  <c r="AP183" i="11" s="1"/>
  <c r="EE179" i="12"/>
  <c r="EH179" i="12" s="1"/>
  <c r="O184" i="12"/>
  <c r="R184" i="12" s="1"/>
  <c r="EE181" i="10"/>
  <c r="EH181" i="10" s="1"/>
  <c r="O183" i="8"/>
  <c r="R183" i="8" s="1"/>
  <c r="S183" i="8" s="1"/>
  <c r="W183" i="8" s="1"/>
  <c r="X183" i="8" s="1"/>
  <c r="DG180" i="12"/>
  <c r="DJ180" i="12" s="1"/>
  <c r="BK182" i="12"/>
  <c r="BN182" i="12" s="1"/>
  <c r="CI181" i="12"/>
  <c r="CL181" i="12" s="1"/>
  <c r="EE179" i="11"/>
  <c r="EH179" i="11" s="1"/>
  <c r="BK182" i="11"/>
  <c r="BN182" i="11" s="1"/>
  <c r="O184" i="11"/>
  <c r="R184" i="11" s="1"/>
  <c r="DG180" i="11"/>
  <c r="DJ180" i="11" s="1"/>
  <c r="AM182" i="8"/>
  <c r="AP182" i="8" s="1"/>
  <c r="AQ182" i="8" s="1"/>
  <c r="AU182" i="8" s="1"/>
  <c r="AV182" i="8" s="1"/>
  <c r="O186" i="10"/>
  <c r="R186" i="10" s="1"/>
  <c r="BK181" i="8"/>
  <c r="BN181" i="8" s="1"/>
  <c r="BK184" i="10"/>
  <c r="BN184" i="10" s="1"/>
  <c r="AM185" i="10"/>
  <c r="AP185" i="10" s="1"/>
  <c r="BQ183" i="8"/>
  <c r="BI183" i="8"/>
  <c r="BJ183" i="8" s="1"/>
  <c r="J185" i="8"/>
  <c r="L185" i="8" s="1"/>
  <c r="CS183" i="8"/>
  <c r="CB183" i="8"/>
  <c r="AS184" i="8"/>
  <c r="AK184" i="8"/>
  <c r="AL184" i="8" s="1"/>
  <c r="AW185" i="8"/>
  <c r="AF185" i="8"/>
  <c r="AK183" i="8"/>
  <c r="AL183" i="8" s="1"/>
  <c r="AS183" i="8"/>
  <c r="BU184" i="8"/>
  <c r="BD184" i="8"/>
  <c r="BF184" i="8" s="1"/>
  <c r="BH184" i="8" s="1"/>
  <c r="A187" i="8"/>
  <c r="Y186" i="8"/>
  <c r="H186" i="8"/>
  <c r="DM180" i="8"/>
  <c r="DE180" i="8"/>
  <c r="DF180" i="8" s="1"/>
  <c r="EO181" i="8"/>
  <c r="DX181" i="8"/>
  <c r="CO182" i="8"/>
  <c r="CG182" i="8"/>
  <c r="CH182" i="8" s="1"/>
  <c r="BQ182" i="8"/>
  <c r="BI182" i="8"/>
  <c r="BJ182" i="8" s="1"/>
  <c r="DB181" i="8"/>
  <c r="DD181" i="8" s="1"/>
  <c r="CZ182" i="8"/>
  <c r="DB182" i="8" s="1"/>
  <c r="DD182" i="8" s="1"/>
  <c r="DQ182" i="8"/>
  <c r="DZ180" i="8"/>
  <c r="EB180" i="8" s="1"/>
  <c r="EC179" i="8"/>
  <c r="ED179" i="8" s="1"/>
  <c r="EK179" i="8"/>
  <c r="U184" i="8"/>
  <c r="M184" i="8"/>
  <c r="N184" i="8" s="1"/>
  <c r="CO181" i="8"/>
  <c r="CG181" i="8"/>
  <c r="CH181" i="8" s="1"/>
  <c r="AF188" i="10"/>
  <c r="AW188" i="10"/>
  <c r="DZ183" i="10"/>
  <c r="EB183" i="10" s="1"/>
  <c r="AS184" i="11"/>
  <c r="AK184" i="11"/>
  <c r="AL184" i="11" s="1"/>
  <c r="DX184" i="10"/>
  <c r="EO184" i="10"/>
  <c r="CD183" i="12"/>
  <c r="CF183" i="12" s="1"/>
  <c r="AH185" i="12"/>
  <c r="AJ185" i="12" s="1"/>
  <c r="BQ183" i="12"/>
  <c r="BI183" i="12"/>
  <c r="BJ183" i="12" s="1"/>
  <c r="U185" i="11"/>
  <c r="M185" i="11"/>
  <c r="N185" i="11" s="1"/>
  <c r="BQ183" i="11"/>
  <c r="BI183" i="11"/>
  <c r="BJ183" i="11" s="1"/>
  <c r="DQ183" i="12"/>
  <c r="CZ183" i="12"/>
  <c r="CO184" i="10"/>
  <c r="CG184" i="10"/>
  <c r="CH184" i="10" s="1"/>
  <c r="DQ185" i="10"/>
  <c r="CZ185" i="10"/>
  <c r="BQ185" i="10"/>
  <c r="BI185" i="10"/>
  <c r="BJ185" i="10" s="1"/>
  <c r="DX182" i="11"/>
  <c r="EO182" i="11"/>
  <c r="U187" i="10"/>
  <c r="M187" i="10"/>
  <c r="N187" i="10" s="1"/>
  <c r="BU185" i="12"/>
  <c r="BD185" i="12"/>
  <c r="DB182" i="12"/>
  <c r="DD182" i="12" s="1"/>
  <c r="AS184" i="12"/>
  <c r="AK184" i="12"/>
  <c r="AL184" i="12" s="1"/>
  <c r="EO182" i="12"/>
  <c r="DX182" i="12"/>
  <c r="AS186" i="10"/>
  <c r="AK186" i="10"/>
  <c r="AL186" i="10" s="1"/>
  <c r="CD183" i="11"/>
  <c r="CF183" i="11" s="1"/>
  <c r="DB182" i="11"/>
  <c r="DD182" i="11" s="1"/>
  <c r="A188" i="12"/>
  <c r="Y187" i="12"/>
  <c r="H187" i="12"/>
  <c r="EK180" i="12"/>
  <c r="EC180" i="12"/>
  <c r="ED180" i="12" s="1"/>
  <c r="EK180" i="11"/>
  <c r="EC180" i="11"/>
  <c r="ED180" i="11" s="1"/>
  <c r="BF184" i="12"/>
  <c r="BH184" i="12" s="1"/>
  <c r="AH185" i="11"/>
  <c r="AJ185" i="11" s="1"/>
  <c r="U185" i="12"/>
  <c r="M185" i="12"/>
  <c r="N185" i="12" s="1"/>
  <c r="DQ183" i="11"/>
  <c r="CZ183" i="11"/>
  <c r="J186" i="11"/>
  <c r="L186" i="11" s="1"/>
  <c r="AW186" i="12"/>
  <c r="AF186" i="12"/>
  <c r="DM181" i="12"/>
  <c r="DE181" i="12"/>
  <c r="DF181" i="12" s="1"/>
  <c r="CS184" i="11"/>
  <c r="CB184" i="11"/>
  <c r="DB184" i="10"/>
  <c r="DD184" i="10" s="1"/>
  <c r="DZ181" i="12"/>
  <c r="EB181" i="12" s="1"/>
  <c r="CS186" i="10"/>
  <c r="CB186" i="10"/>
  <c r="CS184" i="12"/>
  <c r="CB184" i="12"/>
  <c r="BD185" i="11"/>
  <c r="BU185" i="11"/>
  <c r="A188" i="11"/>
  <c r="Y187" i="11"/>
  <c r="H187" i="11"/>
  <c r="J186" i="12"/>
  <c r="L186" i="12" s="1"/>
  <c r="CO182" i="11"/>
  <c r="CG182" i="11"/>
  <c r="CH182" i="11" s="1"/>
  <c r="AH187" i="10"/>
  <c r="AJ187" i="10" s="1"/>
  <c r="J188" i="10"/>
  <c r="DM181" i="11"/>
  <c r="DE181" i="11"/>
  <c r="DF181" i="11" s="1"/>
  <c r="DM183" i="10"/>
  <c r="DE183" i="10"/>
  <c r="DF183" i="10" s="1"/>
  <c r="BF186" i="10"/>
  <c r="BH186" i="10" s="1"/>
  <c r="CD185" i="10"/>
  <c r="CF185" i="10" s="1"/>
  <c r="BF184" i="11"/>
  <c r="BH184" i="11" s="1"/>
  <c r="CO182" i="12"/>
  <c r="CG182" i="12"/>
  <c r="CH182" i="12" s="1"/>
  <c r="AW186" i="11"/>
  <c r="AF186" i="11"/>
  <c r="EK182" i="10"/>
  <c r="EC182" i="10"/>
  <c r="ED182" i="10" s="1"/>
  <c r="BU187" i="10"/>
  <c r="BD187" i="10"/>
  <c r="DZ181" i="11"/>
  <c r="EB181" i="11" s="1"/>
  <c r="A190" i="10"/>
  <c r="Y189" i="10"/>
  <c r="H189" i="10"/>
  <c r="L188" i="10" l="1"/>
  <c r="S189" i="13"/>
  <c r="CT189" i="12" s="1"/>
  <c r="CU189" i="12" s="1"/>
  <c r="CY189" i="12" s="1"/>
  <c r="DA189" i="12" s="1"/>
  <c r="L189" i="13"/>
  <c r="AX189" i="10" s="1"/>
  <c r="AY189" i="10" s="1"/>
  <c r="BC189" i="10" s="1"/>
  <c r="BE189" i="10" s="1"/>
  <c r="R189" i="13"/>
  <c r="CT189" i="8" s="1"/>
  <c r="CU189" i="8" s="1"/>
  <c r="CY189" i="8" s="1"/>
  <c r="DA189" i="8" s="1"/>
  <c r="G189" i="13"/>
  <c r="Z189" i="12" s="1"/>
  <c r="AA189" i="12" s="1"/>
  <c r="AE189" i="12" s="1"/>
  <c r="AG189" i="12" s="1"/>
  <c r="J189" i="13"/>
  <c r="AX189" i="8" s="1"/>
  <c r="AY189" i="8" s="1"/>
  <c r="BC189" i="8" s="1"/>
  <c r="BE189" i="8" s="1"/>
  <c r="N189" i="13"/>
  <c r="BV189" i="8" s="1"/>
  <c r="BW189" i="8" s="1"/>
  <c r="CA189" i="8" s="1"/>
  <c r="CC189" i="8" s="1"/>
  <c r="D189" i="13"/>
  <c r="B189" i="10" s="1"/>
  <c r="C189" i="10" s="1"/>
  <c r="G189" i="10" s="1"/>
  <c r="I189" i="10" s="1"/>
  <c r="Q189" i="13"/>
  <c r="BV189" i="11" s="1"/>
  <c r="BW189" i="11" s="1"/>
  <c r="CA189" i="11" s="1"/>
  <c r="CC189" i="11" s="1"/>
  <c r="V189" i="13"/>
  <c r="DR189" i="8" s="1"/>
  <c r="DS189" i="8" s="1"/>
  <c r="DW189" i="8" s="1"/>
  <c r="DY189" i="8" s="1"/>
  <c r="H189" i="13"/>
  <c r="Z189" i="10" s="1"/>
  <c r="AA189" i="10" s="1"/>
  <c r="AE189" i="10" s="1"/>
  <c r="AG189" i="10" s="1"/>
  <c r="M189" i="13"/>
  <c r="AX189" i="11" s="1"/>
  <c r="AY189" i="11" s="1"/>
  <c r="BC189" i="11" s="1"/>
  <c r="BE189" i="11" s="1"/>
  <c r="O189" i="13"/>
  <c r="BV189" i="12" s="1"/>
  <c r="BW189" i="12" s="1"/>
  <c r="CA189" i="12" s="1"/>
  <c r="CC189" i="12" s="1"/>
  <c r="K189" i="13"/>
  <c r="AX189" i="12" s="1"/>
  <c r="AY189" i="12" s="1"/>
  <c r="BC189" i="12" s="1"/>
  <c r="BE189" i="12" s="1"/>
  <c r="B189" i="13"/>
  <c r="B189" i="8" s="1"/>
  <c r="C189" i="8" s="1"/>
  <c r="G189" i="8" s="1"/>
  <c r="I189" i="8" s="1"/>
  <c r="A190" i="13"/>
  <c r="P189" i="13"/>
  <c r="BV189" i="10" s="1"/>
  <c r="BW189" i="10" s="1"/>
  <c r="CA189" i="10" s="1"/>
  <c r="CC189" i="10" s="1"/>
  <c r="E189" i="13"/>
  <c r="B189" i="11" s="1"/>
  <c r="C189" i="11" s="1"/>
  <c r="G189" i="11" s="1"/>
  <c r="I189" i="11" s="1"/>
  <c r="F189" i="13"/>
  <c r="Z189" i="8" s="1"/>
  <c r="AA189" i="8" s="1"/>
  <c r="AE189" i="8" s="1"/>
  <c r="AG189" i="8" s="1"/>
  <c r="C189" i="13"/>
  <c r="B189" i="12" s="1"/>
  <c r="C189" i="12" s="1"/>
  <c r="G189" i="12" s="1"/>
  <c r="I189" i="12" s="1"/>
  <c r="X189" i="13"/>
  <c r="DR189" i="10" s="1"/>
  <c r="DS189" i="10" s="1"/>
  <c r="DW189" i="10" s="1"/>
  <c r="DY189" i="10" s="1"/>
  <c r="Y189" i="13"/>
  <c r="DR189" i="11" s="1"/>
  <c r="DS189" i="11" s="1"/>
  <c r="DW189" i="11" s="1"/>
  <c r="DY189" i="11" s="1"/>
  <c r="U189" i="13"/>
  <c r="CT189" i="11" s="1"/>
  <c r="CU189" i="11" s="1"/>
  <c r="CY189" i="11" s="1"/>
  <c r="DA189" i="11" s="1"/>
  <c r="I189" i="13"/>
  <c r="Z189" i="11" s="1"/>
  <c r="AA189" i="11" s="1"/>
  <c r="AE189" i="11" s="1"/>
  <c r="AG189" i="11" s="1"/>
  <c r="T189" i="13"/>
  <c r="CT189" i="10" s="1"/>
  <c r="CU189" i="10" s="1"/>
  <c r="CY189" i="10" s="1"/>
  <c r="DA189" i="10" s="1"/>
  <c r="W189" i="13"/>
  <c r="DR189" i="12" s="1"/>
  <c r="DS189" i="12" s="1"/>
  <c r="DW189" i="12" s="1"/>
  <c r="DY189" i="12" s="1"/>
  <c r="DK180" i="11"/>
  <c r="DO180" i="11"/>
  <c r="DP180" i="11" s="1"/>
  <c r="EI181" i="10"/>
  <c r="EM181" i="10"/>
  <c r="EN181" i="10" s="1"/>
  <c r="S184" i="11"/>
  <c r="W184" i="11"/>
  <c r="X184" i="11" s="1"/>
  <c r="S184" i="12"/>
  <c r="W184" i="12"/>
  <c r="X184" i="12" s="1"/>
  <c r="BO182" i="11"/>
  <c r="BS182" i="11"/>
  <c r="BT182" i="11" s="1"/>
  <c r="EI179" i="12"/>
  <c r="EM179" i="12"/>
  <c r="EN179" i="12" s="1"/>
  <c r="AQ185" i="10"/>
  <c r="AU185" i="10"/>
  <c r="AV185" i="10" s="1"/>
  <c r="EI179" i="11"/>
  <c r="EM179" i="11"/>
  <c r="EN179" i="11" s="1"/>
  <c r="AQ183" i="11"/>
  <c r="AU183" i="11"/>
  <c r="AV183" i="11" s="1"/>
  <c r="BO184" i="10"/>
  <c r="BS184" i="10"/>
  <c r="BT184" i="10" s="1"/>
  <c r="CM181" i="12"/>
  <c r="CQ181" i="12"/>
  <c r="CR181" i="12" s="1"/>
  <c r="CM181" i="11"/>
  <c r="CQ181" i="11"/>
  <c r="CR181" i="11" s="1"/>
  <c r="BO181" i="8"/>
  <c r="BS181" i="8"/>
  <c r="BT181" i="8" s="1"/>
  <c r="BS182" i="12"/>
  <c r="BT182" i="12" s="1"/>
  <c r="BO182" i="12"/>
  <c r="DO182" i="10"/>
  <c r="DP182" i="10" s="1"/>
  <c r="DK182" i="10"/>
  <c r="S186" i="10"/>
  <c r="W186" i="10"/>
  <c r="X186" i="10" s="1"/>
  <c r="DK180" i="12"/>
  <c r="DO180" i="12"/>
  <c r="DP180" i="12" s="1"/>
  <c r="CM183" i="10"/>
  <c r="CQ183" i="10"/>
  <c r="CR183" i="10" s="1"/>
  <c r="AU183" i="12"/>
  <c r="AV183" i="12" s="1"/>
  <c r="AQ183" i="12"/>
  <c r="CI182" i="11"/>
  <c r="CL182" i="11" s="1"/>
  <c r="DG181" i="12"/>
  <c r="DJ181" i="12" s="1"/>
  <c r="EE179" i="8"/>
  <c r="EH179" i="8" s="1"/>
  <c r="EE182" i="10"/>
  <c r="EH182" i="10" s="1"/>
  <c r="AM184" i="12"/>
  <c r="AP184" i="12" s="1"/>
  <c r="DG183" i="10"/>
  <c r="DJ183" i="10" s="1"/>
  <c r="BK185" i="10"/>
  <c r="BN185" i="10" s="1"/>
  <c r="BK183" i="11"/>
  <c r="BN183" i="11" s="1"/>
  <c r="CI181" i="8"/>
  <c r="CL181" i="8" s="1"/>
  <c r="DG180" i="8"/>
  <c r="DJ180" i="8" s="1"/>
  <c r="AM183" i="8"/>
  <c r="AP183" i="8" s="1"/>
  <c r="AQ183" i="8" s="1"/>
  <c r="AU183" i="8" s="1"/>
  <c r="AV183" i="8" s="1"/>
  <c r="BK183" i="8"/>
  <c r="BN183" i="8" s="1"/>
  <c r="EE180" i="11"/>
  <c r="EH180" i="11" s="1"/>
  <c r="O185" i="11"/>
  <c r="R185" i="11" s="1"/>
  <c r="DG181" i="11"/>
  <c r="DJ181" i="11" s="1"/>
  <c r="CI182" i="12"/>
  <c r="CL182" i="12" s="1"/>
  <c r="AM186" i="10"/>
  <c r="AP186" i="10" s="1"/>
  <c r="AM184" i="11"/>
  <c r="AP184" i="11" s="1"/>
  <c r="O184" i="8"/>
  <c r="R184" i="8" s="1"/>
  <c r="S184" i="8" s="1"/>
  <c r="W184" i="8" s="1"/>
  <c r="X184" i="8" s="1"/>
  <c r="BK182" i="8"/>
  <c r="BN182" i="8" s="1"/>
  <c r="EE180" i="12"/>
  <c r="EH180" i="12" s="1"/>
  <c r="O187" i="10"/>
  <c r="R187" i="10" s="1"/>
  <c r="CI184" i="10"/>
  <c r="CL184" i="10" s="1"/>
  <c r="AM184" i="8"/>
  <c r="AP184" i="8" s="1"/>
  <c r="AQ184" i="8" s="1"/>
  <c r="AU184" i="8" s="1"/>
  <c r="AV184" i="8" s="1"/>
  <c r="O185" i="12"/>
  <c r="R185" i="12" s="1"/>
  <c r="BK183" i="12"/>
  <c r="BN183" i="12" s="1"/>
  <c r="CI182" i="8"/>
  <c r="CL182" i="8" s="1"/>
  <c r="DM182" i="8"/>
  <c r="DE182" i="8"/>
  <c r="DF182" i="8" s="1"/>
  <c r="DZ181" i="8"/>
  <c r="EB181" i="8" s="1"/>
  <c r="CS184" i="8"/>
  <c r="CB184" i="8"/>
  <c r="CD184" i="8" s="1"/>
  <c r="CF184" i="8" s="1"/>
  <c r="CD183" i="8"/>
  <c r="CF183" i="8" s="1"/>
  <c r="DM181" i="8"/>
  <c r="DE181" i="8"/>
  <c r="DF181" i="8" s="1"/>
  <c r="DQ183" i="8"/>
  <c r="CZ183" i="8"/>
  <c r="AH185" i="8"/>
  <c r="AJ185" i="8" s="1"/>
  <c r="J186" i="8"/>
  <c r="L186" i="8" s="1"/>
  <c r="BU185" i="8"/>
  <c r="BD185" i="8"/>
  <c r="U185" i="8"/>
  <c r="M185" i="8"/>
  <c r="N185" i="8" s="1"/>
  <c r="AW186" i="8"/>
  <c r="AF186" i="8"/>
  <c r="AH186" i="8" s="1"/>
  <c r="AJ186" i="8" s="1"/>
  <c r="EK180" i="8"/>
  <c r="EC180" i="8"/>
  <c r="ED180" i="8" s="1"/>
  <c r="Y187" i="8"/>
  <c r="A188" i="8"/>
  <c r="H187" i="8"/>
  <c r="DX182" i="8"/>
  <c r="EO182" i="8"/>
  <c r="BQ184" i="8"/>
  <c r="BI184" i="8"/>
  <c r="BJ184" i="8" s="1"/>
  <c r="EK181" i="11"/>
  <c r="EC181" i="11"/>
  <c r="ED181" i="11" s="1"/>
  <c r="BU186" i="11"/>
  <c r="BD186" i="11"/>
  <c r="J187" i="11"/>
  <c r="L187" i="11" s="1"/>
  <c r="CD186" i="10"/>
  <c r="CF186" i="10" s="1"/>
  <c r="DQ184" i="11"/>
  <c r="CZ184" i="11"/>
  <c r="EO183" i="11"/>
  <c r="DX183" i="11"/>
  <c r="A189" i="12"/>
  <c r="Y188" i="12"/>
  <c r="H188" i="12"/>
  <c r="BU188" i="10"/>
  <c r="BD188" i="10"/>
  <c r="BF187" i="10"/>
  <c r="BH187" i="10" s="1"/>
  <c r="U188" i="10"/>
  <c r="M188" i="10"/>
  <c r="N188" i="10" s="1"/>
  <c r="AF187" i="11"/>
  <c r="AW187" i="11"/>
  <c r="DQ186" i="10"/>
  <c r="CZ186" i="10"/>
  <c r="DZ182" i="12"/>
  <c r="EB182" i="12" s="1"/>
  <c r="EK183" i="10"/>
  <c r="EC183" i="10"/>
  <c r="ED183" i="10" s="1"/>
  <c r="AH188" i="10"/>
  <c r="AJ188" i="10" s="1"/>
  <c r="CS187" i="10"/>
  <c r="CB187" i="10"/>
  <c r="Y188" i="11"/>
  <c r="A189" i="11"/>
  <c r="H188" i="11"/>
  <c r="DM182" i="11"/>
  <c r="DE182" i="11"/>
  <c r="DF182" i="11" s="1"/>
  <c r="DM182" i="12"/>
  <c r="DE182" i="12"/>
  <c r="DF182" i="12" s="1"/>
  <c r="BQ186" i="10"/>
  <c r="BI186" i="10"/>
  <c r="BJ186" i="10" s="1"/>
  <c r="AS187" i="10"/>
  <c r="AK187" i="10"/>
  <c r="AL187" i="10" s="1"/>
  <c r="AH186" i="12"/>
  <c r="AJ186" i="12" s="1"/>
  <c r="DZ182" i="11"/>
  <c r="EB182" i="11" s="1"/>
  <c r="J189" i="10"/>
  <c r="L189" i="10" s="1"/>
  <c r="BQ184" i="11"/>
  <c r="BI184" i="11"/>
  <c r="BJ184" i="11" s="1"/>
  <c r="CS185" i="11"/>
  <c r="CB185" i="11"/>
  <c r="EK181" i="12"/>
  <c r="EC181" i="12"/>
  <c r="ED181" i="12" s="1"/>
  <c r="BU186" i="12"/>
  <c r="BD186" i="12"/>
  <c r="AS185" i="11"/>
  <c r="AK185" i="11"/>
  <c r="AL185" i="11" s="1"/>
  <c r="CO183" i="11"/>
  <c r="CG183" i="11"/>
  <c r="CH183" i="11" s="1"/>
  <c r="DB185" i="10"/>
  <c r="DD185" i="10" s="1"/>
  <c r="AW189" i="10"/>
  <c r="AF189" i="10"/>
  <c r="BF185" i="11"/>
  <c r="BH185" i="11" s="1"/>
  <c r="DX185" i="10"/>
  <c r="EO185" i="10"/>
  <c r="DB183" i="12"/>
  <c r="DD183" i="12" s="1"/>
  <c r="AS185" i="12"/>
  <c r="AK185" i="12"/>
  <c r="AL185" i="12" s="1"/>
  <c r="DZ184" i="10"/>
  <c r="EB184" i="10" s="1"/>
  <c r="Y190" i="10"/>
  <c r="A191" i="10"/>
  <c r="H190" i="10"/>
  <c r="J190" i="10" s="1"/>
  <c r="CO185" i="10"/>
  <c r="CG185" i="10"/>
  <c r="CH185" i="10" s="1"/>
  <c r="CD184" i="12"/>
  <c r="CF184" i="12" s="1"/>
  <c r="DM184" i="10"/>
  <c r="DE184" i="10"/>
  <c r="DF184" i="10" s="1"/>
  <c r="U186" i="11"/>
  <c r="M186" i="11"/>
  <c r="N186" i="11" s="1"/>
  <c r="BQ184" i="12"/>
  <c r="BI184" i="12"/>
  <c r="BJ184" i="12" s="1"/>
  <c r="J187" i="12"/>
  <c r="L187" i="12" s="1"/>
  <c r="BF185" i="12"/>
  <c r="BH185" i="12" s="1"/>
  <c r="DX183" i="12"/>
  <c r="EO183" i="12"/>
  <c r="AH186" i="11"/>
  <c r="AJ186" i="11" s="1"/>
  <c r="U186" i="12"/>
  <c r="M186" i="12"/>
  <c r="N186" i="12" s="1"/>
  <c r="CZ184" i="12"/>
  <c r="DQ184" i="12"/>
  <c r="CD184" i="11"/>
  <c r="CF184" i="11" s="1"/>
  <c r="DB183" i="11"/>
  <c r="DD183" i="11" s="1"/>
  <c r="AW187" i="12"/>
  <c r="AF187" i="12"/>
  <c r="CS185" i="12"/>
  <c r="CB185" i="12"/>
  <c r="CO183" i="12"/>
  <c r="CG183" i="12"/>
  <c r="CH183" i="12" s="1"/>
  <c r="R190" i="13" l="1"/>
  <c r="CT190" i="8" s="1"/>
  <c r="CU190" i="8" s="1"/>
  <c r="CY190" i="8" s="1"/>
  <c r="DA190" i="8" s="1"/>
  <c r="O190" i="13"/>
  <c r="BV190" i="12" s="1"/>
  <c r="BW190" i="12" s="1"/>
  <c r="CA190" i="12" s="1"/>
  <c r="CC190" i="12" s="1"/>
  <c r="V190" i="13"/>
  <c r="DR190" i="8" s="1"/>
  <c r="DS190" i="8" s="1"/>
  <c r="DW190" i="8" s="1"/>
  <c r="DY190" i="8" s="1"/>
  <c r="N190" i="13"/>
  <c r="BV190" i="8" s="1"/>
  <c r="BW190" i="8" s="1"/>
  <c r="CA190" i="8" s="1"/>
  <c r="CC190" i="8" s="1"/>
  <c r="X190" i="13"/>
  <c r="DR190" i="10" s="1"/>
  <c r="DS190" i="10" s="1"/>
  <c r="DW190" i="10" s="1"/>
  <c r="DY190" i="10" s="1"/>
  <c r="L190" i="13"/>
  <c r="AX190" i="10" s="1"/>
  <c r="AY190" i="10" s="1"/>
  <c r="BC190" i="10" s="1"/>
  <c r="BE190" i="10" s="1"/>
  <c r="G190" i="13"/>
  <c r="Z190" i="12" s="1"/>
  <c r="AA190" i="12" s="1"/>
  <c r="AE190" i="12" s="1"/>
  <c r="AG190" i="12" s="1"/>
  <c r="F190" i="13"/>
  <c r="Z190" i="8" s="1"/>
  <c r="AA190" i="8" s="1"/>
  <c r="AE190" i="8" s="1"/>
  <c r="AG190" i="8" s="1"/>
  <c r="H190" i="13"/>
  <c r="Z190" i="10" s="1"/>
  <c r="AA190" i="10" s="1"/>
  <c r="AE190" i="10" s="1"/>
  <c r="AG190" i="10" s="1"/>
  <c r="E190" i="13"/>
  <c r="B190" i="11" s="1"/>
  <c r="C190" i="11" s="1"/>
  <c r="G190" i="11" s="1"/>
  <c r="I190" i="11" s="1"/>
  <c r="C190" i="13"/>
  <c r="B190" i="12" s="1"/>
  <c r="C190" i="12" s="1"/>
  <c r="G190" i="12" s="1"/>
  <c r="I190" i="12" s="1"/>
  <c r="I190" i="13"/>
  <c r="Z190" i="11" s="1"/>
  <c r="AA190" i="11" s="1"/>
  <c r="AE190" i="11" s="1"/>
  <c r="AG190" i="11" s="1"/>
  <c r="T190" i="13"/>
  <c r="CT190" i="10" s="1"/>
  <c r="CU190" i="10" s="1"/>
  <c r="CY190" i="10" s="1"/>
  <c r="DA190" i="10" s="1"/>
  <c r="J190" i="13"/>
  <c r="AX190" i="8" s="1"/>
  <c r="AY190" i="8" s="1"/>
  <c r="BC190" i="8" s="1"/>
  <c r="BE190" i="8" s="1"/>
  <c r="K190" i="13"/>
  <c r="AX190" i="12" s="1"/>
  <c r="AY190" i="12" s="1"/>
  <c r="BC190" i="12" s="1"/>
  <c r="BE190" i="12" s="1"/>
  <c r="B190" i="13"/>
  <c r="B190" i="8" s="1"/>
  <c r="C190" i="8" s="1"/>
  <c r="G190" i="8" s="1"/>
  <c r="I190" i="8" s="1"/>
  <c r="U190" i="13"/>
  <c r="CT190" i="11" s="1"/>
  <c r="CU190" i="11" s="1"/>
  <c r="CY190" i="11" s="1"/>
  <c r="DA190" i="11" s="1"/>
  <c r="W190" i="13"/>
  <c r="DR190" i="12" s="1"/>
  <c r="DS190" i="12" s="1"/>
  <c r="DW190" i="12" s="1"/>
  <c r="DY190" i="12" s="1"/>
  <c r="Q190" i="13"/>
  <c r="BV190" i="11" s="1"/>
  <c r="BW190" i="11" s="1"/>
  <c r="CA190" i="11" s="1"/>
  <c r="CC190" i="11" s="1"/>
  <c r="P190" i="13"/>
  <c r="BV190" i="10" s="1"/>
  <c r="BW190" i="10" s="1"/>
  <c r="CA190" i="10" s="1"/>
  <c r="CC190" i="10" s="1"/>
  <c r="D190" i="13"/>
  <c r="B190" i="10" s="1"/>
  <c r="C190" i="10" s="1"/>
  <c r="G190" i="10" s="1"/>
  <c r="I190" i="10" s="1"/>
  <c r="M190" i="10" s="1"/>
  <c r="N190" i="10" s="1"/>
  <c r="M190" i="13"/>
  <c r="AX190" i="11" s="1"/>
  <c r="AY190" i="11" s="1"/>
  <c r="BC190" i="11" s="1"/>
  <c r="BE190" i="11" s="1"/>
  <c r="A191" i="13"/>
  <c r="Y190" i="13"/>
  <c r="DR190" i="11" s="1"/>
  <c r="DS190" i="11" s="1"/>
  <c r="DW190" i="11" s="1"/>
  <c r="DY190" i="11" s="1"/>
  <c r="S190" i="13"/>
  <c r="CT190" i="12" s="1"/>
  <c r="CU190" i="12" s="1"/>
  <c r="CY190" i="12" s="1"/>
  <c r="DA190" i="12" s="1"/>
  <c r="CQ182" i="8"/>
  <c r="CR182" i="8" s="1"/>
  <c r="CM182" i="8"/>
  <c r="BO183" i="12"/>
  <c r="BS183" i="12"/>
  <c r="BT183" i="12" s="1"/>
  <c r="AU184" i="11"/>
  <c r="AV184" i="11" s="1"/>
  <c r="AQ184" i="11"/>
  <c r="DK180" i="8"/>
  <c r="DO180" i="8"/>
  <c r="DP180" i="8" s="1"/>
  <c r="DK181" i="12"/>
  <c r="DO181" i="12"/>
  <c r="DP181" i="12" s="1"/>
  <c r="S185" i="12"/>
  <c r="W185" i="12"/>
  <c r="X185" i="12" s="1"/>
  <c r="AQ186" i="10"/>
  <c r="AU186" i="10"/>
  <c r="AV186" i="10" s="1"/>
  <c r="CM181" i="8"/>
  <c r="CQ181" i="8"/>
  <c r="CR181" i="8" s="1"/>
  <c r="CM182" i="11"/>
  <c r="CQ182" i="11"/>
  <c r="CR182" i="11" s="1"/>
  <c r="CM182" i="12"/>
  <c r="CQ182" i="12"/>
  <c r="CR182" i="12" s="1"/>
  <c r="BO183" i="11"/>
  <c r="BS183" i="11"/>
  <c r="BT183" i="11" s="1"/>
  <c r="CQ184" i="10"/>
  <c r="CR184" i="10" s="1"/>
  <c r="CM184" i="10"/>
  <c r="DK181" i="11"/>
  <c r="DO181" i="11"/>
  <c r="DP181" i="11" s="1"/>
  <c r="BO185" i="10"/>
  <c r="BS185" i="10"/>
  <c r="BT185" i="10" s="1"/>
  <c r="W187" i="10"/>
  <c r="X187" i="10" s="1"/>
  <c r="S187" i="10"/>
  <c r="S185" i="11"/>
  <c r="W185" i="11"/>
  <c r="X185" i="11" s="1"/>
  <c r="DK183" i="10"/>
  <c r="DO183" i="10"/>
  <c r="DP183" i="10" s="1"/>
  <c r="EI180" i="12"/>
  <c r="EM180" i="12"/>
  <c r="EN180" i="12" s="1"/>
  <c r="EI180" i="11"/>
  <c r="EM180" i="11"/>
  <c r="EN180" i="11" s="1"/>
  <c r="AQ184" i="12"/>
  <c r="AU184" i="12"/>
  <c r="AV184" i="12" s="1"/>
  <c r="BO182" i="8"/>
  <c r="BS182" i="8"/>
  <c r="BT182" i="8" s="1"/>
  <c r="BO183" i="8"/>
  <c r="BS183" i="8"/>
  <c r="BT183" i="8" s="1"/>
  <c r="EI182" i="10"/>
  <c r="EM182" i="10"/>
  <c r="EN182" i="10" s="1"/>
  <c r="EI179" i="8"/>
  <c r="EM179" i="8"/>
  <c r="EN179" i="8" s="1"/>
  <c r="AM187" i="10"/>
  <c r="AP187" i="10" s="1"/>
  <c r="O188" i="10"/>
  <c r="R188" i="10" s="1"/>
  <c r="CI183" i="12"/>
  <c r="CL183" i="12" s="1"/>
  <c r="CI185" i="10"/>
  <c r="CL185" i="10" s="1"/>
  <c r="CI183" i="11"/>
  <c r="CL183" i="11" s="1"/>
  <c r="EE181" i="11"/>
  <c r="EH181" i="11" s="1"/>
  <c r="BK184" i="12"/>
  <c r="BN184" i="12" s="1"/>
  <c r="BK186" i="10"/>
  <c r="BN186" i="10" s="1"/>
  <c r="EE180" i="8"/>
  <c r="EH180" i="8" s="1"/>
  <c r="O186" i="12"/>
  <c r="R186" i="12" s="1"/>
  <c r="AM185" i="11"/>
  <c r="AP185" i="11" s="1"/>
  <c r="BK184" i="11"/>
  <c r="BN184" i="11" s="1"/>
  <c r="BK184" i="8"/>
  <c r="BN184" i="8" s="1"/>
  <c r="DG182" i="12"/>
  <c r="DJ182" i="12" s="1"/>
  <c r="DG182" i="8"/>
  <c r="DJ182" i="8" s="1"/>
  <c r="O186" i="11"/>
  <c r="R186" i="11" s="1"/>
  <c r="DG182" i="11"/>
  <c r="DJ182" i="11" s="1"/>
  <c r="O185" i="8"/>
  <c r="R185" i="8" s="1"/>
  <c r="S185" i="8" s="1"/>
  <c r="W185" i="8" s="1"/>
  <c r="X185" i="8" s="1"/>
  <c r="DG181" i="8"/>
  <c r="DJ181" i="8" s="1"/>
  <c r="DG184" i="10"/>
  <c r="DJ184" i="10" s="1"/>
  <c r="AM185" i="12"/>
  <c r="AP185" i="12" s="1"/>
  <c r="EE181" i="12"/>
  <c r="EH181" i="12" s="1"/>
  <c r="EE183" i="10"/>
  <c r="EH183" i="10" s="1"/>
  <c r="U190" i="10"/>
  <c r="J187" i="8"/>
  <c r="L187" i="8" s="1"/>
  <c r="BD186" i="8"/>
  <c r="BF186" i="8" s="1"/>
  <c r="BH186" i="8" s="1"/>
  <c r="BU186" i="8"/>
  <c r="AS185" i="8"/>
  <c r="AK185" i="8"/>
  <c r="AL185" i="8" s="1"/>
  <c r="CO184" i="8"/>
  <c r="CG184" i="8"/>
  <c r="CH184" i="8" s="1"/>
  <c r="H188" i="8"/>
  <c r="A189" i="8"/>
  <c r="Y188" i="8"/>
  <c r="DB183" i="8"/>
  <c r="DD183" i="8" s="1"/>
  <c r="DQ184" i="8"/>
  <c r="CZ184" i="8"/>
  <c r="AF187" i="8"/>
  <c r="AH187" i="8" s="1"/>
  <c r="AJ187" i="8" s="1"/>
  <c r="AW187" i="8"/>
  <c r="EO183" i="8"/>
  <c r="DX183" i="8"/>
  <c r="BF185" i="8"/>
  <c r="BH185" i="8" s="1"/>
  <c r="EC181" i="8"/>
  <c r="ED181" i="8" s="1"/>
  <c r="EK181" i="8"/>
  <c r="CS185" i="8"/>
  <c r="CB185" i="8"/>
  <c r="CO183" i="8"/>
  <c r="CG183" i="8"/>
  <c r="CH183" i="8" s="1"/>
  <c r="U186" i="8"/>
  <c r="M186" i="8"/>
  <c r="N186" i="8" s="1"/>
  <c r="DZ182" i="8"/>
  <c r="EB182" i="8" s="1"/>
  <c r="AS186" i="8"/>
  <c r="AK186" i="8"/>
  <c r="AL186" i="8" s="1"/>
  <c r="DB184" i="12"/>
  <c r="DD184" i="12" s="1"/>
  <c r="CS188" i="10"/>
  <c r="CB188" i="10"/>
  <c r="DB184" i="11"/>
  <c r="DD184" i="11" s="1"/>
  <c r="CS186" i="11"/>
  <c r="CB186" i="11"/>
  <c r="AH187" i="12"/>
  <c r="AJ187" i="12" s="1"/>
  <c r="BF186" i="12"/>
  <c r="BH186" i="12" s="1"/>
  <c r="J188" i="11"/>
  <c r="L188" i="11" s="1"/>
  <c r="EK182" i="12"/>
  <c r="EC182" i="12"/>
  <c r="ED182" i="12" s="1"/>
  <c r="DX184" i="11"/>
  <c r="EO184" i="11"/>
  <c r="BU187" i="12"/>
  <c r="BD187" i="12"/>
  <c r="H191" i="10"/>
  <c r="A192" i="10"/>
  <c r="Y191" i="10"/>
  <c r="CB186" i="12"/>
  <c r="CS186" i="12"/>
  <c r="U189" i="10"/>
  <c r="M189" i="10"/>
  <c r="N189" i="10" s="1"/>
  <c r="Y189" i="11"/>
  <c r="A190" i="11"/>
  <c r="H189" i="11"/>
  <c r="AW190" i="10"/>
  <c r="AF190" i="10"/>
  <c r="BQ185" i="11"/>
  <c r="BI185" i="11"/>
  <c r="BJ185" i="11" s="1"/>
  <c r="EK182" i="11"/>
  <c r="EC182" i="11"/>
  <c r="ED182" i="11" s="1"/>
  <c r="AW188" i="11"/>
  <c r="AF188" i="11"/>
  <c r="AS188" i="10"/>
  <c r="AK188" i="10"/>
  <c r="AL188" i="10" s="1"/>
  <c r="J188" i="12"/>
  <c r="L188" i="12" s="1"/>
  <c r="CO186" i="10"/>
  <c r="CG186" i="10"/>
  <c r="CH186" i="10" s="1"/>
  <c r="DM183" i="11"/>
  <c r="DE183" i="11"/>
  <c r="DF183" i="11" s="1"/>
  <c r="AS186" i="11"/>
  <c r="AK186" i="11"/>
  <c r="AL186" i="11" s="1"/>
  <c r="BQ185" i="12"/>
  <c r="BI185" i="12"/>
  <c r="BJ185" i="12" s="1"/>
  <c r="DM183" i="12"/>
  <c r="DE183" i="12"/>
  <c r="DF183" i="12" s="1"/>
  <c r="DM185" i="10"/>
  <c r="DE185" i="10"/>
  <c r="DF185" i="10" s="1"/>
  <c r="CD187" i="10"/>
  <c r="CF187" i="10" s="1"/>
  <c r="DB186" i="10"/>
  <c r="DD186" i="10" s="1"/>
  <c r="BQ187" i="10"/>
  <c r="BI187" i="10"/>
  <c r="BJ187" i="10" s="1"/>
  <c r="AW188" i="12"/>
  <c r="AF188" i="12"/>
  <c r="AH189" i="10"/>
  <c r="AJ189" i="10" s="1"/>
  <c r="CD185" i="11"/>
  <c r="CF185" i="11" s="1"/>
  <c r="DQ187" i="10"/>
  <c r="CZ187" i="10"/>
  <c r="DX186" i="10"/>
  <c r="EO186" i="10"/>
  <c r="Y189" i="12"/>
  <c r="A190" i="12"/>
  <c r="H189" i="12"/>
  <c r="U187" i="11"/>
  <c r="M187" i="11"/>
  <c r="N187" i="11" s="1"/>
  <c r="CD185" i="12"/>
  <c r="CF185" i="12" s="1"/>
  <c r="CO184" i="11"/>
  <c r="CG184" i="11"/>
  <c r="CH184" i="11" s="1"/>
  <c r="DZ183" i="12"/>
  <c r="EB183" i="12" s="1"/>
  <c r="U187" i="12"/>
  <c r="M187" i="12"/>
  <c r="N187" i="12" s="1"/>
  <c r="CO184" i="12"/>
  <c r="CG184" i="12"/>
  <c r="CH184" i="12" s="1"/>
  <c r="EK184" i="10"/>
  <c r="EC184" i="10"/>
  <c r="ED184" i="10" s="1"/>
  <c r="DZ185" i="10"/>
  <c r="EB185" i="10" s="1"/>
  <c r="BU189" i="10"/>
  <c r="BD189" i="10"/>
  <c r="DQ185" i="11"/>
  <c r="CZ185" i="11"/>
  <c r="BD187" i="11"/>
  <c r="BU187" i="11"/>
  <c r="DZ183" i="11"/>
  <c r="EB183" i="11" s="1"/>
  <c r="CZ185" i="12"/>
  <c r="DQ185" i="12"/>
  <c r="DX184" i="12"/>
  <c r="EO184" i="12"/>
  <c r="AS186" i="12"/>
  <c r="AK186" i="12"/>
  <c r="AL186" i="12" s="1"/>
  <c r="AH187" i="11"/>
  <c r="AJ187" i="11" s="1"/>
  <c r="BF188" i="10"/>
  <c r="BH188" i="10" s="1"/>
  <c r="BF186" i="11"/>
  <c r="BH186" i="11" s="1"/>
  <c r="R191" i="13" l="1"/>
  <c r="CT191" i="8" s="1"/>
  <c r="CU191" i="8" s="1"/>
  <c r="CY191" i="8" s="1"/>
  <c r="DA191" i="8" s="1"/>
  <c r="C191" i="13"/>
  <c r="B191" i="12" s="1"/>
  <c r="C191" i="12" s="1"/>
  <c r="G191" i="12" s="1"/>
  <c r="I191" i="12" s="1"/>
  <c r="I191" i="13"/>
  <c r="Z191" i="11" s="1"/>
  <c r="AA191" i="11" s="1"/>
  <c r="AE191" i="11" s="1"/>
  <c r="AG191" i="11" s="1"/>
  <c r="A192" i="13"/>
  <c r="N191" i="13"/>
  <c r="BV191" i="8" s="1"/>
  <c r="BW191" i="8" s="1"/>
  <c r="CA191" i="8" s="1"/>
  <c r="CC191" i="8" s="1"/>
  <c r="G191" i="13"/>
  <c r="Z191" i="12" s="1"/>
  <c r="AA191" i="12" s="1"/>
  <c r="AE191" i="12" s="1"/>
  <c r="AG191" i="12" s="1"/>
  <c r="P191" i="13"/>
  <c r="BV191" i="10" s="1"/>
  <c r="BW191" i="10" s="1"/>
  <c r="CA191" i="10" s="1"/>
  <c r="CC191" i="10" s="1"/>
  <c r="K191" i="13"/>
  <c r="AX191" i="12" s="1"/>
  <c r="AY191" i="12" s="1"/>
  <c r="BC191" i="12" s="1"/>
  <c r="BE191" i="12" s="1"/>
  <c r="V191" i="13"/>
  <c r="DR191" i="8" s="1"/>
  <c r="DS191" i="8" s="1"/>
  <c r="DW191" i="8" s="1"/>
  <c r="DY191" i="8" s="1"/>
  <c r="S191" i="13"/>
  <c r="CT191" i="12" s="1"/>
  <c r="CU191" i="12" s="1"/>
  <c r="CY191" i="12" s="1"/>
  <c r="DA191" i="12" s="1"/>
  <c r="T191" i="13"/>
  <c r="CT191" i="10" s="1"/>
  <c r="CU191" i="10" s="1"/>
  <c r="CY191" i="10" s="1"/>
  <c r="DA191" i="10" s="1"/>
  <c r="U191" i="13"/>
  <c r="CT191" i="11" s="1"/>
  <c r="CU191" i="11" s="1"/>
  <c r="CY191" i="11" s="1"/>
  <c r="DA191" i="11" s="1"/>
  <c r="X191" i="13"/>
  <c r="DR191" i="10" s="1"/>
  <c r="DS191" i="10" s="1"/>
  <c r="DW191" i="10" s="1"/>
  <c r="DY191" i="10" s="1"/>
  <c r="F191" i="13"/>
  <c r="Z191" i="8" s="1"/>
  <c r="AA191" i="8" s="1"/>
  <c r="AE191" i="8" s="1"/>
  <c r="AG191" i="8" s="1"/>
  <c r="M191" i="13"/>
  <c r="AX191" i="11" s="1"/>
  <c r="AY191" i="11" s="1"/>
  <c r="BC191" i="11" s="1"/>
  <c r="BE191" i="11" s="1"/>
  <c r="Y191" i="13"/>
  <c r="DR191" i="11" s="1"/>
  <c r="DS191" i="11" s="1"/>
  <c r="DW191" i="11" s="1"/>
  <c r="DY191" i="11" s="1"/>
  <c r="B191" i="13"/>
  <c r="B191" i="8" s="1"/>
  <c r="C191" i="8" s="1"/>
  <c r="G191" i="8" s="1"/>
  <c r="I191" i="8" s="1"/>
  <c r="E191" i="13"/>
  <c r="B191" i="11" s="1"/>
  <c r="C191" i="11" s="1"/>
  <c r="G191" i="11" s="1"/>
  <c r="I191" i="11" s="1"/>
  <c r="Q191" i="13"/>
  <c r="BV191" i="11" s="1"/>
  <c r="BW191" i="11" s="1"/>
  <c r="CA191" i="11" s="1"/>
  <c r="CC191" i="11" s="1"/>
  <c r="D191" i="13"/>
  <c r="B191" i="10" s="1"/>
  <c r="C191" i="10" s="1"/>
  <c r="G191" i="10" s="1"/>
  <c r="I191" i="10" s="1"/>
  <c r="W191" i="13"/>
  <c r="DR191" i="12" s="1"/>
  <c r="DS191" i="12" s="1"/>
  <c r="DW191" i="12" s="1"/>
  <c r="DY191" i="12" s="1"/>
  <c r="H191" i="13"/>
  <c r="Z191" i="10" s="1"/>
  <c r="AA191" i="10" s="1"/>
  <c r="AE191" i="10" s="1"/>
  <c r="AG191" i="10" s="1"/>
  <c r="J191" i="13"/>
  <c r="AX191" i="8" s="1"/>
  <c r="AY191" i="8" s="1"/>
  <c r="BC191" i="8" s="1"/>
  <c r="BE191" i="8" s="1"/>
  <c r="O191" i="13"/>
  <c r="BV191" i="12" s="1"/>
  <c r="BW191" i="12" s="1"/>
  <c r="CA191" i="12" s="1"/>
  <c r="CC191" i="12" s="1"/>
  <c r="L191" i="13"/>
  <c r="AX191" i="10" s="1"/>
  <c r="AY191" i="10" s="1"/>
  <c r="BC191" i="10" s="1"/>
  <c r="BE191" i="10" s="1"/>
  <c r="L190" i="10"/>
  <c r="S186" i="11"/>
  <c r="W186" i="11"/>
  <c r="X186" i="11" s="1"/>
  <c r="BO186" i="10"/>
  <c r="BS186" i="10"/>
  <c r="BT186" i="10" s="1"/>
  <c r="EI183" i="10"/>
  <c r="EM183" i="10"/>
  <c r="EN183" i="10" s="1"/>
  <c r="DK182" i="8"/>
  <c r="DO182" i="8"/>
  <c r="DP182" i="8" s="1"/>
  <c r="BO184" i="12"/>
  <c r="BS184" i="12"/>
  <c r="BT184" i="12" s="1"/>
  <c r="EI181" i="12"/>
  <c r="EM181" i="12"/>
  <c r="EN181" i="12" s="1"/>
  <c r="DK182" i="12"/>
  <c r="DO182" i="12"/>
  <c r="DP182" i="12" s="1"/>
  <c r="EI181" i="11"/>
  <c r="EM181" i="11"/>
  <c r="EN181" i="11" s="1"/>
  <c r="AQ185" i="12"/>
  <c r="AU185" i="12"/>
  <c r="AV185" i="12" s="1"/>
  <c r="BO184" i="8"/>
  <c r="BS184" i="8"/>
  <c r="BT184" i="8" s="1"/>
  <c r="CM183" i="11"/>
  <c r="CQ183" i="11"/>
  <c r="CR183" i="11" s="1"/>
  <c r="DO184" i="10"/>
  <c r="DP184" i="10" s="1"/>
  <c r="DK184" i="10"/>
  <c r="BO184" i="11"/>
  <c r="BS184" i="11"/>
  <c r="BT184" i="11" s="1"/>
  <c r="CM185" i="10"/>
  <c r="CQ185" i="10"/>
  <c r="CR185" i="10" s="1"/>
  <c r="DK181" i="8"/>
  <c r="DO181" i="8"/>
  <c r="DP181" i="8" s="1"/>
  <c r="AQ185" i="11"/>
  <c r="AU185" i="11"/>
  <c r="AV185" i="11" s="1"/>
  <c r="CM183" i="12"/>
  <c r="CQ183" i="12"/>
  <c r="CR183" i="12" s="1"/>
  <c r="S186" i="12"/>
  <c r="W186" i="12"/>
  <c r="X186" i="12" s="1"/>
  <c r="S188" i="10"/>
  <c r="W188" i="10"/>
  <c r="X188" i="10" s="1"/>
  <c r="DK182" i="11"/>
  <c r="DO182" i="11"/>
  <c r="DP182" i="11" s="1"/>
  <c r="EI180" i="8"/>
  <c r="EM180" i="8"/>
  <c r="EN180" i="8" s="1"/>
  <c r="AQ187" i="10"/>
  <c r="AU187" i="10"/>
  <c r="AV187" i="10" s="1"/>
  <c r="AM186" i="12"/>
  <c r="AP186" i="12" s="1"/>
  <c r="EE182" i="11"/>
  <c r="EH182" i="11" s="1"/>
  <c r="O190" i="10"/>
  <c r="R190" i="10" s="1"/>
  <c r="DG183" i="12"/>
  <c r="DJ183" i="12" s="1"/>
  <c r="CI186" i="10"/>
  <c r="CL186" i="10" s="1"/>
  <c r="CI183" i="8"/>
  <c r="CL183" i="8" s="1"/>
  <c r="CI184" i="11"/>
  <c r="CL184" i="11" s="1"/>
  <c r="EE184" i="10"/>
  <c r="EH184" i="10" s="1"/>
  <c r="BK187" i="10"/>
  <c r="BN187" i="10" s="1"/>
  <c r="BK185" i="12"/>
  <c r="BN185" i="12" s="1"/>
  <c r="BK185" i="11"/>
  <c r="BN185" i="11" s="1"/>
  <c r="CI184" i="8"/>
  <c r="CL184" i="8" s="1"/>
  <c r="AM188" i="10"/>
  <c r="AP188" i="10" s="1"/>
  <c r="AM186" i="8"/>
  <c r="AP186" i="8" s="1"/>
  <c r="AQ186" i="8" s="1"/>
  <c r="AU186" i="8" s="1"/>
  <c r="AV186" i="8" s="1"/>
  <c r="O189" i="10"/>
  <c r="R189" i="10" s="1"/>
  <c r="CI184" i="12"/>
  <c r="CL184" i="12" s="1"/>
  <c r="O187" i="11"/>
  <c r="R187" i="11" s="1"/>
  <c r="AM186" i="11"/>
  <c r="AP186" i="11" s="1"/>
  <c r="AM185" i="8"/>
  <c r="AP185" i="8" s="1"/>
  <c r="AQ185" i="8" s="1"/>
  <c r="AU185" i="8" s="1"/>
  <c r="AV185" i="8" s="1"/>
  <c r="EE182" i="12"/>
  <c r="EH182" i="12" s="1"/>
  <c r="EE181" i="8"/>
  <c r="EH181" i="8" s="1"/>
  <c r="O187" i="12"/>
  <c r="R187" i="12" s="1"/>
  <c r="DG185" i="10"/>
  <c r="DJ185" i="10" s="1"/>
  <c r="DG183" i="11"/>
  <c r="DJ183" i="11" s="1"/>
  <c r="O186" i="8"/>
  <c r="R186" i="8" s="1"/>
  <c r="S186" i="8" s="1"/>
  <c r="W186" i="8" s="1"/>
  <c r="X186" i="8" s="1"/>
  <c r="DB184" i="8"/>
  <c r="DD184" i="8" s="1"/>
  <c r="DX184" i="8"/>
  <c r="DZ184" i="8" s="1"/>
  <c r="EB184" i="8" s="1"/>
  <c r="EO184" i="8"/>
  <c r="BQ185" i="8"/>
  <c r="BI185" i="8"/>
  <c r="BJ185" i="8" s="1"/>
  <c r="DZ183" i="8"/>
  <c r="EB183" i="8" s="1"/>
  <c r="DM183" i="8"/>
  <c r="DE183" i="8"/>
  <c r="DF183" i="8" s="1"/>
  <c r="AW188" i="8"/>
  <c r="AF188" i="8"/>
  <c r="CS186" i="8"/>
  <c r="CB186" i="8"/>
  <c r="CD186" i="8" s="1"/>
  <c r="CF186" i="8" s="1"/>
  <c r="CD185" i="8"/>
  <c r="CF185" i="8" s="1"/>
  <c r="BU187" i="8"/>
  <c r="BD187" i="8"/>
  <c r="BF187" i="8" s="1"/>
  <c r="BH187" i="8" s="1"/>
  <c r="Y189" i="8"/>
  <c r="A190" i="8"/>
  <c r="H189" i="8"/>
  <c r="BQ186" i="8"/>
  <c r="BI186" i="8"/>
  <c r="BJ186" i="8" s="1"/>
  <c r="EK182" i="8"/>
  <c r="EC182" i="8"/>
  <c r="ED182" i="8" s="1"/>
  <c r="DQ185" i="8"/>
  <c r="CZ185" i="8"/>
  <c r="DB185" i="8" s="1"/>
  <c r="DD185" i="8" s="1"/>
  <c r="AS187" i="8"/>
  <c r="AK187" i="8"/>
  <c r="AL187" i="8" s="1"/>
  <c r="J188" i="8"/>
  <c r="L188" i="8" s="1"/>
  <c r="U187" i="8"/>
  <c r="M187" i="8"/>
  <c r="N187" i="8" s="1"/>
  <c r="DZ184" i="12"/>
  <c r="EB184" i="12" s="1"/>
  <c r="DB187" i="10"/>
  <c r="DD187" i="10" s="1"/>
  <c r="DM184" i="11"/>
  <c r="DE184" i="11"/>
  <c r="DF184" i="11" s="1"/>
  <c r="BF187" i="11"/>
  <c r="BH187" i="11" s="1"/>
  <c r="AS187" i="11"/>
  <c r="AK187" i="11"/>
  <c r="AL187" i="11" s="1"/>
  <c r="DX185" i="12"/>
  <c r="EO185" i="12"/>
  <c r="DX187" i="10"/>
  <c r="EO187" i="10"/>
  <c r="AS189" i="10"/>
  <c r="AK189" i="10"/>
  <c r="AL189" i="10" s="1"/>
  <c r="DQ186" i="12"/>
  <c r="CZ186" i="12"/>
  <c r="U188" i="11"/>
  <c r="M188" i="11"/>
  <c r="N188" i="11" s="1"/>
  <c r="CD188" i="10"/>
  <c r="CF188" i="10" s="1"/>
  <c r="DM184" i="12"/>
  <c r="DE184" i="12"/>
  <c r="DF184" i="12" s="1"/>
  <c r="DB185" i="12"/>
  <c r="DD185" i="12" s="1"/>
  <c r="DB185" i="11"/>
  <c r="DD185" i="11" s="1"/>
  <c r="J189" i="12"/>
  <c r="L189" i="12" s="1"/>
  <c r="CD186" i="12"/>
  <c r="CF186" i="12" s="1"/>
  <c r="DZ184" i="11"/>
  <c r="EB184" i="11" s="1"/>
  <c r="DQ188" i="10"/>
  <c r="CZ188" i="10"/>
  <c r="EO185" i="11"/>
  <c r="DX185" i="11"/>
  <c r="CO185" i="12"/>
  <c r="CG185" i="12"/>
  <c r="CH185" i="12" s="1"/>
  <c r="A191" i="12"/>
  <c r="Y190" i="12"/>
  <c r="H190" i="12"/>
  <c r="DM186" i="10"/>
  <c r="DE186" i="10"/>
  <c r="DF186" i="10" s="1"/>
  <c r="AH188" i="11"/>
  <c r="AJ188" i="11" s="1"/>
  <c r="AH190" i="10"/>
  <c r="AJ190" i="10" s="1"/>
  <c r="BQ186" i="12"/>
  <c r="BI186" i="12"/>
  <c r="BJ186" i="12" s="1"/>
  <c r="AS187" i="12"/>
  <c r="AK187" i="12"/>
  <c r="AL187" i="12" s="1"/>
  <c r="BF189" i="10"/>
  <c r="BH189" i="10" s="1"/>
  <c r="AW189" i="12"/>
  <c r="AF189" i="12"/>
  <c r="BD188" i="11"/>
  <c r="BU188" i="11"/>
  <c r="BU190" i="10"/>
  <c r="BD190" i="10"/>
  <c r="J189" i="11"/>
  <c r="L189" i="11" s="1"/>
  <c r="BF187" i="12"/>
  <c r="BH187" i="12" s="1"/>
  <c r="BQ186" i="11"/>
  <c r="BI186" i="11"/>
  <c r="BJ186" i="11" s="1"/>
  <c r="CS189" i="10"/>
  <c r="CB189" i="10"/>
  <c r="CO187" i="10"/>
  <c r="CG187" i="10"/>
  <c r="CH187" i="10" s="1"/>
  <c r="A191" i="11"/>
  <c r="Y190" i="11"/>
  <c r="H190" i="11"/>
  <c r="AW191" i="10"/>
  <c r="AF191" i="10"/>
  <c r="CS187" i="12"/>
  <c r="CB187" i="12"/>
  <c r="CD186" i="11"/>
  <c r="CF186" i="11" s="1"/>
  <c r="EK183" i="11"/>
  <c r="EC183" i="11"/>
  <c r="ED183" i="11" s="1"/>
  <c r="CO185" i="11"/>
  <c r="CG185" i="11"/>
  <c r="CH185" i="11" s="1"/>
  <c r="AH188" i="12"/>
  <c r="AJ188" i="12" s="1"/>
  <c r="AW189" i="11"/>
  <c r="AF189" i="11"/>
  <c r="H192" i="10"/>
  <c r="A193" i="10"/>
  <c r="Y192" i="10"/>
  <c r="DQ186" i="11"/>
  <c r="CZ186" i="11"/>
  <c r="BQ188" i="10"/>
  <c r="BI188" i="10"/>
  <c r="BJ188" i="10" s="1"/>
  <c r="CB187" i="11"/>
  <c r="CS187" i="11"/>
  <c r="EK185" i="10"/>
  <c r="EC185" i="10"/>
  <c r="ED185" i="10" s="1"/>
  <c r="EK183" i="12"/>
  <c r="EC183" i="12"/>
  <c r="ED183" i="12" s="1"/>
  <c r="DZ186" i="10"/>
  <c r="EB186" i="10" s="1"/>
  <c r="BU188" i="12"/>
  <c r="BD188" i="12"/>
  <c r="U188" i="12"/>
  <c r="M188" i="12"/>
  <c r="N188" i="12" s="1"/>
  <c r="J191" i="10"/>
  <c r="S192" i="13" l="1"/>
  <c r="CT192" i="12" s="1"/>
  <c r="CU192" i="12" s="1"/>
  <c r="CY192" i="12" s="1"/>
  <c r="DA192" i="12" s="1"/>
  <c r="Y192" i="13"/>
  <c r="DR192" i="11" s="1"/>
  <c r="DS192" i="11" s="1"/>
  <c r="DW192" i="11" s="1"/>
  <c r="DY192" i="11" s="1"/>
  <c r="E192" i="13"/>
  <c r="B192" i="11" s="1"/>
  <c r="C192" i="11" s="1"/>
  <c r="G192" i="11" s="1"/>
  <c r="I192" i="11" s="1"/>
  <c r="K192" i="13"/>
  <c r="AX192" i="12" s="1"/>
  <c r="AY192" i="12" s="1"/>
  <c r="BC192" i="12" s="1"/>
  <c r="BE192" i="12" s="1"/>
  <c r="T192" i="13"/>
  <c r="CT192" i="10" s="1"/>
  <c r="CU192" i="10" s="1"/>
  <c r="CY192" i="10" s="1"/>
  <c r="DA192" i="10" s="1"/>
  <c r="X192" i="13"/>
  <c r="DR192" i="10" s="1"/>
  <c r="DS192" i="10" s="1"/>
  <c r="DW192" i="10" s="1"/>
  <c r="DY192" i="10" s="1"/>
  <c r="D192" i="13"/>
  <c r="B192" i="10" s="1"/>
  <c r="C192" i="10" s="1"/>
  <c r="G192" i="10" s="1"/>
  <c r="I192" i="10" s="1"/>
  <c r="A193" i="13"/>
  <c r="H192" i="13"/>
  <c r="Z192" i="10" s="1"/>
  <c r="AA192" i="10" s="1"/>
  <c r="AE192" i="10" s="1"/>
  <c r="AG192" i="10" s="1"/>
  <c r="U192" i="13"/>
  <c r="CT192" i="11" s="1"/>
  <c r="CU192" i="11" s="1"/>
  <c r="CY192" i="11" s="1"/>
  <c r="DA192" i="11" s="1"/>
  <c r="B192" i="13"/>
  <c r="B192" i="8" s="1"/>
  <c r="C192" i="8" s="1"/>
  <c r="G192" i="8" s="1"/>
  <c r="I192" i="8" s="1"/>
  <c r="Q192" i="13"/>
  <c r="BV192" i="11" s="1"/>
  <c r="BW192" i="11" s="1"/>
  <c r="CA192" i="11" s="1"/>
  <c r="CC192" i="11" s="1"/>
  <c r="P192" i="13"/>
  <c r="BV192" i="10" s="1"/>
  <c r="BW192" i="10" s="1"/>
  <c r="CA192" i="10" s="1"/>
  <c r="CC192" i="10" s="1"/>
  <c r="O192" i="13"/>
  <c r="BV192" i="12" s="1"/>
  <c r="BW192" i="12" s="1"/>
  <c r="CA192" i="12" s="1"/>
  <c r="CC192" i="12" s="1"/>
  <c r="I192" i="13"/>
  <c r="Z192" i="11" s="1"/>
  <c r="AA192" i="11" s="1"/>
  <c r="AE192" i="11" s="1"/>
  <c r="AG192" i="11" s="1"/>
  <c r="L192" i="13"/>
  <c r="AX192" i="10" s="1"/>
  <c r="AY192" i="10" s="1"/>
  <c r="BC192" i="10" s="1"/>
  <c r="BE192" i="10" s="1"/>
  <c r="R192" i="13"/>
  <c r="CT192" i="8" s="1"/>
  <c r="CU192" i="8" s="1"/>
  <c r="CY192" i="8" s="1"/>
  <c r="DA192" i="8" s="1"/>
  <c r="J192" i="13"/>
  <c r="AX192" i="8" s="1"/>
  <c r="AY192" i="8" s="1"/>
  <c r="BC192" i="8" s="1"/>
  <c r="BE192" i="8" s="1"/>
  <c r="M192" i="13"/>
  <c r="AX192" i="11" s="1"/>
  <c r="AY192" i="11" s="1"/>
  <c r="BC192" i="11" s="1"/>
  <c r="BE192" i="11" s="1"/>
  <c r="V192" i="13"/>
  <c r="DR192" i="8" s="1"/>
  <c r="DS192" i="8" s="1"/>
  <c r="DW192" i="8" s="1"/>
  <c r="DY192" i="8" s="1"/>
  <c r="G192" i="13"/>
  <c r="Z192" i="12" s="1"/>
  <c r="AA192" i="12" s="1"/>
  <c r="AE192" i="12" s="1"/>
  <c r="AG192" i="12" s="1"/>
  <c r="W192" i="13"/>
  <c r="DR192" i="12" s="1"/>
  <c r="DS192" i="12" s="1"/>
  <c r="DW192" i="12" s="1"/>
  <c r="DY192" i="12" s="1"/>
  <c r="N192" i="13"/>
  <c r="BV192" i="8" s="1"/>
  <c r="BW192" i="8" s="1"/>
  <c r="CA192" i="8" s="1"/>
  <c r="CC192" i="8" s="1"/>
  <c r="F192" i="13"/>
  <c r="Z192" i="8" s="1"/>
  <c r="AA192" i="8" s="1"/>
  <c r="AE192" i="8" s="1"/>
  <c r="AG192" i="8" s="1"/>
  <c r="C192" i="13"/>
  <c r="B192" i="12" s="1"/>
  <c r="C192" i="12" s="1"/>
  <c r="G192" i="12" s="1"/>
  <c r="I192" i="12" s="1"/>
  <c r="L191" i="10"/>
  <c r="EI182" i="12"/>
  <c r="EM182" i="12"/>
  <c r="EN182" i="12" s="1"/>
  <c r="CM184" i="8"/>
  <c r="CQ184" i="8"/>
  <c r="CR184" i="8" s="1"/>
  <c r="DK183" i="12"/>
  <c r="DO183" i="12"/>
  <c r="DP183" i="12" s="1"/>
  <c r="BO185" i="11"/>
  <c r="BS185" i="11"/>
  <c r="BT185" i="11" s="1"/>
  <c r="W190" i="10"/>
  <c r="X190" i="10" s="1"/>
  <c r="S190" i="10"/>
  <c r="AQ186" i="11"/>
  <c r="AU186" i="11"/>
  <c r="AV186" i="11" s="1"/>
  <c r="BS185" i="12"/>
  <c r="BT185" i="12" s="1"/>
  <c r="BO185" i="12"/>
  <c r="EI182" i="11"/>
  <c r="EM182" i="11"/>
  <c r="EN182" i="11" s="1"/>
  <c r="S187" i="11"/>
  <c r="W187" i="11"/>
  <c r="X187" i="11" s="1"/>
  <c r="BO187" i="10"/>
  <c r="BS187" i="10"/>
  <c r="BT187" i="10" s="1"/>
  <c r="AQ186" i="12"/>
  <c r="AU186" i="12"/>
  <c r="AV186" i="12" s="1"/>
  <c r="DK183" i="11"/>
  <c r="DO183" i="11"/>
  <c r="DP183" i="11" s="1"/>
  <c r="CM184" i="12"/>
  <c r="CQ184" i="12"/>
  <c r="CR184" i="12" s="1"/>
  <c r="EI184" i="10"/>
  <c r="EM184" i="10"/>
  <c r="EN184" i="10" s="1"/>
  <c r="DK185" i="10"/>
  <c r="DO185" i="10"/>
  <c r="DP185" i="10" s="1"/>
  <c r="S189" i="10"/>
  <c r="W189" i="10"/>
  <c r="X189" i="10" s="1"/>
  <c r="CM184" i="11"/>
  <c r="CQ184" i="11"/>
  <c r="CR184" i="11" s="1"/>
  <c r="CM183" i="8"/>
  <c r="CQ183" i="8"/>
  <c r="CR183" i="8" s="1"/>
  <c r="S187" i="12"/>
  <c r="W187" i="12"/>
  <c r="X187" i="12" s="1"/>
  <c r="EI181" i="8"/>
  <c r="EM181" i="8"/>
  <c r="EN181" i="8" s="1"/>
  <c r="AQ188" i="10"/>
  <c r="AU188" i="10"/>
  <c r="AV188" i="10" s="1"/>
  <c r="CM186" i="10"/>
  <c r="CQ186" i="10"/>
  <c r="CR186" i="10" s="1"/>
  <c r="AM187" i="12"/>
  <c r="AP187" i="12" s="1"/>
  <c r="BK188" i="10"/>
  <c r="BN188" i="10" s="1"/>
  <c r="CI187" i="10"/>
  <c r="CL187" i="10" s="1"/>
  <c r="O188" i="11"/>
  <c r="R188" i="11" s="1"/>
  <c r="DG183" i="8"/>
  <c r="DJ183" i="8" s="1"/>
  <c r="BK186" i="12"/>
  <c r="BN186" i="12" s="1"/>
  <c r="EE183" i="12"/>
  <c r="EH183" i="12" s="1"/>
  <c r="CI185" i="12"/>
  <c r="CL185" i="12" s="1"/>
  <c r="O187" i="8"/>
  <c r="R187" i="8" s="1"/>
  <c r="S187" i="8" s="1"/>
  <c r="W187" i="8" s="1"/>
  <c r="X187" i="8" s="1"/>
  <c r="EE182" i="8"/>
  <c r="EH182" i="8" s="1"/>
  <c r="CI185" i="11"/>
  <c r="CL185" i="11" s="1"/>
  <c r="AM187" i="11"/>
  <c r="AP187" i="11" s="1"/>
  <c r="BK185" i="8"/>
  <c r="BN185" i="8" s="1"/>
  <c r="EE185" i="10"/>
  <c r="EH185" i="10" s="1"/>
  <c r="BK186" i="11"/>
  <c r="BN186" i="11" s="1"/>
  <c r="BK186" i="8"/>
  <c r="BN186" i="8" s="1"/>
  <c r="O188" i="12"/>
  <c r="R188" i="12" s="1"/>
  <c r="DG186" i="10"/>
  <c r="DJ186" i="10" s="1"/>
  <c r="DG184" i="12"/>
  <c r="DJ184" i="12" s="1"/>
  <c r="EE183" i="11"/>
  <c r="EH183" i="11" s="1"/>
  <c r="AM189" i="10"/>
  <c r="AP189" i="10" s="1"/>
  <c r="DG184" i="11"/>
  <c r="DJ184" i="11" s="1"/>
  <c r="AM187" i="8"/>
  <c r="AP187" i="8" s="1"/>
  <c r="AQ187" i="8" s="1"/>
  <c r="AU187" i="8" s="1"/>
  <c r="AV187" i="8" s="1"/>
  <c r="DM185" i="8"/>
  <c r="DE185" i="8"/>
  <c r="DF185" i="8" s="1"/>
  <c r="H190" i="8"/>
  <c r="Y190" i="8"/>
  <c r="A191" i="8"/>
  <c r="AH188" i="8"/>
  <c r="AJ188" i="8" s="1"/>
  <c r="EO185" i="8"/>
  <c r="DX185" i="8"/>
  <c r="AW189" i="8"/>
  <c r="AF189" i="8"/>
  <c r="AH189" i="8" s="1"/>
  <c r="AJ189" i="8" s="1"/>
  <c r="BU188" i="8"/>
  <c r="BD188" i="8"/>
  <c r="BF188" i="8" s="1"/>
  <c r="BH188" i="8" s="1"/>
  <c r="BQ187" i="8"/>
  <c r="BI187" i="8"/>
  <c r="BJ187" i="8" s="1"/>
  <c r="CS187" i="8"/>
  <c r="CB187" i="8"/>
  <c r="U188" i="8"/>
  <c r="M188" i="8"/>
  <c r="N188" i="8" s="1"/>
  <c r="EK184" i="8"/>
  <c r="EC184" i="8"/>
  <c r="ED184" i="8" s="1"/>
  <c r="CO185" i="8"/>
  <c r="CG185" i="8"/>
  <c r="CH185" i="8" s="1"/>
  <c r="CG186" i="8"/>
  <c r="CH186" i="8" s="1"/>
  <c r="CO186" i="8"/>
  <c r="J189" i="8"/>
  <c r="L189" i="8" s="1"/>
  <c r="DQ186" i="8"/>
  <c r="CZ186" i="8"/>
  <c r="EK183" i="8"/>
  <c r="EC183" i="8"/>
  <c r="ED183" i="8" s="1"/>
  <c r="DM184" i="8"/>
  <c r="DE184" i="8"/>
  <c r="DF184" i="8" s="1"/>
  <c r="AW192" i="10"/>
  <c r="AF192" i="10"/>
  <c r="DQ187" i="12"/>
  <c r="CZ187" i="12"/>
  <c r="CD189" i="10"/>
  <c r="CF189" i="10" s="1"/>
  <c r="BF188" i="11"/>
  <c r="BH188" i="11" s="1"/>
  <c r="EK184" i="11"/>
  <c r="EC184" i="11"/>
  <c r="ED184" i="11" s="1"/>
  <c r="DB186" i="12"/>
  <c r="DD186" i="12" s="1"/>
  <c r="DZ185" i="12"/>
  <c r="EB185" i="12" s="1"/>
  <c r="EK184" i="12"/>
  <c r="EC184" i="12"/>
  <c r="ED184" i="12" s="1"/>
  <c r="A194" i="10"/>
  <c r="H193" i="10"/>
  <c r="Y193" i="10"/>
  <c r="AS188" i="12"/>
  <c r="AK188" i="12"/>
  <c r="AL188" i="12" s="1"/>
  <c r="AH191" i="10"/>
  <c r="AJ191" i="10" s="1"/>
  <c r="DQ189" i="10"/>
  <c r="CZ189" i="10"/>
  <c r="DZ185" i="11"/>
  <c r="EB185" i="11" s="1"/>
  <c r="U189" i="12"/>
  <c r="M189" i="12"/>
  <c r="N189" i="12" s="1"/>
  <c r="DX186" i="12"/>
  <c r="EO186" i="12"/>
  <c r="BF188" i="12"/>
  <c r="BH188" i="12" s="1"/>
  <c r="DQ187" i="11"/>
  <c r="CZ187" i="11"/>
  <c r="J192" i="10"/>
  <c r="BU191" i="10"/>
  <c r="BD191" i="10"/>
  <c r="BQ187" i="12"/>
  <c r="BI187" i="12"/>
  <c r="BJ187" i="12" s="1"/>
  <c r="AS190" i="10"/>
  <c r="AK190" i="10"/>
  <c r="AL190" i="10" s="1"/>
  <c r="U191" i="10"/>
  <c r="M191" i="10"/>
  <c r="N191" i="10" s="1"/>
  <c r="CS188" i="12"/>
  <c r="CB188" i="12"/>
  <c r="CD187" i="11"/>
  <c r="CF187" i="11" s="1"/>
  <c r="AH189" i="11"/>
  <c r="AJ189" i="11" s="1"/>
  <c r="J190" i="11"/>
  <c r="L190" i="11" s="1"/>
  <c r="AH189" i="12"/>
  <c r="AJ189" i="12" s="1"/>
  <c r="CO188" i="10"/>
  <c r="CG188" i="10"/>
  <c r="CH188" i="10" s="1"/>
  <c r="DB186" i="11"/>
  <c r="DD186" i="11" s="1"/>
  <c r="BU189" i="11"/>
  <c r="BD189" i="11"/>
  <c r="AW190" i="11"/>
  <c r="AF190" i="11"/>
  <c r="U189" i="11"/>
  <c r="M189" i="11"/>
  <c r="N189" i="11" s="1"/>
  <c r="BD189" i="12"/>
  <c r="BU189" i="12"/>
  <c r="AS188" i="11"/>
  <c r="AK188" i="11"/>
  <c r="AL188" i="11" s="1"/>
  <c r="J190" i="12"/>
  <c r="L190" i="12" s="1"/>
  <c r="CO186" i="12"/>
  <c r="CG186" i="12"/>
  <c r="CH186" i="12" s="1"/>
  <c r="DM185" i="11"/>
  <c r="DE185" i="11"/>
  <c r="DF185" i="11" s="1"/>
  <c r="EK186" i="10"/>
  <c r="EC186" i="10"/>
  <c r="ED186" i="10" s="1"/>
  <c r="DX186" i="11"/>
  <c r="EO186" i="11"/>
  <c r="CO186" i="11"/>
  <c r="CG186" i="11"/>
  <c r="CH186" i="11" s="1"/>
  <c r="Y191" i="11"/>
  <c r="A192" i="11"/>
  <c r="H191" i="11"/>
  <c r="BF190" i="10"/>
  <c r="BH190" i="10" s="1"/>
  <c r="AW190" i="12"/>
  <c r="AF190" i="12"/>
  <c r="DB188" i="10"/>
  <c r="DD188" i="10" s="1"/>
  <c r="CS190" i="10"/>
  <c r="CB190" i="10"/>
  <c r="BQ189" i="10"/>
  <c r="BI189" i="10"/>
  <c r="BJ189" i="10" s="1"/>
  <c r="Y191" i="12"/>
  <c r="A192" i="12"/>
  <c r="H191" i="12"/>
  <c r="DX188" i="10"/>
  <c r="EO188" i="10"/>
  <c r="DM185" i="12"/>
  <c r="DE185" i="12"/>
  <c r="DF185" i="12" s="1"/>
  <c r="DZ187" i="10"/>
  <c r="EB187" i="10" s="1"/>
  <c r="BQ187" i="11"/>
  <c r="BI187" i="11"/>
  <c r="BJ187" i="11" s="1"/>
  <c r="DM187" i="10"/>
  <c r="DE187" i="10"/>
  <c r="DF187" i="10" s="1"/>
  <c r="CD187" i="12"/>
  <c r="CF187" i="12" s="1"/>
  <c r="CS188" i="11"/>
  <c r="CB188" i="11"/>
  <c r="A194" i="13" l="1"/>
  <c r="B193" i="13"/>
  <c r="B193" i="8" s="1"/>
  <c r="C193" i="8" s="1"/>
  <c r="G193" i="8" s="1"/>
  <c r="I193" i="8" s="1"/>
  <c r="F193" i="13"/>
  <c r="Z193" i="8" s="1"/>
  <c r="AA193" i="8" s="1"/>
  <c r="AE193" i="8" s="1"/>
  <c r="AG193" i="8" s="1"/>
  <c r="X193" i="13"/>
  <c r="DR193" i="10" s="1"/>
  <c r="DS193" i="10" s="1"/>
  <c r="DW193" i="10" s="1"/>
  <c r="DY193" i="10" s="1"/>
  <c r="Q193" i="13"/>
  <c r="BV193" i="11" s="1"/>
  <c r="BW193" i="11" s="1"/>
  <c r="CA193" i="11" s="1"/>
  <c r="CC193" i="11" s="1"/>
  <c r="G193" i="13"/>
  <c r="Z193" i="12" s="1"/>
  <c r="AA193" i="12" s="1"/>
  <c r="AE193" i="12" s="1"/>
  <c r="AG193" i="12" s="1"/>
  <c r="K193" i="13"/>
  <c r="AX193" i="12" s="1"/>
  <c r="AY193" i="12" s="1"/>
  <c r="BC193" i="12" s="1"/>
  <c r="BE193" i="12" s="1"/>
  <c r="N193" i="13"/>
  <c r="BV193" i="8" s="1"/>
  <c r="BW193" i="8" s="1"/>
  <c r="CA193" i="8" s="1"/>
  <c r="CC193" i="8" s="1"/>
  <c r="W193" i="13"/>
  <c r="DR193" i="12" s="1"/>
  <c r="DS193" i="12" s="1"/>
  <c r="DW193" i="12" s="1"/>
  <c r="DY193" i="12" s="1"/>
  <c r="Y193" i="13"/>
  <c r="DR193" i="11" s="1"/>
  <c r="DS193" i="11" s="1"/>
  <c r="DW193" i="11" s="1"/>
  <c r="DY193" i="11" s="1"/>
  <c r="J193" i="13"/>
  <c r="AX193" i="8" s="1"/>
  <c r="AY193" i="8" s="1"/>
  <c r="BC193" i="8" s="1"/>
  <c r="BE193" i="8" s="1"/>
  <c r="T193" i="13"/>
  <c r="CT193" i="10" s="1"/>
  <c r="CU193" i="10" s="1"/>
  <c r="CY193" i="10" s="1"/>
  <c r="DA193" i="10" s="1"/>
  <c r="D193" i="13"/>
  <c r="B193" i="10" s="1"/>
  <c r="C193" i="10" s="1"/>
  <c r="G193" i="10" s="1"/>
  <c r="I193" i="10" s="1"/>
  <c r="M193" i="13"/>
  <c r="AX193" i="11" s="1"/>
  <c r="AY193" i="11" s="1"/>
  <c r="BC193" i="11" s="1"/>
  <c r="BE193" i="11" s="1"/>
  <c r="H193" i="13"/>
  <c r="Z193" i="10" s="1"/>
  <c r="AA193" i="10" s="1"/>
  <c r="AE193" i="10" s="1"/>
  <c r="AG193" i="10" s="1"/>
  <c r="O193" i="13"/>
  <c r="BV193" i="12" s="1"/>
  <c r="BW193" i="12" s="1"/>
  <c r="CA193" i="12" s="1"/>
  <c r="CC193" i="12" s="1"/>
  <c r="L193" i="13"/>
  <c r="AX193" i="10" s="1"/>
  <c r="AY193" i="10" s="1"/>
  <c r="BC193" i="10" s="1"/>
  <c r="BE193" i="10" s="1"/>
  <c r="U193" i="13"/>
  <c r="CT193" i="11" s="1"/>
  <c r="CU193" i="11" s="1"/>
  <c r="CY193" i="11" s="1"/>
  <c r="DA193" i="11" s="1"/>
  <c r="R193" i="13"/>
  <c r="CT193" i="8" s="1"/>
  <c r="CU193" i="8" s="1"/>
  <c r="CY193" i="8" s="1"/>
  <c r="DA193" i="8" s="1"/>
  <c r="P193" i="13"/>
  <c r="BV193" i="10" s="1"/>
  <c r="BW193" i="10" s="1"/>
  <c r="CA193" i="10" s="1"/>
  <c r="CC193" i="10" s="1"/>
  <c r="I193" i="13"/>
  <c r="Z193" i="11" s="1"/>
  <c r="AA193" i="11" s="1"/>
  <c r="AE193" i="11" s="1"/>
  <c r="AG193" i="11" s="1"/>
  <c r="C193" i="13"/>
  <c r="B193" i="12" s="1"/>
  <c r="C193" i="12" s="1"/>
  <c r="G193" i="12" s="1"/>
  <c r="I193" i="12" s="1"/>
  <c r="S193" i="13"/>
  <c r="CT193" i="12" s="1"/>
  <c r="CU193" i="12" s="1"/>
  <c r="CY193" i="12" s="1"/>
  <c r="DA193" i="12" s="1"/>
  <c r="V193" i="13"/>
  <c r="DR193" i="8" s="1"/>
  <c r="DS193" i="8" s="1"/>
  <c r="DW193" i="8" s="1"/>
  <c r="DY193" i="8" s="1"/>
  <c r="E193" i="13"/>
  <c r="B193" i="11" s="1"/>
  <c r="C193" i="11" s="1"/>
  <c r="G193" i="11" s="1"/>
  <c r="I193" i="11" s="1"/>
  <c r="L192" i="10"/>
  <c r="EI183" i="11"/>
  <c r="EM183" i="11"/>
  <c r="EN183" i="11" s="1"/>
  <c r="AQ187" i="11"/>
  <c r="AU187" i="11"/>
  <c r="AV187" i="11" s="1"/>
  <c r="S188" i="11"/>
  <c r="W188" i="11"/>
  <c r="X188" i="11" s="1"/>
  <c r="DK184" i="12"/>
  <c r="DO184" i="12"/>
  <c r="DP184" i="12" s="1"/>
  <c r="CM185" i="11"/>
  <c r="CQ185" i="11"/>
  <c r="CR185" i="11" s="1"/>
  <c r="CM187" i="10"/>
  <c r="CQ187" i="10"/>
  <c r="CR187" i="10" s="1"/>
  <c r="DK186" i="10"/>
  <c r="DO186" i="10"/>
  <c r="DP186" i="10" s="1"/>
  <c r="EI182" i="8"/>
  <c r="EM182" i="8"/>
  <c r="EN182" i="8" s="1"/>
  <c r="BO188" i="10"/>
  <c r="BS188" i="10"/>
  <c r="BT188" i="10" s="1"/>
  <c r="AQ187" i="12"/>
  <c r="AU187" i="12"/>
  <c r="AV187" i="12" s="1"/>
  <c r="W188" i="12"/>
  <c r="X188" i="12" s="1"/>
  <c r="S188" i="12"/>
  <c r="BO186" i="8"/>
  <c r="BS186" i="8"/>
  <c r="BT186" i="8" s="1"/>
  <c r="CM185" i="12"/>
  <c r="CQ185" i="12"/>
  <c r="CR185" i="12" s="1"/>
  <c r="BO186" i="11"/>
  <c r="BS186" i="11"/>
  <c r="BT186" i="11" s="1"/>
  <c r="EM183" i="12"/>
  <c r="EN183" i="12" s="1"/>
  <c r="EI183" i="12"/>
  <c r="DO184" i="11"/>
  <c r="DP184" i="11" s="1"/>
  <c r="DK184" i="11"/>
  <c r="EI185" i="10"/>
  <c r="EM185" i="10"/>
  <c r="EN185" i="10" s="1"/>
  <c r="BS186" i="12"/>
  <c r="BT186" i="12" s="1"/>
  <c r="BO186" i="12"/>
  <c r="AQ189" i="10"/>
  <c r="AU189" i="10"/>
  <c r="AV189" i="10" s="1"/>
  <c r="BO185" i="8"/>
  <c r="BS185" i="8"/>
  <c r="BT185" i="8" s="1"/>
  <c r="DK183" i="8"/>
  <c r="DO183" i="8"/>
  <c r="DP183" i="8" s="1"/>
  <c r="O189" i="11"/>
  <c r="R189" i="11" s="1"/>
  <c r="EE184" i="8"/>
  <c r="EH184" i="8" s="1"/>
  <c r="CI186" i="11"/>
  <c r="CL186" i="11" s="1"/>
  <c r="CI186" i="12"/>
  <c r="CL186" i="12" s="1"/>
  <c r="AM190" i="10"/>
  <c r="AP190" i="10" s="1"/>
  <c r="EE184" i="12"/>
  <c r="EH184" i="12" s="1"/>
  <c r="O188" i="8"/>
  <c r="R188" i="8" s="1"/>
  <c r="S188" i="8" s="1"/>
  <c r="W188" i="8" s="1"/>
  <c r="X188" i="8" s="1"/>
  <c r="DG185" i="8"/>
  <c r="DJ185" i="8" s="1"/>
  <c r="DG187" i="10"/>
  <c r="DJ187" i="10" s="1"/>
  <c r="BK187" i="12"/>
  <c r="BN187" i="12" s="1"/>
  <c r="BK187" i="11"/>
  <c r="BN187" i="11" s="1"/>
  <c r="AM188" i="11"/>
  <c r="AP188" i="11" s="1"/>
  <c r="AM188" i="12"/>
  <c r="AP188" i="12" s="1"/>
  <c r="EE186" i="10"/>
  <c r="EH186" i="10" s="1"/>
  <c r="EE184" i="11"/>
  <c r="EH184" i="11" s="1"/>
  <c r="DG184" i="8"/>
  <c r="DJ184" i="8" s="1"/>
  <c r="CI186" i="8"/>
  <c r="CL186" i="8" s="1"/>
  <c r="O189" i="12"/>
  <c r="R189" i="12" s="1"/>
  <c r="CI185" i="8"/>
  <c r="CL185" i="8" s="1"/>
  <c r="BK187" i="8"/>
  <c r="BN187" i="8" s="1"/>
  <c r="BK189" i="10"/>
  <c r="BN189" i="10" s="1"/>
  <c r="DG185" i="12"/>
  <c r="DJ185" i="12" s="1"/>
  <c r="DG185" i="11"/>
  <c r="DJ185" i="11" s="1"/>
  <c r="CI188" i="10"/>
  <c r="CL188" i="10" s="1"/>
  <c r="O191" i="10"/>
  <c r="R191" i="10" s="1"/>
  <c r="EE183" i="8"/>
  <c r="EH183" i="8" s="1"/>
  <c r="AS188" i="8"/>
  <c r="AK188" i="8"/>
  <c r="AL188" i="8" s="1"/>
  <c r="BQ188" i="8"/>
  <c r="BI188" i="8"/>
  <c r="BJ188" i="8" s="1"/>
  <c r="H191" i="8"/>
  <c r="A192" i="8"/>
  <c r="Y191" i="8"/>
  <c r="CB188" i="8"/>
  <c r="CS188" i="8"/>
  <c r="AF190" i="8"/>
  <c r="AW190" i="8"/>
  <c r="AK189" i="8"/>
  <c r="AL189" i="8" s="1"/>
  <c r="AS189" i="8"/>
  <c r="J190" i="8"/>
  <c r="L190" i="8" s="1"/>
  <c r="DB186" i="8"/>
  <c r="DD186" i="8" s="1"/>
  <c r="CD187" i="8"/>
  <c r="CF187" i="8" s="1"/>
  <c r="BU189" i="8"/>
  <c r="BD189" i="8"/>
  <c r="BF189" i="8" s="1"/>
  <c r="BH189" i="8" s="1"/>
  <c r="EO186" i="8"/>
  <c r="DX186" i="8"/>
  <c r="DZ186" i="8" s="1"/>
  <c r="EB186" i="8" s="1"/>
  <c r="DQ187" i="8"/>
  <c r="CZ187" i="8"/>
  <c r="DB187" i="8" s="1"/>
  <c r="DD187" i="8" s="1"/>
  <c r="DZ185" i="8"/>
  <c r="EB185" i="8" s="1"/>
  <c r="U189" i="8"/>
  <c r="M189" i="8"/>
  <c r="N189" i="8" s="1"/>
  <c r="Y192" i="12"/>
  <c r="A193" i="12"/>
  <c r="H192" i="12"/>
  <c r="AW191" i="11"/>
  <c r="AF191" i="11"/>
  <c r="CD188" i="12"/>
  <c r="CF188" i="12" s="1"/>
  <c r="CD188" i="11"/>
  <c r="CF188" i="11" s="1"/>
  <c r="DZ188" i="10"/>
  <c r="EB188" i="10" s="1"/>
  <c r="J191" i="11"/>
  <c r="L191" i="11" s="1"/>
  <c r="BF189" i="12"/>
  <c r="BH189" i="12" s="1"/>
  <c r="DM186" i="11"/>
  <c r="DE186" i="11"/>
  <c r="DF186" i="11" s="1"/>
  <c r="AW193" i="10"/>
  <c r="AF193" i="10"/>
  <c r="CO189" i="10"/>
  <c r="CG189" i="10"/>
  <c r="CH189" i="10" s="1"/>
  <c r="DQ188" i="11"/>
  <c r="CZ188" i="11"/>
  <c r="EK187" i="10"/>
  <c r="EC187" i="10"/>
  <c r="ED187" i="10" s="1"/>
  <c r="J191" i="12"/>
  <c r="L191" i="12" s="1"/>
  <c r="A193" i="11"/>
  <c r="Y192" i="11"/>
  <c r="H192" i="11"/>
  <c r="CO187" i="11"/>
  <c r="CG187" i="11"/>
  <c r="CH187" i="11" s="1"/>
  <c r="BQ188" i="12"/>
  <c r="BI188" i="12"/>
  <c r="BJ188" i="12" s="1"/>
  <c r="EK185" i="11"/>
  <c r="EC185" i="11"/>
  <c r="ED185" i="11" s="1"/>
  <c r="J193" i="10"/>
  <c r="DB187" i="12"/>
  <c r="DD187" i="12" s="1"/>
  <c r="DX187" i="12"/>
  <c r="EO187" i="12"/>
  <c r="AW191" i="12"/>
  <c r="AF191" i="12"/>
  <c r="DM188" i="10"/>
  <c r="DE188" i="10"/>
  <c r="DF188" i="10" s="1"/>
  <c r="AH190" i="11"/>
  <c r="AJ190" i="11" s="1"/>
  <c r="AS189" i="12"/>
  <c r="AK189" i="12"/>
  <c r="AL189" i="12" s="1"/>
  <c r="DQ188" i="12"/>
  <c r="CZ188" i="12"/>
  <c r="CS191" i="10"/>
  <c r="CB191" i="10"/>
  <c r="DX189" i="10"/>
  <c r="EO189" i="10"/>
  <c r="AH192" i="10"/>
  <c r="AJ192" i="10" s="1"/>
  <c r="A195" i="10"/>
  <c r="Y194" i="10"/>
  <c r="H194" i="10"/>
  <c r="J194" i="10" s="1"/>
  <c r="CO187" i="12"/>
  <c r="CG187" i="12"/>
  <c r="CH187" i="12" s="1"/>
  <c r="AH190" i="12"/>
  <c r="AJ190" i="12" s="1"/>
  <c r="BU190" i="11"/>
  <c r="BD190" i="11"/>
  <c r="BU192" i="10"/>
  <c r="BD192" i="10"/>
  <c r="BF191" i="10"/>
  <c r="BH191" i="10" s="1"/>
  <c r="BU190" i="12"/>
  <c r="BD190" i="12"/>
  <c r="BF189" i="11"/>
  <c r="BH189" i="11" s="1"/>
  <c r="U190" i="11"/>
  <c r="M190" i="11"/>
  <c r="N190" i="11" s="1"/>
  <c r="U192" i="10"/>
  <c r="M192" i="10"/>
  <c r="N192" i="10" s="1"/>
  <c r="DZ186" i="12"/>
  <c r="EB186" i="12" s="1"/>
  <c r="AS191" i="10"/>
  <c r="AK191" i="10"/>
  <c r="AL191" i="10" s="1"/>
  <c r="EK185" i="12"/>
  <c r="EC185" i="12"/>
  <c r="ED185" i="12" s="1"/>
  <c r="U190" i="12"/>
  <c r="M190" i="12"/>
  <c r="N190" i="12" s="1"/>
  <c r="CD190" i="10"/>
  <c r="CF190" i="10" s="1"/>
  <c r="DZ186" i="11"/>
  <c r="EB186" i="11" s="1"/>
  <c r="CS189" i="11"/>
  <c r="CB189" i="11"/>
  <c r="DB187" i="11"/>
  <c r="DD187" i="11" s="1"/>
  <c r="BQ188" i="11"/>
  <c r="BI188" i="11"/>
  <c r="BJ188" i="11" s="1"/>
  <c r="DB189" i="10"/>
  <c r="DD189" i="10" s="1"/>
  <c r="DQ190" i="10"/>
  <c r="CZ190" i="10"/>
  <c r="BQ190" i="10"/>
  <c r="BI190" i="10"/>
  <c r="BJ190" i="10" s="1"/>
  <c r="CS189" i="12"/>
  <c r="CB189" i="12"/>
  <c r="AS189" i="11"/>
  <c r="AK189" i="11"/>
  <c r="AL189" i="11" s="1"/>
  <c r="DX187" i="11"/>
  <c r="EO187" i="11"/>
  <c r="DM186" i="12"/>
  <c r="DE186" i="12"/>
  <c r="DF186" i="12" s="1"/>
  <c r="L193" i="10" l="1"/>
  <c r="J194" i="13"/>
  <c r="AX194" i="8" s="1"/>
  <c r="AY194" i="8" s="1"/>
  <c r="BC194" i="8" s="1"/>
  <c r="BE194" i="8" s="1"/>
  <c r="H194" i="13"/>
  <c r="Z194" i="10" s="1"/>
  <c r="AA194" i="10" s="1"/>
  <c r="AE194" i="10" s="1"/>
  <c r="AG194" i="10" s="1"/>
  <c r="G194" i="13"/>
  <c r="Z194" i="12" s="1"/>
  <c r="AA194" i="12" s="1"/>
  <c r="AE194" i="12" s="1"/>
  <c r="AG194" i="12" s="1"/>
  <c r="S194" i="13"/>
  <c r="CT194" i="12" s="1"/>
  <c r="CU194" i="12" s="1"/>
  <c r="CY194" i="12" s="1"/>
  <c r="DA194" i="12" s="1"/>
  <c r="K194" i="13"/>
  <c r="AX194" i="12" s="1"/>
  <c r="AY194" i="12" s="1"/>
  <c r="BC194" i="12" s="1"/>
  <c r="BE194" i="12" s="1"/>
  <c r="L194" i="13"/>
  <c r="AX194" i="10" s="1"/>
  <c r="AY194" i="10" s="1"/>
  <c r="BC194" i="10" s="1"/>
  <c r="BE194" i="10" s="1"/>
  <c r="B194" i="13"/>
  <c r="B194" i="8" s="1"/>
  <c r="C194" i="8" s="1"/>
  <c r="G194" i="8" s="1"/>
  <c r="I194" i="8" s="1"/>
  <c r="E194" i="13"/>
  <c r="B194" i="11" s="1"/>
  <c r="C194" i="11" s="1"/>
  <c r="G194" i="11" s="1"/>
  <c r="I194" i="11" s="1"/>
  <c r="W194" i="13"/>
  <c r="DR194" i="12" s="1"/>
  <c r="DS194" i="12" s="1"/>
  <c r="DW194" i="12" s="1"/>
  <c r="DY194" i="12" s="1"/>
  <c r="O194" i="13"/>
  <c r="BV194" i="12" s="1"/>
  <c r="BW194" i="12" s="1"/>
  <c r="CA194" i="12" s="1"/>
  <c r="CC194" i="12" s="1"/>
  <c r="D194" i="13"/>
  <c r="B194" i="10" s="1"/>
  <c r="C194" i="10" s="1"/>
  <c r="G194" i="10" s="1"/>
  <c r="I194" i="10" s="1"/>
  <c r="M194" i="10" s="1"/>
  <c r="N194" i="10" s="1"/>
  <c r="Q194" i="13"/>
  <c r="BV194" i="11" s="1"/>
  <c r="BW194" i="11" s="1"/>
  <c r="CA194" i="11" s="1"/>
  <c r="CC194" i="11" s="1"/>
  <c r="I194" i="13"/>
  <c r="Z194" i="11" s="1"/>
  <c r="AA194" i="11" s="1"/>
  <c r="AE194" i="11" s="1"/>
  <c r="AG194" i="11" s="1"/>
  <c r="C194" i="13"/>
  <c r="B194" i="12" s="1"/>
  <c r="C194" i="12" s="1"/>
  <c r="G194" i="12" s="1"/>
  <c r="I194" i="12" s="1"/>
  <c r="Y194" i="13"/>
  <c r="DR194" i="11" s="1"/>
  <c r="DS194" i="11" s="1"/>
  <c r="DW194" i="11" s="1"/>
  <c r="DY194" i="11" s="1"/>
  <c r="V194" i="13"/>
  <c r="DR194" i="8" s="1"/>
  <c r="DS194" i="8" s="1"/>
  <c r="DW194" i="8" s="1"/>
  <c r="DY194" i="8" s="1"/>
  <c r="N194" i="13"/>
  <c r="BV194" i="8" s="1"/>
  <c r="BW194" i="8" s="1"/>
  <c r="CA194" i="8" s="1"/>
  <c r="CC194" i="8" s="1"/>
  <c r="R194" i="13"/>
  <c r="CT194" i="8" s="1"/>
  <c r="CU194" i="8" s="1"/>
  <c r="CY194" i="8" s="1"/>
  <c r="DA194" i="8" s="1"/>
  <c r="X194" i="13"/>
  <c r="DR194" i="10" s="1"/>
  <c r="DS194" i="10" s="1"/>
  <c r="DW194" i="10" s="1"/>
  <c r="DY194" i="10" s="1"/>
  <c r="F194" i="13"/>
  <c r="Z194" i="8" s="1"/>
  <c r="AA194" i="8" s="1"/>
  <c r="AE194" i="8" s="1"/>
  <c r="AG194" i="8" s="1"/>
  <c r="M194" i="13"/>
  <c r="AX194" i="11" s="1"/>
  <c r="AY194" i="11" s="1"/>
  <c r="BC194" i="11" s="1"/>
  <c r="BE194" i="11" s="1"/>
  <c r="P194" i="13"/>
  <c r="BV194" i="10" s="1"/>
  <c r="BW194" i="10" s="1"/>
  <c r="CA194" i="10" s="1"/>
  <c r="CC194" i="10" s="1"/>
  <c r="A195" i="13"/>
  <c r="T194" i="13"/>
  <c r="CT194" i="10" s="1"/>
  <c r="CU194" i="10" s="1"/>
  <c r="CY194" i="10" s="1"/>
  <c r="DA194" i="10" s="1"/>
  <c r="U194" i="13"/>
  <c r="CT194" i="11" s="1"/>
  <c r="CU194" i="11" s="1"/>
  <c r="CY194" i="11" s="1"/>
  <c r="DA194" i="11" s="1"/>
  <c r="DK185" i="12"/>
  <c r="DO185" i="12"/>
  <c r="DP185" i="12" s="1"/>
  <c r="EI186" i="10"/>
  <c r="EM186" i="10"/>
  <c r="EN186" i="10" s="1"/>
  <c r="EM184" i="12"/>
  <c r="EN184" i="12" s="1"/>
  <c r="EI184" i="12"/>
  <c r="BO189" i="10"/>
  <c r="BS189" i="10"/>
  <c r="BT189" i="10" s="1"/>
  <c r="AQ188" i="12"/>
  <c r="AU188" i="12"/>
  <c r="AV188" i="12" s="1"/>
  <c r="AQ190" i="10"/>
  <c r="AU190" i="10"/>
  <c r="AV190" i="10" s="1"/>
  <c r="BO187" i="8"/>
  <c r="BS187" i="8"/>
  <c r="BT187" i="8" s="1"/>
  <c r="AQ188" i="11"/>
  <c r="AU188" i="11"/>
  <c r="AV188" i="11" s="1"/>
  <c r="CM186" i="12"/>
  <c r="CQ186" i="12"/>
  <c r="CR186" i="12" s="1"/>
  <c r="CM185" i="8"/>
  <c r="CQ185" i="8"/>
  <c r="CR185" i="8" s="1"/>
  <c r="BO187" i="11"/>
  <c r="BS187" i="11"/>
  <c r="BT187" i="11" s="1"/>
  <c r="CM186" i="11"/>
  <c r="CQ186" i="11"/>
  <c r="CR186" i="11" s="1"/>
  <c r="EI183" i="8"/>
  <c r="EM183" i="8"/>
  <c r="EN183" i="8" s="1"/>
  <c r="S189" i="12"/>
  <c r="W189" i="12"/>
  <c r="X189" i="12" s="1"/>
  <c r="BO187" i="12"/>
  <c r="BS187" i="12"/>
  <c r="BT187" i="12" s="1"/>
  <c r="EI184" i="8"/>
  <c r="EM184" i="8"/>
  <c r="EN184" i="8" s="1"/>
  <c r="S191" i="10"/>
  <c r="W191" i="10"/>
  <c r="X191" i="10" s="1"/>
  <c r="CM186" i="8"/>
  <c r="CQ186" i="8"/>
  <c r="CR186" i="8" s="1"/>
  <c r="DK187" i="10"/>
  <c r="DO187" i="10"/>
  <c r="DP187" i="10" s="1"/>
  <c r="S189" i="11"/>
  <c r="W189" i="11"/>
  <c r="X189" i="11" s="1"/>
  <c r="CM188" i="10"/>
  <c r="CQ188" i="10"/>
  <c r="CR188" i="10" s="1"/>
  <c r="DK184" i="8"/>
  <c r="DO184" i="8"/>
  <c r="DP184" i="8" s="1"/>
  <c r="DK185" i="8"/>
  <c r="DO185" i="8"/>
  <c r="DP185" i="8" s="1"/>
  <c r="DK185" i="11"/>
  <c r="DO185" i="11"/>
  <c r="DP185" i="11" s="1"/>
  <c r="EI184" i="11"/>
  <c r="EM184" i="11"/>
  <c r="EN184" i="11" s="1"/>
  <c r="CI187" i="12"/>
  <c r="CL187" i="12" s="1"/>
  <c r="DG186" i="11"/>
  <c r="DJ186" i="11" s="1"/>
  <c r="O190" i="12"/>
  <c r="R190" i="12" s="1"/>
  <c r="BK188" i="11"/>
  <c r="BN188" i="11" s="1"/>
  <c r="O190" i="11"/>
  <c r="R190" i="11" s="1"/>
  <c r="DG188" i="10"/>
  <c r="DJ188" i="10" s="1"/>
  <c r="EE185" i="12"/>
  <c r="EH185" i="12" s="1"/>
  <c r="AM189" i="8"/>
  <c r="AP189" i="8" s="1"/>
  <c r="AQ189" i="8" s="1"/>
  <c r="AU189" i="8" s="1"/>
  <c r="AV189" i="8" s="1"/>
  <c r="BK188" i="8"/>
  <c r="BN188" i="8" s="1"/>
  <c r="DG186" i="12"/>
  <c r="DJ186" i="12" s="1"/>
  <c r="EE185" i="11"/>
  <c r="EH185" i="11" s="1"/>
  <c r="CI189" i="10"/>
  <c r="CL189" i="10" s="1"/>
  <c r="BK190" i="10"/>
  <c r="BN190" i="10" s="1"/>
  <c r="AM189" i="12"/>
  <c r="AP189" i="12" s="1"/>
  <c r="AM188" i="8"/>
  <c r="AP188" i="8" s="1"/>
  <c r="AQ188" i="8" s="1"/>
  <c r="AU188" i="8" s="1"/>
  <c r="AV188" i="8" s="1"/>
  <c r="AM191" i="10"/>
  <c r="AP191" i="10" s="1"/>
  <c r="BK188" i="12"/>
  <c r="BN188" i="12" s="1"/>
  <c r="O189" i="8"/>
  <c r="R189" i="8" s="1"/>
  <c r="S189" i="8" s="1"/>
  <c r="W189" i="8" s="1"/>
  <c r="X189" i="8" s="1"/>
  <c r="AM189" i="11"/>
  <c r="AP189" i="11" s="1"/>
  <c r="O192" i="10"/>
  <c r="R192" i="10" s="1"/>
  <c r="CI187" i="11"/>
  <c r="CL187" i="11" s="1"/>
  <c r="EE187" i="10"/>
  <c r="EH187" i="10" s="1"/>
  <c r="U194" i="10"/>
  <c r="L194" i="10"/>
  <c r="Y192" i="8"/>
  <c r="A193" i="8"/>
  <c r="H192" i="8"/>
  <c r="EK185" i="8"/>
  <c r="EC185" i="8"/>
  <c r="ED185" i="8" s="1"/>
  <c r="CO187" i="8"/>
  <c r="CG187" i="8"/>
  <c r="CH187" i="8" s="1"/>
  <c r="J191" i="8"/>
  <c r="L191" i="8" s="1"/>
  <c r="DM187" i="8"/>
  <c r="DE187" i="8"/>
  <c r="DF187" i="8" s="1"/>
  <c r="EO187" i="8"/>
  <c r="DX187" i="8"/>
  <c r="DM186" i="8"/>
  <c r="DE186" i="8"/>
  <c r="DF186" i="8" s="1"/>
  <c r="BD190" i="8"/>
  <c r="BU190" i="8"/>
  <c r="EK186" i="8"/>
  <c r="EC186" i="8"/>
  <c r="ED186" i="8" s="1"/>
  <c r="AH190" i="8"/>
  <c r="AJ190" i="8" s="1"/>
  <c r="U190" i="8"/>
  <c r="M190" i="8"/>
  <c r="N190" i="8" s="1"/>
  <c r="DQ188" i="8"/>
  <c r="CZ188" i="8"/>
  <c r="DB188" i="8" s="1"/>
  <c r="DD188" i="8" s="1"/>
  <c r="BQ189" i="8"/>
  <c r="BI189" i="8"/>
  <c r="BJ189" i="8" s="1"/>
  <c r="CD188" i="8"/>
  <c r="CF188" i="8" s="1"/>
  <c r="CS189" i="8"/>
  <c r="CB189" i="8"/>
  <c r="CD189" i="8" s="1"/>
  <c r="CF189" i="8" s="1"/>
  <c r="AW191" i="8"/>
  <c r="AF191" i="8"/>
  <c r="U191" i="12"/>
  <c r="M191" i="12"/>
  <c r="N191" i="12" s="1"/>
  <c r="CD189" i="12"/>
  <c r="CF189" i="12" s="1"/>
  <c r="DX190" i="10"/>
  <c r="EO190" i="10"/>
  <c r="DM187" i="11"/>
  <c r="DE187" i="11"/>
  <c r="DF187" i="11" s="1"/>
  <c r="EK186" i="12"/>
  <c r="EC186" i="12"/>
  <c r="ED186" i="12" s="1"/>
  <c r="BF190" i="12"/>
  <c r="BH190" i="12" s="1"/>
  <c r="AH191" i="12"/>
  <c r="AJ191" i="12" s="1"/>
  <c r="BU193" i="10"/>
  <c r="BD193" i="10"/>
  <c r="BQ189" i="12"/>
  <c r="BI189" i="12"/>
  <c r="BJ189" i="12" s="1"/>
  <c r="CO188" i="11"/>
  <c r="CG188" i="11"/>
  <c r="CH188" i="11" s="1"/>
  <c r="J192" i="12"/>
  <c r="L192" i="12" s="1"/>
  <c r="BF192" i="10"/>
  <c r="BH192" i="10" s="1"/>
  <c r="DQ189" i="12"/>
  <c r="CZ189" i="12"/>
  <c r="EK186" i="11"/>
  <c r="EC186" i="11"/>
  <c r="ED186" i="11" s="1"/>
  <c r="CS190" i="12"/>
  <c r="CB190" i="12"/>
  <c r="AS190" i="12"/>
  <c r="AK190" i="12"/>
  <c r="AL190" i="12" s="1"/>
  <c r="DZ189" i="10"/>
  <c r="EB189" i="10" s="1"/>
  <c r="BU191" i="12"/>
  <c r="BD191" i="12"/>
  <c r="DB188" i="11"/>
  <c r="DD188" i="11" s="1"/>
  <c r="Y193" i="12"/>
  <c r="H193" i="12"/>
  <c r="A194" i="12"/>
  <c r="BF190" i="11"/>
  <c r="BH190" i="11" s="1"/>
  <c r="DB188" i="12"/>
  <c r="DD188" i="12" s="1"/>
  <c r="U193" i="10"/>
  <c r="M193" i="10"/>
  <c r="N193" i="10" s="1"/>
  <c r="DZ187" i="11"/>
  <c r="EB187" i="11" s="1"/>
  <c r="AW194" i="10"/>
  <c r="AF194" i="10"/>
  <c r="CD191" i="10"/>
  <c r="CF191" i="10" s="1"/>
  <c r="J192" i="11"/>
  <c r="L192" i="11" s="1"/>
  <c r="DX188" i="11"/>
  <c r="EO188" i="11"/>
  <c r="AF192" i="12"/>
  <c r="AW192" i="12"/>
  <c r="Y195" i="10"/>
  <c r="A196" i="10"/>
  <c r="H195" i="10"/>
  <c r="DQ191" i="10"/>
  <c r="CZ191" i="10"/>
  <c r="AS190" i="11"/>
  <c r="AK190" i="11"/>
  <c r="AL190" i="11" s="1"/>
  <c r="DM187" i="12"/>
  <c r="DE187" i="12"/>
  <c r="DF187" i="12" s="1"/>
  <c r="AW192" i="11"/>
  <c r="AF192" i="11"/>
  <c r="CD189" i="11"/>
  <c r="CF189" i="11" s="1"/>
  <c r="CO190" i="10"/>
  <c r="CG190" i="10"/>
  <c r="CH190" i="10" s="1"/>
  <c r="BQ191" i="10"/>
  <c r="BI191" i="10"/>
  <c r="BJ191" i="10" s="1"/>
  <c r="H193" i="11"/>
  <c r="A194" i="11"/>
  <c r="Y193" i="11"/>
  <c r="U191" i="11"/>
  <c r="M191" i="11"/>
  <c r="N191" i="11" s="1"/>
  <c r="DQ189" i="11"/>
  <c r="CZ189" i="11"/>
  <c r="AS192" i="10"/>
  <c r="AK192" i="10"/>
  <c r="AL192" i="10" s="1"/>
  <c r="CO188" i="12"/>
  <c r="CG188" i="12"/>
  <c r="CH188" i="12" s="1"/>
  <c r="EK188" i="10"/>
  <c r="EC188" i="10"/>
  <c r="ED188" i="10" s="1"/>
  <c r="AH191" i="11"/>
  <c r="AJ191" i="11" s="1"/>
  <c r="DB190" i="10"/>
  <c r="DD190" i="10" s="1"/>
  <c r="DM189" i="10"/>
  <c r="DE189" i="10"/>
  <c r="DF189" i="10" s="1"/>
  <c r="BQ189" i="11"/>
  <c r="BI189" i="11"/>
  <c r="BJ189" i="11" s="1"/>
  <c r="CS192" i="10"/>
  <c r="CB192" i="10"/>
  <c r="CS190" i="11"/>
  <c r="CB190" i="11"/>
  <c r="DX188" i="12"/>
  <c r="EO188" i="12"/>
  <c r="DZ187" i="12"/>
  <c r="EB187" i="12" s="1"/>
  <c r="AH193" i="10"/>
  <c r="AJ193" i="10" s="1"/>
  <c r="BU191" i="11"/>
  <c r="BD191" i="11"/>
  <c r="W195" i="13" l="1"/>
  <c r="DR195" i="12" s="1"/>
  <c r="DS195" i="12" s="1"/>
  <c r="DW195" i="12" s="1"/>
  <c r="DY195" i="12" s="1"/>
  <c r="R195" i="13"/>
  <c r="CT195" i="8" s="1"/>
  <c r="CU195" i="8" s="1"/>
  <c r="CY195" i="8" s="1"/>
  <c r="DA195" i="8" s="1"/>
  <c r="E195" i="13"/>
  <c r="B195" i="11" s="1"/>
  <c r="C195" i="11" s="1"/>
  <c r="G195" i="11" s="1"/>
  <c r="I195" i="11" s="1"/>
  <c r="N195" i="13"/>
  <c r="BV195" i="8" s="1"/>
  <c r="BW195" i="8" s="1"/>
  <c r="CA195" i="8" s="1"/>
  <c r="CC195" i="8" s="1"/>
  <c r="D195" i="13"/>
  <c r="B195" i="10" s="1"/>
  <c r="C195" i="10" s="1"/>
  <c r="G195" i="10" s="1"/>
  <c r="I195" i="10" s="1"/>
  <c r="A196" i="13"/>
  <c r="Q195" i="13"/>
  <c r="BV195" i="11" s="1"/>
  <c r="BW195" i="11" s="1"/>
  <c r="CA195" i="11" s="1"/>
  <c r="CC195" i="11" s="1"/>
  <c r="S195" i="13"/>
  <c r="CT195" i="12" s="1"/>
  <c r="CU195" i="12" s="1"/>
  <c r="CY195" i="12" s="1"/>
  <c r="DA195" i="12" s="1"/>
  <c r="G195" i="13"/>
  <c r="Z195" i="12" s="1"/>
  <c r="AA195" i="12" s="1"/>
  <c r="AE195" i="12" s="1"/>
  <c r="AG195" i="12" s="1"/>
  <c r="M195" i="13"/>
  <c r="AX195" i="11" s="1"/>
  <c r="AY195" i="11" s="1"/>
  <c r="BC195" i="11" s="1"/>
  <c r="BE195" i="11" s="1"/>
  <c r="V195" i="13"/>
  <c r="DR195" i="8" s="1"/>
  <c r="DS195" i="8" s="1"/>
  <c r="DW195" i="8" s="1"/>
  <c r="DY195" i="8" s="1"/>
  <c r="P195" i="13"/>
  <c r="BV195" i="10" s="1"/>
  <c r="BW195" i="10" s="1"/>
  <c r="CA195" i="10" s="1"/>
  <c r="CC195" i="10" s="1"/>
  <c r="C195" i="13"/>
  <c r="B195" i="12" s="1"/>
  <c r="C195" i="12" s="1"/>
  <c r="G195" i="12" s="1"/>
  <c r="I195" i="12" s="1"/>
  <c r="X195" i="13"/>
  <c r="DR195" i="10" s="1"/>
  <c r="DS195" i="10" s="1"/>
  <c r="DW195" i="10" s="1"/>
  <c r="DY195" i="10" s="1"/>
  <c r="F195" i="13"/>
  <c r="Z195" i="8" s="1"/>
  <c r="AA195" i="8" s="1"/>
  <c r="AE195" i="8" s="1"/>
  <c r="AG195" i="8" s="1"/>
  <c r="I195" i="13"/>
  <c r="Z195" i="11" s="1"/>
  <c r="AA195" i="11" s="1"/>
  <c r="AE195" i="11" s="1"/>
  <c r="AG195" i="11" s="1"/>
  <c r="T195" i="13"/>
  <c r="CT195" i="10" s="1"/>
  <c r="CU195" i="10" s="1"/>
  <c r="CY195" i="10" s="1"/>
  <c r="DA195" i="10" s="1"/>
  <c r="K195" i="13"/>
  <c r="AX195" i="12" s="1"/>
  <c r="AY195" i="12" s="1"/>
  <c r="BC195" i="12" s="1"/>
  <c r="BE195" i="12" s="1"/>
  <c r="Y195" i="13"/>
  <c r="DR195" i="11" s="1"/>
  <c r="DS195" i="11" s="1"/>
  <c r="DW195" i="11" s="1"/>
  <c r="DY195" i="11" s="1"/>
  <c r="J195" i="13"/>
  <c r="AX195" i="8" s="1"/>
  <c r="AY195" i="8" s="1"/>
  <c r="BC195" i="8" s="1"/>
  <c r="BE195" i="8" s="1"/>
  <c r="H195" i="13"/>
  <c r="Z195" i="10" s="1"/>
  <c r="AA195" i="10" s="1"/>
  <c r="AE195" i="10" s="1"/>
  <c r="AG195" i="10" s="1"/>
  <c r="L195" i="13"/>
  <c r="AX195" i="10" s="1"/>
  <c r="AY195" i="10" s="1"/>
  <c r="BC195" i="10" s="1"/>
  <c r="BE195" i="10" s="1"/>
  <c r="U195" i="13"/>
  <c r="CT195" i="11" s="1"/>
  <c r="CU195" i="11" s="1"/>
  <c r="CY195" i="11" s="1"/>
  <c r="DA195" i="11" s="1"/>
  <c r="B195" i="13"/>
  <c r="B195" i="8" s="1"/>
  <c r="C195" i="8" s="1"/>
  <c r="G195" i="8" s="1"/>
  <c r="I195" i="8" s="1"/>
  <c r="O195" i="13"/>
  <c r="BV195" i="12" s="1"/>
  <c r="BW195" i="12" s="1"/>
  <c r="CA195" i="12" s="1"/>
  <c r="CC195" i="12" s="1"/>
  <c r="EI187" i="10"/>
  <c r="EM187" i="10"/>
  <c r="EN187" i="10" s="1"/>
  <c r="AQ189" i="12"/>
  <c r="AU189" i="12"/>
  <c r="AV189" i="12" s="1"/>
  <c r="DK188" i="10"/>
  <c r="DO188" i="10"/>
  <c r="DP188" i="10" s="1"/>
  <c r="CM187" i="11"/>
  <c r="CQ187" i="11"/>
  <c r="CR187" i="11" s="1"/>
  <c r="BO190" i="10"/>
  <c r="BS190" i="10"/>
  <c r="BT190" i="10" s="1"/>
  <c r="S190" i="11"/>
  <c r="W190" i="11"/>
  <c r="X190" i="11" s="1"/>
  <c r="S192" i="10"/>
  <c r="W192" i="10"/>
  <c r="X192" i="10" s="1"/>
  <c r="CM189" i="10"/>
  <c r="CQ189" i="10"/>
  <c r="CR189" i="10" s="1"/>
  <c r="BO188" i="11"/>
  <c r="BS188" i="11"/>
  <c r="BT188" i="11" s="1"/>
  <c r="AQ189" i="11"/>
  <c r="AU189" i="11"/>
  <c r="AV189" i="11" s="1"/>
  <c r="EI185" i="11"/>
  <c r="EM185" i="11"/>
  <c r="EN185" i="11" s="1"/>
  <c r="S190" i="12"/>
  <c r="W190" i="12"/>
  <c r="X190" i="12" s="1"/>
  <c r="DK186" i="12"/>
  <c r="DO186" i="12"/>
  <c r="DP186" i="12" s="1"/>
  <c r="DK186" i="11"/>
  <c r="DO186" i="11"/>
  <c r="DP186" i="11" s="1"/>
  <c r="BO188" i="12"/>
  <c r="BS188" i="12"/>
  <c r="BT188" i="12" s="1"/>
  <c r="BO188" i="8"/>
  <c r="BS188" i="8"/>
  <c r="BT188" i="8" s="1"/>
  <c r="CM187" i="12"/>
  <c r="CQ187" i="12"/>
  <c r="CR187" i="12" s="1"/>
  <c r="AQ191" i="10"/>
  <c r="AU191" i="10"/>
  <c r="AV191" i="10" s="1"/>
  <c r="EI185" i="12"/>
  <c r="EM185" i="12"/>
  <c r="EN185" i="12" s="1"/>
  <c r="DG189" i="10"/>
  <c r="DJ189" i="10" s="1"/>
  <c r="BK191" i="10"/>
  <c r="BN191" i="10" s="1"/>
  <c r="DG186" i="8"/>
  <c r="DJ186" i="8" s="1"/>
  <c r="AM190" i="11"/>
  <c r="AP190" i="11" s="1"/>
  <c r="EE186" i="11"/>
  <c r="EH186" i="11" s="1"/>
  <c r="BK189" i="12"/>
  <c r="BN189" i="12" s="1"/>
  <c r="DG187" i="11"/>
  <c r="DJ187" i="11" s="1"/>
  <c r="O190" i="8"/>
  <c r="R190" i="8" s="1"/>
  <c r="S190" i="8" s="1"/>
  <c r="W190" i="8" s="1"/>
  <c r="X190" i="8" s="1"/>
  <c r="EE185" i="8"/>
  <c r="EH185" i="8" s="1"/>
  <c r="O194" i="10"/>
  <c r="R194" i="10" s="1"/>
  <c r="CI190" i="10"/>
  <c r="CL190" i="10" s="1"/>
  <c r="O193" i="10"/>
  <c r="R193" i="10" s="1"/>
  <c r="AM192" i="10"/>
  <c r="AP192" i="10" s="1"/>
  <c r="O191" i="11"/>
  <c r="R191" i="11" s="1"/>
  <c r="EE186" i="8"/>
  <c r="EH186" i="8" s="1"/>
  <c r="DG187" i="8"/>
  <c r="DJ187" i="8" s="1"/>
  <c r="BK189" i="11"/>
  <c r="BN189" i="11" s="1"/>
  <c r="EE188" i="10"/>
  <c r="EH188" i="10" s="1"/>
  <c r="AM190" i="12"/>
  <c r="AP190" i="12" s="1"/>
  <c r="BK189" i="8"/>
  <c r="BN189" i="8" s="1"/>
  <c r="O191" i="12"/>
  <c r="R191" i="12" s="1"/>
  <c r="CI188" i="12"/>
  <c r="CL188" i="12" s="1"/>
  <c r="DG187" i="12"/>
  <c r="DJ187" i="12" s="1"/>
  <c r="CI188" i="11"/>
  <c r="CL188" i="11" s="1"/>
  <c r="EE186" i="12"/>
  <c r="EH186" i="12" s="1"/>
  <c r="CI187" i="8"/>
  <c r="CL187" i="8" s="1"/>
  <c r="BU191" i="8"/>
  <c r="BD191" i="8"/>
  <c r="CG189" i="8"/>
  <c r="CH189" i="8" s="1"/>
  <c r="CO189" i="8"/>
  <c r="DM188" i="8"/>
  <c r="DE188" i="8"/>
  <c r="DF188" i="8" s="1"/>
  <c r="DQ189" i="8"/>
  <c r="CZ189" i="8"/>
  <c r="EO188" i="8"/>
  <c r="DX188" i="8"/>
  <c r="DZ188" i="8" s="1"/>
  <c r="EB188" i="8" s="1"/>
  <c r="CS190" i="8"/>
  <c r="CB190" i="8"/>
  <c r="CD190" i="8" s="1"/>
  <c r="CF190" i="8" s="1"/>
  <c r="J192" i="8"/>
  <c r="L192" i="8" s="1"/>
  <c r="BF190" i="8"/>
  <c r="BH190" i="8" s="1"/>
  <c r="A194" i="8"/>
  <c r="Y193" i="8"/>
  <c r="H193" i="8"/>
  <c r="CO188" i="8"/>
  <c r="CG188" i="8"/>
  <c r="CH188" i="8" s="1"/>
  <c r="AW192" i="8"/>
  <c r="AF192" i="8"/>
  <c r="U191" i="8"/>
  <c r="M191" i="8"/>
  <c r="N191" i="8" s="1"/>
  <c r="AH191" i="8"/>
  <c r="AJ191" i="8" s="1"/>
  <c r="AS190" i="8"/>
  <c r="AK190" i="8"/>
  <c r="AL190" i="8" s="1"/>
  <c r="DZ187" i="8"/>
  <c r="EB187" i="8" s="1"/>
  <c r="AS193" i="10"/>
  <c r="AK193" i="10"/>
  <c r="AL193" i="10" s="1"/>
  <c r="J193" i="11"/>
  <c r="L193" i="11" s="1"/>
  <c r="CO189" i="11"/>
  <c r="CG189" i="11"/>
  <c r="CH189" i="11" s="1"/>
  <c r="AH192" i="11"/>
  <c r="AJ192" i="11" s="1"/>
  <c r="J195" i="10"/>
  <c r="BQ190" i="11"/>
  <c r="BI190" i="11"/>
  <c r="BJ190" i="11" s="1"/>
  <c r="CS191" i="12"/>
  <c r="CB191" i="12"/>
  <c r="DQ190" i="12"/>
  <c r="CZ190" i="12"/>
  <c r="BQ190" i="12"/>
  <c r="BI190" i="12"/>
  <c r="BJ190" i="12" s="1"/>
  <c r="CO189" i="12"/>
  <c r="CG189" i="12"/>
  <c r="CH189" i="12" s="1"/>
  <c r="DZ188" i="12"/>
  <c r="EB188" i="12" s="1"/>
  <c r="BU192" i="11"/>
  <c r="BD192" i="11"/>
  <c r="Y196" i="10"/>
  <c r="H196" i="10"/>
  <c r="DZ188" i="11"/>
  <c r="EB188" i="11" s="1"/>
  <c r="BF193" i="10"/>
  <c r="BH193" i="10" s="1"/>
  <c r="AS191" i="11"/>
  <c r="AK191" i="11"/>
  <c r="AL191" i="11" s="1"/>
  <c r="DB189" i="11"/>
  <c r="DD189" i="11" s="1"/>
  <c r="AW195" i="10"/>
  <c r="AF195" i="10"/>
  <c r="Y194" i="12"/>
  <c r="A195" i="12"/>
  <c r="H194" i="12"/>
  <c r="EK189" i="10"/>
  <c r="EC189" i="10"/>
  <c r="ED189" i="10" s="1"/>
  <c r="BQ192" i="10"/>
  <c r="BI192" i="10"/>
  <c r="BJ192" i="10" s="1"/>
  <c r="CS193" i="10"/>
  <c r="CB193" i="10"/>
  <c r="DX189" i="11"/>
  <c r="EO189" i="11"/>
  <c r="BU192" i="12"/>
  <c r="BD192" i="12"/>
  <c r="U192" i="11"/>
  <c r="M192" i="11"/>
  <c r="N192" i="11" s="1"/>
  <c r="J193" i="12"/>
  <c r="L193" i="12" s="1"/>
  <c r="CZ190" i="11"/>
  <c r="DQ190" i="11"/>
  <c r="AH192" i="12"/>
  <c r="AJ192" i="12" s="1"/>
  <c r="AW193" i="12"/>
  <c r="AF193" i="12"/>
  <c r="U192" i="12"/>
  <c r="M192" i="12"/>
  <c r="N192" i="12" s="1"/>
  <c r="AS191" i="12"/>
  <c r="AK191" i="12"/>
  <c r="AL191" i="12" s="1"/>
  <c r="BF191" i="11"/>
  <c r="BH191" i="11" s="1"/>
  <c r="CD192" i="10"/>
  <c r="CF192" i="10" s="1"/>
  <c r="CO191" i="10"/>
  <c r="CG191" i="10"/>
  <c r="CH191" i="10" s="1"/>
  <c r="EK187" i="11"/>
  <c r="EC187" i="11"/>
  <c r="ED187" i="11" s="1"/>
  <c r="CD190" i="11"/>
  <c r="CF190" i="11" s="1"/>
  <c r="EK187" i="12"/>
  <c r="EC187" i="12"/>
  <c r="ED187" i="12" s="1"/>
  <c r="DQ192" i="10"/>
  <c r="CZ192" i="10"/>
  <c r="AW193" i="11"/>
  <c r="AF193" i="11"/>
  <c r="DB191" i="10"/>
  <c r="DD191" i="10" s="1"/>
  <c r="AH194" i="10"/>
  <c r="AJ194" i="10" s="1"/>
  <c r="DM188" i="12"/>
  <c r="DE188" i="12"/>
  <c r="DF188" i="12" s="1"/>
  <c r="DM188" i="11"/>
  <c r="DE188" i="11"/>
  <c r="DF188" i="11" s="1"/>
  <c r="DB189" i="12"/>
  <c r="DD189" i="12" s="1"/>
  <c r="DZ190" i="10"/>
  <c r="EB190" i="10" s="1"/>
  <c r="CS191" i="11"/>
  <c r="CB191" i="11"/>
  <c r="DM190" i="10"/>
  <c r="DE190" i="10"/>
  <c r="DF190" i="10" s="1"/>
  <c r="Y194" i="11"/>
  <c r="A195" i="11"/>
  <c r="H194" i="11"/>
  <c r="DX191" i="10"/>
  <c r="EO191" i="10"/>
  <c r="BD194" i="10"/>
  <c r="BU194" i="10"/>
  <c r="BF191" i="12"/>
  <c r="BH191" i="12" s="1"/>
  <c r="CD190" i="12"/>
  <c r="CF190" i="12" s="1"/>
  <c r="DX189" i="12"/>
  <c r="EO189" i="12"/>
  <c r="T196" i="13" l="1"/>
  <c r="CT196" i="10" s="1"/>
  <c r="CU196" i="10" s="1"/>
  <c r="CY196" i="10" s="1"/>
  <c r="DA196" i="10" s="1"/>
  <c r="F196" i="13"/>
  <c r="Z196" i="8" s="1"/>
  <c r="AA196" i="8" s="1"/>
  <c r="AE196" i="8" s="1"/>
  <c r="AG196" i="8" s="1"/>
  <c r="D196" i="13"/>
  <c r="B196" i="10" s="1"/>
  <c r="C196" i="10" s="1"/>
  <c r="G196" i="10" s="1"/>
  <c r="I196" i="10" s="1"/>
  <c r="E196" i="13"/>
  <c r="B196" i="11" s="1"/>
  <c r="C196" i="11" s="1"/>
  <c r="G196" i="11" s="1"/>
  <c r="I196" i="11" s="1"/>
  <c r="Q196" i="13"/>
  <c r="BV196" i="11" s="1"/>
  <c r="BW196" i="11" s="1"/>
  <c r="CA196" i="11" s="1"/>
  <c r="CC196" i="11" s="1"/>
  <c r="C196" i="13"/>
  <c r="B196" i="12" s="1"/>
  <c r="C196" i="12" s="1"/>
  <c r="G196" i="12" s="1"/>
  <c r="I196" i="12" s="1"/>
  <c r="Y196" i="13"/>
  <c r="DR196" i="11" s="1"/>
  <c r="DS196" i="11" s="1"/>
  <c r="DW196" i="11" s="1"/>
  <c r="DY196" i="11" s="1"/>
  <c r="R196" i="13"/>
  <c r="CT196" i="8" s="1"/>
  <c r="CU196" i="8" s="1"/>
  <c r="CY196" i="8" s="1"/>
  <c r="DA196" i="8" s="1"/>
  <c r="S196" i="13"/>
  <c r="CT196" i="12" s="1"/>
  <c r="CU196" i="12" s="1"/>
  <c r="CY196" i="12" s="1"/>
  <c r="DA196" i="12" s="1"/>
  <c r="I196" i="13"/>
  <c r="Z196" i="11" s="1"/>
  <c r="AA196" i="11" s="1"/>
  <c r="AE196" i="11" s="1"/>
  <c r="AG196" i="11" s="1"/>
  <c r="K196" i="13"/>
  <c r="AX196" i="12" s="1"/>
  <c r="AY196" i="12" s="1"/>
  <c r="BC196" i="12" s="1"/>
  <c r="BE196" i="12" s="1"/>
  <c r="M196" i="13"/>
  <c r="AX196" i="11" s="1"/>
  <c r="AY196" i="11" s="1"/>
  <c r="BC196" i="11" s="1"/>
  <c r="BE196" i="11" s="1"/>
  <c r="X196" i="13"/>
  <c r="DR196" i="10" s="1"/>
  <c r="DS196" i="10" s="1"/>
  <c r="DW196" i="10" s="1"/>
  <c r="DY196" i="10" s="1"/>
  <c r="W196" i="13"/>
  <c r="DR196" i="12" s="1"/>
  <c r="DS196" i="12" s="1"/>
  <c r="DW196" i="12" s="1"/>
  <c r="DY196" i="12" s="1"/>
  <c r="G196" i="13"/>
  <c r="Z196" i="12" s="1"/>
  <c r="AA196" i="12" s="1"/>
  <c r="AE196" i="12" s="1"/>
  <c r="AG196" i="12" s="1"/>
  <c r="O196" i="13"/>
  <c r="BV196" i="12" s="1"/>
  <c r="BW196" i="12" s="1"/>
  <c r="CA196" i="12" s="1"/>
  <c r="CC196" i="12" s="1"/>
  <c r="N196" i="13"/>
  <c r="BV196" i="8" s="1"/>
  <c r="BW196" i="8" s="1"/>
  <c r="CA196" i="8" s="1"/>
  <c r="CC196" i="8" s="1"/>
  <c r="U196" i="13"/>
  <c r="CT196" i="11" s="1"/>
  <c r="CU196" i="11" s="1"/>
  <c r="CY196" i="11" s="1"/>
  <c r="DA196" i="11" s="1"/>
  <c r="B196" i="13"/>
  <c r="B196" i="8" s="1"/>
  <c r="C196" i="8" s="1"/>
  <c r="G196" i="8" s="1"/>
  <c r="I196" i="8" s="1"/>
  <c r="P196" i="13"/>
  <c r="BV196" i="10" s="1"/>
  <c r="BW196" i="10" s="1"/>
  <c r="CA196" i="10" s="1"/>
  <c r="CC196" i="10" s="1"/>
  <c r="H196" i="13"/>
  <c r="Z196" i="10" s="1"/>
  <c r="AA196" i="10" s="1"/>
  <c r="AE196" i="10" s="1"/>
  <c r="AG196" i="10" s="1"/>
  <c r="V196" i="13"/>
  <c r="DR196" i="8" s="1"/>
  <c r="DS196" i="8" s="1"/>
  <c r="DW196" i="8" s="1"/>
  <c r="DY196" i="8" s="1"/>
  <c r="L196" i="13"/>
  <c r="AX196" i="10" s="1"/>
  <c r="AY196" i="10" s="1"/>
  <c r="BC196" i="10" s="1"/>
  <c r="BE196" i="10" s="1"/>
  <c r="J196" i="13"/>
  <c r="AX196" i="8" s="1"/>
  <c r="AY196" i="8" s="1"/>
  <c r="BC196" i="8" s="1"/>
  <c r="BE196" i="8" s="1"/>
  <c r="L195" i="10"/>
  <c r="CM187" i="8"/>
  <c r="CQ187" i="8"/>
  <c r="CR187" i="8" s="1"/>
  <c r="EI188" i="10"/>
  <c r="EM188" i="10"/>
  <c r="EN188" i="10" s="1"/>
  <c r="W194" i="10"/>
  <c r="X194" i="10" s="1"/>
  <c r="S194" i="10"/>
  <c r="BO191" i="10"/>
  <c r="BS191" i="10"/>
  <c r="BT191" i="10" s="1"/>
  <c r="EI186" i="12"/>
  <c r="EM186" i="12"/>
  <c r="EN186" i="12" s="1"/>
  <c r="BO189" i="11"/>
  <c r="BS189" i="11"/>
  <c r="BT189" i="11" s="1"/>
  <c r="EI185" i="8"/>
  <c r="EM185" i="8"/>
  <c r="EN185" i="8" s="1"/>
  <c r="DK189" i="10"/>
  <c r="DO189" i="10"/>
  <c r="DP189" i="10" s="1"/>
  <c r="DK187" i="12"/>
  <c r="DO187" i="12"/>
  <c r="DP187" i="12" s="1"/>
  <c r="EI186" i="8"/>
  <c r="EM186" i="8"/>
  <c r="EN186" i="8" s="1"/>
  <c r="DO187" i="11"/>
  <c r="DP187" i="11" s="1"/>
  <c r="DK187" i="11"/>
  <c r="CM188" i="12"/>
  <c r="CQ188" i="12"/>
  <c r="CR188" i="12" s="1"/>
  <c r="S191" i="11"/>
  <c r="W191" i="11"/>
  <c r="X191" i="11" s="1"/>
  <c r="BO189" i="12"/>
  <c r="BS189" i="12"/>
  <c r="BT189" i="12" s="1"/>
  <c r="CM188" i="11"/>
  <c r="CQ188" i="11"/>
  <c r="CR188" i="11" s="1"/>
  <c r="S191" i="12"/>
  <c r="W191" i="12"/>
  <c r="X191" i="12" s="1"/>
  <c r="AQ192" i="10"/>
  <c r="AU192" i="10"/>
  <c r="AV192" i="10" s="1"/>
  <c r="EM186" i="11"/>
  <c r="EN186" i="11" s="1"/>
  <c r="EI186" i="11"/>
  <c r="BO189" i="8"/>
  <c r="BS189" i="8"/>
  <c r="BT189" i="8" s="1"/>
  <c r="S193" i="10"/>
  <c r="W193" i="10"/>
  <c r="X193" i="10" s="1"/>
  <c r="AQ190" i="11"/>
  <c r="AU190" i="11"/>
  <c r="AV190" i="11" s="1"/>
  <c r="DK187" i="8"/>
  <c r="DO187" i="8"/>
  <c r="DP187" i="8" s="1"/>
  <c r="AQ190" i="12"/>
  <c r="AU190" i="12"/>
  <c r="AV190" i="12" s="1"/>
  <c r="CM190" i="10"/>
  <c r="CQ190" i="10"/>
  <c r="CR190" i="10" s="1"/>
  <c r="DK186" i="8"/>
  <c r="DO186" i="8"/>
  <c r="DP186" i="8" s="1"/>
  <c r="AM190" i="8"/>
  <c r="AP190" i="8" s="1"/>
  <c r="AQ190" i="8" s="1"/>
  <c r="AU190" i="8" s="1"/>
  <c r="AV190" i="8" s="1"/>
  <c r="DG188" i="11"/>
  <c r="DJ188" i="11" s="1"/>
  <c r="CI191" i="10"/>
  <c r="CL191" i="10" s="1"/>
  <c r="EE189" i="10"/>
  <c r="EH189" i="10" s="1"/>
  <c r="CI189" i="11"/>
  <c r="CL189" i="11" s="1"/>
  <c r="DG190" i="10"/>
  <c r="DJ190" i="10" s="1"/>
  <c r="DG188" i="12"/>
  <c r="DJ188" i="12" s="1"/>
  <c r="EE187" i="12"/>
  <c r="EH187" i="12" s="1"/>
  <c r="AM191" i="11"/>
  <c r="AP191" i="11" s="1"/>
  <c r="O191" i="8"/>
  <c r="R191" i="8" s="1"/>
  <c r="S191" i="8" s="1"/>
  <c r="W191" i="8" s="1"/>
  <c r="X191" i="8" s="1"/>
  <c r="AM193" i="10"/>
  <c r="AP193" i="10" s="1"/>
  <c r="DG188" i="8"/>
  <c r="DJ188" i="8" s="1"/>
  <c r="AM191" i="12"/>
  <c r="AP191" i="12" s="1"/>
  <c r="CI189" i="12"/>
  <c r="CL189" i="12" s="1"/>
  <c r="BK190" i="11"/>
  <c r="BN190" i="11" s="1"/>
  <c r="EE187" i="11"/>
  <c r="EH187" i="11" s="1"/>
  <c r="O192" i="12"/>
  <c r="R192" i="12" s="1"/>
  <c r="O192" i="11"/>
  <c r="R192" i="11" s="1"/>
  <c r="BK192" i="10"/>
  <c r="BN192" i="10" s="1"/>
  <c r="BK190" i="12"/>
  <c r="BN190" i="12" s="1"/>
  <c r="CI188" i="8"/>
  <c r="CL188" i="8" s="1"/>
  <c r="CI189" i="8"/>
  <c r="CL189" i="8" s="1"/>
  <c r="J193" i="8"/>
  <c r="L193" i="8" s="1"/>
  <c r="U192" i="8"/>
  <c r="M192" i="8"/>
  <c r="N192" i="8" s="1"/>
  <c r="AF193" i="8"/>
  <c r="AW193" i="8"/>
  <c r="CO190" i="8"/>
  <c r="CG190" i="8"/>
  <c r="CH190" i="8" s="1"/>
  <c r="H194" i="8"/>
  <c r="A195" i="8"/>
  <c r="Y194" i="8"/>
  <c r="CZ190" i="8"/>
  <c r="DQ190" i="8"/>
  <c r="EC187" i="8"/>
  <c r="ED187" i="8" s="1"/>
  <c r="EK187" i="8"/>
  <c r="AH192" i="8"/>
  <c r="AJ192" i="8" s="1"/>
  <c r="EK188" i="8"/>
  <c r="EC188" i="8"/>
  <c r="ED188" i="8" s="1"/>
  <c r="BU192" i="8"/>
  <c r="BD192" i="8"/>
  <c r="BQ190" i="8"/>
  <c r="BI190" i="8"/>
  <c r="BJ190" i="8" s="1"/>
  <c r="DB189" i="8"/>
  <c r="DD189" i="8" s="1"/>
  <c r="DX189" i="8"/>
  <c r="EO189" i="8"/>
  <c r="BF191" i="8"/>
  <c r="BH191" i="8" s="1"/>
  <c r="AS191" i="8"/>
  <c r="AK191" i="8"/>
  <c r="AL191" i="8" s="1"/>
  <c r="CS191" i="8"/>
  <c r="CB191" i="8"/>
  <c r="DM189" i="12"/>
  <c r="DE189" i="12"/>
  <c r="DF189" i="12" s="1"/>
  <c r="BQ193" i="10"/>
  <c r="BI193" i="10"/>
  <c r="BJ193" i="10" s="1"/>
  <c r="BQ191" i="12"/>
  <c r="BI191" i="12"/>
  <c r="BJ191" i="12" s="1"/>
  <c r="DB192" i="10"/>
  <c r="DD192" i="10" s="1"/>
  <c r="BQ191" i="11"/>
  <c r="BI191" i="11"/>
  <c r="BJ191" i="11" s="1"/>
  <c r="AS192" i="12"/>
  <c r="AK192" i="12"/>
  <c r="AL192" i="12" s="1"/>
  <c r="J194" i="12"/>
  <c r="L194" i="12" s="1"/>
  <c r="DX190" i="12"/>
  <c r="EO190" i="12"/>
  <c r="CS192" i="11"/>
  <c r="CB192" i="11"/>
  <c r="DZ191" i="10"/>
  <c r="EB191" i="10" s="1"/>
  <c r="DM191" i="10"/>
  <c r="DE191" i="10"/>
  <c r="DF191" i="10" s="1"/>
  <c r="U193" i="11"/>
  <c r="M193" i="11"/>
  <c r="N193" i="11" s="1"/>
  <c r="CS194" i="10"/>
  <c r="CB194" i="10"/>
  <c r="CD191" i="11"/>
  <c r="CF191" i="11" s="1"/>
  <c r="AH193" i="11"/>
  <c r="AJ193" i="11" s="1"/>
  <c r="DX192" i="10"/>
  <c r="EO192" i="10"/>
  <c r="CO190" i="11"/>
  <c r="CG190" i="11"/>
  <c r="CH190" i="11" s="1"/>
  <c r="DZ189" i="11"/>
  <c r="EB189" i="11" s="1"/>
  <c r="A196" i="12"/>
  <c r="Y195" i="12"/>
  <c r="H195" i="12"/>
  <c r="CD191" i="12"/>
  <c r="CF191" i="12" s="1"/>
  <c r="U195" i="10"/>
  <c r="M195" i="10"/>
  <c r="N195" i="10" s="1"/>
  <c r="BU193" i="12"/>
  <c r="BD193" i="12"/>
  <c r="DB190" i="12"/>
  <c r="DD190" i="12" s="1"/>
  <c r="BF194" i="10"/>
  <c r="BH194" i="10" s="1"/>
  <c r="DQ191" i="11"/>
  <c r="CZ191" i="11"/>
  <c r="BU193" i="11"/>
  <c r="BD193" i="11"/>
  <c r="BF192" i="12"/>
  <c r="BH192" i="12" s="1"/>
  <c r="CD193" i="10"/>
  <c r="CF193" i="10" s="1"/>
  <c r="AW194" i="12"/>
  <c r="AF194" i="12"/>
  <c r="EK188" i="11"/>
  <c r="EC188" i="11"/>
  <c r="ED188" i="11" s="1"/>
  <c r="EK188" i="12"/>
  <c r="EC188" i="12"/>
  <c r="ED188" i="12" s="1"/>
  <c r="CZ191" i="12"/>
  <c r="DQ191" i="12"/>
  <c r="DZ189" i="12"/>
  <c r="EB189" i="12" s="1"/>
  <c r="CS192" i="12"/>
  <c r="CB192" i="12"/>
  <c r="DQ193" i="10"/>
  <c r="CZ193" i="10"/>
  <c r="DM189" i="11"/>
  <c r="DE189" i="11"/>
  <c r="DF189" i="11" s="1"/>
  <c r="J196" i="10"/>
  <c r="L196" i="10" s="1"/>
  <c r="AS192" i="11"/>
  <c r="AK192" i="11"/>
  <c r="AL192" i="11" s="1"/>
  <c r="DB190" i="11"/>
  <c r="DD190" i="11" s="1"/>
  <c r="Y195" i="11"/>
  <c r="H195" i="11"/>
  <c r="A196" i="11"/>
  <c r="EK190" i="10"/>
  <c r="EC190" i="10"/>
  <c r="ED190" i="10" s="1"/>
  <c r="AS194" i="10"/>
  <c r="AK194" i="10"/>
  <c r="AL194" i="10" s="1"/>
  <c r="CO192" i="10"/>
  <c r="CG192" i="10"/>
  <c r="CH192" i="10" s="1"/>
  <c r="AH195" i="10"/>
  <c r="AJ195" i="10" s="1"/>
  <c r="AF196" i="10"/>
  <c r="AW196" i="10"/>
  <c r="U193" i="12"/>
  <c r="M193" i="12"/>
  <c r="N193" i="12" s="1"/>
  <c r="J194" i="11"/>
  <c r="L194" i="11" s="1"/>
  <c r="CO190" i="12"/>
  <c r="CG190" i="12"/>
  <c r="CH190" i="12" s="1"/>
  <c r="AW194" i="11"/>
  <c r="AF194" i="11"/>
  <c r="AH193" i="12"/>
  <c r="AJ193" i="12" s="1"/>
  <c r="DX190" i="11"/>
  <c r="EO190" i="11"/>
  <c r="BU195" i="10"/>
  <c r="BD195" i="10"/>
  <c r="BF192" i="11"/>
  <c r="BH192" i="11" s="1"/>
  <c r="S192" i="11" l="1"/>
  <c r="W192" i="11"/>
  <c r="X192" i="11" s="1"/>
  <c r="CQ189" i="8"/>
  <c r="CR189" i="8" s="1"/>
  <c r="CM189" i="8"/>
  <c r="CQ189" i="12"/>
  <c r="CR189" i="12" s="1"/>
  <c r="CM189" i="12"/>
  <c r="DK190" i="10"/>
  <c r="DO190" i="10"/>
  <c r="DP190" i="10" s="1"/>
  <c r="CM188" i="8"/>
  <c r="CQ188" i="8"/>
  <c r="CR188" i="8" s="1"/>
  <c r="AQ191" i="12"/>
  <c r="AU191" i="12"/>
  <c r="AV191" i="12" s="1"/>
  <c r="CM189" i="11"/>
  <c r="CQ189" i="11"/>
  <c r="CR189" i="11" s="1"/>
  <c r="BO190" i="12"/>
  <c r="BS190" i="12"/>
  <c r="BT190" i="12" s="1"/>
  <c r="DK188" i="8"/>
  <c r="DO188" i="8"/>
  <c r="DP188" i="8" s="1"/>
  <c r="EI189" i="10"/>
  <c r="EM189" i="10"/>
  <c r="EN189" i="10" s="1"/>
  <c r="BO192" i="10"/>
  <c r="BS192" i="10"/>
  <c r="BT192" i="10" s="1"/>
  <c r="AU193" i="10"/>
  <c r="AV193" i="10" s="1"/>
  <c r="AQ193" i="10"/>
  <c r="CM191" i="10"/>
  <c r="CQ191" i="10"/>
  <c r="CR191" i="10" s="1"/>
  <c r="DK188" i="11"/>
  <c r="DO188" i="11"/>
  <c r="DP188" i="11" s="1"/>
  <c r="AQ191" i="11"/>
  <c r="AU191" i="11"/>
  <c r="AV191" i="11" s="1"/>
  <c r="EI187" i="11"/>
  <c r="EM187" i="11"/>
  <c r="EN187" i="11" s="1"/>
  <c r="EI187" i="12"/>
  <c r="EM187" i="12"/>
  <c r="EN187" i="12" s="1"/>
  <c r="S192" i="12"/>
  <c r="W192" i="12"/>
  <c r="X192" i="12" s="1"/>
  <c r="BO190" i="11"/>
  <c r="BS190" i="11"/>
  <c r="BT190" i="11" s="1"/>
  <c r="DO188" i="12"/>
  <c r="DP188" i="12" s="1"/>
  <c r="DK188" i="12"/>
  <c r="DG189" i="11"/>
  <c r="DJ189" i="11" s="1"/>
  <c r="BK190" i="8"/>
  <c r="BN190" i="8" s="1"/>
  <c r="EE187" i="8"/>
  <c r="EH187" i="8" s="1"/>
  <c r="EE188" i="12"/>
  <c r="EH188" i="12" s="1"/>
  <c r="EI188" i="12" s="1"/>
  <c r="CI190" i="11"/>
  <c r="CL190" i="11" s="1"/>
  <c r="O193" i="11"/>
  <c r="R193" i="11" s="1"/>
  <c r="BK191" i="12"/>
  <c r="BN191" i="12" s="1"/>
  <c r="O192" i="8"/>
  <c r="R192" i="8" s="1"/>
  <c r="S192" i="8" s="1"/>
  <c r="W192" i="8" s="1"/>
  <c r="X192" i="8" s="1"/>
  <c r="CI190" i="12"/>
  <c r="CL190" i="12" s="1"/>
  <c r="O195" i="10"/>
  <c r="R195" i="10" s="1"/>
  <c r="AM191" i="8"/>
  <c r="AP191" i="8" s="1"/>
  <c r="AQ191" i="8" s="1"/>
  <c r="AU191" i="8" s="1"/>
  <c r="AV191" i="8" s="1"/>
  <c r="CI192" i="10"/>
  <c r="CL192" i="10" s="1"/>
  <c r="EE188" i="11"/>
  <c r="EH188" i="11" s="1"/>
  <c r="DG191" i="10"/>
  <c r="DJ191" i="10" s="1"/>
  <c r="AM192" i="12"/>
  <c r="AP192" i="12" s="1"/>
  <c r="BK193" i="10"/>
  <c r="BN193" i="10" s="1"/>
  <c r="EE188" i="8"/>
  <c r="EH188" i="8" s="1"/>
  <c r="O193" i="12"/>
  <c r="R193" i="12" s="1"/>
  <c r="AM194" i="10"/>
  <c r="AP194" i="10" s="1"/>
  <c r="AM192" i="11"/>
  <c r="AP192" i="11" s="1"/>
  <c r="AQ192" i="11" s="1"/>
  <c r="BK191" i="11"/>
  <c r="BN191" i="11" s="1"/>
  <c r="DG189" i="12"/>
  <c r="DJ189" i="12" s="1"/>
  <c r="CI190" i="8"/>
  <c r="CL190" i="8" s="1"/>
  <c r="EE190" i="10"/>
  <c r="EH190" i="10" s="1"/>
  <c r="EI190" i="10" s="1"/>
  <c r="BF192" i="8"/>
  <c r="BH192" i="8" s="1"/>
  <c r="BQ191" i="8"/>
  <c r="BI191" i="8"/>
  <c r="BJ191" i="8" s="1"/>
  <c r="CS192" i="8"/>
  <c r="CB192" i="8"/>
  <c r="DX190" i="8"/>
  <c r="EO190" i="8"/>
  <c r="BU193" i="8"/>
  <c r="BD193" i="8"/>
  <c r="BF193" i="8" s="1"/>
  <c r="BH193" i="8" s="1"/>
  <c r="CD191" i="8"/>
  <c r="CF191" i="8" s="1"/>
  <c r="DB190" i="8"/>
  <c r="DD190" i="8" s="1"/>
  <c r="AH193" i="8"/>
  <c r="AJ193" i="8" s="1"/>
  <c r="DQ191" i="8"/>
  <c r="CZ191" i="8"/>
  <c r="DZ189" i="8"/>
  <c r="EB189" i="8" s="1"/>
  <c r="AW194" i="8"/>
  <c r="AF194" i="8"/>
  <c r="Y195" i="8"/>
  <c r="A196" i="8"/>
  <c r="H195" i="8"/>
  <c r="DM189" i="8"/>
  <c r="DE189" i="8"/>
  <c r="DF189" i="8" s="1"/>
  <c r="J194" i="8"/>
  <c r="L194" i="8" s="1"/>
  <c r="AS192" i="8"/>
  <c r="AK192" i="8"/>
  <c r="AL192" i="8" s="1"/>
  <c r="U193" i="8"/>
  <c r="M193" i="8"/>
  <c r="N193" i="8" s="1"/>
  <c r="AH194" i="12"/>
  <c r="AJ194" i="12" s="1"/>
  <c r="BQ194" i="10"/>
  <c r="BI194" i="10"/>
  <c r="BJ194" i="10" s="1"/>
  <c r="DQ192" i="11"/>
  <c r="CZ192" i="11"/>
  <c r="AH194" i="11"/>
  <c r="AJ194" i="11" s="1"/>
  <c r="U196" i="10"/>
  <c r="M196" i="10"/>
  <c r="N196" i="10" s="1"/>
  <c r="EK189" i="12"/>
  <c r="EC189" i="12"/>
  <c r="ED189" i="12" s="1"/>
  <c r="BU194" i="12"/>
  <c r="BD194" i="12"/>
  <c r="DM192" i="10"/>
  <c r="DE192" i="10"/>
  <c r="DF192" i="10" s="1"/>
  <c r="EK189" i="11"/>
  <c r="EC189" i="11"/>
  <c r="ED189" i="11" s="1"/>
  <c r="BQ192" i="11"/>
  <c r="BI192" i="11"/>
  <c r="BJ192" i="11" s="1"/>
  <c r="DZ190" i="11"/>
  <c r="EB190" i="11" s="1"/>
  <c r="BU194" i="11"/>
  <c r="BD194" i="11"/>
  <c r="EO191" i="12"/>
  <c r="DX191" i="12"/>
  <c r="DM190" i="12"/>
  <c r="DE190" i="12"/>
  <c r="DF190" i="12" s="1"/>
  <c r="CO191" i="11"/>
  <c r="CG191" i="11"/>
  <c r="CH191" i="11" s="1"/>
  <c r="DM190" i="11"/>
  <c r="DE190" i="11"/>
  <c r="DF190" i="11" s="1"/>
  <c r="DB191" i="12"/>
  <c r="DD191" i="12" s="1"/>
  <c r="CO193" i="10"/>
  <c r="CG193" i="10"/>
  <c r="CH193" i="10" s="1"/>
  <c r="BF193" i="11"/>
  <c r="BH193" i="11" s="1"/>
  <c r="CO191" i="12"/>
  <c r="CG191" i="12"/>
  <c r="CH191" i="12" s="1"/>
  <c r="CD194" i="10"/>
  <c r="CF194" i="10" s="1"/>
  <c r="U194" i="11"/>
  <c r="M194" i="11"/>
  <c r="N194" i="11" s="1"/>
  <c r="AS193" i="11"/>
  <c r="AK193" i="11"/>
  <c r="AL193" i="11" s="1"/>
  <c r="BF195" i="10"/>
  <c r="BH195" i="10" s="1"/>
  <c r="AS193" i="12"/>
  <c r="AK193" i="12"/>
  <c r="AL193" i="12" s="1"/>
  <c r="BD196" i="10"/>
  <c r="BU196" i="10"/>
  <c r="Y196" i="11"/>
  <c r="H196" i="11"/>
  <c r="DB193" i="10"/>
  <c r="DD193" i="10" s="1"/>
  <c r="CS193" i="11"/>
  <c r="CB193" i="11"/>
  <c r="J195" i="12"/>
  <c r="L195" i="12" s="1"/>
  <c r="DQ194" i="10"/>
  <c r="CZ194" i="10"/>
  <c r="AS195" i="10"/>
  <c r="AK195" i="10"/>
  <c r="AL195" i="10" s="1"/>
  <c r="CS195" i="10"/>
  <c r="CB195" i="10"/>
  <c r="AH196" i="10"/>
  <c r="AJ196" i="10" s="1"/>
  <c r="J195" i="11"/>
  <c r="L195" i="11" s="1"/>
  <c r="DX193" i="10"/>
  <c r="EO193" i="10"/>
  <c r="BQ192" i="12"/>
  <c r="BI192" i="12"/>
  <c r="BJ192" i="12" s="1"/>
  <c r="DB191" i="11"/>
  <c r="DD191" i="11" s="1"/>
  <c r="AW195" i="12"/>
  <c r="AF195" i="12"/>
  <c r="DZ190" i="12"/>
  <c r="EB190" i="12" s="1"/>
  <c r="AW195" i="11"/>
  <c r="AF195" i="11"/>
  <c r="CD192" i="12"/>
  <c r="CF192" i="12" s="1"/>
  <c r="DX191" i="11"/>
  <c r="EO191" i="11"/>
  <c r="BF193" i="12"/>
  <c r="BH193" i="12" s="1"/>
  <c r="Y196" i="12"/>
  <c r="H196" i="12"/>
  <c r="DZ192" i="10"/>
  <c r="EB192" i="10" s="1"/>
  <c r="EK191" i="10"/>
  <c r="EC191" i="10"/>
  <c r="ED191" i="10" s="1"/>
  <c r="CZ192" i="12"/>
  <c r="DQ192" i="12"/>
  <c r="CS193" i="12"/>
  <c r="CB193" i="12"/>
  <c r="CD192" i="11"/>
  <c r="CF192" i="11" s="1"/>
  <c r="U194" i="12"/>
  <c r="M194" i="12"/>
  <c r="N194" i="12" s="1"/>
  <c r="EM188" i="12" l="1"/>
  <c r="EN188" i="12" s="1"/>
  <c r="CM192" i="10"/>
  <c r="CQ192" i="10"/>
  <c r="CR192" i="10" s="1"/>
  <c r="BO193" i="10"/>
  <c r="BS193" i="10"/>
  <c r="BT193" i="10" s="1"/>
  <c r="BO191" i="12"/>
  <c r="BS191" i="12"/>
  <c r="BT191" i="12" s="1"/>
  <c r="EI188" i="11"/>
  <c r="EM188" i="11"/>
  <c r="EN188" i="11" s="1"/>
  <c r="AQ194" i="10"/>
  <c r="AU194" i="10"/>
  <c r="AV194" i="10" s="1"/>
  <c r="S193" i="11"/>
  <c r="W193" i="11"/>
  <c r="X193" i="11" s="1"/>
  <c r="S193" i="12"/>
  <c r="W193" i="12"/>
  <c r="X193" i="12" s="1"/>
  <c r="CM190" i="11"/>
  <c r="CQ190" i="11"/>
  <c r="CR190" i="11" s="1"/>
  <c r="CM190" i="8"/>
  <c r="CQ190" i="8"/>
  <c r="CR190" i="8" s="1"/>
  <c r="S195" i="10"/>
  <c r="W195" i="10"/>
  <c r="X195" i="10" s="1"/>
  <c r="DK189" i="12"/>
  <c r="DO189" i="12"/>
  <c r="DP189" i="12" s="1"/>
  <c r="CM190" i="12"/>
  <c r="CQ190" i="12"/>
  <c r="CR190" i="12" s="1"/>
  <c r="EI187" i="8"/>
  <c r="EM187" i="8"/>
  <c r="EN187" i="8" s="1"/>
  <c r="EI188" i="8"/>
  <c r="EM188" i="8"/>
  <c r="EN188" i="8" s="1"/>
  <c r="BO191" i="11"/>
  <c r="BS191" i="11"/>
  <c r="BT191" i="11" s="1"/>
  <c r="AQ192" i="12"/>
  <c r="AU192" i="12"/>
  <c r="AV192" i="12" s="1"/>
  <c r="BO190" i="8"/>
  <c r="BS190" i="8"/>
  <c r="BT190" i="8" s="1"/>
  <c r="DK191" i="10"/>
  <c r="DO191" i="10"/>
  <c r="DP191" i="10" s="1"/>
  <c r="DK189" i="11"/>
  <c r="DO189" i="11"/>
  <c r="DP189" i="11" s="1"/>
  <c r="CI193" i="10"/>
  <c r="CL193" i="10" s="1"/>
  <c r="DG190" i="12"/>
  <c r="DJ190" i="12" s="1"/>
  <c r="BK192" i="12"/>
  <c r="BN192" i="12" s="1"/>
  <c r="BK192" i="11"/>
  <c r="BN192" i="11" s="1"/>
  <c r="EE189" i="12"/>
  <c r="EH189" i="12" s="1"/>
  <c r="BK194" i="10"/>
  <c r="BN194" i="10" s="1"/>
  <c r="DG189" i="8"/>
  <c r="DJ189" i="8" s="1"/>
  <c r="EE191" i="10"/>
  <c r="EH191" i="10" s="1"/>
  <c r="O194" i="12"/>
  <c r="R194" i="12" s="1"/>
  <c r="O194" i="11"/>
  <c r="R194" i="11" s="1"/>
  <c r="DG190" i="11"/>
  <c r="DJ190" i="11" s="1"/>
  <c r="EE189" i="11"/>
  <c r="EH189" i="11" s="1"/>
  <c r="O196" i="10"/>
  <c r="R196" i="10" s="1"/>
  <c r="O193" i="8"/>
  <c r="R193" i="8" s="1"/>
  <c r="S193" i="8" s="1"/>
  <c r="W193" i="8" s="1"/>
  <c r="X193" i="8" s="1"/>
  <c r="AM193" i="12"/>
  <c r="AP193" i="12" s="1"/>
  <c r="CI191" i="12"/>
  <c r="CL191" i="12" s="1"/>
  <c r="EM190" i="10"/>
  <c r="EN190" i="10" s="1"/>
  <c r="DG192" i="10"/>
  <c r="DJ192" i="10" s="1"/>
  <c r="DK192" i="10" s="1"/>
  <c r="BK191" i="8"/>
  <c r="BN191" i="8" s="1"/>
  <c r="BO191" i="8" s="1"/>
  <c r="AU192" i="11"/>
  <c r="AV192" i="11" s="1"/>
  <c r="AM193" i="11"/>
  <c r="AP193" i="11" s="1"/>
  <c r="AM192" i="8"/>
  <c r="AP192" i="8" s="1"/>
  <c r="AQ192" i="8" s="1"/>
  <c r="AU192" i="8" s="1"/>
  <c r="AV192" i="8" s="1"/>
  <c r="AM195" i="10"/>
  <c r="AP195" i="10" s="1"/>
  <c r="CI191" i="11"/>
  <c r="CL191" i="11" s="1"/>
  <c r="AH194" i="8"/>
  <c r="AJ194" i="8" s="1"/>
  <c r="DZ190" i="8"/>
  <c r="EB190" i="8" s="1"/>
  <c r="U194" i="8"/>
  <c r="M194" i="8"/>
  <c r="N194" i="8" s="1"/>
  <c r="BD194" i="8"/>
  <c r="BU194" i="8"/>
  <c r="DM190" i="8"/>
  <c r="DE190" i="8"/>
  <c r="DF190" i="8" s="1"/>
  <c r="CD192" i="8"/>
  <c r="CF192" i="8" s="1"/>
  <c r="DQ192" i="8"/>
  <c r="CZ192" i="8"/>
  <c r="EK189" i="8"/>
  <c r="EC189" i="8"/>
  <c r="ED189" i="8" s="1"/>
  <c r="DB191" i="8"/>
  <c r="DD191" i="8" s="1"/>
  <c r="CO191" i="8"/>
  <c r="CG191" i="8"/>
  <c r="CH191" i="8" s="1"/>
  <c r="J195" i="8"/>
  <c r="L195" i="8" s="1"/>
  <c r="EO191" i="8"/>
  <c r="DX191" i="8"/>
  <c r="BQ193" i="8"/>
  <c r="BI193" i="8"/>
  <c r="BJ193" i="8" s="1"/>
  <c r="Y196" i="8"/>
  <c r="H196" i="8"/>
  <c r="CS193" i="8"/>
  <c r="CB193" i="8"/>
  <c r="BQ192" i="8"/>
  <c r="BI192" i="8"/>
  <c r="BJ192" i="8" s="1"/>
  <c r="AW195" i="8"/>
  <c r="AF195" i="8"/>
  <c r="AS193" i="8"/>
  <c r="AK193" i="8"/>
  <c r="AL193" i="8" s="1"/>
  <c r="CD193" i="12"/>
  <c r="CF193" i="12" s="1"/>
  <c r="DZ191" i="11"/>
  <c r="EB191" i="11" s="1"/>
  <c r="EK190" i="12"/>
  <c r="EC190" i="12"/>
  <c r="ED190" i="12" s="1"/>
  <c r="DQ193" i="11"/>
  <c r="CZ193" i="11"/>
  <c r="BQ193" i="11"/>
  <c r="BI193" i="11"/>
  <c r="BJ193" i="11" s="1"/>
  <c r="CB194" i="12"/>
  <c r="CS194" i="12"/>
  <c r="DQ193" i="12"/>
  <c r="CZ193" i="12"/>
  <c r="DZ193" i="10"/>
  <c r="EB193" i="10" s="1"/>
  <c r="BF194" i="11"/>
  <c r="BH194" i="11" s="1"/>
  <c r="AS194" i="11"/>
  <c r="AK194" i="11"/>
  <c r="AL194" i="11" s="1"/>
  <c r="EK192" i="10"/>
  <c r="EC192" i="10"/>
  <c r="ED192" i="10" s="1"/>
  <c r="AH195" i="12"/>
  <c r="AJ195" i="12" s="1"/>
  <c r="CS194" i="11"/>
  <c r="CB194" i="11"/>
  <c r="DB192" i="11"/>
  <c r="DD192" i="11" s="1"/>
  <c r="J196" i="12"/>
  <c r="L196" i="12" s="1"/>
  <c r="CO192" i="12"/>
  <c r="CG192" i="12"/>
  <c r="CH192" i="12" s="1"/>
  <c r="BU195" i="12"/>
  <c r="BD195" i="12"/>
  <c r="U195" i="11"/>
  <c r="M195" i="11"/>
  <c r="N195" i="11" s="1"/>
  <c r="DB194" i="10"/>
  <c r="DD194" i="10" s="1"/>
  <c r="DM193" i="10"/>
  <c r="DE193" i="10"/>
  <c r="DF193" i="10" s="1"/>
  <c r="BQ195" i="10"/>
  <c r="BI195" i="10"/>
  <c r="BJ195" i="10" s="1"/>
  <c r="DX192" i="11"/>
  <c r="EO192" i="11"/>
  <c r="CO192" i="11"/>
  <c r="CG192" i="11"/>
  <c r="CH192" i="11" s="1"/>
  <c r="AW196" i="12"/>
  <c r="AF196" i="12"/>
  <c r="AH195" i="11"/>
  <c r="AJ195" i="11" s="1"/>
  <c r="DX194" i="10"/>
  <c r="EO194" i="10"/>
  <c r="J196" i="11"/>
  <c r="L196" i="11" s="1"/>
  <c r="CO194" i="10"/>
  <c r="CG194" i="10"/>
  <c r="CH194" i="10" s="1"/>
  <c r="DM191" i="12"/>
  <c r="DE191" i="12"/>
  <c r="DF191" i="12" s="1"/>
  <c r="DZ191" i="12"/>
  <c r="EB191" i="12" s="1"/>
  <c r="EK190" i="11"/>
  <c r="EC190" i="11"/>
  <c r="ED190" i="11" s="1"/>
  <c r="DX192" i="12"/>
  <c r="EO192" i="12"/>
  <c r="BU195" i="11"/>
  <c r="BD195" i="11"/>
  <c r="DM191" i="11"/>
  <c r="DE191" i="11"/>
  <c r="DF191" i="11" s="1"/>
  <c r="AS196" i="10"/>
  <c r="AK196" i="10"/>
  <c r="AL196" i="10" s="1"/>
  <c r="AW196" i="11"/>
  <c r="AF196" i="11"/>
  <c r="DB192" i="12"/>
  <c r="DD192" i="12" s="1"/>
  <c r="BQ193" i="12"/>
  <c r="BI193" i="12"/>
  <c r="BJ193" i="12" s="1"/>
  <c r="CD195" i="10"/>
  <c r="CF195" i="10" s="1"/>
  <c r="U195" i="12"/>
  <c r="M195" i="12"/>
  <c r="N195" i="12" s="1"/>
  <c r="CS196" i="10"/>
  <c r="CB196" i="10"/>
  <c r="DQ195" i="10"/>
  <c r="CZ195" i="10"/>
  <c r="CD193" i="11"/>
  <c r="CF193" i="11" s="1"/>
  <c r="BF196" i="10"/>
  <c r="BH196" i="10" s="1"/>
  <c r="BF194" i="12"/>
  <c r="BH194" i="12" s="1"/>
  <c r="AS194" i="12"/>
  <c r="AK194" i="12"/>
  <c r="AL194" i="12" s="1"/>
  <c r="BO194" i="10" l="1"/>
  <c r="BS194" i="10"/>
  <c r="BT194" i="10" s="1"/>
  <c r="S196" i="10"/>
  <c r="W196" i="10"/>
  <c r="X196" i="10" s="1"/>
  <c r="X197" i="10" s="1"/>
  <c r="X198" i="10" s="1"/>
  <c r="EI189" i="12"/>
  <c r="EM189" i="12"/>
  <c r="EN189" i="12" s="1"/>
  <c r="BO192" i="11"/>
  <c r="BS192" i="11"/>
  <c r="BT192" i="11" s="1"/>
  <c r="EI189" i="11"/>
  <c r="EM189" i="11"/>
  <c r="EN189" i="11" s="1"/>
  <c r="DK190" i="11"/>
  <c r="DO190" i="11"/>
  <c r="DP190" i="11" s="1"/>
  <c r="BO192" i="12"/>
  <c r="BS192" i="12"/>
  <c r="BT192" i="12" s="1"/>
  <c r="CM191" i="11"/>
  <c r="CQ191" i="11"/>
  <c r="CR191" i="11" s="1"/>
  <c r="S194" i="11"/>
  <c r="W194" i="11"/>
  <c r="X194" i="11" s="1"/>
  <c r="DK190" i="12"/>
  <c r="DO190" i="12"/>
  <c r="DP190" i="12" s="1"/>
  <c r="AU195" i="10"/>
  <c r="AV195" i="10" s="1"/>
  <c r="AQ195" i="10"/>
  <c r="S194" i="12"/>
  <c r="W194" i="12"/>
  <c r="X194" i="12" s="1"/>
  <c r="CQ193" i="10"/>
  <c r="CR193" i="10" s="1"/>
  <c r="CM193" i="10"/>
  <c r="CM191" i="12"/>
  <c r="CQ191" i="12"/>
  <c r="CR191" i="12" s="1"/>
  <c r="EI191" i="10"/>
  <c r="EM191" i="10"/>
  <c r="EN191" i="10" s="1"/>
  <c r="AQ193" i="11"/>
  <c r="AU193" i="11"/>
  <c r="AV193" i="11" s="1"/>
  <c r="AQ193" i="12"/>
  <c r="AU193" i="12"/>
  <c r="AV193" i="12" s="1"/>
  <c r="DK189" i="8"/>
  <c r="DO189" i="8"/>
  <c r="DP189" i="8" s="1"/>
  <c r="CI194" i="10"/>
  <c r="CL194" i="10" s="1"/>
  <c r="CI192" i="11"/>
  <c r="CL192" i="11" s="1"/>
  <c r="AM194" i="11"/>
  <c r="AP194" i="11" s="1"/>
  <c r="CI191" i="8"/>
  <c r="CL191" i="8" s="1"/>
  <c r="DG190" i="8"/>
  <c r="DJ190" i="8" s="1"/>
  <c r="BS191" i="8"/>
  <c r="BT191" i="8" s="1"/>
  <c r="AM193" i="8"/>
  <c r="AP193" i="8" s="1"/>
  <c r="AQ193" i="8" s="1"/>
  <c r="AU193" i="8" s="1"/>
  <c r="AV193" i="8" s="1"/>
  <c r="BK193" i="11"/>
  <c r="BN193" i="11" s="1"/>
  <c r="BO193" i="11" s="1"/>
  <c r="O195" i="11"/>
  <c r="R195" i="11" s="1"/>
  <c r="AM196" i="10"/>
  <c r="AP196" i="10" s="1"/>
  <c r="EE189" i="8"/>
  <c r="EH189" i="8" s="1"/>
  <c r="DG193" i="10"/>
  <c r="DJ193" i="10" s="1"/>
  <c r="O195" i="12"/>
  <c r="R195" i="12" s="1"/>
  <c r="BK193" i="12"/>
  <c r="BN193" i="12" s="1"/>
  <c r="EE190" i="11"/>
  <c r="EH190" i="11" s="1"/>
  <c r="BK193" i="8"/>
  <c r="BN193" i="8" s="1"/>
  <c r="AM194" i="12"/>
  <c r="AP194" i="12" s="1"/>
  <c r="O194" i="8"/>
  <c r="R194" i="8" s="1"/>
  <c r="S194" i="8" s="1"/>
  <c r="W194" i="8" s="1"/>
  <c r="X194" i="8" s="1"/>
  <c r="BK195" i="10"/>
  <c r="BN195" i="10" s="1"/>
  <c r="EE190" i="12"/>
  <c r="EH190" i="12" s="1"/>
  <c r="BK192" i="8"/>
  <c r="BN192" i="8" s="1"/>
  <c r="BO192" i="8" s="1"/>
  <c r="DG191" i="11"/>
  <c r="DJ191" i="11" s="1"/>
  <c r="DG191" i="12"/>
  <c r="DJ191" i="12" s="1"/>
  <c r="CI192" i="12"/>
  <c r="CL192" i="12" s="1"/>
  <c r="EE192" i="10"/>
  <c r="EH192" i="10" s="1"/>
  <c r="DO192" i="10"/>
  <c r="DP192" i="10" s="1"/>
  <c r="CD193" i="8"/>
  <c r="CF193" i="8" s="1"/>
  <c r="BF194" i="8"/>
  <c r="BH194" i="8" s="1"/>
  <c r="DQ193" i="8"/>
  <c r="CZ193" i="8"/>
  <c r="DB192" i="8"/>
  <c r="DD192" i="8" s="1"/>
  <c r="J196" i="8"/>
  <c r="L196" i="8" s="1"/>
  <c r="U195" i="8"/>
  <c r="M195" i="8"/>
  <c r="N195" i="8" s="1"/>
  <c r="DX192" i="8"/>
  <c r="DZ192" i="8" s="1"/>
  <c r="EB192" i="8" s="1"/>
  <c r="EO192" i="8"/>
  <c r="AW196" i="8"/>
  <c r="AF196" i="8"/>
  <c r="AH196" i="8" s="1"/>
  <c r="AJ196" i="8" s="1"/>
  <c r="AH195" i="8"/>
  <c r="AJ195" i="8" s="1"/>
  <c r="CO192" i="8"/>
  <c r="CG192" i="8"/>
  <c r="CH192" i="8" s="1"/>
  <c r="EK190" i="8"/>
  <c r="EC190" i="8"/>
  <c r="ED190" i="8" s="1"/>
  <c r="BU195" i="8"/>
  <c r="BD195" i="8"/>
  <c r="DM191" i="8"/>
  <c r="DE191" i="8"/>
  <c r="DF191" i="8" s="1"/>
  <c r="AS194" i="8"/>
  <c r="AK194" i="8"/>
  <c r="AL194" i="8" s="1"/>
  <c r="DZ191" i="8"/>
  <c r="EB191" i="8" s="1"/>
  <c r="CS194" i="8"/>
  <c r="CB194" i="8"/>
  <c r="CD194" i="8" s="1"/>
  <c r="CF194" i="8" s="1"/>
  <c r="CO193" i="11"/>
  <c r="CG193" i="11"/>
  <c r="CH193" i="11" s="1"/>
  <c r="CS195" i="11"/>
  <c r="CB195" i="11"/>
  <c r="DZ192" i="11"/>
  <c r="EB192" i="11" s="1"/>
  <c r="CD194" i="11"/>
  <c r="CF194" i="11" s="1"/>
  <c r="DQ194" i="12"/>
  <c r="CZ194" i="12"/>
  <c r="CZ194" i="11"/>
  <c r="DQ194" i="11"/>
  <c r="CD194" i="12"/>
  <c r="CF194" i="12" s="1"/>
  <c r="BQ194" i="12"/>
  <c r="BI194" i="12"/>
  <c r="BJ194" i="12" s="1"/>
  <c r="DB195" i="10"/>
  <c r="DD195" i="10" s="1"/>
  <c r="CD196" i="10"/>
  <c r="CF196" i="10" s="1"/>
  <c r="DX195" i="10"/>
  <c r="EO195" i="10"/>
  <c r="DQ196" i="10"/>
  <c r="CZ196" i="10"/>
  <c r="BU196" i="11"/>
  <c r="BD196" i="11"/>
  <c r="DZ192" i="12"/>
  <c r="EB192" i="12" s="1"/>
  <c r="AS195" i="11"/>
  <c r="AK195" i="11"/>
  <c r="AL195" i="11" s="1"/>
  <c r="AH196" i="11"/>
  <c r="AJ196" i="11" s="1"/>
  <c r="AH196" i="12"/>
  <c r="AJ196" i="12" s="1"/>
  <c r="DM194" i="10"/>
  <c r="DE194" i="10"/>
  <c r="DF194" i="10" s="1"/>
  <c r="U196" i="12"/>
  <c r="M196" i="12"/>
  <c r="N196" i="12" s="1"/>
  <c r="EK193" i="10"/>
  <c r="EC193" i="10"/>
  <c r="ED193" i="10" s="1"/>
  <c r="EK191" i="11"/>
  <c r="EC191" i="11"/>
  <c r="ED191" i="11" s="1"/>
  <c r="U196" i="11"/>
  <c r="M196" i="11"/>
  <c r="N196" i="11" s="1"/>
  <c r="DM192" i="12"/>
  <c r="DE192" i="12"/>
  <c r="DF192" i="12" s="1"/>
  <c r="BU196" i="12"/>
  <c r="BD196" i="12"/>
  <c r="BQ194" i="11"/>
  <c r="BI194" i="11"/>
  <c r="BJ194" i="11" s="1"/>
  <c r="DB193" i="12"/>
  <c r="DD193" i="12" s="1"/>
  <c r="BQ196" i="10"/>
  <c r="BI196" i="10"/>
  <c r="BJ196" i="10" s="1"/>
  <c r="CO195" i="10"/>
  <c r="CG195" i="10"/>
  <c r="CH195" i="10" s="1"/>
  <c r="EK191" i="12"/>
  <c r="EC191" i="12"/>
  <c r="ED191" i="12" s="1"/>
  <c r="DZ194" i="10"/>
  <c r="EB194" i="10" s="1"/>
  <c r="BF195" i="12"/>
  <c r="BH195" i="12" s="1"/>
  <c r="AS195" i="12"/>
  <c r="AK195" i="12"/>
  <c r="AL195" i="12" s="1"/>
  <c r="DX193" i="12"/>
  <c r="EO193" i="12"/>
  <c r="DB193" i="11"/>
  <c r="DD193" i="11" s="1"/>
  <c r="BF195" i="11"/>
  <c r="BH195" i="11" s="1"/>
  <c r="CS195" i="12"/>
  <c r="CB195" i="12"/>
  <c r="DM192" i="11"/>
  <c r="DE192" i="11"/>
  <c r="DF192" i="11" s="1"/>
  <c r="DX193" i="11"/>
  <c r="EO193" i="11"/>
  <c r="CO193" i="12"/>
  <c r="CG193" i="12"/>
  <c r="CH193" i="12" s="1"/>
  <c r="AQ194" i="12" l="1"/>
  <c r="AU194" i="12"/>
  <c r="AV194" i="12" s="1"/>
  <c r="S195" i="12"/>
  <c r="W195" i="12"/>
  <c r="X195" i="12" s="1"/>
  <c r="S195" i="11"/>
  <c r="W195" i="11"/>
  <c r="X195" i="11" s="1"/>
  <c r="EI192" i="10"/>
  <c r="EM192" i="10"/>
  <c r="EN192" i="10" s="1"/>
  <c r="BO193" i="12"/>
  <c r="BS193" i="12"/>
  <c r="BT193" i="12" s="1"/>
  <c r="CM192" i="12"/>
  <c r="CQ192" i="12"/>
  <c r="CR192" i="12" s="1"/>
  <c r="EI189" i="8"/>
  <c r="EM189" i="8"/>
  <c r="EN189" i="8" s="1"/>
  <c r="DK191" i="12"/>
  <c r="DO191" i="12"/>
  <c r="DP191" i="12" s="1"/>
  <c r="AQ196" i="10"/>
  <c r="AU196" i="10"/>
  <c r="AV196" i="10" s="1"/>
  <c r="AV197" i="10" s="1"/>
  <c r="AV198" i="10" s="1"/>
  <c r="DO191" i="11"/>
  <c r="DP191" i="11" s="1"/>
  <c r="DK191" i="11"/>
  <c r="BO193" i="8"/>
  <c r="BS193" i="8"/>
  <c r="BT193" i="8" s="1"/>
  <c r="EI190" i="11"/>
  <c r="EM190" i="11"/>
  <c r="EN190" i="11" s="1"/>
  <c r="EI190" i="12"/>
  <c r="EM190" i="12"/>
  <c r="EN190" i="12" s="1"/>
  <c r="BO195" i="10"/>
  <c r="BS195" i="10"/>
  <c r="BT195" i="10" s="1"/>
  <c r="DK193" i="10"/>
  <c r="DO193" i="10"/>
  <c r="DP193" i="10" s="1"/>
  <c r="BS192" i="8"/>
  <c r="BT192" i="8" s="1"/>
  <c r="CM191" i="8"/>
  <c r="CQ191" i="8"/>
  <c r="CR191" i="8" s="1"/>
  <c r="AQ194" i="11"/>
  <c r="AU194" i="11"/>
  <c r="AV194" i="11" s="1"/>
  <c r="CM192" i="11"/>
  <c r="CQ192" i="11"/>
  <c r="CR192" i="11" s="1"/>
  <c r="CM194" i="10"/>
  <c r="CQ194" i="10"/>
  <c r="CR194" i="10" s="1"/>
  <c r="DK190" i="8"/>
  <c r="DO190" i="8"/>
  <c r="DP190" i="8" s="1"/>
  <c r="EE190" i="8"/>
  <c r="EH190" i="8" s="1"/>
  <c r="EE191" i="11"/>
  <c r="EH191" i="11" s="1"/>
  <c r="CI195" i="10"/>
  <c r="CL195" i="10" s="1"/>
  <c r="AM194" i="8"/>
  <c r="AP194" i="8" s="1"/>
  <c r="AQ194" i="8" s="1"/>
  <c r="AU194" i="8" s="1"/>
  <c r="AV194" i="8" s="1"/>
  <c r="O195" i="8"/>
  <c r="R195" i="8" s="1"/>
  <c r="S195" i="8" s="1"/>
  <c r="W195" i="8" s="1"/>
  <c r="X195" i="8" s="1"/>
  <c r="EE191" i="12"/>
  <c r="EH191" i="12" s="1"/>
  <c r="EE193" i="10"/>
  <c r="EH193" i="10" s="1"/>
  <c r="CI192" i="8"/>
  <c r="CL192" i="8" s="1"/>
  <c r="AM195" i="12"/>
  <c r="AP195" i="12" s="1"/>
  <c r="BS193" i="11"/>
  <c r="BT193" i="11" s="1"/>
  <c r="BK196" i="10"/>
  <c r="BN196" i="10" s="1"/>
  <c r="O196" i="12"/>
  <c r="R196" i="12" s="1"/>
  <c r="CI193" i="11"/>
  <c r="CL193" i="11" s="1"/>
  <c r="DG191" i="8"/>
  <c r="DJ191" i="8" s="1"/>
  <c r="BK194" i="11"/>
  <c r="BN194" i="11" s="1"/>
  <c r="CI193" i="12"/>
  <c r="CL193" i="12" s="1"/>
  <c r="DG192" i="12"/>
  <c r="DJ192" i="12" s="1"/>
  <c r="AM195" i="11"/>
  <c r="AP195" i="11" s="1"/>
  <c r="BK194" i="12"/>
  <c r="BN194" i="12" s="1"/>
  <c r="BS194" i="12" s="1"/>
  <c r="BT194" i="12" s="1"/>
  <c r="O196" i="11"/>
  <c r="R196" i="11" s="1"/>
  <c r="DG192" i="11"/>
  <c r="DJ192" i="11" s="1"/>
  <c r="DG194" i="10"/>
  <c r="DJ194" i="10" s="1"/>
  <c r="J82" i="1"/>
  <c r="EK191" i="8"/>
  <c r="EC191" i="8"/>
  <c r="ED191" i="8" s="1"/>
  <c r="DM192" i="8"/>
  <c r="DE192" i="8"/>
  <c r="DF192" i="8" s="1"/>
  <c r="EC192" i="8"/>
  <c r="ED192" i="8" s="1"/>
  <c r="EK192" i="8"/>
  <c r="DB193" i="8"/>
  <c r="DD193" i="8" s="1"/>
  <c r="DX193" i="8"/>
  <c r="EO193" i="8"/>
  <c r="CG194" i="8"/>
  <c r="CH194" i="8" s="1"/>
  <c r="CO194" i="8"/>
  <c r="AS195" i="8"/>
  <c r="AK195" i="8"/>
  <c r="AL195" i="8" s="1"/>
  <c r="CZ194" i="8"/>
  <c r="DB194" i="8" s="1"/>
  <c r="DD194" i="8" s="1"/>
  <c r="DQ194" i="8"/>
  <c r="BF195" i="8"/>
  <c r="BH195" i="8" s="1"/>
  <c r="U196" i="8"/>
  <c r="M196" i="8"/>
  <c r="N196" i="8" s="1"/>
  <c r="BQ194" i="8"/>
  <c r="BI194" i="8"/>
  <c r="BJ194" i="8" s="1"/>
  <c r="CB195" i="8"/>
  <c r="CD195" i="8" s="1"/>
  <c r="CF195" i="8" s="1"/>
  <c r="CS195" i="8"/>
  <c r="AS196" i="8"/>
  <c r="AK196" i="8"/>
  <c r="AL196" i="8" s="1"/>
  <c r="BU196" i="8"/>
  <c r="BD196" i="8"/>
  <c r="BF196" i="8" s="1"/>
  <c r="BH196" i="8" s="1"/>
  <c r="CO193" i="8"/>
  <c r="CG193" i="8"/>
  <c r="CH193" i="8" s="1"/>
  <c r="EK192" i="12"/>
  <c r="EC192" i="12"/>
  <c r="ED192" i="12" s="1"/>
  <c r="CO196" i="10"/>
  <c r="CG196" i="10"/>
  <c r="CH196" i="10" s="1"/>
  <c r="CO194" i="12"/>
  <c r="CG194" i="12"/>
  <c r="CH194" i="12" s="1"/>
  <c r="CD195" i="11"/>
  <c r="CF195" i="11" s="1"/>
  <c r="BF196" i="11"/>
  <c r="BH196" i="11" s="1"/>
  <c r="DB194" i="12"/>
  <c r="DD194" i="12" s="1"/>
  <c r="DQ195" i="11"/>
  <c r="CZ195" i="11"/>
  <c r="BF196" i="12"/>
  <c r="BH196" i="12" s="1"/>
  <c r="AS196" i="12"/>
  <c r="AK196" i="12"/>
  <c r="AL196" i="12" s="1"/>
  <c r="CS196" i="11"/>
  <c r="CB196" i="11"/>
  <c r="DM195" i="10"/>
  <c r="DE195" i="10"/>
  <c r="DF195" i="10" s="1"/>
  <c r="DX194" i="12"/>
  <c r="EO194" i="12"/>
  <c r="BQ195" i="12"/>
  <c r="BI195" i="12"/>
  <c r="BJ195" i="12" s="1"/>
  <c r="CD195" i="12"/>
  <c r="CF195" i="12" s="1"/>
  <c r="CS196" i="12"/>
  <c r="CB196" i="12"/>
  <c r="DB196" i="10"/>
  <c r="DD196" i="10" s="1"/>
  <c r="DX196" i="10"/>
  <c r="EO196" i="10"/>
  <c r="EO194" i="11"/>
  <c r="DX194" i="11"/>
  <c r="DM193" i="11"/>
  <c r="DE193" i="11"/>
  <c r="DF193" i="11" s="1"/>
  <c r="EK194" i="10"/>
  <c r="EC194" i="10"/>
  <c r="ED194" i="10" s="1"/>
  <c r="DB194" i="11"/>
  <c r="DD194" i="11" s="1"/>
  <c r="CO194" i="11"/>
  <c r="CG194" i="11"/>
  <c r="CH194" i="11" s="1"/>
  <c r="DZ193" i="11"/>
  <c r="EB193" i="11" s="1"/>
  <c r="DZ193" i="12"/>
  <c r="EB193" i="12" s="1"/>
  <c r="DM193" i="12"/>
  <c r="DE193" i="12"/>
  <c r="DF193" i="12" s="1"/>
  <c r="DZ195" i="10"/>
  <c r="EB195" i="10" s="1"/>
  <c r="X200" i="10"/>
  <c r="M82" i="1" s="1"/>
  <c r="L197" i="10"/>
  <c r="K82" i="1"/>
  <c r="X199" i="10"/>
  <c r="L82" i="1" s="1"/>
  <c r="D49" i="17"/>
  <c r="DQ195" i="12"/>
  <c r="CZ195" i="12"/>
  <c r="BQ195" i="11"/>
  <c r="BI195" i="11"/>
  <c r="BJ195" i="11" s="1"/>
  <c r="AS196" i="11"/>
  <c r="AK196" i="11"/>
  <c r="AL196" i="11" s="1"/>
  <c r="EK192" i="11"/>
  <c r="EC192" i="11"/>
  <c r="ED192" i="11" s="1"/>
  <c r="DK192" i="11" l="1"/>
  <c r="DO192" i="11"/>
  <c r="DP192" i="11" s="1"/>
  <c r="BO194" i="11"/>
  <c r="BS194" i="11"/>
  <c r="BT194" i="11" s="1"/>
  <c r="DO192" i="12"/>
  <c r="DP192" i="12" s="1"/>
  <c r="DK192" i="12"/>
  <c r="S196" i="12"/>
  <c r="W196" i="12"/>
  <c r="BO196" i="10"/>
  <c r="BS196" i="10"/>
  <c r="S196" i="11"/>
  <c r="W196" i="11"/>
  <c r="X196" i="11" s="1"/>
  <c r="X197" i="11" s="1"/>
  <c r="CQ193" i="11"/>
  <c r="CR193" i="11" s="1"/>
  <c r="CM193" i="11"/>
  <c r="CQ193" i="12"/>
  <c r="CR193" i="12" s="1"/>
  <c r="CM193" i="12"/>
  <c r="EI191" i="12"/>
  <c r="EM191" i="12"/>
  <c r="EN191" i="12" s="1"/>
  <c r="CQ195" i="10"/>
  <c r="CR195" i="10" s="1"/>
  <c r="CM195" i="10"/>
  <c r="EI191" i="11"/>
  <c r="EM191" i="11"/>
  <c r="EN191" i="11" s="1"/>
  <c r="DO191" i="8"/>
  <c r="DP191" i="8" s="1"/>
  <c r="DK191" i="8"/>
  <c r="AQ195" i="12"/>
  <c r="AU195" i="12"/>
  <c r="AV195" i="12" s="1"/>
  <c r="EI190" i="8"/>
  <c r="EM190" i="8"/>
  <c r="EN190" i="8" s="1"/>
  <c r="AQ195" i="11"/>
  <c r="AU195" i="11"/>
  <c r="AV195" i="11" s="1"/>
  <c r="CM192" i="8"/>
  <c r="CQ192" i="8"/>
  <c r="CR192" i="8" s="1"/>
  <c r="DK194" i="10"/>
  <c r="DO194" i="10"/>
  <c r="DP194" i="10" s="1"/>
  <c r="EI193" i="10"/>
  <c r="EM193" i="10"/>
  <c r="EN193" i="10" s="1"/>
  <c r="BK194" i="8"/>
  <c r="BN194" i="8" s="1"/>
  <c r="CI194" i="12"/>
  <c r="CL194" i="12" s="1"/>
  <c r="DG192" i="8"/>
  <c r="DJ192" i="8" s="1"/>
  <c r="O196" i="8"/>
  <c r="R196" i="8" s="1"/>
  <c r="S196" i="8" s="1"/>
  <c r="DG193" i="12"/>
  <c r="DJ193" i="12" s="1"/>
  <c r="DG195" i="10"/>
  <c r="DJ195" i="10" s="1"/>
  <c r="CI196" i="10"/>
  <c r="CL196" i="10" s="1"/>
  <c r="EE191" i="8"/>
  <c r="EH191" i="8" s="1"/>
  <c r="BK195" i="11"/>
  <c r="BN195" i="11" s="1"/>
  <c r="EE194" i="10"/>
  <c r="EH194" i="10" s="1"/>
  <c r="CI194" i="8"/>
  <c r="CL194" i="8" s="1"/>
  <c r="DG193" i="11"/>
  <c r="DJ193" i="11" s="1"/>
  <c r="AM196" i="8"/>
  <c r="AP196" i="8" s="1"/>
  <c r="AQ196" i="8" s="1"/>
  <c r="AU196" i="8" s="1"/>
  <c r="AV196" i="8" s="1"/>
  <c r="AM196" i="11"/>
  <c r="AP196" i="11" s="1"/>
  <c r="EE192" i="12"/>
  <c r="EH192" i="12" s="1"/>
  <c r="BO194" i="12"/>
  <c r="EE192" i="11"/>
  <c r="EH192" i="11" s="1"/>
  <c r="CI194" i="11"/>
  <c r="CL194" i="11" s="1"/>
  <c r="BK195" i="12"/>
  <c r="BN195" i="12" s="1"/>
  <c r="AM196" i="12"/>
  <c r="AP196" i="12" s="1"/>
  <c r="CI193" i="8"/>
  <c r="CL193" i="8" s="1"/>
  <c r="AM195" i="8"/>
  <c r="AP195" i="8" s="1"/>
  <c r="AQ195" i="8" s="1"/>
  <c r="AU195" i="8" s="1"/>
  <c r="AV195" i="8" s="1"/>
  <c r="EE192" i="8"/>
  <c r="EH192" i="8" s="1"/>
  <c r="J83" i="1"/>
  <c r="BT196" i="10"/>
  <c r="BT197" i="10" s="1"/>
  <c r="X196" i="12"/>
  <c r="X197" i="12" s="1"/>
  <c r="F82" i="1" s="1"/>
  <c r="D15" i="17"/>
  <c r="B15" i="17"/>
  <c r="DQ195" i="8"/>
  <c r="CZ195" i="8"/>
  <c r="BQ195" i="8"/>
  <c r="BI195" i="8"/>
  <c r="BJ195" i="8" s="1"/>
  <c r="BQ196" i="8"/>
  <c r="BI196" i="8"/>
  <c r="BJ196" i="8" s="1"/>
  <c r="CG195" i="8"/>
  <c r="CH195" i="8" s="1"/>
  <c r="CO195" i="8"/>
  <c r="DX194" i="8"/>
  <c r="EO194" i="8"/>
  <c r="CS196" i="8"/>
  <c r="CB196" i="8"/>
  <c r="DM194" i="8"/>
  <c r="DE194" i="8"/>
  <c r="DF194" i="8" s="1"/>
  <c r="DZ193" i="8"/>
  <c r="EB193" i="8" s="1"/>
  <c r="DE193" i="8"/>
  <c r="DF193" i="8" s="1"/>
  <c r="DM193" i="8"/>
  <c r="DZ194" i="11"/>
  <c r="EB194" i="11" s="1"/>
  <c r="EK193" i="12"/>
  <c r="EC193" i="12"/>
  <c r="ED193" i="12" s="1"/>
  <c r="DM194" i="11"/>
  <c r="DE194" i="11"/>
  <c r="DF194" i="11" s="1"/>
  <c r="CD196" i="12"/>
  <c r="CF196" i="12" s="1"/>
  <c r="DZ194" i="12"/>
  <c r="EB194" i="12" s="1"/>
  <c r="DM194" i="12"/>
  <c r="DE194" i="12"/>
  <c r="DF194" i="12" s="1"/>
  <c r="CO195" i="11"/>
  <c r="CG195" i="11"/>
  <c r="CH195" i="11" s="1"/>
  <c r="EK193" i="11"/>
  <c r="EC193" i="11"/>
  <c r="ED193" i="11" s="1"/>
  <c r="DZ196" i="10"/>
  <c r="EB196" i="10" s="1"/>
  <c r="BQ196" i="12"/>
  <c r="BI196" i="12"/>
  <c r="BJ196" i="12" s="1"/>
  <c r="EK195" i="10"/>
  <c r="EC195" i="10"/>
  <c r="ED195" i="10" s="1"/>
  <c r="CO195" i="12"/>
  <c r="CG195" i="12"/>
  <c r="CH195" i="12" s="1"/>
  <c r="CD196" i="11"/>
  <c r="CF196" i="11" s="1"/>
  <c r="BQ196" i="11"/>
  <c r="BI196" i="11"/>
  <c r="BJ196" i="11" s="1"/>
  <c r="CZ196" i="12"/>
  <c r="DQ196" i="12"/>
  <c r="I49" i="17"/>
  <c r="AV199" i="10"/>
  <c r="L83" i="1" s="1"/>
  <c r="AV200" i="10"/>
  <c r="M83" i="1" s="1"/>
  <c r="AJ197" i="10"/>
  <c r="K83" i="1"/>
  <c r="DQ196" i="11"/>
  <c r="CZ196" i="11"/>
  <c r="DB195" i="11"/>
  <c r="DD195" i="11" s="1"/>
  <c r="DB195" i="12"/>
  <c r="DD195" i="12" s="1"/>
  <c r="D23" i="17"/>
  <c r="B24" i="17"/>
  <c r="B23" i="17"/>
  <c r="D22" i="17"/>
  <c r="D50" i="17"/>
  <c r="B22" i="17"/>
  <c r="DX195" i="12"/>
  <c r="EO195" i="12"/>
  <c r="DM196" i="10"/>
  <c r="DE196" i="10"/>
  <c r="DF196" i="10" s="1"/>
  <c r="DX195" i="11"/>
  <c r="EO195" i="11"/>
  <c r="AV197" i="8" l="1"/>
  <c r="B83" i="1" s="1"/>
  <c r="BO195" i="12"/>
  <c r="BS195" i="12"/>
  <c r="BT195" i="12" s="1"/>
  <c r="EI192" i="8"/>
  <c r="EM192" i="8"/>
  <c r="EN192" i="8" s="1"/>
  <c r="AQ196" i="12"/>
  <c r="AU196" i="12"/>
  <c r="AV196" i="12" s="1"/>
  <c r="AV197" i="12" s="1"/>
  <c r="CM194" i="12"/>
  <c r="CQ194" i="12"/>
  <c r="CR194" i="12" s="1"/>
  <c r="EI194" i="10"/>
  <c r="EM194" i="10"/>
  <c r="EN194" i="10" s="1"/>
  <c r="EI192" i="11"/>
  <c r="EM192" i="11"/>
  <c r="EN192" i="11" s="1"/>
  <c r="CM193" i="8"/>
  <c r="CQ193" i="8"/>
  <c r="CR193" i="8" s="1"/>
  <c r="AU196" i="11"/>
  <c r="AV196" i="11" s="1"/>
  <c r="AV197" i="11" s="1"/>
  <c r="AV198" i="11" s="1"/>
  <c r="AQ196" i="11"/>
  <c r="DK195" i="10"/>
  <c r="DO195" i="10"/>
  <c r="DP195" i="10" s="1"/>
  <c r="EM192" i="12"/>
  <c r="EN192" i="12" s="1"/>
  <c r="EI192" i="12"/>
  <c r="DK192" i="8"/>
  <c r="DO192" i="8"/>
  <c r="DP192" i="8" s="1"/>
  <c r="BO195" i="11"/>
  <c r="BS195" i="11"/>
  <c r="BT195" i="11" s="1"/>
  <c r="EM191" i="8"/>
  <c r="EN191" i="8" s="1"/>
  <c r="EI191" i="8"/>
  <c r="CM196" i="10"/>
  <c r="CQ196" i="10"/>
  <c r="CR196" i="10" s="1"/>
  <c r="CR197" i="10" s="1"/>
  <c r="BO194" i="8"/>
  <c r="BS194" i="8"/>
  <c r="BT194" i="8" s="1"/>
  <c r="CM194" i="11"/>
  <c r="CQ194" i="11"/>
  <c r="CR194" i="11" s="1"/>
  <c r="DO193" i="11"/>
  <c r="DP193" i="11" s="1"/>
  <c r="DK193" i="11"/>
  <c r="CM194" i="8"/>
  <c r="CQ194" i="8"/>
  <c r="CR194" i="8" s="1"/>
  <c r="DK193" i="12"/>
  <c r="DO193" i="12"/>
  <c r="DP193" i="12" s="1"/>
  <c r="EE193" i="11"/>
  <c r="EH193" i="11" s="1"/>
  <c r="DG194" i="11"/>
  <c r="DJ194" i="11" s="1"/>
  <c r="DK194" i="11" s="1"/>
  <c r="DG194" i="8"/>
  <c r="DJ194" i="8" s="1"/>
  <c r="CI195" i="8"/>
  <c r="CL195" i="8" s="1"/>
  <c r="CI195" i="12"/>
  <c r="CL195" i="12" s="1"/>
  <c r="BK196" i="8"/>
  <c r="BN196" i="8" s="1"/>
  <c r="CI195" i="11"/>
  <c r="CL195" i="11" s="1"/>
  <c r="BK195" i="8"/>
  <c r="BN195" i="8" s="1"/>
  <c r="DG194" i="12"/>
  <c r="DJ194" i="12" s="1"/>
  <c r="EE193" i="12"/>
  <c r="EH193" i="12" s="1"/>
  <c r="BK196" i="12"/>
  <c r="BN196" i="12" s="1"/>
  <c r="DG196" i="10"/>
  <c r="DJ196" i="10" s="1"/>
  <c r="EE195" i="10"/>
  <c r="EH195" i="10" s="1"/>
  <c r="BK196" i="11"/>
  <c r="BN196" i="11" s="1"/>
  <c r="DG193" i="8"/>
  <c r="DJ193" i="8" s="1"/>
  <c r="X198" i="11"/>
  <c r="O82" i="1" s="1"/>
  <c r="N82" i="1"/>
  <c r="BT198" i="10"/>
  <c r="J84" i="1"/>
  <c r="X198" i="12"/>
  <c r="X199" i="12" s="1"/>
  <c r="H82" i="1" s="1"/>
  <c r="I15" i="17"/>
  <c r="G15" i="17"/>
  <c r="W196" i="8"/>
  <c r="X196" i="8" s="1"/>
  <c r="X197" i="8" s="1"/>
  <c r="X198" i="8" s="1"/>
  <c r="CD196" i="8"/>
  <c r="CF196" i="8" s="1"/>
  <c r="EK193" i="8"/>
  <c r="EC193" i="8"/>
  <c r="ED193" i="8" s="1"/>
  <c r="DZ194" i="8"/>
  <c r="EB194" i="8" s="1"/>
  <c r="DB195" i="8"/>
  <c r="DD195" i="8" s="1"/>
  <c r="DX195" i="8"/>
  <c r="DZ195" i="8" s="1"/>
  <c r="EB195" i="8" s="1"/>
  <c r="EO195" i="8"/>
  <c r="DQ196" i="8"/>
  <c r="CZ196" i="8"/>
  <c r="DB196" i="8" s="1"/>
  <c r="DD196" i="8" s="1"/>
  <c r="D46" i="17"/>
  <c r="D48" i="17" s="1"/>
  <c r="G22" i="17"/>
  <c r="G23" i="17"/>
  <c r="I50" i="17"/>
  <c r="G24" i="17"/>
  <c r="I23" i="17"/>
  <c r="I22" i="17"/>
  <c r="DX196" i="11"/>
  <c r="EO196" i="11"/>
  <c r="DB196" i="12"/>
  <c r="DD196" i="12" s="1"/>
  <c r="D51" i="17"/>
  <c r="DB196" i="11"/>
  <c r="DD196" i="11" s="1"/>
  <c r="EO196" i="12"/>
  <c r="DX196" i="12"/>
  <c r="DZ195" i="12"/>
  <c r="EB195" i="12" s="1"/>
  <c r="DM195" i="12"/>
  <c r="DE195" i="12"/>
  <c r="DF195" i="12" s="1"/>
  <c r="DM195" i="11"/>
  <c r="DE195" i="11"/>
  <c r="DF195" i="11" s="1"/>
  <c r="CO196" i="11"/>
  <c r="CG196" i="11"/>
  <c r="CH196" i="11" s="1"/>
  <c r="EK194" i="12"/>
  <c r="EC194" i="12"/>
  <c r="ED194" i="12" s="1"/>
  <c r="EK194" i="11"/>
  <c r="EC194" i="11"/>
  <c r="ED194" i="11" s="1"/>
  <c r="EK196" i="10"/>
  <c r="EC196" i="10"/>
  <c r="ED196" i="10" s="1"/>
  <c r="DZ195" i="11"/>
  <c r="EB195" i="11" s="1"/>
  <c r="CO196" i="12"/>
  <c r="CG196" i="12"/>
  <c r="CH196" i="12" s="1"/>
  <c r="AV198" i="8" l="1"/>
  <c r="I15" i="15" s="1"/>
  <c r="BO196" i="11"/>
  <c r="BS196" i="11"/>
  <c r="EI193" i="12"/>
  <c r="EM193" i="12"/>
  <c r="EN193" i="12" s="1"/>
  <c r="BO196" i="8"/>
  <c r="BS196" i="8"/>
  <c r="BT196" i="8" s="1"/>
  <c r="DO194" i="11"/>
  <c r="DP194" i="11" s="1"/>
  <c r="DK194" i="8"/>
  <c r="DO194" i="8"/>
  <c r="DP194" i="8" s="1"/>
  <c r="DK193" i="8"/>
  <c r="DO193" i="8"/>
  <c r="DP193" i="8" s="1"/>
  <c r="BO195" i="8"/>
  <c r="BS195" i="8"/>
  <c r="BT195" i="8" s="1"/>
  <c r="DK194" i="12"/>
  <c r="DO194" i="12"/>
  <c r="DP194" i="12" s="1"/>
  <c r="CM195" i="11"/>
  <c r="CQ195" i="11"/>
  <c r="CR195" i="11" s="1"/>
  <c r="EI193" i="11"/>
  <c r="EM193" i="11"/>
  <c r="EN193" i="11" s="1"/>
  <c r="EI195" i="10"/>
  <c r="EM195" i="10"/>
  <c r="EN195" i="10" s="1"/>
  <c r="DK196" i="10"/>
  <c r="DO196" i="10"/>
  <c r="DP196" i="10" s="1"/>
  <c r="DP197" i="10" s="1"/>
  <c r="DP198" i="10" s="1"/>
  <c r="K86" i="1" s="1"/>
  <c r="CM195" i="12"/>
  <c r="CQ195" i="12"/>
  <c r="CR195" i="12" s="1"/>
  <c r="BO196" i="12"/>
  <c r="BS196" i="12"/>
  <c r="BT196" i="12" s="1"/>
  <c r="BT197" i="12" s="1"/>
  <c r="F84" i="1" s="1"/>
  <c r="CM195" i="8"/>
  <c r="CQ195" i="8"/>
  <c r="CR195" i="8" s="1"/>
  <c r="DG195" i="12"/>
  <c r="DJ195" i="12" s="1"/>
  <c r="CI196" i="12"/>
  <c r="CL196" i="12" s="1"/>
  <c r="CI196" i="11"/>
  <c r="CL196" i="11" s="1"/>
  <c r="EE193" i="8"/>
  <c r="EH193" i="8" s="1"/>
  <c r="EE194" i="12"/>
  <c r="EH194" i="12" s="1"/>
  <c r="EE194" i="11"/>
  <c r="EH194" i="11" s="1"/>
  <c r="EE196" i="10"/>
  <c r="EH196" i="10" s="1"/>
  <c r="DG195" i="11"/>
  <c r="DJ195" i="11" s="1"/>
  <c r="X199" i="11"/>
  <c r="P82" i="1" s="1"/>
  <c r="L197" i="11"/>
  <c r="D49" i="18"/>
  <c r="B22" i="18" s="1"/>
  <c r="AV198" i="12"/>
  <c r="I49" i="16" s="1"/>
  <c r="I15" i="16" s="1"/>
  <c r="F83" i="1"/>
  <c r="AV200" i="11"/>
  <c r="Q83" i="1" s="1"/>
  <c r="AJ197" i="11"/>
  <c r="I49" i="18"/>
  <c r="G24" i="18" s="1"/>
  <c r="AV199" i="11"/>
  <c r="P83" i="1" s="1"/>
  <c r="J85" i="1"/>
  <c r="CR198" i="10"/>
  <c r="CR200" i="10" s="1"/>
  <c r="M85" i="1" s="1"/>
  <c r="X200" i="11"/>
  <c r="Q82" i="1" s="1"/>
  <c r="L197" i="12"/>
  <c r="D49" i="16"/>
  <c r="D23" i="16" s="1"/>
  <c r="O83" i="1"/>
  <c r="X200" i="12"/>
  <c r="I82" i="1" s="1"/>
  <c r="G82" i="1"/>
  <c r="N83" i="1"/>
  <c r="BT196" i="11"/>
  <c r="BT197" i="11" s="1"/>
  <c r="BT200" i="10"/>
  <c r="M84" i="1" s="1"/>
  <c r="BH197" i="10"/>
  <c r="N49" i="17"/>
  <c r="BT199" i="10"/>
  <c r="L84" i="1" s="1"/>
  <c r="K84" i="1"/>
  <c r="B16" i="17"/>
  <c r="D47" i="17" s="1"/>
  <c r="L197" i="8"/>
  <c r="D15" i="15"/>
  <c r="B15" i="15"/>
  <c r="B82" i="1"/>
  <c r="C82" i="1"/>
  <c r="D23" i="15"/>
  <c r="X200" i="8"/>
  <c r="E82" i="1" s="1"/>
  <c r="B23" i="15"/>
  <c r="B24" i="15"/>
  <c r="D49" i="15"/>
  <c r="D50" i="15" s="1"/>
  <c r="X199" i="8"/>
  <c r="D82" i="1" s="1"/>
  <c r="D22" i="15"/>
  <c r="B22" i="15"/>
  <c r="DX196" i="8"/>
  <c r="EO196" i="8"/>
  <c r="DM195" i="8"/>
  <c r="DE195" i="8"/>
  <c r="DF195" i="8" s="1"/>
  <c r="I46" i="17"/>
  <c r="I48" i="17" s="1"/>
  <c r="AV200" i="8"/>
  <c r="E83" i="1" s="1"/>
  <c r="EK194" i="8"/>
  <c r="EC194" i="8"/>
  <c r="ED194" i="8" s="1"/>
  <c r="DM196" i="8"/>
  <c r="DE196" i="8"/>
  <c r="DF196" i="8" s="1"/>
  <c r="EC195" i="8"/>
  <c r="ED195" i="8" s="1"/>
  <c r="EK195" i="8"/>
  <c r="CO196" i="8"/>
  <c r="CG196" i="8"/>
  <c r="CH196" i="8" s="1"/>
  <c r="DM196" i="11"/>
  <c r="DE196" i="11"/>
  <c r="DF196" i="11" s="1"/>
  <c r="I51" i="17"/>
  <c r="DM196" i="12"/>
  <c r="DE196" i="12"/>
  <c r="DF196" i="12" s="1"/>
  <c r="DZ196" i="12"/>
  <c r="EB196" i="12" s="1"/>
  <c r="EK195" i="11"/>
  <c r="EC195" i="11"/>
  <c r="ED195" i="11" s="1"/>
  <c r="DZ196" i="11"/>
  <c r="EB196" i="11" s="1"/>
  <c r="EK195" i="12"/>
  <c r="EC195" i="12"/>
  <c r="ED195" i="12" s="1"/>
  <c r="I22" i="15" l="1"/>
  <c r="G23" i="15"/>
  <c r="BT197" i="8"/>
  <c r="BT198" i="8" s="1"/>
  <c r="N16" i="21" s="1"/>
  <c r="C83" i="1"/>
  <c r="I23" i="15"/>
  <c r="AJ197" i="8"/>
  <c r="I49" i="15"/>
  <c r="I50" i="15" s="1"/>
  <c r="G22" i="15"/>
  <c r="AV199" i="8"/>
  <c r="D83" i="1" s="1"/>
  <c r="G15" i="15"/>
  <c r="G24" i="15"/>
  <c r="I50" i="18"/>
  <c r="D22" i="18"/>
  <c r="D50" i="18"/>
  <c r="G22" i="18"/>
  <c r="I51" i="18" s="1"/>
  <c r="CM196" i="12"/>
  <c r="CQ196" i="12"/>
  <c r="DK195" i="12"/>
  <c r="DO195" i="12"/>
  <c r="DP195" i="12" s="1"/>
  <c r="DK195" i="11"/>
  <c r="DO195" i="11"/>
  <c r="DP195" i="11" s="1"/>
  <c r="EI196" i="10"/>
  <c r="EM196" i="10"/>
  <c r="EM194" i="11"/>
  <c r="EN194" i="11" s="1"/>
  <c r="EI194" i="11"/>
  <c r="EI194" i="12"/>
  <c r="EM194" i="12"/>
  <c r="EN194" i="12" s="1"/>
  <c r="EI193" i="8"/>
  <c r="EM193" i="8"/>
  <c r="EN193" i="8" s="1"/>
  <c r="CQ196" i="11"/>
  <c r="CR196" i="11" s="1"/>
  <c r="CR197" i="11" s="1"/>
  <c r="CR198" i="11" s="1"/>
  <c r="CF197" i="11" s="1"/>
  <c r="CM196" i="11"/>
  <c r="EE195" i="11"/>
  <c r="EH195" i="11" s="1"/>
  <c r="DG196" i="11"/>
  <c r="DJ196" i="11" s="1"/>
  <c r="EE195" i="8"/>
  <c r="EH195" i="8" s="1"/>
  <c r="DG195" i="8"/>
  <c r="DJ195" i="8" s="1"/>
  <c r="CI196" i="8"/>
  <c r="CL196" i="8" s="1"/>
  <c r="DG196" i="8"/>
  <c r="DJ196" i="8" s="1"/>
  <c r="DG196" i="12"/>
  <c r="DJ196" i="12" s="1"/>
  <c r="EE194" i="8"/>
  <c r="EH194" i="8" s="1"/>
  <c r="EE195" i="12"/>
  <c r="EH195" i="12" s="1"/>
  <c r="B24" i="18"/>
  <c r="D51" i="18" s="1"/>
  <c r="D23" i="18"/>
  <c r="I23" i="18"/>
  <c r="I22" i="18"/>
  <c r="G23" i="18"/>
  <c r="G15" i="18"/>
  <c r="I15" i="18"/>
  <c r="B15" i="18"/>
  <c r="B23" i="18"/>
  <c r="K85" i="1"/>
  <c r="D15" i="18"/>
  <c r="G23" i="16"/>
  <c r="I23" i="16"/>
  <c r="G15" i="16"/>
  <c r="I50" i="16"/>
  <c r="I22" i="16"/>
  <c r="G22" i="16"/>
  <c r="G24" i="16"/>
  <c r="D15" i="16"/>
  <c r="B24" i="16"/>
  <c r="G83" i="1"/>
  <c r="AV199" i="12"/>
  <c r="H83" i="1" s="1"/>
  <c r="CF197" i="10"/>
  <c r="DD197" i="10"/>
  <c r="I92" i="17"/>
  <c r="G58" i="17" s="1"/>
  <c r="CR199" i="10"/>
  <c r="L85" i="1" s="1"/>
  <c r="D92" i="17"/>
  <c r="D58" i="17" s="1"/>
  <c r="BT198" i="11"/>
  <c r="BH197" i="11" s="1"/>
  <c r="N84" i="1"/>
  <c r="AV200" i="12"/>
  <c r="I83" i="1" s="1"/>
  <c r="D50" i="16"/>
  <c r="B15" i="16"/>
  <c r="AJ197" i="12"/>
  <c r="B23" i="16"/>
  <c r="D22" i="16"/>
  <c r="B22" i="16"/>
  <c r="DP199" i="10"/>
  <c r="L86" i="1" s="1"/>
  <c r="N50" i="17"/>
  <c r="N22" i="17"/>
  <c r="L23" i="17"/>
  <c r="L24" i="17"/>
  <c r="N23" i="17"/>
  <c r="N15" i="17"/>
  <c r="L22" i="17"/>
  <c r="L15" i="17"/>
  <c r="CR196" i="12"/>
  <c r="CR197" i="12" s="1"/>
  <c r="F85" i="1" s="1"/>
  <c r="EN196" i="10"/>
  <c r="EN197" i="10" s="1"/>
  <c r="EN198" i="10" s="1"/>
  <c r="N92" i="17" s="1"/>
  <c r="J86" i="1"/>
  <c r="DP200" i="10"/>
  <c r="M86" i="1" s="1"/>
  <c r="BT198" i="12"/>
  <c r="BT199" i="12" s="1"/>
  <c r="H84" i="1" s="1"/>
  <c r="G16" i="17"/>
  <c r="I47" i="17" s="1"/>
  <c r="D51" i="15"/>
  <c r="D46" i="15"/>
  <c r="D48" i="15" s="1"/>
  <c r="DZ196" i="8"/>
  <c r="EB196" i="8" s="1"/>
  <c r="EK196" i="12"/>
  <c r="EC196" i="12"/>
  <c r="ED196" i="12" s="1"/>
  <c r="EK196" i="11"/>
  <c r="EC196" i="11"/>
  <c r="ED196" i="11" s="1"/>
  <c r="I51" i="15" l="1"/>
  <c r="I46" i="15"/>
  <c r="I48" i="15" s="1"/>
  <c r="B84" i="1"/>
  <c r="EI194" i="8"/>
  <c r="EM194" i="8"/>
  <c r="EN194" i="8" s="1"/>
  <c r="DK195" i="8"/>
  <c r="DO195" i="8"/>
  <c r="DP195" i="8" s="1"/>
  <c r="O85" i="1"/>
  <c r="CR200" i="11"/>
  <c r="Q85" i="1" s="1"/>
  <c r="N85" i="1"/>
  <c r="DK196" i="12"/>
  <c r="DO196" i="12"/>
  <c r="DP196" i="12" s="1"/>
  <c r="DP197" i="12" s="1"/>
  <c r="DP198" i="12" s="1"/>
  <c r="DP200" i="12" s="1"/>
  <c r="I86" i="1" s="1"/>
  <c r="DK196" i="8"/>
  <c r="DO196" i="8"/>
  <c r="DP196" i="8" s="1"/>
  <c r="EM195" i="12"/>
  <c r="EN195" i="12" s="1"/>
  <c r="EI195" i="12"/>
  <c r="EI195" i="8"/>
  <c r="EM195" i="8"/>
  <c r="EN195" i="8" s="1"/>
  <c r="DK196" i="11"/>
  <c r="DO196" i="11"/>
  <c r="DP196" i="11" s="1"/>
  <c r="DP197" i="11" s="1"/>
  <c r="N86" i="1" s="1"/>
  <c r="CM196" i="8"/>
  <c r="CQ196" i="8"/>
  <c r="EM195" i="11"/>
  <c r="EN195" i="11" s="1"/>
  <c r="EI195" i="11"/>
  <c r="EE196" i="11"/>
  <c r="EH196" i="11" s="1"/>
  <c r="CR199" i="11"/>
  <c r="P85" i="1" s="1"/>
  <c r="EE196" i="12"/>
  <c r="EH196" i="12" s="1"/>
  <c r="D92" i="18"/>
  <c r="D93" i="18" s="1"/>
  <c r="D51" i="16"/>
  <c r="D46" i="18"/>
  <c r="D48" i="18" s="1"/>
  <c r="I65" i="17"/>
  <c r="I46" i="18"/>
  <c r="I48" i="18" s="1"/>
  <c r="G65" i="17"/>
  <c r="N49" i="15"/>
  <c r="N50" i="15" s="1"/>
  <c r="L22" i="15"/>
  <c r="N49" i="18"/>
  <c r="L15" i="18" s="1"/>
  <c r="I51" i="16"/>
  <c r="O84" i="1"/>
  <c r="BT199" i="8"/>
  <c r="D84" i="1" s="1"/>
  <c r="N15" i="15"/>
  <c r="L15" i="15"/>
  <c r="L24" i="15"/>
  <c r="D66" i="17"/>
  <c r="N23" i="15"/>
  <c r="B66" i="17"/>
  <c r="L23" i="15"/>
  <c r="N16" i="22"/>
  <c r="B67" i="17"/>
  <c r="C84" i="1"/>
  <c r="N16" i="20"/>
  <c r="I58" i="17"/>
  <c r="BT200" i="11"/>
  <c r="Q84" i="1" s="1"/>
  <c r="BT200" i="8"/>
  <c r="E84" i="1" s="1"/>
  <c r="N22" i="15"/>
  <c r="BH197" i="8"/>
  <c r="D93" i="17"/>
  <c r="G66" i="17"/>
  <c r="I93" i="17"/>
  <c r="B65" i="17"/>
  <c r="G67" i="17"/>
  <c r="D65" i="17"/>
  <c r="I66" i="17"/>
  <c r="D46" i="16"/>
  <c r="B16" i="16" s="1"/>
  <c r="D47" i="16" s="1"/>
  <c r="B58" i="17"/>
  <c r="I46" i="16"/>
  <c r="I48" i="16" s="1"/>
  <c r="BT199" i="11"/>
  <c r="P84" i="1" s="1"/>
  <c r="CR198" i="12"/>
  <c r="CF197" i="12" s="1"/>
  <c r="BH197" i="12"/>
  <c r="BT200" i="12"/>
  <c r="I84" i="1" s="1"/>
  <c r="N46" i="17"/>
  <c r="EN199" i="10"/>
  <c r="L87" i="1" s="1"/>
  <c r="G84" i="1"/>
  <c r="N49" i="16"/>
  <c r="L22" i="16" s="1"/>
  <c r="EN200" i="10"/>
  <c r="M87" i="1" s="1"/>
  <c r="EB197" i="10"/>
  <c r="N51" i="17"/>
  <c r="K87" i="1"/>
  <c r="CR196" i="8"/>
  <c r="CR197" i="8" s="1"/>
  <c r="CR198" i="8" s="1"/>
  <c r="D92" i="15" s="1"/>
  <c r="J87" i="1"/>
  <c r="L88" i="1" s="1"/>
  <c r="N58" i="17"/>
  <c r="L58" i="17"/>
  <c r="G16" i="15"/>
  <c r="I47" i="15" s="1"/>
  <c r="B16" i="15"/>
  <c r="D47" i="15" s="1"/>
  <c r="EK196" i="8"/>
  <c r="EC196" i="8"/>
  <c r="ED196" i="8" s="1"/>
  <c r="N65" i="17"/>
  <c r="L65" i="17"/>
  <c r="L67" i="17"/>
  <c r="L66" i="17"/>
  <c r="N66" i="17"/>
  <c r="N93" i="17"/>
  <c r="D58" i="18" l="1"/>
  <c r="B65" i="18"/>
  <c r="DP197" i="8"/>
  <c r="B86" i="1" s="1"/>
  <c r="D66" i="18"/>
  <c r="B58" i="18"/>
  <c r="B66" i="18"/>
  <c r="D65" i="18"/>
  <c r="B67" i="18"/>
  <c r="EI196" i="11"/>
  <c r="EM196" i="11"/>
  <c r="EI196" i="12"/>
  <c r="EM196" i="12"/>
  <c r="EN196" i="12" s="1"/>
  <c r="EN197" i="12" s="1"/>
  <c r="EN198" i="12" s="1"/>
  <c r="EE196" i="8"/>
  <c r="EH196" i="8" s="1"/>
  <c r="N51" i="15"/>
  <c r="N15" i="18"/>
  <c r="B16" i="18"/>
  <c r="D47" i="18" s="1"/>
  <c r="G16" i="18"/>
  <c r="I47" i="18" s="1"/>
  <c r="N22" i="18"/>
  <c r="N23" i="18"/>
  <c r="I94" i="17"/>
  <c r="L23" i="18"/>
  <c r="L22" i="18"/>
  <c r="D48" i="16"/>
  <c r="D94" i="17"/>
  <c r="L24" i="18"/>
  <c r="N50" i="18"/>
  <c r="N46" i="15"/>
  <c r="N48" i="15" s="1"/>
  <c r="CR200" i="12"/>
  <c r="I85" i="1" s="1"/>
  <c r="I89" i="17"/>
  <c r="I91" i="17" s="1"/>
  <c r="CR199" i="12"/>
  <c r="H85" i="1" s="1"/>
  <c r="D92" i="16"/>
  <c r="B65" i="16" s="1"/>
  <c r="G85" i="1"/>
  <c r="D89" i="17"/>
  <c r="D91" i="17" s="1"/>
  <c r="L23" i="16"/>
  <c r="G16" i="16"/>
  <c r="I47" i="16" s="1"/>
  <c r="L24" i="16"/>
  <c r="N51" i="16" s="1"/>
  <c r="N50" i="16"/>
  <c r="N15" i="16"/>
  <c r="L15" i="16"/>
  <c r="N22" i="16"/>
  <c r="N23" i="16"/>
  <c r="F86" i="1"/>
  <c r="N48" i="17"/>
  <c r="L16" i="17"/>
  <c r="N47" i="17" s="1"/>
  <c r="DP198" i="11"/>
  <c r="O86" i="1" s="1"/>
  <c r="B85" i="1"/>
  <c r="EN196" i="11"/>
  <c r="EN197" i="11" s="1"/>
  <c r="EN198" i="11" s="1"/>
  <c r="O87" i="1" s="1"/>
  <c r="CR199" i="8"/>
  <c r="D85" i="1" s="1"/>
  <c r="DP199" i="12"/>
  <c r="H86" i="1" s="1"/>
  <c r="I92" i="16"/>
  <c r="G58" i="16" s="1"/>
  <c r="G86" i="1"/>
  <c r="CR200" i="8"/>
  <c r="E85" i="1" s="1"/>
  <c r="C85" i="1"/>
  <c r="DD197" i="12"/>
  <c r="CF197" i="8"/>
  <c r="B58" i="15"/>
  <c r="D58" i="15"/>
  <c r="N94" i="17"/>
  <c r="D93" i="15"/>
  <c r="D65" i="15"/>
  <c r="D66" i="15"/>
  <c r="B67" i="15"/>
  <c r="B66" i="15"/>
  <c r="B65" i="15"/>
  <c r="N89" i="17"/>
  <c r="N91" i="17" s="1"/>
  <c r="D94" i="18" l="1"/>
  <c r="DP198" i="8"/>
  <c r="C86" i="1" s="1"/>
  <c r="D89" i="18"/>
  <c r="D91" i="18" s="1"/>
  <c r="F87" i="1"/>
  <c r="H88" i="1" s="1"/>
  <c r="EI196" i="8"/>
  <c r="EM196" i="8"/>
  <c r="EN196" i="8" s="1"/>
  <c r="EN197" i="8" s="1"/>
  <c r="EN198" i="8" s="1"/>
  <c r="EN200" i="8" s="1"/>
  <c r="E87" i="1" s="1"/>
  <c r="D66" i="16"/>
  <c r="D65" i="16"/>
  <c r="D58" i="16"/>
  <c r="D93" i="16"/>
  <c r="B66" i="16"/>
  <c r="B67" i="16"/>
  <c r="B58" i="16"/>
  <c r="N51" i="18"/>
  <c r="G59" i="17"/>
  <c r="I90" i="17" s="1"/>
  <c r="B59" i="17"/>
  <c r="D90" i="17" s="1"/>
  <c r="N46" i="18"/>
  <c r="N48" i="18" s="1"/>
  <c r="L16" i="15"/>
  <c r="N47" i="15" s="1"/>
  <c r="N46" i="16"/>
  <c r="N48" i="16" s="1"/>
  <c r="I65" i="16"/>
  <c r="I66" i="16"/>
  <c r="G67" i="16"/>
  <c r="G65" i="16"/>
  <c r="G66" i="16"/>
  <c r="DP200" i="11"/>
  <c r="Q86" i="1" s="1"/>
  <c r="I93" i="16"/>
  <c r="I58" i="16"/>
  <c r="N87" i="1"/>
  <c r="P88" i="1" s="1"/>
  <c r="EN199" i="11"/>
  <c r="P87" i="1" s="1"/>
  <c r="DP199" i="11"/>
  <c r="P86" i="1" s="1"/>
  <c r="EN200" i="11"/>
  <c r="Q87" i="1" s="1"/>
  <c r="N92" i="18"/>
  <c r="N66" i="18" s="1"/>
  <c r="EB197" i="11"/>
  <c r="I92" i="18"/>
  <c r="DD197" i="11"/>
  <c r="D89" i="15"/>
  <c r="D91" i="15" s="1"/>
  <c r="D94" i="15"/>
  <c r="L59" i="17"/>
  <c r="N90" i="17" s="1"/>
  <c r="G87" i="1"/>
  <c r="EN200" i="12"/>
  <c r="I87" i="1" s="1"/>
  <c r="N92" i="16"/>
  <c r="EB197" i="12"/>
  <c r="EN199" i="12"/>
  <c r="H87" i="1" s="1"/>
  <c r="I92" i="15" l="1"/>
  <c r="G66" i="15" s="1"/>
  <c r="DD197" i="8"/>
  <c r="DP199" i="8"/>
  <c r="D86" i="1" s="1"/>
  <c r="DP200" i="8"/>
  <c r="E86" i="1" s="1"/>
  <c r="B59" i="18"/>
  <c r="D90" i="18" s="1"/>
  <c r="D89" i="16"/>
  <c r="D91" i="16" s="1"/>
  <c r="D94" i="16"/>
  <c r="L16" i="18"/>
  <c r="N47" i="18" s="1"/>
  <c r="L16" i="16"/>
  <c r="N47" i="16" s="1"/>
  <c r="I89" i="16"/>
  <c r="I91" i="16" s="1"/>
  <c r="L58" i="18"/>
  <c r="N58" i="18"/>
  <c r="I94" i="16"/>
  <c r="L66" i="18"/>
  <c r="N65" i="18"/>
  <c r="L67" i="18"/>
  <c r="N93" i="18"/>
  <c r="L65" i="18"/>
  <c r="EN199" i="8"/>
  <c r="D87" i="1" s="1"/>
  <c r="N92" i="15"/>
  <c r="N65" i="15" s="1"/>
  <c r="B87" i="1"/>
  <c r="D88" i="1" s="1"/>
  <c r="C87" i="1"/>
  <c r="A90" i="1" s="1"/>
  <c r="EB197" i="8"/>
  <c r="I58" i="18"/>
  <c r="G58" i="18"/>
  <c r="G66" i="18"/>
  <c r="I65" i="18"/>
  <c r="I93" i="18"/>
  <c r="G67" i="18"/>
  <c r="G65" i="18"/>
  <c r="I66" i="18"/>
  <c r="N58" i="16"/>
  <c r="L58" i="16"/>
  <c r="B59" i="15"/>
  <c r="D90" i="15" s="1"/>
  <c r="L66" i="16"/>
  <c r="L67" i="16"/>
  <c r="N93" i="16"/>
  <c r="L65" i="16"/>
  <c r="N66" i="16"/>
  <c r="N65" i="16"/>
  <c r="I93" i="15" l="1"/>
  <c r="I66" i="15"/>
  <c r="I58" i="15"/>
  <c r="G67" i="15"/>
  <c r="G65" i="15"/>
  <c r="G58" i="15"/>
  <c r="I65" i="15"/>
  <c r="B59" i="16"/>
  <c r="D90" i="16" s="1"/>
  <c r="G59" i="16"/>
  <c r="I90" i="16" s="1"/>
  <c r="N94" i="18"/>
  <c r="N93" i="15"/>
  <c r="N66" i="15"/>
  <c r="L66" i="15"/>
  <c r="L65" i="15"/>
  <c r="L67" i="15"/>
  <c r="L58" i="15"/>
  <c r="N58" i="15"/>
  <c r="N89" i="18"/>
  <c r="N91" i="18" s="1"/>
  <c r="I89" i="18"/>
  <c r="I91" i="18" s="1"/>
  <c r="I94" i="18"/>
  <c r="N89" i="16"/>
  <c r="N91" i="16" s="1"/>
  <c r="N94" i="16"/>
  <c r="I94" i="15" l="1"/>
  <c r="I89" i="15"/>
  <c r="I91" i="15" s="1"/>
  <c r="N89" i="15"/>
  <c r="N91" i="15" s="1"/>
  <c r="N94" i="15"/>
  <c r="L59" i="18"/>
  <c r="N90" i="18" s="1"/>
  <c r="G59" i="18"/>
  <c r="I90" i="18" s="1"/>
  <c r="L59" i="16"/>
  <c r="N90" i="16" s="1"/>
  <c r="G59" i="15" l="1"/>
  <c r="I90" i="15" s="1"/>
  <c r="L59" i="15"/>
  <c r="N90" i="15" s="1"/>
</calcChain>
</file>

<file path=xl/sharedStrings.xml><?xml version="1.0" encoding="utf-8"?>
<sst xmlns="http://schemas.openxmlformats.org/spreadsheetml/2006/main" count="3282" uniqueCount="164">
  <si>
    <t>MODIFIED RATIONAL METHOD</t>
  </si>
  <si>
    <t>i</t>
  </si>
  <si>
    <t>acres</t>
  </si>
  <si>
    <t>(min)</t>
  </si>
  <si>
    <t>(in/hr)</t>
  </si>
  <si>
    <t>(cfs)</t>
  </si>
  <si>
    <t>Time</t>
  </si>
  <si>
    <t>x1</t>
  </si>
  <si>
    <t>x2</t>
  </si>
  <si>
    <t>x3</t>
  </si>
  <si>
    <t>x4</t>
  </si>
  <si>
    <t>y1</t>
  </si>
  <si>
    <t>y2</t>
  </si>
  <si>
    <t>y3</t>
  </si>
  <si>
    <t>y4</t>
  </si>
  <si>
    <t>Area A</t>
  </si>
  <si>
    <t>Area B</t>
  </si>
  <si>
    <t>Area C</t>
  </si>
  <si>
    <t>Area D</t>
  </si>
  <si>
    <t>2-yr</t>
  </si>
  <si>
    <t>5-yr</t>
  </si>
  <si>
    <t>10-yr</t>
  </si>
  <si>
    <t>25-yr</t>
  </si>
  <si>
    <t>50-yr</t>
  </si>
  <si>
    <t>100-yr</t>
  </si>
  <si>
    <t>Recession limb slope</t>
  </si>
  <si>
    <t>y intercept</t>
  </si>
  <si>
    <t>x intercept along recession limb</t>
  </si>
  <si>
    <t>(cf)</t>
  </si>
  <si>
    <t>Intensity</t>
  </si>
  <si>
    <t>2-Year Event</t>
  </si>
  <si>
    <t>Area under hydrograph (Runoff Volume)</t>
  </si>
  <si>
    <t>Modified Post Dev Peak Q</t>
  </si>
  <si>
    <t>5-Year Event</t>
  </si>
  <si>
    <t>10-Year Event</t>
  </si>
  <si>
    <t>25-Year Event</t>
  </si>
  <si>
    <t>50-Year Event</t>
  </si>
  <si>
    <t>100-Year Event</t>
  </si>
  <si>
    <t>(Year)</t>
  </si>
  <si>
    <t>Critical Duration</t>
  </si>
  <si>
    <t>Storm Event</t>
  </si>
  <si>
    <t xml:space="preserve">Note: </t>
  </si>
  <si>
    <t>Peak Flow</t>
  </si>
  <si>
    <t>A</t>
  </si>
  <si>
    <t>2 yr</t>
  </si>
  <si>
    <t>5 yr</t>
  </si>
  <si>
    <t>10 yr</t>
  </si>
  <si>
    <t>25 yr</t>
  </si>
  <si>
    <t>50 yr</t>
  </si>
  <si>
    <t>100 yr</t>
  </si>
  <si>
    <t>a =</t>
  </si>
  <si>
    <t>b =</t>
  </si>
  <si>
    <t>c =</t>
  </si>
  <si>
    <t>B</t>
  </si>
  <si>
    <t>C</t>
  </si>
  <si>
    <t>D</t>
  </si>
  <si>
    <t>Area</t>
  </si>
  <si>
    <t>i=a/(t+b)^c</t>
  </si>
  <si>
    <t>RAINFALL INTENSITY EQUATION CONSTANTS FOR OHIO</t>
  </si>
  <si>
    <t>Duration</t>
  </si>
  <si>
    <t>cubic feet</t>
  </si>
  <si>
    <t>(min/cfs)</t>
  </si>
  <si>
    <t>Area (Intensity Zone) A</t>
  </si>
  <si>
    <t>Area (Intensity Zone) B</t>
  </si>
  <si>
    <t>Area (Intensity Zone) C</t>
  </si>
  <si>
    <t>Area (Intensity Zone) D</t>
  </si>
  <si>
    <t>Drainage Area, A =</t>
  </si>
  <si>
    <t>Maximum Storage Volume Required (cf) =</t>
  </si>
  <si>
    <t>Critical Duration (min) =</t>
  </si>
  <si>
    <t>Date:</t>
  </si>
  <si>
    <t>Site Name &amp; Location:</t>
  </si>
  <si>
    <t>SITE INPUT INFORMATION</t>
  </si>
  <si>
    <t>Input By:</t>
  </si>
  <si>
    <r>
      <t>Time of Concentration, T</t>
    </r>
    <r>
      <rPr>
        <b/>
        <vertAlign val="subscript"/>
        <sz val="10"/>
        <rFont val="Arial"/>
        <family val="2"/>
      </rPr>
      <t>c</t>
    </r>
    <r>
      <rPr>
        <b/>
        <sz val="10"/>
        <rFont val="Arial"/>
        <family val="2"/>
      </rPr>
      <t>=</t>
    </r>
  </si>
  <si>
    <t>2-Year Storm Event</t>
  </si>
  <si>
    <t>Points &amp; Values</t>
  </si>
  <si>
    <t>Q coordinate</t>
  </si>
  <si>
    <t>Time coordinate</t>
  </si>
  <si>
    <t>5-Year Storm Event</t>
  </si>
  <si>
    <t>10-Year Storm Event</t>
  </si>
  <si>
    <t>50-Year Storm Event</t>
  </si>
  <si>
    <t>25-Year Storm Event</t>
  </si>
  <si>
    <t>100-Year Storm Event</t>
  </si>
  <si>
    <t>OHIO RAINFALL INTENSITIES</t>
  </si>
  <si>
    <t>PRE-DEVELOPED PEAK FLOWS (BASED ON RATIONAL METHOD)</t>
  </si>
  <si>
    <t>POST-DEVELOPED PEAK FLOWS (BASED ON RATIONAL METHOD)</t>
  </si>
  <si>
    <t>Pre-Developed Conditions</t>
  </si>
  <si>
    <t>Post-Developed Conditions</t>
  </si>
  <si>
    <t>RAINFALL INTENSITY EQUATION</t>
  </si>
  <si>
    <t>Used for Estimating Detention Facility Storage Volumes in Ohio</t>
  </si>
  <si>
    <t>(%)</t>
  </si>
  <si>
    <t>DETENTION CRITERIA</t>
  </si>
  <si>
    <t>Volume under entire hydrograph corresponding to critical duration (cf) =</t>
  </si>
  <si>
    <t>Volume</t>
  </si>
  <si>
    <t>Note: Volumes for pre- and post-developed peak flows are based on "3 Point Triangular Hydrographs" derived from application of standard Rational Method</t>
  </si>
  <si>
    <t>Difference Between Hydrograph Areas (cf) =</t>
  </si>
  <si>
    <t>(BASED ON RATIONAL METHOD)</t>
  </si>
  <si>
    <r>
      <t xml:space="preserve">(BASED ON </t>
    </r>
    <r>
      <rPr>
        <b/>
        <i/>
        <sz val="10"/>
        <rFont val="Arial"/>
        <family val="2"/>
      </rPr>
      <t>MODIFIED</t>
    </r>
    <r>
      <rPr>
        <b/>
        <sz val="10"/>
        <rFont val="Arial"/>
        <family val="2"/>
      </rPr>
      <t xml:space="preserve"> RATIONAL METHOD)</t>
    </r>
  </si>
  <si>
    <t>DIFFERENCES BETWEEN AREAS UNDER PRE-DEVELOPED &amp; POST-DEVELOPED PEAK Q HYDROGRAPHS</t>
  </si>
  <si>
    <t>Composite Runoff Coefficient, C =</t>
  </si>
  <si>
    <r>
      <t>Storage routing calculations</t>
    </r>
    <r>
      <rPr>
        <b/>
        <sz val="10"/>
        <color indexed="10"/>
        <rFont val="Arial"/>
        <family val="2"/>
      </rPr>
      <t xml:space="preserve"> MUST be performed to ensure estimated detention volume is adequate! Tailwater must be taken into consideration when routing!</t>
    </r>
  </si>
  <si>
    <t>Modified Inflow Hydrograph</t>
  </si>
  <si>
    <t>Area under Modified Inflow Hydrograph (cf) =</t>
  </si>
  <si>
    <t>Estimated Outflow Hydrograph</t>
  </si>
  <si>
    <t>Area under Mod. Inflow Hyd. &amp; above Est. Outflow Hyd. (cf) =</t>
  </si>
  <si>
    <t>Area under Estimated Outflow Hydrograph (cf) =</t>
  </si>
  <si>
    <t>RATIONAL METHOD PEAK FLOW HYDROGRAPHS</t>
  </si>
  <si>
    <t>for Ohio Rainfall Intensity Area (Zone) "A"</t>
  </si>
  <si>
    <t>MODIFIED RATIONAL METHOD HYDROGRAPHS</t>
  </si>
  <si>
    <t>for Ohio Rainfall Intensity Area (Zone) "B"</t>
  </si>
  <si>
    <t>for Ohio Rainfall Intensity Area (Zone) "C"</t>
  </si>
  <si>
    <t>for Ohio Rainfall Intensity Area (Zone) "D"</t>
  </si>
  <si>
    <t>=</t>
  </si>
  <si>
    <r>
      <t>Time of Concentration, T</t>
    </r>
    <r>
      <rPr>
        <b/>
        <vertAlign val="subscript"/>
        <sz val="10"/>
        <rFont val="Arial"/>
        <family val="2"/>
      </rPr>
      <t>c</t>
    </r>
  </si>
  <si>
    <t>Drainage Area, A</t>
  </si>
  <si>
    <t>Composite Runoff Coefficient, C</t>
  </si>
  <si>
    <t>minutes</t>
  </si>
  <si>
    <t>Pre-Developed Peak Flow Hydrograph</t>
  </si>
  <si>
    <t>Post-Developed Peak Flow Hydrograph</t>
  </si>
  <si>
    <t>Pre-Developed Peak Q Hydrograph Area (cf) =</t>
  </si>
  <si>
    <t>Post-Developed Peak Q Hydrograph Area (cf) =</t>
  </si>
  <si>
    <t>(Select A,B,C, or D)</t>
  </si>
  <si>
    <t>acres (should not exceed 30)</t>
  </si>
  <si>
    <t>Ohio Rainfall Area (Intensity Zone):</t>
  </si>
  <si>
    <t>minutes (range 10 to 200)</t>
  </si>
  <si>
    <t>(range 0.00 to 1.00)</t>
  </si>
  <si>
    <t>The above values are taken from Ohio Department Of Transportation's Location and Design Manual - Volume II - Drainage Design. The user must ensure the above values are consistent with values from the current edition of the manual and revise them as necessary.</t>
  </si>
  <si>
    <t>Resulting Intensity</t>
  </si>
  <si>
    <t>Corresponding Intensity (in/hr) =</t>
  </si>
  <si>
    <t>Resulting Peak Inflow</t>
  </si>
  <si>
    <t>Resulting Peak Inflow (cfs) =</t>
  </si>
  <si>
    <t>Maximum Volume =</t>
  </si>
  <si>
    <t>ESTIMATES OF REQUIRED DETENTION STORAGE VOLUMES AND CORRESPONDING CRITICAL DURATIONS, INTENSITIES, &amp; PEAK INFLOWS</t>
  </si>
  <si>
    <t>Storm Duration Factor (SDF) =</t>
  </si>
  <si>
    <t>cfs (assuming "open channel flow" conditions)</t>
  </si>
  <si>
    <t>Approx.</t>
  </si>
  <si>
    <t>Surveyed</t>
  </si>
  <si>
    <t>data</t>
  </si>
  <si>
    <t>EXISTING DOWNSTREAM SYSTEM</t>
  </si>
  <si>
    <t>Spreadsheet created by Christopher D. Barnes, PE, CPESC, CPSWQ, CMS4S</t>
  </si>
  <si>
    <r>
      <t xml:space="preserve">Note: The above chart is provided to show how the standard Rational Method can be misapplied and result in severely underestimated storage volumes when compared to volumes determined from application of the </t>
    </r>
    <r>
      <rPr>
        <i/>
        <sz val="10"/>
        <rFont val="Arial"/>
        <family val="2"/>
      </rPr>
      <t>Modified</t>
    </r>
    <r>
      <rPr>
        <sz val="10"/>
        <rFont val="Arial"/>
        <family val="2"/>
      </rPr>
      <t xml:space="preserve"> Rational Method.</t>
    </r>
  </si>
  <si>
    <t>x2 calculated</t>
  </si>
  <si>
    <t>x2 to use</t>
  </si>
  <si>
    <t>y2 (max outflow Q) calculated</t>
  </si>
  <si>
    <t>Difference between Hydrograph Areas</t>
  </si>
  <si>
    <t>Chokepoint storm flow contribution from site =</t>
  </si>
  <si>
    <t>Is the above "chokepoint" capacity based on approximated or surveyed data?</t>
  </si>
  <si>
    <t>Pre-Developed Peak Flow from Site</t>
  </si>
  <si>
    <t>Down-stream System "Choke-point" Capacity</t>
  </si>
  <si>
    <r>
      <t xml:space="preserve">year storm runoff (MUST consider runoff from </t>
    </r>
    <r>
      <rPr>
        <b/>
        <i/>
        <sz val="10"/>
        <rFont val="Arial"/>
        <family val="2"/>
      </rPr>
      <t>entire</t>
    </r>
    <r>
      <rPr>
        <b/>
        <sz val="10"/>
        <rFont val="Arial"/>
        <family val="2"/>
      </rPr>
      <t xml:space="preserve"> contributing drainage area)</t>
    </r>
  </si>
  <si>
    <t>Minimum capacity ("chokepoint") of downstream system =</t>
  </si>
  <si>
    <t>Description of existing downstream system (i.e. ditch, storm sewer, stream, etc.) that the site will discharge to:</t>
  </si>
  <si>
    <r>
      <t xml:space="preserve">Approx. which storm event can the downstream system </t>
    </r>
    <r>
      <rPr>
        <b/>
        <i/>
        <sz val="10"/>
        <rFont val="Arial"/>
        <family val="2"/>
      </rPr>
      <t>adequately</t>
    </r>
    <r>
      <rPr>
        <b/>
        <sz val="10"/>
        <rFont val="Arial"/>
        <family val="2"/>
      </rPr>
      <t xml:space="preserve"> convey without flooding?</t>
    </r>
  </si>
  <si>
    <t>Max. Post-Developed Peak Flow to Detention Facility</t>
  </si>
  <si>
    <t>Maximum % Reduction in Post-Dev. Peak Flow</t>
  </si>
  <si>
    <t>Note: The Rainfall Intensity Area value can be found from Figure 1101-3 in Ohio Department Of Transportation's Location &amp; Design Manual - Volume II - Drainage Design.</t>
  </si>
  <si>
    <r>
      <rPr>
        <b/>
        <i/>
        <sz val="9"/>
        <rFont val="Arial"/>
        <family val="2"/>
      </rPr>
      <t>Recom-mended</t>
    </r>
    <r>
      <rPr>
        <b/>
        <sz val="9"/>
        <rFont val="Arial"/>
        <family val="2"/>
      </rPr>
      <t xml:space="preserve"> Allowable Detention Facility Outflow*</t>
    </r>
  </si>
  <si>
    <t>Selected Detention Facility Outflow</t>
  </si>
  <si>
    <t>Proportional Flow from Site Allowed in Downstream System</t>
  </si>
  <si>
    <t>CDB</t>
  </si>
  <si>
    <t>Canton is in Area "A".</t>
  </si>
  <si>
    <t>Version 1/9/2017</t>
  </si>
  <si>
    <t>Example</t>
  </si>
  <si>
    <t>Site will discharge by direct connection into 18" storm sewer under Market Ave. The 18" storm sewer has an assumed "just full" capacity of 8 cfs.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</si>
</sst>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0"/>
    <numFmt numFmtId="165" formatCode="0.0"/>
    <numFmt numFmtId="166" formatCode="#,##0.000"/>
  </numFmts>
  <fonts count="16" x14ac:knownFonts="1">
    <font>
      <sz val="10"/>
      <name val="Arial"/>
    </font>
    <font>
      <b/>
      <sz val="10"/>
      <name val="Arial"/>
      <family val="2"/>
    </font>
    <font>
      <sz val="10"/>
      <name val="Arial"/>
      <family val="2"/>
    </font>
    <font>
      <b/>
      <sz val="16"/>
      <name val="Arial"/>
      <family val="2"/>
    </font>
    <font>
      <sz val="8"/>
      <name val="Arial"/>
      <family val="2"/>
    </font>
    <font>
      <b/>
      <vertAlign val="subscript"/>
      <sz val="10"/>
      <name val="Arial"/>
      <family val="2"/>
    </font>
    <font>
      <b/>
      <sz val="12"/>
      <name val="Arial"/>
      <family val="2"/>
    </font>
    <font>
      <b/>
      <i/>
      <sz val="10"/>
      <name val="Arial"/>
      <family val="2"/>
    </font>
    <font>
      <sz val="10"/>
      <color indexed="10"/>
      <name val="Arial"/>
      <family val="2"/>
    </font>
    <font>
      <b/>
      <sz val="10"/>
      <color indexed="10"/>
      <name val="Arial"/>
      <family val="2"/>
    </font>
    <font>
      <b/>
      <u/>
      <sz val="10"/>
      <color indexed="10"/>
      <name val="Arial"/>
      <family val="2"/>
    </font>
    <font>
      <b/>
      <sz val="10"/>
      <color indexed="55"/>
      <name val="Arial"/>
      <family val="2"/>
    </font>
    <font>
      <sz val="10"/>
      <color indexed="55"/>
      <name val="Arial"/>
      <family val="2"/>
    </font>
    <font>
      <i/>
      <sz val="10"/>
      <name val="Arial"/>
      <family val="2"/>
    </font>
    <font>
      <b/>
      <sz val="9"/>
      <name val="Arial"/>
      <family val="2"/>
    </font>
    <font>
      <b/>
      <i/>
      <sz val="9"/>
      <name val="Arial"/>
      <family val="2"/>
    </font>
  </fonts>
  <fills count="5">
    <fill>
      <patternFill patternType="none"/>
    </fill>
    <fill>
      <patternFill patternType="gray125"/>
    </fill>
    <fill>
      <patternFill patternType="solid">
        <fgColor indexed="22"/>
        <bgColor indexed="64"/>
      </patternFill>
    </fill>
    <fill>
      <patternFill patternType="gray0625"/>
    </fill>
    <fill>
      <patternFill patternType="solid">
        <fgColor theme="0" tint="-0.14999847407452621"/>
        <bgColor indexed="64"/>
      </patternFill>
    </fill>
  </fills>
  <borders count="68">
    <border>
      <left/>
      <right/>
      <top/>
      <bottom/>
      <diagonal/>
    </border>
    <border>
      <left/>
      <right style="thin">
        <color indexed="64"/>
      </right>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top style="medium">
        <color indexed="64"/>
      </top>
      <bottom/>
      <diagonal/>
    </border>
    <border>
      <left/>
      <right/>
      <top style="thin">
        <color indexed="64"/>
      </top>
      <bottom/>
      <diagonal/>
    </border>
    <border>
      <left style="thin">
        <color indexed="64"/>
      </left>
      <right/>
      <top style="thin">
        <color indexed="64"/>
      </top>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medium">
        <color indexed="64"/>
      </right>
      <top style="thin">
        <color indexed="64"/>
      </top>
      <bottom/>
      <diagonal/>
    </border>
    <border>
      <left style="medium">
        <color indexed="64"/>
      </left>
      <right style="medium">
        <color indexed="64"/>
      </right>
      <top/>
      <bottom style="thin">
        <color indexed="64"/>
      </bottom>
      <diagonal/>
    </border>
    <border>
      <left/>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top style="medium">
        <color indexed="64"/>
      </top>
      <bottom style="thin">
        <color indexed="64"/>
      </bottom>
      <diagonal/>
    </border>
  </borders>
  <cellStyleXfs count="1">
    <xf numFmtId="0" fontId="0" fillId="0" borderId="0"/>
  </cellStyleXfs>
  <cellXfs count="370">
    <xf numFmtId="0" fontId="0" fillId="0" borderId="0" xfId="0"/>
    <xf numFmtId="0" fontId="0" fillId="0" borderId="0" xfId="0" applyProtection="1">
      <protection hidden="1"/>
    </xf>
    <xf numFmtId="0" fontId="1" fillId="0" borderId="1" xfId="0" applyFont="1" applyFill="1" applyBorder="1" applyAlignment="1" applyProtection="1">
      <alignment vertical="center" wrapText="1"/>
      <protection hidden="1"/>
    </xf>
    <xf numFmtId="0" fontId="1" fillId="0" borderId="0" xfId="0" applyFont="1" applyFill="1" applyBorder="1" applyAlignment="1" applyProtection="1">
      <alignment horizontal="right"/>
      <protection hidden="1"/>
    </xf>
    <xf numFmtId="0" fontId="0" fillId="0" borderId="2" xfId="0" applyBorder="1" applyProtection="1">
      <protection hidden="1"/>
    </xf>
    <xf numFmtId="0" fontId="0" fillId="0" borderId="0" xfId="0" applyBorder="1" applyProtection="1">
      <protection hidden="1"/>
    </xf>
    <xf numFmtId="0" fontId="0" fillId="0" borderId="3" xfId="0" applyBorder="1" applyProtection="1">
      <protection hidden="1"/>
    </xf>
    <xf numFmtId="0" fontId="1" fillId="0" borderId="0" xfId="0" applyFont="1" applyBorder="1" applyAlignment="1" applyProtection="1">
      <alignment horizontal="right"/>
      <protection hidden="1"/>
    </xf>
    <xf numFmtId="0" fontId="1" fillId="0" borderId="0" xfId="0" applyFont="1" applyBorder="1" applyProtection="1">
      <protection hidden="1"/>
    </xf>
    <xf numFmtId="0" fontId="0" fillId="0" borderId="4" xfId="0" applyBorder="1" applyProtection="1">
      <protection hidden="1"/>
    </xf>
    <xf numFmtId="0" fontId="1" fillId="0" borderId="5" xfId="0" applyFont="1" applyBorder="1" applyAlignment="1" applyProtection="1">
      <alignment horizontal="right"/>
      <protection hidden="1"/>
    </xf>
    <xf numFmtId="0" fontId="0" fillId="0" borderId="6" xfId="0" applyBorder="1" applyProtection="1">
      <protection hidden="1"/>
    </xf>
    <xf numFmtId="0" fontId="0" fillId="0" borderId="0" xfId="0" applyFill="1" applyBorder="1" applyAlignment="1" applyProtection="1">
      <protection hidden="1"/>
    </xf>
    <xf numFmtId="0" fontId="0" fillId="0" borderId="0" xfId="0" applyBorder="1" applyAlignment="1" applyProtection="1">
      <alignment horizontal="right"/>
      <protection hidden="1"/>
    </xf>
    <xf numFmtId="2" fontId="0" fillId="0" borderId="0" xfId="0" applyNumberFormat="1" applyBorder="1" applyAlignment="1" applyProtection="1">
      <alignment horizontal="center"/>
      <protection hidden="1"/>
    </xf>
    <xf numFmtId="0" fontId="1" fillId="0" borderId="8" xfId="0" applyFont="1" applyBorder="1" applyAlignment="1" applyProtection="1">
      <alignment horizontal="center"/>
      <protection hidden="1"/>
    </xf>
    <xf numFmtId="4" fontId="0" fillId="0" borderId="1" xfId="0" applyNumberFormat="1" applyBorder="1" applyAlignment="1" applyProtection="1">
      <alignment horizontal="center"/>
      <protection hidden="1"/>
    </xf>
    <xf numFmtId="4" fontId="0" fillId="0" borderId="9" xfId="0" applyNumberFormat="1" applyBorder="1" applyAlignment="1" applyProtection="1">
      <alignment horizontal="center"/>
      <protection hidden="1"/>
    </xf>
    <xf numFmtId="4" fontId="0" fillId="0" borderId="0" xfId="0" applyNumberFormat="1" applyBorder="1" applyAlignment="1" applyProtection="1">
      <alignment horizontal="center"/>
      <protection hidden="1"/>
    </xf>
    <xf numFmtId="4" fontId="0" fillId="0" borderId="2" xfId="0" applyNumberFormat="1" applyBorder="1" applyAlignment="1" applyProtection="1">
      <alignment horizontal="center"/>
      <protection hidden="1"/>
    </xf>
    <xf numFmtId="0" fontId="1" fillId="0" borderId="10" xfId="0" applyFont="1" applyBorder="1" applyAlignment="1" applyProtection="1">
      <alignment horizontal="center"/>
      <protection hidden="1"/>
    </xf>
    <xf numFmtId="0" fontId="1" fillId="0" borderId="10" xfId="0" applyFont="1" applyFill="1" applyBorder="1" applyAlignment="1" applyProtection="1">
      <alignment horizontal="center"/>
      <protection hidden="1"/>
    </xf>
    <xf numFmtId="0" fontId="1" fillId="0" borderId="11" xfId="0" applyFont="1" applyFill="1" applyBorder="1" applyAlignment="1" applyProtection="1">
      <alignment horizontal="center"/>
      <protection hidden="1"/>
    </xf>
    <xf numFmtId="2" fontId="0" fillId="0" borderId="2" xfId="0" applyNumberFormat="1" applyBorder="1" applyAlignment="1" applyProtection="1">
      <alignment horizontal="center"/>
      <protection hidden="1"/>
    </xf>
    <xf numFmtId="2" fontId="0" fillId="0" borderId="6" xfId="0" applyNumberFormat="1" applyBorder="1" applyAlignment="1" applyProtection="1">
      <alignment horizontal="center"/>
      <protection hidden="1"/>
    </xf>
    <xf numFmtId="0" fontId="2" fillId="0" borderId="0" xfId="0" applyFont="1" applyProtection="1">
      <protection hidden="1"/>
    </xf>
    <xf numFmtId="0" fontId="2" fillId="0" borderId="0" xfId="0" applyFont="1" applyAlignment="1" applyProtection="1">
      <alignment horizontal="center"/>
      <protection hidden="1"/>
    </xf>
    <xf numFmtId="0" fontId="1" fillId="0" borderId="0" xfId="0" applyFont="1" applyAlignment="1" applyProtection="1">
      <alignment horizontal="center"/>
      <protection hidden="1"/>
    </xf>
    <xf numFmtId="0" fontId="1" fillId="0" borderId="12" xfId="0" applyFont="1" applyBorder="1" applyAlignment="1" applyProtection="1">
      <alignment horizontal="center"/>
      <protection hidden="1"/>
    </xf>
    <xf numFmtId="0" fontId="1" fillId="0" borderId="13" xfId="0" applyFont="1" applyBorder="1" applyAlignment="1" applyProtection="1">
      <alignment horizontal="center"/>
      <protection hidden="1"/>
    </xf>
    <xf numFmtId="0" fontId="0" fillId="0" borderId="2" xfId="0" applyBorder="1" applyAlignment="1" applyProtection="1">
      <alignment horizontal="center"/>
      <protection hidden="1"/>
    </xf>
    <xf numFmtId="0" fontId="1" fillId="0" borderId="14" xfId="0" applyFont="1" applyBorder="1" applyAlignment="1" applyProtection="1">
      <alignment horizontal="center"/>
      <protection hidden="1"/>
    </xf>
    <xf numFmtId="0" fontId="1" fillId="0" borderId="14" xfId="0" applyFont="1" applyFill="1" applyBorder="1" applyAlignment="1" applyProtection="1">
      <alignment horizontal="center"/>
      <protection hidden="1"/>
    </xf>
    <xf numFmtId="0" fontId="1" fillId="0" borderId="0" xfId="0" applyFont="1" applyAlignment="1" applyProtection="1">
      <alignment horizontal="right"/>
      <protection hidden="1"/>
    </xf>
    <xf numFmtId="0" fontId="0" fillId="0" borderId="0" xfId="0" applyAlignment="1" applyProtection="1">
      <alignment horizontal="center"/>
      <protection hidden="1"/>
    </xf>
    <xf numFmtId="0" fontId="1" fillId="0" borderId="0" xfId="0" applyFont="1" applyFill="1" applyAlignment="1" applyProtection="1">
      <alignment horizontal="right"/>
      <protection hidden="1"/>
    </xf>
    <xf numFmtId="0" fontId="0" fillId="0" borderId="0" xfId="0" applyFill="1" applyAlignment="1" applyProtection="1">
      <alignment horizontal="center"/>
      <protection hidden="1"/>
    </xf>
    <xf numFmtId="0" fontId="0" fillId="0" borderId="0" xfId="0" applyFill="1" applyProtection="1">
      <protection hidden="1"/>
    </xf>
    <xf numFmtId="0" fontId="1" fillId="0" borderId="3" xfId="0" applyFont="1" applyFill="1" applyBorder="1" applyAlignment="1" applyProtection="1">
      <alignment horizontal="center"/>
      <protection hidden="1"/>
    </xf>
    <xf numFmtId="0" fontId="1" fillId="0" borderId="0" xfId="0" applyFont="1" applyFill="1" applyBorder="1" applyAlignment="1" applyProtection="1">
      <alignment horizontal="center"/>
      <protection hidden="1"/>
    </xf>
    <xf numFmtId="0" fontId="1" fillId="0" borderId="2" xfId="0" applyFont="1" applyFill="1" applyBorder="1" applyAlignment="1" applyProtection="1">
      <alignment horizontal="center"/>
      <protection hidden="1"/>
    </xf>
    <xf numFmtId="0" fontId="1" fillId="0" borderId="3" xfId="0" applyFont="1" applyFill="1" applyBorder="1" applyAlignment="1" applyProtection="1">
      <alignment horizontal="right"/>
      <protection hidden="1"/>
    </xf>
    <xf numFmtId="0" fontId="1" fillId="0" borderId="4" xfId="0" applyFont="1" applyFill="1" applyBorder="1" applyAlignment="1" applyProtection="1">
      <alignment horizontal="right"/>
      <protection hidden="1"/>
    </xf>
    <xf numFmtId="0" fontId="2" fillId="0" borderId="0" xfId="0" applyFont="1" applyFill="1" applyAlignment="1" applyProtection="1">
      <alignment horizontal="center"/>
      <protection hidden="1"/>
    </xf>
    <xf numFmtId="0" fontId="2" fillId="0" borderId="0" xfId="0" applyFont="1" applyFill="1" applyProtection="1">
      <protection hidden="1"/>
    </xf>
    <xf numFmtId="0" fontId="2" fillId="0" borderId="0" xfId="0" applyFont="1" applyFill="1" applyAlignment="1" applyProtection="1">
      <alignment vertical="top" wrapText="1"/>
      <protection hidden="1"/>
    </xf>
    <xf numFmtId="0" fontId="1" fillId="0" borderId="7" xfId="0" applyFont="1" applyBorder="1" applyAlignment="1" applyProtection="1">
      <alignment horizontal="center"/>
      <protection hidden="1"/>
    </xf>
    <xf numFmtId="0" fontId="1" fillId="0" borderId="15" xfId="0" applyFont="1" applyBorder="1" applyAlignment="1" applyProtection="1">
      <alignment horizontal="center"/>
      <protection hidden="1"/>
    </xf>
    <xf numFmtId="0" fontId="1" fillId="0" borderId="16" xfId="0" applyFont="1" applyBorder="1" applyAlignment="1" applyProtection="1">
      <alignment horizontal="center"/>
      <protection hidden="1"/>
    </xf>
    <xf numFmtId="2" fontId="1" fillId="0" borderId="17" xfId="0" applyNumberFormat="1" applyFont="1" applyBorder="1" applyAlignment="1" applyProtection="1">
      <alignment horizontal="center"/>
      <protection hidden="1"/>
    </xf>
    <xf numFmtId="2" fontId="0" fillId="0" borderId="0" xfId="0" applyNumberFormat="1" applyAlignment="1" applyProtection="1">
      <alignment horizontal="center"/>
      <protection hidden="1"/>
    </xf>
    <xf numFmtId="0" fontId="1" fillId="0" borderId="18" xfId="0" applyFont="1" applyBorder="1" applyAlignment="1" applyProtection="1">
      <alignment horizontal="center"/>
      <protection hidden="1"/>
    </xf>
    <xf numFmtId="2" fontId="1" fillId="0" borderId="19" xfId="0" applyNumberFormat="1" applyFont="1" applyBorder="1" applyAlignment="1" applyProtection="1">
      <alignment horizontal="center"/>
      <protection hidden="1"/>
    </xf>
    <xf numFmtId="0" fontId="1" fillId="0" borderId="20" xfId="0" applyFont="1" applyBorder="1" applyAlignment="1" applyProtection="1">
      <alignment horizontal="center"/>
      <protection hidden="1"/>
    </xf>
    <xf numFmtId="2" fontId="0" fillId="0" borderId="5" xfId="0" applyNumberFormat="1" applyBorder="1" applyAlignment="1" applyProtection="1">
      <alignment horizontal="center"/>
      <protection hidden="1"/>
    </xf>
    <xf numFmtId="2" fontId="1" fillId="0" borderId="21" xfId="0" applyNumberFormat="1" applyFont="1" applyBorder="1" applyAlignment="1" applyProtection="1">
      <alignment horizontal="center"/>
      <protection hidden="1"/>
    </xf>
    <xf numFmtId="0" fontId="1" fillId="0" borderId="3" xfId="0" applyFont="1" applyBorder="1" applyAlignment="1" applyProtection="1">
      <alignment horizontal="center"/>
      <protection hidden="1"/>
    </xf>
    <xf numFmtId="2" fontId="1" fillId="0" borderId="0" xfId="0" applyNumberFormat="1" applyFont="1" applyBorder="1" applyAlignment="1" applyProtection="1">
      <alignment horizontal="center"/>
      <protection hidden="1"/>
    </xf>
    <xf numFmtId="0" fontId="0" fillId="0" borderId="3" xfId="0" applyBorder="1" applyAlignment="1" applyProtection="1">
      <alignment horizontal="center"/>
      <protection hidden="1"/>
    </xf>
    <xf numFmtId="0" fontId="0" fillId="0" borderId="0" xfId="0" applyBorder="1" applyAlignment="1" applyProtection="1">
      <alignment horizontal="center"/>
      <protection hidden="1"/>
    </xf>
    <xf numFmtId="4" fontId="1" fillId="0" borderId="0" xfId="0" applyNumberFormat="1" applyFont="1" applyBorder="1" applyAlignment="1" applyProtection="1">
      <alignment horizontal="right"/>
      <protection hidden="1"/>
    </xf>
    <xf numFmtId="4" fontId="1" fillId="0" borderId="2" xfId="0" applyNumberFormat="1" applyFont="1" applyBorder="1" applyAlignment="1" applyProtection="1">
      <alignment horizontal="center"/>
      <protection hidden="1"/>
    </xf>
    <xf numFmtId="0" fontId="0" fillId="0" borderId="4" xfId="0" applyBorder="1" applyAlignment="1" applyProtection="1">
      <alignment horizontal="center"/>
      <protection hidden="1"/>
    </xf>
    <xf numFmtId="0" fontId="0" fillId="0" borderId="5" xfId="0" applyBorder="1" applyAlignment="1" applyProtection="1">
      <alignment horizontal="center"/>
      <protection hidden="1"/>
    </xf>
    <xf numFmtId="4" fontId="1" fillId="0" borderId="5" xfId="0" applyNumberFormat="1" applyFont="1" applyBorder="1" applyAlignment="1" applyProtection="1">
      <alignment horizontal="right"/>
      <protection hidden="1"/>
    </xf>
    <xf numFmtId="4" fontId="1" fillId="0" borderId="6" xfId="0" applyNumberFormat="1" applyFont="1" applyBorder="1" applyAlignment="1" applyProtection="1">
      <alignment horizontal="center"/>
      <protection hidden="1"/>
    </xf>
    <xf numFmtId="0" fontId="1" fillId="0" borderId="22" xfId="0" applyFont="1" applyBorder="1" applyAlignment="1" applyProtection="1">
      <alignment horizontal="center"/>
      <protection hidden="1"/>
    </xf>
    <xf numFmtId="0" fontId="1" fillId="0" borderId="23" xfId="0" applyFont="1" applyBorder="1" applyAlignment="1" applyProtection="1">
      <alignment horizontal="center"/>
      <protection hidden="1"/>
    </xf>
    <xf numFmtId="4" fontId="0" fillId="0" borderId="18" xfId="0" applyNumberFormat="1" applyBorder="1" applyAlignment="1" applyProtection="1">
      <alignment horizontal="center"/>
      <protection hidden="1"/>
    </xf>
    <xf numFmtId="4" fontId="0" fillId="0" borderId="24" xfId="0" applyNumberFormat="1" applyBorder="1" applyAlignment="1" applyProtection="1">
      <alignment horizontal="center"/>
      <protection hidden="1"/>
    </xf>
    <xf numFmtId="4" fontId="0" fillId="0" borderId="25" xfId="0" applyNumberFormat="1" applyBorder="1" applyAlignment="1" applyProtection="1">
      <alignment horizontal="center"/>
      <protection hidden="1"/>
    </xf>
    <xf numFmtId="4" fontId="0" fillId="0" borderId="26" xfId="0" applyNumberFormat="1" applyBorder="1" applyAlignment="1" applyProtection="1">
      <alignment horizontal="center"/>
      <protection hidden="1"/>
    </xf>
    <xf numFmtId="4" fontId="0" fillId="0" borderId="27" xfId="0" applyNumberFormat="1" applyBorder="1" applyAlignment="1" applyProtection="1">
      <alignment horizontal="center"/>
      <protection hidden="1"/>
    </xf>
    <xf numFmtId="4" fontId="0" fillId="0" borderId="28" xfId="0" applyNumberFormat="1" applyBorder="1" applyAlignment="1" applyProtection="1">
      <alignment horizontal="center"/>
      <protection hidden="1"/>
    </xf>
    <xf numFmtId="4" fontId="0" fillId="0" borderId="3" xfId="0" applyNumberFormat="1" applyBorder="1" applyAlignment="1" applyProtection="1">
      <alignment horizontal="center"/>
      <protection hidden="1"/>
    </xf>
    <xf numFmtId="4" fontId="0" fillId="0" borderId="0" xfId="0" applyNumberFormat="1" applyBorder="1" applyProtection="1">
      <protection hidden="1"/>
    </xf>
    <xf numFmtId="4" fontId="1" fillId="0" borderId="3" xfId="0" applyNumberFormat="1" applyFont="1" applyBorder="1" applyProtection="1">
      <protection hidden="1"/>
    </xf>
    <xf numFmtId="4" fontId="1" fillId="0" borderId="2" xfId="0" applyNumberFormat="1" applyFont="1" applyBorder="1" applyProtection="1">
      <protection hidden="1"/>
    </xf>
    <xf numFmtId="4" fontId="0" fillId="0" borderId="0" xfId="0" applyNumberFormat="1" applyFill="1" applyBorder="1" applyAlignment="1" applyProtection="1">
      <alignment horizontal="center"/>
      <protection hidden="1"/>
    </xf>
    <xf numFmtId="0" fontId="1" fillId="0" borderId="12" xfId="0" applyFont="1" applyFill="1" applyBorder="1" applyAlignment="1" applyProtection="1">
      <alignment horizontal="center"/>
      <protection hidden="1"/>
    </xf>
    <xf numFmtId="0" fontId="1" fillId="0" borderId="29" xfId="0" applyFont="1" applyBorder="1" applyAlignment="1" applyProtection="1">
      <alignment horizontal="center"/>
      <protection hidden="1"/>
    </xf>
    <xf numFmtId="2" fontId="1" fillId="0" borderId="30" xfId="0" applyNumberFormat="1" applyFont="1" applyBorder="1" applyAlignment="1" applyProtection="1">
      <alignment horizontal="center"/>
      <protection hidden="1"/>
    </xf>
    <xf numFmtId="0" fontId="1" fillId="0" borderId="0" xfId="0" applyFont="1" applyBorder="1" applyAlignment="1" applyProtection="1">
      <alignment horizontal="center"/>
      <protection hidden="1"/>
    </xf>
    <xf numFmtId="0" fontId="1" fillId="0" borderId="31" xfId="0" applyFont="1" applyBorder="1" applyAlignment="1" applyProtection="1">
      <alignment horizontal="center"/>
      <protection hidden="1"/>
    </xf>
    <xf numFmtId="0" fontId="1" fillId="0" borderId="5" xfId="0" applyFont="1" applyFill="1" applyBorder="1" applyAlignment="1" applyProtection="1">
      <alignment horizontal="center"/>
      <protection hidden="1"/>
    </xf>
    <xf numFmtId="0" fontId="2" fillId="0" borderId="0" xfId="0" applyFont="1" applyFill="1" applyBorder="1" applyAlignment="1" applyProtection="1">
      <alignment horizontal="center" vertical="top" wrapText="1"/>
      <protection hidden="1"/>
    </xf>
    <xf numFmtId="4" fontId="1" fillId="0" borderId="0" xfId="0" applyNumberFormat="1" applyFont="1" applyBorder="1" applyAlignment="1" applyProtection="1">
      <alignment horizontal="center"/>
      <protection hidden="1"/>
    </xf>
    <xf numFmtId="0" fontId="2" fillId="0" borderId="0" xfId="0" applyFont="1" applyFill="1" applyBorder="1" applyAlignment="1" applyProtection="1">
      <alignment horizontal="left"/>
      <protection hidden="1"/>
    </xf>
    <xf numFmtId="0" fontId="0" fillId="0" borderId="5" xfId="0" applyBorder="1" applyProtection="1">
      <protection hidden="1"/>
    </xf>
    <xf numFmtId="2" fontId="0" fillId="0" borderId="32" xfId="0" applyNumberFormat="1" applyBorder="1" applyAlignment="1" applyProtection="1">
      <alignment horizontal="center"/>
      <protection hidden="1"/>
    </xf>
    <xf numFmtId="0" fontId="1" fillId="0" borderId="2" xfId="0" applyFont="1" applyBorder="1" applyAlignment="1" applyProtection="1">
      <alignment horizontal="center"/>
      <protection hidden="1"/>
    </xf>
    <xf numFmtId="0" fontId="0" fillId="0" borderId="33" xfId="0" applyBorder="1" applyAlignment="1" applyProtection="1">
      <alignment horizontal="center"/>
      <protection hidden="1"/>
    </xf>
    <xf numFmtId="0" fontId="1" fillId="0" borderId="9" xfId="0" applyFont="1" applyBorder="1" applyAlignment="1" applyProtection="1">
      <alignment horizontal="center"/>
      <protection hidden="1"/>
    </xf>
    <xf numFmtId="0" fontId="1" fillId="0" borderId="1" xfId="0" applyFont="1" applyBorder="1" applyAlignment="1" applyProtection="1">
      <alignment horizontal="center"/>
      <protection hidden="1"/>
    </xf>
    <xf numFmtId="0" fontId="1" fillId="0" borderId="34" xfId="0" applyFont="1" applyBorder="1" applyAlignment="1" applyProtection="1">
      <alignment horizontal="center"/>
      <protection hidden="1"/>
    </xf>
    <xf numFmtId="0" fontId="1" fillId="0" borderId="5" xfId="0" applyFont="1" applyBorder="1" applyAlignment="1" applyProtection="1">
      <alignment horizontal="center"/>
      <protection hidden="1"/>
    </xf>
    <xf numFmtId="0" fontId="1" fillId="0" borderId="35" xfId="0" applyFont="1" applyBorder="1" applyAlignment="1" applyProtection="1">
      <alignment horizontal="center"/>
      <protection hidden="1"/>
    </xf>
    <xf numFmtId="0" fontId="1" fillId="0" borderId="6" xfId="0" applyFont="1" applyBorder="1" applyAlignment="1" applyProtection="1">
      <alignment horizontal="center"/>
      <protection hidden="1"/>
    </xf>
    <xf numFmtId="0" fontId="0" fillId="0" borderId="18" xfId="0" applyBorder="1" applyAlignment="1" applyProtection="1">
      <alignment horizontal="center"/>
      <protection hidden="1"/>
    </xf>
    <xf numFmtId="2" fontId="0" fillId="0" borderId="9" xfId="0" applyNumberFormat="1" applyBorder="1" applyAlignment="1" applyProtection="1">
      <alignment horizontal="center"/>
      <protection hidden="1"/>
    </xf>
    <xf numFmtId="2" fontId="0" fillId="0" borderId="1" xfId="0" applyNumberFormat="1" applyBorder="1" applyAlignment="1" applyProtection="1">
      <alignment horizontal="center"/>
      <protection hidden="1"/>
    </xf>
    <xf numFmtId="0" fontId="0" fillId="0" borderId="20" xfId="0" applyBorder="1" applyAlignment="1" applyProtection="1">
      <alignment horizontal="center"/>
      <protection hidden="1"/>
    </xf>
    <xf numFmtId="2" fontId="0" fillId="0" borderId="35" xfId="0" applyNumberFormat="1" applyBorder="1" applyAlignment="1" applyProtection="1">
      <alignment horizontal="center"/>
      <protection hidden="1"/>
    </xf>
    <xf numFmtId="0" fontId="6" fillId="0" borderId="0" xfId="0" applyFont="1" applyBorder="1" applyAlignment="1" applyProtection="1">
      <alignment horizontal="center"/>
      <protection hidden="1"/>
    </xf>
    <xf numFmtId="0" fontId="1" fillId="0" borderId="0" xfId="0" quotePrefix="1" applyFont="1" applyBorder="1" applyAlignment="1" applyProtection="1">
      <alignment horizontal="center"/>
      <protection hidden="1"/>
    </xf>
    <xf numFmtId="0" fontId="1" fillId="0" borderId="2" xfId="0" applyFont="1" applyBorder="1" applyAlignment="1" applyProtection="1">
      <alignment horizontal="left"/>
      <protection hidden="1"/>
    </xf>
    <xf numFmtId="0" fontId="1" fillId="0" borderId="4" xfId="0" applyFont="1" applyBorder="1" applyAlignment="1" applyProtection="1">
      <alignment horizontal="center"/>
      <protection hidden="1"/>
    </xf>
    <xf numFmtId="0" fontId="1" fillId="0" borderId="5" xfId="0" quotePrefix="1" applyFont="1" applyBorder="1" applyAlignment="1" applyProtection="1">
      <alignment horizontal="center"/>
      <protection hidden="1"/>
    </xf>
    <xf numFmtId="0" fontId="1" fillId="0" borderId="0" xfId="0" applyFont="1" applyBorder="1" applyAlignment="1" applyProtection="1">
      <protection hidden="1"/>
    </xf>
    <xf numFmtId="14" fontId="1" fillId="0" borderId="0" xfId="0" applyNumberFormat="1" applyFont="1" applyBorder="1" applyAlignment="1" applyProtection="1">
      <alignment horizontal="center"/>
      <protection hidden="1"/>
    </xf>
    <xf numFmtId="14" fontId="1" fillId="0" borderId="5" xfId="0" applyNumberFormat="1" applyFont="1" applyFill="1" applyBorder="1" applyAlignment="1" applyProtection="1">
      <alignment horizontal="center"/>
      <protection hidden="1"/>
    </xf>
    <xf numFmtId="0" fontId="6" fillId="0" borderId="0" xfId="0" applyFont="1" applyBorder="1" applyAlignment="1" applyProtection="1">
      <protection hidden="1"/>
    </xf>
    <xf numFmtId="0" fontId="1" fillId="0" borderId="0" xfId="0" applyFont="1" applyBorder="1" applyAlignment="1" applyProtection="1">
      <alignment horizontal="left"/>
      <protection hidden="1"/>
    </xf>
    <xf numFmtId="0" fontId="1" fillId="0" borderId="36" xfId="0" applyFont="1" applyBorder="1" applyAlignment="1" applyProtection="1">
      <protection hidden="1"/>
    </xf>
    <xf numFmtId="0" fontId="1" fillId="0" borderId="37" xfId="0" applyFont="1" applyBorder="1" applyAlignment="1" applyProtection="1">
      <protection hidden="1"/>
    </xf>
    <xf numFmtId="0" fontId="2" fillId="0" borderId="38" xfId="0" applyFont="1" applyFill="1" applyBorder="1" applyAlignment="1" applyProtection="1">
      <alignment vertical="top"/>
      <protection hidden="1"/>
    </xf>
    <xf numFmtId="0" fontId="1" fillId="0" borderId="39" xfId="0" applyFont="1" applyFill="1" applyBorder="1" applyAlignment="1" applyProtection="1">
      <alignment vertical="top"/>
      <protection hidden="1"/>
    </xf>
    <xf numFmtId="165" fontId="0" fillId="0" borderId="0" xfId="0" applyNumberFormat="1" applyProtection="1">
      <protection hidden="1"/>
    </xf>
    <xf numFmtId="2" fontId="0" fillId="0" borderId="0" xfId="0" applyNumberFormat="1" applyProtection="1">
      <protection hidden="1"/>
    </xf>
    <xf numFmtId="0" fontId="1" fillId="0" borderId="34" xfId="0" applyFont="1" applyBorder="1" applyProtection="1">
      <protection hidden="1"/>
    </xf>
    <xf numFmtId="0" fontId="11" fillId="0" borderId="10" xfId="0" applyFont="1" applyBorder="1" applyAlignment="1" applyProtection="1">
      <alignment horizontal="center" vertical="center" wrapText="1"/>
      <protection hidden="1"/>
    </xf>
    <xf numFmtId="0" fontId="11" fillId="0" borderId="7" xfId="0" applyFont="1" applyFill="1" applyBorder="1" applyAlignment="1" applyProtection="1">
      <alignment horizontal="center" vertical="center" wrapText="1"/>
      <protection hidden="1"/>
    </xf>
    <xf numFmtId="0" fontId="11" fillId="0" borderId="15" xfId="0" applyFont="1" applyFill="1" applyBorder="1" applyAlignment="1" applyProtection="1">
      <alignment horizontal="center" vertical="center" wrapText="1"/>
      <protection hidden="1"/>
    </xf>
    <xf numFmtId="0" fontId="11" fillId="0" borderId="11" xfId="0" applyFont="1" applyBorder="1" applyAlignment="1" applyProtection="1">
      <alignment horizontal="center"/>
      <protection hidden="1"/>
    </xf>
    <xf numFmtId="0" fontId="11" fillId="0" borderId="8" xfId="0" applyFont="1" applyBorder="1" applyAlignment="1" applyProtection="1">
      <alignment horizontal="center"/>
      <protection hidden="1"/>
    </xf>
    <xf numFmtId="0" fontId="11" fillId="0" borderId="30" xfId="0" applyFont="1" applyBorder="1" applyAlignment="1" applyProtection="1">
      <alignment horizontal="center"/>
      <protection hidden="1"/>
    </xf>
    <xf numFmtId="4" fontId="12" fillId="0" borderId="3" xfId="0" applyNumberFormat="1" applyFont="1" applyFill="1" applyBorder="1" applyAlignment="1" applyProtection="1">
      <alignment horizontal="center"/>
      <protection hidden="1"/>
    </xf>
    <xf numFmtId="4" fontId="12" fillId="0" borderId="0" xfId="0" applyNumberFormat="1" applyFont="1" applyBorder="1" applyAlignment="1" applyProtection="1">
      <alignment horizontal="center"/>
      <protection hidden="1"/>
    </xf>
    <xf numFmtId="3" fontId="12" fillId="0" borderId="2" xfId="0" applyNumberFormat="1" applyFont="1" applyBorder="1" applyAlignment="1" applyProtection="1">
      <alignment horizontal="center"/>
      <protection hidden="1"/>
    </xf>
    <xf numFmtId="4" fontId="12" fillId="0" borderId="4" xfId="0" applyNumberFormat="1" applyFont="1" applyFill="1" applyBorder="1" applyAlignment="1" applyProtection="1">
      <alignment horizontal="center"/>
      <protection hidden="1"/>
    </xf>
    <xf numFmtId="4" fontId="12" fillId="0" borderId="5" xfId="0" applyNumberFormat="1" applyFont="1" applyBorder="1" applyAlignment="1" applyProtection="1">
      <alignment horizontal="center"/>
      <protection hidden="1"/>
    </xf>
    <xf numFmtId="3" fontId="12" fillId="0" borderId="6" xfId="0" applyNumberFormat="1" applyFont="1" applyBorder="1" applyAlignment="1" applyProtection="1">
      <alignment horizontal="center"/>
      <protection hidden="1"/>
    </xf>
    <xf numFmtId="0" fontId="11" fillId="0" borderId="31" xfId="0" applyFont="1" applyFill="1" applyBorder="1" applyAlignment="1" applyProtection="1">
      <alignment horizontal="center" vertical="center" wrapText="1"/>
      <protection hidden="1"/>
    </xf>
    <xf numFmtId="0" fontId="11" fillId="0" borderId="40" xfId="0" applyFont="1" applyBorder="1" applyAlignment="1" applyProtection="1">
      <alignment horizontal="center"/>
      <protection hidden="1"/>
    </xf>
    <xf numFmtId="2" fontId="12" fillId="0" borderId="0" xfId="0" applyNumberFormat="1" applyFont="1" applyBorder="1" applyAlignment="1" applyProtection="1">
      <alignment horizontal="center"/>
      <protection hidden="1"/>
    </xf>
    <xf numFmtId="2" fontId="12" fillId="0" borderId="5" xfId="0" applyNumberFormat="1" applyFont="1" applyBorder="1" applyAlignment="1" applyProtection="1">
      <alignment horizontal="center"/>
      <protection hidden="1"/>
    </xf>
    <xf numFmtId="4" fontId="12" fillId="0" borderId="3" xfId="0" applyNumberFormat="1" applyFont="1" applyBorder="1" applyAlignment="1" applyProtection="1">
      <alignment horizontal="center"/>
      <protection hidden="1"/>
    </xf>
    <xf numFmtId="4" fontId="12" fillId="0" borderId="4" xfId="0" applyNumberFormat="1" applyFont="1" applyBorder="1" applyAlignment="1" applyProtection="1">
      <alignment horizontal="center"/>
      <protection hidden="1"/>
    </xf>
    <xf numFmtId="0" fontId="11" fillId="0" borderId="41" xfId="0" applyFont="1" applyFill="1" applyBorder="1" applyAlignment="1" applyProtection="1">
      <alignment horizontal="center" vertical="center" wrapText="1"/>
      <protection hidden="1"/>
    </xf>
    <xf numFmtId="0" fontId="11" fillId="0" borderId="23" xfId="0" applyFont="1" applyFill="1" applyBorder="1" applyAlignment="1" applyProtection="1">
      <alignment horizontal="center" vertical="center" wrapText="1"/>
      <protection hidden="1"/>
    </xf>
    <xf numFmtId="0" fontId="11" fillId="0" borderId="42" xfId="0" applyFont="1" applyBorder="1" applyAlignment="1" applyProtection="1">
      <alignment horizontal="center"/>
      <protection hidden="1"/>
    </xf>
    <xf numFmtId="0" fontId="11" fillId="0" borderId="43" xfId="0" applyFont="1" applyBorder="1" applyAlignment="1" applyProtection="1">
      <alignment horizontal="center"/>
      <protection hidden="1"/>
    </xf>
    <xf numFmtId="3" fontId="12" fillId="0" borderId="44" xfId="0" applyNumberFormat="1" applyFont="1" applyBorder="1" applyAlignment="1" applyProtection="1">
      <alignment horizontal="center"/>
      <protection hidden="1"/>
    </xf>
    <xf numFmtId="3" fontId="12" fillId="0" borderId="45" xfId="0" applyNumberFormat="1" applyFont="1" applyBorder="1" applyAlignment="1" applyProtection="1">
      <alignment horizontal="center"/>
      <protection hidden="1"/>
    </xf>
    <xf numFmtId="3" fontId="12" fillId="0" borderId="3" xfId="0" applyNumberFormat="1" applyFont="1" applyBorder="1" applyAlignment="1" applyProtection="1">
      <alignment horizontal="center"/>
      <protection hidden="1"/>
    </xf>
    <xf numFmtId="3" fontId="12" fillId="0" borderId="13" xfId="0" applyNumberFormat="1" applyFont="1" applyBorder="1" applyAlignment="1" applyProtection="1">
      <alignment horizontal="center"/>
      <protection hidden="1"/>
    </xf>
    <xf numFmtId="0" fontId="10" fillId="0" borderId="0" xfId="0" applyFont="1" applyBorder="1" applyAlignment="1" applyProtection="1">
      <alignment horizontal="left" vertical="center" wrapText="1"/>
      <protection hidden="1"/>
    </xf>
    <xf numFmtId="0" fontId="9" fillId="0" borderId="0" xfId="0" applyFont="1" applyBorder="1" applyAlignment="1" applyProtection="1">
      <alignment horizontal="left" vertical="center" wrapText="1"/>
      <protection hidden="1"/>
    </xf>
    <xf numFmtId="0" fontId="3" fillId="0" borderId="0" xfId="0" applyFont="1" applyBorder="1" applyAlignment="1" applyProtection="1">
      <alignment horizontal="center"/>
      <protection hidden="1"/>
    </xf>
    <xf numFmtId="3" fontId="12" fillId="0" borderId="0" xfId="0" applyNumberFormat="1" applyFont="1" applyFill="1" applyBorder="1" applyAlignment="1" applyProtection="1">
      <alignment horizontal="center"/>
      <protection hidden="1"/>
    </xf>
    <xf numFmtId="3" fontId="12" fillId="0" borderId="25" xfId="0" applyNumberFormat="1" applyFont="1" applyFill="1" applyBorder="1" applyAlignment="1" applyProtection="1">
      <alignment horizontal="center"/>
      <protection hidden="1"/>
    </xf>
    <xf numFmtId="3" fontId="12" fillId="0" borderId="0" xfId="0" applyNumberFormat="1" applyFont="1" applyFill="1" applyBorder="1" applyAlignment="1" applyProtection="1">
      <alignment horizontal="center" vertical="center" wrapText="1"/>
      <protection hidden="1"/>
    </xf>
    <xf numFmtId="3" fontId="12" fillId="0" borderId="5" xfId="0" applyNumberFormat="1" applyFont="1" applyFill="1" applyBorder="1" applyAlignment="1" applyProtection="1">
      <alignment horizontal="center" vertical="center" wrapText="1"/>
      <protection hidden="1"/>
    </xf>
    <xf numFmtId="3" fontId="12" fillId="0" borderId="0" xfId="0" applyNumberFormat="1" applyFont="1" applyBorder="1" applyAlignment="1" applyProtection="1">
      <alignment horizontal="center"/>
      <protection hidden="1"/>
    </xf>
    <xf numFmtId="0" fontId="11" fillId="0" borderId="0" xfId="0" applyFont="1" applyFill="1" applyBorder="1" applyAlignment="1" applyProtection="1">
      <alignment horizontal="center" vertical="center" wrapText="1"/>
      <protection hidden="1"/>
    </xf>
    <xf numFmtId="0" fontId="11" fillId="0" borderId="0" xfId="0" applyFont="1" applyBorder="1" applyAlignment="1" applyProtection="1">
      <alignment horizontal="center"/>
      <protection hidden="1"/>
    </xf>
    <xf numFmtId="0" fontId="12" fillId="0" borderId="0" xfId="0" applyFont="1" applyBorder="1" applyAlignment="1" applyProtection="1">
      <alignment horizontal="center"/>
      <protection hidden="1"/>
    </xf>
    <xf numFmtId="0" fontId="12" fillId="0" borderId="25" xfId="0" applyFont="1" applyBorder="1" applyAlignment="1" applyProtection="1">
      <alignment horizontal="center"/>
      <protection hidden="1"/>
    </xf>
    <xf numFmtId="0" fontId="11" fillId="0" borderId="46" xfId="0" applyFont="1" applyBorder="1" applyAlignment="1" applyProtection="1">
      <alignment horizontal="center" vertical="center" wrapText="1"/>
      <protection hidden="1"/>
    </xf>
    <xf numFmtId="0" fontId="11" fillId="0" borderId="47" xfId="0" applyFont="1" applyBorder="1" applyAlignment="1" applyProtection="1">
      <alignment horizontal="center"/>
      <protection hidden="1"/>
    </xf>
    <xf numFmtId="0" fontId="11" fillId="0" borderId="0" xfId="0" applyFont="1" applyFill="1" applyBorder="1" applyAlignment="1" applyProtection="1">
      <alignment horizontal="center"/>
      <protection hidden="1"/>
    </xf>
    <xf numFmtId="0" fontId="1" fillId="0" borderId="42" xfId="0" applyFont="1" applyBorder="1" applyAlignment="1" applyProtection="1">
      <alignment horizontal="center"/>
      <protection hidden="1"/>
    </xf>
    <xf numFmtId="164" fontId="12" fillId="0" borderId="0" xfId="0" applyNumberFormat="1" applyFont="1" applyBorder="1" applyAlignment="1" applyProtection="1">
      <alignment horizontal="center"/>
      <protection hidden="1"/>
    </xf>
    <xf numFmtId="164" fontId="12" fillId="0" borderId="25" xfId="0" applyNumberFormat="1" applyFont="1" applyBorder="1" applyAlignment="1" applyProtection="1">
      <alignment horizontal="center"/>
      <protection hidden="1"/>
    </xf>
    <xf numFmtId="164" fontId="1" fillId="0" borderId="2" xfId="0" applyNumberFormat="1" applyFont="1" applyBorder="1" applyAlignment="1" applyProtection="1">
      <alignment horizontal="center"/>
      <protection hidden="1"/>
    </xf>
    <xf numFmtId="2" fontId="12" fillId="0" borderId="2" xfId="0" applyNumberFormat="1" applyFont="1" applyBorder="1" applyAlignment="1" applyProtection="1">
      <alignment horizontal="center"/>
      <protection hidden="1"/>
    </xf>
    <xf numFmtId="2" fontId="12" fillId="0" borderId="28" xfId="0" applyNumberFormat="1" applyFont="1" applyBorder="1" applyAlignment="1" applyProtection="1">
      <alignment horizontal="center"/>
      <protection hidden="1"/>
    </xf>
    <xf numFmtId="0" fontId="12" fillId="0" borderId="0" xfId="0" applyFont="1" applyBorder="1" applyAlignment="1" applyProtection="1">
      <alignment vertical="center" wrapText="1"/>
      <protection hidden="1"/>
    </xf>
    <xf numFmtId="0" fontId="1" fillId="0" borderId="0" xfId="0" applyFont="1" applyFill="1" applyBorder="1" applyAlignment="1" applyProtection="1">
      <alignment vertical="center" wrapText="1"/>
      <protection hidden="1"/>
    </xf>
    <xf numFmtId="2" fontId="1" fillId="0" borderId="6" xfId="0" applyNumberFormat="1" applyFont="1" applyBorder="1" applyAlignment="1" applyProtection="1">
      <alignment horizontal="center"/>
      <protection hidden="1"/>
    </xf>
    <xf numFmtId="0" fontId="1" fillId="0" borderId="49" xfId="0" applyFont="1" applyBorder="1" applyAlignment="1" applyProtection="1">
      <alignment horizontal="center"/>
      <protection hidden="1"/>
    </xf>
    <xf numFmtId="0" fontId="1" fillId="0" borderId="41" xfId="0" applyFont="1" applyBorder="1" applyAlignment="1" applyProtection="1">
      <alignment horizontal="center"/>
      <protection hidden="1"/>
    </xf>
    <xf numFmtId="0" fontId="1" fillId="0" borderId="41" xfId="0" applyFont="1" applyFill="1" applyBorder="1" applyAlignment="1" applyProtection="1">
      <alignment horizontal="center"/>
      <protection hidden="1"/>
    </xf>
    <xf numFmtId="0" fontId="1" fillId="0" borderId="42" xfId="0" applyFont="1" applyFill="1" applyBorder="1" applyAlignment="1" applyProtection="1">
      <alignment vertical="center" wrapText="1"/>
      <protection hidden="1"/>
    </xf>
    <xf numFmtId="0" fontId="12" fillId="0" borderId="6" xfId="0" applyFont="1" applyBorder="1" applyAlignment="1" applyProtection="1">
      <alignment vertical="center" wrapText="1"/>
      <protection hidden="1"/>
    </xf>
    <xf numFmtId="3" fontId="12" fillId="0" borderId="50" xfId="0" applyNumberFormat="1" applyFont="1" applyFill="1" applyBorder="1" applyAlignment="1" applyProtection="1">
      <alignment horizontal="center" vertical="center" wrapText="1"/>
      <protection hidden="1"/>
    </xf>
    <xf numFmtId="0" fontId="12" fillId="0" borderId="43" xfId="0" applyFont="1" applyBorder="1" applyAlignment="1" applyProtection="1">
      <alignment vertical="center" wrapText="1"/>
      <protection hidden="1"/>
    </xf>
    <xf numFmtId="0" fontId="10" fillId="0" borderId="0" xfId="0" applyFont="1" applyBorder="1" applyAlignment="1" applyProtection="1">
      <alignment vertical="center" wrapText="1"/>
      <protection hidden="1"/>
    </xf>
    <xf numFmtId="0" fontId="0" fillId="0" borderId="5" xfId="0" applyBorder="1" applyAlignment="1" applyProtection="1">
      <alignment vertical="center" wrapText="1"/>
      <protection hidden="1"/>
    </xf>
    <xf numFmtId="4" fontId="12" fillId="0" borderId="0" xfId="0" applyNumberFormat="1" applyFont="1" applyFill="1" applyBorder="1" applyAlignment="1" applyProtection="1">
      <alignment horizontal="center"/>
      <protection hidden="1"/>
    </xf>
    <xf numFmtId="0" fontId="11" fillId="0" borderId="0" xfId="0" applyFont="1" applyFill="1" applyBorder="1" applyAlignment="1" applyProtection="1">
      <alignment horizontal="right" vertical="center" wrapText="1"/>
      <protection hidden="1"/>
    </xf>
    <xf numFmtId="0" fontId="10" fillId="0" borderId="0" xfId="0" applyFont="1" applyBorder="1" applyAlignment="1" applyProtection="1">
      <alignment vertical="center" wrapText="1"/>
      <protection locked="0" hidden="1"/>
    </xf>
    <xf numFmtId="4" fontId="8" fillId="0" borderId="2" xfId="0" applyNumberFormat="1" applyFont="1" applyBorder="1" applyAlignment="1" applyProtection="1">
      <alignment horizontal="right"/>
      <protection hidden="1"/>
    </xf>
    <xf numFmtId="0" fontId="0" fillId="0" borderId="0" xfId="0" applyBorder="1" applyAlignment="1" applyProtection="1">
      <alignment vertical="center" wrapText="1"/>
      <protection hidden="1"/>
    </xf>
    <xf numFmtId="0" fontId="0" fillId="0" borderId="0" xfId="0" applyFill="1" applyBorder="1" applyAlignment="1" applyProtection="1">
      <alignment horizontal="center"/>
      <protection locked="0"/>
    </xf>
    <xf numFmtId="2" fontId="7" fillId="0" borderId="0" xfId="0" applyNumberFormat="1" applyFont="1" applyFill="1" applyBorder="1" applyAlignment="1" applyProtection="1">
      <alignment horizontal="center"/>
    </xf>
    <xf numFmtId="2" fontId="7" fillId="0" borderId="5" xfId="0" applyNumberFormat="1" applyFont="1" applyFill="1" applyBorder="1" applyAlignment="1" applyProtection="1">
      <alignment horizontal="center"/>
    </xf>
    <xf numFmtId="2" fontId="13" fillId="0" borderId="0" xfId="0" applyNumberFormat="1" applyFont="1" applyFill="1" applyBorder="1" applyAlignment="1" applyProtection="1">
      <alignment horizontal="center"/>
      <protection hidden="1"/>
    </xf>
    <xf numFmtId="2" fontId="13" fillId="0" borderId="5" xfId="0" applyNumberFormat="1" applyFont="1" applyFill="1" applyBorder="1" applyAlignment="1" applyProtection="1">
      <alignment horizontal="center"/>
      <protection hidden="1"/>
    </xf>
    <xf numFmtId="2" fontId="13" fillId="0" borderId="0" xfId="0" applyNumberFormat="1" applyFont="1" applyFill="1" applyBorder="1" applyAlignment="1" applyProtection="1">
      <alignment horizontal="center"/>
    </xf>
    <xf numFmtId="2" fontId="13" fillId="0" borderId="2" xfId="0" applyNumberFormat="1" applyFont="1" applyBorder="1" applyAlignment="1" applyProtection="1">
      <alignment horizontal="center"/>
      <protection hidden="1"/>
    </xf>
    <xf numFmtId="2" fontId="13" fillId="0" borderId="5" xfId="0" applyNumberFormat="1" applyFont="1" applyFill="1" applyBorder="1" applyAlignment="1" applyProtection="1">
      <alignment horizontal="center"/>
    </xf>
    <xf numFmtId="2" fontId="13" fillId="0" borderId="6" xfId="0" applyNumberFormat="1" applyFont="1" applyBorder="1" applyAlignment="1" applyProtection="1">
      <alignment horizontal="center"/>
      <protection hidden="1"/>
    </xf>
    <xf numFmtId="0" fontId="1" fillId="0" borderId="5" xfId="0" applyFont="1" applyBorder="1" applyProtection="1">
      <protection hidden="1"/>
    </xf>
    <xf numFmtId="0" fontId="1" fillId="0" borderId="4" xfId="0" applyFont="1" applyBorder="1" applyAlignment="1" applyProtection="1">
      <alignment horizontal="right"/>
      <protection hidden="1"/>
    </xf>
    <xf numFmtId="164" fontId="2" fillId="2" borderId="7" xfId="0" applyNumberFormat="1" applyFont="1" applyFill="1" applyBorder="1" applyAlignment="1" applyProtection="1">
      <alignment horizontal="center"/>
      <protection locked="0"/>
    </xf>
    <xf numFmtId="164" fontId="2" fillId="2" borderId="15" xfId="0" applyNumberFormat="1" applyFont="1" applyFill="1" applyBorder="1" applyAlignment="1" applyProtection="1">
      <alignment horizontal="center"/>
      <protection locked="0"/>
    </xf>
    <xf numFmtId="164" fontId="2" fillId="2" borderId="8" xfId="0" applyNumberFormat="1" applyFont="1" applyFill="1" applyBorder="1" applyAlignment="1" applyProtection="1">
      <alignment horizontal="center"/>
      <protection locked="0"/>
    </xf>
    <xf numFmtId="164" fontId="2" fillId="2" borderId="30" xfId="0" applyNumberFormat="1" applyFont="1" applyFill="1" applyBorder="1" applyAlignment="1" applyProtection="1">
      <alignment horizontal="center"/>
      <protection locked="0"/>
    </xf>
    <xf numFmtId="0" fontId="1" fillId="0" borderId="22" xfId="0" applyFont="1" applyBorder="1" applyAlignment="1" applyProtection="1">
      <alignment horizontal="center"/>
      <protection hidden="1"/>
    </xf>
    <xf numFmtId="0" fontId="1" fillId="0" borderId="7" xfId="0" applyFont="1" applyFill="1" applyBorder="1" applyAlignment="1" applyProtection="1">
      <alignment horizontal="center" vertical="center" wrapText="1"/>
      <protection hidden="1"/>
    </xf>
    <xf numFmtId="1" fontId="0" fillId="0" borderId="0" xfId="0" applyNumberFormat="1" applyAlignment="1" applyProtection="1">
      <alignment horizontal="center"/>
      <protection hidden="1"/>
    </xf>
    <xf numFmtId="0" fontId="2" fillId="0" borderId="0" xfId="0" applyFont="1" applyAlignment="1" applyProtection="1">
      <alignment horizontal="right"/>
      <protection hidden="1"/>
    </xf>
    <xf numFmtId="165" fontId="2" fillId="0" borderId="0" xfId="0" applyNumberFormat="1" applyFont="1" applyAlignment="1" applyProtection="1">
      <alignment horizontal="center"/>
      <protection hidden="1"/>
    </xf>
    <xf numFmtId="2" fontId="13" fillId="0" borderId="5" xfId="0" applyNumberFormat="1" applyFont="1" applyBorder="1" applyAlignment="1" applyProtection="1">
      <alignment horizontal="center"/>
      <protection hidden="1"/>
    </xf>
    <xf numFmtId="0" fontId="1" fillId="0" borderId="16" xfId="0" applyFont="1" applyFill="1" applyBorder="1" applyAlignment="1" applyProtection="1">
      <alignment horizontal="center"/>
      <protection hidden="1"/>
    </xf>
    <xf numFmtId="2" fontId="0" fillId="0" borderId="0" xfId="0" applyNumberFormat="1" applyFill="1" applyBorder="1" applyAlignment="1" applyProtection="1">
      <alignment horizontal="center"/>
      <protection hidden="1"/>
    </xf>
    <xf numFmtId="2" fontId="1" fillId="0" borderId="17" xfId="0" applyNumberFormat="1" applyFont="1" applyFill="1" applyBorder="1" applyAlignment="1" applyProtection="1">
      <alignment horizontal="center"/>
      <protection hidden="1"/>
    </xf>
    <xf numFmtId="2" fontId="0" fillId="0" borderId="2" xfId="0" applyNumberFormat="1" applyFill="1" applyBorder="1" applyAlignment="1" applyProtection="1">
      <alignment horizontal="center"/>
      <protection hidden="1"/>
    </xf>
    <xf numFmtId="2" fontId="0" fillId="0" borderId="0" xfId="0" applyNumberFormat="1" applyFill="1" applyAlignment="1" applyProtection="1">
      <alignment horizontal="center"/>
      <protection hidden="1"/>
    </xf>
    <xf numFmtId="0" fontId="1" fillId="0" borderId="18" xfId="0" applyFont="1" applyFill="1" applyBorder="1" applyAlignment="1" applyProtection="1">
      <alignment horizontal="center"/>
      <protection hidden="1"/>
    </xf>
    <xf numFmtId="2" fontId="1" fillId="0" borderId="19" xfId="0" applyNumberFormat="1" applyFont="1" applyFill="1" applyBorder="1" applyAlignment="1" applyProtection="1">
      <alignment horizontal="center"/>
      <protection hidden="1"/>
    </xf>
    <xf numFmtId="0" fontId="1" fillId="0" borderId="20" xfId="0" applyFont="1" applyFill="1" applyBorder="1" applyAlignment="1" applyProtection="1">
      <alignment horizontal="center"/>
      <protection hidden="1"/>
    </xf>
    <xf numFmtId="2" fontId="0" fillId="0" borderId="5" xfId="0" applyNumberFormat="1" applyFill="1" applyBorder="1" applyAlignment="1" applyProtection="1">
      <alignment horizontal="center"/>
      <protection hidden="1"/>
    </xf>
    <xf numFmtId="2" fontId="1" fillId="0" borderId="21" xfId="0" applyNumberFormat="1" applyFont="1" applyFill="1" applyBorder="1" applyAlignment="1" applyProtection="1">
      <alignment horizontal="center"/>
      <protection hidden="1"/>
    </xf>
    <xf numFmtId="2" fontId="0" fillId="0" borderId="6" xfId="0" applyNumberFormat="1" applyFill="1" applyBorder="1" applyAlignment="1" applyProtection="1">
      <alignment horizontal="center"/>
      <protection hidden="1"/>
    </xf>
    <xf numFmtId="2" fontId="1" fillId="0" borderId="0" xfId="0" applyNumberFormat="1" applyFont="1" applyFill="1" applyBorder="1" applyAlignment="1" applyProtection="1">
      <alignment horizontal="center"/>
      <protection hidden="1"/>
    </xf>
    <xf numFmtId="0" fontId="1" fillId="0" borderId="0" xfId="0" applyFont="1" applyFill="1" applyAlignment="1" applyProtection="1">
      <alignment horizontal="center"/>
      <protection hidden="1"/>
    </xf>
    <xf numFmtId="0" fontId="1" fillId="0" borderId="7" xfId="0" applyFont="1" applyFill="1" applyBorder="1" applyAlignment="1" applyProtection="1">
      <alignment horizontal="center"/>
      <protection hidden="1"/>
    </xf>
    <xf numFmtId="0" fontId="1" fillId="0" borderId="15" xfId="0" applyFont="1" applyFill="1" applyBorder="1" applyAlignment="1" applyProtection="1">
      <alignment horizontal="center"/>
      <protection hidden="1"/>
    </xf>
    <xf numFmtId="0" fontId="0" fillId="0" borderId="3" xfId="0" applyFill="1" applyBorder="1" applyAlignment="1" applyProtection="1">
      <alignment horizontal="center"/>
      <protection hidden="1"/>
    </xf>
    <xf numFmtId="0" fontId="0" fillId="0" borderId="0" xfId="0" applyFill="1" applyBorder="1" applyAlignment="1" applyProtection="1">
      <alignment horizontal="center"/>
      <protection hidden="1"/>
    </xf>
    <xf numFmtId="0" fontId="0" fillId="0" borderId="2" xfId="0" applyFill="1" applyBorder="1" applyAlignment="1" applyProtection="1">
      <alignment horizontal="center"/>
      <protection hidden="1"/>
    </xf>
    <xf numFmtId="4" fontId="1" fillId="0" borderId="2" xfId="0" applyNumberFormat="1" applyFont="1" applyFill="1" applyBorder="1" applyAlignment="1" applyProtection="1">
      <alignment horizontal="center"/>
      <protection hidden="1"/>
    </xf>
    <xf numFmtId="4" fontId="1" fillId="0" borderId="0" xfId="0" applyNumberFormat="1" applyFont="1" applyFill="1" applyBorder="1" applyAlignment="1" applyProtection="1">
      <alignment horizontal="right"/>
      <protection hidden="1"/>
    </xf>
    <xf numFmtId="4" fontId="8" fillId="0" borderId="2" xfId="0" applyNumberFormat="1" applyFont="1" applyFill="1" applyBorder="1" applyAlignment="1" applyProtection="1">
      <alignment horizontal="right"/>
      <protection hidden="1"/>
    </xf>
    <xf numFmtId="0" fontId="0" fillId="0" borderId="4" xfId="0" applyFill="1" applyBorder="1" applyAlignment="1" applyProtection="1">
      <alignment horizontal="center"/>
      <protection hidden="1"/>
    </xf>
    <xf numFmtId="0" fontId="0" fillId="0" borderId="5" xfId="0" applyFill="1" applyBorder="1" applyAlignment="1" applyProtection="1">
      <alignment horizontal="center"/>
      <protection hidden="1"/>
    </xf>
    <xf numFmtId="4" fontId="1" fillId="0" borderId="5" xfId="0" applyNumberFormat="1" applyFont="1" applyFill="1" applyBorder="1" applyAlignment="1" applyProtection="1">
      <alignment horizontal="right"/>
      <protection hidden="1"/>
    </xf>
    <xf numFmtId="4" fontId="1" fillId="0" borderId="6" xfId="0" applyNumberFormat="1" applyFont="1" applyFill="1" applyBorder="1" applyAlignment="1" applyProtection="1">
      <alignment horizontal="center"/>
      <protection hidden="1"/>
    </xf>
    <xf numFmtId="0" fontId="0" fillId="4" borderId="51" xfId="0" applyFill="1" applyBorder="1" applyAlignment="1" applyProtection="1">
      <alignment horizontal="center"/>
      <protection locked="0"/>
    </xf>
    <xf numFmtId="0" fontId="0" fillId="4" borderId="19" xfId="0" applyFill="1" applyBorder="1" applyAlignment="1" applyProtection="1">
      <alignment horizontal="center"/>
      <protection locked="0"/>
    </xf>
    <xf numFmtId="0" fontId="0" fillId="4" borderId="8" xfId="0" applyFill="1" applyBorder="1" applyAlignment="1" applyProtection="1">
      <alignment horizontal="center"/>
      <protection locked="0"/>
    </xf>
    <xf numFmtId="0" fontId="0" fillId="4" borderId="51" xfId="0" applyNumberFormat="1" applyFill="1" applyBorder="1" applyAlignment="1" applyProtection="1">
      <alignment horizontal="center"/>
      <protection locked="0"/>
    </xf>
    <xf numFmtId="166" fontId="0" fillId="4" borderId="7" xfId="0" applyNumberFormat="1" applyFill="1" applyBorder="1" applyAlignment="1" applyProtection="1">
      <alignment horizontal="center"/>
      <protection locked="0"/>
    </xf>
    <xf numFmtId="164" fontId="0" fillId="4" borderId="7" xfId="0" applyNumberFormat="1" applyFill="1" applyBorder="1" applyAlignment="1" applyProtection="1">
      <alignment horizontal="center"/>
      <protection locked="0"/>
    </xf>
    <xf numFmtId="0" fontId="0" fillId="4" borderId="17" xfId="0" applyNumberFormat="1" applyFill="1" applyBorder="1" applyAlignment="1" applyProtection="1">
      <alignment horizontal="center"/>
      <protection locked="0"/>
    </xf>
    <xf numFmtId="0" fontId="2" fillId="4" borderId="51" xfId="0" applyFont="1" applyFill="1" applyBorder="1" applyAlignment="1" applyProtection="1">
      <alignment horizontal="center" vertical="top" wrapText="1"/>
      <protection locked="0"/>
    </xf>
    <xf numFmtId="2" fontId="13" fillId="0" borderId="0" xfId="0" applyNumberFormat="1" applyFont="1" applyBorder="1" applyAlignment="1" applyProtection="1">
      <alignment horizontal="center"/>
      <protection hidden="1"/>
    </xf>
    <xf numFmtId="2" fontId="0" fillId="4" borderId="7" xfId="0" applyNumberFormat="1" applyFill="1" applyBorder="1" applyAlignment="1" applyProtection="1">
      <alignment horizontal="center"/>
      <protection locked="0"/>
    </xf>
    <xf numFmtId="2" fontId="0" fillId="4" borderId="8" xfId="0" applyNumberFormat="1" applyFill="1" applyBorder="1" applyAlignment="1" applyProtection="1">
      <alignment horizontal="center"/>
      <protection locked="0"/>
    </xf>
    <xf numFmtId="0" fontId="2" fillId="0" borderId="0" xfId="0" applyFont="1" applyBorder="1" applyAlignment="1" applyProtection="1">
      <alignment vertical="center" wrapText="1"/>
      <protection hidden="1"/>
    </xf>
    <xf numFmtId="0" fontId="14" fillId="0" borderId="65" xfId="0" applyFont="1" applyFill="1" applyBorder="1" applyAlignment="1" applyProtection="1">
      <alignment horizontal="center" vertical="center" wrapText="1"/>
      <protection hidden="1"/>
    </xf>
    <xf numFmtId="0" fontId="14" fillId="0" borderId="62" xfId="0" applyFont="1" applyFill="1" applyBorder="1" applyAlignment="1" applyProtection="1">
      <alignment horizontal="center" vertical="center" wrapText="1"/>
      <protection hidden="1"/>
    </xf>
    <xf numFmtId="0" fontId="11" fillId="0" borderId="63" xfId="0" applyFont="1" applyBorder="1" applyAlignment="1" applyProtection="1">
      <alignment horizontal="center" vertical="center" wrapText="1"/>
      <protection hidden="1"/>
    </xf>
    <xf numFmtId="0" fontId="11" fillId="0" borderId="49" xfId="0" applyFont="1" applyBorder="1" applyAlignment="1" applyProtection="1">
      <alignment horizontal="center" vertical="center" wrapText="1"/>
      <protection hidden="1"/>
    </xf>
    <xf numFmtId="0" fontId="11" fillId="0" borderId="41" xfId="0" applyFont="1" applyBorder="1" applyAlignment="1" applyProtection="1">
      <alignment horizontal="center" vertical="center" wrapText="1"/>
      <protection hidden="1"/>
    </xf>
    <xf numFmtId="0" fontId="11" fillId="0" borderId="29" xfId="0" applyFont="1" applyFill="1" applyBorder="1" applyAlignment="1" applyProtection="1">
      <alignment horizontal="center"/>
      <protection hidden="1"/>
    </xf>
    <xf numFmtId="0" fontId="11" fillId="0" borderId="60" xfId="0" applyFont="1" applyFill="1" applyBorder="1" applyAlignment="1" applyProtection="1">
      <alignment horizontal="center"/>
      <protection hidden="1"/>
    </xf>
    <xf numFmtId="0" fontId="11" fillId="0" borderId="61" xfId="0" applyFont="1" applyFill="1" applyBorder="1" applyAlignment="1" applyProtection="1">
      <alignment horizontal="center"/>
      <protection hidden="1"/>
    </xf>
    <xf numFmtId="0" fontId="14" fillId="0" borderId="1" xfId="0" applyFont="1" applyBorder="1" applyAlignment="1" applyProtection="1">
      <alignment horizontal="center" vertical="center" wrapText="1"/>
      <protection hidden="1"/>
    </xf>
    <xf numFmtId="0" fontId="14" fillId="0" borderId="27" xfId="0" applyFont="1" applyBorder="1" applyAlignment="1" applyProtection="1">
      <alignment horizontal="center" vertical="center" wrapText="1"/>
      <protection hidden="1"/>
    </xf>
    <xf numFmtId="0" fontId="14" fillId="0" borderId="19" xfId="0" applyFont="1" applyBorder="1" applyAlignment="1" applyProtection="1">
      <alignment horizontal="center" vertical="center" wrapText="1"/>
      <protection hidden="1"/>
    </xf>
    <xf numFmtId="0" fontId="14" fillId="0" borderId="51" xfId="0" applyFont="1" applyBorder="1" applyAlignment="1" applyProtection="1">
      <alignment horizontal="center" vertical="center" wrapText="1"/>
      <protection hidden="1"/>
    </xf>
    <xf numFmtId="0" fontId="11" fillId="0" borderId="57" xfId="0" applyFont="1" applyFill="1" applyBorder="1" applyAlignment="1" applyProtection="1">
      <alignment horizontal="center"/>
      <protection hidden="1"/>
    </xf>
    <xf numFmtId="0" fontId="11" fillId="0" borderId="58" xfId="0" applyFont="1" applyFill="1" applyBorder="1" applyAlignment="1" applyProtection="1">
      <alignment horizontal="center"/>
      <protection hidden="1"/>
    </xf>
    <xf numFmtId="0" fontId="11" fillId="0" borderId="59" xfId="0" applyFont="1" applyFill="1" applyBorder="1" applyAlignment="1" applyProtection="1">
      <alignment horizontal="center"/>
      <protection hidden="1"/>
    </xf>
    <xf numFmtId="0" fontId="14" fillId="0" borderId="19" xfId="0" applyFont="1" applyFill="1" applyBorder="1" applyAlignment="1" applyProtection="1">
      <alignment horizontal="center" vertical="center" wrapText="1"/>
      <protection hidden="1"/>
    </xf>
    <xf numFmtId="0" fontId="14" fillId="0" borderId="51" xfId="0" applyFont="1" applyFill="1" applyBorder="1" applyAlignment="1" applyProtection="1">
      <alignment horizontal="center" vertical="center" wrapText="1"/>
      <protection hidden="1"/>
    </xf>
    <xf numFmtId="2" fontId="1" fillId="3" borderId="54" xfId="0" applyNumberFormat="1" applyFont="1" applyFill="1" applyBorder="1" applyAlignment="1" applyProtection="1">
      <alignment horizontal="center"/>
      <protection hidden="1"/>
    </xf>
    <xf numFmtId="2" fontId="1" fillId="3" borderId="55" xfId="0" applyNumberFormat="1" applyFont="1" applyFill="1" applyBorder="1" applyAlignment="1" applyProtection="1">
      <alignment horizontal="center"/>
      <protection hidden="1"/>
    </xf>
    <xf numFmtId="2" fontId="1" fillId="3" borderId="56" xfId="0" applyNumberFormat="1" applyFont="1" applyFill="1" applyBorder="1" applyAlignment="1" applyProtection="1">
      <alignment horizontal="center"/>
      <protection hidden="1"/>
    </xf>
    <xf numFmtId="0" fontId="9" fillId="0" borderId="0" xfId="0" applyFont="1" applyBorder="1" applyAlignment="1" applyProtection="1">
      <alignment horizontal="center" vertical="center" wrapText="1"/>
      <protection hidden="1"/>
    </xf>
    <xf numFmtId="0" fontId="10" fillId="0" borderId="0" xfId="0" applyFont="1" applyBorder="1" applyAlignment="1" applyProtection="1">
      <alignment horizontal="center" vertical="center" wrapText="1"/>
      <protection hidden="1"/>
    </xf>
    <xf numFmtId="0" fontId="11" fillId="0" borderId="50" xfId="0" applyFont="1" applyFill="1" applyBorder="1" applyAlignment="1" applyProtection="1">
      <alignment horizontal="right" vertical="center" wrapText="1"/>
      <protection hidden="1"/>
    </xf>
    <xf numFmtId="0" fontId="11" fillId="0" borderId="12" xfId="0" applyFont="1" applyFill="1" applyBorder="1" applyAlignment="1" applyProtection="1">
      <alignment horizontal="right" vertical="center" wrapText="1"/>
      <protection hidden="1"/>
    </xf>
    <xf numFmtId="0" fontId="3" fillId="0" borderId="0" xfId="0" applyFont="1" applyBorder="1" applyAlignment="1" applyProtection="1">
      <alignment horizontal="center"/>
      <protection hidden="1"/>
    </xf>
    <xf numFmtId="0" fontId="1" fillId="0" borderId="63" xfId="0" applyFont="1" applyBorder="1" applyAlignment="1" applyProtection="1">
      <alignment horizontal="center" vertical="center" wrapText="1"/>
      <protection hidden="1"/>
    </xf>
    <xf numFmtId="0" fontId="1" fillId="0" borderId="41" xfId="0" applyFont="1" applyBorder="1" applyAlignment="1" applyProtection="1">
      <alignment horizontal="center" vertical="center" wrapText="1"/>
      <protection hidden="1"/>
    </xf>
    <xf numFmtId="0" fontId="11" fillId="0" borderId="64" xfId="0" applyFont="1" applyFill="1" applyBorder="1" applyAlignment="1" applyProtection="1">
      <alignment horizontal="center"/>
      <protection hidden="1"/>
    </xf>
    <xf numFmtId="0" fontId="1" fillId="3" borderId="4" xfId="0" applyFont="1" applyFill="1" applyBorder="1" applyAlignment="1" applyProtection="1">
      <alignment horizontal="center"/>
      <protection hidden="1"/>
    </xf>
    <xf numFmtId="0" fontId="1" fillId="3" borderId="5" xfId="0" applyFont="1" applyFill="1" applyBorder="1" applyAlignment="1" applyProtection="1">
      <alignment horizontal="center"/>
      <protection hidden="1"/>
    </xf>
    <xf numFmtId="0" fontId="1" fillId="3" borderId="6" xfId="0" applyFont="1" applyFill="1" applyBorder="1" applyAlignment="1" applyProtection="1">
      <alignment horizontal="center"/>
      <protection hidden="1"/>
    </xf>
    <xf numFmtId="0" fontId="0" fillId="0" borderId="0" xfId="0" applyBorder="1" applyAlignment="1" applyProtection="1">
      <alignment horizontal="center" vertical="center" wrapText="1"/>
      <protection hidden="1"/>
    </xf>
    <xf numFmtId="0" fontId="14" fillId="0" borderId="7" xfId="0" applyFont="1" applyBorder="1" applyAlignment="1" applyProtection="1">
      <alignment horizontal="center" vertical="center" wrapText="1"/>
      <protection hidden="1"/>
    </xf>
    <xf numFmtId="0" fontId="1" fillId="3" borderId="52" xfId="0" applyFont="1" applyFill="1" applyBorder="1" applyAlignment="1" applyProtection="1">
      <alignment horizontal="center"/>
      <protection hidden="1"/>
    </xf>
    <xf numFmtId="0" fontId="1" fillId="3" borderId="37" xfId="0" applyFont="1" applyFill="1" applyBorder="1" applyAlignment="1" applyProtection="1">
      <alignment horizontal="center"/>
      <protection hidden="1"/>
    </xf>
    <xf numFmtId="0" fontId="1" fillId="3" borderId="53" xfId="0" applyFont="1" applyFill="1" applyBorder="1" applyAlignment="1" applyProtection="1">
      <alignment horizontal="center"/>
      <protection hidden="1"/>
    </xf>
    <xf numFmtId="2" fontId="14" fillId="0" borderId="24" xfId="0" applyNumberFormat="1" applyFont="1" applyBorder="1" applyAlignment="1" applyProtection="1">
      <alignment horizontal="center" vertical="center" wrapText="1"/>
      <protection hidden="1"/>
    </xf>
    <xf numFmtId="2" fontId="14" fillId="0" borderId="10" xfId="0" applyNumberFormat="1" applyFont="1" applyBorder="1" applyAlignment="1" applyProtection="1">
      <alignment horizontal="center" vertical="center" wrapText="1"/>
      <protection hidden="1"/>
    </xf>
    <xf numFmtId="0" fontId="11" fillId="0" borderId="59" xfId="0" applyFont="1" applyBorder="1" applyAlignment="1" applyProtection="1">
      <alignment horizontal="center" vertical="center" wrapText="1"/>
      <protection hidden="1"/>
    </xf>
    <xf numFmtId="0" fontId="11" fillId="0" borderId="28" xfId="0" applyFont="1" applyBorder="1" applyAlignment="1" applyProtection="1">
      <alignment horizontal="center" vertical="center" wrapText="1"/>
      <protection hidden="1"/>
    </xf>
    <xf numFmtId="0" fontId="11" fillId="0" borderId="23" xfId="0" applyFont="1" applyBorder="1" applyAlignment="1" applyProtection="1">
      <alignment horizontal="center" vertical="center" wrapText="1"/>
      <protection hidden="1"/>
    </xf>
    <xf numFmtId="0" fontId="1" fillId="0" borderId="57" xfId="0" applyFont="1" applyBorder="1" applyAlignment="1" applyProtection="1">
      <alignment horizontal="center" vertical="center" wrapText="1"/>
      <protection hidden="1"/>
    </xf>
    <xf numFmtId="0" fontId="1" fillId="0" borderId="13" xfId="0" applyFont="1" applyBorder="1" applyAlignment="1" applyProtection="1">
      <alignment horizontal="center" vertical="center" wrapText="1"/>
      <protection hidden="1"/>
    </xf>
    <xf numFmtId="0" fontId="1" fillId="0" borderId="14" xfId="0" applyFont="1" applyBorder="1" applyAlignment="1" applyProtection="1">
      <alignment horizontal="center" vertical="center" wrapText="1"/>
      <protection hidden="1"/>
    </xf>
    <xf numFmtId="0" fontId="1" fillId="3" borderId="54" xfId="0" applyFont="1" applyFill="1" applyBorder="1" applyAlignment="1" applyProtection="1">
      <alignment horizontal="center"/>
      <protection hidden="1"/>
    </xf>
    <xf numFmtId="0" fontId="1" fillId="3" borderId="55" xfId="0" applyFont="1" applyFill="1" applyBorder="1" applyAlignment="1" applyProtection="1">
      <alignment horizontal="center"/>
      <protection hidden="1"/>
    </xf>
    <xf numFmtId="0" fontId="1" fillId="3" borderId="56" xfId="0" applyFont="1" applyFill="1" applyBorder="1" applyAlignment="1" applyProtection="1">
      <alignment horizontal="center"/>
      <protection hidden="1"/>
    </xf>
    <xf numFmtId="0" fontId="2" fillId="4" borderId="51" xfId="0" applyFont="1" applyFill="1" applyBorder="1" applyAlignment="1" applyProtection="1">
      <alignment horizontal="center" vertical="top" wrapText="1"/>
      <protection locked="0"/>
    </xf>
    <xf numFmtId="0" fontId="2" fillId="4" borderId="62" xfId="0" applyFont="1" applyFill="1" applyBorder="1" applyAlignment="1" applyProtection="1">
      <alignment horizontal="center" vertical="top" wrapText="1"/>
      <protection locked="0"/>
    </xf>
    <xf numFmtId="0" fontId="2" fillId="4" borderId="7" xfId="0" applyFont="1" applyFill="1" applyBorder="1" applyAlignment="1" applyProtection="1">
      <alignment horizontal="center" vertical="top" wrapText="1"/>
      <protection locked="0"/>
    </xf>
    <xf numFmtId="0" fontId="2" fillId="4" borderId="15" xfId="0" applyFont="1" applyFill="1" applyBorder="1" applyAlignment="1" applyProtection="1">
      <alignment horizontal="center" vertical="top" wrapText="1"/>
      <protection locked="0"/>
    </xf>
    <xf numFmtId="0" fontId="2" fillId="4" borderId="39" xfId="0" applyFont="1" applyFill="1" applyBorder="1" applyAlignment="1" applyProtection="1">
      <alignment horizontal="left" vertical="top" wrapText="1"/>
      <protection locked="0"/>
    </xf>
    <xf numFmtId="0" fontId="2" fillId="4" borderId="38" xfId="0" applyFont="1" applyFill="1" applyBorder="1" applyAlignment="1" applyProtection="1">
      <alignment horizontal="left" vertical="top" wrapText="1"/>
      <protection locked="0"/>
    </xf>
    <xf numFmtId="0" fontId="2" fillId="4" borderId="48" xfId="0" applyFont="1" applyFill="1" applyBorder="1" applyAlignment="1" applyProtection="1">
      <alignment horizontal="left" vertical="top" wrapText="1"/>
      <protection locked="0"/>
    </xf>
    <xf numFmtId="0" fontId="2" fillId="4" borderId="9" xfId="0" applyFont="1" applyFill="1" applyBorder="1" applyAlignment="1" applyProtection="1">
      <alignment horizontal="left" vertical="top" wrapText="1"/>
      <protection locked="0"/>
    </xf>
    <xf numFmtId="0" fontId="2" fillId="4" borderId="0" xfId="0" applyFont="1" applyFill="1" applyBorder="1" applyAlignment="1" applyProtection="1">
      <alignment horizontal="left" vertical="top" wrapText="1"/>
      <protection locked="0"/>
    </xf>
    <xf numFmtId="0" fontId="2" fillId="4" borderId="2" xfId="0" applyFont="1" applyFill="1" applyBorder="1" applyAlignment="1" applyProtection="1">
      <alignment horizontal="left" vertical="top" wrapText="1"/>
      <protection locked="0"/>
    </xf>
    <xf numFmtId="0" fontId="2" fillId="4" borderId="34" xfId="0" applyFont="1" applyFill="1" applyBorder="1" applyAlignment="1" applyProtection="1">
      <alignment horizontal="left" vertical="top" wrapText="1"/>
      <protection locked="0"/>
    </xf>
    <xf numFmtId="0" fontId="2" fillId="4" borderId="5" xfId="0" applyFont="1" applyFill="1" applyBorder="1" applyAlignment="1" applyProtection="1">
      <alignment horizontal="left" vertical="top" wrapText="1"/>
      <protection locked="0"/>
    </xf>
    <xf numFmtId="0" fontId="2" fillId="4" borderId="6" xfId="0" applyFont="1" applyFill="1" applyBorder="1" applyAlignment="1" applyProtection="1">
      <alignment horizontal="left" vertical="top" wrapText="1"/>
      <protection locked="0"/>
    </xf>
    <xf numFmtId="14" fontId="2" fillId="4" borderId="7" xfId="0" applyNumberFormat="1" applyFont="1" applyFill="1" applyBorder="1" applyAlignment="1" applyProtection="1">
      <alignment horizontal="center"/>
      <protection locked="0"/>
    </xf>
    <xf numFmtId="14" fontId="2" fillId="4" borderId="15" xfId="0" applyNumberFormat="1" applyFont="1" applyFill="1" applyBorder="1" applyAlignment="1" applyProtection="1">
      <alignment horizontal="center"/>
      <protection locked="0"/>
    </xf>
    <xf numFmtId="0" fontId="2" fillId="0" borderId="3" xfId="0" applyFont="1" applyFill="1" applyBorder="1" applyAlignment="1" applyProtection="1">
      <alignment horizontal="center" vertical="top" wrapText="1"/>
      <protection hidden="1"/>
    </xf>
    <xf numFmtId="0" fontId="2" fillId="0" borderId="0" xfId="0" applyFont="1" applyFill="1" applyBorder="1" applyAlignment="1" applyProtection="1">
      <alignment horizontal="center" vertical="top" wrapText="1"/>
      <protection hidden="1"/>
    </xf>
    <xf numFmtId="0" fontId="2" fillId="0" borderId="2" xfId="0" applyFont="1" applyFill="1" applyBorder="1" applyAlignment="1" applyProtection="1">
      <alignment horizontal="center" vertical="top" wrapText="1"/>
      <protection hidden="1"/>
    </xf>
    <xf numFmtId="0" fontId="6" fillId="0" borderId="0" xfId="0" applyFont="1" applyBorder="1" applyAlignment="1" applyProtection="1">
      <alignment horizontal="center"/>
      <protection hidden="1"/>
    </xf>
    <xf numFmtId="0" fontId="1" fillId="3" borderId="4" xfId="0" applyFont="1" applyFill="1" applyBorder="1" applyAlignment="1" applyProtection="1">
      <alignment horizontal="center" vertical="center" wrapText="1"/>
      <protection hidden="1"/>
    </xf>
    <xf numFmtId="0" fontId="1" fillId="3" borderId="5" xfId="0" applyFont="1" applyFill="1" applyBorder="1" applyAlignment="1" applyProtection="1">
      <alignment horizontal="center" vertical="center" wrapText="1"/>
      <protection hidden="1"/>
    </xf>
    <xf numFmtId="0" fontId="1" fillId="3" borderId="6" xfId="0" applyFont="1" applyFill="1" applyBorder="1" applyAlignment="1" applyProtection="1">
      <alignment horizontal="center" vertical="center" wrapText="1"/>
      <protection hidden="1"/>
    </xf>
    <xf numFmtId="0" fontId="1" fillId="3" borderId="52" xfId="0" applyFont="1" applyFill="1" applyBorder="1" applyAlignment="1" applyProtection="1">
      <alignment horizontal="center" vertical="center" wrapText="1"/>
      <protection hidden="1"/>
    </xf>
    <xf numFmtId="0" fontId="1" fillId="3" borderId="37" xfId="0" applyFont="1" applyFill="1" applyBorder="1" applyAlignment="1" applyProtection="1">
      <alignment horizontal="center" vertical="center" wrapText="1"/>
      <protection hidden="1"/>
    </xf>
    <xf numFmtId="0" fontId="1" fillId="3" borderId="53" xfId="0" applyFont="1" applyFill="1" applyBorder="1" applyAlignment="1" applyProtection="1">
      <alignment horizontal="center" vertical="center" wrapText="1"/>
      <protection hidden="1"/>
    </xf>
    <xf numFmtId="0" fontId="1" fillId="3" borderId="3" xfId="0" applyFont="1" applyFill="1" applyBorder="1" applyAlignment="1" applyProtection="1">
      <alignment horizontal="center" vertical="center" wrapText="1"/>
      <protection hidden="1"/>
    </xf>
    <xf numFmtId="0" fontId="1" fillId="3" borderId="0" xfId="0" applyFont="1" applyFill="1" applyBorder="1" applyAlignment="1" applyProtection="1">
      <alignment horizontal="center" vertical="center" wrapText="1"/>
      <protection hidden="1"/>
    </xf>
    <xf numFmtId="0" fontId="1" fillId="3" borderId="2" xfId="0" applyFont="1" applyFill="1" applyBorder="1" applyAlignment="1" applyProtection="1">
      <alignment horizontal="center" vertical="center" wrapText="1"/>
      <protection hidden="1"/>
    </xf>
    <xf numFmtId="0" fontId="1" fillId="0" borderId="0" xfId="0" applyFont="1" applyFill="1" applyBorder="1" applyAlignment="1" applyProtection="1">
      <alignment horizontal="right" vertical="center" wrapText="1"/>
      <protection hidden="1"/>
    </xf>
    <xf numFmtId="0" fontId="1" fillId="0" borderId="1" xfId="0" applyFont="1" applyFill="1" applyBorder="1" applyAlignment="1" applyProtection="1">
      <alignment horizontal="right" vertical="center" wrapText="1"/>
      <protection hidden="1"/>
    </xf>
    <xf numFmtId="0" fontId="1" fillId="0" borderId="3" xfId="0" applyFont="1" applyBorder="1" applyAlignment="1" applyProtection="1">
      <alignment horizontal="center"/>
      <protection hidden="1"/>
    </xf>
    <xf numFmtId="0" fontId="1" fillId="0" borderId="0" xfId="0" applyFont="1" applyBorder="1" applyAlignment="1" applyProtection="1">
      <alignment horizontal="center"/>
      <protection hidden="1"/>
    </xf>
    <xf numFmtId="0" fontId="1" fillId="0" borderId="2" xfId="0" applyFont="1" applyBorder="1" applyAlignment="1" applyProtection="1">
      <alignment horizontal="center"/>
      <protection hidden="1"/>
    </xf>
    <xf numFmtId="0" fontId="2" fillId="4" borderId="10" xfId="0" applyFont="1" applyFill="1" applyBorder="1" applyAlignment="1" applyProtection="1">
      <alignment horizontal="center" vertical="center" wrapText="1"/>
      <protection locked="0"/>
    </xf>
    <xf numFmtId="0" fontId="2" fillId="4" borderId="7" xfId="0" applyFont="1" applyFill="1" applyBorder="1" applyAlignment="1" applyProtection="1">
      <alignment horizontal="center" vertical="center" wrapText="1"/>
      <protection locked="0"/>
    </xf>
    <xf numFmtId="0" fontId="2" fillId="4" borderId="15" xfId="0" applyFont="1" applyFill="1" applyBorder="1" applyAlignment="1" applyProtection="1">
      <alignment horizontal="center" vertical="center" wrapText="1"/>
      <protection locked="0"/>
    </xf>
    <xf numFmtId="0" fontId="1" fillId="0" borderId="29" xfId="0" applyFont="1" applyFill="1" applyBorder="1" applyAlignment="1" applyProtection="1">
      <alignment horizontal="center" vertical="center" wrapText="1"/>
      <protection hidden="1"/>
    </xf>
    <xf numFmtId="0" fontId="1" fillId="0" borderId="10" xfId="0" applyFont="1" applyFill="1" applyBorder="1" applyAlignment="1" applyProtection="1">
      <alignment horizontal="center" vertical="center" wrapText="1"/>
      <protection hidden="1"/>
    </xf>
    <xf numFmtId="0" fontId="1" fillId="0" borderId="54" xfId="0" applyFont="1" applyBorder="1" applyAlignment="1" applyProtection="1">
      <alignment horizontal="center"/>
      <protection hidden="1"/>
    </xf>
    <xf numFmtId="0" fontId="1" fillId="0" borderId="55" xfId="0" applyFont="1" applyBorder="1" applyAlignment="1" applyProtection="1">
      <alignment horizontal="center"/>
      <protection hidden="1"/>
    </xf>
    <xf numFmtId="0" fontId="1" fillId="0" borderId="37" xfId="0" applyFont="1" applyBorder="1" applyAlignment="1" applyProtection="1">
      <alignment horizontal="center"/>
      <protection hidden="1"/>
    </xf>
    <xf numFmtId="0" fontId="1" fillId="0" borderId="56" xfId="0" applyFont="1" applyBorder="1" applyAlignment="1" applyProtection="1">
      <alignment horizontal="center"/>
      <protection hidden="1"/>
    </xf>
    <xf numFmtId="0" fontId="1" fillId="0" borderId="64" xfId="0" applyFont="1" applyFill="1" applyBorder="1" applyAlignment="1" applyProtection="1">
      <alignment horizontal="center"/>
      <protection hidden="1"/>
    </xf>
    <xf numFmtId="0" fontId="1" fillId="0" borderId="60" xfId="0" applyFont="1" applyFill="1" applyBorder="1" applyAlignment="1" applyProtection="1">
      <alignment horizontal="center"/>
      <protection hidden="1"/>
    </xf>
    <xf numFmtId="0" fontId="1" fillId="0" borderId="61" xfId="0" applyFont="1" applyFill="1" applyBorder="1" applyAlignment="1" applyProtection="1">
      <alignment horizontal="center"/>
      <protection hidden="1"/>
    </xf>
    <xf numFmtId="0" fontId="1" fillId="0" borderId="28" xfId="0" applyFont="1" applyFill="1" applyBorder="1" applyAlignment="1" applyProtection="1">
      <alignment horizontal="center" vertical="center" wrapText="1"/>
      <protection hidden="1"/>
    </xf>
    <xf numFmtId="0" fontId="1" fillId="0" borderId="23" xfId="0" applyFont="1" applyFill="1" applyBorder="1" applyAlignment="1" applyProtection="1">
      <alignment horizontal="center" vertical="center" wrapText="1"/>
      <protection hidden="1"/>
    </xf>
    <xf numFmtId="0" fontId="1" fillId="0" borderId="66" xfId="0" applyFont="1" applyFill="1" applyBorder="1" applyAlignment="1" applyProtection="1">
      <alignment horizontal="center" vertical="center" wrapText="1"/>
      <protection hidden="1"/>
    </xf>
    <xf numFmtId="0" fontId="1" fillId="0" borderId="62" xfId="0" applyFont="1" applyFill="1" applyBorder="1" applyAlignment="1" applyProtection="1">
      <alignment horizontal="center" vertical="center" wrapText="1"/>
      <protection hidden="1"/>
    </xf>
    <xf numFmtId="0" fontId="1" fillId="0" borderId="38" xfId="0" applyFont="1" applyFill="1" applyBorder="1" applyAlignment="1" applyProtection="1">
      <alignment horizontal="center" vertical="center" wrapText="1"/>
      <protection hidden="1"/>
    </xf>
    <xf numFmtId="0" fontId="1" fillId="0" borderId="25" xfId="0" applyFont="1" applyFill="1" applyBorder="1" applyAlignment="1" applyProtection="1">
      <alignment horizontal="center" vertical="center" wrapText="1"/>
      <protection hidden="1"/>
    </xf>
    <xf numFmtId="0" fontId="1" fillId="0" borderId="31" xfId="0" applyFont="1" applyFill="1" applyBorder="1" applyAlignment="1" applyProtection="1">
      <alignment horizontal="center"/>
      <protection hidden="1"/>
    </xf>
    <xf numFmtId="0" fontId="1" fillId="0" borderId="22" xfId="0" applyFont="1" applyFill="1" applyBorder="1" applyAlignment="1" applyProtection="1">
      <alignment horizontal="center"/>
      <protection hidden="1"/>
    </xf>
    <xf numFmtId="0" fontId="1" fillId="0" borderId="46" xfId="0" applyFont="1" applyFill="1" applyBorder="1" applyAlignment="1" applyProtection="1">
      <alignment horizontal="center"/>
      <protection hidden="1"/>
    </xf>
    <xf numFmtId="0" fontId="1" fillId="3" borderId="57" xfId="0" applyFont="1" applyFill="1" applyBorder="1" applyAlignment="1" applyProtection="1">
      <alignment horizontal="center"/>
      <protection hidden="1"/>
    </xf>
    <xf numFmtId="0" fontId="1" fillId="3" borderId="58" xfId="0" applyFont="1" applyFill="1" applyBorder="1" applyAlignment="1" applyProtection="1">
      <alignment horizontal="center"/>
      <protection hidden="1"/>
    </xf>
    <xf numFmtId="0" fontId="1" fillId="3" borderId="59" xfId="0" applyFont="1" applyFill="1" applyBorder="1" applyAlignment="1" applyProtection="1">
      <alignment horizontal="center"/>
      <protection hidden="1"/>
    </xf>
    <xf numFmtId="0" fontId="2" fillId="0" borderId="0" xfId="0" applyFont="1" applyFill="1" applyAlignment="1" applyProtection="1">
      <alignment horizontal="left" vertical="top" wrapText="1"/>
      <protection hidden="1"/>
    </xf>
    <xf numFmtId="0" fontId="3" fillId="0" borderId="0" xfId="0" applyFont="1" applyAlignment="1" applyProtection="1">
      <alignment horizontal="center"/>
      <protection hidden="1"/>
    </xf>
    <xf numFmtId="0" fontId="6" fillId="0" borderId="0" xfId="0" applyFont="1" applyAlignment="1" applyProtection="1">
      <alignment horizontal="center"/>
      <protection hidden="1"/>
    </xf>
    <xf numFmtId="0" fontId="6" fillId="0" borderId="0" xfId="0" applyFont="1" applyFill="1" applyBorder="1" applyAlignment="1" applyProtection="1">
      <alignment horizontal="center"/>
      <protection hidden="1"/>
    </xf>
    <xf numFmtId="0" fontId="1" fillId="0" borderId="67" xfId="0" applyFont="1" applyBorder="1" applyAlignment="1" applyProtection="1">
      <alignment horizontal="center"/>
      <protection hidden="1"/>
    </xf>
    <xf numFmtId="0" fontId="1" fillId="0" borderId="58" xfId="0" applyFont="1" applyBorder="1" applyAlignment="1" applyProtection="1">
      <alignment horizontal="center"/>
      <protection hidden="1"/>
    </xf>
    <xf numFmtId="0" fontId="1" fillId="0" borderId="64" xfId="0" applyFont="1" applyBorder="1" applyAlignment="1" applyProtection="1">
      <alignment horizontal="center"/>
      <protection hidden="1"/>
    </xf>
    <xf numFmtId="0" fontId="1" fillId="0" borderId="59" xfId="0" applyFont="1" applyBorder="1" applyAlignment="1" applyProtection="1">
      <alignment horizontal="center"/>
      <protection hidden="1"/>
    </xf>
    <xf numFmtId="14" fontId="1" fillId="0" borderId="5" xfId="0" applyNumberFormat="1" applyFont="1" applyBorder="1" applyAlignment="1" applyProtection="1">
      <alignment horizontal="center"/>
      <protection hidden="1"/>
    </xf>
    <xf numFmtId="0" fontId="1" fillId="0" borderId="5" xfId="0" applyFont="1" applyBorder="1" applyAlignment="1" applyProtection="1">
      <alignment horizontal="center"/>
      <protection hidden="1"/>
    </xf>
    <xf numFmtId="0" fontId="1" fillId="0" borderId="52" xfId="0" applyFont="1" applyBorder="1" applyAlignment="1" applyProtection="1">
      <alignment horizontal="center"/>
      <protection hidden="1"/>
    </xf>
    <xf numFmtId="0" fontId="1" fillId="0" borderId="53" xfId="0" applyFont="1" applyBorder="1" applyAlignment="1" applyProtection="1">
      <alignment horizontal="center"/>
      <protection hidden="1"/>
    </xf>
    <xf numFmtId="0" fontId="1" fillId="0" borderId="13" xfId="0" applyFont="1" applyBorder="1" applyAlignment="1" applyProtection="1">
      <alignment horizontal="center"/>
      <protection hidden="1"/>
    </xf>
    <xf numFmtId="0" fontId="1" fillId="0" borderId="25" xfId="0" applyFont="1" applyBorder="1" applyAlignment="1" applyProtection="1">
      <alignment horizontal="center"/>
      <protection hidden="1"/>
    </xf>
    <xf numFmtId="0" fontId="1" fillId="0" borderId="28" xfId="0" applyFont="1" applyBorder="1" applyAlignment="1" applyProtection="1">
      <alignment horizontal="center"/>
      <protection hidden="1"/>
    </xf>
    <xf numFmtId="0" fontId="1" fillId="0" borderId="52" xfId="0" applyFont="1" applyFill="1" applyBorder="1" applyAlignment="1" applyProtection="1">
      <alignment horizontal="center"/>
      <protection hidden="1"/>
    </xf>
    <xf numFmtId="0" fontId="1" fillId="0" borderId="37" xfId="0" applyFont="1" applyFill="1" applyBorder="1" applyAlignment="1" applyProtection="1">
      <alignment horizontal="center"/>
      <protection hidden="1"/>
    </xf>
    <xf numFmtId="0" fontId="1" fillId="0" borderId="53" xfId="0" applyFont="1" applyFill="1" applyBorder="1" applyAlignment="1" applyProtection="1">
      <alignment horizontal="center"/>
      <protection hidden="1"/>
    </xf>
    <xf numFmtId="0" fontId="1" fillId="0" borderId="13" xfId="0" applyFont="1" applyFill="1" applyBorder="1" applyAlignment="1" applyProtection="1">
      <alignment horizontal="center"/>
      <protection hidden="1"/>
    </xf>
    <xf numFmtId="0" fontId="1" fillId="0" borderId="25" xfId="0" applyFont="1" applyFill="1" applyBorder="1" applyAlignment="1" applyProtection="1">
      <alignment horizontal="center"/>
      <protection hidden="1"/>
    </xf>
    <xf numFmtId="0" fontId="1" fillId="0" borderId="28" xfId="0" applyFont="1" applyFill="1" applyBorder="1" applyAlignment="1" applyProtection="1">
      <alignment horizontal="center"/>
      <protection hidden="1"/>
    </xf>
    <xf numFmtId="0" fontId="1" fillId="0" borderId="54" xfId="0" applyFont="1" applyFill="1" applyBorder="1" applyAlignment="1" applyProtection="1">
      <alignment horizontal="center"/>
      <protection hidden="1"/>
    </xf>
    <xf numFmtId="0" fontId="1" fillId="0" borderId="55" xfId="0" applyFont="1" applyFill="1" applyBorder="1" applyAlignment="1" applyProtection="1">
      <alignment horizontal="center"/>
      <protection hidden="1"/>
    </xf>
    <xf numFmtId="0" fontId="1" fillId="0" borderId="56" xfId="0" applyFont="1" applyFill="1" applyBorder="1" applyAlignment="1" applyProtection="1">
      <alignment horizontal="center"/>
      <protection hidden="1"/>
    </xf>
  </cellXfs>
  <cellStyles count="1">
    <cellStyle name="Normal" xfId="0" builtinId="0"/>
  </cellStyles>
  <dxfs count="14">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strike val="0"/>
        <condense val="0"/>
        <extend val="0"/>
        <color auto="1"/>
      </font>
      <fill>
        <patternFill patternType="none">
          <bgColor indexed="65"/>
        </patternFill>
      </fill>
    </dxf>
    <dxf>
      <font>
        <b/>
        <i/>
        <strike val="0"/>
        <condense val="0"/>
        <extend val="0"/>
        <color auto="1"/>
      </font>
      <fill>
        <patternFill patternType="none">
          <bgColor indexed="65"/>
        </patternFill>
      </fill>
    </dxf>
    <dxf>
      <font>
        <b/>
        <i/>
        <condense val="0"/>
        <extend val="0"/>
        <color auto="1"/>
      </font>
    </dxf>
    <dxf>
      <font>
        <b/>
        <i/>
        <condense val="0"/>
        <extend val="0"/>
        <color auto="1"/>
      </font>
    </dxf>
    <dxf>
      <font>
        <b/>
        <i/>
        <condense val="0"/>
        <extend val="0"/>
        <color auto="1"/>
      </font>
    </dxf>
    <dxf>
      <font>
        <b/>
        <i/>
        <condense val="0"/>
        <extend val="0"/>
        <color auto="1"/>
      </font>
    </dxf>
    <dxf>
      <font>
        <b/>
        <i/>
        <strike val="0"/>
        <condense val="0"/>
        <extend val="0"/>
        <color auto="1"/>
      </font>
      <fill>
        <patternFill patternType="none">
          <bgColor indexed="65"/>
        </patternFill>
      </fill>
    </dxf>
    <dxf>
      <font>
        <b/>
        <i/>
        <strike val="0"/>
        <condense val="0"/>
        <extend val="0"/>
        <color auto="1"/>
      </font>
      <fill>
        <patternFill patternType="none">
          <bgColor indexed="65"/>
        </patternFill>
      </fill>
    </dxf>
    <dxf>
      <font>
        <b/>
        <i/>
        <strike val="0"/>
        <condense val="0"/>
        <extend val="0"/>
        <color auto="1"/>
      </font>
      <fill>
        <patternFill patternType="none">
          <bgColor indexed="65"/>
        </patternFill>
      </fill>
    </dxf>
    <dxf>
      <font>
        <b/>
        <i/>
        <strike val="0"/>
        <condense val="0"/>
        <extend val="0"/>
        <color auto="1"/>
      </font>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1" i="0" u="none" strike="noStrike" baseline="0">
                <a:solidFill>
                  <a:srgbClr val="000000"/>
                </a:solidFill>
                <a:latin typeface="Arial"/>
                <a:ea typeface="Arial"/>
                <a:cs typeface="Arial"/>
              </a:defRPr>
            </a:pPr>
            <a:r>
              <a:rPr lang="en-US"/>
              <a:t> Hydrograph for Maximum Storage</a:t>
            </a:r>
          </a:p>
        </c:rich>
      </c:tx>
      <c:overlay val="0"/>
      <c:spPr>
        <a:noFill/>
        <a:ln w="25400">
          <a:noFill/>
        </a:ln>
      </c:spPr>
    </c:title>
    <c:autoTitleDeleted val="0"/>
    <c:plotArea>
      <c:layout/>
      <c:scatterChart>
        <c:scatterStyle val="smoothMarker"/>
        <c:varyColors val="0"/>
        <c:ser>
          <c:idx val="0"/>
          <c:order val="0"/>
          <c:tx>
            <c:v> </c:v>
          </c:tx>
          <c:spPr>
            <a:ln w="12700">
              <a:solidFill>
                <a:srgbClr val="000080"/>
              </a:solidFill>
              <a:prstDash val="solid"/>
            </a:ln>
          </c:spPr>
          <c:marker>
            <c:symbol val="diamond"/>
            <c:size val="5"/>
            <c:spPr>
              <a:solidFill>
                <a:srgbClr val="000080"/>
              </a:solidFill>
              <a:ln>
                <a:solidFill>
                  <a:srgbClr val="000080"/>
                </a:solidFill>
                <a:prstDash val="solid"/>
              </a:ln>
            </c:spPr>
          </c:marker>
          <c:xVal>
            <c:numRef>
              <c:f>Design!#REF!</c:f>
              <c:numCache>
                <c:formatCode>General</c:formatCode>
                <c:ptCount val="1"/>
                <c:pt idx="0">
                  <c:v>1</c:v>
                </c:pt>
              </c:numCache>
            </c:numRef>
          </c:xVal>
          <c:yVal>
            <c:numRef>
              <c:f>Design!#REF!</c:f>
              <c:numCache>
                <c:formatCode>General</c:formatCode>
                <c:ptCount val="1"/>
                <c:pt idx="0">
                  <c:v>1</c:v>
                </c:pt>
              </c:numCache>
            </c:numRef>
          </c:yVal>
          <c:smooth val="1"/>
          <c:extLst>
            <c:ext xmlns:c16="http://schemas.microsoft.com/office/drawing/2014/chart" uri="{C3380CC4-5D6E-409C-BE32-E72D297353CC}">
              <c16:uniqueId val="{00000000-20BD-4A0E-868D-859DBCDC3460}"/>
            </c:ext>
          </c:extLst>
        </c:ser>
        <c:dLbls>
          <c:showLegendKey val="0"/>
          <c:showVal val="0"/>
          <c:showCatName val="0"/>
          <c:showSerName val="0"/>
          <c:showPercent val="0"/>
          <c:showBubbleSize val="0"/>
        </c:dLbls>
        <c:axId val="162256384"/>
        <c:axId val="162329344"/>
      </c:scatterChart>
      <c:valAx>
        <c:axId val="162256384"/>
        <c:scaling>
          <c:orientation val="minMax"/>
        </c:scaling>
        <c:delete val="0"/>
        <c:axPos val="b"/>
        <c:majorGridlines>
          <c:spPr>
            <a:ln w="3175">
              <a:solidFill>
                <a:srgbClr val="000000"/>
              </a:solidFill>
              <a:prstDash val="solid"/>
            </a:ln>
          </c:spPr>
        </c:majorGridlines>
        <c:title>
          <c:tx>
            <c:rich>
              <a:bodyPr/>
              <a:lstStyle/>
              <a:p>
                <a:pPr>
                  <a:defRPr sz="100" b="1" i="0" u="none" strike="noStrike" baseline="0">
                    <a:solidFill>
                      <a:srgbClr val="000000"/>
                    </a:solidFill>
                    <a:latin typeface="Arial"/>
                    <a:ea typeface="Arial"/>
                    <a:cs typeface="Arial"/>
                  </a:defRPr>
                </a:pPr>
                <a:r>
                  <a:rPr lang="en-US"/>
                  <a:t>Time</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62329344"/>
        <c:crosses val="autoZero"/>
        <c:crossBetween val="midCat"/>
      </c:valAx>
      <c:valAx>
        <c:axId val="162329344"/>
        <c:scaling>
          <c:orientation val="minMax"/>
        </c:scaling>
        <c:delete val="0"/>
        <c:axPos val="l"/>
        <c:majorGridlines>
          <c:spPr>
            <a:ln w="3175">
              <a:solidFill>
                <a:srgbClr val="000000"/>
              </a:solidFill>
              <a:prstDash val="solid"/>
            </a:ln>
          </c:spPr>
        </c:majorGridlines>
        <c:title>
          <c:tx>
            <c:rich>
              <a:bodyPr/>
              <a:lstStyle/>
              <a:p>
                <a:pPr>
                  <a:defRPr sz="100" b="1" i="0" u="none" strike="noStrike" baseline="0">
                    <a:solidFill>
                      <a:srgbClr val="000000"/>
                    </a:solidFill>
                    <a:latin typeface="Arial"/>
                    <a:ea typeface="Arial"/>
                    <a:cs typeface="Arial"/>
                  </a:defRPr>
                </a:pPr>
                <a:r>
                  <a:rPr lang="en-US"/>
                  <a:t>Flow</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62256384"/>
        <c:crosses val="autoZero"/>
        <c:crossBetween val="midCat"/>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2-Year</a:t>
            </a:r>
          </a:p>
        </c:rich>
      </c:tx>
      <c:layout>
        <c:manualLayout>
          <c:xMode val="edge"/>
          <c:yMode val="edge"/>
          <c:x val="0.44814131110323535"/>
          <c:y val="2.8142589118198873E-2"/>
        </c:manualLayout>
      </c:layout>
      <c:overlay val="0"/>
      <c:spPr>
        <a:noFill/>
        <a:ln w="25400">
          <a:noFill/>
        </a:ln>
      </c:spPr>
    </c:title>
    <c:autoTitleDeleted val="0"/>
    <c:plotArea>
      <c:layout>
        <c:manualLayout>
          <c:layoutTarget val="inner"/>
          <c:xMode val="edge"/>
          <c:yMode val="edge"/>
          <c:x val="0.14481422839544514"/>
          <c:y val="0.14071294559099437"/>
          <c:w val="0.79843520520731903"/>
          <c:h val="0.69230769230769229"/>
        </c:manualLayout>
      </c:layout>
      <c:scatterChart>
        <c:scatterStyle val="lineMarker"/>
        <c:varyColors val="0"/>
        <c:ser>
          <c:idx val="0"/>
          <c:order val="0"/>
          <c:tx>
            <c:v>Estimated Outflow Hydrograph</c:v>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'Area A MRM Hydrographs'!$B$14:$B$16</c:f>
              <c:numCache>
                <c:formatCode>0.00</c:formatCode>
                <c:ptCount val="3"/>
                <c:pt idx="0">
                  <c:v>0</c:v>
                </c:pt>
                <c:pt idx="1">
                  <c:v>36.60110461314224</c:v>
                </c:pt>
                <c:pt idx="2">
                  <c:v>103.14280201478644</c:v>
                </c:pt>
              </c:numCache>
            </c:numRef>
          </c:xVal>
          <c:yVal>
            <c:numRef>
              <c:f>'Area A MRM Hydrographs'!$D$14:$D$16</c:f>
              <c:numCache>
                <c:formatCode>0.00</c:formatCode>
                <c:ptCount val="3"/>
                <c:pt idx="0">
                  <c:v>0</c:v>
                </c:pt>
                <c:pt idx="1">
                  <c:v>2.0499999999999998</c:v>
                </c:pt>
                <c:pt idx="2">
                  <c:v>0</c:v>
                </c:pt>
              </c:numCache>
            </c:numRef>
          </c:yVal>
          <c:smooth val="0"/>
          <c:extLst>
            <c:ext xmlns:c16="http://schemas.microsoft.com/office/drawing/2014/chart" uri="{C3380CC4-5D6E-409C-BE32-E72D297353CC}">
              <c16:uniqueId val="{00000000-4548-476C-8457-4DEF2D4E0384}"/>
            </c:ext>
          </c:extLst>
        </c:ser>
        <c:ser>
          <c:idx val="1"/>
          <c:order val="1"/>
          <c:tx>
            <c:v>Modified Inflow Hydrograph</c:v>
          </c:tx>
          <c:spPr>
            <a:ln w="12700">
              <a:solidFill>
                <a:srgbClr val="FF00FF"/>
              </a:solidFill>
              <a:prstDash val="solid"/>
            </a:ln>
          </c:spPr>
          <c:marker>
            <c:symbol val="square"/>
            <c:size val="5"/>
            <c:spPr>
              <a:solidFill>
                <a:srgbClr val="FF00FF"/>
              </a:solidFill>
              <a:ln>
                <a:solidFill>
                  <a:srgbClr val="FF00FF"/>
                </a:solidFill>
                <a:prstDash val="solid"/>
              </a:ln>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'Area A MRM Hydrographs'!$B$21:$B$24</c:f>
              <c:numCache>
                <c:formatCode>0.00</c:formatCode>
                <c:ptCount val="4"/>
                <c:pt idx="0">
                  <c:v>0</c:v>
                </c:pt>
                <c:pt idx="1">
                  <c:v>10</c:v>
                </c:pt>
                <c:pt idx="2">
                  <c:v>33</c:v>
                </c:pt>
                <c:pt idx="3">
                  <c:v>43</c:v>
                </c:pt>
              </c:numCache>
            </c:numRef>
          </c:xVal>
          <c:yVal>
            <c:numRef>
              <c:f>'Area A MRM Hydrographs'!$D$21:$D$24</c:f>
              <c:numCache>
                <c:formatCode>0.00</c:formatCode>
                <c:ptCount val="4"/>
                <c:pt idx="0">
                  <c:v>0</c:v>
                </c:pt>
                <c:pt idx="1">
                  <c:v>3.2036779413683667</c:v>
                </c:pt>
                <c:pt idx="2">
                  <c:v>3.2036779413683667</c:v>
                </c:pt>
                <c:pt idx="3">
                  <c:v>0</c:v>
                </c:pt>
              </c:numCache>
            </c:numRef>
          </c:yVal>
          <c:smooth val="0"/>
          <c:extLst>
            <c:ext xmlns:c16="http://schemas.microsoft.com/office/drawing/2014/chart" uri="{C3380CC4-5D6E-409C-BE32-E72D297353CC}">
              <c16:uniqueId val="{00000001-4548-476C-8457-4DEF2D4E0384}"/>
            </c:ext>
          </c:extLst>
        </c:ser>
        <c:dLbls>
          <c:showLegendKey val="0"/>
          <c:showVal val="0"/>
          <c:showCatName val="0"/>
          <c:showSerName val="0"/>
          <c:showPercent val="0"/>
          <c:showBubbleSize val="0"/>
        </c:dLbls>
        <c:axId val="169655680"/>
        <c:axId val="169670144"/>
      </c:scatterChart>
      <c:valAx>
        <c:axId val="16965568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n-US"/>
                  <a:t>Time (min)</a:t>
                </a:r>
              </a:p>
            </c:rich>
          </c:tx>
          <c:layout>
            <c:manualLayout>
              <c:xMode val="edge"/>
              <c:yMode val="edge"/>
              <c:x val="0.4814094128644878"/>
              <c:y val="0.8836772983114447"/>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9670144"/>
        <c:crosses val="autoZero"/>
        <c:crossBetween val="midCat"/>
      </c:valAx>
      <c:valAx>
        <c:axId val="169670144"/>
        <c:scaling>
          <c:orientation val="minMax"/>
        </c:scaling>
        <c:delete val="0"/>
        <c:axPos val="l"/>
        <c:title>
          <c:tx>
            <c:rich>
              <a:bodyPr/>
              <a:lstStyle/>
              <a:p>
                <a:pPr>
                  <a:defRPr sz="800" b="1" i="0" u="none" strike="noStrike" baseline="0">
                    <a:solidFill>
                      <a:srgbClr val="000000"/>
                    </a:solidFill>
                    <a:latin typeface="Arial"/>
                    <a:ea typeface="Arial"/>
                    <a:cs typeface="Arial"/>
                  </a:defRPr>
                </a:pPr>
                <a:r>
                  <a:rPr lang="en-US"/>
                  <a:t>Q (cfs)</a:t>
                </a:r>
              </a:p>
            </c:rich>
          </c:tx>
          <c:layout>
            <c:manualLayout>
              <c:xMode val="edge"/>
              <c:yMode val="edge"/>
              <c:x val="3.131115459882583E-2"/>
              <c:y val="0.44840525328330205"/>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9655680"/>
        <c:crosses val="autoZero"/>
        <c:crossBetween val="midCat"/>
      </c:valAx>
      <c:spPr>
        <a:solidFill>
          <a:srgbClr val="FFFFFF"/>
        </a:solidFill>
        <a:ln w="12700">
          <a:solidFill>
            <a:srgbClr val="808080"/>
          </a:solidFill>
          <a:prstDash val="solid"/>
        </a:ln>
      </c:spPr>
    </c:plotArea>
    <c:legend>
      <c:legendPos val="b"/>
      <c:layout>
        <c:manualLayout>
          <c:xMode val="edge"/>
          <c:yMode val="edge"/>
          <c:x val="0.19569492169643177"/>
          <c:y val="0.9455909943714822"/>
          <c:w val="0.69667380618518582"/>
          <c:h val="4.1275797373358403E-2"/>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1" i="0" u="none" strike="noStrike" baseline="0">
                <a:solidFill>
                  <a:srgbClr val="000000"/>
                </a:solidFill>
                <a:latin typeface="Arial"/>
                <a:ea typeface="Arial"/>
                <a:cs typeface="Arial"/>
              </a:defRPr>
            </a:pPr>
            <a:r>
              <a:rPr lang="en-US"/>
              <a:t>2-Yr</a:t>
            </a:r>
          </a:p>
        </c:rich>
      </c:tx>
      <c:overlay val="0"/>
      <c:spPr>
        <a:noFill/>
        <a:ln w="25400">
          <a:noFill/>
        </a:ln>
      </c:spPr>
    </c:title>
    <c:autoTitleDeleted val="0"/>
    <c:plotArea>
      <c:layout/>
      <c:scatterChart>
        <c:scatterStyle val="lineMarker"/>
        <c:varyColors val="0"/>
        <c:ser>
          <c:idx val="0"/>
          <c:order val="0"/>
          <c:tx>
            <c:v>Modified Pre-Dev Hydrograph</c:v>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a:lstStyle/>
              <a:p>
                <a:pPr>
                  <a:defRPr sz="125"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'Area A MRM Hydrographs'!$B$14:$B$16</c:f>
              <c:numCache>
                <c:formatCode>0.00</c:formatCode>
                <c:ptCount val="3"/>
                <c:pt idx="0">
                  <c:v>0</c:v>
                </c:pt>
                <c:pt idx="1">
                  <c:v>36.60110461314224</c:v>
                </c:pt>
                <c:pt idx="2">
                  <c:v>103.14280201478644</c:v>
                </c:pt>
              </c:numCache>
            </c:numRef>
          </c:xVal>
          <c:yVal>
            <c:numRef>
              <c:f>'Area A MRM Hydrographs'!$D$14:$D$16</c:f>
              <c:numCache>
                <c:formatCode>0.00</c:formatCode>
                <c:ptCount val="3"/>
                <c:pt idx="0">
                  <c:v>0</c:v>
                </c:pt>
                <c:pt idx="1">
                  <c:v>2.0499999999999998</c:v>
                </c:pt>
                <c:pt idx="2">
                  <c:v>0</c:v>
                </c:pt>
              </c:numCache>
            </c:numRef>
          </c:yVal>
          <c:smooth val="0"/>
          <c:extLst>
            <c:ext xmlns:c16="http://schemas.microsoft.com/office/drawing/2014/chart" uri="{C3380CC4-5D6E-409C-BE32-E72D297353CC}">
              <c16:uniqueId val="{00000000-162E-43E2-8ECA-33DA7AC5B454}"/>
            </c:ext>
          </c:extLst>
        </c:ser>
        <c:ser>
          <c:idx val="1"/>
          <c:order val="1"/>
          <c:tx>
            <c:v>Modified Post-Dev Hydrograph</c:v>
          </c:tx>
          <c:spPr>
            <a:ln w="12700">
              <a:solidFill>
                <a:srgbClr val="FF00FF"/>
              </a:solidFill>
              <a:prstDash val="solid"/>
            </a:ln>
          </c:spPr>
          <c:marker>
            <c:symbol val="square"/>
            <c:size val="5"/>
            <c:spPr>
              <a:solidFill>
                <a:srgbClr val="FF00FF"/>
              </a:solidFill>
              <a:ln>
                <a:solidFill>
                  <a:srgbClr val="FF00FF"/>
                </a:solidFill>
                <a:prstDash val="solid"/>
              </a:ln>
            </c:spPr>
          </c:marker>
          <c:dLbls>
            <c:spPr>
              <a:noFill/>
              <a:ln w="25400">
                <a:noFill/>
              </a:ln>
            </c:spPr>
            <c:txPr>
              <a:bodyPr/>
              <a:lstStyle/>
              <a:p>
                <a:pPr>
                  <a:defRPr sz="125"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'Area A MRM Hydrographs'!$B$21:$B$24</c:f>
              <c:numCache>
                <c:formatCode>0.00</c:formatCode>
                <c:ptCount val="4"/>
                <c:pt idx="0">
                  <c:v>0</c:v>
                </c:pt>
                <c:pt idx="1">
                  <c:v>10</c:v>
                </c:pt>
                <c:pt idx="2">
                  <c:v>33</c:v>
                </c:pt>
                <c:pt idx="3">
                  <c:v>43</c:v>
                </c:pt>
              </c:numCache>
            </c:numRef>
          </c:xVal>
          <c:yVal>
            <c:numRef>
              <c:f>'Area A MRM Hydrographs'!$D$21:$D$24</c:f>
              <c:numCache>
                <c:formatCode>0.00</c:formatCode>
                <c:ptCount val="4"/>
                <c:pt idx="0">
                  <c:v>0</c:v>
                </c:pt>
                <c:pt idx="1">
                  <c:v>3.2036779413683667</c:v>
                </c:pt>
                <c:pt idx="2">
                  <c:v>3.2036779413683667</c:v>
                </c:pt>
                <c:pt idx="3">
                  <c:v>0</c:v>
                </c:pt>
              </c:numCache>
            </c:numRef>
          </c:yVal>
          <c:smooth val="0"/>
          <c:extLst>
            <c:ext xmlns:c16="http://schemas.microsoft.com/office/drawing/2014/chart" uri="{C3380CC4-5D6E-409C-BE32-E72D297353CC}">
              <c16:uniqueId val="{00000001-162E-43E2-8ECA-33DA7AC5B454}"/>
            </c:ext>
          </c:extLst>
        </c:ser>
        <c:dLbls>
          <c:showLegendKey val="0"/>
          <c:showVal val="0"/>
          <c:showCatName val="0"/>
          <c:showSerName val="0"/>
          <c:showPercent val="0"/>
          <c:showBubbleSize val="0"/>
        </c:dLbls>
        <c:axId val="169680896"/>
        <c:axId val="170834560"/>
      </c:scatterChart>
      <c:valAx>
        <c:axId val="169680896"/>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en-US"/>
                  <a:t>Time (min)</a:t>
                </a:r>
              </a:p>
            </c:rich>
          </c:tx>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170834560"/>
        <c:crosses val="autoZero"/>
        <c:crossBetween val="midCat"/>
      </c:valAx>
      <c:valAx>
        <c:axId val="170834560"/>
        <c:scaling>
          <c:orientation val="minMax"/>
        </c:scaling>
        <c:delete val="0"/>
        <c:axPos val="l"/>
        <c:title>
          <c:tx>
            <c:rich>
              <a:bodyPr/>
              <a:lstStyle/>
              <a:p>
                <a:pPr>
                  <a:defRPr sz="125" b="1" i="0" u="none" strike="noStrike" baseline="0">
                    <a:solidFill>
                      <a:srgbClr val="000000"/>
                    </a:solidFill>
                    <a:latin typeface="Arial"/>
                    <a:ea typeface="Arial"/>
                    <a:cs typeface="Arial"/>
                  </a:defRPr>
                </a:pPr>
                <a:r>
                  <a:rPr lang="en-US"/>
                  <a:t>Q (cfs)</a:t>
                </a:r>
              </a:p>
            </c:rich>
          </c:tx>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169680896"/>
        <c:crosses val="autoZero"/>
        <c:crossBetween val="midCat"/>
      </c:valAx>
      <c:spPr>
        <a:solidFill>
          <a:srgbClr val="C0C0C0"/>
        </a:solidFill>
        <a:ln w="12700">
          <a:solidFill>
            <a:srgbClr val="808080"/>
          </a:solidFill>
          <a:prstDash val="solid"/>
        </a:ln>
      </c:spPr>
    </c:plotArea>
    <c:legend>
      <c:legendPos val="b"/>
      <c:overlay val="0"/>
      <c:spPr>
        <a:solidFill>
          <a:srgbClr val="FFFFFF"/>
        </a:solidFill>
        <a:ln w="3175">
          <a:solidFill>
            <a:srgbClr val="000000"/>
          </a:solidFill>
          <a:prstDash val="solid"/>
        </a:ln>
      </c:spPr>
      <c:txPr>
        <a:bodyPr/>
        <a:lstStyle/>
        <a:p>
          <a:pPr>
            <a:defRPr sz="1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5-Year</a:t>
            </a:r>
          </a:p>
        </c:rich>
      </c:tx>
      <c:layout>
        <c:manualLayout>
          <c:xMode val="edge"/>
          <c:yMode val="edge"/>
          <c:x val="0.44814131110323535"/>
          <c:y val="2.8142589118198873E-2"/>
        </c:manualLayout>
      </c:layout>
      <c:overlay val="0"/>
      <c:spPr>
        <a:noFill/>
        <a:ln w="25400">
          <a:noFill/>
        </a:ln>
      </c:spPr>
    </c:title>
    <c:autoTitleDeleted val="0"/>
    <c:plotArea>
      <c:layout>
        <c:manualLayout>
          <c:layoutTarget val="inner"/>
          <c:xMode val="edge"/>
          <c:yMode val="edge"/>
          <c:x val="0.14481422839544514"/>
          <c:y val="0.14071294559099437"/>
          <c:w val="0.79843520520731903"/>
          <c:h val="0.69230769230769229"/>
        </c:manualLayout>
      </c:layout>
      <c:scatterChart>
        <c:scatterStyle val="lineMarker"/>
        <c:varyColors val="0"/>
        <c:ser>
          <c:idx val="0"/>
          <c:order val="0"/>
          <c:tx>
            <c:v>Estimated Outflow Hydrograph</c:v>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'Area A MRM Hydrographs'!$G$14:$G$16</c:f>
              <c:numCache>
                <c:formatCode>0.00</c:formatCode>
                <c:ptCount val="3"/>
                <c:pt idx="0">
                  <c:v>0</c:v>
                </c:pt>
                <c:pt idx="1">
                  <c:v>39.337133718516021</c:v>
                </c:pt>
                <c:pt idx="2">
                  <c:v>108.06160135629176</c:v>
                </c:pt>
              </c:numCache>
            </c:numRef>
          </c:xVal>
          <c:yVal>
            <c:numRef>
              <c:f>'Area A MRM Hydrographs'!$I$14:$I$16</c:f>
              <c:numCache>
                <c:formatCode>0.00</c:formatCode>
                <c:ptCount val="3"/>
                <c:pt idx="0">
                  <c:v>0</c:v>
                </c:pt>
                <c:pt idx="1">
                  <c:v>2.5</c:v>
                </c:pt>
                <c:pt idx="2">
                  <c:v>0</c:v>
                </c:pt>
              </c:numCache>
            </c:numRef>
          </c:yVal>
          <c:smooth val="0"/>
          <c:extLst>
            <c:ext xmlns:c16="http://schemas.microsoft.com/office/drawing/2014/chart" uri="{C3380CC4-5D6E-409C-BE32-E72D297353CC}">
              <c16:uniqueId val="{00000000-F73C-4F76-AF89-D3B373AD9102}"/>
            </c:ext>
          </c:extLst>
        </c:ser>
        <c:ser>
          <c:idx val="1"/>
          <c:order val="1"/>
          <c:tx>
            <c:v>Modified Inflow Hydrograph</c:v>
          </c:tx>
          <c:spPr>
            <a:ln w="12700">
              <a:solidFill>
                <a:srgbClr val="FF00FF"/>
              </a:solidFill>
              <a:prstDash val="solid"/>
            </a:ln>
          </c:spPr>
          <c:marker>
            <c:symbol val="square"/>
            <c:size val="5"/>
            <c:spPr>
              <a:solidFill>
                <a:srgbClr val="FF00FF"/>
              </a:solidFill>
              <a:ln>
                <a:solidFill>
                  <a:srgbClr val="FF00FF"/>
                </a:solidFill>
                <a:prstDash val="solid"/>
              </a:ln>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'Area A MRM Hydrographs'!$G$21:$G$24</c:f>
              <c:numCache>
                <c:formatCode>0.00</c:formatCode>
                <c:ptCount val="4"/>
                <c:pt idx="0">
                  <c:v>0</c:v>
                </c:pt>
                <c:pt idx="1">
                  <c:v>10</c:v>
                </c:pt>
                <c:pt idx="2">
                  <c:v>36</c:v>
                </c:pt>
                <c:pt idx="3">
                  <c:v>46</c:v>
                </c:pt>
              </c:numCache>
            </c:numRef>
          </c:xVal>
          <c:yVal>
            <c:numRef>
              <c:f>'Area A MRM Hydrographs'!$I$21:$I$24</c:f>
              <c:numCache>
                <c:formatCode>0.00</c:formatCode>
                <c:ptCount val="4"/>
                <c:pt idx="0">
                  <c:v>0</c:v>
                </c:pt>
                <c:pt idx="1">
                  <c:v>3.7521389359823534</c:v>
                </c:pt>
                <c:pt idx="2">
                  <c:v>3.7521389359823534</c:v>
                </c:pt>
                <c:pt idx="3">
                  <c:v>0</c:v>
                </c:pt>
              </c:numCache>
            </c:numRef>
          </c:yVal>
          <c:smooth val="0"/>
          <c:extLst>
            <c:ext xmlns:c16="http://schemas.microsoft.com/office/drawing/2014/chart" uri="{C3380CC4-5D6E-409C-BE32-E72D297353CC}">
              <c16:uniqueId val="{00000001-F73C-4F76-AF89-D3B373AD9102}"/>
            </c:ext>
          </c:extLst>
        </c:ser>
        <c:dLbls>
          <c:showLegendKey val="0"/>
          <c:showVal val="0"/>
          <c:showCatName val="0"/>
          <c:showSerName val="0"/>
          <c:showPercent val="0"/>
          <c:showBubbleSize val="0"/>
        </c:dLbls>
        <c:axId val="169700736"/>
        <c:axId val="169813504"/>
      </c:scatterChart>
      <c:valAx>
        <c:axId val="16970073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n-US"/>
                  <a:t>Time (min)</a:t>
                </a:r>
              </a:p>
            </c:rich>
          </c:tx>
          <c:layout>
            <c:manualLayout>
              <c:xMode val="edge"/>
              <c:yMode val="edge"/>
              <c:x val="0.4814094128644878"/>
              <c:y val="0.8836772983114447"/>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9813504"/>
        <c:crosses val="autoZero"/>
        <c:crossBetween val="midCat"/>
      </c:valAx>
      <c:valAx>
        <c:axId val="169813504"/>
        <c:scaling>
          <c:orientation val="minMax"/>
        </c:scaling>
        <c:delete val="0"/>
        <c:axPos val="l"/>
        <c:title>
          <c:tx>
            <c:rich>
              <a:bodyPr/>
              <a:lstStyle/>
              <a:p>
                <a:pPr>
                  <a:defRPr sz="800" b="1" i="0" u="none" strike="noStrike" baseline="0">
                    <a:solidFill>
                      <a:srgbClr val="000000"/>
                    </a:solidFill>
                    <a:latin typeface="Arial"/>
                    <a:ea typeface="Arial"/>
                    <a:cs typeface="Arial"/>
                  </a:defRPr>
                </a:pPr>
                <a:r>
                  <a:rPr lang="en-US"/>
                  <a:t>Q (cfs)</a:t>
                </a:r>
              </a:p>
            </c:rich>
          </c:tx>
          <c:layout>
            <c:manualLayout>
              <c:xMode val="edge"/>
              <c:yMode val="edge"/>
              <c:x val="3.131115459882583E-2"/>
              <c:y val="0.44840525328330205"/>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9700736"/>
        <c:crosses val="autoZero"/>
        <c:crossBetween val="midCat"/>
      </c:valAx>
      <c:spPr>
        <a:solidFill>
          <a:srgbClr val="FFFFFF"/>
        </a:solidFill>
        <a:ln w="12700">
          <a:solidFill>
            <a:srgbClr val="000000"/>
          </a:solidFill>
          <a:prstDash val="solid"/>
        </a:ln>
      </c:spPr>
    </c:plotArea>
    <c:legend>
      <c:legendPos val="b"/>
      <c:layout>
        <c:manualLayout>
          <c:xMode val="edge"/>
          <c:yMode val="edge"/>
          <c:x val="0.19569492169643177"/>
          <c:y val="0.9455909943714822"/>
          <c:w val="0.69667380618518582"/>
          <c:h val="4.1275797373358403E-2"/>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10-Year</a:t>
            </a:r>
          </a:p>
        </c:rich>
      </c:tx>
      <c:layout>
        <c:manualLayout>
          <c:xMode val="edge"/>
          <c:yMode val="edge"/>
          <c:x val="0.44031352245352889"/>
          <c:y val="2.8142589118198873E-2"/>
        </c:manualLayout>
      </c:layout>
      <c:overlay val="0"/>
      <c:spPr>
        <a:noFill/>
        <a:ln w="25400">
          <a:noFill/>
        </a:ln>
      </c:spPr>
    </c:title>
    <c:autoTitleDeleted val="0"/>
    <c:plotArea>
      <c:layout>
        <c:manualLayout>
          <c:layoutTarget val="inner"/>
          <c:xMode val="edge"/>
          <c:yMode val="edge"/>
          <c:x val="0.14481422839544514"/>
          <c:y val="0.14071294559099437"/>
          <c:w val="0.79843520520731903"/>
          <c:h val="0.69230769230769229"/>
        </c:manualLayout>
      </c:layout>
      <c:scatterChart>
        <c:scatterStyle val="lineMarker"/>
        <c:varyColors val="0"/>
        <c:ser>
          <c:idx val="0"/>
          <c:order val="0"/>
          <c:tx>
            <c:v>Estimated Outflow Hydrograph</c:v>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'Area A MRM Hydrographs'!$L$14:$L$16</c:f>
              <c:numCache>
                <c:formatCode>0.00</c:formatCode>
                <c:ptCount val="3"/>
                <c:pt idx="0">
                  <c:v>0</c:v>
                </c:pt>
                <c:pt idx="1">
                  <c:v>42.041150860399121</c:v>
                </c:pt>
                <c:pt idx="2">
                  <c:v>112.08749957823284</c:v>
                </c:pt>
              </c:numCache>
            </c:numRef>
          </c:xVal>
          <c:yVal>
            <c:numRef>
              <c:f>'Area A MRM Hydrographs'!$N$14:$N$16</c:f>
              <c:numCache>
                <c:formatCode>0.00</c:formatCode>
                <c:ptCount val="3"/>
                <c:pt idx="0">
                  <c:v>0</c:v>
                </c:pt>
                <c:pt idx="1">
                  <c:v>2.85</c:v>
                </c:pt>
                <c:pt idx="2">
                  <c:v>0</c:v>
                </c:pt>
              </c:numCache>
            </c:numRef>
          </c:yVal>
          <c:smooth val="0"/>
          <c:extLst>
            <c:ext xmlns:c16="http://schemas.microsoft.com/office/drawing/2014/chart" uri="{C3380CC4-5D6E-409C-BE32-E72D297353CC}">
              <c16:uniqueId val="{00000000-EEB1-436C-B085-4B2C55EBDAD5}"/>
            </c:ext>
          </c:extLst>
        </c:ser>
        <c:ser>
          <c:idx val="1"/>
          <c:order val="1"/>
          <c:tx>
            <c:v>Modified Inflow Hydrograph</c:v>
          </c:tx>
          <c:spPr>
            <a:ln w="12700">
              <a:solidFill>
                <a:srgbClr val="FF00FF"/>
              </a:solidFill>
              <a:prstDash val="solid"/>
            </a:ln>
          </c:spPr>
          <c:marker>
            <c:symbol val="square"/>
            <c:size val="5"/>
            <c:spPr>
              <a:solidFill>
                <a:srgbClr val="FF00FF"/>
              </a:solidFill>
              <a:ln>
                <a:solidFill>
                  <a:srgbClr val="FF00FF"/>
                </a:solidFill>
                <a:prstDash val="solid"/>
              </a:ln>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'Area A MRM Hydrographs'!$L$21:$L$24</c:f>
              <c:numCache>
                <c:formatCode>0.00</c:formatCode>
                <c:ptCount val="4"/>
                <c:pt idx="0">
                  <c:v>0</c:v>
                </c:pt>
                <c:pt idx="1">
                  <c:v>10</c:v>
                </c:pt>
                <c:pt idx="2">
                  <c:v>39</c:v>
                </c:pt>
                <c:pt idx="3">
                  <c:v>49</c:v>
                </c:pt>
              </c:numCache>
            </c:numRef>
          </c:xVal>
          <c:yVal>
            <c:numRef>
              <c:f>'Area A MRM Hydrographs'!$N$21:$N$24</c:f>
              <c:numCache>
                <c:formatCode>0.00</c:formatCode>
                <c:ptCount val="4"/>
                <c:pt idx="0">
                  <c:v>0</c:v>
                </c:pt>
                <c:pt idx="1">
                  <c:v>4.0955047922815844</c:v>
                </c:pt>
                <c:pt idx="2">
                  <c:v>4.0955047922815844</c:v>
                </c:pt>
                <c:pt idx="3">
                  <c:v>0</c:v>
                </c:pt>
              </c:numCache>
            </c:numRef>
          </c:yVal>
          <c:smooth val="0"/>
          <c:extLst>
            <c:ext xmlns:c16="http://schemas.microsoft.com/office/drawing/2014/chart" uri="{C3380CC4-5D6E-409C-BE32-E72D297353CC}">
              <c16:uniqueId val="{00000001-EEB1-436C-B085-4B2C55EBDAD5}"/>
            </c:ext>
          </c:extLst>
        </c:ser>
        <c:dLbls>
          <c:showLegendKey val="0"/>
          <c:showVal val="0"/>
          <c:showCatName val="0"/>
          <c:showSerName val="0"/>
          <c:showPercent val="0"/>
          <c:showBubbleSize val="0"/>
        </c:dLbls>
        <c:axId val="169856384"/>
        <c:axId val="169858560"/>
      </c:scatterChart>
      <c:valAx>
        <c:axId val="169856384"/>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n-US"/>
                  <a:t>Time (min)</a:t>
                </a:r>
              </a:p>
            </c:rich>
          </c:tx>
          <c:layout>
            <c:manualLayout>
              <c:xMode val="edge"/>
              <c:yMode val="edge"/>
              <c:x val="0.4814094128644878"/>
              <c:y val="0.8836772983114447"/>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9858560"/>
        <c:crosses val="autoZero"/>
        <c:crossBetween val="midCat"/>
      </c:valAx>
      <c:valAx>
        <c:axId val="169858560"/>
        <c:scaling>
          <c:orientation val="minMax"/>
        </c:scaling>
        <c:delete val="0"/>
        <c:axPos val="l"/>
        <c:title>
          <c:tx>
            <c:rich>
              <a:bodyPr/>
              <a:lstStyle/>
              <a:p>
                <a:pPr>
                  <a:defRPr sz="800" b="1" i="0" u="none" strike="noStrike" baseline="0">
                    <a:solidFill>
                      <a:srgbClr val="000000"/>
                    </a:solidFill>
                    <a:latin typeface="Arial"/>
                    <a:ea typeface="Arial"/>
                    <a:cs typeface="Arial"/>
                  </a:defRPr>
                </a:pPr>
                <a:r>
                  <a:rPr lang="en-US"/>
                  <a:t>Q (cfs)</a:t>
                </a:r>
              </a:p>
            </c:rich>
          </c:tx>
          <c:layout>
            <c:manualLayout>
              <c:xMode val="edge"/>
              <c:yMode val="edge"/>
              <c:x val="3.131115459882583E-2"/>
              <c:y val="0.44840525328330205"/>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9856384"/>
        <c:crosses val="autoZero"/>
        <c:crossBetween val="midCat"/>
      </c:valAx>
      <c:spPr>
        <a:solidFill>
          <a:srgbClr val="FFFFFF"/>
        </a:solidFill>
        <a:ln w="12700">
          <a:solidFill>
            <a:srgbClr val="808080"/>
          </a:solidFill>
          <a:prstDash val="solid"/>
        </a:ln>
      </c:spPr>
    </c:plotArea>
    <c:legend>
      <c:legendPos val="b"/>
      <c:layout>
        <c:manualLayout>
          <c:xMode val="edge"/>
          <c:yMode val="edge"/>
          <c:x val="0.19569492169643177"/>
          <c:y val="0.9455909943714822"/>
          <c:w val="0.69667380618518582"/>
          <c:h val="4.1275797373358403E-2"/>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25-Year</a:t>
            </a:r>
          </a:p>
        </c:rich>
      </c:tx>
      <c:layout>
        <c:manualLayout>
          <c:xMode val="edge"/>
          <c:yMode val="edge"/>
          <c:x val="0.44031352245352889"/>
          <c:y val="2.8142589118198873E-2"/>
        </c:manualLayout>
      </c:layout>
      <c:overlay val="0"/>
      <c:spPr>
        <a:noFill/>
        <a:ln w="25400">
          <a:noFill/>
        </a:ln>
      </c:spPr>
    </c:title>
    <c:autoTitleDeleted val="0"/>
    <c:plotArea>
      <c:layout>
        <c:manualLayout>
          <c:layoutTarget val="inner"/>
          <c:xMode val="edge"/>
          <c:yMode val="edge"/>
          <c:x val="0.14481422839544514"/>
          <c:y val="0.14071294559099437"/>
          <c:w val="0.79843520520731903"/>
          <c:h val="0.69230769230769229"/>
        </c:manualLayout>
      </c:layout>
      <c:scatterChart>
        <c:scatterStyle val="lineMarker"/>
        <c:varyColors val="0"/>
        <c:ser>
          <c:idx val="0"/>
          <c:order val="0"/>
          <c:tx>
            <c:v>Estimated Outflow Hydrograph</c:v>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'Area A MRM Hydrographs'!$B$57:$B$59</c:f>
              <c:numCache>
                <c:formatCode>0.00</c:formatCode>
                <c:ptCount val="3"/>
                <c:pt idx="0">
                  <c:v>0</c:v>
                </c:pt>
                <c:pt idx="1">
                  <c:v>51.200563427382761</c:v>
                </c:pt>
                <c:pt idx="2">
                  <c:v>141.18816901184465</c:v>
                </c:pt>
              </c:numCache>
            </c:numRef>
          </c:xVal>
          <c:yVal>
            <c:numRef>
              <c:f>'Area A MRM Hydrographs'!$D$57:$D$59</c:f>
              <c:numCache>
                <c:formatCode>0.00</c:formatCode>
                <c:ptCount val="3"/>
                <c:pt idx="0">
                  <c:v>0</c:v>
                </c:pt>
                <c:pt idx="1">
                  <c:v>2.85</c:v>
                </c:pt>
                <c:pt idx="2">
                  <c:v>0</c:v>
                </c:pt>
              </c:numCache>
            </c:numRef>
          </c:yVal>
          <c:smooth val="0"/>
          <c:extLst>
            <c:ext xmlns:c16="http://schemas.microsoft.com/office/drawing/2014/chart" uri="{C3380CC4-5D6E-409C-BE32-E72D297353CC}">
              <c16:uniqueId val="{00000000-7560-41C8-A3A9-7447977BF989}"/>
            </c:ext>
          </c:extLst>
        </c:ser>
        <c:ser>
          <c:idx val="1"/>
          <c:order val="1"/>
          <c:tx>
            <c:v>Modified Inflow Hydrograph</c:v>
          </c:tx>
          <c:spPr>
            <a:ln w="12700">
              <a:solidFill>
                <a:srgbClr val="FF00FF"/>
              </a:solidFill>
              <a:prstDash val="solid"/>
            </a:ln>
          </c:spPr>
          <c:marker>
            <c:symbol val="square"/>
            <c:size val="5"/>
            <c:spPr>
              <a:solidFill>
                <a:srgbClr val="FF00FF"/>
              </a:solidFill>
              <a:ln>
                <a:solidFill>
                  <a:srgbClr val="FF00FF"/>
                </a:solidFill>
                <a:prstDash val="solid"/>
              </a:ln>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'Area A MRM Hydrographs'!$B$64:$B$67</c:f>
              <c:numCache>
                <c:formatCode>0.00</c:formatCode>
                <c:ptCount val="4"/>
                <c:pt idx="0">
                  <c:v>0</c:v>
                </c:pt>
                <c:pt idx="1">
                  <c:v>10</c:v>
                </c:pt>
                <c:pt idx="2">
                  <c:v>48</c:v>
                </c:pt>
                <c:pt idx="3">
                  <c:v>58</c:v>
                </c:pt>
              </c:numCache>
            </c:numRef>
          </c:xVal>
          <c:yVal>
            <c:numRef>
              <c:f>'Area A MRM Hydrographs'!$D$64:$D$67</c:f>
              <c:numCache>
                <c:formatCode>0.00</c:formatCode>
                <c:ptCount val="4"/>
                <c:pt idx="0">
                  <c:v>0</c:v>
                </c:pt>
                <c:pt idx="1">
                  <c:v>4.191523767539139</c:v>
                </c:pt>
                <c:pt idx="2">
                  <c:v>4.191523767539139</c:v>
                </c:pt>
                <c:pt idx="3">
                  <c:v>0</c:v>
                </c:pt>
              </c:numCache>
            </c:numRef>
          </c:yVal>
          <c:smooth val="0"/>
          <c:extLst>
            <c:ext xmlns:c16="http://schemas.microsoft.com/office/drawing/2014/chart" uri="{C3380CC4-5D6E-409C-BE32-E72D297353CC}">
              <c16:uniqueId val="{00000001-7560-41C8-A3A9-7447977BF989}"/>
            </c:ext>
          </c:extLst>
        </c:ser>
        <c:dLbls>
          <c:showLegendKey val="0"/>
          <c:showVal val="0"/>
          <c:showCatName val="0"/>
          <c:showSerName val="0"/>
          <c:showPercent val="0"/>
          <c:showBubbleSize val="0"/>
        </c:dLbls>
        <c:axId val="171154816"/>
        <c:axId val="171169280"/>
      </c:scatterChart>
      <c:valAx>
        <c:axId val="17115481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n-US"/>
                  <a:t>Time (min)</a:t>
                </a:r>
              </a:p>
            </c:rich>
          </c:tx>
          <c:layout>
            <c:manualLayout>
              <c:xMode val="edge"/>
              <c:yMode val="edge"/>
              <c:x val="0.4814094128644878"/>
              <c:y val="0.8836772983114447"/>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1169280"/>
        <c:crosses val="autoZero"/>
        <c:crossBetween val="midCat"/>
      </c:valAx>
      <c:valAx>
        <c:axId val="171169280"/>
        <c:scaling>
          <c:orientation val="minMax"/>
        </c:scaling>
        <c:delete val="0"/>
        <c:axPos val="l"/>
        <c:title>
          <c:tx>
            <c:rich>
              <a:bodyPr/>
              <a:lstStyle/>
              <a:p>
                <a:pPr>
                  <a:defRPr sz="800" b="1" i="0" u="none" strike="noStrike" baseline="0">
                    <a:solidFill>
                      <a:srgbClr val="000000"/>
                    </a:solidFill>
                    <a:latin typeface="Arial"/>
                    <a:ea typeface="Arial"/>
                    <a:cs typeface="Arial"/>
                  </a:defRPr>
                </a:pPr>
                <a:r>
                  <a:rPr lang="en-US"/>
                  <a:t>Q (cfs)</a:t>
                </a:r>
              </a:p>
            </c:rich>
          </c:tx>
          <c:layout>
            <c:manualLayout>
              <c:xMode val="edge"/>
              <c:yMode val="edge"/>
              <c:x val="3.131115459882583E-2"/>
              <c:y val="0.44840525328330205"/>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1154816"/>
        <c:crosses val="autoZero"/>
        <c:crossBetween val="midCat"/>
      </c:valAx>
      <c:spPr>
        <a:solidFill>
          <a:srgbClr val="FFFFFF"/>
        </a:solidFill>
        <a:ln w="12700">
          <a:solidFill>
            <a:srgbClr val="808080"/>
          </a:solidFill>
          <a:prstDash val="solid"/>
        </a:ln>
      </c:spPr>
    </c:plotArea>
    <c:legend>
      <c:legendPos val="b"/>
      <c:layout>
        <c:manualLayout>
          <c:xMode val="edge"/>
          <c:yMode val="edge"/>
          <c:x val="0.19569492169643177"/>
          <c:y val="0.9455909943714822"/>
          <c:w val="0.69667380618518582"/>
          <c:h val="4.1275797373358403E-2"/>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50-Year</a:t>
            </a:r>
          </a:p>
        </c:rich>
      </c:tx>
      <c:layout>
        <c:manualLayout>
          <c:xMode val="edge"/>
          <c:yMode val="edge"/>
          <c:x val="0.44031352245352889"/>
          <c:y val="2.8142589118198873E-2"/>
        </c:manualLayout>
      </c:layout>
      <c:overlay val="0"/>
      <c:spPr>
        <a:noFill/>
        <a:ln w="25400">
          <a:noFill/>
        </a:ln>
      </c:spPr>
    </c:title>
    <c:autoTitleDeleted val="0"/>
    <c:plotArea>
      <c:layout>
        <c:manualLayout>
          <c:layoutTarget val="inner"/>
          <c:xMode val="edge"/>
          <c:yMode val="edge"/>
          <c:x val="0.14481422839544514"/>
          <c:y val="0.14071294559099437"/>
          <c:w val="0.79843520520731903"/>
          <c:h val="0.69230769230769229"/>
        </c:manualLayout>
      </c:layout>
      <c:scatterChart>
        <c:scatterStyle val="lineMarker"/>
        <c:varyColors val="0"/>
        <c:ser>
          <c:idx val="0"/>
          <c:order val="0"/>
          <c:tx>
            <c:v>Estimated Outflow Hydrograph</c:v>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'Area A MRM Hydrographs'!$G$57:$G$59</c:f>
              <c:numCache>
                <c:formatCode>0.00</c:formatCode>
                <c:ptCount val="3"/>
                <c:pt idx="0">
                  <c:v>0</c:v>
                </c:pt>
                <c:pt idx="1">
                  <c:v>60.184324651796956</c:v>
                </c:pt>
                <c:pt idx="2">
                  <c:v>167.26148793172212</c:v>
                </c:pt>
              </c:numCache>
            </c:numRef>
          </c:xVal>
          <c:yVal>
            <c:numRef>
              <c:f>'Area A MRM Hydrographs'!$I$57:$I$59</c:f>
              <c:numCache>
                <c:formatCode>0.00</c:formatCode>
                <c:ptCount val="3"/>
                <c:pt idx="0">
                  <c:v>0</c:v>
                </c:pt>
                <c:pt idx="1">
                  <c:v>2.85</c:v>
                </c:pt>
                <c:pt idx="2">
                  <c:v>0</c:v>
                </c:pt>
              </c:numCache>
            </c:numRef>
          </c:yVal>
          <c:smooth val="0"/>
          <c:extLst>
            <c:ext xmlns:c16="http://schemas.microsoft.com/office/drawing/2014/chart" uri="{C3380CC4-5D6E-409C-BE32-E72D297353CC}">
              <c16:uniqueId val="{00000000-B33D-4751-9124-4C4D743C6783}"/>
            </c:ext>
          </c:extLst>
        </c:ser>
        <c:ser>
          <c:idx val="1"/>
          <c:order val="1"/>
          <c:tx>
            <c:v>Modified Inflow Hydrograph</c:v>
          </c:tx>
          <c:spPr>
            <a:ln w="12700">
              <a:solidFill>
                <a:srgbClr val="FF00FF"/>
              </a:solidFill>
              <a:prstDash val="solid"/>
            </a:ln>
          </c:spPr>
          <c:marker>
            <c:symbol val="square"/>
            <c:size val="5"/>
            <c:spPr>
              <a:solidFill>
                <a:srgbClr val="FF00FF"/>
              </a:solidFill>
              <a:ln>
                <a:solidFill>
                  <a:srgbClr val="FF00FF"/>
                </a:solidFill>
                <a:prstDash val="solid"/>
              </a:ln>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'Area A MRM Hydrographs'!$G$64:$G$67</c:f>
              <c:numCache>
                <c:formatCode>0.00</c:formatCode>
                <c:ptCount val="4"/>
                <c:pt idx="0">
                  <c:v>0</c:v>
                </c:pt>
                <c:pt idx="1">
                  <c:v>10</c:v>
                </c:pt>
                <c:pt idx="2">
                  <c:v>57</c:v>
                </c:pt>
                <c:pt idx="3">
                  <c:v>67</c:v>
                </c:pt>
              </c:numCache>
            </c:numRef>
          </c:xVal>
          <c:yVal>
            <c:numRef>
              <c:f>'Area A MRM Hydrographs'!$I$64:$I$67</c:f>
              <c:numCache>
                <c:formatCode>0.00</c:formatCode>
                <c:ptCount val="4"/>
                <c:pt idx="0">
                  <c:v>0</c:v>
                </c:pt>
                <c:pt idx="1">
                  <c:v>4.1815371982930536</c:v>
                </c:pt>
                <c:pt idx="2">
                  <c:v>4.1815371982930536</c:v>
                </c:pt>
                <c:pt idx="3">
                  <c:v>0</c:v>
                </c:pt>
              </c:numCache>
            </c:numRef>
          </c:yVal>
          <c:smooth val="0"/>
          <c:extLst>
            <c:ext xmlns:c16="http://schemas.microsoft.com/office/drawing/2014/chart" uri="{C3380CC4-5D6E-409C-BE32-E72D297353CC}">
              <c16:uniqueId val="{00000001-B33D-4751-9124-4C4D743C6783}"/>
            </c:ext>
          </c:extLst>
        </c:ser>
        <c:dLbls>
          <c:showLegendKey val="0"/>
          <c:showVal val="0"/>
          <c:showCatName val="0"/>
          <c:showSerName val="0"/>
          <c:showPercent val="0"/>
          <c:showBubbleSize val="0"/>
        </c:dLbls>
        <c:axId val="171011456"/>
        <c:axId val="171017728"/>
      </c:scatterChart>
      <c:valAx>
        <c:axId val="17101145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n-US"/>
                  <a:t>Time (min)</a:t>
                </a:r>
              </a:p>
            </c:rich>
          </c:tx>
          <c:layout>
            <c:manualLayout>
              <c:xMode val="edge"/>
              <c:yMode val="edge"/>
              <c:x val="0.4814094128644878"/>
              <c:y val="0.8836772983114447"/>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1017728"/>
        <c:crosses val="autoZero"/>
        <c:crossBetween val="midCat"/>
      </c:valAx>
      <c:valAx>
        <c:axId val="171017728"/>
        <c:scaling>
          <c:orientation val="minMax"/>
        </c:scaling>
        <c:delete val="0"/>
        <c:axPos val="l"/>
        <c:title>
          <c:tx>
            <c:rich>
              <a:bodyPr/>
              <a:lstStyle/>
              <a:p>
                <a:pPr>
                  <a:defRPr sz="800" b="1" i="0" u="none" strike="noStrike" baseline="0">
                    <a:solidFill>
                      <a:srgbClr val="000000"/>
                    </a:solidFill>
                    <a:latin typeface="Arial"/>
                    <a:ea typeface="Arial"/>
                    <a:cs typeface="Arial"/>
                  </a:defRPr>
                </a:pPr>
                <a:r>
                  <a:rPr lang="en-US"/>
                  <a:t>Q (cfs)</a:t>
                </a:r>
              </a:p>
            </c:rich>
          </c:tx>
          <c:layout>
            <c:manualLayout>
              <c:xMode val="edge"/>
              <c:yMode val="edge"/>
              <c:x val="3.131115459882583E-2"/>
              <c:y val="0.44840525328330205"/>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1011456"/>
        <c:crosses val="autoZero"/>
        <c:crossBetween val="midCat"/>
      </c:valAx>
      <c:spPr>
        <a:solidFill>
          <a:srgbClr val="FFFFFF"/>
        </a:solidFill>
        <a:ln w="12700">
          <a:solidFill>
            <a:srgbClr val="808080"/>
          </a:solidFill>
          <a:prstDash val="solid"/>
        </a:ln>
      </c:spPr>
    </c:plotArea>
    <c:legend>
      <c:legendPos val="b"/>
      <c:layout>
        <c:manualLayout>
          <c:xMode val="edge"/>
          <c:yMode val="edge"/>
          <c:x val="0.19569492169643177"/>
          <c:y val="0.9455909943714822"/>
          <c:w val="0.69667380618518582"/>
          <c:h val="4.1275797373358403E-2"/>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100-Year</a:t>
            </a:r>
          </a:p>
        </c:rich>
      </c:tx>
      <c:layout>
        <c:manualLayout>
          <c:xMode val="edge"/>
          <c:yMode val="edge"/>
          <c:x val="0.43052878664139582"/>
          <c:y val="2.8142589118198873E-2"/>
        </c:manualLayout>
      </c:layout>
      <c:overlay val="0"/>
      <c:spPr>
        <a:noFill/>
        <a:ln w="25400">
          <a:noFill/>
        </a:ln>
      </c:spPr>
    </c:title>
    <c:autoTitleDeleted val="0"/>
    <c:plotArea>
      <c:layout>
        <c:manualLayout>
          <c:layoutTarget val="inner"/>
          <c:xMode val="edge"/>
          <c:yMode val="edge"/>
          <c:x val="0.14481422839544514"/>
          <c:y val="0.14071294559099437"/>
          <c:w val="0.79843520520731903"/>
          <c:h val="0.69230769230769229"/>
        </c:manualLayout>
      </c:layout>
      <c:scatterChart>
        <c:scatterStyle val="lineMarker"/>
        <c:varyColors val="0"/>
        <c:ser>
          <c:idx val="0"/>
          <c:order val="0"/>
          <c:tx>
            <c:v>Estimated Outflow Hydrograph</c:v>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'Area A MRM Hydrographs'!$L$57:$L$59</c:f>
              <c:numCache>
                <c:formatCode>0.00</c:formatCode>
                <c:ptCount val="3"/>
                <c:pt idx="0">
                  <c:v>0</c:v>
                </c:pt>
                <c:pt idx="1">
                  <c:v>71.10455193681112</c:v>
                </c:pt>
                <c:pt idx="2">
                  <c:v>197.23156313225167</c:v>
                </c:pt>
              </c:numCache>
            </c:numRef>
          </c:xVal>
          <c:yVal>
            <c:numRef>
              <c:f>'Area A MRM Hydrographs'!$N$57:$N$59</c:f>
              <c:numCache>
                <c:formatCode>0.00</c:formatCode>
                <c:ptCount val="3"/>
                <c:pt idx="0">
                  <c:v>0</c:v>
                </c:pt>
                <c:pt idx="1">
                  <c:v>2.85</c:v>
                </c:pt>
                <c:pt idx="2">
                  <c:v>0</c:v>
                </c:pt>
              </c:numCache>
            </c:numRef>
          </c:yVal>
          <c:smooth val="0"/>
          <c:extLst>
            <c:ext xmlns:c16="http://schemas.microsoft.com/office/drawing/2014/chart" uri="{C3380CC4-5D6E-409C-BE32-E72D297353CC}">
              <c16:uniqueId val="{00000000-460D-426C-ADED-5B03AA58C85D}"/>
            </c:ext>
          </c:extLst>
        </c:ser>
        <c:ser>
          <c:idx val="1"/>
          <c:order val="1"/>
          <c:tx>
            <c:v>Modified Inflow Hydrograph</c:v>
          </c:tx>
          <c:spPr>
            <a:ln w="12700">
              <a:solidFill>
                <a:srgbClr val="FF00FF"/>
              </a:solidFill>
              <a:prstDash val="solid"/>
            </a:ln>
          </c:spPr>
          <c:marker>
            <c:symbol val="square"/>
            <c:size val="5"/>
            <c:spPr>
              <a:solidFill>
                <a:srgbClr val="FF00FF"/>
              </a:solidFill>
              <a:ln>
                <a:solidFill>
                  <a:srgbClr val="FF00FF"/>
                </a:solidFill>
                <a:prstDash val="solid"/>
              </a:ln>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'Area A MRM Hydrographs'!$L$64:$L$67</c:f>
              <c:numCache>
                <c:formatCode>0.00</c:formatCode>
                <c:ptCount val="4"/>
                <c:pt idx="0">
                  <c:v>0</c:v>
                </c:pt>
                <c:pt idx="1">
                  <c:v>10</c:v>
                </c:pt>
                <c:pt idx="2">
                  <c:v>68</c:v>
                </c:pt>
                <c:pt idx="3">
                  <c:v>78</c:v>
                </c:pt>
              </c:numCache>
            </c:numRef>
          </c:xVal>
          <c:yVal>
            <c:numRef>
              <c:f>'Area A MRM Hydrographs'!$N$64:$N$67</c:f>
              <c:numCache>
                <c:formatCode>0.00</c:formatCode>
                <c:ptCount val="4"/>
                <c:pt idx="0">
                  <c:v>0</c:v>
                </c:pt>
                <c:pt idx="1">
                  <c:v>4.1331614332861557</c:v>
                </c:pt>
                <c:pt idx="2">
                  <c:v>4.1331614332861557</c:v>
                </c:pt>
                <c:pt idx="3">
                  <c:v>0</c:v>
                </c:pt>
              </c:numCache>
            </c:numRef>
          </c:yVal>
          <c:smooth val="0"/>
          <c:extLst>
            <c:ext xmlns:c16="http://schemas.microsoft.com/office/drawing/2014/chart" uri="{C3380CC4-5D6E-409C-BE32-E72D297353CC}">
              <c16:uniqueId val="{00000001-460D-426C-ADED-5B03AA58C85D}"/>
            </c:ext>
          </c:extLst>
        </c:ser>
        <c:dLbls>
          <c:showLegendKey val="0"/>
          <c:showVal val="0"/>
          <c:showCatName val="0"/>
          <c:showSerName val="0"/>
          <c:showPercent val="0"/>
          <c:showBubbleSize val="0"/>
        </c:dLbls>
        <c:axId val="171040128"/>
        <c:axId val="171083264"/>
      </c:scatterChart>
      <c:valAx>
        <c:axId val="171040128"/>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n-US"/>
                  <a:t>Time (min)</a:t>
                </a:r>
              </a:p>
            </c:rich>
          </c:tx>
          <c:layout>
            <c:manualLayout>
              <c:xMode val="edge"/>
              <c:yMode val="edge"/>
              <c:x val="0.4814094128644878"/>
              <c:y val="0.8836772983114447"/>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1083264"/>
        <c:crosses val="autoZero"/>
        <c:crossBetween val="midCat"/>
      </c:valAx>
      <c:valAx>
        <c:axId val="171083264"/>
        <c:scaling>
          <c:orientation val="minMax"/>
        </c:scaling>
        <c:delete val="0"/>
        <c:axPos val="l"/>
        <c:title>
          <c:tx>
            <c:rich>
              <a:bodyPr/>
              <a:lstStyle/>
              <a:p>
                <a:pPr>
                  <a:defRPr sz="800" b="1" i="0" u="none" strike="noStrike" baseline="0">
                    <a:solidFill>
                      <a:srgbClr val="000000"/>
                    </a:solidFill>
                    <a:latin typeface="Arial"/>
                    <a:ea typeface="Arial"/>
                    <a:cs typeface="Arial"/>
                  </a:defRPr>
                </a:pPr>
                <a:r>
                  <a:rPr lang="en-US"/>
                  <a:t>Q (cfs)</a:t>
                </a:r>
              </a:p>
            </c:rich>
          </c:tx>
          <c:layout>
            <c:manualLayout>
              <c:xMode val="edge"/>
              <c:yMode val="edge"/>
              <c:x val="3.131115459882583E-2"/>
              <c:y val="0.44840525328330205"/>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1040128"/>
        <c:crosses val="autoZero"/>
        <c:crossBetween val="midCat"/>
      </c:valAx>
      <c:spPr>
        <a:solidFill>
          <a:srgbClr val="FFFFFF"/>
        </a:solidFill>
        <a:ln w="12700">
          <a:solidFill>
            <a:srgbClr val="808080"/>
          </a:solidFill>
          <a:prstDash val="solid"/>
        </a:ln>
      </c:spPr>
    </c:plotArea>
    <c:legend>
      <c:legendPos val="b"/>
      <c:layout>
        <c:manualLayout>
          <c:xMode val="edge"/>
          <c:yMode val="edge"/>
          <c:x val="0.19569492169643177"/>
          <c:y val="0.9455909943714822"/>
          <c:w val="0.69667380618518582"/>
          <c:h val="4.1275797373358403E-2"/>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1" i="0" u="none" strike="noStrike" baseline="0">
                <a:solidFill>
                  <a:srgbClr val="000000"/>
                </a:solidFill>
                <a:latin typeface="Arial"/>
                <a:ea typeface="Arial"/>
                <a:cs typeface="Arial"/>
              </a:defRPr>
            </a:pPr>
            <a:r>
              <a:rPr lang="en-US"/>
              <a:t>2-Yr</a:t>
            </a:r>
          </a:p>
        </c:rich>
      </c:tx>
      <c:overlay val="0"/>
      <c:spPr>
        <a:noFill/>
        <a:ln w="25400">
          <a:noFill/>
        </a:ln>
      </c:spPr>
    </c:title>
    <c:autoTitleDeleted val="0"/>
    <c:plotArea>
      <c:layout/>
      <c:scatterChart>
        <c:scatterStyle val="lineMarker"/>
        <c:varyColors val="0"/>
        <c:ser>
          <c:idx val="0"/>
          <c:order val="0"/>
          <c:tx>
            <c:v>Modified Pre-Dev Hydrograph</c:v>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a:lstStyle/>
              <a:p>
                <a:pPr>
                  <a:defRPr sz="125"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'Area A MRM Hydrographs'!$B$14:$B$16</c:f>
              <c:numCache>
                <c:formatCode>0.00</c:formatCode>
                <c:ptCount val="3"/>
                <c:pt idx="0">
                  <c:v>0</c:v>
                </c:pt>
                <c:pt idx="1">
                  <c:v>36.60110461314224</c:v>
                </c:pt>
                <c:pt idx="2">
                  <c:v>103.14280201478644</c:v>
                </c:pt>
              </c:numCache>
            </c:numRef>
          </c:xVal>
          <c:yVal>
            <c:numRef>
              <c:f>'Area A MRM Hydrographs'!$D$14:$D$16</c:f>
              <c:numCache>
                <c:formatCode>0.00</c:formatCode>
                <c:ptCount val="3"/>
                <c:pt idx="0">
                  <c:v>0</c:v>
                </c:pt>
                <c:pt idx="1">
                  <c:v>2.0499999999999998</c:v>
                </c:pt>
                <c:pt idx="2">
                  <c:v>0</c:v>
                </c:pt>
              </c:numCache>
            </c:numRef>
          </c:yVal>
          <c:smooth val="0"/>
          <c:extLst>
            <c:ext xmlns:c16="http://schemas.microsoft.com/office/drawing/2014/chart" uri="{C3380CC4-5D6E-409C-BE32-E72D297353CC}">
              <c16:uniqueId val="{00000000-6EEB-4175-9DB8-528154010CD8}"/>
            </c:ext>
          </c:extLst>
        </c:ser>
        <c:ser>
          <c:idx val="1"/>
          <c:order val="1"/>
          <c:tx>
            <c:v>Modified Post-Dev Hydrograph</c:v>
          </c:tx>
          <c:spPr>
            <a:ln w="12700">
              <a:solidFill>
                <a:srgbClr val="FF00FF"/>
              </a:solidFill>
              <a:prstDash val="solid"/>
            </a:ln>
          </c:spPr>
          <c:marker>
            <c:symbol val="square"/>
            <c:size val="5"/>
            <c:spPr>
              <a:solidFill>
                <a:srgbClr val="FF00FF"/>
              </a:solidFill>
              <a:ln>
                <a:solidFill>
                  <a:srgbClr val="FF00FF"/>
                </a:solidFill>
                <a:prstDash val="solid"/>
              </a:ln>
            </c:spPr>
          </c:marker>
          <c:dLbls>
            <c:spPr>
              <a:noFill/>
              <a:ln w="25400">
                <a:noFill/>
              </a:ln>
            </c:spPr>
            <c:txPr>
              <a:bodyPr/>
              <a:lstStyle/>
              <a:p>
                <a:pPr>
                  <a:defRPr sz="125"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'Area A MRM Hydrographs'!$B$21:$B$24</c:f>
              <c:numCache>
                <c:formatCode>0.00</c:formatCode>
                <c:ptCount val="4"/>
                <c:pt idx="0">
                  <c:v>0</c:v>
                </c:pt>
                <c:pt idx="1">
                  <c:v>10</c:v>
                </c:pt>
                <c:pt idx="2">
                  <c:v>33</c:v>
                </c:pt>
                <c:pt idx="3">
                  <c:v>43</c:v>
                </c:pt>
              </c:numCache>
            </c:numRef>
          </c:xVal>
          <c:yVal>
            <c:numRef>
              <c:f>'Area A MRM Hydrographs'!$D$21:$D$24</c:f>
              <c:numCache>
                <c:formatCode>0.00</c:formatCode>
                <c:ptCount val="4"/>
                <c:pt idx="0">
                  <c:v>0</c:v>
                </c:pt>
                <c:pt idx="1">
                  <c:v>3.2036779413683667</c:v>
                </c:pt>
                <c:pt idx="2">
                  <c:v>3.2036779413683667</c:v>
                </c:pt>
                <c:pt idx="3">
                  <c:v>0</c:v>
                </c:pt>
              </c:numCache>
            </c:numRef>
          </c:yVal>
          <c:smooth val="0"/>
          <c:extLst>
            <c:ext xmlns:c16="http://schemas.microsoft.com/office/drawing/2014/chart" uri="{C3380CC4-5D6E-409C-BE32-E72D297353CC}">
              <c16:uniqueId val="{00000001-6EEB-4175-9DB8-528154010CD8}"/>
            </c:ext>
          </c:extLst>
        </c:ser>
        <c:dLbls>
          <c:showLegendKey val="0"/>
          <c:showVal val="0"/>
          <c:showCatName val="0"/>
          <c:showSerName val="0"/>
          <c:showPercent val="0"/>
          <c:showBubbleSize val="0"/>
        </c:dLbls>
        <c:axId val="170250240"/>
        <c:axId val="170252160"/>
      </c:scatterChart>
      <c:valAx>
        <c:axId val="17025024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en-US"/>
                  <a:t>Time (min)</a:t>
                </a:r>
              </a:p>
            </c:rich>
          </c:tx>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170252160"/>
        <c:crosses val="autoZero"/>
        <c:crossBetween val="midCat"/>
      </c:valAx>
      <c:valAx>
        <c:axId val="170252160"/>
        <c:scaling>
          <c:orientation val="minMax"/>
        </c:scaling>
        <c:delete val="0"/>
        <c:axPos val="l"/>
        <c:title>
          <c:tx>
            <c:rich>
              <a:bodyPr/>
              <a:lstStyle/>
              <a:p>
                <a:pPr>
                  <a:defRPr sz="125" b="1" i="0" u="none" strike="noStrike" baseline="0">
                    <a:solidFill>
                      <a:srgbClr val="000000"/>
                    </a:solidFill>
                    <a:latin typeface="Arial"/>
                    <a:ea typeface="Arial"/>
                    <a:cs typeface="Arial"/>
                  </a:defRPr>
                </a:pPr>
                <a:r>
                  <a:rPr lang="en-US"/>
                  <a:t>Q (cfs)</a:t>
                </a:r>
              </a:p>
            </c:rich>
          </c:tx>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170250240"/>
        <c:crosses val="autoZero"/>
        <c:crossBetween val="midCat"/>
      </c:valAx>
      <c:spPr>
        <a:solidFill>
          <a:srgbClr val="C0C0C0"/>
        </a:solidFill>
        <a:ln w="12700">
          <a:solidFill>
            <a:srgbClr val="808080"/>
          </a:solidFill>
          <a:prstDash val="solid"/>
        </a:ln>
      </c:spPr>
    </c:plotArea>
    <c:legend>
      <c:legendPos val="b"/>
      <c:overlay val="0"/>
      <c:spPr>
        <a:solidFill>
          <a:srgbClr val="FFFFFF"/>
        </a:solidFill>
        <a:ln w="3175">
          <a:solidFill>
            <a:srgbClr val="000000"/>
          </a:solidFill>
          <a:prstDash val="solid"/>
        </a:ln>
      </c:spPr>
      <c:txPr>
        <a:bodyPr/>
        <a:lstStyle/>
        <a:p>
          <a:pPr>
            <a:defRPr sz="1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2-Year</a:t>
            </a:r>
          </a:p>
        </c:rich>
      </c:tx>
      <c:layout>
        <c:manualLayout>
          <c:xMode val="edge"/>
          <c:yMode val="edge"/>
          <c:x val="0.44834389853315115"/>
          <c:y val="2.8142589118198873E-2"/>
        </c:manualLayout>
      </c:layout>
      <c:overlay val="0"/>
      <c:spPr>
        <a:noFill/>
        <a:ln w="25400">
          <a:noFill/>
        </a:ln>
      </c:spPr>
    </c:title>
    <c:autoTitleDeleted val="0"/>
    <c:plotArea>
      <c:layout>
        <c:manualLayout>
          <c:layoutTarget val="inner"/>
          <c:xMode val="edge"/>
          <c:yMode val="edge"/>
          <c:x val="0.144249787268875"/>
          <c:y val="0.14071294559099437"/>
          <c:w val="0.79922179432755069"/>
          <c:h val="0.69230769230769229"/>
        </c:manualLayout>
      </c:layout>
      <c:scatterChart>
        <c:scatterStyle val="lineMarker"/>
        <c:varyColors val="0"/>
        <c:ser>
          <c:idx val="0"/>
          <c:order val="0"/>
          <c:tx>
            <c:v>Pre-Dev Peak Q Hydrograph</c:v>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'Area B RM Hydrographs'!$B$14:$B$16</c:f>
              <c:numCache>
                <c:formatCode>0.00</c:formatCode>
                <c:ptCount val="3"/>
                <c:pt idx="0">
                  <c:v>0</c:v>
                </c:pt>
                <c:pt idx="1">
                  <c:v>20</c:v>
                </c:pt>
                <c:pt idx="2">
                  <c:v>40</c:v>
                </c:pt>
              </c:numCache>
            </c:numRef>
          </c:xVal>
          <c:yVal>
            <c:numRef>
              <c:f>'Area B RM Hydrographs'!$D$14:$D$16</c:f>
              <c:numCache>
                <c:formatCode>0.00</c:formatCode>
                <c:ptCount val="3"/>
                <c:pt idx="0">
                  <c:v>0</c:v>
                </c:pt>
                <c:pt idx="1">
                  <c:v>2.1282062134900901</c:v>
                </c:pt>
                <c:pt idx="2">
                  <c:v>0</c:v>
                </c:pt>
              </c:numCache>
            </c:numRef>
          </c:yVal>
          <c:smooth val="0"/>
          <c:extLst>
            <c:ext xmlns:c16="http://schemas.microsoft.com/office/drawing/2014/chart" uri="{C3380CC4-5D6E-409C-BE32-E72D297353CC}">
              <c16:uniqueId val="{00000000-A10A-4B8C-BFAB-D8D4EC3257CA}"/>
            </c:ext>
          </c:extLst>
        </c:ser>
        <c:ser>
          <c:idx val="1"/>
          <c:order val="1"/>
          <c:tx>
            <c:v>Post-Dev Peak Q Hydrograph</c:v>
          </c:tx>
          <c:spPr>
            <a:ln w="12700">
              <a:solidFill>
                <a:srgbClr val="FF00FF"/>
              </a:solidFill>
              <a:prstDash val="solid"/>
            </a:ln>
          </c:spPr>
          <c:marker>
            <c:symbol val="square"/>
            <c:size val="5"/>
            <c:spPr>
              <a:solidFill>
                <a:srgbClr val="FF00FF"/>
              </a:solidFill>
              <a:ln>
                <a:solidFill>
                  <a:srgbClr val="FF00FF"/>
                </a:solidFill>
                <a:prstDash val="solid"/>
              </a:ln>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'Area B RM Hydrographs'!$B$21:$B$23</c:f>
              <c:numCache>
                <c:formatCode>0.00</c:formatCode>
                <c:ptCount val="3"/>
                <c:pt idx="0">
                  <c:v>0</c:v>
                </c:pt>
                <c:pt idx="1">
                  <c:v>10</c:v>
                </c:pt>
                <c:pt idx="2">
                  <c:v>20</c:v>
                </c:pt>
              </c:numCache>
            </c:numRef>
          </c:xVal>
          <c:yVal>
            <c:numRef>
              <c:f>'Area B RM Hydrographs'!$D$21:$D$23</c:f>
              <c:numCache>
                <c:formatCode>0.00</c:formatCode>
                <c:ptCount val="3"/>
                <c:pt idx="0">
                  <c:v>0</c:v>
                </c:pt>
                <c:pt idx="1">
                  <c:v>6.5796486589413394</c:v>
                </c:pt>
                <c:pt idx="2">
                  <c:v>0</c:v>
                </c:pt>
              </c:numCache>
            </c:numRef>
          </c:yVal>
          <c:smooth val="0"/>
          <c:extLst>
            <c:ext xmlns:c16="http://schemas.microsoft.com/office/drawing/2014/chart" uri="{C3380CC4-5D6E-409C-BE32-E72D297353CC}">
              <c16:uniqueId val="{00000001-A10A-4B8C-BFAB-D8D4EC3257CA}"/>
            </c:ext>
          </c:extLst>
        </c:ser>
        <c:dLbls>
          <c:showLegendKey val="0"/>
          <c:showVal val="0"/>
          <c:showCatName val="0"/>
          <c:showSerName val="0"/>
          <c:showPercent val="0"/>
          <c:showBubbleSize val="0"/>
        </c:dLbls>
        <c:axId val="170307584"/>
        <c:axId val="170309504"/>
      </c:scatterChart>
      <c:valAx>
        <c:axId val="170307584"/>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n-US"/>
                  <a:t>Time (min)</a:t>
                </a:r>
              </a:p>
            </c:rich>
          </c:tx>
          <c:layout>
            <c:manualLayout>
              <c:xMode val="edge"/>
              <c:yMode val="edge"/>
              <c:x val="0.48148230009260534"/>
              <c:y val="0.8836772983114447"/>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0309504"/>
        <c:crosses val="autoZero"/>
        <c:crossBetween val="midCat"/>
      </c:valAx>
      <c:valAx>
        <c:axId val="170309504"/>
        <c:scaling>
          <c:orientation val="minMax"/>
        </c:scaling>
        <c:delete val="0"/>
        <c:axPos val="l"/>
        <c:title>
          <c:tx>
            <c:rich>
              <a:bodyPr/>
              <a:lstStyle/>
              <a:p>
                <a:pPr>
                  <a:defRPr sz="800" b="1" i="0" u="none" strike="noStrike" baseline="0">
                    <a:solidFill>
                      <a:srgbClr val="000000"/>
                    </a:solidFill>
                    <a:latin typeface="Arial"/>
                    <a:ea typeface="Arial"/>
                    <a:cs typeface="Arial"/>
                  </a:defRPr>
                </a:pPr>
                <a:r>
                  <a:rPr lang="en-US"/>
                  <a:t>Q (cfs)</a:t>
                </a:r>
              </a:p>
            </c:rich>
          </c:tx>
          <c:layout>
            <c:manualLayout>
              <c:xMode val="edge"/>
              <c:yMode val="edge"/>
              <c:x val="3.1189083820662766E-2"/>
              <c:y val="0.44840525328330205"/>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0307584"/>
        <c:crosses val="autoZero"/>
        <c:crossBetween val="midCat"/>
      </c:valAx>
      <c:spPr>
        <a:solidFill>
          <a:srgbClr val="FFFFFF"/>
        </a:solidFill>
        <a:ln w="12700">
          <a:solidFill>
            <a:srgbClr val="808080"/>
          </a:solidFill>
          <a:prstDash val="solid"/>
        </a:ln>
      </c:spPr>
    </c:plotArea>
    <c:legend>
      <c:legendPos val="b"/>
      <c:layout>
        <c:manualLayout>
          <c:xMode val="edge"/>
          <c:yMode val="edge"/>
          <c:x val="0.2007801364010785"/>
          <c:y val="0.9455909943714822"/>
          <c:w val="0.68616107197126674"/>
          <c:h val="4.1275797373358403E-2"/>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5-Year</a:t>
            </a:r>
          </a:p>
        </c:rich>
      </c:tx>
      <c:layout>
        <c:manualLayout>
          <c:xMode val="edge"/>
          <c:yMode val="edge"/>
          <c:x val="0.44834389853315115"/>
          <c:y val="2.8142589118198873E-2"/>
        </c:manualLayout>
      </c:layout>
      <c:overlay val="0"/>
      <c:spPr>
        <a:noFill/>
        <a:ln w="25400">
          <a:noFill/>
        </a:ln>
      </c:spPr>
    </c:title>
    <c:autoTitleDeleted val="0"/>
    <c:plotArea>
      <c:layout>
        <c:manualLayout>
          <c:layoutTarget val="inner"/>
          <c:xMode val="edge"/>
          <c:yMode val="edge"/>
          <c:x val="0.144249787268875"/>
          <c:y val="0.14071294559099437"/>
          <c:w val="0.79922179432755069"/>
          <c:h val="0.69230769230769229"/>
        </c:manualLayout>
      </c:layout>
      <c:scatterChart>
        <c:scatterStyle val="lineMarker"/>
        <c:varyColors val="0"/>
        <c:ser>
          <c:idx val="0"/>
          <c:order val="0"/>
          <c:tx>
            <c:v>Pre-Dev Peak Q Hydrograph</c:v>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'Area B RM Hydrographs'!$G$14:$G$16</c:f>
              <c:numCache>
                <c:formatCode>0.00</c:formatCode>
                <c:ptCount val="3"/>
                <c:pt idx="0">
                  <c:v>0</c:v>
                </c:pt>
                <c:pt idx="1">
                  <c:v>20</c:v>
                </c:pt>
                <c:pt idx="2">
                  <c:v>40</c:v>
                </c:pt>
              </c:numCache>
            </c:numRef>
          </c:xVal>
          <c:yVal>
            <c:numRef>
              <c:f>'Area B RM Hydrographs'!$I$14:$I$16</c:f>
              <c:numCache>
                <c:formatCode>0.00</c:formatCode>
                <c:ptCount val="3"/>
                <c:pt idx="0">
                  <c:v>0</c:v>
                </c:pt>
                <c:pt idx="1">
                  <c:v>2.5860381326140294</c:v>
                </c:pt>
                <c:pt idx="2">
                  <c:v>0</c:v>
                </c:pt>
              </c:numCache>
            </c:numRef>
          </c:yVal>
          <c:smooth val="0"/>
          <c:extLst>
            <c:ext xmlns:c16="http://schemas.microsoft.com/office/drawing/2014/chart" uri="{C3380CC4-5D6E-409C-BE32-E72D297353CC}">
              <c16:uniqueId val="{00000000-5CFD-4DD1-8497-373B270A308B}"/>
            </c:ext>
          </c:extLst>
        </c:ser>
        <c:ser>
          <c:idx val="1"/>
          <c:order val="1"/>
          <c:tx>
            <c:v>Post-Dev Peak Q Hydrograph</c:v>
          </c:tx>
          <c:spPr>
            <a:ln w="12700">
              <a:solidFill>
                <a:srgbClr val="FF00FF"/>
              </a:solidFill>
              <a:prstDash val="solid"/>
            </a:ln>
          </c:spPr>
          <c:marker>
            <c:symbol val="square"/>
            <c:size val="5"/>
            <c:spPr>
              <a:solidFill>
                <a:srgbClr val="FF00FF"/>
              </a:solidFill>
              <a:ln>
                <a:solidFill>
                  <a:srgbClr val="FF00FF"/>
                </a:solidFill>
                <a:prstDash val="solid"/>
              </a:ln>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'Area B RM Hydrographs'!$G$21:$G$23</c:f>
              <c:numCache>
                <c:formatCode>0.00</c:formatCode>
                <c:ptCount val="3"/>
                <c:pt idx="0">
                  <c:v>0</c:v>
                </c:pt>
                <c:pt idx="1">
                  <c:v>10</c:v>
                </c:pt>
                <c:pt idx="2">
                  <c:v>20</c:v>
                </c:pt>
              </c:numCache>
            </c:numRef>
          </c:xVal>
          <c:yVal>
            <c:numRef>
              <c:f>'Area B RM Hydrographs'!$I$21:$I$23</c:f>
              <c:numCache>
                <c:formatCode>0.00</c:formatCode>
                <c:ptCount val="3"/>
                <c:pt idx="0">
                  <c:v>0</c:v>
                </c:pt>
                <c:pt idx="1">
                  <c:v>7.8183990645821035</c:v>
                </c:pt>
                <c:pt idx="2">
                  <c:v>0</c:v>
                </c:pt>
              </c:numCache>
            </c:numRef>
          </c:yVal>
          <c:smooth val="0"/>
          <c:extLst>
            <c:ext xmlns:c16="http://schemas.microsoft.com/office/drawing/2014/chart" uri="{C3380CC4-5D6E-409C-BE32-E72D297353CC}">
              <c16:uniqueId val="{00000001-5CFD-4DD1-8497-373B270A308B}"/>
            </c:ext>
          </c:extLst>
        </c:ser>
        <c:dLbls>
          <c:showLegendKey val="0"/>
          <c:showVal val="0"/>
          <c:showCatName val="0"/>
          <c:showSerName val="0"/>
          <c:showPercent val="0"/>
          <c:showBubbleSize val="0"/>
        </c:dLbls>
        <c:axId val="171798528"/>
        <c:axId val="171800448"/>
      </c:scatterChart>
      <c:valAx>
        <c:axId val="171798528"/>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n-US"/>
                  <a:t>Time (min)</a:t>
                </a:r>
              </a:p>
            </c:rich>
          </c:tx>
          <c:layout>
            <c:manualLayout>
              <c:xMode val="edge"/>
              <c:yMode val="edge"/>
              <c:x val="0.48148230009260534"/>
              <c:y val="0.8836772983114447"/>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1800448"/>
        <c:crosses val="autoZero"/>
        <c:crossBetween val="midCat"/>
      </c:valAx>
      <c:valAx>
        <c:axId val="171800448"/>
        <c:scaling>
          <c:orientation val="minMax"/>
        </c:scaling>
        <c:delete val="0"/>
        <c:axPos val="l"/>
        <c:title>
          <c:tx>
            <c:rich>
              <a:bodyPr/>
              <a:lstStyle/>
              <a:p>
                <a:pPr>
                  <a:defRPr sz="800" b="1" i="0" u="none" strike="noStrike" baseline="0">
                    <a:solidFill>
                      <a:srgbClr val="000000"/>
                    </a:solidFill>
                    <a:latin typeface="Arial"/>
                    <a:ea typeface="Arial"/>
                    <a:cs typeface="Arial"/>
                  </a:defRPr>
                </a:pPr>
                <a:r>
                  <a:rPr lang="en-US"/>
                  <a:t>Q (cfs)</a:t>
                </a:r>
              </a:p>
            </c:rich>
          </c:tx>
          <c:layout>
            <c:manualLayout>
              <c:xMode val="edge"/>
              <c:yMode val="edge"/>
              <c:x val="3.1189083820662766E-2"/>
              <c:y val="0.44840525328330205"/>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1798528"/>
        <c:crosses val="autoZero"/>
        <c:crossBetween val="midCat"/>
      </c:valAx>
      <c:spPr>
        <a:solidFill>
          <a:srgbClr val="FFFFFF"/>
        </a:solidFill>
        <a:ln w="12700">
          <a:solidFill>
            <a:srgbClr val="808080"/>
          </a:solidFill>
          <a:prstDash val="solid"/>
        </a:ln>
      </c:spPr>
    </c:plotArea>
    <c:legend>
      <c:legendPos val="b"/>
      <c:layout>
        <c:manualLayout>
          <c:xMode val="edge"/>
          <c:yMode val="edge"/>
          <c:x val="0.2007801364010785"/>
          <c:y val="0.9455909943714822"/>
          <c:w val="0.68616107197126674"/>
          <c:h val="4.1275797373358403E-2"/>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en-US"/>
              <a:t>Inflow Hydrograph</a:t>
            </a:r>
          </a:p>
        </c:rich>
      </c:tx>
      <c:overlay val="0"/>
      <c:spPr>
        <a:noFill/>
        <a:ln w="25400">
          <a:noFill/>
        </a:ln>
      </c:spPr>
    </c:title>
    <c:autoTitleDeleted val="0"/>
    <c:plotArea>
      <c:layout/>
      <c:scatterChart>
        <c:scatterStyle val="smoothMarker"/>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xVal>
            <c:numRef>
              <c:f>Design!#REF!</c:f>
              <c:numCache>
                <c:formatCode>General</c:formatCode>
                <c:ptCount val="1"/>
                <c:pt idx="0">
                  <c:v>1</c:v>
                </c:pt>
              </c:numCache>
            </c:numRef>
          </c:xVal>
          <c:yVal>
            <c:numRef>
              <c:f>Design!#REF!</c:f>
              <c:numCache>
                <c:formatCode>General</c:formatCode>
                <c:ptCount val="1"/>
                <c:pt idx="0">
                  <c:v>1</c:v>
                </c:pt>
              </c:numCache>
            </c:numRef>
          </c:yVal>
          <c:smooth val="1"/>
          <c:extLst>
            <c:ext xmlns:c16="http://schemas.microsoft.com/office/drawing/2014/chart" uri="{C3380CC4-5D6E-409C-BE32-E72D297353CC}">
              <c16:uniqueId val="{00000000-3CFE-4417-A105-2F43EA0CC95E}"/>
            </c:ext>
          </c:extLst>
        </c:ser>
        <c:dLbls>
          <c:showLegendKey val="0"/>
          <c:showVal val="0"/>
          <c:showCatName val="0"/>
          <c:showSerName val="0"/>
          <c:showPercent val="0"/>
          <c:showBubbleSize val="0"/>
        </c:dLbls>
        <c:axId val="161997184"/>
        <c:axId val="161999488"/>
      </c:scatterChart>
      <c:valAx>
        <c:axId val="161997184"/>
        <c:scaling>
          <c:orientation val="minMax"/>
        </c:scaling>
        <c:delete val="0"/>
        <c:axPos val="b"/>
        <c:majorGridlines>
          <c:spPr>
            <a:ln w="3175">
              <a:solidFill>
                <a:srgbClr val="000000"/>
              </a:solidFill>
              <a:prstDash val="solid"/>
            </a:ln>
          </c:spPr>
        </c:majorGridlines>
        <c:title>
          <c:tx>
            <c:rich>
              <a:bodyPr/>
              <a:lstStyle/>
              <a:p>
                <a:pPr>
                  <a:defRPr sz="150" b="1" i="0" u="none" strike="noStrike" baseline="0">
                    <a:solidFill>
                      <a:srgbClr val="000000"/>
                    </a:solidFill>
                    <a:latin typeface="Arial"/>
                    <a:ea typeface="Arial"/>
                    <a:cs typeface="Arial"/>
                  </a:defRPr>
                </a:pPr>
                <a:r>
                  <a:rPr lang="en-US"/>
                  <a:t>Time (min)</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en-US"/>
          </a:p>
        </c:txPr>
        <c:crossAx val="161999488"/>
        <c:crosses val="autoZero"/>
        <c:crossBetween val="midCat"/>
        <c:majorUnit val="10"/>
      </c:valAx>
      <c:valAx>
        <c:axId val="161999488"/>
        <c:scaling>
          <c:orientation val="minMax"/>
          <c:min val="0"/>
        </c:scaling>
        <c:delete val="0"/>
        <c:axPos val="l"/>
        <c:majorGridlines>
          <c:spPr>
            <a:ln w="3175">
              <a:solidFill>
                <a:srgbClr val="000000"/>
              </a:solidFill>
              <a:prstDash val="solid"/>
            </a:ln>
          </c:spPr>
        </c:majorGridlines>
        <c:title>
          <c:tx>
            <c:rich>
              <a:bodyPr/>
              <a:lstStyle/>
              <a:p>
                <a:pPr>
                  <a:defRPr sz="150" b="1" i="0" u="none" strike="noStrike" baseline="0">
                    <a:solidFill>
                      <a:srgbClr val="000000"/>
                    </a:solidFill>
                    <a:latin typeface="Arial"/>
                    <a:ea typeface="Arial"/>
                    <a:cs typeface="Arial"/>
                  </a:defRPr>
                </a:pPr>
                <a:r>
                  <a:rPr lang="en-US"/>
                  <a:t>Flow (cfs)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en-US"/>
          </a:p>
        </c:txPr>
        <c:crossAx val="161997184"/>
        <c:crosses val="autoZero"/>
        <c:crossBetween val="midCat"/>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10-Year</a:t>
            </a:r>
          </a:p>
        </c:rich>
      </c:tx>
      <c:layout>
        <c:manualLayout>
          <c:xMode val="edge"/>
          <c:yMode val="edge"/>
          <c:x val="0.44054662757798546"/>
          <c:y val="2.8142589118198873E-2"/>
        </c:manualLayout>
      </c:layout>
      <c:overlay val="0"/>
      <c:spPr>
        <a:noFill/>
        <a:ln w="25400">
          <a:noFill/>
        </a:ln>
      </c:spPr>
    </c:title>
    <c:autoTitleDeleted val="0"/>
    <c:plotArea>
      <c:layout>
        <c:manualLayout>
          <c:layoutTarget val="inner"/>
          <c:xMode val="edge"/>
          <c:yMode val="edge"/>
          <c:x val="0.144249787268875"/>
          <c:y val="0.14071294559099437"/>
          <c:w val="0.79922179432755069"/>
          <c:h val="0.69230769230769229"/>
        </c:manualLayout>
      </c:layout>
      <c:scatterChart>
        <c:scatterStyle val="lineMarker"/>
        <c:varyColors val="0"/>
        <c:ser>
          <c:idx val="0"/>
          <c:order val="0"/>
          <c:tx>
            <c:v>Pre-Dev Peak Q Hydrograph</c:v>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'Area B RM Hydrographs'!$L$14:$L$16</c:f>
              <c:numCache>
                <c:formatCode>0.00</c:formatCode>
                <c:ptCount val="3"/>
                <c:pt idx="0">
                  <c:v>0</c:v>
                </c:pt>
                <c:pt idx="1">
                  <c:v>20</c:v>
                </c:pt>
                <c:pt idx="2">
                  <c:v>40</c:v>
                </c:pt>
              </c:numCache>
            </c:numRef>
          </c:xVal>
          <c:yVal>
            <c:numRef>
              <c:f>'Area B RM Hydrographs'!$N$14:$N$16</c:f>
              <c:numCache>
                <c:formatCode>0.00</c:formatCode>
                <c:ptCount val="3"/>
                <c:pt idx="0">
                  <c:v>0</c:v>
                </c:pt>
                <c:pt idx="1">
                  <c:v>2.939120377454187</c:v>
                </c:pt>
                <c:pt idx="2">
                  <c:v>49</c:v>
                </c:pt>
              </c:numCache>
            </c:numRef>
          </c:yVal>
          <c:smooth val="0"/>
          <c:extLst>
            <c:ext xmlns:c16="http://schemas.microsoft.com/office/drawing/2014/chart" uri="{C3380CC4-5D6E-409C-BE32-E72D297353CC}">
              <c16:uniqueId val="{00000000-BEC6-48F2-927E-B956D5055EDF}"/>
            </c:ext>
          </c:extLst>
        </c:ser>
        <c:ser>
          <c:idx val="1"/>
          <c:order val="1"/>
          <c:tx>
            <c:v>Post-Dev Peak Q Hydrograph</c:v>
          </c:tx>
          <c:spPr>
            <a:ln w="12700">
              <a:solidFill>
                <a:srgbClr val="FF00FF"/>
              </a:solidFill>
              <a:prstDash val="solid"/>
            </a:ln>
          </c:spPr>
          <c:marker>
            <c:symbol val="square"/>
            <c:size val="5"/>
            <c:spPr>
              <a:solidFill>
                <a:srgbClr val="FF00FF"/>
              </a:solidFill>
              <a:ln>
                <a:solidFill>
                  <a:srgbClr val="FF00FF"/>
                </a:solidFill>
                <a:prstDash val="solid"/>
              </a:ln>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'Area B RM Hydrographs'!$L$21:$L$23</c:f>
              <c:numCache>
                <c:formatCode>0.00</c:formatCode>
                <c:ptCount val="3"/>
                <c:pt idx="0">
                  <c:v>0</c:v>
                </c:pt>
                <c:pt idx="1">
                  <c:v>10</c:v>
                </c:pt>
                <c:pt idx="2">
                  <c:v>20</c:v>
                </c:pt>
              </c:numCache>
            </c:numRef>
          </c:xVal>
          <c:yVal>
            <c:numRef>
              <c:f>'Area B RM Hydrographs'!$N$21:$N$23</c:f>
              <c:numCache>
                <c:formatCode>0.00</c:formatCode>
                <c:ptCount val="3"/>
                <c:pt idx="0">
                  <c:v>0</c:v>
                </c:pt>
                <c:pt idx="1">
                  <c:v>8.7315127292402046</c:v>
                </c:pt>
                <c:pt idx="2">
                  <c:v>0</c:v>
                </c:pt>
              </c:numCache>
            </c:numRef>
          </c:yVal>
          <c:smooth val="0"/>
          <c:extLst>
            <c:ext xmlns:c16="http://schemas.microsoft.com/office/drawing/2014/chart" uri="{C3380CC4-5D6E-409C-BE32-E72D297353CC}">
              <c16:uniqueId val="{00000001-BEC6-48F2-927E-B956D5055EDF}"/>
            </c:ext>
          </c:extLst>
        </c:ser>
        <c:dLbls>
          <c:showLegendKey val="0"/>
          <c:showVal val="0"/>
          <c:showCatName val="0"/>
          <c:showSerName val="0"/>
          <c:showPercent val="0"/>
          <c:showBubbleSize val="0"/>
        </c:dLbls>
        <c:axId val="171737472"/>
        <c:axId val="171739392"/>
      </c:scatterChart>
      <c:valAx>
        <c:axId val="17173747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n-US"/>
                  <a:t>Time (min)</a:t>
                </a:r>
              </a:p>
            </c:rich>
          </c:tx>
          <c:layout>
            <c:manualLayout>
              <c:xMode val="edge"/>
              <c:yMode val="edge"/>
              <c:x val="0.48148230009260534"/>
              <c:y val="0.8836772983114447"/>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1739392"/>
        <c:crosses val="autoZero"/>
        <c:crossBetween val="midCat"/>
      </c:valAx>
      <c:valAx>
        <c:axId val="171739392"/>
        <c:scaling>
          <c:orientation val="minMax"/>
        </c:scaling>
        <c:delete val="0"/>
        <c:axPos val="l"/>
        <c:title>
          <c:tx>
            <c:rich>
              <a:bodyPr/>
              <a:lstStyle/>
              <a:p>
                <a:pPr>
                  <a:defRPr sz="800" b="1" i="0" u="none" strike="noStrike" baseline="0">
                    <a:solidFill>
                      <a:srgbClr val="000000"/>
                    </a:solidFill>
                    <a:latin typeface="Arial"/>
                    <a:ea typeface="Arial"/>
                    <a:cs typeface="Arial"/>
                  </a:defRPr>
                </a:pPr>
                <a:r>
                  <a:rPr lang="en-US"/>
                  <a:t>Q (cfs)</a:t>
                </a:r>
              </a:p>
            </c:rich>
          </c:tx>
          <c:layout>
            <c:manualLayout>
              <c:xMode val="edge"/>
              <c:yMode val="edge"/>
              <c:x val="3.1189083820662766E-2"/>
              <c:y val="0.44840525328330205"/>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1737472"/>
        <c:crosses val="autoZero"/>
        <c:crossBetween val="midCat"/>
      </c:valAx>
      <c:spPr>
        <a:solidFill>
          <a:srgbClr val="FFFFFF"/>
        </a:solidFill>
        <a:ln w="12700">
          <a:solidFill>
            <a:srgbClr val="808080"/>
          </a:solidFill>
          <a:prstDash val="solid"/>
        </a:ln>
      </c:spPr>
    </c:plotArea>
    <c:legend>
      <c:legendPos val="b"/>
      <c:layout>
        <c:manualLayout>
          <c:xMode val="edge"/>
          <c:yMode val="edge"/>
          <c:x val="0.2007801364010785"/>
          <c:y val="0.9455909943714822"/>
          <c:w val="0.68616107197126674"/>
          <c:h val="4.1275797373358403E-2"/>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25-Year</a:t>
            </a:r>
          </a:p>
        </c:rich>
      </c:tx>
      <c:layout>
        <c:manualLayout>
          <c:xMode val="edge"/>
          <c:yMode val="edge"/>
          <c:x val="0.44054662757798546"/>
          <c:y val="2.8142589118198873E-2"/>
        </c:manualLayout>
      </c:layout>
      <c:overlay val="0"/>
      <c:spPr>
        <a:noFill/>
        <a:ln w="25400">
          <a:noFill/>
        </a:ln>
      </c:spPr>
    </c:title>
    <c:autoTitleDeleted val="0"/>
    <c:plotArea>
      <c:layout>
        <c:manualLayout>
          <c:layoutTarget val="inner"/>
          <c:xMode val="edge"/>
          <c:yMode val="edge"/>
          <c:x val="0.144249787268875"/>
          <c:y val="0.14071294559099437"/>
          <c:w val="0.79922179432755069"/>
          <c:h val="0.69230769230769229"/>
        </c:manualLayout>
      </c:layout>
      <c:scatterChart>
        <c:scatterStyle val="lineMarker"/>
        <c:varyColors val="0"/>
        <c:ser>
          <c:idx val="0"/>
          <c:order val="0"/>
          <c:tx>
            <c:v>Pre-Dev Peak Q Hydrograph</c:v>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'Area B RM Hydrographs'!$B$54:$B$56</c:f>
              <c:numCache>
                <c:formatCode>0.00</c:formatCode>
                <c:ptCount val="3"/>
                <c:pt idx="0">
                  <c:v>0</c:v>
                </c:pt>
                <c:pt idx="1">
                  <c:v>20</c:v>
                </c:pt>
                <c:pt idx="2">
                  <c:v>40</c:v>
                </c:pt>
              </c:numCache>
            </c:numRef>
          </c:xVal>
          <c:yVal>
            <c:numRef>
              <c:f>'Area B RM Hydrographs'!$D$54:$D$56</c:f>
              <c:numCache>
                <c:formatCode>0.00</c:formatCode>
                <c:ptCount val="3"/>
                <c:pt idx="0">
                  <c:v>0</c:v>
                </c:pt>
                <c:pt idx="1">
                  <c:v>3.3822375420669646</c:v>
                </c:pt>
                <c:pt idx="2">
                  <c:v>0</c:v>
                </c:pt>
              </c:numCache>
            </c:numRef>
          </c:yVal>
          <c:smooth val="0"/>
          <c:extLst>
            <c:ext xmlns:c16="http://schemas.microsoft.com/office/drawing/2014/chart" uri="{C3380CC4-5D6E-409C-BE32-E72D297353CC}">
              <c16:uniqueId val="{00000000-21A8-48DF-90FF-B43FDA2F155C}"/>
            </c:ext>
          </c:extLst>
        </c:ser>
        <c:ser>
          <c:idx val="1"/>
          <c:order val="1"/>
          <c:tx>
            <c:v>Post-Dev Peak Q Hydrograph</c:v>
          </c:tx>
          <c:spPr>
            <a:ln w="12700">
              <a:solidFill>
                <a:srgbClr val="FF00FF"/>
              </a:solidFill>
              <a:prstDash val="solid"/>
            </a:ln>
          </c:spPr>
          <c:marker>
            <c:symbol val="square"/>
            <c:size val="5"/>
            <c:spPr>
              <a:solidFill>
                <a:srgbClr val="FF00FF"/>
              </a:solidFill>
              <a:ln>
                <a:solidFill>
                  <a:srgbClr val="FF00FF"/>
                </a:solidFill>
                <a:prstDash val="solid"/>
              </a:ln>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'Area B RM Hydrographs'!$B$61:$B$63</c:f>
              <c:numCache>
                <c:formatCode>0.00</c:formatCode>
                <c:ptCount val="3"/>
                <c:pt idx="0">
                  <c:v>0</c:v>
                </c:pt>
                <c:pt idx="1">
                  <c:v>10</c:v>
                </c:pt>
                <c:pt idx="2">
                  <c:v>20</c:v>
                </c:pt>
              </c:numCache>
            </c:numRef>
          </c:xVal>
          <c:yVal>
            <c:numRef>
              <c:f>'Area B RM Hydrographs'!$D$61:$D$63</c:f>
              <c:numCache>
                <c:formatCode>0.00</c:formatCode>
                <c:ptCount val="3"/>
                <c:pt idx="0">
                  <c:v>0</c:v>
                </c:pt>
                <c:pt idx="1">
                  <c:v>9.9356069942666547</c:v>
                </c:pt>
                <c:pt idx="2">
                  <c:v>0</c:v>
                </c:pt>
              </c:numCache>
            </c:numRef>
          </c:yVal>
          <c:smooth val="0"/>
          <c:extLst>
            <c:ext xmlns:c16="http://schemas.microsoft.com/office/drawing/2014/chart" uri="{C3380CC4-5D6E-409C-BE32-E72D297353CC}">
              <c16:uniqueId val="{00000001-21A8-48DF-90FF-B43FDA2F155C}"/>
            </c:ext>
          </c:extLst>
        </c:ser>
        <c:dLbls>
          <c:showLegendKey val="0"/>
          <c:showVal val="0"/>
          <c:showCatName val="0"/>
          <c:showSerName val="0"/>
          <c:showPercent val="0"/>
          <c:showBubbleSize val="0"/>
        </c:dLbls>
        <c:axId val="171913216"/>
        <c:axId val="171915136"/>
      </c:scatterChart>
      <c:valAx>
        <c:axId val="17191321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n-US"/>
                  <a:t>Time (min)</a:t>
                </a:r>
              </a:p>
            </c:rich>
          </c:tx>
          <c:layout>
            <c:manualLayout>
              <c:xMode val="edge"/>
              <c:yMode val="edge"/>
              <c:x val="0.48148230009260534"/>
              <c:y val="0.8836772983114447"/>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1915136"/>
        <c:crosses val="autoZero"/>
        <c:crossBetween val="midCat"/>
      </c:valAx>
      <c:valAx>
        <c:axId val="171915136"/>
        <c:scaling>
          <c:orientation val="minMax"/>
        </c:scaling>
        <c:delete val="0"/>
        <c:axPos val="l"/>
        <c:title>
          <c:tx>
            <c:rich>
              <a:bodyPr/>
              <a:lstStyle/>
              <a:p>
                <a:pPr>
                  <a:defRPr sz="800" b="1" i="0" u="none" strike="noStrike" baseline="0">
                    <a:solidFill>
                      <a:srgbClr val="000000"/>
                    </a:solidFill>
                    <a:latin typeface="Arial"/>
                    <a:ea typeface="Arial"/>
                    <a:cs typeface="Arial"/>
                  </a:defRPr>
                </a:pPr>
                <a:r>
                  <a:rPr lang="en-US"/>
                  <a:t>Q (cfs)</a:t>
                </a:r>
              </a:p>
            </c:rich>
          </c:tx>
          <c:layout>
            <c:manualLayout>
              <c:xMode val="edge"/>
              <c:yMode val="edge"/>
              <c:x val="3.1189083820662766E-2"/>
              <c:y val="0.44840525328330205"/>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1913216"/>
        <c:crosses val="autoZero"/>
        <c:crossBetween val="midCat"/>
      </c:valAx>
      <c:spPr>
        <a:solidFill>
          <a:srgbClr val="FFFFFF"/>
        </a:solidFill>
        <a:ln w="12700">
          <a:solidFill>
            <a:srgbClr val="808080"/>
          </a:solidFill>
          <a:prstDash val="solid"/>
        </a:ln>
      </c:spPr>
    </c:plotArea>
    <c:legend>
      <c:legendPos val="b"/>
      <c:layout>
        <c:manualLayout>
          <c:xMode val="edge"/>
          <c:yMode val="edge"/>
          <c:x val="0.2007801364010785"/>
          <c:y val="0.9455909943714822"/>
          <c:w val="0.68616107197126674"/>
          <c:h val="4.1275797373358403E-2"/>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50-Year</a:t>
            </a:r>
          </a:p>
        </c:rich>
      </c:tx>
      <c:layout>
        <c:manualLayout>
          <c:xMode val="edge"/>
          <c:yMode val="edge"/>
          <c:x val="0.44054662757798546"/>
          <c:y val="2.8142589118198873E-2"/>
        </c:manualLayout>
      </c:layout>
      <c:overlay val="0"/>
      <c:spPr>
        <a:noFill/>
        <a:ln w="25400">
          <a:noFill/>
        </a:ln>
      </c:spPr>
    </c:title>
    <c:autoTitleDeleted val="0"/>
    <c:plotArea>
      <c:layout>
        <c:manualLayout>
          <c:layoutTarget val="inner"/>
          <c:xMode val="edge"/>
          <c:yMode val="edge"/>
          <c:x val="0.144249787268875"/>
          <c:y val="0.14071294559099437"/>
          <c:w val="0.79922179432755069"/>
          <c:h val="0.69230769230769229"/>
        </c:manualLayout>
      </c:layout>
      <c:scatterChart>
        <c:scatterStyle val="lineMarker"/>
        <c:varyColors val="0"/>
        <c:ser>
          <c:idx val="0"/>
          <c:order val="0"/>
          <c:tx>
            <c:v>Pre-Dev Peak Q Hydrograph</c:v>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'Area B RM Hydrographs'!$G$54:$G$56</c:f>
              <c:numCache>
                <c:formatCode>0.00</c:formatCode>
                <c:ptCount val="3"/>
                <c:pt idx="0">
                  <c:v>0</c:v>
                </c:pt>
                <c:pt idx="1">
                  <c:v>20</c:v>
                </c:pt>
                <c:pt idx="2">
                  <c:v>40</c:v>
                </c:pt>
              </c:numCache>
            </c:numRef>
          </c:xVal>
          <c:yVal>
            <c:numRef>
              <c:f>'Area B RM Hydrographs'!$I$54:$I$56</c:f>
              <c:numCache>
                <c:formatCode>0.00</c:formatCode>
                <c:ptCount val="3"/>
                <c:pt idx="0">
                  <c:v>0</c:v>
                </c:pt>
                <c:pt idx="1">
                  <c:v>3.6855400197114276</c:v>
                </c:pt>
                <c:pt idx="2">
                  <c:v>0</c:v>
                </c:pt>
              </c:numCache>
            </c:numRef>
          </c:yVal>
          <c:smooth val="0"/>
          <c:extLst>
            <c:ext xmlns:c16="http://schemas.microsoft.com/office/drawing/2014/chart" uri="{C3380CC4-5D6E-409C-BE32-E72D297353CC}">
              <c16:uniqueId val="{00000000-5472-4504-B211-29226A36B294}"/>
            </c:ext>
          </c:extLst>
        </c:ser>
        <c:ser>
          <c:idx val="1"/>
          <c:order val="1"/>
          <c:tx>
            <c:v>Post-Dev Peak Q Hydrograph</c:v>
          </c:tx>
          <c:spPr>
            <a:ln w="12700">
              <a:solidFill>
                <a:srgbClr val="FF00FF"/>
              </a:solidFill>
              <a:prstDash val="solid"/>
            </a:ln>
          </c:spPr>
          <c:marker>
            <c:symbol val="square"/>
            <c:size val="5"/>
            <c:spPr>
              <a:solidFill>
                <a:srgbClr val="FF00FF"/>
              </a:solidFill>
              <a:ln>
                <a:solidFill>
                  <a:srgbClr val="FF00FF"/>
                </a:solidFill>
                <a:prstDash val="solid"/>
              </a:ln>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'Area B RM Hydrographs'!$G$61:$G$63</c:f>
              <c:numCache>
                <c:formatCode>0.00</c:formatCode>
                <c:ptCount val="3"/>
                <c:pt idx="0">
                  <c:v>0</c:v>
                </c:pt>
                <c:pt idx="1">
                  <c:v>10</c:v>
                </c:pt>
                <c:pt idx="2">
                  <c:v>20</c:v>
                </c:pt>
              </c:numCache>
            </c:numRef>
          </c:xVal>
          <c:yVal>
            <c:numRef>
              <c:f>'Area B RM Hydrographs'!$I$61:$I$63</c:f>
              <c:numCache>
                <c:formatCode>0.00</c:formatCode>
                <c:ptCount val="3"/>
                <c:pt idx="0">
                  <c:v>0</c:v>
                </c:pt>
                <c:pt idx="1">
                  <c:v>10.875941542555834</c:v>
                </c:pt>
                <c:pt idx="2">
                  <c:v>0</c:v>
                </c:pt>
              </c:numCache>
            </c:numRef>
          </c:yVal>
          <c:smooth val="0"/>
          <c:extLst>
            <c:ext xmlns:c16="http://schemas.microsoft.com/office/drawing/2014/chart" uri="{C3380CC4-5D6E-409C-BE32-E72D297353CC}">
              <c16:uniqueId val="{00000001-5472-4504-B211-29226A36B294}"/>
            </c:ext>
          </c:extLst>
        </c:ser>
        <c:dLbls>
          <c:showLegendKey val="0"/>
          <c:showVal val="0"/>
          <c:showCatName val="0"/>
          <c:showSerName val="0"/>
          <c:showPercent val="0"/>
          <c:showBubbleSize val="0"/>
        </c:dLbls>
        <c:axId val="171958272"/>
        <c:axId val="171960192"/>
      </c:scatterChart>
      <c:valAx>
        <c:axId val="17195827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n-US"/>
                  <a:t>Time (min)</a:t>
                </a:r>
              </a:p>
            </c:rich>
          </c:tx>
          <c:layout>
            <c:manualLayout>
              <c:xMode val="edge"/>
              <c:yMode val="edge"/>
              <c:x val="0.48148230009260534"/>
              <c:y val="0.8836772983114447"/>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1960192"/>
        <c:crosses val="autoZero"/>
        <c:crossBetween val="midCat"/>
      </c:valAx>
      <c:valAx>
        <c:axId val="171960192"/>
        <c:scaling>
          <c:orientation val="minMax"/>
        </c:scaling>
        <c:delete val="0"/>
        <c:axPos val="l"/>
        <c:title>
          <c:tx>
            <c:rich>
              <a:bodyPr/>
              <a:lstStyle/>
              <a:p>
                <a:pPr>
                  <a:defRPr sz="800" b="1" i="0" u="none" strike="noStrike" baseline="0">
                    <a:solidFill>
                      <a:srgbClr val="000000"/>
                    </a:solidFill>
                    <a:latin typeface="Arial"/>
                    <a:ea typeface="Arial"/>
                    <a:cs typeface="Arial"/>
                  </a:defRPr>
                </a:pPr>
                <a:r>
                  <a:rPr lang="en-US"/>
                  <a:t>Q (cfs)</a:t>
                </a:r>
              </a:p>
            </c:rich>
          </c:tx>
          <c:layout>
            <c:manualLayout>
              <c:xMode val="edge"/>
              <c:yMode val="edge"/>
              <c:x val="3.1189083820662766E-2"/>
              <c:y val="0.44840525328330205"/>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1958272"/>
        <c:crosses val="autoZero"/>
        <c:crossBetween val="midCat"/>
      </c:valAx>
      <c:spPr>
        <a:solidFill>
          <a:srgbClr val="FFFFFF"/>
        </a:solidFill>
        <a:ln w="12700">
          <a:solidFill>
            <a:srgbClr val="808080"/>
          </a:solidFill>
          <a:prstDash val="solid"/>
        </a:ln>
      </c:spPr>
    </c:plotArea>
    <c:legend>
      <c:legendPos val="b"/>
      <c:layout>
        <c:manualLayout>
          <c:xMode val="edge"/>
          <c:yMode val="edge"/>
          <c:x val="0.2007801364010785"/>
          <c:y val="0.9455909943714822"/>
          <c:w val="0.68616107197126674"/>
          <c:h val="4.1275797373358403E-2"/>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100-Year</a:t>
            </a:r>
          </a:p>
        </c:rich>
      </c:tx>
      <c:layout>
        <c:manualLayout>
          <c:xMode val="edge"/>
          <c:yMode val="edge"/>
          <c:x val="0.43080003888402835"/>
          <c:y val="2.8142589118198873E-2"/>
        </c:manualLayout>
      </c:layout>
      <c:overlay val="0"/>
      <c:spPr>
        <a:noFill/>
        <a:ln w="25400">
          <a:noFill/>
        </a:ln>
      </c:spPr>
    </c:title>
    <c:autoTitleDeleted val="0"/>
    <c:plotArea>
      <c:layout>
        <c:manualLayout>
          <c:layoutTarget val="inner"/>
          <c:xMode val="edge"/>
          <c:yMode val="edge"/>
          <c:x val="0.144249787268875"/>
          <c:y val="0.14071294559099437"/>
          <c:w val="0.79922179432755069"/>
          <c:h val="0.69230769230769229"/>
        </c:manualLayout>
      </c:layout>
      <c:scatterChart>
        <c:scatterStyle val="lineMarker"/>
        <c:varyColors val="0"/>
        <c:ser>
          <c:idx val="0"/>
          <c:order val="0"/>
          <c:tx>
            <c:v>Pre-Dev Peak Q Hydrograph</c:v>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'Area B RM Hydrographs'!$L$54:$L$56</c:f>
              <c:numCache>
                <c:formatCode>0.00</c:formatCode>
                <c:ptCount val="3"/>
                <c:pt idx="0">
                  <c:v>0</c:v>
                </c:pt>
                <c:pt idx="1">
                  <c:v>20</c:v>
                </c:pt>
                <c:pt idx="2">
                  <c:v>40</c:v>
                </c:pt>
              </c:numCache>
            </c:numRef>
          </c:xVal>
          <c:yVal>
            <c:numRef>
              <c:f>'Area B RM Hydrographs'!$N$54:$N$56</c:f>
              <c:numCache>
                <c:formatCode>0.00</c:formatCode>
                <c:ptCount val="3"/>
                <c:pt idx="0">
                  <c:v>0</c:v>
                </c:pt>
                <c:pt idx="1">
                  <c:v>4.0381729567444724</c:v>
                </c:pt>
                <c:pt idx="2">
                  <c:v>0</c:v>
                </c:pt>
              </c:numCache>
            </c:numRef>
          </c:yVal>
          <c:smooth val="0"/>
          <c:extLst>
            <c:ext xmlns:c16="http://schemas.microsoft.com/office/drawing/2014/chart" uri="{C3380CC4-5D6E-409C-BE32-E72D297353CC}">
              <c16:uniqueId val="{00000000-F232-4C94-8F93-BB0274327AF4}"/>
            </c:ext>
          </c:extLst>
        </c:ser>
        <c:ser>
          <c:idx val="1"/>
          <c:order val="1"/>
          <c:tx>
            <c:v>Post-Dev Peak Q Hydrograph</c:v>
          </c:tx>
          <c:spPr>
            <a:ln w="12700">
              <a:solidFill>
                <a:srgbClr val="FF00FF"/>
              </a:solidFill>
              <a:prstDash val="solid"/>
            </a:ln>
          </c:spPr>
          <c:marker>
            <c:symbol val="square"/>
            <c:size val="5"/>
            <c:spPr>
              <a:solidFill>
                <a:srgbClr val="FF00FF"/>
              </a:solidFill>
              <a:ln>
                <a:solidFill>
                  <a:srgbClr val="FF00FF"/>
                </a:solidFill>
                <a:prstDash val="solid"/>
              </a:ln>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'Area B RM Hydrographs'!$L$61:$L$63</c:f>
              <c:numCache>
                <c:formatCode>0.00</c:formatCode>
                <c:ptCount val="3"/>
                <c:pt idx="0">
                  <c:v>0</c:v>
                </c:pt>
                <c:pt idx="1">
                  <c:v>10</c:v>
                </c:pt>
                <c:pt idx="2">
                  <c:v>20</c:v>
                </c:pt>
              </c:numCache>
            </c:numRef>
          </c:xVal>
          <c:yVal>
            <c:numRef>
              <c:f>'Area B RM Hydrographs'!$N$61:$N$63</c:f>
              <c:numCache>
                <c:formatCode>0.00</c:formatCode>
                <c:ptCount val="3"/>
                <c:pt idx="0">
                  <c:v>0</c:v>
                </c:pt>
                <c:pt idx="1">
                  <c:v>11.583786434876199</c:v>
                </c:pt>
                <c:pt idx="2">
                  <c:v>0</c:v>
                </c:pt>
              </c:numCache>
            </c:numRef>
          </c:yVal>
          <c:smooth val="0"/>
          <c:extLst>
            <c:ext xmlns:c16="http://schemas.microsoft.com/office/drawing/2014/chart" uri="{C3380CC4-5D6E-409C-BE32-E72D297353CC}">
              <c16:uniqueId val="{00000001-F232-4C94-8F93-BB0274327AF4}"/>
            </c:ext>
          </c:extLst>
        </c:ser>
        <c:dLbls>
          <c:showLegendKey val="0"/>
          <c:showVal val="0"/>
          <c:showCatName val="0"/>
          <c:showSerName val="0"/>
          <c:showPercent val="0"/>
          <c:showBubbleSize val="0"/>
        </c:dLbls>
        <c:axId val="172027904"/>
        <c:axId val="172029824"/>
      </c:scatterChart>
      <c:valAx>
        <c:axId val="172027904"/>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n-US"/>
                  <a:t>Time (min)</a:t>
                </a:r>
              </a:p>
            </c:rich>
          </c:tx>
          <c:layout>
            <c:manualLayout>
              <c:xMode val="edge"/>
              <c:yMode val="edge"/>
              <c:x val="0.48148230009260534"/>
              <c:y val="0.8836772983114447"/>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2029824"/>
        <c:crosses val="autoZero"/>
        <c:crossBetween val="midCat"/>
      </c:valAx>
      <c:valAx>
        <c:axId val="172029824"/>
        <c:scaling>
          <c:orientation val="minMax"/>
        </c:scaling>
        <c:delete val="0"/>
        <c:axPos val="l"/>
        <c:title>
          <c:tx>
            <c:rich>
              <a:bodyPr/>
              <a:lstStyle/>
              <a:p>
                <a:pPr>
                  <a:defRPr sz="800" b="1" i="0" u="none" strike="noStrike" baseline="0">
                    <a:solidFill>
                      <a:srgbClr val="000000"/>
                    </a:solidFill>
                    <a:latin typeface="Arial"/>
                    <a:ea typeface="Arial"/>
                    <a:cs typeface="Arial"/>
                  </a:defRPr>
                </a:pPr>
                <a:r>
                  <a:rPr lang="en-US"/>
                  <a:t>Q (cfs)</a:t>
                </a:r>
              </a:p>
            </c:rich>
          </c:tx>
          <c:layout>
            <c:manualLayout>
              <c:xMode val="edge"/>
              <c:yMode val="edge"/>
              <c:x val="3.1189083820662766E-2"/>
              <c:y val="0.44840525328330205"/>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2027904"/>
        <c:crosses val="autoZero"/>
        <c:crossBetween val="midCat"/>
      </c:valAx>
      <c:spPr>
        <a:solidFill>
          <a:srgbClr val="FFFFFF"/>
        </a:solidFill>
        <a:ln w="12700">
          <a:solidFill>
            <a:srgbClr val="808080"/>
          </a:solidFill>
          <a:prstDash val="solid"/>
        </a:ln>
      </c:spPr>
    </c:plotArea>
    <c:legend>
      <c:legendPos val="b"/>
      <c:layout>
        <c:manualLayout>
          <c:xMode val="edge"/>
          <c:yMode val="edge"/>
          <c:x val="0.2007801364010785"/>
          <c:y val="0.9455909943714822"/>
          <c:w val="0.68616107197126674"/>
          <c:h val="4.1275797373358403E-2"/>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1" i="0" u="none" strike="noStrike" baseline="0">
                <a:solidFill>
                  <a:srgbClr val="000000"/>
                </a:solidFill>
                <a:latin typeface="Arial"/>
                <a:ea typeface="Arial"/>
                <a:cs typeface="Arial"/>
              </a:defRPr>
            </a:pPr>
            <a:r>
              <a:rPr lang="en-US"/>
              <a:t>2-Yr</a:t>
            </a:r>
          </a:p>
        </c:rich>
      </c:tx>
      <c:overlay val="0"/>
      <c:spPr>
        <a:noFill/>
        <a:ln w="25400">
          <a:noFill/>
        </a:ln>
      </c:spPr>
    </c:title>
    <c:autoTitleDeleted val="0"/>
    <c:plotArea>
      <c:layout/>
      <c:scatterChart>
        <c:scatterStyle val="lineMarker"/>
        <c:varyColors val="0"/>
        <c:ser>
          <c:idx val="0"/>
          <c:order val="0"/>
          <c:tx>
            <c:v>Modified Pre-Dev Hydrograph</c:v>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a:lstStyle/>
              <a:p>
                <a:pPr>
                  <a:defRPr sz="125"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'Area A MRM Hydrographs'!$B$14:$B$16</c:f>
              <c:numCache>
                <c:formatCode>0.00</c:formatCode>
                <c:ptCount val="3"/>
                <c:pt idx="0">
                  <c:v>0</c:v>
                </c:pt>
                <c:pt idx="1">
                  <c:v>36.60110461314224</c:v>
                </c:pt>
                <c:pt idx="2">
                  <c:v>103.14280201478644</c:v>
                </c:pt>
              </c:numCache>
            </c:numRef>
          </c:xVal>
          <c:yVal>
            <c:numRef>
              <c:f>'Area A MRM Hydrographs'!$D$14:$D$16</c:f>
              <c:numCache>
                <c:formatCode>0.00</c:formatCode>
                <c:ptCount val="3"/>
                <c:pt idx="0">
                  <c:v>0</c:v>
                </c:pt>
                <c:pt idx="1">
                  <c:v>2.0499999999999998</c:v>
                </c:pt>
                <c:pt idx="2">
                  <c:v>0</c:v>
                </c:pt>
              </c:numCache>
            </c:numRef>
          </c:yVal>
          <c:smooth val="0"/>
          <c:extLst>
            <c:ext xmlns:c16="http://schemas.microsoft.com/office/drawing/2014/chart" uri="{C3380CC4-5D6E-409C-BE32-E72D297353CC}">
              <c16:uniqueId val="{00000000-FB54-4EA1-BB64-0D917BD2004B}"/>
            </c:ext>
          </c:extLst>
        </c:ser>
        <c:ser>
          <c:idx val="1"/>
          <c:order val="1"/>
          <c:tx>
            <c:v>Modified Post-Dev Hydrograph</c:v>
          </c:tx>
          <c:spPr>
            <a:ln w="12700">
              <a:solidFill>
                <a:srgbClr val="FF00FF"/>
              </a:solidFill>
              <a:prstDash val="solid"/>
            </a:ln>
          </c:spPr>
          <c:marker>
            <c:symbol val="square"/>
            <c:size val="5"/>
            <c:spPr>
              <a:solidFill>
                <a:srgbClr val="FF00FF"/>
              </a:solidFill>
              <a:ln>
                <a:solidFill>
                  <a:srgbClr val="FF00FF"/>
                </a:solidFill>
                <a:prstDash val="solid"/>
              </a:ln>
            </c:spPr>
          </c:marker>
          <c:dLbls>
            <c:spPr>
              <a:noFill/>
              <a:ln w="25400">
                <a:noFill/>
              </a:ln>
            </c:spPr>
            <c:txPr>
              <a:bodyPr/>
              <a:lstStyle/>
              <a:p>
                <a:pPr>
                  <a:defRPr sz="125"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'Area A MRM Hydrographs'!$B$21:$B$24</c:f>
              <c:numCache>
                <c:formatCode>0.00</c:formatCode>
                <c:ptCount val="4"/>
                <c:pt idx="0">
                  <c:v>0</c:v>
                </c:pt>
                <c:pt idx="1">
                  <c:v>10</c:v>
                </c:pt>
                <c:pt idx="2">
                  <c:v>33</c:v>
                </c:pt>
                <c:pt idx="3">
                  <c:v>43</c:v>
                </c:pt>
              </c:numCache>
            </c:numRef>
          </c:xVal>
          <c:yVal>
            <c:numRef>
              <c:f>'Area A MRM Hydrographs'!$D$21:$D$24</c:f>
              <c:numCache>
                <c:formatCode>0.00</c:formatCode>
                <c:ptCount val="4"/>
                <c:pt idx="0">
                  <c:v>0</c:v>
                </c:pt>
                <c:pt idx="1">
                  <c:v>3.2036779413683667</c:v>
                </c:pt>
                <c:pt idx="2">
                  <c:v>3.2036779413683667</c:v>
                </c:pt>
                <c:pt idx="3">
                  <c:v>0</c:v>
                </c:pt>
              </c:numCache>
            </c:numRef>
          </c:yVal>
          <c:smooth val="0"/>
          <c:extLst>
            <c:ext xmlns:c16="http://schemas.microsoft.com/office/drawing/2014/chart" uri="{C3380CC4-5D6E-409C-BE32-E72D297353CC}">
              <c16:uniqueId val="{00000001-FB54-4EA1-BB64-0D917BD2004B}"/>
            </c:ext>
          </c:extLst>
        </c:ser>
        <c:dLbls>
          <c:showLegendKey val="0"/>
          <c:showVal val="0"/>
          <c:showCatName val="0"/>
          <c:showSerName val="0"/>
          <c:showPercent val="0"/>
          <c:showBubbleSize val="0"/>
        </c:dLbls>
        <c:axId val="171217664"/>
        <c:axId val="171219584"/>
      </c:scatterChart>
      <c:valAx>
        <c:axId val="171217664"/>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en-US"/>
                  <a:t>Time (min)</a:t>
                </a:r>
              </a:p>
            </c:rich>
          </c:tx>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171219584"/>
        <c:crosses val="autoZero"/>
        <c:crossBetween val="midCat"/>
      </c:valAx>
      <c:valAx>
        <c:axId val="171219584"/>
        <c:scaling>
          <c:orientation val="minMax"/>
        </c:scaling>
        <c:delete val="0"/>
        <c:axPos val="l"/>
        <c:title>
          <c:tx>
            <c:rich>
              <a:bodyPr/>
              <a:lstStyle/>
              <a:p>
                <a:pPr>
                  <a:defRPr sz="125" b="1" i="0" u="none" strike="noStrike" baseline="0">
                    <a:solidFill>
                      <a:srgbClr val="000000"/>
                    </a:solidFill>
                    <a:latin typeface="Arial"/>
                    <a:ea typeface="Arial"/>
                    <a:cs typeface="Arial"/>
                  </a:defRPr>
                </a:pPr>
                <a:r>
                  <a:rPr lang="en-US"/>
                  <a:t>Q (cfs)</a:t>
                </a:r>
              </a:p>
            </c:rich>
          </c:tx>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171217664"/>
        <c:crosses val="autoZero"/>
        <c:crossBetween val="midCat"/>
      </c:valAx>
      <c:spPr>
        <a:solidFill>
          <a:srgbClr val="C0C0C0"/>
        </a:solidFill>
        <a:ln w="12700">
          <a:solidFill>
            <a:srgbClr val="808080"/>
          </a:solidFill>
          <a:prstDash val="solid"/>
        </a:ln>
      </c:spPr>
    </c:plotArea>
    <c:legend>
      <c:legendPos val="b"/>
      <c:overlay val="0"/>
      <c:spPr>
        <a:solidFill>
          <a:srgbClr val="FFFFFF"/>
        </a:solidFill>
        <a:ln w="3175">
          <a:solidFill>
            <a:srgbClr val="000000"/>
          </a:solidFill>
          <a:prstDash val="solid"/>
        </a:ln>
      </c:spPr>
      <c:txPr>
        <a:bodyPr/>
        <a:lstStyle/>
        <a:p>
          <a:pPr>
            <a:defRPr sz="1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2-Year</a:t>
            </a:r>
          </a:p>
        </c:rich>
      </c:tx>
      <c:layout>
        <c:manualLayout>
          <c:xMode val="edge"/>
          <c:yMode val="edge"/>
          <c:x val="0.44814131110323535"/>
          <c:y val="2.8142589118198873E-2"/>
        </c:manualLayout>
      </c:layout>
      <c:overlay val="0"/>
      <c:spPr>
        <a:noFill/>
        <a:ln w="25400">
          <a:noFill/>
        </a:ln>
      </c:spPr>
    </c:title>
    <c:autoTitleDeleted val="0"/>
    <c:plotArea>
      <c:layout>
        <c:manualLayout>
          <c:layoutTarget val="inner"/>
          <c:xMode val="edge"/>
          <c:yMode val="edge"/>
          <c:x val="0.14481422839544514"/>
          <c:y val="0.14071294559099437"/>
          <c:w val="0.79843520520731903"/>
          <c:h val="0.69230769230769229"/>
        </c:manualLayout>
      </c:layout>
      <c:scatterChart>
        <c:scatterStyle val="lineMarker"/>
        <c:varyColors val="0"/>
        <c:ser>
          <c:idx val="0"/>
          <c:order val="0"/>
          <c:tx>
            <c:v>Estimated Outflow Hydrograph</c:v>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'Area B MRM Hydrographs'!$B$14:$B$16</c:f>
              <c:numCache>
                <c:formatCode>0.00</c:formatCode>
                <c:ptCount val="3"/>
                <c:pt idx="0">
                  <c:v>0</c:v>
                </c:pt>
                <c:pt idx="1">
                  <c:v>38.590448177751441</c:v>
                </c:pt>
                <c:pt idx="2">
                  <c:v>109.21200411707258</c:v>
                </c:pt>
              </c:numCache>
            </c:numRef>
          </c:xVal>
          <c:yVal>
            <c:numRef>
              <c:f>'Area B MRM Hydrographs'!$D$14:$D$16</c:f>
              <c:numCache>
                <c:formatCode>0.00</c:formatCode>
                <c:ptCount val="3"/>
                <c:pt idx="0">
                  <c:v>0</c:v>
                </c:pt>
                <c:pt idx="1">
                  <c:v>2.0499999999999998</c:v>
                </c:pt>
                <c:pt idx="2">
                  <c:v>0</c:v>
                </c:pt>
              </c:numCache>
            </c:numRef>
          </c:yVal>
          <c:smooth val="0"/>
          <c:extLst>
            <c:ext xmlns:c16="http://schemas.microsoft.com/office/drawing/2014/chart" uri="{C3380CC4-5D6E-409C-BE32-E72D297353CC}">
              <c16:uniqueId val="{00000000-D28E-465B-8CE3-779A434B118F}"/>
            </c:ext>
          </c:extLst>
        </c:ser>
        <c:ser>
          <c:idx val="1"/>
          <c:order val="1"/>
          <c:tx>
            <c:v>Modified Inflow Hydrograph</c:v>
          </c:tx>
          <c:spPr>
            <a:ln w="12700">
              <a:solidFill>
                <a:srgbClr val="FF00FF"/>
              </a:solidFill>
              <a:prstDash val="solid"/>
            </a:ln>
          </c:spPr>
          <c:marker>
            <c:symbol val="square"/>
            <c:size val="5"/>
            <c:spPr>
              <a:solidFill>
                <a:srgbClr val="FF00FF"/>
              </a:solidFill>
              <a:ln>
                <a:solidFill>
                  <a:srgbClr val="FF00FF"/>
                </a:solidFill>
                <a:prstDash val="solid"/>
              </a:ln>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'Area B MRM Hydrographs'!$B$21:$B$24</c:f>
              <c:numCache>
                <c:formatCode>0.00</c:formatCode>
                <c:ptCount val="4"/>
                <c:pt idx="0">
                  <c:v>0</c:v>
                </c:pt>
                <c:pt idx="1">
                  <c:v>10</c:v>
                </c:pt>
                <c:pt idx="2">
                  <c:v>35</c:v>
                </c:pt>
                <c:pt idx="3">
                  <c:v>45</c:v>
                </c:pt>
              </c:numCache>
            </c:numRef>
          </c:xVal>
          <c:yVal>
            <c:numRef>
              <c:f>'Area B MRM Hydrographs'!$D$21:$D$24</c:f>
              <c:numCache>
                <c:formatCode>0.00</c:formatCode>
                <c:ptCount val="4"/>
                <c:pt idx="0">
                  <c:v>0</c:v>
                </c:pt>
                <c:pt idx="1">
                  <c:v>3.1983515491428398</c:v>
                </c:pt>
                <c:pt idx="2">
                  <c:v>3.1983515491428398</c:v>
                </c:pt>
                <c:pt idx="3">
                  <c:v>0</c:v>
                </c:pt>
              </c:numCache>
            </c:numRef>
          </c:yVal>
          <c:smooth val="0"/>
          <c:extLst>
            <c:ext xmlns:c16="http://schemas.microsoft.com/office/drawing/2014/chart" uri="{C3380CC4-5D6E-409C-BE32-E72D297353CC}">
              <c16:uniqueId val="{00000001-D28E-465B-8CE3-779A434B118F}"/>
            </c:ext>
          </c:extLst>
        </c:ser>
        <c:dLbls>
          <c:showLegendKey val="0"/>
          <c:showVal val="0"/>
          <c:showCatName val="0"/>
          <c:showSerName val="0"/>
          <c:showPercent val="0"/>
          <c:showBubbleSize val="0"/>
        </c:dLbls>
        <c:axId val="172086016"/>
        <c:axId val="172087936"/>
      </c:scatterChart>
      <c:valAx>
        <c:axId val="17208601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n-US"/>
                  <a:t>Time (min)</a:t>
                </a:r>
              </a:p>
            </c:rich>
          </c:tx>
          <c:layout>
            <c:manualLayout>
              <c:xMode val="edge"/>
              <c:yMode val="edge"/>
              <c:x val="0.4814094128644878"/>
              <c:y val="0.8836772983114447"/>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2087936"/>
        <c:crosses val="autoZero"/>
        <c:crossBetween val="midCat"/>
      </c:valAx>
      <c:valAx>
        <c:axId val="172087936"/>
        <c:scaling>
          <c:orientation val="minMax"/>
        </c:scaling>
        <c:delete val="0"/>
        <c:axPos val="l"/>
        <c:title>
          <c:tx>
            <c:rich>
              <a:bodyPr/>
              <a:lstStyle/>
              <a:p>
                <a:pPr>
                  <a:defRPr sz="800" b="1" i="0" u="none" strike="noStrike" baseline="0">
                    <a:solidFill>
                      <a:srgbClr val="000000"/>
                    </a:solidFill>
                    <a:latin typeface="Arial"/>
                    <a:ea typeface="Arial"/>
                    <a:cs typeface="Arial"/>
                  </a:defRPr>
                </a:pPr>
                <a:r>
                  <a:rPr lang="en-US"/>
                  <a:t>Q (cfs)</a:t>
                </a:r>
              </a:p>
            </c:rich>
          </c:tx>
          <c:layout>
            <c:manualLayout>
              <c:xMode val="edge"/>
              <c:yMode val="edge"/>
              <c:x val="3.131115459882583E-2"/>
              <c:y val="0.44840525328330205"/>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2086016"/>
        <c:crosses val="autoZero"/>
        <c:crossBetween val="midCat"/>
      </c:valAx>
      <c:spPr>
        <a:solidFill>
          <a:srgbClr val="FFFFFF"/>
        </a:solidFill>
        <a:ln w="12700">
          <a:solidFill>
            <a:srgbClr val="808080"/>
          </a:solidFill>
          <a:prstDash val="solid"/>
        </a:ln>
      </c:spPr>
    </c:plotArea>
    <c:legend>
      <c:legendPos val="b"/>
      <c:layout>
        <c:manualLayout>
          <c:xMode val="edge"/>
          <c:yMode val="edge"/>
          <c:x val="0.19569492169643177"/>
          <c:y val="0.9455909943714822"/>
          <c:w val="0.69667380618518582"/>
          <c:h val="4.1275797373358403E-2"/>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5-Year</a:t>
            </a:r>
          </a:p>
        </c:rich>
      </c:tx>
      <c:layout>
        <c:manualLayout>
          <c:xMode val="edge"/>
          <c:yMode val="edge"/>
          <c:x val="0.44814131110323535"/>
          <c:y val="2.8142589118198873E-2"/>
        </c:manualLayout>
      </c:layout>
      <c:overlay val="0"/>
      <c:spPr>
        <a:noFill/>
        <a:ln w="25400">
          <a:noFill/>
        </a:ln>
      </c:spPr>
    </c:title>
    <c:autoTitleDeleted val="0"/>
    <c:plotArea>
      <c:layout>
        <c:manualLayout>
          <c:layoutTarget val="inner"/>
          <c:xMode val="edge"/>
          <c:yMode val="edge"/>
          <c:x val="0.14481422839544514"/>
          <c:y val="0.14071294559099437"/>
          <c:w val="0.79843520520731903"/>
          <c:h val="0.69230769230769229"/>
        </c:manualLayout>
      </c:layout>
      <c:scatterChart>
        <c:scatterStyle val="lineMarker"/>
        <c:varyColors val="0"/>
        <c:ser>
          <c:idx val="0"/>
          <c:order val="0"/>
          <c:tx>
            <c:v>Estimated Outflow Hydrograph</c:v>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'Area B MRM Hydrographs'!$G$14:$G$16</c:f>
              <c:numCache>
                <c:formatCode>0.00</c:formatCode>
                <c:ptCount val="3"/>
                <c:pt idx="0">
                  <c:v>0</c:v>
                </c:pt>
                <c:pt idx="1">
                  <c:v>40.424322896846448</c:v>
                </c:pt>
                <c:pt idx="2">
                  <c:v>112.53593940084303</c:v>
                </c:pt>
              </c:numCache>
            </c:numRef>
          </c:xVal>
          <c:yVal>
            <c:numRef>
              <c:f>'Area B MRM Hydrographs'!$I$14:$I$16</c:f>
              <c:numCache>
                <c:formatCode>0.00</c:formatCode>
                <c:ptCount val="3"/>
                <c:pt idx="0">
                  <c:v>0</c:v>
                </c:pt>
                <c:pt idx="1">
                  <c:v>2.5</c:v>
                </c:pt>
                <c:pt idx="2">
                  <c:v>0</c:v>
                </c:pt>
              </c:numCache>
            </c:numRef>
          </c:yVal>
          <c:smooth val="0"/>
          <c:extLst>
            <c:ext xmlns:c16="http://schemas.microsoft.com/office/drawing/2014/chart" uri="{C3380CC4-5D6E-409C-BE32-E72D297353CC}">
              <c16:uniqueId val="{00000000-264E-43F9-9527-DB878A181D47}"/>
            </c:ext>
          </c:extLst>
        </c:ser>
        <c:ser>
          <c:idx val="1"/>
          <c:order val="1"/>
          <c:tx>
            <c:v>Modified Inflow Hydrograph</c:v>
          </c:tx>
          <c:spPr>
            <a:ln w="12700">
              <a:solidFill>
                <a:srgbClr val="FF00FF"/>
              </a:solidFill>
              <a:prstDash val="solid"/>
            </a:ln>
          </c:spPr>
          <c:marker>
            <c:symbol val="square"/>
            <c:size val="5"/>
            <c:spPr>
              <a:solidFill>
                <a:srgbClr val="FF00FF"/>
              </a:solidFill>
              <a:ln>
                <a:solidFill>
                  <a:srgbClr val="FF00FF"/>
                </a:solidFill>
                <a:prstDash val="solid"/>
              </a:ln>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'Area B MRM Hydrographs'!$G$21:$G$24</c:f>
              <c:numCache>
                <c:formatCode>0.00</c:formatCode>
                <c:ptCount val="4"/>
                <c:pt idx="0">
                  <c:v>0</c:v>
                </c:pt>
                <c:pt idx="1">
                  <c:v>10</c:v>
                </c:pt>
                <c:pt idx="2">
                  <c:v>37</c:v>
                </c:pt>
                <c:pt idx="3">
                  <c:v>47</c:v>
                </c:pt>
              </c:numCache>
            </c:numRef>
          </c:xVal>
          <c:yVal>
            <c:numRef>
              <c:f>'Area B MRM Hydrographs'!$I$21:$I$24</c:f>
              <c:numCache>
                <c:formatCode>0.00</c:formatCode>
                <c:ptCount val="4"/>
                <c:pt idx="0">
                  <c:v>0</c:v>
                </c:pt>
                <c:pt idx="1">
                  <c:v>3.8018898446230756</c:v>
                </c:pt>
                <c:pt idx="2">
                  <c:v>3.8018898446230756</c:v>
                </c:pt>
                <c:pt idx="3">
                  <c:v>0</c:v>
                </c:pt>
              </c:numCache>
            </c:numRef>
          </c:yVal>
          <c:smooth val="0"/>
          <c:extLst>
            <c:ext xmlns:c16="http://schemas.microsoft.com/office/drawing/2014/chart" uri="{C3380CC4-5D6E-409C-BE32-E72D297353CC}">
              <c16:uniqueId val="{00000001-264E-43F9-9527-DB878A181D47}"/>
            </c:ext>
          </c:extLst>
        </c:ser>
        <c:dLbls>
          <c:showLegendKey val="0"/>
          <c:showVal val="0"/>
          <c:showCatName val="0"/>
          <c:showSerName val="0"/>
          <c:showPercent val="0"/>
          <c:showBubbleSize val="0"/>
        </c:dLbls>
        <c:axId val="171623168"/>
        <c:axId val="171625088"/>
      </c:scatterChart>
      <c:valAx>
        <c:axId val="171623168"/>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n-US"/>
                  <a:t>Time (min)</a:t>
                </a:r>
              </a:p>
            </c:rich>
          </c:tx>
          <c:layout>
            <c:manualLayout>
              <c:xMode val="edge"/>
              <c:yMode val="edge"/>
              <c:x val="0.4814094128644878"/>
              <c:y val="0.8836772983114447"/>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1625088"/>
        <c:crosses val="autoZero"/>
        <c:crossBetween val="midCat"/>
      </c:valAx>
      <c:valAx>
        <c:axId val="171625088"/>
        <c:scaling>
          <c:orientation val="minMax"/>
        </c:scaling>
        <c:delete val="0"/>
        <c:axPos val="l"/>
        <c:title>
          <c:tx>
            <c:rich>
              <a:bodyPr/>
              <a:lstStyle/>
              <a:p>
                <a:pPr>
                  <a:defRPr sz="800" b="1" i="0" u="none" strike="noStrike" baseline="0">
                    <a:solidFill>
                      <a:srgbClr val="000000"/>
                    </a:solidFill>
                    <a:latin typeface="Arial"/>
                    <a:ea typeface="Arial"/>
                    <a:cs typeface="Arial"/>
                  </a:defRPr>
                </a:pPr>
                <a:r>
                  <a:rPr lang="en-US"/>
                  <a:t>Q (cfs)</a:t>
                </a:r>
              </a:p>
            </c:rich>
          </c:tx>
          <c:layout>
            <c:manualLayout>
              <c:xMode val="edge"/>
              <c:yMode val="edge"/>
              <c:x val="3.131115459882583E-2"/>
              <c:y val="0.44840525328330205"/>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1623168"/>
        <c:crosses val="autoZero"/>
        <c:crossBetween val="midCat"/>
      </c:valAx>
      <c:spPr>
        <a:solidFill>
          <a:srgbClr val="FFFFFF"/>
        </a:solidFill>
        <a:ln w="12700">
          <a:solidFill>
            <a:srgbClr val="808080"/>
          </a:solidFill>
          <a:prstDash val="solid"/>
        </a:ln>
      </c:spPr>
    </c:plotArea>
    <c:legend>
      <c:legendPos val="b"/>
      <c:layout>
        <c:manualLayout>
          <c:xMode val="edge"/>
          <c:yMode val="edge"/>
          <c:x val="0.19569492169643177"/>
          <c:y val="0.9455909943714822"/>
          <c:w val="0.69667380618518582"/>
          <c:h val="4.1275797373358403E-2"/>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10-Year</a:t>
            </a:r>
          </a:p>
        </c:rich>
      </c:tx>
      <c:layout>
        <c:manualLayout>
          <c:xMode val="edge"/>
          <c:yMode val="edge"/>
          <c:x val="0.44031352245352889"/>
          <c:y val="2.8142589118198873E-2"/>
        </c:manualLayout>
      </c:layout>
      <c:overlay val="0"/>
      <c:spPr>
        <a:noFill/>
        <a:ln w="25400">
          <a:noFill/>
        </a:ln>
      </c:spPr>
    </c:title>
    <c:autoTitleDeleted val="0"/>
    <c:plotArea>
      <c:layout>
        <c:manualLayout>
          <c:layoutTarget val="inner"/>
          <c:xMode val="edge"/>
          <c:yMode val="edge"/>
          <c:x val="0.14481422839544514"/>
          <c:y val="0.14071294559099437"/>
          <c:w val="0.79843520520731903"/>
          <c:h val="0.69230769230769229"/>
        </c:manualLayout>
      </c:layout>
      <c:scatterChart>
        <c:scatterStyle val="lineMarker"/>
        <c:varyColors val="0"/>
        <c:ser>
          <c:idx val="0"/>
          <c:order val="0"/>
          <c:tx>
            <c:v>Estimated Outflow Hydrograph</c:v>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'Area B MRM Hydrographs'!$L$14:$L$16</c:f>
              <c:numCache>
                <c:formatCode>0.00</c:formatCode>
                <c:ptCount val="3"/>
                <c:pt idx="0">
                  <c:v>0</c:v>
                </c:pt>
                <c:pt idx="1">
                  <c:v>42.256619636428489</c:v>
                </c:pt>
                <c:pt idx="2">
                  <c:v>115.66899061687914</c:v>
                </c:pt>
              </c:numCache>
            </c:numRef>
          </c:xVal>
          <c:yVal>
            <c:numRef>
              <c:f>'Area B MRM Hydrographs'!$N$14:$N$16</c:f>
              <c:numCache>
                <c:formatCode>0.00</c:formatCode>
                <c:ptCount val="3"/>
                <c:pt idx="0">
                  <c:v>0</c:v>
                </c:pt>
                <c:pt idx="1">
                  <c:v>2.85</c:v>
                </c:pt>
                <c:pt idx="2">
                  <c:v>0</c:v>
                </c:pt>
              </c:numCache>
            </c:numRef>
          </c:yVal>
          <c:smooth val="0"/>
          <c:extLst>
            <c:ext xmlns:c16="http://schemas.microsoft.com/office/drawing/2014/chart" uri="{C3380CC4-5D6E-409C-BE32-E72D297353CC}">
              <c16:uniqueId val="{00000000-964F-4B48-82DA-73E02ACD9845}"/>
            </c:ext>
          </c:extLst>
        </c:ser>
        <c:ser>
          <c:idx val="1"/>
          <c:order val="1"/>
          <c:tx>
            <c:v>Modified Inflow Hydrograph</c:v>
          </c:tx>
          <c:spPr>
            <a:ln w="12700">
              <a:solidFill>
                <a:srgbClr val="FF00FF"/>
              </a:solidFill>
              <a:prstDash val="solid"/>
            </a:ln>
          </c:spPr>
          <c:marker>
            <c:symbol val="square"/>
            <c:size val="5"/>
            <c:spPr>
              <a:solidFill>
                <a:srgbClr val="FF00FF"/>
              </a:solidFill>
              <a:ln>
                <a:solidFill>
                  <a:srgbClr val="FF00FF"/>
                </a:solidFill>
                <a:prstDash val="solid"/>
              </a:ln>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'Area B MRM Hydrographs'!$L$21:$L$24</c:f>
              <c:numCache>
                <c:formatCode>0.00</c:formatCode>
                <c:ptCount val="4"/>
                <c:pt idx="0">
                  <c:v>0</c:v>
                </c:pt>
                <c:pt idx="1">
                  <c:v>10</c:v>
                </c:pt>
                <c:pt idx="2">
                  <c:v>39</c:v>
                </c:pt>
                <c:pt idx="3">
                  <c:v>49</c:v>
                </c:pt>
              </c:numCache>
            </c:numRef>
          </c:xVal>
          <c:yVal>
            <c:numRef>
              <c:f>'Area B MRM Hydrographs'!$N$21:$N$24</c:f>
              <c:numCache>
                <c:formatCode>0.00</c:formatCode>
                <c:ptCount val="4"/>
                <c:pt idx="0">
                  <c:v>0</c:v>
                </c:pt>
                <c:pt idx="1">
                  <c:v>4.2263669648475073</c:v>
                </c:pt>
                <c:pt idx="2">
                  <c:v>4.2263669648475073</c:v>
                </c:pt>
                <c:pt idx="3">
                  <c:v>0</c:v>
                </c:pt>
              </c:numCache>
            </c:numRef>
          </c:yVal>
          <c:smooth val="0"/>
          <c:extLst>
            <c:ext xmlns:c16="http://schemas.microsoft.com/office/drawing/2014/chart" uri="{C3380CC4-5D6E-409C-BE32-E72D297353CC}">
              <c16:uniqueId val="{00000001-964F-4B48-82DA-73E02ACD9845}"/>
            </c:ext>
          </c:extLst>
        </c:ser>
        <c:dLbls>
          <c:showLegendKey val="0"/>
          <c:showVal val="0"/>
          <c:showCatName val="0"/>
          <c:showSerName val="0"/>
          <c:showPercent val="0"/>
          <c:showBubbleSize val="0"/>
        </c:dLbls>
        <c:axId val="172389120"/>
        <c:axId val="172391040"/>
      </c:scatterChart>
      <c:valAx>
        <c:axId val="17238912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n-US"/>
                  <a:t>Time (min)</a:t>
                </a:r>
              </a:p>
            </c:rich>
          </c:tx>
          <c:layout>
            <c:manualLayout>
              <c:xMode val="edge"/>
              <c:yMode val="edge"/>
              <c:x val="0.4814094128644878"/>
              <c:y val="0.8836772983114447"/>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2391040"/>
        <c:crosses val="autoZero"/>
        <c:crossBetween val="midCat"/>
      </c:valAx>
      <c:valAx>
        <c:axId val="172391040"/>
        <c:scaling>
          <c:orientation val="minMax"/>
        </c:scaling>
        <c:delete val="0"/>
        <c:axPos val="l"/>
        <c:title>
          <c:tx>
            <c:rich>
              <a:bodyPr/>
              <a:lstStyle/>
              <a:p>
                <a:pPr>
                  <a:defRPr sz="800" b="1" i="0" u="none" strike="noStrike" baseline="0">
                    <a:solidFill>
                      <a:srgbClr val="000000"/>
                    </a:solidFill>
                    <a:latin typeface="Arial"/>
                    <a:ea typeface="Arial"/>
                    <a:cs typeface="Arial"/>
                  </a:defRPr>
                </a:pPr>
                <a:r>
                  <a:rPr lang="en-US"/>
                  <a:t>Q (cfs)</a:t>
                </a:r>
              </a:p>
            </c:rich>
          </c:tx>
          <c:layout>
            <c:manualLayout>
              <c:xMode val="edge"/>
              <c:yMode val="edge"/>
              <c:x val="3.131115459882583E-2"/>
              <c:y val="0.44840525328330205"/>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2389120"/>
        <c:crosses val="autoZero"/>
        <c:crossBetween val="midCat"/>
      </c:valAx>
      <c:spPr>
        <a:solidFill>
          <a:srgbClr val="FFFFFF"/>
        </a:solidFill>
        <a:ln w="12700">
          <a:solidFill>
            <a:srgbClr val="808080"/>
          </a:solidFill>
          <a:prstDash val="solid"/>
        </a:ln>
      </c:spPr>
    </c:plotArea>
    <c:legend>
      <c:legendPos val="b"/>
      <c:layout>
        <c:manualLayout>
          <c:xMode val="edge"/>
          <c:yMode val="edge"/>
          <c:x val="0.19569492169643177"/>
          <c:y val="0.9455909943714822"/>
          <c:w val="0.69667380618518582"/>
          <c:h val="4.1275797373358403E-2"/>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25-Year</a:t>
            </a:r>
          </a:p>
        </c:rich>
      </c:tx>
      <c:layout>
        <c:manualLayout>
          <c:xMode val="edge"/>
          <c:yMode val="edge"/>
          <c:x val="0.44031352245352889"/>
          <c:y val="2.8142589118198873E-2"/>
        </c:manualLayout>
      </c:layout>
      <c:overlay val="0"/>
      <c:spPr>
        <a:noFill/>
        <a:ln w="25400">
          <a:noFill/>
        </a:ln>
      </c:spPr>
    </c:title>
    <c:autoTitleDeleted val="0"/>
    <c:plotArea>
      <c:layout>
        <c:manualLayout>
          <c:layoutTarget val="inner"/>
          <c:xMode val="edge"/>
          <c:yMode val="edge"/>
          <c:x val="0.14481422839544514"/>
          <c:y val="0.14071294559099437"/>
          <c:w val="0.79843520520731903"/>
          <c:h val="0.69230769230769229"/>
        </c:manualLayout>
      </c:layout>
      <c:scatterChart>
        <c:scatterStyle val="lineMarker"/>
        <c:varyColors val="0"/>
        <c:ser>
          <c:idx val="0"/>
          <c:order val="0"/>
          <c:tx>
            <c:v>Estimated Outflow Hydrograph</c:v>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'Area B MRM Hydrographs'!$B$57:$B$59</c:f>
              <c:numCache>
                <c:formatCode>0.00</c:formatCode>
                <c:ptCount val="3"/>
                <c:pt idx="0">
                  <c:v>0</c:v>
                </c:pt>
                <c:pt idx="1">
                  <c:v>51.383743191370115</c:v>
                </c:pt>
                <c:pt idx="2">
                  <c:v>145.097149002413</c:v>
                </c:pt>
              </c:numCache>
            </c:numRef>
          </c:xVal>
          <c:yVal>
            <c:numRef>
              <c:f>'Area B MRM Hydrographs'!$D$57:$D$59</c:f>
              <c:numCache>
                <c:formatCode>0.00</c:formatCode>
                <c:ptCount val="3"/>
                <c:pt idx="0">
                  <c:v>0</c:v>
                </c:pt>
                <c:pt idx="1">
                  <c:v>2.85</c:v>
                </c:pt>
                <c:pt idx="2">
                  <c:v>0</c:v>
                </c:pt>
              </c:numCache>
            </c:numRef>
          </c:yVal>
          <c:smooth val="0"/>
          <c:extLst>
            <c:ext xmlns:c16="http://schemas.microsoft.com/office/drawing/2014/chart" uri="{C3380CC4-5D6E-409C-BE32-E72D297353CC}">
              <c16:uniqueId val="{00000000-4161-43C7-8C52-59A985CE892B}"/>
            </c:ext>
          </c:extLst>
        </c:ser>
        <c:ser>
          <c:idx val="1"/>
          <c:order val="1"/>
          <c:tx>
            <c:v>Modified Inflow Hydrograph</c:v>
          </c:tx>
          <c:spPr>
            <a:ln w="12700">
              <a:solidFill>
                <a:srgbClr val="FF00FF"/>
              </a:solidFill>
              <a:prstDash val="solid"/>
            </a:ln>
          </c:spPr>
          <c:marker>
            <c:symbol val="square"/>
            <c:size val="5"/>
            <c:spPr>
              <a:solidFill>
                <a:srgbClr val="FF00FF"/>
              </a:solidFill>
              <a:ln>
                <a:solidFill>
                  <a:srgbClr val="FF00FF"/>
                </a:solidFill>
                <a:prstDash val="solid"/>
              </a:ln>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'Area B MRM Hydrographs'!$B$64:$B$67</c:f>
              <c:numCache>
                <c:formatCode>0.00</c:formatCode>
                <c:ptCount val="4"/>
                <c:pt idx="0">
                  <c:v>0</c:v>
                </c:pt>
                <c:pt idx="1">
                  <c:v>10</c:v>
                </c:pt>
                <c:pt idx="2">
                  <c:v>48</c:v>
                </c:pt>
                <c:pt idx="3">
                  <c:v>58</c:v>
                </c:pt>
              </c:numCache>
            </c:numRef>
          </c:xVal>
          <c:yVal>
            <c:numRef>
              <c:f>'Area B MRM Hydrographs'!$D$64:$D$67</c:f>
              <c:numCache>
                <c:formatCode>0.00</c:formatCode>
                <c:ptCount val="4"/>
                <c:pt idx="0">
                  <c:v>0</c:v>
                </c:pt>
                <c:pt idx="1">
                  <c:v>4.307571611009136</c:v>
                </c:pt>
                <c:pt idx="2">
                  <c:v>4.307571611009136</c:v>
                </c:pt>
                <c:pt idx="3">
                  <c:v>0</c:v>
                </c:pt>
              </c:numCache>
            </c:numRef>
          </c:yVal>
          <c:smooth val="0"/>
          <c:extLst>
            <c:ext xmlns:c16="http://schemas.microsoft.com/office/drawing/2014/chart" uri="{C3380CC4-5D6E-409C-BE32-E72D297353CC}">
              <c16:uniqueId val="{00000001-4161-43C7-8C52-59A985CE892B}"/>
            </c:ext>
          </c:extLst>
        </c:ser>
        <c:dLbls>
          <c:showLegendKey val="0"/>
          <c:showVal val="0"/>
          <c:showCatName val="0"/>
          <c:showSerName val="0"/>
          <c:showPercent val="0"/>
          <c:showBubbleSize val="0"/>
        </c:dLbls>
        <c:axId val="172450560"/>
        <c:axId val="172452480"/>
      </c:scatterChart>
      <c:valAx>
        <c:axId val="17245056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n-US"/>
                  <a:t>Time (min)</a:t>
                </a:r>
              </a:p>
            </c:rich>
          </c:tx>
          <c:layout>
            <c:manualLayout>
              <c:xMode val="edge"/>
              <c:yMode val="edge"/>
              <c:x val="0.4814094128644878"/>
              <c:y val="0.8836772983114447"/>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2452480"/>
        <c:crosses val="autoZero"/>
        <c:crossBetween val="midCat"/>
      </c:valAx>
      <c:valAx>
        <c:axId val="172452480"/>
        <c:scaling>
          <c:orientation val="minMax"/>
        </c:scaling>
        <c:delete val="0"/>
        <c:axPos val="l"/>
        <c:title>
          <c:tx>
            <c:rich>
              <a:bodyPr/>
              <a:lstStyle/>
              <a:p>
                <a:pPr>
                  <a:defRPr sz="800" b="1" i="0" u="none" strike="noStrike" baseline="0">
                    <a:solidFill>
                      <a:srgbClr val="000000"/>
                    </a:solidFill>
                    <a:latin typeface="Arial"/>
                    <a:ea typeface="Arial"/>
                    <a:cs typeface="Arial"/>
                  </a:defRPr>
                </a:pPr>
                <a:r>
                  <a:rPr lang="en-US"/>
                  <a:t>Q (cfs)</a:t>
                </a:r>
              </a:p>
            </c:rich>
          </c:tx>
          <c:layout>
            <c:manualLayout>
              <c:xMode val="edge"/>
              <c:yMode val="edge"/>
              <c:x val="3.131115459882583E-2"/>
              <c:y val="0.44840525328330205"/>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2450560"/>
        <c:crosses val="autoZero"/>
        <c:crossBetween val="midCat"/>
      </c:valAx>
      <c:spPr>
        <a:solidFill>
          <a:srgbClr val="FFFFFF"/>
        </a:solidFill>
        <a:ln w="12700">
          <a:solidFill>
            <a:srgbClr val="808080"/>
          </a:solidFill>
          <a:prstDash val="solid"/>
        </a:ln>
      </c:spPr>
    </c:plotArea>
    <c:legend>
      <c:legendPos val="b"/>
      <c:layout>
        <c:manualLayout>
          <c:xMode val="edge"/>
          <c:yMode val="edge"/>
          <c:x val="0.19569492169643177"/>
          <c:y val="0.9455909943714822"/>
          <c:w val="0.69667380618518582"/>
          <c:h val="4.1275797373358403E-2"/>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50-Year</a:t>
            </a:r>
          </a:p>
        </c:rich>
      </c:tx>
      <c:layout>
        <c:manualLayout>
          <c:xMode val="edge"/>
          <c:yMode val="edge"/>
          <c:x val="0.44031352245352889"/>
          <c:y val="2.8142589118198873E-2"/>
        </c:manualLayout>
      </c:layout>
      <c:overlay val="0"/>
      <c:spPr>
        <a:noFill/>
        <a:ln w="25400">
          <a:noFill/>
        </a:ln>
      </c:spPr>
    </c:title>
    <c:autoTitleDeleted val="0"/>
    <c:plotArea>
      <c:layout>
        <c:manualLayout>
          <c:layoutTarget val="inner"/>
          <c:xMode val="edge"/>
          <c:yMode val="edge"/>
          <c:x val="0.14481422839544514"/>
          <c:y val="0.14071294559099437"/>
          <c:w val="0.79843520520731903"/>
          <c:h val="0.69230769230769229"/>
        </c:manualLayout>
      </c:layout>
      <c:scatterChart>
        <c:scatterStyle val="lineMarker"/>
        <c:varyColors val="0"/>
        <c:ser>
          <c:idx val="0"/>
          <c:order val="0"/>
          <c:tx>
            <c:v>Estimated Outflow Hydrograph</c:v>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'Area B MRM Hydrographs'!$G$57:$G$59</c:f>
              <c:numCache>
                <c:formatCode>0.00</c:formatCode>
                <c:ptCount val="3"/>
                <c:pt idx="0">
                  <c:v>0</c:v>
                </c:pt>
                <c:pt idx="1">
                  <c:v>60.263442986693434</c:v>
                </c:pt>
                <c:pt idx="2">
                  <c:v>169.22591135919808</c:v>
                </c:pt>
              </c:numCache>
            </c:numRef>
          </c:xVal>
          <c:yVal>
            <c:numRef>
              <c:f>'Area B MRM Hydrographs'!$I$57:$I$59</c:f>
              <c:numCache>
                <c:formatCode>0.00</c:formatCode>
                <c:ptCount val="3"/>
                <c:pt idx="0">
                  <c:v>0</c:v>
                </c:pt>
                <c:pt idx="1">
                  <c:v>2.85</c:v>
                </c:pt>
                <c:pt idx="2">
                  <c:v>0</c:v>
                </c:pt>
              </c:numCache>
            </c:numRef>
          </c:yVal>
          <c:smooth val="0"/>
          <c:extLst>
            <c:ext xmlns:c16="http://schemas.microsoft.com/office/drawing/2014/chart" uri="{C3380CC4-5D6E-409C-BE32-E72D297353CC}">
              <c16:uniqueId val="{00000000-3863-4A3A-8867-119E82082CB8}"/>
            </c:ext>
          </c:extLst>
        </c:ser>
        <c:ser>
          <c:idx val="1"/>
          <c:order val="1"/>
          <c:tx>
            <c:v>Modified Inflow Hydrograph</c:v>
          </c:tx>
          <c:spPr>
            <a:ln w="12700">
              <a:solidFill>
                <a:srgbClr val="FF00FF"/>
              </a:solidFill>
              <a:prstDash val="solid"/>
            </a:ln>
          </c:spPr>
          <c:marker>
            <c:symbol val="square"/>
            <c:size val="5"/>
            <c:spPr>
              <a:solidFill>
                <a:srgbClr val="FF00FF"/>
              </a:solidFill>
              <a:ln>
                <a:solidFill>
                  <a:srgbClr val="FF00FF"/>
                </a:solidFill>
                <a:prstDash val="solid"/>
              </a:ln>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'Area B MRM Hydrographs'!$G$64:$G$67</c:f>
              <c:numCache>
                <c:formatCode>0.00</c:formatCode>
                <c:ptCount val="4"/>
                <c:pt idx="0">
                  <c:v>0</c:v>
                </c:pt>
                <c:pt idx="1">
                  <c:v>10</c:v>
                </c:pt>
                <c:pt idx="2">
                  <c:v>57</c:v>
                </c:pt>
                <c:pt idx="3">
                  <c:v>67</c:v>
                </c:pt>
              </c:numCache>
            </c:numRef>
          </c:xVal>
          <c:yVal>
            <c:numRef>
              <c:f>'Area B MRM Hydrographs'!$I$64:$I$67</c:f>
              <c:numCache>
                <c:formatCode>0.00</c:formatCode>
                <c:ptCount val="4"/>
                <c:pt idx="0">
                  <c:v>0</c:v>
                </c:pt>
                <c:pt idx="1">
                  <c:v>4.2306477839799523</c:v>
                </c:pt>
                <c:pt idx="2">
                  <c:v>4.2306477839799523</c:v>
                </c:pt>
                <c:pt idx="3">
                  <c:v>0</c:v>
                </c:pt>
              </c:numCache>
            </c:numRef>
          </c:yVal>
          <c:smooth val="0"/>
          <c:extLst>
            <c:ext xmlns:c16="http://schemas.microsoft.com/office/drawing/2014/chart" uri="{C3380CC4-5D6E-409C-BE32-E72D297353CC}">
              <c16:uniqueId val="{00000001-3863-4A3A-8867-119E82082CB8}"/>
            </c:ext>
          </c:extLst>
        </c:ser>
        <c:dLbls>
          <c:showLegendKey val="0"/>
          <c:showVal val="0"/>
          <c:showCatName val="0"/>
          <c:showSerName val="0"/>
          <c:showPercent val="0"/>
          <c:showBubbleSize val="0"/>
        </c:dLbls>
        <c:axId val="172495616"/>
        <c:axId val="172497536"/>
      </c:scatterChart>
      <c:valAx>
        <c:axId val="17249561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n-US"/>
                  <a:t>Time (min)</a:t>
                </a:r>
              </a:p>
            </c:rich>
          </c:tx>
          <c:layout>
            <c:manualLayout>
              <c:xMode val="edge"/>
              <c:yMode val="edge"/>
              <c:x val="0.4814094128644878"/>
              <c:y val="0.8836772983114447"/>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2497536"/>
        <c:crosses val="autoZero"/>
        <c:crossBetween val="midCat"/>
      </c:valAx>
      <c:valAx>
        <c:axId val="172497536"/>
        <c:scaling>
          <c:orientation val="minMax"/>
        </c:scaling>
        <c:delete val="0"/>
        <c:axPos val="l"/>
        <c:title>
          <c:tx>
            <c:rich>
              <a:bodyPr/>
              <a:lstStyle/>
              <a:p>
                <a:pPr>
                  <a:defRPr sz="800" b="1" i="0" u="none" strike="noStrike" baseline="0">
                    <a:solidFill>
                      <a:srgbClr val="000000"/>
                    </a:solidFill>
                    <a:latin typeface="Arial"/>
                    <a:ea typeface="Arial"/>
                    <a:cs typeface="Arial"/>
                  </a:defRPr>
                </a:pPr>
                <a:r>
                  <a:rPr lang="en-US"/>
                  <a:t>Q (cfs)</a:t>
                </a:r>
              </a:p>
            </c:rich>
          </c:tx>
          <c:layout>
            <c:manualLayout>
              <c:xMode val="edge"/>
              <c:yMode val="edge"/>
              <c:x val="3.131115459882583E-2"/>
              <c:y val="0.44840525328330205"/>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2495616"/>
        <c:crosses val="autoZero"/>
        <c:crossBetween val="midCat"/>
      </c:valAx>
      <c:spPr>
        <a:solidFill>
          <a:srgbClr val="FFFFFF"/>
        </a:solidFill>
        <a:ln w="12700">
          <a:solidFill>
            <a:srgbClr val="808080"/>
          </a:solidFill>
          <a:prstDash val="solid"/>
        </a:ln>
      </c:spPr>
    </c:plotArea>
    <c:legend>
      <c:legendPos val="b"/>
      <c:layout>
        <c:manualLayout>
          <c:xMode val="edge"/>
          <c:yMode val="edge"/>
          <c:x val="0.19569492169643177"/>
          <c:y val="0.9455909943714822"/>
          <c:w val="0.69667380618518582"/>
          <c:h val="4.1275797373358403E-2"/>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2-Year</a:t>
            </a:r>
          </a:p>
        </c:rich>
      </c:tx>
      <c:layout>
        <c:manualLayout>
          <c:xMode val="edge"/>
          <c:yMode val="edge"/>
          <c:x val="0.44834389853315115"/>
          <c:y val="2.8142589118198873E-2"/>
        </c:manualLayout>
      </c:layout>
      <c:overlay val="0"/>
      <c:spPr>
        <a:noFill/>
        <a:ln w="25400">
          <a:noFill/>
        </a:ln>
      </c:spPr>
    </c:title>
    <c:autoTitleDeleted val="0"/>
    <c:plotArea>
      <c:layout>
        <c:manualLayout>
          <c:layoutTarget val="inner"/>
          <c:xMode val="edge"/>
          <c:yMode val="edge"/>
          <c:x val="0.144249787268875"/>
          <c:y val="0.14071294559099437"/>
          <c:w val="0.79922179432755069"/>
          <c:h val="0.69230769230769229"/>
        </c:manualLayout>
      </c:layout>
      <c:scatterChart>
        <c:scatterStyle val="lineMarker"/>
        <c:varyColors val="0"/>
        <c:ser>
          <c:idx val="0"/>
          <c:order val="0"/>
          <c:tx>
            <c:v>Pre-Dev Peak Q Hydrograph</c:v>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'Area A RM Hydrographs'!$B$14:$B$16</c:f>
              <c:numCache>
                <c:formatCode>0.00</c:formatCode>
                <c:ptCount val="3"/>
                <c:pt idx="0">
                  <c:v>0</c:v>
                </c:pt>
                <c:pt idx="1">
                  <c:v>20</c:v>
                </c:pt>
                <c:pt idx="2">
                  <c:v>40</c:v>
                </c:pt>
              </c:numCache>
            </c:numRef>
          </c:xVal>
          <c:yVal>
            <c:numRef>
              <c:f>'Area A RM Hydrographs'!$D$14:$D$16</c:f>
              <c:numCache>
                <c:formatCode>0.00</c:formatCode>
                <c:ptCount val="3"/>
                <c:pt idx="0">
                  <c:v>0</c:v>
                </c:pt>
                <c:pt idx="1">
                  <c:v>2.0482438111118908</c:v>
                </c:pt>
                <c:pt idx="2">
                  <c:v>0</c:v>
                </c:pt>
              </c:numCache>
            </c:numRef>
          </c:yVal>
          <c:smooth val="0"/>
          <c:extLst>
            <c:ext xmlns:c16="http://schemas.microsoft.com/office/drawing/2014/chart" uri="{C3380CC4-5D6E-409C-BE32-E72D297353CC}">
              <c16:uniqueId val="{00000000-3496-4840-AD7E-FB1511A98021}"/>
            </c:ext>
          </c:extLst>
        </c:ser>
        <c:ser>
          <c:idx val="1"/>
          <c:order val="1"/>
          <c:tx>
            <c:v>Post-Dev Peak Q Hydrograph</c:v>
          </c:tx>
          <c:spPr>
            <a:ln w="12700">
              <a:solidFill>
                <a:srgbClr val="FF00FF"/>
              </a:solidFill>
              <a:prstDash val="solid"/>
            </a:ln>
          </c:spPr>
          <c:marker>
            <c:symbol val="square"/>
            <c:size val="5"/>
            <c:spPr>
              <a:solidFill>
                <a:srgbClr val="FF00FF"/>
              </a:solidFill>
              <a:ln>
                <a:solidFill>
                  <a:srgbClr val="FF00FF"/>
                </a:solidFill>
                <a:prstDash val="solid"/>
              </a:ln>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'Area A RM Hydrographs'!$B$21:$B$23</c:f>
              <c:numCache>
                <c:formatCode>0.00</c:formatCode>
                <c:ptCount val="3"/>
                <c:pt idx="0">
                  <c:v>0</c:v>
                </c:pt>
                <c:pt idx="1">
                  <c:v>10</c:v>
                </c:pt>
                <c:pt idx="2">
                  <c:v>20</c:v>
                </c:pt>
              </c:numCache>
            </c:numRef>
          </c:xVal>
          <c:yVal>
            <c:numRef>
              <c:f>'Area A RM Hydrographs'!$D$21:$D$23</c:f>
              <c:numCache>
                <c:formatCode>0.00</c:formatCode>
                <c:ptCount val="3"/>
                <c:pt idx="0">
                  <c:v>0</c:v>
                </c:pt>
                <c:pt idx="1">
                  <c:v>6.3324336521255082</c:v>
                </c:pt>
                <c:pt idx="2">
                  <c:v>0</c:v>
                </c:pt>
              </c:numCache>
            </c:numRef>
          </c:yVal>
          <c:smooth val="0"/>
          <c:extLst>
            <c:ext xmlns:c16="http://schemas.microsoft.com/office/drawing/2014/chart" uri="{C3380CC4-5D6E-409C-BE32-E72D297353CC}">
              <c16:uniqueId val="{00000001-3496-4840-AD7E-FB1511A98021}"/>
            </c:ext>
          </c:extLst>
        </c:ser>
        <c:dLbls>
          <c:showLegendKey val="0"/>
          <c:showVal val="0"/>
          <c:showCatName val="0"/>
          <c:showSerName val="0"/>
          <c:showPercent val="0"/>
          <c:showBubbleSize val="0"/>
        </c:dLbls>
        <c:axId val="170089472"/>
        <c:axId val="170095744"/>
      </c:scatterChart>
      <c:valAx>
        <c:axId val="17008947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n-US"/>
                  <a:t>Time (min)</a:t>
                </a:r>
              </a:p>
            </c:rich>
          </c:tx>
          <c:layout>
            <c:manualLayout>
              <c:xMode val="edge"/>
              <c:yMode val="edge"/>
              <c:x val="0.48148230009260534"/>
              <c:y val="0.8836772983114447"/>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0095744"/>
        <c:crosses val="autoZero"/>
        <c:crossBetween val="midCat"/>
      </c:valAx>
      <c:valAx>
        <c:axId val="170095744"/>
        <c:scaling>
          <c:orientation val="minMax"/>
        </c:scaling>
        <c:delete val="0"/>
        <c:axPos val="l"/>
        <c:title>
          <c:tx>
            <c:rich>
              <a:bodyPr/>
              <a:lstStyle/>
              <a:p>
                <a:pPr>
                  <a:defRPr sz="800" b="1" i="0" u="none" strike="noStrike" baseline="0">
                    <a:solidFill>
                      <a:srgbClr val="000000"/>
                    </a:solidFill>
                    <a:latin typeface="Arial"/>
                    <a:ea typeface="Arial"/>
                    <a:cs typeface="Arial"/>
                  </a:defRPr>
                </a:pPr>
                <a:r>
                  <a:rPr lang="en-US"/>
                  <a:t>Q (cfs)</a:t>
                </a:r>
              </a:p>
            </c:rich>
          </c:tx>
          <c:layout>
            <c:manualLayout>
              <c:xMode val="edge"/>
              <c:yMode val="edge"/>
              <c:x val="3.1189083820662766E-2"/>
              <c:y val="0.44840525328330205"/>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0089472"/>
        <c:crosses val="autoZero"/>
        <c:crossBetween val="midCat"/>
      </c:valAx>
      <c:spPr>
        <a:solidFill>
          <a:srgbClr val="FFFFFF"/>
        </a:solidFill>
        <a:ln w="12700">
          <a:solidFill>
            <a:srgbClr val="808080"/>
          </a:solidFill>
          <a:prstDash val="solid"/>
        </a:ln>
      </c:spPr>
    </c:plotArea>
    <c:legend>
      <c:legendPos val="b"/>
      <c:layout>
        <c:manualLayout>
          <c:xMode val="edge"/>
          <c:yMode val="edge"/>
          <c:x val="0.2007801364010785"/>
          <c:y val="0.9455909943714822"/>
          <c:w val="0.68616107197126674"/>
          <c:h val="4.1275797373358403E-2"/>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100-Year</a:t>
            </a:r>
          </a:p>
        </c:rich>
      </c:tx>
      <c:layout>
        <c:manualLayout>
          <c:xMode val="edge"/>
          <c:yMode val="edge"/>
          <c:x val="0.43052878664139582"/>
          <c:y val="2.8142589118198873E-2"/>
        </c:manualLayout>
      </c:layout>
      <c:overlay val="0"/>
      <c:spPr>
        <a:noFill/>
        <a:ln w="25400">
          <a:noFill/>
        </a:ln>
      </c:spPr>
    </c:title>
    <c:autoTitleDeleted val="0"/>
    <c:plotArea>
      <c:layout>
        <c:manualLayout>
          <c:layoutTarget val="inner"/>
          <c:xMode val="edge"/>
          <c:yMode val="edge"/>
          <c:x val="0.14481422839544514"/>
          <c:y val="0.14071294559099437"/>
          <c:w val="0.79843520520731903"/>
          <c:h val="0.69230769230769229"/>
        </c:manualLayout>
      </c:layout>
      <c:scatterChart>
        <c:scatterStyle val="lineMarker"/>
        <c:varyColors val="0"/>
        <c:ser>
          <c:idx val="0"/>
          <c:order val="0"/>
          <c:tx>
            <c:v>Estimated Outflow Hydrograph</c:v>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'Area B MRM Hydrographs'!$L$57:$L$59</c:f>
              <c:numCache>
                <c:formatCode>0.00</c:formatCode>
                <c:ptCount val="3"/>
                <c:pt idx="0">
                  <c:v>0</c:v>
                </c:pt>
                <c:pt idx="1">
                  <c:v>69.389248582616986</c:v>
                </c:pt>
                <c:pt idx="2">
                  <c:v>199.67472934000381</c:v>
                </c:pt>
              </c:numCache>
            </c:numRef>
          </c:xVal>
          <c:yVal>
            <c:numRef>
              <c:f>'Area B MRM Hydrographs'!$N$57:$N$59</c:f>
              <c:numCache>
                <c:formatCode>0.00</c:formatCode>
                <c:ptCount val="3"/>
                <c:pt idx="0">
                  <c:v>0</c:v>
                </c:pt>
                <c:pt idx="1">
                  <c:v>2.85</c:v>
                </c:pt>
                <c:pt idx="2">
                  <c:v>0</c:v>
                </c:pt>
              </c:numCache>
            </c:numRef>
          </c:yVal>
          <c:smooth val="0"/>
          <c:extLst>
            <c:ext xmlns:c16="http://schemas.microsoft.com/office/drawing/2014/chart" uri="{C3380CC4-5D6E-409C-BE32-E72D297353CC}">
              <c16:uniqueId val="{00000000-BEAB-4315-BE1C-9F94DDD9DEE0}"/>
            </c:ext>
          </c:extLst>
        </c:ser>
        <c:ser>
          <c:idx val="1"/>
          <c:order val="1"/>
          <c:tx>
            <c:v>Modified Inflow Hydrograph</c:v>
          </c:tx>
          <c:spPr>
            <a:ln w="12700">
              <a:solidFill>
                <a:srgbClr val="FF00FF"/>
              </a:solidFill>
              <a:prstDash val="solid"/>
            </a:ln>
          </c:spPr>
          <c:marker>
            <c:symbol val="square"/>
            <c:size val="5"/>
            <c:spPr>
              <a:solidFill>
                <a:srgbClr val="FF00FF"/>
              </a:solidFill>
              <a:ln>
                <a:solidFill>
                  <a:srgbClr val="FF00FF"/>
                </a:solidFill>
                <a:prstDash val="solid"/>
              </a:ln>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'Area B MRM Hydrographs'!$L$64:$L$67</c:f>
              <c:numCache>
                <c:formatCode>0.00</c:formatCode>
                <c:ptCount val="4"/>
                <c:pt idx="0">
                  <c:v>0</c:v>
                </c:pt>
                <c:pt idx="1">
                  <c:v>10</c:v>
                </c:pt>
                <c:pt idx="2">
                  <c:v>66</c:v>
                </c:pt>
                <c:pt idx="3">
                  <c:v>76</c:v>
                </c:pt>
              </c:numCache>
            </c:numRef>
          </c:xVal>
          <c:yVal>
            <c:numRef>
              <c:f>'Area B MRM Hydrographs'!$N$64:$N$67</c:f>
              <c:numCache>
                <c:formatCode>0.00</c:formatCode>
                <c:ptCount val="4"/>
                <c:pt idx="0">
                  <c:v>0</c:v>
                </c:pt>
                <c:pt idx="1">
                  <c:v>4.311158928931901</c:v>
                </c:pt>
                <c:pt idx="2">
                  <c:v>4.311158928931901</c:v>
                </c:pt>
                <c:pt idx="3">
                  <c:v>0</c:v>
                </c:pt>
              </c:numCache>
            </c:numRef>
          </c:yVal>
          <c:smooth val="0"/>
          <c:extLst>
            <c:ext xmlns:c16="http://schemas.microsoft.com/office/drawing/2014/chart" uri="{C3380CC4-5D6E-409C-BE32-E72D297353CC}">
              <c16:uniqueId val="{00000001-BEAB-4315-BE1C-9F94DDD9DEE0}"/>
            </c:ext>
          </c:extLst>
        </c:ser>
        <c:dLbls>
          <c:showLegendKey val="0"/>
          <c:showVal val="0"/>
          <c:showCatName val="0"/>
          <c:showSerName val="0"/>
          <c:showPercent val="0"/>
          <c:showBubbleSize val="0"/>
        </c:dLbls>
        <c:axId val="172561152"/>
        <c:axId val="172563072"/>
      </c:scatterChart>
      <c:valAx>
        <c:axId val="17256115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n-US"/>
                  <a:t>Time (min)</a:t>
                </a:r>
              </a:p>
            </c:rich>
          </c:tx>
          <c:layout>
            <c:manualLayout>
              <c:xMode val="edge"/>
              <c:yMode val="edge"/>
              <c:x val="0.4814094128644878"/>
              <c:y val="0.8836772983114447"/>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2563072"/>
        <c:crosses val="autoZero"/>
        <c:crossBetween val="midCat"/>
      </c:valAx>
      <c:valAx>
        <c:axId val="172563072"/>
        <c:scaling>
          <c:orientation val="minMax"/>
        </c:scaling>
        <c:delete val="0"/>
        <c:axPos val="l"/>
        <c:title>
          <c:tx>
            <c:rich>
              <a:bodyPr/>
              <a:lstStyle/>
              <a:p>
                <a:pPr>
                  <a:defRPr sz="800" b="1" i="0" u="none" strike="noStrike" baseline="0">
                    <a:solidFill>
                      <a:srgbClr val="000000"/>
                    </a:solidFill>
                    <a:latin typeface="Arial"/>
                    <a:ea typeface="Arial"/>
                    <a:cs typeface="Arial"/>
                  </a:defRPr>
                </a:pPr>
                <a:r>
                  <a:rPr lang="en-US"/>
                  <a:t>Q (cfs)</a:t>
                </a:r>
              </a:p>
            </c:rich>
          </c:tx>
          <c:layout>
            <c:manualLayout>
              <c:xMode val="edge"/>
              <c:yMode val="edge"/>
              <c:x val="3.131115459882583E-2"/>
              <c:y val="0.44840525328330205"/>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2561152"/>
        <c:crosses val="autoZero"/>
        <c:crossBetween val="midCat"/>
      </c:valAx>
      <c:spPr>
        <a:solidFill>
          <a:srgbClr val="FFFFFF"/>
        </a:solidFill>
        <a:ln w="12700">
          <a:solidFill>
            <a:srgbClr val="808080"/>
          </a:solidFill>
          <a:prstDash val="solid"/>
        </a:ln>
      </c:spPr>
    </c:plotArea>
    <c:legend>
      <c:legendPos val="b"/>
      <c:layout>
        <c:manualLayout>
          <c:xMode val="edge"/>
          <c:yMode val="edge"/>
          <c:x val="0.19569492169643177"/>
          <c:y val="0.9455909943714822"/>
          <c:w val="0.69667380618518582"/>
          <c:h val="4.1275797373358403E-2"/>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1" i="0" u="none" strike="noStrike" baseline="0">
                <a:solidFill>
                  <a:srgbClr val="000000"/>
                </a:solidFill>
                <a:latin typeface="Arial"/>
                <a:ea typeface="Arial"/>
                <a:cs typeface="Arial"/>
              </a:defRPr>
            </a:pPr>
            <a:r>
              <a:rPr lang="en-US"/>
              <a:t>2-Yr</a:t>
            </a:r>
          </a:p>
        </c:rich>
      </c:tx>
      <c:overlay val="0"/>
      <c:spPr>
        <a:noFill/>
        <a:ln w="25400">
          <a:noFill/>
        </a:ln>
      </c:spPr>
    </c:title>
    <c:autoTitleDeleted val="0"/>
    <c:plotArea>
      <c:layout/>
      <c:scatterChart>
        <c:scatterStyle val="lineMarker"/>
        <c:varyColors val="0"/>
        <c:ser>
          <c:idx val="0"/>
          <c:order val="0"/>
          <c:tx>
            <c:v>Modified Pre-Dev Hydrograph</c:v>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a:lstStyle/>
              <a:p>
                <a:pPr>
                  <a:defRPr sz="125"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'Area A MRM Hydrographs'!$B$14:$B$16</c:f>
              <c:numCache>
                <c:formatCode>0.00</c:formatCode>
                <c:ptCount val="3"/>
                <c:pt idx="0">
                  <c:v>0</c:v>
                </c:pt>
                <c:pt idx="1">
                  <c:v>36.60110461314224</c:v>
                </c:pt>
                <c:pt idx="2">
                  <c:v>103.14280201478644</c:v>
                </c:pt>
              </c:numCache>
            </c:numRef>
          </c:xVal>
          <c:yVal>
            <c:numRef>
              <c:f>'Area A MRM Hydrographs'!$D$14:$D$16</c:f>
              <c:numCache>
                <c:formatCode>0.00</c:formatCode>
                <c:ptCount val="3"/>
                <c:pt idx="0">
                  <c:v>0</c:v>
                </c:pt>
                <c:pt idx="1">
                  <c:v>2.0499999999999998</c:v>
                </c:pt>
                <c:pt idx="2">
                  <c:v>0</c:v>
                </c:pt>
              </c:numCache>
            </c:numRef>
          </c:yVal>
          <c:smooth val="0"/>
          <c:extLst>
            <c:ext xmlns:c16="http://schemas.microsoft.com/office/drawing/2014/chart" uri="{C3380CC4-5D6E-409C-BE32-E72D297353CC}">
              <c16:uniqueId val="{00000000-EF5B-49F5-A1F5-CDC577FA8677}"/>
            </c:ext>
          </c:extLst>
        </c:ser>
        <c:ser>
          <c:idx val="1"/>
          <c:order val="1"/>
          <c:tx>
            <c:v>Modified Post-Dev Hydrograph</c:v>
          </c:tx>
          <c:spPr>
            <a:ln w="12700">
              <a:solidFill>
                <a:srgbClr val="FF00FF"/>
              </a:solidFill>
              <a:prstDash val="solid"/>
            </a:ln>
          </c:spPr>
          <c:marker>
            <c:symbol val="square"/>
            <c:size val="5"/>
            <c:spPr>
              <a:solidFill>
                <a:srgbClr val="FF00FF"/>
              </a:solidFill>
              <a:ln>
                <a:solidFill>
                  <a:srgbClr val="FF00FF"/>
                </a:solidFill>
                <a:prstDash val="solid"/>
              </a:ln>
            </c:spPr>
          </c:marker>
          <c:dLbls>
            <c:spPr>
              <a:noFill/>
              <a:ln w="25400">
                <a:noFill/>
              </a:ln>
            </c:spPr>
            <c:txPr>
              <a:bodyPr/>
              <a:lstStyle/>
              <a:p>
                <a:pPr>
                  <a:defRPr sz="125"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'Area A MRM Hydrographs'!$B$21:$B$24</c:f>
              <c:numCache>
                <c:formatCode>0.00</c:formatCode>
                <c:ptCount val="4"/>
                <c:pt idx="0">
                  <c:v>0</c:v>
                </c:pt>
                <c:pt idx="1">
                  <c:v>10</c:v>
                </c:pt>
                <c:pt idx="2">
                  <c:v>33</c:v>
                </c:pt>
                <c:pt idx="3">
                  <c:v>43</c:v>
                </c:pt>
              </c:numCache>
            </c:numRef>
          </c:xVal>
          <c:yVal>
            <c:numRef>
              <c:f>'Area A MRM Hydrographs'!$D$21:$D$24</c:f>
              <c:numCache>
                <c:formatCode>0.00</c:formatCode>
                <c:ptCount val="4"/>
                <c:pt idx="0">
                  <c:v>0</c:v>
                </c:pt>
                <c:pt idx="1">
                  <c:v>3.2036779413683667</c:v>
                </c:pt>
                <c:pt idx="2">
                  <c:v>3.2036779413683667</c:v>
                </c:pt>
                <c:pt idx="3">
                  <c:v>0</c:v>
                </c:pt>
              </c:numCache>
            </c:numRef>
          </c:yVal>
          <c:smooth val="0"/>
          <c:extLst>
            <c:ext xmlns:c16="http://schemas.microsoft.com/office/drawing/2014/chart" uri="{C3380CC4-5D6E-409C-BE32-E72D297353CC}">
              <c16:uniqueId val="{00000001-EF5B-49F5-A1F5-CDC577FA8677}"/>
            </c:ext>
          </c:extLst>
        </c:ser>
        <c:dLbls>
          <c:showLegendKey val="0"/>
          <c:showVal val="0"/>
          <c:showCatName val="0"/>
          <c:showSerName val="0"/>
          <c:showPercent val="0"/>
          <c:showBubbleSize val="0"/>
        </c:dLbls>
        <c:axId val="171349120"/>
        <c:axId val="171351040"/>
      </c:scatterChart>
      <c:valAx>
        <c:axId val="17134912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en-US"/>
                  <a:t>Time (min)</a:t>
                </a:r>
              </a:p>
            </c:rich>
          </c:tx>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171351040"/>
        <c:crosses val="autoZero"/>
        <c:crossBetween val="midCat"/>
      </c:valAx>
      <c:valAx>
        <c:axId val="171351040"/>
        <c:scaling>
          <c:orientation val="minMax"/>
        </c:scaling>
        <c:delete val="0"/>
        <c:axPos val="l"/>
        <c:title>
          <c:tx>
            <c:rich>
              <a:bodyPr/>
              <a:lstStyle/>
              <a:p>
                <a:pPr>
                  <a:defRPr sz="125" b="1" i="0" u="none" strike="noStrike" baseline="0">
                    <a:solidFill>
                      <a:srgbClr val="000000"/>
                    </a:solidFill>
                    <a:latin typeface="Arial"/>
                    <a:ea typeface="Arial"/>
                    <a:cs typeface="Arial"/>
                  </a:defRPr>
                </a:pPr>
                <a:r>
                  <a:rPr lang="en-US"/>
                  <a:t>Q (cfs)</a:t>
                </a:r>
              </a:p>
            </c:rich>
          </c:tx>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171349120"/>
        <c:crosses val="autoZero"/>
        <c:crossBetween val="midCat"/>
      </c:valAx>
      <c:spPr>
        <a:solidFill>
          <a:srgbClr val="C0C0C0"/>
        </a:solidFill>
        <a:ln w="12700">
          <a:solidFill>
            <a:srgbClr val="808080"/>
          </a:solidFill>
          <a:prstDash val="solid"/>
        </a:ln>
      </c:spPr>
    </c:plotArea>
    <c:legend>
      <c:legendPos val="b"/>
      <c:overlay val="0"/>
      <c:spPr>
        <a:solidFill>
          <a:srgbClr val="FFFFFF"/>
        </a:solidFill>
        <a:ln w="3175">
          <a:solidFill>
            <a:srgbClr val="000000"/>
          </a:solidFill>
          <a:prstDash val="solid"/>
        </a:ln>
      </c:spPr>
      <c:txPr>
        <a:bodyPr/>
        <a:lstStyle/>
        <a:p>
          <a:pPr>
            <a:defRPr sz="1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25-Year</a:t>
            </a:r>
          </a:p>
        </c:rich>
      </c:tx>
      <c:layout>
        <c:manualLayout>
          <c:xMode val="edge"/>
          <c:yMode val="edge"/>
          <c:x val="0.44054662757798546"/>
          <c:y val="2.8142589118198873E-2"/>
        </c:manualLayout>
      </c:layout>
      <c:overlay val="0"/>
      <c:spPr>
        <a:noFill/>
        <a:ln w="25400">
          <a:noFill/>
        </a:ln>
      </c:spPr>
    </c:title>
    <c:autoTitleDeleted val="0"/>
    <c:plotArea>
      <c:layout>
        <c:manualLayout>
          <c:layoutTarget val="inner"/>
          <c:xMode val="edge"/>
          <c:yMode val="edge"/>
          <c:x val="0.144249787268875"/>
          <c:y val="0.14071294559099437"/>
          <c:w val="0.79922179432755069"/>
          <c:h val="0.69230769230769229"/>
        </c:manualLayout>
      </c:layout>
      <c:scatterChart>
        <c:scatterStyle val="lineMarker"/>
        <c:varyColors val="0"/>
        <c:ser>
          <c:idx val="0"/>
          <c:order val="0"/>
          <c:tx>
            <c:v>Pre-Dev Peak Q Hydrograph</c:v>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'Area C RM Hydrographs'!$B$54:$B$56</c:f>
              <c:numCache>
                <c:formatCode>0.00</c:formatCode>
                <c:ptCount val="3"/>
                <c:pt idx="0">
                  <c:v>0</c:v>
                </c:pt>
                <c:pt idx="1">
                  <c:v>20</c:v>
                </c:pt>
                <c:pt idx="2">
                  <c:v>40</c:v>
                </c:pt>
              </c:numCache>
            </c:numRef>
          </c:xVal>
          <c:yVal>
            <c:numRef>
              <c:f>'Area C RM Hydrographs'!$D$54:$D$56</c:f>
              <c:numCache>
                <c:formatCode>0.00</c:formatCode>
                <c:ptCount val="3"/>
                <c:pt idx="0">
                  <c:v>0</c:v>
                </c:pt>
                <c:pt idx="1">
                  <c:v>3.5501534752454287</c:v>
                </c:pt>
                <c:pt idx="2">
                  <c:v>0</c:v>
                </c:pt>
              </c:numCache>
            </c:numRef>
          </c:yVal>
          <c:smooth val="0"/>
          <c:extLst>
            <c:ext xmlns:c16="http://schemas.microsoft.com/office/drawing/2014/chart" uri="{C3380CC4-5D6E-409C-BE32-E72D297353CC}">
              <c16:uniqueId val="{00000000-775F-47EC-9A4B-81398143E4B5}"/>
            </c:ext>
          </c:extLst>
        </c:ser>
        <c:ser>
          <c:idx val="1"/>
          <c:order val="1"/>
          <c:tx>
            <c:v>Post-Dev Peak Q Hydrograph</c:v>
          </c:tx>
          <c:spPr>
            <a:ln w="12700">
              <a:solidFill>
                <a:srgbClr val="FF00FF"/>
              </a:solidFill>
              <a:prstDash val="solid"/>
            </a:ln>
          </c:spPr>
          <c:marker>
            <c:symbol val="square"/>
            <c:size val="5"/>
            <c:spPr>
              <a:solidFill>
                <a:srgbClr val="FF00FF"/>
              </a:solidFill>
              <a:ln>
                <a:solidFill>
                  <a:srgbClr val="FF00FF"/>
                </a:solidFill>
                <a:prstDash val="solid"/>
              </a:ln>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'Area C RM Hydrographs'!$B$61:$B$63</c:f>
              <c:numCache>
                <c:formatCode>0.00</c:formatCode>
                <c:ptCount val="3"/>
                <c:pt idx="0">
                  <c:v>0</c:v>
                </c:pt>
                <c:pt idx="1">
                  <c:v>10</c:v>
                </c:pt>
                <c:pt idx="2">
                  <c:v>20</c:v>
                </c:pt>
              </c:numCache>
            </c:numRef>
          </c:xVal>
          <c:yVal>
            <c:numRef>
              <c:f>'Area C RM Hydrographs'!$D$61:$D$63</c:f>
              <c:numCache>
                <c:formatCode>0.00</c:formatCode>
                <c:ptCount val="3"/>
                <c:pt idx="0">
                  <c:v>0</c:v>
                </c:pt>
                <c:pt idx="1">
                  <c:v>10.338076305986611</c:v>
                </c:pt>
                <c:pt idx="2">
                  <c:v>0</c:v>
                </c:pt>
              </c:numCache>
            </c:numRef>
          </c:yVal>
          <c:smooth val="0"/>
          <c:extLst>
            <c:ext xmlns:c16="http://schemas.microsoft.com/office/drawing/2014/chart" uri="{C3380CC4-5D6E-409C-BE32-E72D297353CC}">
              <c16:uniqueId val="{00000001-775F-47EC-9A4B-81398143E4B5}"/>
            </c:ext>
          </c:extLst>
        </c:ser>
        <c:dLbls>
          <c:showLegendKey val="0"/>
          <c:showVal val="0"/>
          <c:showCatName val="0"/>
          <c:showSerName val="0"/>
          <c:showPercent val="0"/>
          <c:showBubbleSize val="0"/>
        </c:dLbls>
        <c:axId val="163218560"/>
        <c:axId val="163220480"/>
      </c:scatterChart>
      <c:valAx>
        <c:axId val="16321856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n-US"/>
                  <a:t>Time (min)</a:t>
                </a:r>
              </a:p>
            </c:rich>
          </c:tx>
          <c:layout>
            <c:manualLayout>
              <c:xMode val="edge"/>
              <c:yMode val="edge"/>
              <c:x val="0.48148230009260534"/>
              <c:y val="0.8836772983114447"/>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3220480"/>
        <c:crosses val="autoZero"/>
        <c:crossBetween val="midCat"/>
      </c:valAx>
      <c:valAx>
        <c:axId val="163220480"/>
        <c:scaling>
          <c:orientation val="minMax"/>
        </c:scaling>
        <c:delete val="0"/>
        <c:axPos val="l"/>
        <c:title>
          <c:tx>
            <c:rich>
              <a:bodyPr/>
              <a:lstStyle/>
              <a:p>
                <a:pPr>
                  <a:defRPr sz="800" b="1" i="0" u="none" strike="noStrike" baseline="0">
                    <a:solidFill>
                      <a:srgbClr val="000000"/>
                    </a:solidFill>
                    <a:latin typeface="Arial"/>
                    <a:ea typeface="Arial"/>
                    <a:cs typeface="Arial"/>
                  </a:defRPr>
                </a:pPr>
                <a:r>
                  <a:rPr lang="en-US"/>
                  <a:t>Q (cfs)</a:t>
                </a:r>
              </a:p>
            </c:rich>
          </c:tx>
          <c:layout>
            <c:manualLayout>
              <c:xMode val="edge"/>
              <c:yMode val="edge"/>
              <c:x val="3.1189083820662766E-2"/>
              <c:y val="0.44840525328330205"/>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63218560"/>
        <c:crosses val="autoZero"/>
        <c:crossBetween val="midCat"/>
      </c:valAx>
      <c:spPr>
        <a:solidFill>
          <a:srgbClr val="FFFFFF"/>
        </a:solidFill>
        <a:ln w="12700">
          <a:solidFill>
            <a:srgbClr val="808080"/>
          </a:solidFill>
          <a:prstDash val="solid"/>
        </a:ln>
      </c:spPr>
    </c:plotArea>
    <c:legend>
      <c:legendPos val="b"/>
      <c:layout>
        <c:manualLayout>
          <c:xMode val="edge"/>
          <c:yMode val="edge"/>
          <c:x val="0.2007801364010785"/>
          <c:y val="0.9455909943714822"/>
          <c:w val="0.68616107197126674"/>
          <c:h val="4.1275797373358403E-2"/>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50-Year</a:t>
            </a:r>
          </a:p>
        </c:rich>
      </c:tx>
      <c:layout>
        <c:manualLayout>
          <c:xMode val="edge"/>
          <c:yMode val="edge"/>
          <c:x val="0.44054662757798546"/>
          <c:y val="2.8142589118198873E-2"/>
        </c:manualLayout>
      </c:layout>
      <c:overlay val="0"/>
      <c:spPr>
        <a:noFill/>
        <a:ln w="25400">
          <a:noFill/>
        </a:ln>
      </c:spPr>
    </c:title>
    <c:autoTitleDeleted val="0"/>
    <c:plotArea>
      <c:layout>
        <c:manualLayout>
          <c:layoutTarget val="inner"/>
          <c:xMode val="edge"/>
          <c:yMode val="edge"/>
          <c:x val="0.144249787268875"/>
          <c:y val="0.14071294559099437"/>
          <c:w val="0.79922179432755069"/>
          <c:h val="0.69230769230769229"/>
        </c:manualLayout>
      </c:layout>
      <c:scatterChart>
        <c:scatterStyle val="lineMarker"/>
        <c:varyColors val="0"/>
        <c:ser>
          <c:idx val="0"/>
          <c:order val="0"/>
          <c:tx>
            <c:v>Pre-Dev Peak Q Hydrograph</c:v>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'Area C RM Hydrographs'!$G$54:$G$56</c:f>
              <c:numCache>
                <c:formatCode>0.00</c:formatCode>
                <c:ptCount val="3"/>
                <c:pt idx="0">
                  <c:v>0</c:v>
                </c:pt>
                <c:pt idx="1">
                  <c:v>20</c:v>
                </c:pt>
                <c:pt idx="2">
                  <c:v>40</c:v>
                </c:pt>
              </c:numCache>
            </c:numRef>
          </c:xVal>
          <c:yVal>
            <c:numRef>
              <c:f>'Area C RM Hydrographs'!$I$54:$I$56</c:f>
              <c:numCache>
                <c:formatCode>0.00</c:formatCode>
                <c:ptCount val="3"/>
                <c:pt idx="0">
                  <c:v>0</c:v>
                </c:pt>
                <c:pt idx="1">
                  <c:v>3.8648441653658314</c:v>
                </c:pt>
                <c:pt idx="2">
                  <c:v>0</c:v>
                </c:pt>
              </c:numCache>
            </c:numRef>
          </c:yVal>
          <c:smooth val="0"/>
          <c:extLst>
            <c:ext xmlns:c16="http://schemas.microsoft.com/office/drawing/2014/chart" uri="{C3380CC4-5D6E-409C-BE32-E72D297353CC}">
              <c16:uniqueId val="{00000000-6CDE-42A7-A028-5EB72D071E2A}"/>
            </c:ext>
          </c:extLst>
        </c:ser>
        <c:ser>
          <c:idx val="1"/>
          <c:order val="1"/>
          <c:tx>
            <c:v>Post-Dev Peak Q Hydrograph</c:v>
          </c:tx>
          <c:spPr>
            <a:ln w="12700">
              <a:solidFill>
                <a:srgbClr val="FF00FF"/>
              </a:solidFill>
              <a:prstDash val="solid"/>
            </a:ln>
          </c:spPr>
          <c:marker>
            <c:symbol val="square"/>
            <c:size val="5"/>
            <c:spPr>
              <a:solidFill>
                <a:srgbClr val="FF00FF"/>
              </a:solidFill>
              <a:ln>
                <a:solidFill>
                  <a:srgbClr val="FF00FF"/>
                </a:solidFill>
                <a:prstDash val="solid"/>
              </a:ln>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'Area C RM Hydrographs'!$G$61:$G$63</c:f>
              <c:numCache>
                <c:formatCode>0.00</c:formatCode>
                <c:ptCount val="3"/>
                <c:pt idx="0">
                  <c:v>0</c:v>
                </c:pt>
                <c:pt idx="1">
                  <c:v>10</c:v>
                </c:pt>
                <c:pt idx="2">
                  <c:v>20</c:v>
                </c:pt>
              </c:numCache>
            </c:numRef>
          </c:xVal>
          <c:yVal>
            <c:numRef>
              <c:f>'Area C RM Hydrographs'!$I$61:$I$63</c:f>
              <c:numCache>
                <c:formatCode>0.00</c:formatCode>
                <c:ptCount val="3"/>
                <c:pt idx="0">
                  <c:v>0</c:v>
                </c:pt>
                <c:pt idx="1">
                  <c:v>11.172438464597858</c:v>
                </c:pt>
                <c:pt idx="2">
                  <c:v>0</c:v>
                </c:pt>
              </c:numCache>
            </c:numRef>
          </c:yVal>
          <c:smooth val="0"/>
          <c:extLst>
            <c:ext xmlns:c16="http://schemas.microsoft.com/office/drawing/2014/chart" uri="{C3380CC4-5D6E-409C-BE32-E72D297353CC}">
              <c16:uniqueId val="{00000001-6CDE-42A7-A028-5EB72D071E2A}"/>
            </c:ext>
          </c:extLst>
        </c:ser>
        <c:dLbls>
          <c:showLegendKey val="0"/>
          <c:showVal val="0"/>
          <c:showCatName val="0"/>
          <c:showSerName val="0"/>
          <c:showPercent val="0"/>
          <c:showBubbleSize val="0"/>
        </c:dLbls>
        <c:axId val="174998656"/>
        <c:axId val="175000576"/>
      </c:scatterChart>
      <c:valAx>
        <c:axId val="17499865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n-US"/>
                  <a:t>Time (min)</a:t>
                </a:r>
              </a:p>
            </c:rich>
          </c:tx>
          <c:layout>
            <c:manualLayout>
              <c:xMode val="edge"/>
              <c:yMode val="edge"/>
              <c:x val="0.48148230009260534"/>
              <c:y val="0.8836772983114447"/>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5000576"/>
        <c:crosses val="autoZero"/>
        <c:crossBetween val="midCat"/>
      </c:valAx>
      <c:valAx>
        <c:axId val="175000576"/>
        <c:scaling>
          <c:orientation val="minMax"/>
        </c:scaling>
        <c:delete val="0"/>
        <c:axPos val="l"/>
        <c:title>
          <c:tx>
            <c:rich>
              <a:bodyPr/>
              <a:lstStyle/>
              <a:p>
                <a:pPr>
                  <a:defRPr sz="800" b="1" i="0" u="none" strike="noStrike" baseline="0">
                    <a:solidFill>
                      <a:srgbClr val="000000"/>
                    </a:solidFill>
                    <a:latin typeface="Arial"/>
                    <a:ea typeface="Arial"/>
                    <a:cs typeface="Arial"/>
                  </a:defRPr>
                </a:pPr>
                <a:r>
                  <a:rPr lang="en-US"/>
                  <a:t>Q (cfs)</a:t>
                </a:r>
              </a:p>
            </c:rich>
          </c:tx>
          <c:layout>
            <c:manualLayout>
              <c:xMode val="edge"/>
              <c:yMode val="edge"/>
              <c:x val="3.1189083820662766E-2"/>
              <c:y val="0.44840525328330205"/>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4998656"/>
        <c:crosses val="autoZero"/>
        <c:crossBetween val="midCat"/>
      </c:valAx>
      <c:spPr>
        <a:solidFill>
          <a:srgbClr val="FFFFFF"/>
        </a:solidFill>
        <a:ln w="12700">
          <a:solidFill>
            <a:srgbClr val="808080"/>
          </a:solidFill>
          <a:prstDash val="solid"/>
        </a:ln>
      </c:spPr>
    </c:plotArea>
    <c:legend>
      <c:legendPos val="b"/>
      <c:layout>
        <c:manualLayout>
          <c:xMode val="edge"/>
          <c:yMode val="edge"/>
          <c:x val="0.2007801364010785"/>
          <c:y val="0.9455909943714822"/>
          <c:w val="0.68616107197126674"/>
          <c:h val="4.1275797373358403E-2"/>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100-Year</a:t>
            </a:r>
          </a:p>
        </c:rich>
      </c:tx>
      <c:layout>
        <c:manualLayout>
          <c:xMode val="edge"/>
          <c:yMode val="edge"/>
          <c:x val="0.43080003888402835"/>
          <c:y val="2.8142589118198873E-2"/>
        </c:manualLayout>
      </c:layout>
      <c:overlay val="0"/>
      <c:spPr>
        <a:noFill/>
        <a:ln w="25400">
          <a:noFill/>
        </a:ln>
      </c:spPr>
    </c:title>
    <c:autoTitleDeleted val="0"/>
    <c:plotArea>
      <c:layout>
        <c:manualLayout>
          <c:layoutTarget val="inner"/>
          <c:xMode val="edge"/>
          <c:yMode val="edge"/>
          <c:x val="0.144249787268875"/>
          <c:y val="0.14071294559099437"/>
          <c:w val="0.79922179432755069"/>
          <c:h val="0.69230769230769229"/>
        </c:manualLayout>
      </c:layout>
      <c:scatterChart>
        <c:scatterStyle val="lineMarker"/>
        <c:varyColors val="0"/>
        <c:ser>
          <c:idx val="0"/>
          <c:order val="0"/>
          <c:tx>
            <c:v>Pre-Dev Peak Q Hydrograph</c:v>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'Area C RM Hydrographs'!$L$54:$L$56</c:f>
              <c:numCache>
                <c:formatCode>0.00</c:formatCode>
                <c:ptCount val="3"/>
                <c:pt idx="0">
                  <c:v>0</c:v>
                </c:pt>
                <c:pt idx="1">
                  <c:v>20</c:v>
                </c:pt>
                <c:pt idx="2">
                  <c:v>40</c:v>
                </c:pt>
              </c:numCache>
            </c:numRef>
          </c:xVal>
          <c:yVal>
            <c:numRef>
              <c:f>'Area C RM Hydrographs'!$N$54:$N$56</c:f>
              <c:numCache>
                <c:formatCode>0.00</c:formatCode>
                <c:ptCount val="3"/>
                <c:pt idx="0">
                  <c:v>0</c:v>
                </c:pt>
                <c:pt idx="1">
                  <c:v>4.1579749898029723</c:v>
                </c:pt>
                <c:pt idx="2">
                  <c:v>0</c:v>
                </c:pt>
              </c:numCache>
            </c:numRef>
          </c:yVal>
          <c:smooth val="0"/>
          <c:extLst>
            <c:ext xmlns:c16="http://schemas.microsoft.com/office/drawing/2014/chart" uri="{C3380CC4-5D6E-409C-BE32-E72D297353CC}">
              <c16:uniqueId val="{00000000-691A-4DC4-9366-47AFFDBB4448}"/>
            </c:ext>
          </c:extLst>
        </c:ser>
        <c:ser>
          <c:idx val="1"/>
          <c:order val="1"/>
          <c:tx>
            <c:v>Post-Dev Peak Q Hydrograph</c:v>
          </c:tx>
          <c:spPr>
            <a:ln w="12700">
              <a:solidFill>
                <a:srgbClr val="FF00FF"/>
              </a:solidFill>
              <a:prstDash val="solid"/>
            </a:ln>
          </c:spPr>
          <c:marker>
            <c:symbol val="square"/>
            <c:size val="5"/>
            <c:spPr>
              <a:solidFill>
                <a:srgbClr val="FF00FF"/>
              </a:solidFill>
              <a:ln>
                <a:solidFill>
                  <a:srgbClr val="FF00FF"/>
                </a:solidFill>
                <a:prstDash val="solid"/>
              </a:ln>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'Area C RM Hydrographs'!$L$61:$L$63</c:f>
              <c:numCache>
                <c:formatCode>0.00</c:formatCode>
                <c:ptCount val="3"/>
                <c:pt idx="0">
                  <c:v>0</c:v>
                </c:pt>
                <c:pt idx="1">
                  <c:v>10</c:v>
                </c:pt>
                <c:pt idx="2">
                  <c:v>20</c:v>
                </c:pt>
              </c:numCache>
            </c:numRef>
          </c:xVal>
          <c:yVal>
            <c:numRef>
              <c:f>'Area C RM Hydrographs'!$N$61:$N$63</c:f>
              <c:numCache>
                <c:formatCode>0.00</c:formatCode>
                <c:ptCount val="3"/>
                <c:pt idx="0">
                  <c:v>0</c:v>
                </c:pt>
                <c:pt idx="1">
                  <c:v>12.106616211368104</c:v>
                </c:pt>
                <c:pt idx="2">
                  <c:v>0</c:v>
                </c:pt>
              </c:numCache>
            </c:numRef>
          </c:yVal>
          <c:smooth val="0"/>
          <c:extLst>
            <c:ext xmlns:c16="http://schemas.microsoft.com/office/drawing/2014/chart" uri="{C3380CC4-5D6E-409C-BE32-E72D297353CC}">
              <c16:uniqueId val="{00000001-691A-4DC4-9366-47AFFDBB4448}"/>
            </c:ext>
          </c:extLst>
        </c:ser>
        <c:dLbls>
          <c:showLegendKey val="0"/>
          <c:showVal val="0"/>
          <c:showCatName val="0"/>
          <c:showSerName val="0"/>
          <c:showPercent val="0"/>
          <c:showBubbleSize val="0"/>
        </c:dLbls>
        <c:axId val="175060096"/>
        <c:axId val="175062016"/>
      </c:scatterChart>
      <c:valAx>
        <c:axId val="17506009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n-US"/>
                  <a:t>Time (min)</a:t>
                </a:r>
              </a:p>
            </c:rich>
          </c:tx>
          <c:layout>
            <c:manualLayout>
              <c:xMode val="edge"/>
              <c:yMode val="edge"/>
              <c:x val="0.48148230009260534"/>
              <c:y val="0.8836772983114447"/>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5062016"/>
        <c:crosses val="autoZero"/>
        <c:crossBetween val="midCat"/>
      </c:valAx>
      <c:valAx>
        <c:axId val="175062016"/>
        <c:scaling>
          <c:orientation val="minMax"/>
        </c:scaling>
        <c:delete val="0"/>
        <c:axPos val="l"/>
        <c:title>
          <c:tx>
            <c:rich>
              <a:bodyPr/>
              <a:lstStyle/>
              <a:p>
                <a:pPr>
                  <a:defRPr sz="800" b="1" i="0" u="none" strike="noStrike" baseline="0">
                    <a:solidFill>
                      <a:srgbClr val="000000"/>
                    </a:solidFill>
                    <a:latin typeface="Arial"/>
                    <a:ea typeface="Arial"/>
                    <a:cs typeface="Arial"/>
                  </a:defRPr>
                </a:pPr>
                <a:r>
                  <a:rPr lang="en-US"/>
                  <a:t>Q (cfs)</a:t>
                </a:r>
              </a:p>
            </c:rich>
          </c:tx>
          <c:layout>
            <c:manualLayout>
              <c:xMode val="edge"/>
              <c:yMode val="edge"/>
              <c:x val="3.1189083820662766E-2"/>
              <c:y val="0.44840525328330205"/>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5060096"/>
        <c:crosses val="autoZero"/>
        <c:crossBetween val="midCat"/>
      </c:valAx>
      <c:spPr>
        <a:solidFill>
          <a:srgbClr val="FFFFFF"/>
        </a:solidFill>
        <a:ln w="12700">
          <a:solidFill>
            <a:srgbClr val="808080"/>
          </a:solidFill>
          <a:prstDash val="solid"/>
        </a:ln>
      </c:spPr>
    </c:plotArea>
    <c:legend>
      <c:legendPos val="b"/>
      <c:layout>
        <c:manualLayout>
          <c:xMode val="edge"/>
          <c:yMode val="edge"/>
          <c:x val="0.2007801364010785"/>
          <c:y val="0.9455909943714822"/>
          <c:w val="0.68616107197126674"/>
          <c:h val="4.1275797373358403E-2"/>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2-Year</a:t>
            </a:r>
          </a:p>
        </c:rich>
      </c:tx>
      <c:layout>
        <c:manualLayout>
          <c:xMode val="edge"/>
          <c:yMode val="edge"/>
          <c:x val="0.44834389853315115"/>
          <c:y val="2.8142589118198873E-2"/>
        </c:manualLayout>
      </c:layout>
      <c:overlay val="0"/>
      <c:spPr>
        <a:noFill/>
        <a:ln w="25400">
          <a:noFill/>
        </a:ln>
      </c:spPr>
    </c:title>
    <c:autoTitleDeleted val="0"/>
    <c:plotArea>
      <c:layout>
        <c:manualLayout>
          <c:layoutTarget val="inner"/>
          <c:xMode val="edge"/>
          <c:yMode val="edge"/>
          <c:x val="0.144249787268875"/>
          <c:y val="0.14071294559099437"/>
          <c:w val="0.79922179432755069"/>
          <c:h val="0.69230769230769229"/>
        </c:manualLayout>
      </c:layout>
      <c:scatterChart>
        <c:scatterStyle val="lineMarker"/>
        <c:varyColors val="0"/>
        <c:ser>
          <c:idx val="0"/>
          <c:order val="0"/>
          <c:tx>
            <c:v>Pre-Dev Peak Q Hydrograph</c:v>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'Area C RM Hydrographs'!$B$14:$B$16</c:f>
              <c:numCache>
                <c:formatCode>0.00</c:formatCode>
                <c:ptCount val="3"/>
                <c:pt idx="0">
                  <c:v>0</c:v>
                </c:pt>
                <c:pt idx="1">
                  <c:v>20</c:v>
                </c:pt>
                <c:pt idx="2">
                  <c:v>40</c:v>
                </c:pt>
              </c:numCache>
            </c:numRef>
          </c:xVal>
          <c:yVal>
            <c:numRef>
              <c:f>'Area C RM Hydrographs'!$D$14:$D$16</c:f>
              <c:numCache>
                <c:formatCode>0.00</c:formatCode>
                <c:ptCount val="3"/>
                <c:pt idx="0">
                  <c:v>0</c:v>
                </c:pt>
                <c:pt idx="1">
                  <c:v>2.2889296701314121</c:v>
                </c:pt>
                <c:pt idx="2">
                  <c:v>0</c:v>
                </c:pt>
              </c:numCache>
            </c:numRef>
          </c:yVal>
          <c:smooth val="0"/>
          <c:extLst>
            <c:ext xmlns:c16="http://schemas.microsoft.com/office/drawing/2014/chart" uri="{C3380CC4-5D6E-409C-BE32-E72D297353CC}">
              <c16:uniqueId val="{00000000-C0BF-484B-9E18-B459742CB2A9}"/>
            </c:ext>
          </c:extLst>
        </c:ser>
        <c:ser>
          <c:idx val="1"/>
          <c:order val="1"/>
          <c:tx>
            <c:v>Post-Dev Peak Q Hydrograph</c:v>
          </c:tx>
          <c:spPr>
            <a:ln w="12700">
              <a:solidFill>
                <a:srgbClr val="FF00FF"/>
              </a:solidFill>
              <a:prstDash val="solid"/>
            </a:ln>
          </c:spPr>
          <c:marker>
            <c:symbol val="square"/>
            <c:size val="5"/>
            <c:spPr>
              <a:solidFill>
                <a:srgbClr val="FF00FF"/>
              </a:solidFill>
              <a:ln>
                <a:solidFill>
                  <a:srgbClr val="FF00FF"/>
                </a:solidFill>
                <a:prstDash val="solid"/>
              </a:ln>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'Area C RM Hydrographs'!$B$21:$B$23</c:f>
              <c:numCache>
                <c:formatCode>0.00</c:formatCode>
                <c:ptCount val="3"/>
                <c:pt idx="0">
                  <c:v>0</c:v>
                </c:pt>
                <c:pt idx="1">
                  <c:v>10</c:v>
                </c:pt>
                <c:pt idx="2">
                  <c:v>20</c:v>
                </c:pt>
              </c:numCache>
            </c:numRef>
          </c:xVal>
          <c:yVal>
            <c:numRef>
              <c:f>'Area C RM Hydrographs'!$D$21:$D$23</c:f>
              <c:numCache>
                <c:formatCode>0.00</c:formatCode>
                <c:ptCount val="3"/>
                <c:pt idx="0">
                  <c:v>0</c:v>
                </c:pt>
                <c:pt idx="1">
                  <c:v>7.0198341485125724</c:v>
                </c:pt>
                <c:pt idx="2">
                  <c:v>0</c:v>
                </c:pt>
              </c:numCache>
            </c:numRef>
          </c:yVal>
          <c:smooth val="0"/>
          <c:extLst>
            <c:ext xmlns:c16="http://schemas.microsoft.com/office/drawing/2014/chart" uri="{C3380CC4-5D6E-409C-BE32-E72D297353CC}">
              <c16:uniqueId val="{00000001-C0BF-484B-9E18-B459742CB2A9}"/>
            </c:ext>
          </c:extLst>
        </c:ser>
        <c:dLbls>
          <c:showLegendKey val="0"/>
          <c:showVal val="0"/>
          <c:showCatName val="0"/>
          <c:showSerName val="0"/>
          <c:showPercent val="0"/>
          <c:showBubbleSize val="0"/>
        </c:dLbls>
        <c:axId val="175105152"/>
        <c:axId val="175107072"/>
      </c:scatterChart>
      <c:valAx>
        <c:axId val="17510515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n-US"/>
                  <a:t>Time (min)</a:t>
                </a:r>
              </a:p>
            </c:rich>
          </c:tx>
          <c:layout>
            <c:manualLayout>
              <c:xMode val="edge"/>
              <c:yMode val="edge"/>
              <c:x val="0.48148230009260534"/>
              <c:y val="0.8836772983114447"/>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5107072"/>
        <c:crosses val="autoZero"/>
        <c:crossBetween val="midCat"/>
      </c:valAx>
      <c:valAx>
        <c:axId val="175107072"/>
        <c:scaling>
          <c:orientation val="minMax"/>
        </c:scaling>
        <c:delete val="0"/>
        <c:axPos val="l"/>
        <c:title>
          <c:tx>
            <c:rich>
              <a:bodyPr/>
              <a:lstStyle/>
              <a:p>
                <a:pPr>
                  <a:defRPr sz="800" b="1" i="0" u="none" strike="noStrike" baseline="0">
                    <a:solidFill>
                      <a:srgbClr val="000000"/>
                    </a:solidFill>
                    <a:latin typeface="Arial"/>
                    <a:ea typeface="Arial"/>
                    <a:cs typeface="Arial"/>
                  </a:defRPr>
                </a:pPr>
                <a:r>
                  <a:rPr lang="en-US"/>
                  <a:t>Q (cfs)</a:t>
                </a:r>
              </a:p>
            </c:rich>
          </c:tx>
          <c:layout>
            <c:manualLayout>
              <c:xMode val="edge"/>
              <c:yMode val="edge"/>
              <c:x val="3.1189083820662766E-2"/>
              <c:y val="0.44840525328330205"/>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5105152"/>
        <c:crosses val="autoZero"/>
        <c:crossBetween val="midCat"/>
      </c:valAx>
      <c:spPr>
        <a:solidFill>
          <a:srgbClr val="FFFFFF"/>
        </a:solidFill>
        <a:ln w="12700">
          <a:solidFill>
            <a:srgbClr val="808080"/>
          </a:solidFill>
          <a:prstDash val="solid"/>
        </a:ln>
      </c:spPr>
    </c:plotArea>
    <c:legend>
      <c:legendPos val="b"/>
      <c:layout>
        <c:manualLayout>
          <c:xMode val="edge"/>
          <c:yMode val="edge"/>
          <c:x val="0.2007801364010785"/>
          <c:y val="0.9455909943714822"/>
          <c:w val="0.68616107197126674"/>
          <c:h val="4.1275797373358403E-2"/>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5-Year</a:t>
            </a:r>
          </a:p>
        </c:rich>
      </c:tx>
      <c:layout>
        <c:manualLayout>
          <c:xMode val="edge"/>
          <c:yMode val="edge"/>
          <c:x val="0.44834389853315115"/>
          <c:y val="2.8142589118198873E-2"/>
        </c:manualLayout>
      </c:layout>
      <c:overlay val="0"/>
      <c:spPr>
        <a:noFill/>
        <a:ln w="25400">
          <a:noFill/>
        </a:ln>
      </c:spPr>
    </c:title>
    <c:autoTitleDeleted val="0"/>
    <c:plotArea>
      <c:layout>
        <c:manualLayout>
          <c:layoutTarget val="inner"/>
          <c:xMode val="edge"/>
          <c:yMode val="edge"/>
          <c:x val="0.144249787268875"/>
          <c:y val="0.14071294559099437"/>
          <c:w val="0.79922179432755069"/>
          <c:h val="0.69230769230769229"/>
        </c:manualLayout>
      </c:layout>
      <c:scatterChart>
        <c:scatterStyle val="lineMarker"/>
        <c:varyColors val="0"/>
        <c:ser>
          <c:idx val="0"/>
          <c:order val="0"/>
          <c:tx>
            <c:v>Pre-Dev Peak Q Hydrograph</c:v>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'Area C RM Hydrographs'!$G$14:$G$16</c:f>
              <c:numCache>
                <c:formatCode>0.00</c:formatCode>
                <c:ptCount val="3"/>
                <c:pt idx="0">
                  <c:v>0</c:v>
                </c:pt>
                <c:pt idx="1">
                  <c:v>20</c:v>
                </c:pt>
                <c:pt idx="2">
                  <c:v>40</c:v>
                </c:pt>
              </c:numCache>
            </c:numRef>
          </c:xVal>
          <c:yVal>
            <c:numRef>
              <c:f>'Area C RM Hydrographs'!$I$14:$I$16</c:f>
              <c:numCache>
                <c:formatCode>0.00</c:formatCode>
                <c:ptCount val="3"/>
                <c:pt idx="0">
                  <c:v>0</c:v>
                </c:pt>
                <c:pt idx="1">
                  <c:v>2.7490172751612478</c:v>
                </c:pt>
                <c:pt idx="2">
                  <c:v>0</c:v>
                </c:pt>
              </c:numCache>
            </c:numRef>
          </c:yVal>
          <c:smooth val="0"/>
          <c:extLst>
            <c:ext xmlns:c16="http://schemas.microsoft.com/office/drawing/2014/chart" uri="{C3380CC4-5D6E-409C-BE32-E72D297353CC}">
              <c16:uniqueId val="{00000000-B837-4185-A707-76C2DB8CC1D0}"/>
            </c:ext>
          </c:extLst>
        </c:ser>
        <c:ser>
          <c:idx val="1"/>
          <c:order val="1"/>
          <c:tx>
            <c:v>Post-Dev Peak Q Hydrograph</c:v>
          </c:tx>
          <c:spPr>
            <a:ln w="12700">
              <a:solidFill>
                <a:srgbClr val="FF00FF"/>
              </a:solidFill>
              <a:prstDash val="solid"/>
            </a:ln>
          </c:spPr>
          <c:marker>
            <c:symbol val="square"/>
            <c:size val="5"/>
            <c:spPr>
              <a:solidFill>
                <a:srgbClr val="FF00FF"/>
              </a:solidFill>
              <a:ln>
                <a:solidFill>
                  <a:srgbClr val="FF00FF"/>
                </a:solidFill>
                <a:prstDash val="solid"/>
              </a:ln>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'Area C RM Hydrographs'!$G$21:$G$23</c:f>
              <c:numCache>
                <c:formatCode>0.00</c:formatCode>
                <c:ptCount val="3"/>
                <c:pt idx="0">
                  <c:v>0</c:v>
                </c:pt>
                <c:pt idx="1">
                  <c:v>10</c:v>
                </c:pt>
                <c:pt idx="2">
                  <c:v>20</c:v>
                </c:pt>
              </c:numCache>
            </c:numRef>
          </c:xVal>
          <c:yVal>
            <c:numRef>
              <c:f>'Area C RM Hydrographs'!$I$21:$I$23</c:f>
              <c:numCache>
                <c:formatCode>0.00</c:formatCode>
                <c:ptCount val="3"/>
                <c:pt idx="0">
                  <c:v>0</c:v>
                </c:pt>
                <c:pt idx="1">
                  <c:v>8.2908808479664629</c:v>
                </c:pt>
                <c:pt idx="2">
                  <c:v>0</c:v>
                </c:pt>
              </c:numCache>
            </c:numRef>
          </c:yVal>
          <c:smooth val="0"/>
          <c:extLst>
            <c:ext xmlns:c16="http://schemas.microsoft.com/office/drawing/2014/chart" uri="{C3380CC4-5D6E-409C-BE32-E72D297353CC}">
              <c16:uniqueId val="{00000001-B837-4185-A707-76C2DB8CC1D0}"/>
            </c:ext>
          </c:extLst>
        </c:ser>
        <c:dLbls>
          <c:showLegendKey val="0"/>
          <c:showVal val="0"/>
          <c:showCatName val="0"/>
          <c:showSerName val="0"/>
          <c:showPercent val="0"/>
          <c:showBubbleSize val="0"/>
        </c:dLbls>
        <c:axId val="175166592"/>
        <c:axId val="175168512"/>
      </c:scatterChart>
      <c:valAx>
        <c:axId val="17516659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n-US"/>
                  <a:t>Time (min)</a:t>
                </a:r>
              </a:p>
            </c:rich>
          </c:tx>
          <c:layout>
            <c:manualLayout>
              <c:xMode val="edge"/>
              <c:yMode val="edge"/>
              <c:x val="0.48148230009260534"/>
              <c:y val="0.8836772983114447"/>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5168512"/>
        <c:crosses val="autoZero"/>
        <c:crossBetween val="midCat"/>
      </c:valAx>
      <c:valAx>
        <c:axId val="175168512"/>
        <c:scaling>
          <c:orientation val="minMax"/>
        </c:scaling>
        <c:delete val="0"/>
        <c:axPos val="l"/>
        <c:title>
          <c:tx>
            <c:rich>
              <a:bodyPr/>
              <a:lstStyle/>
              <a:p>
                <a:pPr>
                  <a:defRPr sz="800" b="1" i="0" u="none" strike="noStrike" baseline="0">
                    <a:solidFill>
                      <a:srgbClr val="000000"/>
                    </a:solidFill>
                    <a:latin typeface="Arial"/>
                    <a:ea typeface="Arial"/>
                    <a:cs typeface="Arial"/>
                  </a:defRPr>
                </a:pPr>
                <a:r>
                  <a:rPr lang="en-US"/>
                  <a:t>Q (cfs)</a:t>
                </a:r>
              </a:p>
            </c:rich>
          </c:tx>
          <c:layout>
            <c:manualLayout>
              <c:xMode val="edge"/>
              <c:yMode val="edge"/>
              <c:x val="3.1189083820662766E-2"/>
              <c:y val="0.44840525328330205"/>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5166592"/>
        <c:crosses val="autoZero"/>
        <c:crossBetween val="midCat"/>
      </c:valAx>
      <c:spPr>
        <a:solidFill>
          <a:srgbClr val="FFFFFF"/>
        </a:solidFill>
        <a:ln w="12700">
          <a:solidFill>
            <a:srgbClr val="808080"/>
          </a:solidFill>
          <a:prstDash val="solid"/>
        </a:ln>
      </c:spPr>
    </c:plotArea>
    <c:legend>
      <c:legendPos val="b"/>
      <c:layout>
        <c:manualLayout>
          <c:xMode val="edge"/>
          <c:yMode val="edge"/>
          <c:x val="0.2007801364010785"/>
          <c:y val="0.9455909943714822"/>
          <c:w val="0.68616107197126674"/>
          <c:h val="4.1275797373358403E-2"/>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10-Year</a:t>
            </a:r>
          </a:p>
        </c:rich>
      </c:tx>
      <c:layout>
        <c:manualLayout>
          <c:xMode val="edge"/>
          <c:yMode val="edge"/>
          <c:x val="0.44054662757798546"/>
          <c:y val="2.8142589118198873E-2"/>
        </c:manualLayout>
      </c:layout>
      <c:overlay val="0"/>
      <c:spPr>
        <a:noFill/>
        <a:ln w="25400">
          <a:noFill/>
        </a:ln>
      </c:spPr>
    </c:title>
    <c:autoTitleDeleted val="0"/>
    <c:plotArea>
      <c:layout>
        <c:manualLayout>
          <c:layoutTarget val="inner"/>
          <c:xMode val="edge"/>
          <c:yMode val="edge"/>
          <c:x val="0.144249787268875"/>
          <c:y val="0.14071294559099437"/>
          <c:w val="0.79922179432755069"/>
          <c:h val="0.69230769230769229"/>
        </c:manualLayout>
      </c:layout>
      <c:scatterChart>
        <c:scatterStyle val="lineMarker"/>
        <c:varyColors val="0"/>
        <c:ser>
          <c:idx val="0"/>
          <c:order val="0"/>
          <c:tx>
            <c:v>Pre-Dev Peak Q Hydrograph</c:v>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'Area C RM Hydrographs'!$L$14:$L$16</c:f>
              <c:numCache>
                <c:formatCode>0.00</c:formatCode>
                <c:ptCount val="3"/>
                <c:pt idx="0">
                  <c:v>0</c:v>
                </c:pt>
                <c:pt idx="1">
                  <c:v>20</c:v>
                </c:pt>
                <c:pt idx="2">
                  <c:v>40</c:v>
                </c:pt>
              </c:numCache>
            </c:numRef>
          </c:xVal>
          <c:yVal>
            <c:numRef>
              <c:f>'Area C RM Hydrographs'!$N$14:$N$16</c:f>
              <c:numCache>
                <c:formatCode>0.00</c:formatCode>
                <c:ptCount val="3"/>
                <c:pt idx="0">
                  <c:v>0</c:v>
                </c:pt>
                <c:pt idx="1">
                  <c:v>3.0965229557431106</c:v>
                </c:pt>
                <c:pt idx="2">
                  <c:v>49</c:v>
                </c:pt>
              </c:numCache>
            </c:numRef>
          </c:yVal>
          <c:smooth val="0"/>
          <c:extLst>
            <c:ext xmlns:c16="http://schemas.microsoft.com/office/drawing/2014/chart" uri="{C3380CC4-5D6E-409C-BE32-E72D297353CC}">
              <c16:uniqueId val="{00000000-9FB6-433B-B6CC-FF29F41CA590}"/>
            </c:ext>
          </c:extLst>
        </c:ser>
        <c:ser>
          <c:idx val="1"/>
          <c:order val="1"/>
          <c:tx>
            <c:v>Post-Dev Peak Q Hydrograph</c:v>
          </c:tx>
          <c:spPr>
            <a:ln w="12700">
              <a:solidFill>
                <a:srgbClr val="FF00FF"/>
              </a:solidFill>
              <a:prstDash val="solid"/>
            </a:ln>
          </c:spPr>
          <c:marker>
            <c:symbol val="square"/>
            <c:size val="5"/>
            <c:spPr>
              <a:solidFill>
                <a:srgbClr val="FF00FF"/>
              </a:solidFill>
              <a:ln>
                <a:solidFill>
                  <a:srgbClr val="FF00FF"/>
                </a:solidFill>
                <a:prstDash val="solid"/>
              </a:ln>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'Area C RM Hydrographs'!$L$21:$L$23</c:f>
              <c:numCache>
                <c:formatCode>0.00</c:formatCode>
                <c:ptCount val="3"/>
                <c:pt idx="0">
                  <c:v>0</c:v>
                </c:pt>
                <c:pt idx="1">
                  <c:v>10</c:v>
                </c:pt>
                <c:pt idx="2">
                  <c:v>20</c:v>
                </c:pt>
              </c:numCache>
            </c:numRef>
          </c:xVal>
          <c:yVal>
            <c:numRef>
              <c:f>'Area C RM Hydrographs'!$N$21:$N$23</c:f>
              <c:numCache>
                <c:formatCode>0.00</c:formatCode>
                <c:ptCount val="3"/>
                <c:pt idx="0">
                  <c:v>0</c:v>
                </c:pt>
                <c:pt idx="1">
                  <c:v>9.1537301943024403</c:v>
                </c:pt>
                <c:pt idx="2">
                  <c:v>0</c:v>
                </c:pt>
              </c:numCache>
            </c:numRef>
          </c:yVal>
          <c:smooth val="0"/>
          <c:extLst>
            <c:ext xmlns:c16="http://schemas.microsoft.com/office/drawing/2014/chart" uri="{C3380CC4-5D6E-409C-BE32-E72D297353CC}">
              <c16:uniqueId val="{00000001-9FB6-433B-B6CC-FF29F41CA590}"/>
            </c:ext>
          </c:extLst>
        </c:ser>
        <c:dLbls>
          <c:showLegendKey val="0"/>
          <c:showVal val="0"/>
          <c:showCatName val="0"/>
          <c:showSerName val="0"/>
          <c:showPercent val="0"/>
          <c:showBubbleSize val="0"/>
        </c:dLbls>
        <c:axId val="174818432"/>
        <c:axId val="174820352"/>
      </c:scatterChart>
      <c:valAx>
        <c:axId val="17481843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n-US"/>
                  <a:t>Time (min)</a:t>
                </a:r>
              </a:p>
            </c:rich>
          </c:tx>
          <c:layout>
            <c:manualLayout>
              <c:xMode val="edge"/>
              <c:yMode val="edge"/>
              <c:x val="0.48148230009260534"/>
              <c:y val="0.8836772983114447"/>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4820352"/>
        <c:crosses val="autoZero"/>
        <c:crossBetween val="midCat"/>
      </c:valAx>
      <c:valAx>
        <c:axId val="174820352"/>
        <c:scaling>
          <c:orientation val="minMax"/>
        </c:scaling>
        <c:delete val="0"/>
        <c:axPos val="l"/>
        <c:title>
          <c:tx>
            <c:rich>
              <a:bodyPr/>
              <a:lstStyle/>
              <a:p>
                <a:pPr>
                  <a:defRPr sz="800" b="1" i="0" u="none" strike="noStrike" baseline="0">
                    <a:solidFill>
                      <a:srgbClr val="000000"/>
                    </a:solidFill>
                    <a:latin typeface="Arial"/>
                    <a:ea typeface="Arial"/>
                    <a:cs typeface="Arial"/>
                  </a:defRPr>
                </a:pPr>
                <a:r>
                  <a:rPr lang="en-US"/>
                  <a:t>Q (cfs)</a:t>
                </a:r>
              </a:p>
            </c:rich>
          </c:tx>
          <c:layout>
            <c:manualLayout>
              <c:xMode val="edge"/>
              <c:yMode val="edge"/>
              <c:x val="3.1189083820662766E-2"/>
              <c:y val="0.44840525328330205"/>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4818432"/>
        <c:crosses val="autoZero"/>
        <c:crossBetween val="midCat"/>
      </c:valAx>
      <c:spPr>
        <a:solidFill>
          <a:srgbClr val="FFFFFF"/>
        </a:solidFill>
        <a:ln w="12700">
          <a:solidFill>
            <a:srgbClr val="808080"/>
          </a:solidFill>
          <a:prstDash val="solid"/>
        </a:ln>
      </c:spPr>
    </c:plotArea>
    <c:legend>
      <c:legendPos val="b"/>
      <c:layout>
        <c:manualLayout>
          <c:xMode val="edge"/>
          <c:yMode val="edge"/>
          <c:x val="0.2007801364010785"/>
          <c:y val="0.9455909943714822"/>
          <c:w val="0.68616107197126674"/>
          <c:h val="4.1275797373358403E-2"/>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1" i="0" u="none" strike="noStrike" baseline="0">
                <a:solidFill>
                  <a:srgbClr val="000000"/>
                </a:solidFill>
                <a:latin typeface="Arial"/>
                <a:ea typeface="Arial"/>
                <a:cs typeface="Arial"/>
              </a:defRPr>
            </a:pPr>
            <a:r>
              <a:rPr lang="en-US"/>
              <a:t>2-Yr</a:t>
            </a:r>
          </a:p>
        </c:rich>
      </c:tx>
      <c:overlay val="0"/>
      <c:spPr>
        <a:noFill/>
        <a:ln w="25400">
          <a:noFill/>
        </a:ln>
      </c:spPr>
    </c:title>
    <c:autoTitleDeleted val="0"/>
    <c:plotArea>
      <c:layout/>
      <c:scatterChart>
        <c:scatterStyle val="lineMarker"/>
        <c:varyColors val="0"/>
        <c:ser>
          <c:idx val="0"/>
          <c:order val="0"/>
          <c:tx>
            <c:v>Modified Pre-Dev Hydrograph</c:v>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a:lstStyle/>
              <a:p>
                <a:pPr>
                  <a:defRPr sz="125"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'Area A MRM Hydrographs'!$B$14:$B$16</c:f>
              <c:numCache>
                <c:formatCode>0.00</c:formatCode>
                <c:ptCount val="3"/>
                <c:pt idx="0">
                  <c:v>0</c:v>
                </c:pt>
                <c:pt idx="1">
                  <c:v>36.60110461314224</c:v>
                </c:pt>
                <c:pt idx="2">
                  <c:v>103.14280201478644</c:v>
                </c:pt>
              </c:numCache>
            </c:numRef>
          </c:xVal>
          <c:yVal>
            <c:numRef>
              <c:f>'Area A MRM Hydrographs'!$D$14:$D$16</c:f>
              <c:numCache>
                <c:formatCode>0.00</c:formatCode>
                <c:ptCount val="3"/>
                <c:pt idx="0">
                  <c:v>0</c:v>
                </c:pt>
                <c:pt idx="1">
                  <c:v>2.0499999999999998</c:v>
                </c:pt>
                <c:pt idx="2">
                  <c:v>0</c:v>
                </c:pt>
              </c:numCache>
            </c:numRef>
          </c:yVal>
          <c:smooth val="0"/>
          <c:extLst>
            <c:ext xmlns:c16="http://schemas.microsoft.com/office/drawing/2014/chart" uri="{C3380CC4-5D6E-409C-BE32-E72D297353CC}">
              <c16:uniqueId val="{00000000-FC02-422C-8CB2-93BB59C48E07}"/>
            </c:ext>
          </c:extLst>
        </c:ser>
        <c:ser>
          <c:idx val="1"/>
          <c:order val="1"/>
          <c:tx>
            <c:v>Modified Post-Dev Hydrograph</c:v>
          </c:tx>
          <c:spPr>
            <a:ln w="12700">
              <a:solidFill>
                <a:srgbClr val="FF00FF"/>
              </a:solidFill>
              <a:prstDash val="solid"/>
            </a:ln>
          </c:spPr>
          <c:marker>
            <c:symbol val="square"/>
            <c:size val="5"/>
            <c:spPr>
              <a:solidFill>
                <a:srgbClr val="FF00FF"/>
              </a:solidFill>
              <a:ln>
                <a:solidFill>
                  <a:srgbClr val="FF00FF"/>
                </a:solidFill>
                <a:prstDash val="solid"/>
              </a:ln>
            </c:spPr>
          </c:marker>
          <c:dLbls>
            <c:spPr>
              <a:noFill/>
              <a:ln w="25400">
                <a:noFill/>
              </a:ln>
            </c:spPr>
            <c:txPr>
              <a:bodyPr/>
              <a:lstStyle/>
              <a:p>
                <a:pPr>
                  <a:defRPr sz="125"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'Area A MRM Hydrographs'!$B$21:$B$24</c:f>
              <c:numCache>
                <c:formatCode>0.00</c:formatCode>
                <c:ptCount val="4"/>
                <c:pt idx="0">
                  <c:v>0</c:v>
                </c:pt>
                <c:pt idx="1">
                  <c:v>10</c:v>
                </c:pt>
                <c:pt idx="2">
                  <c:v>33</c:v>
                </c:pt>
                <c:pt idx="3">
                  <c:v>43</c:v>
                </c:pt>
              </c:numCache>
            </c:numRef>
          </c:xVal>
          <c:yVal>
            <c:numRef>
              <c:f>'Area A MRM Hydrographs'!$D$21:$D$24</c:f>
              <c:numCache>
                <c:formatCode>0.00</c:formatCode>
                <c:ptCount val="4"/>
                <c:pt idx="0">
                  <c:v>0</c:v>
                </c:pt>
                <c:pt idx="1">
                  <c:v>3.2036779413683667</c:v>
                </c:pt>
                <c:pt idx="2">
                  <c:v>3.2036779413683667</c:v>
                </c:pt>
                <c:pt idx="3">
                  <c:v>0</c:v>
                </c:pt>
              </c:numCache>
            </c:numRef>
          </c:yVal>
          <c:smooth val="0"/>
          <c:extLst>
            <c:ext xmlns:c16="http://schemas.microsoft.com/office/drawing/2014/chart" uri="{C3380CC4-5D6E-409C-BE32-E72D297353CC}">
              <c16:uniqueId val="{00000001-FC02-422C-8CB2-93BB59C48E07}"/>
            </c:ext>
          </c:extLst>
        </c:ser>
        <c:dLbls>
          <c:showLegendKey val="0"/>
          <c:showVal val="0"/>
          <c:showCatName val="0"/>
          <c:showSerName val="0"/>
          <c:showPercent val="0"/>
          <c:showBubbleSize val="0"/>
        </c:dLbls>
        <c:axId val="174933888"/>
        <c:axId val="174940160"/>
      </c:scatterChart>
      <c:valAx>
        <c:axId val="17493388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en-US"/>
                  <a:t>Time (min)</a:t>
                </a:r>
              </a:p>
            </c:rich>
          </c:tx>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174940160"/>
        <c:crosses val="autoZero"/>
        <c:crossBetween val="midCat"/>
      </c:valAx>
      <c:valAx>
        <c:axId val="174940160"/>
        <c:scaling>
          <c:orientation val="minMax"/>
        </c:scaling>
        <c:delete val="0"/>
        <c:axPos val="l"/>
        <c:title>
          <c:tx>
            <c:rich>
              <a:bodyPr/>
              <a:lstStyle/>
              <a:p>
                <a:pPr>
                  <a:defRPr sz="125" b="1" i="0" u="none" strike="noStrike" baseline="0">
                    <a:solidFill>
                      <a:srgbClr val="000000"/>
                    </a:solidFill>
                    <a:latin typeface="Arial"/>
                    <a:ea typeface="Arial"/>
                    <a:cs typeface="Arial"/>
                  </a:defRPr>
                </a:pPr>
                <a:r>
                  <a:rPr lang="en-US"/>
                  <a:t>Q (cfs)</a:t>
                </a:r>
              </a:p>
            </c:rich>
          </c:tx>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174933888"/>
        <c:crosses val="autoZero"/>
        <c:crossBetween val="midCat"/>
      </c:valAx>
      <c:spPr>
        <a:solidFill>
          <a:srgbClr val="C0C0C0"/>
        </a:solidFill>
        <a:ln w="12700">
          <a:solidFill>
            <a:srgbClr val="808080"/>
          </a:solidFill>
          <a:prstDash val="solid"/>
        </a:ln>
      </c:spPr>
    </c:plotArea>
    <c:legend>
      <c:legendPos val="b"/>
      <c:overlay val="0"/>
      <c:spPr>
        <a:solidFill>
          <a:srgbClr val="FFFFFF"/>
        </a:solidFill>
        <a:ln w="3175">
          <a:solidFill>
            <a:srgbClr val="000000"/>
          </a:solidFill>
          <a:prstDash val="solid"/>
        </a:ln>
      </c:spPr>
      <c:txPr>
        <a:bodyPr/>
        <a:lstStyle/>
        <a:p>
          <a:pPr>
            <a:defRPr sz="1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2-Year</a:t>
            </a:r>
          </a:p>
        </c:rich>
      </c:tx>
      <c:layout>
        <c:manualLayout>
          <c:xMode val="edge"/>
          <c:yMode val="edge"/>
          <c:x val="0.44814131110323535"/>
          <c:y val="2.8142589118198873E-2"/>
        </c:manualLayout>
      </c:layout>
      <c:overlay val="0"/>
      <c:spPr>
        <a:noFill/>
        <a:ln w="25400">
          <a:noFill/>
        </a:ln>
      </c:spPr>
    </c:title>
    <c:autoTitleDeleted val="0"/>
    <c:plotArea>
      <c:layout>
        <c:manualLayout>
          <c:layoutTarget val="inner"/>
          <c:xMode val="edge"/>
          <c:yMode val="edge"/>
          <c:x val="0.14481422839544514"/>
          <c:y val="0.14071294559099437"/>
          <c:w val="0.79843520520731903"/>
          <c:h val="0.69230769230769229"/>
        </c:manualLayout>
      </c:layout>
      <c:scatterChart>
        <c:scatterStyle val="lineMarker"/>
        <c:varyColors val="0"/>
        <c:ser>
          <c:idx val="0"/>
          <c:order val="0"/>
          <c:tx>
            <c:v>Estimated Outflow Hydrograph</c:v>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'Area C MRM Hydrographs'!$B$14:$B$16</c:f>
              <c:numCache>
                <c:formatCode>0.00</c:formatCode>
                <c:ptCount val="3"/>
                <c:pt idx="0">
                  <c:v>0</c:v>
                </c:pt>
                <c:pt idx="1">
                  <c:v>40.82719643403918</c:v>
                </c:pt>
                <c:pt idx="2">
                  <c:v>119.88069798310788</c:v>
                </c:pt>
              </c:numCache>
            </c:numRef>
          </c:xVal>
          <c:yVal>
            <c:numRef>
              <c:f>'Area C MRM Hydrographs'!$D$14:$D$16</c:f>
              <c:numCache>
                <c:formatCode>0.00</c:formatCode>
                <c:ptCount val="3"/>
                <c:pt idx="0">
                  <c:v>0</c:v>
                </c:pt>
                <c:pt idx="1">
                  <c:v>2.0499999999999998</c:v>
                </c:pt>
                <c:pt idx="2">
                  <c:v>0</c:v>
                </c:pt>
              </c:numCache>
            </c:numRef>
          </c:yVal>
          <c:smooth val="0"/>
          <c:extLst>
            <c:ext xmlns:c16="http://schemas.microsoft.com/office/drawing/2014/chart" uri="{C3380CC4-5D6E-409C-BE32-E72D297353CC}">
              <c16:uniqueId val="{00000000-D4C4-4AA6-BE58-5C9E66AA162D}"/>
            </c:ext>
          </c:extLst>
        </c:ser>
        <c:ser>
          <c:idx val="1"/>
          <c:order val="1"/>
          <c:tx>
            <c:v>Modified Inflow Hydrograph</c:v>
          </c:tx>
          <c:spPr>
            <a:ln w="12700">
              <a:solidFill>
                <a:srgbClr val="FF00FF"/>
              </a:solidFill>
              <a:prstDash val="solid"/>
            </a:ln>
          </c:spPr>
          <c:marker>
            <c:symbol val="square"/>
            <c:size val="5"/>
            <c:spPr>
              <a:solidFill>
                <a:srgbClr val="FF00FF"/>
              </a:solidFill>
              <a:ln>
                <a:solidFill>
                  <a:srgbClr val="FF00FF"/>
                </a:solidFill>
                <a:prstDash val="solid"/>
              </a:ln>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'Area C MRM Hydrographs'!$B$21:$B$24</c:f>
              <c:numCache>
                <c:formatCode>0.00</c:formatCode>
                <c:ptCount val="4"/>
                <c:pt idx="0">
                  <c:v>0</c:v>
                </c:pt>
                <c:pt idx="1">
                  <c:v>10</c:v>
                </c:pt>
                <c:pt idx="2">
                  <c:v>37</c:v>
                </c:pt>
                <c:pt idx="3">
                  <c:v>47</c:v>
                </c:pt>
              </c:numCache>
            </c:numRef>
          </c:xVal>
          <c:yVal>
            <c:numRef>
              <c:f>'Area C MRM Hydrographs'!$D$21:$D$24</c:f>
              <c:numCache>
                <c:formatCode>0.00</c:formatCode>
                <c:ptCount val="4"/>
                <c:pt idx="0">
                  <c:v>0</c:v>
                </c:pt>
                <c:pt idx="1">
                  <c:v>3.3210193360185287</c:v>
                </c:pt>
                <c:pt idx="2">
                  <c:v>3.3210193360185287</c:v>
                </c:pt>
                <c:pt idx="3">
                  <c:v>0</c:v>
                </c:pt>
              </c:numCache>
            </c:numRef>
          </c:yVal>
          <c:smooth val="0"/>
          <c:extLst>
            <c:ext xmlns:c16="http://schemas.microsoft.com/office/drawing/2014/chart" uri="{C3380CC4-5D6E-409C-BE32-E72D297353CC}">
              <c16:uniqueId val="{00000001-D4C4-4AA6-BE58-5C9E66AA162D}"/>
            </c:ext>
          </c:extLst>
        </c:ser>
        <c:dLbls>
          <c:showLegendKey val="0"/>
          <c:showVal val="0"/>
          <c:showCatName val="0"/>
          <c:showSerName val="0"/>
          <c:showPercent val="0"/>
          <c:showBubbleSize val="0"/>
        </c:dLbls>
        <c:axId val="175445888"/>
        <c:axId val="175460352"/>
      </c:scatterChart>
      <c:valAx>
        <c:axId val="175445888"/>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n-US"/>
                  <a:t>Time (min)</a:t>
                </a:r>
              </a:p>
            </c:rich>
          </c:tx>
          <c:layout>
            <c:manualLayout>
              <c:xMode val="edge"/>
              <c:yMode val="edge"/>
              <c:x val="0.4814094128644878"/>
              <c:y val="0.8836772983114447"/>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5460352"/>
        <c:crosses val="autoZero"/>
        <c:crossBetween val="midCat"/>
      </c:valAx>
      <c:valAx>
        <c:axId val="175460352"/>
        <c:scaling>
          <c:orientation val="minMax"/>
        </c:scaling>
        <c:delete val="0"/>
        <c:axPos val="l"/>
        <c:title>
          <c:tx>
            <c:rich>
              <a:bodyPr/>
              <a:lstStyle/>
              <a:p>
                <a:pPr>
                  <a:defRPr sz="800" b="1" i="0" u="none" strike="noStrike" baseline="0">
                    <a:solidFill>
                      <a:srgbClr val="000000"/>
                    </a:solidFill>
                    <a:latin typeface="Arial"/>
                    <a:ea typeface="Arial"/>
                    <a:cs typeface="Arial"/>
                  </a:defRPr>
                </a:pPr>
                <a:r>
                  <a:rPr lang="en-US"/>
                  <a:t>Q (cfs)</a:t>
                </a:r>
              </a:p>
            </c:rich>
          </c:tx>
          <c:layout>
            <c:manualLayout>
              <c:xMode val="edge"/>
              <c:yMode val="edge"/>
              <c:x val="3.131115459882583E-2"/>
              <c:y val="0.44840525328330205"/>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5445888"/>
        <c:crosses val="autoZero"/>
        <c:crossBetween val="midCat"/>
      </c:valAx>
      <c:spPr>
        <a:solidFill>
          <a:srgbClr val="FFFFFF"/>
        </a:solidFill>
        <a:ln w="12700">
          <a:solidFill>
            <a:srgbClr val="808080"/>
          </a:solidFill>
          <a:prstDash val="solid"/>
        </a:ln>
      </c:spPr>
    </c:plotArea>
    <c:legend>
      <c:legendPos val="b"/>
      <c:layout>
        <c:manualLayout>
          <c:xMode val="edge"/>
          <c:yMode val="edge"/>
          <c:x val="0.19569492169643177"/>
          <c:y val="0.9455909943714822"/>
          <c:w val="0.69667380618518582"/>
          <c:h val="4.1275797373358403E-2"/>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1" i="0" u="none" strike="noStrike" baseline="0">
                <a:solidFill>
                  <a:srgbClr val="000000"/>
                </a:solidFill>
                <a:latin typeface="Arial"/>
                <a:ea typeface="Arial"/>
                <a:cs typeface="Arial"/>
              </a:defRPr>
            </a:pPr>
            <a:r>
              <a:rPr lang="en-US"/>
              <a:t>2-Yr</a:t>
            </a:r>
          </a:p>
        </c:rich>
      </c:tx>
      <c:overlay val="0"/>
      <c:spPr>
        <a:noFill/>
        <a:ln w="25400">
          <a:noFill/>
        </a:ln>
      </c:spPr>
    </c:title>
    <c:autoTitleDeleted val="0"/>
    <c:plotArea>
      <c:layout/>
      <c:scatterChart>
        <c:scatterStyle val="lineMarker"/>
        <c:varyColors val="0"/>
        <c:ser>
          <c:idx val="0"/>
          <c:order val="0"/>
          <c:tx>
            <c:v>Modified Pre-Dev Hydrograph</c:v>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a:lstStyle/>
              <a:p>
                <a:pPr>
                  <a:defRPr sz="125"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'Area A MRM Hydrographs'!$B$14:$B$16</c:f>
              <c:numCache>
                <c:formatCode>0.00</c:formatCode>
                <c:ptCount val="3"/>
                <c:pt idx="0">
                  <c:v>0</c:v>
                </c:pt>
                <c:pt idx="1">
                  <c:v>36.60110461314224</c:v>
                </c:pt>
                <c:pt idx="2">
                  <c:v>103.14280201478644</c:v>
                </c:pt>
              </c:numCache>
            </c:numRef>
          </c:xVal>
          <c:yVal>
            <c:numRef>
              <c:f>'Area A MRM Hydrographs'!$D$14:$D$16</c:f>
              <c:numCache>
                <c:formatCode>0.00</c:formatCode>
                <c:ptCount val="3"/>
                <c:pt idx="0">
                  <c:v>0</c:v>
                </c:pt>
                <c:pt idx="1">
                  <c:v>2.0499999999999998</c:v>
                </c:pt>
                <c:pt idx="2">
                  <c:v>0</c:v>
                </c:pt>
              </c:numCache>
            </c:numRef>
          </c:yVal>
          <c:smooth val="0"/>
          <c:extLst>
            <c:ext xmlns:c16="http://schemas.microsoft.com/office/drawing/2014/chart" uri="{C3380CC4-5D6E-409C-BE32-E72D297353CC}">
              <c16:uniqueId val="{00000000-0AE6-4A4E-80D1-FE298A9CEAC5}"/>
            </c:ext>
          </c:extLst>
        </c:ser>
        <c:ser>
          <c:idx val="1"/>
          <c:order val="1"/>
          <c:tx>
            <c:v>Modified Post-Dev Hydrograph</c:v>
          </c:tx>
          <c:spPr>
            <a:ln w="12700">
              <a:solidFill>
                <a:srgbClr val="FF00FF"/>
              </a:solidFill>
              <a:prstDash val="solid"/>
            </a:ln>
          </c:spPr>
          <c:marker>
            <c:symbol val="square"/>
            <c:size val="5"/>
            <c:spPr>
              <a:solidFill>
                <a:srgbClr val="FF00FF"/>
              </a:solidFill>
              <a:ln>
                <a:solidFill>
                  <a:srgbClr val="FF00FF"/>
                </a:solidFill>
                <a:prstDash val="solid"/>
              </a:ln>
            </c:spPr>
          </c:marker>
          <c:dLbls>
            <c:spPr>
              <a:noFill/>
              <a:ln w="25400">
                <a:noFill/>
              </a:ln>
            </c:spPr>
            <c:txPr>
              <a:bodyPr/>
              <a:lstStyle/>
              <a:p>
                <a:pPr>
                  <a:defRPr sz="125"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'Area A MRM Hydrographs'!$B$21:$B$24</c:f>
              <c:numCache>
                <c:formatCode>0.00</c:formatCode>
                <c:ptCount val="4"/>
                <c:pt idx="0">
                  <c:v>0</c:v>
                </c:pt>
                <c:pt idx="1">
                  <c:v>10</c:v>
                </c:pt>
                <c:pt idx="2">
                  <c:v>33</c:v>
                </c:pt>
                <c:pt idx="3">
                  <c:v>43</c:v>
                </c:pt>
              </c:numCache>
            </c:numRef>
          </c:xVal>
          <c:yVal>
            <c:numRef>
              <c:f>'Area A MRM Hydrographs'!$D$21:$D$24</c:f>
              <c:numCache>
                <c:formatCode>0.00</c:formatCode>
                <c:ptCount val="4"/>
                <c:pt idx="0">
                  <c:v>0</c:v>
                </c:pt>
                <c:pt idx="1">
                  <c:v>3.2036779413683667</c:v>
                </c:pt>
                <c:pt idx="2">
                  <c:v>3.2036779413683667</c:v>
                </c:pt>
                <c:pt idx="3">
                  <c:v>0</c:v>
                </c:pt>
              </c:numCache>
            </c:numRef>
          </c:yVal>
          <c:smooth val="0"/>
          <c:extLst>
            <c:ext xmlns:c16="http://schemas.microsoft.com/office/drawing/2014/chart" uri="{C3380CC4-5D6E-409C-BE32-E72D297353CC}">
              <c16:uniqueId val="{00000001-0AE6-4A4E-80D1-FE298A9CEAC5}"/>
            </c:ext>
          </c:extLst>
        </c:ser>
        <c:dLbls>
          <c:showLegendKey val="0"/>
          <c:showVal val="0"/>
          <c:showCatName val="0"/>
          <c:showSerName val="0"/>
          <c:showPercent val="0"/>
          <c:showBubbleSize val="0"/>
        </c:dLbls>
        <c:axId val="170114048"/>
        <c:axId val="170407040"/>
      </c:scatterChart>
      <c:valAx>
        <c:axId val="170114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en-US"/>
                  <a:t>Time (min)</a:t>
                </a:r>
              </a:p>
            </c:rich>
          </c:tx>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170407040"/>
        <c:crosses val="autoZero"/>
        <c:crossBetween val="midCat"/>
      </c:valAx>
      <c:valAx>
        <c:axId val="170407040"/>
        <c:scaling>
          <c:orientation val="minMax"/>
        </c:scaling>
        <c:delete val="0"/>
        <c:axPos val="l"/>
        <c:title>
          <c:tx>
            <c:rich>
              <a:bodyPr/>
              <a:lstStyle/>
              <a:p>
                <a:pPr>
                  <a:defRPr sz="125" b="1" i="0" u="none" strike="noStrike" baseline="0">
                    <a:solidFill>
                      <a:srgbClr val="000000"/>
                    </a:solidFill>
                    <a:latin typeface="Arial"/>
                    <a:ea typeface="Arial"/>
                    <a:cs typeface="Arial"/>
                  </a:defRPr>
                </a:pPr>
                <a:r>
                  <a:rPr lang="en-US"/>
                  <a:t>Q (cfs)</a:t>
                </a:r>
              </a:p>
            </c:rich>
          </c:tx>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170114048"/>
        <c:crosses val="autoZero"/>
        <c:crossBetween val="midCat"/>
      </c:valAx>
      <c:spPr>
        <a:solidFill>
          <a:srgbClr val="C0C0C0"/>
        </a:solidFill>
        <a:ln w="12700">
          <a:solidFill>
            <a:srgbClr val="808080"/>
          </a:solidFill>
          <a:prstDash val="solid"/>
        </a:ln>
      </c:spPr>
    </c:plotArea>
    <c:legend>
      <c:legendPos val="b"/>
      <c:overlay val="0"/>
      <c:spPr>
        <a:solidFill>
          <a:srgbClr val="FFFFFF"/>
        </a:solidFill>
        <a:ln w="3175">
          <a:solidFill>
            <a:srgbClr val="000000"/>
          </a:solidFill>
          <a:prstDash val="solid"/>
        </a:ln>
      </c:spPr>
      <c:txPr>
        <a:bodyPr/>
        <a:lstStyle/>
        <a:p>
          <a:pPr>
            <a:defRPr sz="1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5-Year</a:t>
            </a:r>
          </a:p>
        </c:rich>
      </c:tx>
      <c:layout>
        <c:manualLayout>
          <c:xMode val="edge"/>
          <c:yMode val="edge"/>
          <c:x val="0.44814131110323535"/>
          <c:y val="2.8142589118198873E-2"/>
        </c:manualLayout>
      </c:layout>
      <c:overlay val="0"/>
      <c:spPr>
        <a:noFill/>
        <a:ln w="25400">
          <a:noFill/>
        </a:ln>
      </c:spPr>
    </c:title>
    <c:autoTitleDeleted val="0"/>
    <c:plotArea>
      <c:layout>
        <c:manualLayout>
          <c:layoutTarget val="inner"/>
          <c:xMode val="edge"/>
          <c:yMode val="edge"/>
          <c:x val="0.14481422839544514"/>
          <c:y val="0.14071294559099437"/>
          <c:w val="0.79843520520731903"/>
          <c:h val="0.69230769230769229"/>
        </c:manualLayout>
      </c:layout>
      <c:scatterChart>
        <c:scatterStyle val="lineMarker"/>
        <c:varyColors val="0"/>
        <c:ser>
          <c:idx val="0"/>
          <c:order val="0"/>
          <c:tx>
            <c:v>Estimated Outflow Hydrograph</c:v>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'Area C MRM Hydrographs'!$G$14:$G$16</c:f>
              <c:numCache>
                <c:formatCode>0.00</c:formatCode>
                <c:ptCount val="3"/>
                <c:pt idx="0">
                  <c:v>0</c:v>
                </c:pt>
                <c:pt idx="1">
                  <c:v>42.591805253712607</c:v>
                </c:pt>
                <c:pt idx="2">
                  <c:v>121.71914726091849</c:v>
                </c:pt>
              </c:numCache>
            </c:numRef>
          </c:xVal>
          <c:yVal>
            <c:numRef>
              <c:f>'Area C MRM Hydrographs'!$I$14:$I$16</c:f>
              <c:numCache>
                <c:formatCode>0.00</c:formatCode>
                <c:ptCount val="3"/>
                <c:pt idx="0">
                  <c:v>0</c:v>
                </c:pt>
                <c:pt idx="1">
                  <c:v>2.5</c:v>
                </c:pt>
                <c:pt idx="2">
                  <c:v>0</c:v>
                </c:pt>
              </c:numCache>
            </c:numRef>
          </c:yVal>
          <c:smooth val="0"/>
          <c:extLst>
            <c:ext xmlns:c16="http://schemas.microsoft.com/office/drawing/2014/chart" uri="{C3380CC4-5D6E-409C-BE32-E72D297353CC}">
              <c16:uniqueId val="{00000000-10DE-44D4-8005-7A2C67517519}"/>
            </c:ext>
          </c:extLst>
        </c:ser>
        <c:ser>
          <c:idx val="1"/>
          <c:order val="1"/>
          <c:tx>
            <c:v>Modified Inflow Hydrograph</c:v>
          </c:tx>
          <c:spPr>
            <a:ln w="12700">
              <a:solidFill>
                <a:srgbClr val="FF00FF"/>
              </a:solidFill>
              <a:prstDash val="solid"/>
            </a:ln>
          </c:spPr>
          <c:marker>
            <c:symbol val="square"/>
            <c:size val="5"/>
            <c:spPr>
              <a:solidFill>
                <a:srgbClr val="FF00FF"/>
              </a:solidFill>
              <a:ln>
                <a:solidFill>
                  <a:srgbClr val="FF00FF"/>
                </a:solidFill>
                <a:prstDash val="solid"/>
              </a:ln>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'Area C MRM Hydrographs'!$G$21:$G$24</c:f>
              <c:numCache>
                <c:formatCode>0.00</c:formatCode>
                <c:ptCount val="4"/>
                <c:pt idx="0">
                  <c:v>0</c:v>
                </c:pt>
                <c:pt idx="1">
                  <c:v>10</c:v>
                </c:pt>
                <c:pt idx="2">
                  <c:v>39</c:v>
                </c:pt>
                <c:pt idx="3">
                  <c:v>49</c:v>
                </c:pt>
              </c:numCache>
            </c:numRef>
          </c:xVal>
          <c:yVal>
            <c:numRef>
              <c:f>'Area C MRM Hydrographs'!$I$21:$I$24</c:f>
              <c:numCache>
                <c:formatCode>0.00</c:formatCode>
                <c:ptCount val="4"/>
                <c:pt idx="0">
                  <c:v>0</c:v>
                </c:pt>
                <c:pt idx="1">
                  <c:v>3.9012547199012344</c:v>
                </c:pt>
                <c:pt idx="2">
                  <c:v>3.9012547199012344</c:v>
                </c:pt>
                <c:pt idx="3">
                  <c:v>0</c:v>
                </c:pt>
              </c:numCache>
            </c:numRef>
          </c:yVal>
          <c:smooth val="0"/>
          <c:extLst>
            <c:ext xmlns:c16="http://schemas.microsoft.com/office/drawing/2014/chart" uri="{C3380CC4-5D6E-409C-BE32-E72D297353CC}">
              <c16:uniqueId val="{00000001-10DE-44D4-8005-7A2C67517519}"/>
            </c:ext>
          </c:extLst>
        </c:ser>
        <c:dLbls>
          <c:showLegendKey val="0"/>
          <c:showVal val="0"/>
          <c:showCatName val="0"/>
          <c:showSerName val="0"/>
          <c:showPercent val="0"/>
          <c:showBubbleSize val="0"/>
        </c:dLbls>
        <c:axId val="175499136"/>
        <c:axId val="175509504"/>
      </c:scatterChart>
      <c:valAx>
        <c:axId val="17549913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n-US"/>
                  <a:t>Time (min)</a:t>
                </a:r>
              </a:p>
            </c:rich>
          </c:tx>
          <c:layout>
            <c:manualLayout>
              <c:xMode val="edge"/>
              <c:yMode val="edge"/>
              <c:x val="0.4814094128644878"/>
              <c:y val="0.8836772983114447"/>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5509504"/>
        <c:crosses val="autoZero"/>
        <c:crossBetween val="midCat"/>
      </c:valAx>
      <c:valAx>
        <c:axId val="175509504"/>
        <c:scaling>
          <c:orientation val="minMax"/>
        </c:scaling>
        <c:delete val="0"/>
        <c:axPos val="l"/>
        <c:title>
          <c:tx>
            <c:rich>
              <a:bodyPr/>
              <a:lstStyle/>
              <a:p>
                <a:pPr>
                  <a:defRPr sz="800" b="1" i="0" u="none" strike="noStrike" baseline="0">
                    <a:solidFill>
                      <a:srgbClr val="000000"/>
                    </a:solidFill>
                    <a:latin typeface="Arial"/>
                    <a:ea typeface="Arial"/>
                    <a:cs typeface="Arial"/>
                  </a:defRPr>
                </a:pPr>
                <a:r>
                  <a:rPr lang="en-US"/>
                  <a:t>Q (cfs)</a:t>
                </a:r>
              </a:p>
            </c:rich>
          </c:tx>
          <c:layout>
            <c:manualLayout>
              <c:xMode val="edge"/>
              <c:yMode val="edge"/>
              <c:x val="3.131115459882583E-2"/>
              <c:y val="0.44840525328330205"/>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5499136"/>
        <c:crosses val="autoZero"/>
        <c:crossBetween val="midCat"/>
      </c:valAx>
      <c:spPr>
        <a:solidFill>
          <a:srgbClr val="FFFFFF"/>
        </a:solidFill>
        <a:ln w="12700">
          <a:solidFill>
            <a:srgbClr val="808080"/>
          </a:solidFill>
          <a:prstDash val="solid"/>
        </a:ln>
      </c:spPr>
    </c:plotArea>
    <c:legend>
      <c:legendPos val="b"/>
      <c:layout>
        <c:manualLayout>
          <c:xMode val="edge"/>
          <c:yMode val="edge"/>
          <c:x val="0.19569492169643177"/>
          <c:y val="0.9455909943714822"/>
          <c:w val="0.69667380618518582"/>
          <c:h val="4.1275797373358403E-2"/>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10-Year</a:t>
            </a:r>
          </a:p>
        </c:rich>
      </c:tx>
      <c:layout>
        <c:manualLayout>
          <c:xMode val="edge"/>
          <c:yMode val="edge"/>
          <c:x val="0.44031352245352889"/>
          <c:y val="2.8142589118198873E-2"/>
        </c:manualLayout>
      </c:layout>
      <c:overlay val="0"/>
      <c:spPr>
        <a:noFill/>
        <a:ln w="25400">
          <a:noFill/>
        </a:ln>
      </c:spPr>
    </c:title>
    <c:autoTitleDeleted val="0"/>
    <c:plotArea>
      <c:layout>
        <c:manualLayout>
          <c:layoutTarget val="inner"/>
          <c:xMode val="edge"/>
          <c:yMode val="edge"/>
          <c:x val="0.14481422839544514"/>
          <c:y val="0.14071294559099437"/>
          <c:w val="0.79843520520731903"/>
          <c:h val="0.69230769230769229"/>
        </c:manualLayout>
      </c:layout>
      <c:scatterChart>
        <c:scatterStyle val="lineMarker"/>
        <c:varyColors val="0"/>
        <c:ser>
          <c:idx val="0"/>
          <c:order val="0"/>
          <c:tx>
            <c:v>Estimated Outflow Hydrograph</c:v>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'Area C MRM Hydrographs'!$L$14:$L$16</c:f>
              <c:numCache>
                <c:formatCode>0.00</c:formatCode>
                <c:ptCount val="3"/>
                <c:pt idx="0">
                  <c:v>0</c:v>
                </c:pt>
                <c:pt idx="1">
                  <c:v>44.390416441267142</c:v>
                </c:pt>
                <c:pt idx="2">
                  <c:v>124.0622790700001</c:v>
                </c:pt>
              </c:numCache>
            </c:numRef>
          </c:xVal>
          <c:yVal>
            <c:numRef>
              <c:f>'Area C MRM Hydrographs'!$N$14:$N$16</c:f>
              <c:numCache>
                <c:formatCode>0.00</c:formatCode>
                <c:ptCount val="3"/>
                <c:pt idx="0">
                  <c:v>0</c:v>
                </c:pt>
                <c:pt idx="1">
                  <c:v>2.85</c:v>
                </c:pt>
                <c:pt idx="2">
                  <c:v>0</c:v>
                </c:pt>
              </c:numCache>
            </c:numRef>
          </c:yVal>
          <c:smooth val="0"/>
          <c:extLst>
            <c:ext xmlns:c16="http://schemas.microsoft.com/office/drawing/2014/chart" uri="{C3380CC4-5D6E-409C-BE32-E72D297353CC}">
              <c16:uniqueId val="{00000000-FE59-4E06-B525-EDFF6363EC3D}"/>
            </c:ext>
          </c:extLst>
        </c:ser>
        <c:ser>
          <c:idx val="1"/>
          <c:order val="1"/>
          <c:tx>
            <c:v>Modified Inflow Hydrograph</c:v>
          </c:tx>
          <c:spPr>
            <a:ln w="12700">
              <a:solidFill>
                <a:srgbClr val="FF00FF"/>
              </a:solidFill>
              <a:prstDash val="solid"/>
            </a:ln>
          </c:spPr>
          <c:marker>
            <c:symbol val="square"/>
            <c:size val="5"/>
            <c:spPr>
              <a:solidFill>
                <a:srgbClr val="FF00FF"/>
              </a:solidFill>
              <a:ln>
                <a:solidFill>
                  <a:srgbClr val="FF00FF"/>
                </a:solidFill>
                <a:prstDash val="solid"/>
              </a:ln>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'Area C MRM Hydrographs'!$L$21:$L$24</c:f>
              <c:numCache>
                <c:formatCode>0.00</c:formatCode>
                <c:ptCount val="4"/>
                <c:pt idx="0">
                  <c:v>0</c:v>
                </c:pt>
                <c:pt idx="1">
                  <c:v>10</c:v>
                </c:pt>
                <c:pt idx="2">
                  <c:v>41</c:v>
                </c:pt>
                <c:pt idx="3">
                  <c:v>51</c:v>
                </c:pt>
              </c:numCache>
            </c:numRef>
          </c:xVal>
          <c:yVal>
            <c:numRef>
              <c:f>'Area C MRM Hydrographs'!$N$21:$N$24</c:f>
              <c:numCache>
                <c:formatCode>0.00</c:formatCode>
                <c:ptCount val="4"/>
                <c:pt idx="0">
                  <c:v>0</c:v>
                </c:pt>
                <c:pt idx="1">
                  <c:v>4.3119206749939067</c:v>
                </c:pt>
                <c:pt idx="2">
                  <c:v>4.3119206749939067</c:v>
                </c:pt>
                <c:pt idx="3">
                  <c:v>0</c:v>
                </c:pt>
              </c:numCache>
            </c:numRef>
          </c:yVal>
          <c:smooth val="0"/>
          <c:extLst>
            <c:ext xmlns:c16="http://schemas.microsoft.com/office/drawing/2014/chart" uri="{C3380CC4-5D6E-409C-BE32-E72D297353CC}">
              <c16:uniqueId val="{00000001-FE59-4E06-B525-EDFF6363EC3D}"/>
            </c:ext>
          </c:extLst>
        </c:ser>
        <c:dLbls>
          <c:showLegendKey val="0"/>
          <c:showVal val="0"/>
          <c:showCatName val="0"/>
          <c:showSerName val="0"/>
          <c:showPercent val="0"/>
          <c:showBubbleSize val="0"/>
        </c:dLbls>
        <c:axId val="175536000"/>
        <c:axId val="175583232"/>
      </c:scatterChart>
      <c:valAx>
        <c:axId val="17553600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n-US"/>
                  <a:t>Time (min)</a:t>
                </a:r>
              </a:p>
            </c:rich>
          </c:tx>
          <c:layout>
            <c:manualLayout>
              <c:xMode val="edge"/>
              <c:yMode val="edge"/>
              <c:x val="0.4814094128644878"/>
              <c:y val="0.8836772983114447"/>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5583232"/>
        <c:crosses val="autoZero"/>
        <c:crossBetween val="midCat"/>
      </c:valAx>
      <c:valAx>
        <c:axId val="175583232"/>
        <c:scaling>
          <c:orientation val="minMax"/>
        </c:scaling>
        <c:delete val="0"/>
        <c:axPos val="l"/>
        <c:title>
          <c:tx>
            <c:rich>
              <a:bodyPr/>
              <a:lstStyle/>
              <a:p>
                <a:pPr>
                  <a:defRPr sz="800" b="1" i="0" u="none" strike="noStrike" baseline="0">
                    <a:solidFill>
                      <a:srgbClr val="000000"/>
                    </a:solidFill>
                    <a:latin typeface="Arial"/>
                    <a:ea typeface="Arial"/>
                    <a:cs typeface="Arial"/>
                  </a:defRPr>
                </a:pPr>
                <a:r>
                  <a:rPr lang="en-US"/>
                  <a:t>Q (cfs)</a:t>
                </a:r>
              </a:p>
            </c:rich>
          </c:tx>
          <c:layout>
            <c:manualLayout>
              <c:xMode val="edge"/>
              <c:yMode val="edge"/>
              <c:x val="3.131115459882583E-2"/>
              <c:y val="0.44840525328330205"/>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5536000"/>
        <c:crosses val="autoZero"/>
        <c:crossBetween val="midCat"/>
      </c:valAx>
      <c:spPr>
        <a:solidFill>
          <a:srgbClr val="FFFFFF"/>
        </a:solidFill>
        <a:ln w="12700">
          <a:solidFill>
            <a:srgbClr val="808080"/>
          </a:solidFill>
          <a:prstDash val="solid"/>
        </a:ln>
      </c:spPr>
    </c:plotArea>
    <c:legend>
      <c:legendPos val="b"/>
      <c:layout>
        <c:manualLayout>
          <c:xMode val="edge"/>
          <c:yMode val="edge"/>
          <c:x val="0.19569492169643177"/>
          <c:y val="0.9455909943714822"/>
          <c:w val="0.69667380618518582"/>
          <c:h val="4.1275797373358403E-2"/>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25-Year</a:t>
            </a:r>
          </a:p>
        </c:rich>
      </c:tx>
      <c:layout>
        <c:manualLayout>
          <c:xMode val="edge"/>
          <c:yMode val="edge"/>
          <c:x val="0.44031352245352889"/>
          <c:y val="2.8142589118198873E-2"/>
        </c:manualLayout>
      </c:layout>
      <c:overlay val="0"/>
      <c:spPr>
        <a:noFill/>
        <a:ln w="25400">
          <a:noFill/>
        </a:ln>
      </c:spPr>
    </c:title>
    <c:autoTitleDeleted val="0"/>
    <c:plotArea>
      <c:layout>
        <c:manualLayout>
          <c:layoutTarget val="inner"/>
          <c:xMode val="edge"/>
          <c:yMode val="edge"/>
          <c:x val="0.14481422839544514"/>
          <c:y val="0.14071294559099437"/>
          <c:w val="0.79843520520731903"/>
          <c:h val="0.69230769230769229"/>
        </c:manualLayout>
      </c:layout>
      <c:scatterChart>
        <c:scatterStyle val="lineMarker"/>
        <c:varyColors val="0"/>
        <c:ser>
          <c:idx val="0"/>
          <c:order val="0"/>
          <c:tx>
            <c:v>Estimated Outflow Hydrograph</c:v>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'Area C MRM Hydrographs'!$B$57:$B$59</c:f>
              <c:numCache>
                <c:formatCode>0.00</c:formatCode>
                <c:ptCount val="3"/>
                <c:pt idx="0">
                  <c:v>0</c:v>
                </c:pt>
                <c:pt idx="1">
                  <c:v>52.610501777568672</c:v>
                </c:pt>
                <c:pt idx="2">
                  <c:v>153.37667620902661</c:v>
                </c:pt>
              </c:numCache>
            </c:numRef>
          </c:xVal>
          <c:yVal>
            <c:numRef>
              <c:f>'Area C MRM Hydrographs'!$D$57:$D$59</c:f>
              <c:numCache>
                <c:formatCode>0.00</c:formatCode>
                <c:ptCount val="3"/>
                <c:pt idx="0">
                  <c:v>0</c:v>
                </c:pt>
                <c:pt idx="1">
                  <c:v>2.85</c:v>
                </c:pt>
                <c:pt idx="2">
                  <c:v>0</c:v>
                </c:pt>
              </c:numCache>
            </c:numRef>
          </c:yVal>
          <c:smooth val="0"/>
          <c:extLst>
            <c:ext xmlns:c16="http://schemas.microsoft.com/office/drawing/2014/chart" uri="{C3380CC4-5D6E-409C-BE32-E72D297353CC}">
              <c16:uniqueId val="{00000000-18CC-44ED-8520-CE624452A2BD}"/>
            </c:ext>
          </c:extLst>
        </c:ser>
        <c:ser>
          <c:idx val="1"/>
          <c:order val="1"/>
          <c:tx>
            <c:v>Modified Inflow Hydrograph</c:v>
          </c:tx>
          <c:spPr>
            <a:ln w="12700">
              <a:solidFill>
                <a:srgbClr val="FF00FF"/>
              </a:solidFill>
              <a:prstDash val="solid"/>
            </a:ln>
          </c:spPr>
          <c:marker>
            <c:symbol val="square"/>
            <c:size val="5"/>
            <c:spPr>
              <a:solidFill>
                <a:srgbClr val="FF00FF"/>
              </a:solidFill>
              <a:ln>
                <a:solidFill>
                  <a:srgbClr val="FF00FF"/>
                </a:solidFill>
                <a:prstDash val="solid"/>
              </a:ln>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'Area C MRM Hydrographs'!$B$64:$B$67</c:f>
              <c:numCache>
                <c:formatCode>0.00</c:formatCode>
                <c:ptCount val="4"/>
                <c:pt idx="0">
                  <c:v>0</c:v>
                </c:pt>
                <c:pt idx="1">
                  <c:v>10</c:v>
                </c:pt>
                <c:pt idx="2">
                  <c:v>49</c:v>
                </c:pt>
                <c:pt idx="3">
                  <c:v>59</c:v>
                </c:pt>
              </c:numCache>
            </c:numRef>
          </c:xVal>
          <c:yVal>
            <c:numRef>
              <c:f>'Area C MRM Hydrographs'!$D$64:$D$67</c:f>
              <c:numCache>
                <c:formatCode>0.00</c:formatCode>
                <c:ptCount val="4"/>
                <c:pt idx="0">
                  <c:v>0</c:v>
                </c:pt>
                <c:pt idx="1">
                  <c:v>4.4604441550584264</c:v>
                </c:pt>
                <c:pt idx="2">
                  <c:v>4.4604441550584264</c:v>
                </c:pt>
                <c:pt idx="3">
                  <c:v>0</c:v>
                </c:pt>
              </c:numCache>
            </c:numRef>
          </c:yVal>
          <c:smooth val="0"/>
          <c:extLst>
            <c:ext xmlns:c16="http://schemas.microsoft.com/office/drawing/2014/chart" uri="{C3380CC4-5D6E-409C-BE32-E72D297353CC}">
              <c16:uniqueId val="{00000001-18CC-44ED-8520-CE624452A2BD}"/>
            </c:ext>
          </c:extLst>
        </c:ser>
        <c:dLbls>
          <c:showLegendKey val="0"/>
          <c:showVal val="0"/>
          <c:showCatName val="0"/>
          <c:showSerName val="0"/>
          <c:showPercent val="0"/>
          <c:showBubbleSize val="0"/>
        </c:dLbls>
        <c:axId val="175609728"/>
        <c:axId val="175624192"/>
      </c:scatterChart>
      <c:valAx>
        <c:axId val="175609728"/>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n-US"/>
                  <a:t>Time (min)</a:t>
                </a:r>
              </a:p>
            </c:rich>
          </c:tx>
          <c:layout>
            <c:manualLayout>
              <c:xMode val="edge"/>
              <c:yMode val="edge"/>
              <c:x val="0.4814094128644878"/>
              <c:y val="0.8836772983114447"/>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5624192"/>
        <c:crosses val="autoZero"/>
        <c:crossBetween val="midCat"/>
      </c:valAx>
      <c:valAx>
        <c:axId val="175624192"/>
        <c:scaling>
          <c:orientation val="minMax"/>
        </c:scaling>
        <c:delete val="0"/>
        <c:axPos val="l"/>
        <c:title>
          <c:tx>
            <c:rich>
              <a:bodyPr/>
              <a:lstStyle/>
              <a:p>
                <a:pPr>
                  <a:defRPr sz="800" b="1" i="0" u="none" strike="noStrike" baseline="0">
                    <a:solidFill>
                      <a:srgbClr val="000000"/>
                    </a:solidFill>
                    <a:latin typeface="Arial"/>
                    <a:ea typeface="Arial"/>
                    <a:cs typeface="Arial"/>
                  </a:defRPr>
                </a:pPr>
                <a:r>
                  <a:rPr lang="en-US"/>
                  <a:t>Q (cfs)</a:t>
                </a:r>
              </a:p>
            </c:rich>
          </c:tx>
          <c:layout>
            <c:manualLayout>
              <c:xMode val="edge"/>
              <c:yMode val="edge"/>
              <c:x val="3.131115459882583E-2"/>
              <c:y val="0.44840525328330205"/>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5609728"/>
        <c:crosses val="autoZero"/>
        <c:crossBetween val="midCat"/>
      </c:valAx>
      <c:spPr>
        <a:solidFill>
          <a:srgbClr val="FFFFFF"/>
        </a:solidFill>
        <a:ln w="12700">
          <a:solidFill>
            <a:srgbClr val="808080"/>
          </a:solidFill>
          <a:prstDash val="solid"/>
        </a:ln>
      </c:spPr>
    </c:plotArea>
    <c:legend>
      <c:legendPos val="b"/>
      <c:layout>
        <c:manualLayout>
          <c:xMode val="edge"/>
          <c:yMode val="edge"/>
          <c:x val="0.19569492169643177"/>
          <c:y val="0.9455909943714822"/>
          <c:w val="0.69667380618518582"/>
          <c:h val="4.1275797373358403E-2"/>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50-Year</a:t>
            </a:r>
          </a:p>
        </c:rich>
      </c:tx>
      <c:layout>
        <c:manualLayout>
          <c:xMode val="edge"/>
          <c:yMode val="edge"/>
          <c:x val="0.44031352245352889"/>
          <c:y val="2.8142589118198873E-2"/>
        </c:manualLayout>
      </c:layout>
      <c:overlay val="0"/>
      <c:spPr>
        <a:noFill/>
        <a:ln w="25400">
          <a:noFill/>
        </a:ln>
      </c:spPr>
    </c:title>
    <c:autoTitleDeleted val="0"/>
    <c:plotArea>
      <c:layout>
        <c:manualLayout>
          <c:layoutTarget val="inner"/>
          <c:xMode val="edge"/>
          <c:yMode val="edge"/>
          <c:x val="0.14481422839544514"/>
          <c:y val="0.14071294559099437"/>
          <c:w val="0.79843520520731903"/>
          <c:h val="0.69230769230769229"/>
        </c:manualLayout>
      </c:layout>
      <c:scatterChart>
        <c:scatterStyle val="lineMarker"/>
        <c:varyColors val="0"/>
        <c:ser>
          <c:idx val="0"/>
          <c:order val="0"/>
          <c:tx>
            <c:v>Estimated Outflow Hydrograph</c:v>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'Area C MRM Hydrographs'!$G$57:$G$59</c:f>
              <c:numCache>
                <c:formatCode>0.00</c:formatCode>
                <c:ptCount val="3"/>
                <c:pt idx="0">
                  <c:v>0</c:v>
                </c:pt>
                <c:pt idx="1">
                  <c:v>60.586620642240618</c:v>
                </c:pt>
                <c:pt idx="2">
                  <c:v>177.75340213124048</c:v>
                </c:pt>
              </c:numCache>
            </c:numRef>
          </c:xVal>
          <c:yVal>
            <c:numRef>
              <c:f>'Area C MRM Hydrographs'!$I$57:$I$59</c:f>
              <c:numCache>
                <c:formatCode>0.00</c:formatCode>
                <c:ptCount val="3"/>
                <c:pt idx="0">
                  <c:v>0</c:v>
                </c:pt>
                <c:pt idx="1">
                  <c:v>2.85</c:v>
                </c:pt>
                <c:pt idx="2">
                  <c:v>0</c:v>
                </c:pt>
              </c:numCache>
            </c:numRef>
          </c:yVal>
          <c:smooth val="0"/>
          <c:extLst>
            <c:ext xmlns:c16="http://schemas.microsoft.com/office/drawing/2014/chart" uri="{C3380CC4-5D6E-409C-BE32-E72D297353CC}">
              <c16:uniqueId val="{00000000-2EB7-41E7-96BC-91608ED608BA}"/>
            </c:ext>
          </c:extLst>
        </c:ser>
        <c:ser>
          <c:idx val="1"/>
          <c:order val="1"/>
          <c:tx>
            <c:v>Modified Inflow Hydrograph</c:v>
          </c:tx>
          <c:spPr>
            <a:ln w="12700">
              <a:solidFill>
                <a:srgbClr val="FF00FF"/>
              </a:solidFill>
              <a:prstDash val="solid"/>
            </a:ln>
          </c:spPr>
          <c:marker>
            <c:symbol val="square"/>
            <c:size val="5"/>
            <c:spPr>
              <a:solidFill>
                <a:srgbClr val="FF00FF"/>
              </a:solidFill>
              <a:ln>
                <a:solidFill>
                  <a:srgbClr val="FF00FF"/>
                </a:solidFill>
                <a:prstDash val="solid"/>
              </a:ln>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'Area C MRM Hydrographs'!$G$64:$G$67</c:f>
              <c:numCache>
                <c:formatCode>0.00</c:formatCode>
                <c:ptCount val="4"/>
                <c:pt idx="0">
                  <c:v>0</c:v>
                </c:pt>
                <c:pt idx="1">
                  <c:v>10</c:v>
                </c:pt>
                <c:pt idx="2">
                  <c:v>57</c:v>
                </c:pt>
                <c:pt idx="3">
                  <c:v>67</c:v>
                </c:pt>
              </c:numCache>
            </c:numRef>
          </c:xVal>
          <c:yVal>
            <c:numRef>
              <c:f>'Area C MRM Hydrographs'!$I$64:$I$67</c:f>
              <c:numCache>
                <c:formatCode>0.00</c:formatCode>
                <c:ptCount val="4"/>
                <c:pt idx="0">
                  <c:v>0</c:v>
                </c:pt>
                <c:pt idx="1">
                  <c:v>4.4438350532810116</c:v>
                </c:pt>
                <c:pt idx="2">
                  <c:v>4.4438350532810116</c:v>
                </c:pt>
                <c:pt idx="3">
                  <c:v>0</c:v>
                </c:pt>
              </c:numCache>
            </c:numRef>
          </c:yVal>
          <c:smooth val="0"/>
          <c:extLst>
            <c:ext xmlns:c16="http://schemas.microsoft.com/office/drawing/2014/chart" uri="{C3380CC4-5D6E-409C-BE32-E72D297353CC}">
              <c16:uniqueId val="{00000001-2EB7-41E7-96BC-91608ED608BA}"/>
            </c:ext>
          </c:extLst>
        </c:ser>
        <c:dLbls>
          <c:showLegendKey val="0"/>
          <c:showVal val="0"/>
          <c:showCatName val="0"/>
          <c:showSerName val="0"/>
          <c:showPercent val="0"/>
          <c:showBubbleSize val="0"/>
        </c:dLbls>
        <c:axId val="175265664"/>
        <c:axId val="175280128"/>
      </c:scatterChart>
      <c:valAx>
        <c:axId val="175265664"/>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n-US"/>
                  <a:t>Time (min)</a:t>
                </a:r>
              </a:p>
            </c:rich>
          </c:tx>
          <c:layout>
            <c:manualLayout>
              <c:xMode val="edge"/>
              <c:yMode val="edge"/>
              <c:x val="0.4814094128644878"/>
              <c:y val="0.8836772983114447"/>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5280128"/>
        <c:crosses val="autoZero"/>
        <c:crossBetween val="midCat"/>
      </c:valAx>
      <c:valAx>
        <c:axId val="175280128"/>
        <c:scaling>
          <c:orientation val="minMax"/>
        </c:scaling>
        <c:delete val="0"/>
        <c:axPos val="l"/>
        <c:title>
          <c:tx>
            <c:rich>
              <a:bodyPr/>
              <a:lstStyle/>
              <a:p>
                <a:pPr>
                  <a:defRPr sz="800" b="1" i="0" u="none" strike="noStrike" baseline="0">
                    <a:solidFill>
                      <a:srgbClr val="000000"/>
                    </a:solidFill>
                    <a:latin typeface="Arial"/>
                    <a:ea typeface="Arial"/>
                    <a:cs typeface="Arial"/>
                  </a:defRPr>
                </a:pPr>
                <a:r>
                  <a:rPr lang="en-US"/>
                  <a:t>Q (cfs)</a:t>
                </a:r>
              </a:p>
            </c:rich>
          </c:tx>
          <c:layout>
            <c:manualLayout>
              <c:xMode val="edge"/>
              <c:yMode val="edge"/>
              <c:x val="3.131115459882583E-2"/>
              <c:y val="0.44840525328330205"/>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5265664"/>
        <c:crosses val="autoZero"/>
        <c:crossBetween val="midCat"/>
      </c:valAx>
      <c:spPr>
        <a:solidFill>
          <a:srgbClr val="FFFFFF"/>
        </a:solidFill>
        <a:ln w="12700">
          <a:solidFill>
            <a:srgbClr val="808080"/>
          </a:solidFill>
          <a:prstDash val="solid"/>
        </a:ln>
      </c:spPr>
    </c:plotArea>
    <c:legend>
      <c:legendPos val="b"/>
      <c:layout>
        <c:manualLayout>
          <c:xMode val="edge"/>
          <c:yMode val="edge"/>
          <c:x val="0.19569492169643177"/>
          <c:y val="0.9455909943714822"/>
          <c:w val="0.69667380618518582"/>
          <c:h val="4.1275797373358403E-2"/>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100-Year</a:t>
            </a:r>
          </a:p>
        </c:rich>
      </c:tx>
      <c:layout>
        <c:manualLayout>
          <c:xMode val="edge"/>
          <c:yMode val="edge"/>
          <c:x val="0.43052878664139582"/>
          <c:y val="2.8142589118198873E-2"/>
        </c:manualLayout>
      </c:layout>
      <c:overlay val="0"/>
      <c:spPr>
        <a:noFill/>
        <a:ln w="25400">
          <a:noFill/>
        </a:ln>
      </c:spPr>
    </c:title>
    <c:autoTitleDeleted val="0"/>
    <c:plotArea>
      <c:layout>
        <c:manualLayout>
          <c:layoutTarget val="inner"/>
          <c:xMode val="edge"/>
          <c:yMode val="edge"/>
          <c:x val="0.14481422839544514"/>
          <c:y val="0.14071294559099437"/>
          <c:w val="0.79843520520731903"/>
          <c:h val="0.69230769230769229"/>
        </c:manualLayout>
      </c:layout>
      <c:scatterChart>
        <c:scatterStyle val="lineMarker"/>
        <c:varyColors val="0"/>
        <c:ser>
          <c:idx val="0"/>
          <c:order val="0"/>
          <c:tx>
            <c:v>Estimated Outflow Hydrograph</c:v>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'Area C MRM Hydrographs'!$L$57:$L$59</c:f>
              <c:numCache>
                <c:formatCode>0.00</c:formatCode>
                <c:ptCount val="3"/>
                <c:pt idx="0">
                  <c:v>0</c:v>
                </c:pt>
                <c:pt idx="1">
                  <c:v>69.484143676118833</c:v>
                </c:pt>
                <c:pt idx="2">
                  <c:v>202.58273577366739</c:v>
                </c:pt>
              </c:numCache>
            </c:numRef>
          </c:xVal>
          <c:yVal>
            <c:numRef>
              <c:f>'Area C MRM Hydrographs'!$N$57:$N$59</c:f>
              <c:numCache>
                <c:formatCode>0.00</c:formatCode>
                <c:ptCount val="3"/>
                <c:pt idx="0">
                  <c:v>0</c:v>
                </c:pt>
                <c:pt idx="1">
                  <c:v>2.85</c:v>
                </c:pt>
                <c:pt idx="2">
                  <c:v>0</c:v>
                </c:pt>
              </c:numCache>
            </c:numRef>
          </c:yVal>
          <c:smooth val="0"/>
          <c:extLst>
            <c:ext xmlns:c16="http://schemas.microsoft.com/office/drawing/2014/chart" uri="{C3380CC4-5D6E-409C-BE32-E72D297353CC}">
              <c16:uniqueId val="{00000000-02A7-4229-9CEF-41BD8F31EC1A}"/>
            </c:ext>
          </c:extLst>
        </c:ser>
        <c:ser>
          <c:idx val="1"/>
          <c:order val="1"/>
          <c:tx>
            <c:v>Modified Inflow Hydrograph</c:v>
          </c:tx>
          <c:spPr>
            <a:ln w="12700">
              <a:solidFill>
                <a:srgbClr val="FF00FF"/>
              </a:solidFill>
              <a:prstDash val="solid"/>
            </a:ln>
          </c:spPr>
          <c:marker>
            <c:symbol val="square"/>
            <c:size val="5"/>
            <c:spPr>
              <a:solidFill>
                <a:srgbClr val="FF00FF"/>
              </a:solidFill>
              <a:ln>
                <a:solidFill>
                  <a:srgbClr val="FF00FF"/>
                </a:solidFill>
                <a:prstDash val="solid"/>
              </a:ln>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'Area C MRM Hydrographs'!$L$64:$L$67</c:f>
              <c:numCache>
                <c:formatCode>0.00</c:formatCode>
                <c:ptCount val="4"/>
                <c:pt idx="0">
                  <c:v>0</c:v>
                </c:pt>
                <c:pt idx="1">
                  <c:v>10</c:v>
                </c:pt>
                <c:pt idx="2">
                  <c:v>66</c:v>
                </c:pt>
                <c:pt idx="3">
                  <c:v>76</c:v>
                </c:pt>
              </c:numCache>
            </c:numRef>
          </c:xVal>
          <c:yVal>
            <c:numRef>
              <c:f>'Area C MRM Hydrographs'!$N$64:$N$67</c:f>
              <c:numCache>
                <c:formatCode>0.00</c:formatCode>
                <c:ptCount val="4"/>
                <c:pt idx="0">
                  <c:v>0</c:v>
                </c:pt>
                <c:pt idx="1">
                  <c:v>4.3739454314769093</c:v>
                </c:pt>
                <c:pt idx="2">
                  <c:v>4.3739454314769093</c:v>
                </c:pt>
                <c:pt idx="3">
                  <c:v>0</c:v>
                </c:pt>
              </c:numCache>
            </c:numRef>
          </c:yVal>
          <c:smooth val="0"/>
          <c:extLst>
            <c:ext xmlns:c16="http://schemas.microsoft.com/office/drawing/2014/chart" uri="{C3380CC4-5D6E-409C-BE32-E72D297353CC}">
              <c16:uniqueId val="{00000001-02A7-4229-9CEF-41BD8F31EC1A}"/>
            </c:ext>
          </c:extLst>
        </c:ser>
        <c:dLbls>
          <c:showLegendKey val="0"/>
          <c:showVal val="0"/>
          <c:showCatName val="0"/>
          <c:showSerName val="0"/>
          <c:showPercent val="0"/>
          <c:showBubbleSize val="0"/>
        </c:dLbls>
        <c:axId val="175331200"/>
        <c:axId val="175341568"/>
      </c:scatterChart>
      <c:valAx>
        <c:axId val="17533120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n-US"/>
                  <a:t>Time (min)</a:t>
                </a:r>
              </a:p>
            </c:rich>
          </c:tx>
          <c:layout>
            <c:manualLayout>
              <c:xMode val="edge"/>
              <c:yMode val="edge"/>
              <c:x val="0.4814094128644878"/>
              <c:y val="0.8836772983114447"/>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5341568"/>
        <c:crosses val="autoZero"/>
        <c:crossBetween val="midCat"/>
      </c:valAx>
      <c:valAx>
        <c:axId val="175341568"/>
        <c:scaling>
          <c:orientation val="minMax"/>
        </c:scaling>
        <c:delete val="0"/>
        <c:axPos val="l"/>
        <c:title>
          <c:tx>
            <c:rich>
              <a:bodyPr/>
              <a:lstStyle/>
              <a:p>
                <a:pPr>
                  <a:defRPr sz="800" b="1" i="0" u="none" strike="noStrike" baseline="0">
                    <a:solidFill>
                      <a:srgbClr val="000000"/>
                    </a:solidFill>
                    <a:latin typeface="Arial"/>
                    <a:ea typeface="Arial"/>
                    <a:cs typeface="Arial"/>
                  </a:defRPr>
                </a:pPr>
                <a:r>
                  <a:rPr lang="en-US"/>
                  <a:t>Q (cfs)</a:t>
                </a:r>
              </a:p>
            </c:rich>
          </c:tx>
          <c:layout>
            <c:manualLayout>
              <c:xMode val="edge"/>
              <c:yMode val="edge"/>
              <c:x val="3.131115459882583E-2"/>
              <c:y val="0.44840525328330205"/>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5331200"/>
        <c:crosses val="autoZero"/>
        <c:crossBetween val="midCat"/>
      </c:valAx>
      <c:spPr>
        <a:solidFill>
          <a:srgbClr val="FFFFFF"/>
        </a:solidFill>
        <a:ln w="12700">
          <a:solidFill>
            <a:srgbClr val="808080"/>
          </a:solidFill>
          <a:prstDash val="solid"/>
        </a:ln>
      </c:spPr>
    </c:plotArea>
    <c:legend>
      <c:legendPos val="b"/>
      <c:layout>
        <c:manualLayout>
          <c:xMode val="edge"/>
          <c:yMode val="edge"/>
          <c:x val="0.19569492169643177"/>
          <c:y val="0.9455909943714822"/>
          <c:w val="0.69667380618518582"/>
          <c:h val="4.1275797373358403E-2"/>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1" i="0" u="none" strike="noStrike" baseline="0">
                <a:solidFill>
                  <a:srgbClr val="000000"/>
                </a:solidFill>
                <a:latin typeface="Arial"/>
                <a:ea typeface="Arial"/>
                <a:cs typeface="Arial"/>
              </a:defRPr>
            </a:pPr>
            <a:r>
              <a:rPr lang="en-US"/>
              <a:t>2-Yr</a:t>
            </a:r>
          </a:p>
        </c:rich>
      </c:tx>
      <c:overlay val="0"/>
      <c:spPr>
        <a:noFill/>
        <a:ln w="25400">
          <a:noFill/>
        </a:ln>
      </c:spPr>
    </c:title>
    <c:autoTitleDeleted val="0"/>
    <c:plotArea>
      <c:layout/>
      <c:scatterChart>
        <c:scatterStyle val="lineMarker"/>
        <c:varyColors val="0"/>
        <c:ser>
          <c:idx val="0"/>
          <c:order val="0"/>
          <c:tx>
            <c:v>Modified Pre-Dev Hydrograph</c:v>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a:lstStyle/>
              <a:p>
                <a:pPr>
                  <a:defRPr sz="125"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'Area A MRM Hydrographs'!$B$14:$B$16</c:f>
              <c:numCache>
                <c:formatCode>0.00</c:formatCode>
                <c:ptCount val="3"/>
                <c:pt idx="0">
                  <c:v>0</c:v>
                </c:pt>
                <c:pt idx="1">
                  <c:v>36.60110461314224</c:v>
                </c:pt>
                <c:pt idx="2">
                  <c:v>103.14280201478644</c:v>
                </c:pt>
              </c:numCache>
            </c:numRef>
          </c:xVal>
          <c:yVal>
            <c:numRef>
              <c:f>'Area A MRM Hydrographs'!$D$14:$D$16</c:f>
              <c:numCache>
                <c:formatCode>0.00</c:formatCode>
                <c:ptCount val="3"/>
                <c:pt idx="0">
                  <c:v>0</c:v>
                </c:pt>
                <c:pt idx="1">
                  <c:v>2.0499999999999998</c:v>
                </c:pt>
                <c:pt idx="2">
                  <c:v>0</c:v>
                </c:pt>
              </c:numCache>
            </c:numRef>
          </c:yVal>
          <c:smooth val="0"/>
          <c:extLst>
            <c:ext xmlns:c16="http://schemas.microsoft.com/office/drawing/2014/chart" uri="{C3380CC4-5D6E-409C-BE32-E72D297353CC}">
              <c16:uniqueId val="{00000000-5C71-4B3B-9CA7-606B739F93EC}"/>
            </c:ext>
          </c:extLst>
        </c:ser>
        <c:ser>
          <c:idx val="1"/>
          <c:order val="1"/>
          <c:tx>
            <c:v>Modified Post-Dev Hydrograph</c:v>
          </c:tx>
          <c:spPr>
            <a:ln w="12700">
              <a:solidFill>
                <a:srgbClr val="FF00FF"/>
              </a:solidFill>
              <a:prstDash val="solid"/>
            </a:ln>
          </c:spPr>
          <c:marker>
            <c:symbol val="square"/>
            <c:size val="5"/>
            <c:spPr>
              <a:solidFill>
                <a:srgbClr val="FF00FF"/>
              </a:solidFill>
              <a:ln>
                <a:solidFill>
                  <a:srgbClr val="FF00FF"/>
                </a:solidFill>
                <a:prstDash val="solid"/>
              </a:ln>
            </c:spPr>
          </c:marker>
          <c:dLbls>
            <c:spPr>
              <a:noFill/>
              <a:ln w="25400">
                <a:noFill/>
              </a:ln>
            </c:spPr>
            <c:txPr>
              <a:bodyPr/>
              <a:lstStyle/>
              <a:p>
                <a:pPr>
                  <a:defRPr sz="125"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'Area A MRM Hydrographs'!$B$21:$B$24</c:f>
              <c:numCache>
                <c:formatCode>0.00</c:formatCode>
                <c:ptCount val="4"/>
                <c:pt idx="0">
                  <c:v>0</c:v>
                </c:pt>
                <c:pt idx="1">
                  <c:v>10</c:v>
                </c:pt>
                <c:pt idx="2">
                  <c:v>33</c:v>
                </c:pt>
                <c:pt idx="3">
                  <c:v>43</c:v>
                </c:pt>
              </c:numCache>
            </c:numRef>
          </c:xVal>
          <c:yVal>
            <c:numRef>
              <c:f>'Area A MRM Hydrographs'!$D$21:$D$24</c:f>
              <c:numCache>
                <c:formatCode>0.00</c:formatCode>
                <c:ptCount val="4"/>
                <c:pt idx="0">
                  <c:v>0</c:v>
                </c:pt>
                <c:pt idx="1">
                  <c:v>3.2036779413683667</c:v>
                </c:pt>
                <c:pt idx="2">
                  <c:v>3.2036779413683667</c:v>
                </c:pt>
                <c:pt idx="3">
                  <c:v>0</c:v>
                </c:pt>
              </c:numCache>
            </c:numRef>
          </c:yVal>
          <c:smooth val="0"/>
          <c:extLst>
            <c:ext xmlns:c16="http://schemas.microsoft.com/office/drawing/2014/chart" uri="{C3380CC4-5D6E-409C-BE32-E72D297353CC}">
              <c16:uniqueId val="{00000001-5C71-4B3B-9CA7-606B739F93EC}"/>
            </c:ext>
          </c:extLst>
        </c:ser>
        <c:dLbls>
          <c:showLegendKey val="0"/>
          <c:showVal val="0"/>
          <c:showCatName val="0"/>
          <c:showSerName val="0"/>
          <c:showPercent val="0"/>
          <c:showBubbleSize val="0"/>
        </c:dLbls>
        <c:axId val="175384832"/>
        <c:axId val="175403392"/>
      </c:scatterChart>
      <c:valAx>
        <c:axId val="17538483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en-US"/>
                  <a:t>Time (min)</a:t>
                </a:r>
              </a:p>
            </c:rich>
          </c:tx>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175403392"/>
        <c:crosses val="autoZero"/>
        <c:crossBetween val="midCat"/>
      </c:valAx>
      <c:valAx>
        <c:axId val="175403392"/>
        <c:scaling>
          <c:orientation val="minMax"/>
        </c:scaling>
        <c:delete val="0"/>
        <c:axPos val="l"/>
        <c:title>
          <c:tx>
            <c:rich>
              <a:bodyPr/>
              <a:lstStyle/>
              <a:p>
                <a:pPr>
                  <a:defRPr sz="125" b="1" i="0" u="none" strike="noStrike" baseline="0">
                    <a:solidFill>
                      <a:srgbClr val="000000"/>
                    </a:solidFill>
                    <a:latin typeface="Arial"/>
                    <a:ea typeface="Arial"/>
                    <a:cs typeface="Arial"/>
                  </a:defRPr>
                </a:pPr>
                <a:r>
                  <a:rPr lang="en-US"/>
                  <a:t>Q (cfs)</a:t>
                </a:r>
              </a:p>
            </c:rich>
          </c:tx>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175384832"/>
        <c:crosses val="autoZero"/>
        <c:crossBetween val="midCat"/>
      </c:valAx>
      <c:spPr>
        <a:solidFill>
          <a:srgbClr val="C0C0C0"/>
        </a:solidFill>
        <a:ln w="12700">
          <a:solidFill>
            <a:srgbClr val="808080"/>
          </a:solidFill>
          <a:prstDash val="solid"/>
        </a:ln>
      </c:spPr>
    </c:plotArea>
    <c:legend>
      <c:legendPos val="b"/>
      <c:overlay val="0"/>
      <c:spPr>
        <a:solidFill>
          <a:srgbClr val="FFFFFF"/>
        </a:solidFill>
        <a:ln w="3175">
          <a:solidFill>
            <a:srgbClr val="000000"/>
          </a:solidFill>
          <a:prstDash val="solid"/>
        </a:ln>
      </c:spPr>
      <c:txPr>
        <a:bodyPr/>
        <a:lstStyle/>
        <a:p>
          <a:pPr>
            <a:defRPr sz="1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2-Year</a:t>
            </a:r>
          </a:p>
        </c:rich>
      </c:tx>
      <c:layout>
        <c:manualLayout>
          <c:xMode val="edge"/>
          <c:yMode val="edge"/>
          <c:x val="0.44834389853315115"/>
          <c:y val="2.8142589118198873E-2"/>
        </c:manualLayout>
      </c:layout>
      <c:overlay val="0"/>
      <c:spPr>
        <a:noFill/>
        <a:ln w="25400">
          <a:noFill/>
        </a:ln>
      </c:spPr>
    </c:title>
    <c:autoTitleDeleted val="0"/>
    <c:plotArea>
      <c:layout>
        <c:manualLayout>
          <c:layoutTarget val="inner"/>
          <c:xMode val="edge"/>
          <c:yMode val="edge"/>
          <c:x val="0.144249787268875"/>
          <c:y val="0.14071294559099437"/>
          <c:w val="0.79922179432755069"/>
          <c:h val="0.69230769230769229"/>
        </c:manualLayout>
      </c:layout>
      <c:scatterChart>
        <c:scatterStyle val="lineMarker"/>
        <c:varyColors val="0"/>
        <c:ser>
          <c:idx val="0"/>
          <c:order val="0"/>
          <c:tx>
            <c:v>Pre-Dev Peak Q Hydrograph</c:v>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'Area D RM Hydrographs'!$B$14:$B$16</c:f>
              <c:numCache>
                <c:formatCode>0.00</c:formatCode>
                <c:ptCount val="3"/>
                <c:pt idx="0">
                  <c:v>0</c:v>
                </c:pt>
                <c:pt idx="1">
                  <c:v>20</c:v>
                </c:pt>
                <c:pt idx="2">
                  <c:v>40</c:v>
                </c:pt>
              </c:numCache>
            </c:numRef>
          </c:xVal>
          <c:yVal>
            <c:numRef>
              <c:f>'Area D RM Hydrographs'!$D$14:$D$16</c:f>
              <c:numCache>
                <c:formatCode>0.00</c:formatCode>
                <c:ptCount val="3"/>
                <c:pt idx="0">
                  <c:v>0</c:v>
                </c:pt>
                <c:pt idx="1">
                  <c:v>2.335644179998035</c:v>
                </c:pt>
                <c:pt idx="2">
                  <c:v>0</c:v>
                </c:pt>
              </c:numCache>
            </c:numRef>
          </c:yVal>
          <c:smooth val="0"/>
          <c:extLst>
            <c:ext xmlns:c16="http://schemas.microsoft.com/office/drawing/2014/chart" uri="{C3380CC4-5D6E-409C-BE32-E72D297353CC}">
              <c16:uniqueId val="{00000000-2CE9-4387-8403-F91267CA58F4}"/>
            </c:ext>
          </c:extLst>
        </c:ser>
        <c:ser>
          <c:idx val="1"/>
          <c:order val="1"/>
          <c:tx>
            <c:v>Post-Dev Peak Q Hydrograph</c:v>
          </c:tx>
          <c:spPr>
            <a:ln w="12700">
              <a:solidFill>
                <a:srgbClr val="FF00FF"/>
              </a:solidFill>
              <a:prstDash val="solid"/>
            </a:ln>
          </c:spPr>
          <c:marker>
            <c:symbol val="square"/>
            <c:size val="5"/>
            <c:spPr>
              <a:solidFill>
                <a:srgbClr val="FF00FF"/>
              </a:solidFill>
              <a:ln>
                <a:solidFill>
                  <a:srgbClr val="FF00FF"/>
                </a:solidFill>
                <a:prstDash val="solid"/>
              </a:ln>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'Area D RM Hydrographs'!$B$21:$B$23</c:f>
              <c:numCache>
                <c:formatCode>0.00</c:formatCode>
                <c:ptCount val="3"/>
                <c:pt idx="0">
                  <c:v>0</c:v>
                </c:pt>
                <c:pt idx="1">
                  <c:v>10</c:v>
                </c:pt>
                <c:pt idx="2">
                  <c:v>20</c:v>
                </c:pt>
              </c:numCache>
            </c:numRef>
          </c:xVal>
          <c:yVal>
            <c:numRef>
              <c:f>'Area D RM Hydrographs'!$D$21:$D$23</c:f>
              <c:numCache>
                <c:formatCode>0.00</c:formatCode>
                <c:ptCount val="3"/>
                <c:pt idx="0">
                  <c:v>0</c:v>
                </c:pt>
                <c:pt idx="1">
                  <c:v>7.1631011592346265</c:v>
                </c:pt>
                <c:pt idx="2">
                  <c:v>0</c:v>
                </c:pt>
              </c:numCache>
            </c:numRef>
          </c:yVal>
          <c:smooth val="0"/>
          <c:extLst>
            <c:ext xmlns:c16="http://schemas.microsoft.com/office/drawing/2014/chart" uri="{C3380CC4-5D6E-409C-BE32-E72D297353CC}">
              <c16:uniqueId val="{00000001-2CE9-4387-8403-F91267CA58F4}"/>
            </c:ext>
          </c:extLst>
        </c:ser>
        <c:dLbls>
          <c:showLegendKey val="0"/>
          <c:showVal val="0"/>
          <c:showCatName val="0"/>
          <c:showSerName val="0"/>
          <c:showPercent val="0"/>
          <c:showBubbleSize val="0"/>
        </c:dLbls>
        <c:axId val="175966464"/>
        <c:axId val="175980928"/>
      </c:scatterChart>
      <c:valAx>
        <c:axId val="175966464"/>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n-US"/>
                  <a:t>Time (min)</a:t>
                </a:r>
              </a:p>
            </c:rich>
          </c:tx>
          <c:layout>
            <c:manualLayout>
              <c:xMode val="edge"/>
              <c:yMode val="edge"/>
              <c:x val="0.48148230009260534"/>
              <c:y val="0.8836772983114447"/>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5980928"/>
        <c:crosses val="autoZero"/>
        <c:crossBetween val="midCat"/>
      </c:valAx>
      <c:valAx>
        <c:axId val="175980928"/>
        <c:scaling>
          <c:orientation val="minMax"/>
        </c:scaling>
        <c:delete val="0"/>
        <c:axPos val="l"/>
        <c:title>
          <c:tx>
            <c:rich>
              <a:bodyPr/>
              <a:lstStyle/>
              <a:p>
                <a:pPr>
                  <a:defRPr sz="800" b="1" i="0" u="none" strike="noStrike" baseline="0">
                    <a:solidFill>
                      <a:srgbClr val="000000"/>
                    </a:solidFill>
                    <a:latin typeface="Arial"/>
                    <a:ea typeface="Arial"/>
                    <a:cs typeface="Arial"/>
                  </a:defRPr>
                </a:pPr>
                <a:r>
                  <a:rPr lang="en-US"/>
                  <a:t>Q (cfs)</a:t>
                </a:r>
              </a:p>
            </c:rich>
          </c:tx>
          <c:layout>
            <c:manualLayout>
              <c:xMode val="edge"/>
              <c:yMode val="edge"/>
              <c:x val="3.1189083820662766E-2"/>
              <c:y val="0.44840525328330205"/>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5966464"/>
        <c:crosses val="autoZero"/>
        <c:crossBetween val="midCat"/>
      </c:valAx>
      <c:spPr>
        <a:solidFill>
          <a:srgbClr val="FFFFFF"/>
        </a:solidFill>
        <a:ln w="12700">
          <a:solidFill>
            <a:srgbClr val="808080"/>
          </a:solidFill>
          <a:prstDash val="solid"/>
        </a:ln>
      </c:spPr>
    </c:plotArea>
    <c:legend>
      <c:legendPos val="b"/>
      <c:layout>
        <c:manualLayout>
          <c:xMode val="edge"/>
          <c:yMode val="edge"/>
          <c:x val="0.2007801364010785"/>
          <c:y val="0.9455909943714822"/>
          <c:w val="0.68616107197126674"/>
          <c:h val="4.1275797373358403E-2"/>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5-Year</a:t>
            </a:r>
          </a:p>
        </c:rich>
      </c:tx>
      <c:layout>
        <c:manualLayout>
          <c:xMode val="edge"/>
          <c:yMode val="edge"/>
          <c:x val="0.44834389853315115"/>
          <c:y val="2.8142589118198873E-2"/>
        </c:manualLayout>
      </c:layout>
      <c:overlay val="0"/>
      <c:spPr>
        <a:noFill/>
        <a:ln w="25400">
          <a:noFill/>
        </a:ln>
      </c:spPr>
    </c:title>
    <c:autoTitleDeleted val="0"/>
    <c:plotArea>
      <c:layout>
        <c:manualLayout>
          <c:layoutTarget val="inner"/>
          <c:xMode val="edge"/>
          <c:yMode val="edge"/>
          <c:x val="0.144249787268875"/>
          <c:y val="0.14071294559099437"/>
          <c:w val="0.79922179432755069"/>
          <c:h val="0.69230769230769229"/>
        </c:manualLayout>
      </c:layout>
      <c:scatterChart>
        <c:scatterStyle val="lineMarker"/>
        <c:varyColors val="0"/>
        <c:ser>
          <c:idx val="0"/>
          <c:order val="0"/>
          <c:tx>
            <c:v>Pre-Dev Peak Q Hydrograph</c:v>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'Area D RM Hydrographs'!$G$14:$G$16</c:f>
              <c:numCache>
                <c:formatCode>0.00</c:formatCode>
                <c:ptCount val="3"/>
                <c:pt idx="0">
                  <c:v>0</c:v>
                </c:pt>
                <c:pt idx="1">
                  <c:v>20</c:v>
                </c:pt>
                <c:pt idx="2">
                  <c:v>40</c:v>
                </c:pt>
              </c:numCache>
            </c:numRef>
          </c:xVal>
          <c:yVal>
            <c:numRef>
              <c:f>'Area D RM Hydrographs'!$I$14:$I$16</c:f>
              <c:numCache>
                <c:formatCode>0.00</c:formatCode>
                <c:ptCount val="3"/>
                <c:pt idx="0">
                  <c:v>0</c:v>
                </c:pt>
                <c:pt idx="1">
                  <c:v>2.7490172751612478</c:v>
                </c:pt>
                <c:pt idx="2">
                  <c:v>0</c:v>
                </c:pt>
              </c:numCache>
            </c:numRef>
          </c:yVal>
          <c:smooth val="0"/>
          <c:extLst>
            <c:ext xmlns:c16="http://schemas.microsoft.com/office/drawing/2014/chart" uri="{C3380CC4-5D6E-409C-BE32-E72D297353CC}">
              <c16:uniqueId val="{00000000-8531-4B9B-B060-A530ADE3477E}"/>
            </c:ext>
          </c:extLst>
        </c:ser>
        <c:ser>
          <c:idx val="1"/>
          <c:order val="1"/>
          <c:tx>
            <c:v>Post-Dev Peak Q Hydrograph</c:v>
          </c:tx>
          <c:spPr>
            <a:ln w="12700">
              <a:solidFill>
                <a:srgbClr val="FF00FF"/>
              </a:solidFill>
              <a:prstDash val="solid"/>
            </a:ln>
          </c:spPr>
          <c:marker>
            <c:symbol val="square"/>
            <c:size val="5"/>
            <c:spPr>
              <a:solidFill>
                <a:srgbClr val="FF00FF"/>
              </a:solidFill>
              <a:ln>
                <a:solidFill>
                  <a:srgbClr val="FF00FF"/>
                </a:solidFill>
                <a:prstDash val="solid"/>
              </a:ln>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'Area D RM Hydrographs'!$G$21:$G$23</c:f>
              <c:numCache>
                <c:formatCode>0.00</c:formatCode>
                <c:ptCount val="3"/>
                <c:pt idx="0">
                  <c:v>0</c:v>
                </c:pt>
                <c:pt idx="1">
                  <c:v>10</c:v>
                </c:pt>
                <c:pt idx="2">
                  <c:v>20</c:v>
                </c:pt>
              </c:numCache>
            </c:numRef>
          </c:xVal>
          <c:yVal>
            <c:numRef>
              <c:f>'Area D RM Hydrographs'!$I$21:$I$23</c:f>
              <c:numCache>
                <c:formatCode>0.00</c:formatCode>
                <c:ptCount val="3"/>
                <c:pt idx="0">
                  <c:v>0</c:v>
                </c:pt>
                <c:pt idx="1">
                  <c:v>8.2908808479664629</c:v>
                </c:pt>
                <c:pt idx="2">
                  <c:v>0</c:v>
                </c:pt>
              </c:numCache>
            </c:numRef>
          </c:yVal>
          <c:smooth val="0"/>
          <c:extLst>
            <c:ext xmlns:c16="http://schemas.microsoft.com/office/drawing/2014/chart" uri="{C3380CC4-5D6E-409C-BE32-E72D297353CC}">
              <c16:uniqueId val="{00000001-8531-4B9B-B060-A530ADE3477E}"/>
            </c:ext>
          </c:extLst>
        </c:ser>
        <c:dLbls>
          <c:showLegendKey val="0"/>
          <c:showVal val="0"/>
          <c:showCatName val="0"/>
          <c:showSerName val="0"/>
          <c:showPercent val="0"/>
          <c:showBubbleSize val="0"/>
        </c:dLbls>
        <c:axId val="176101632"/>
        <c:axId val="176107904"/>
      </c:scatterChart>
      <c:valAx>
        <c:axId val="17610163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n-US"/>
                  <a:t>Time (min)</a:t>
                </a:r>
              </a:p>
            </c:rich>
          </c:tx>
          <c:layout>
            <c:manualLayout>
              <c:xMode val="edge"/>
              <c:yMode val="edge"/>
              <c:x val="0.48148230009260534"/>
              <c:y val="0.8836772983114447"/>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6107904"/>
        <c:crosses val="autoZero"/>
        <c:crossBetween val="midCat"/>
      </c:valAx>
      <c:valAx>
        <c:axId val="176107904"/>
        <c:scaling>
          <c:orientation val="minMax"/>
        </c:scaling>
        <c:delete val="0"/>
        <c:axPos val="l"/>
        <c:title>
          <c:tx>
            <c:rich>
              <a:bodyPr/>
              <a:lstStyle/>
              <a:p>
                <a:pPr>
                  <a:defRPr sz="800" b="1" i="0" u="none" strike="noStrike" baseline="0">
                    <a:solidFill>
                      <a:srgbClr val="000000"/>
                    </a:solidFill>
                    <a:latin typeface="Arial"/>
                    <a:ea typeface="Arial"/>
                    <a:cs typeface="Arial"/>
                  </a:defRPr>
                </a:pPr>
                <a:r>
                  <a:rPr lang="en-US"/>
                  <a:t>Q (cfs)</a:t>
                </a:r>
              </a:p>
            </c:rich>
          </c:tx>
          <c:layout>
            <c:manualLayout>
              <c:xMode val="edge"/>
              <c:yMode val="edge"/>
              <c:x val="3.1189083820662766E-2"/>
              <c:y val="0.44840525328330205"/>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6101632"/>
        <c:crosses val="autoZero"/>
        <c:crossBetween val="midCat"/>
      </c:valAx>
      <c:spPr>
        <a:solidFill>
          <a:srgbClr val="FFFFFF"/>
        </a:solidFill>
        <a:ln w="12700">
          <a:solidFill>
            <a:srgbClr val="808080"/>
          </a:solidFill>
          <a:prstDash val="solid"/>
        </a:ln>
      </c:spPr>
    </c:plotArea>
    <c:legend>
      <c:legendPos val="b"/>
      <c:layout>
        <c:manualLayout>
          <c:xMode val="edge"/>
          <c:yMode val="edge"/>
          <c:x val="0.2007801364010785"/>
          <c:y val="0.9455909943714822"/>
          <c:w val="0.68616107197126674"/>
          <c:h val="4.1275797373358403E-2"/>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10-Year</a:t>
            </a:r>
          </a:p>
        </c:rich>
      </c:tx>
      <c:layout>
        <c:manualLayout>
          <c:xMode val="edge"/>
          <c:yMode val="edge"/>
          <c:x val="0.44054662757798546"/>
          <c:y val="2.8142589118198873E-2"/>
        </c:manualLayout>
      </c:layout>
      <c:overlay val="0"/>
      <c:spPr>
        <a:noFill/>
        <a:ln w="25400">
          <a:noFill/>
        </a:ln>
      </c:spPr>
    </c:title>
    <c:autoTitleDeleted val="0"/>
    <c:plotArea>
      <c:layout>
        <c:manualLayout>
          <c:layoutTarget val="inner"/>
          <c:xMode val="edge"/>
          <c:yMode val="edge"/>
          <c:x val="0.144249787268875"/>
          <c:y val="0.14071294559099437"/>
          <c:w val="0.79922179432755069"/>
          <c:h val="0.69230769230769229"/>
        </c:manualLayout>
      </c:layout>
      <c:scatterChart>
        <c:scatterStyle val="lineMarker"/>
        <c:varyColors val="0"/>
        <c:ser>
          <c:idx val="0"/>
          <c:order val="0"/>
          <c:tx>
            <c:v>Pre-Dev Peak Q Hydrograph</c:v>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'Area D RM Hydrographs'!$L$14:$L$16</c:f>
              <c:numCache>
                <c:formatCode>0.00</c:formatCode>
                <c:ptCount val="3"/>
                <c:pt idx="0">
                  <c:v>0</c:v>
                </c:pt>
                <c:pt idx="1">
                  <c:v>20</c:v>
                </c:pt>
                <c:pt idx="2">
                  <c:v>40</c:v>
                </c:pt>
              </c:numCache>
            </c:numRef>
          </c:xVal>
          <c:yVal>
            <c:numRef>
              <c:f>'Area D RM Hydrographs'!$N$14:$N$16</c:f>
              <c:numCache>
                <c:formatCode>0.00</c:formatCode>
                <c:ptCount val="3"/>
                <c:pt idx="0">
                  <c:v>0</c:v>
                </c:pt>
                <c:pt idx="1">
                  <c:v>3.1719162873038687</c:v>
                </c:pt>
                <c:pt idx="2">
                  <c:v>49</c:v>
                </c:pt>
              </c:numCache>
            </c:numRef>
          </c:yVal>
          <c:smooth val="0"/>
          <c:extLst>
            <c:ext xmlns:c16="http://schemas.microsoft.com/office/drawing/2014/chart" uri="{C3380CC4-5D6E-409C-BE32-E72D297353CC}">
              <c16:uniqueId val="{00000000-4C7B-4421-9967-1B556845044F}"/>
            </c:ext>
          </c:extLst>
        </c:ser>
        <c:ser>
          <c:idx val="1"/>
          <c:order val="1"/>
          <c:tx>
            <c:v>Post-Dev Peak Q Hydrograph</c:v>
          </c:tx>
          <c:spPr>
            <a:ln w="12700">
              <a:solidFill>
                <a:srgbClr val="FF00FF"/>
              </a:solidFill>
              <a:prstDash val="solid"/>
            </a:ln>
          </c:spPr>
          <c:marker>
            <c:symbol val="square"/>
            <c:size val="5"/>
            <c:spPr>
              <a:solidFill>
                <a:srgbClr val="FF00FF"/>
              </a:solidFill>
              <a:ln>
                <a:solidFill>
                  <a:srgbClr val="FF00FF"/>
                </a:solidFill>
                <a:prstDash val="solid"/>
              </a:ln>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'Area D RM Hydrographs'!$L$21:$L$23</c:f>
              <c:numCache>
                <c:formatCode>0.00</c:formatCode>
                <c:ptCount val="3"/>
                <c:pt idx="0">
                  <c:v>0</c:v>
                </c:pt>
                <c:pt idx="1">
                  <c:v>10</c:v>
                </c:pt>
                <c:pt idx="2">
                  <c:v>20</c:v>
                </c:pt>
              </c:numCache>
            </c:numRef>
          </c:xVal>
          <c:yVal>
            <c:numRef>
              <c:f>'Area D RM Hydrographs'!$N$21:$N$23</c:f>
              <c:numCache>
                <c:formatCode>0.00</c:formatCode>
                <c:ptCount val="3"/>
                <c:pt idx="0">
                  <c:v>0</c:v>
                </c:pt>
                <c:pt idx="1">
                  <c:v>9.426632187574814</c:v>
                </c:pt>
                <c:pt idx="2">
                  <c:v>0</c:v>
                </c:pt>
              </c:numCache>
            </c:numRef>
          </c:yVal>
          <c:smooth val="0"/>
          <c:extLst>
            <c:ext xmlns:c16="http://schemas.microsoft.com/office/drawing/2014/chart" uri="{C3380CC4-5D6E-409C-BE32-E72D297353CC}">
              <c16:uniqueId val="{00000001-4C7B-4421-9967-1B556845044F}"/>
            </c:ext>
          </c:extLst>
        </c:ser>
        <c:dLbls>
          <c:showLegendKey val="0"/>
          <c:showVal val="0"/>
          <c:showCatName val="0"/>
          <c:showSerName val="0"/>
          <c:showPercent val="0"/>
          <c:showBubbleSize val="0"/>
        </c:dLbls>
        <c:axId val="176146688"/>
        <c:axId val="176152960"/>
      </c:scatterChart>
      <c:valAx>
        <c:axId val="176146688"/>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n-US"/>
                  <a:t>Time (min)</a:t>
                </a:r>
              </a:p>
            </c:rich>
          </c:tx>
          <c:layout>
            <c:manualLayout>
              <c:xMode val="edge"/>
              <c:yMode val="edge"/>
              <c:x val="0.48148230009260534"/>
              <c:y val="0.8836772983114447"/>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6152960"/>
        <c:crosses val="autoZero"/>
        <c:crossBetween val="midCat"/>
      </c:valAx>
      <c:valAx>
        <c:axId val="176152960"/>
        <c:scaling>
          <c:orientation val="minMax"/>
        </c:scaling>
        <c:delete val="0"/>
        <c:axPos val="l"/>
        <c:title>
          <c:tx>
            <c:rich>
              <a:bodyPr/>
              <a:lstStyle/>
              <a:p>
                <a:pPr>
                  <a:defRPr sz="800" b="1" i="0" u="none" strike="noStrike" baseline="0">
                    <a:solidFill>
                      <a:srgbClr val="000000"/>
                    </a:solidFill>
                    <a:latin typeface="Arial"/>
                    <a:ea typeface="Arial"/>
                    <a:cs typeface="Arial"/>
                  </a:defRPr>
                </a:pPr>
                <a:r>
                  <a:rPr lang="en-US"/>
                  <a:t>Q (cfs)</a:t>
                </a:r>
              </a:p>
            </c:rich>
          </c:tx>
          <c:layout>
            <c:manualLayout>
              <c:xMode val="edge"/>
              <c:yMode val="edge"/>
              <c:x val="3.1189083820662766E-2"/>
              <c:y val="0.44840525328330205"/>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6146688"/>
        <c:crosses val="autoZero"/>
        <c:crossBetween val="midCat"/>
      </c:valAx>
      <c:spPr>
        <a:solidFill>
          <a:srgbClr val="FFFFFF"/>
        </a:solidFill>
        <a:ln w="12700">
          <a:solidFill>
            <a:srgbClr val="808080"/>
          </a:solidFill>
          <a:prstDash val="solid"/>
        </a:ln>
      </c:spPr>
    </c:plotArea>
    <c:legend>
      <c:legendPos val="b"/>
      <c:layout>
        <c:manualLayout>
          <c:xMode val="edge"/>
          <c:yMode val="edge"/>
          <c:x val="0.2007801364010785"/>
          <c:y val="0.9455909943714822"/>
          <c:w val="0.68616107197126674"/>
          <c:h val="4.1275797373358403E-2"/>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25-Year</a:t>
            </a:r>
          </a:p>
        </c:rich>
      </c:tx>
      <c:layout>
        <c:manualLayout>
          <c:xMode val="edge"/>
          <c:yMode val="edge"/>
          <c:x val="0.44054662757798546"/>
          <c:y val="2.8142589118198873E-2"/>
        </c:manualLayout>
      </c:layout>
      <c:overlay val="0"/>
      <c:spPr>
        <a:noFill/>
        <a:ln w="25400">
          <a:noFill/>
        </a:ln>
      </c:spPr>
    </c:title>
    <c:autoTitleDeleted val="0"/>
    <c:plotArea>
      <c:layout>
        <c:manualLayout>
          <c:layoutTarget val="inner"/>
          <c:xMode val="edge"/>
          <c:yMode val="edge"/>
          <c:x val="0.144249787268875"/>
          <c:y val="0.14071294559099437"/>
          <c:w val="0.79922179432755069"/>
          <c:h val="0.69230769230769229"/>
        </c:manualLayout>
      </c:layout>
      <c:scatterChart>
        <c:scatterStyle val="lineMarker"/>
        <c:varyColors val="0"/>
        <c:ser>
          <c:idx val="0"/>
          <c:order val="0"/>
          <c:tx>
            <c:v>Pre-Dev Peak Q Hydrograph</c:v>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'Area D RM Hydrographs'!$B$54:$B$56</c:f>
              <c:numCache>
                <c:formatCode>0.00</c:formatCode>
                <c:ptCount val="3"/>
                <c:pt idx="0">
                  <c:v>0</c:v>
                </c:pt>
                <c:pt idx="1">
                  <c:v>20</c:v>
                </c:pt>
                <c:pt idx="2">
                  <c:v>40</c:v>
                </c:pt>
              </c:numCache>
            </c:numRef>
          </c:xVal>
          <c:yVal>
            <c:numRef>
              <c:f>'Area D RM Hydrographs'!$D$54:$D$56</c:f>
              <c:numCache>
                <c:formatCode>0.00</c:formatCode>
                <c:ptCount val="3"/>
                <c:pt idx="0">
                  <c:v>0</c:v>
                </c:pt>
                <c:pt idx="1">
                  <c:v>3.6357606778834746</c:v>
                </c:pt>
                <c:pt idx="2">
                  <c:v>0</c:v>
                </c:pt>
              </c:numCache>
            </c:numRef>
          </c:yVal>
          <c:smooth val="0"/>
          <c:extLst>
            <c:ext xmlns:c16="http://schemas.microsoft.com/office/drawing/2014/chart" uri="{C3380CC4-5D6E-409C-BE32-E72D297353CC}">
              <c16:uniqueId val="{00000000-158D-40D7-9526-A801DF47A891}"/>
            </c:ext>
          </c:extLst>
        </c:ser>
        <c:ser>
          <c:idx val="1"/>
          <c:order val="1"/>
          <c:tx>
            <c:v>Post-Dev Peak Q Hydrograph</c:v>
          </c:tx>
          <c:spPr>
            <a:ln w="12700">
              <a:solidFill>
                <a:srgbClr val="FF00FF"/>
              </a:solidFill>
              <a:prstDash val="solid"/>
            </a:ln>
          </c:spPr>
          <c:marker>
            <c:symbol val="square"/>
            <c:size val="5"/>
            <c:spPr>
              <a:solidFill>
                <a:srgbClr val="FF00FF"/>
              </a:solidFill>
              <a:ln>
                <a:solidFill>
                  <a:srgbClr val="FF00FF"/>
                </a:solidFill>
                <a:prstDash val="solid"/>
              </a:ln>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'Area D RM Hydrographs'!$B$61:$B$63</c:f>
              <c:numCache>
                <c:formatCode>0.00</c:formatCode>
                <c:ptCount val="3"/>
                <c:pt idx="0">
                  <c:v>0</c:v>
                </c:pt>
                <c:pt idx="1">
                  <c:v>10</c:v>
                </c:pt>
                <c:pt idx="2">
                  <c:v>20</c:v>
                </c:pt>
              </c:numCache>
            </c:numRef>
          </c:xVal>
          <c:yVal>
            <c:numRef>
              <c:f>'Area D RM Hydrographs'!$D$61:$D$63</c:f>
              <c:numCache>
                <c:formatCode>0.00</c:formatCode>
                <c:ptCount val="3"/>
                <c:pt idx="0">
                  <c:v>0</c:v>
                </c:pt>
                <c:pt idx="1">
                  <c:v>10.650523037900689</c:v>
                </c:pt>
                <c:pt idx="2">
                  <c:v>0</c:v>
                </c:pt>
              </c:numCache>
            </c:numRef>
          </c:yVal>
          <c:smooth val="0"/>
          <c:extLst>
            <c:ext xmlns:c16="http://schemas.microsoft.com/office/drawing/2014/chart" uri="{C3380CC4-5D6E-409C-BE32-E72D297353CC}">
              <c16:uniqueId val="{00000001-158D-40D7-9526-A801DF47A891}"/>
            </c:ext>
          </c:extLst>
        </c:ser>
        <c:dLbls>
          <c:showLegendKey val="0"/>
          <c:showVal val="0"/>
          <c:showCatName val="0"/>
          <c:showSerName val="0"/>
          <c:showPercent val="0"/>
          <c:showBubbleSize val="0"/>
        </c:dLbls>
        <c:axId val="176199936"/>
        <c:axId val="176214400"/>
      </c:scatterChart>
      <c:valAx>
        <c:axId val="17619993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n-US"/>
                  <a:t>Time (min)</a:t>
                </a:r>
              </a:p>
            </c:rich>
          </c:tx>
          <c:layout>
            <c:manualLayout>
              <c:xMode val="edge"/>
              <c:yMode val="edge"/>
              <c:x val="0.48148230009260534"/>
              <c:y val="0.8836772983114447"/>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6214400"/>
        <c:crosses val="autoZero"/>
        <c:crossBetween val="midCat"/>
      </c:valAx>
      <c:valAx>
        <c:axId val="176214400"/>
        <c:scaling>
          <c:orientation val="minMax"/>
        </c:scaling>
        <c:delete val="0"/>
        <c:axPos val="l"/>
        <c:title>
          <c:tx>
            <c:rich>
              <a:bodyPr/>
              <a:lstStyle/>
              <a:p>
                <a:pPr>
                  <a:defRPr sz="800" b="1" i="0" u="none" strike="noStrike" baseline="0">
                    <a:solidFill>
                      <a:srgbClr val="000000"/>
                    </a:solidFill>
                    <a:latin typeface="Arial"/>
                    <a:ea typeface="Arial"/>
                    <a:cs typeface="Arial"/>
                  </a:defRPr>
                </a:pPr>
                <a:r>
                  <a:rPr lang="en-US"/>
                  <a:t>Q (cfs)</a:t>
                </a:r>
              </a:p>
            </c:rich>
          </c:tx>
          <c:layout>
            <c:manualLayout>
              <c:xMode val="edge"/>
              <c:yMode val="edge"/>
              <c:x val="3.1189083820662766E-2"/>
              <c:y val="0.44840525328330205"/>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6199936"/>
        <c:crosses val="autoZero"/>
        <c:crossBetween val="midCat"/>
      </c:valAx>
      <c:spPr>
        <a:solidFill>
          <a:srgbClr val="FFFFFF"/>
        </a:solidFill>
        <a:ln w="12700">
          <a:solidFill>
            <a:srgbClr val="808080"/>
          </a:solidFill>
          <a:prstDash val="solid"/>
        </a:ln>
      </c:spPr>
    </c:plotArea>
    <c:legend>
      <c:legendPos val="b"/>
      <c:layout>
        <c:manualLayout>
          <c:xMode val="edge"/>
          <c:yMode val="edge"/>
          <c:x val="0.2007801364010785"/>
          <c:y val="0.9455909943714822"/>
          <c:w val="0.68616107197126674"/>
          <c:h val="4.1275797373358403E-2"/>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5-Year</a:t>
            </a:r>
          </a:p>
        </c:rich>
      </c:tx>
      <c:layout>
        <c:manualLayout>
          <c:xMode val="edge"/>
          <c:yMode val="edge"/>
          <c:x val="0.44834389853315115"/>
          <c:y val="2.8142589118198873E-2"/>
        </c:manualLayout>
      </c:layout>
      <c:overlay val="0"/>
      <c:spPr>
        <a:noFill/>
        <a:ln w="25400">
          <a:noFill/>
        </a:ln>
      </c:spPr>
    </c:title>
    <c:autoTitleDeleted val="0"/>
    <c:plotArea>
      <c:layout>
        <c:manualLayout>
          <c:layoutTarget val="inner"/>
          <c:xMode val="edge"/>
          <c:yMode val="edge"/>
          <c:x val="0.144249787268875"/>
          <c:y val="0.14071294559099437"/>
          <c:w val="0.79922179432755069"/>
          <c:h val="0.69230769230769229"/>
        </c:manualLayout>
      </c:layout>
      <c:scatterChart>
        <c:scatterStyle val="lineMarker"/>
        <c:varyColors val="0"/>
        <c:ser>
          <c:idx val="0"/>
          <c:order val="0"/>
          <c:tx>
            <c:v>Pre-Dev Peak Q Hydrograph</c:v>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'Area A RM Hydrographs'!$G$14:$G$16</c:f>
              <c:numCache>
                <c:formatCode>0.00</c:formatCode>
                <c:ptCount val="3"/>
                <c:pt idx="0">
                  <c:v>0</c:v>
                </c:pt>
                <c:pt idx="1">
                  <c:v>20</c:v>
                </c:pt>
                <c:pt idx="2">
                  <c:v>40</c:v>
                </c:pt>
              </c:numCache>
            </c:numRef>
          </c:xVal>
          <c:yVal>
            <c:numRef>
              <c:f>'Area A RM Hydrographs'!$I$14:$I$16</c:f>
              <c:numCache>
                <c:formatCode>0.00</c:formatCode>
                <c:ptCount val="3"/>
                <c:pt idx="0">
                  <c:v>0</c:v>
                </c:pt>
                <c:pt idx="1">
                  <c:v>2.5046857335643891</c:v>
                </c:pt>
                <c:pt idx="2">
                  <c:v>0</c:v>
                </c:pt>
              </c:numCache>
            </c:numRef>
          </c:yVal>
          <c:smooth val="0"/>
          <c:extLst>
            <c:ext xmlns:c16="http://schemas.microsoft.com/office/drawing/2014/chart" uri="{C3380CC4-5D6E-409C-BE32-E72D297353CC}">
              <c16:uniqueId val="{00000000-EE56-4F3B-A4B3-F35FAF556291}"/>
            </c:ext>
          </c:extLst>
        </c:ser>
        <c:ser>
          <c:idx val="1"/>
          <c:order val="1"/>
          <c:tx>
            <c:v>Post-Dev Peak Q Hydrograph</c:v>
          </c:tx>
          <c:spPr>
            <a:ln w="12700">
              <a:solidFill>
                <a:srgbClr val="FF00FF"/>
              </a:solidFill>
              <a:prstDash val="solid"/>
            </a:ln>
          </c:spPr>
          <c:marker>
            <c:symbol val="square"/>
            <c:size val="5"/>
            <c:spPr>
              <a:solidFill>
                <a:srgbClr val="FF00FF"/>
              </a:solidFill>
              <a:ln>
                <a:solidFill>
                  <a:srgbClr val="FF00FF"/>
                </a:solidFill>
                <a:prstDash val="solid"/>
              </a:ln>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'Area A RM Hydrographs'!$G$21:$G$23</c:f>
              <c:numCache>
                <c:formatCode>0.00</c:formatCode>
                <c:ptCount val="3"/>
                <c:pt idx="0">
                  <c:v>0</c:v>
                </c:pt>
                <c:pt idx="1">
                  <c:v>10</c:v>
                </c:pt>
                <c:pt idx="2">
                  <c:v>20</c:v>
                </c:pt>
              </c:numCache>
            </c:numRef>
          </c:xVal>
          <c:yVal>
            <c:numRef>
              <c:f>'Area A RM Hydrographs'!$I$21:$I$23</c:f>
              <c:numCache>
                <c:formatCode>0.00</c:formatCode>
                <c:ptCount val="3"/>
                <c:pt idx="0">
                  <c:v>0</c:v>
                </c:pt>
                <c:pt idx="1">
                  <c:v>7.5774189732408006</c:v>
                </c:pt>
                <c:pt idx="2">
                  <c:v>0</c:v>
                </c:pt>
              </c:numCache>
            </c:numRef>
          </c:yVal>
          <c:smooth val="0"/>
          <c:extLst>
            <c:ext xmlns:c16="http://schemas.microsoft.com/office/drawing/2014/chart" uri="{C3380CC4-5D6E-409C-BE32-E72D297353CC}">
              <c16:uniqueId val="{00000001-EE56-4F3B-A4B3-F35FAF556291}"/>
            </c:ext>
          </c:extLst>
        </c:ser>
        <c:dLbls>
          <c:showLegendKey val="0"/>
          <c:showVal val="0"/>
          <c:showCatName val="0"/>
          <c:showSerName val="0"/>
          <c:showPercent val="0"/>
          <c:showBubbleSize val="0"/>
        </c:dLbls>
        <c:axId val="170451712"/>
        <c:axId val="170453632"/>
      </c:scatterChart>
      <c:valAx>
        <c:axId val="17045171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n-US"/>
                  <a:t>Time (min)</a:t>
                </a:r>
              </a:p>
            </c:rich>
          </c:tx>
          <c:layout>
            <c:manualLayout>
              <c:xMode val="edge"/>
              <c:yMode val="edge"/>
              <c:x val="0.48148230009260534"/>
              <c:y val="0.8836772983114447"/>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0453632"/>
        <c:crosses val="autoZero"/>
        <c:crossBetween val="midCat"/>
      </c:valAx>
      <c:valAx>
        <c:axId val="170453632"/>
        <c:scaling>
          <c:orientation val="minMax"/>
        </c:scaling>
        <c:delete val="0"/>
        <c:axPos val="l"/>
        <c:title>
          <c:tx>
            <c:rich>
              <a:bodyPr/>
              <a:lstStyle/>
              <a:p>
                <a:pPr>
                  <a:defRPr sz="800" b="1" i="0" u="none" strike="noStrike" baseline="0">
                    <a:solidFill>
                      <a:srgbClr val="000000"/>
                    </a:solidFill>
                    <a:latin typeface="Arial"/>
                    <a:ea typeface="Arial"/>
                    <a:cs typeface="Arial"/>
                  </a:defRPr>
                </a:pPr>
                <a:r>
                  <a:rPr lang="en-US"/>
                  <a:t>Q (cfs)</a:t>
                </a:r>
              </a:p>
            </c:rich>
          </c:tx>
          <c:layout>
            <c:manualLayout>
              <c:xMode val="edge"/>
              <c:yMode val="edge"/>
              <c:x val="3.1189083820662766E-2"/>
              <c:y val="0.44840525328330205"/>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0451712"/>
        <c:crosses val="autoZero"/>
        <c:crossBetween val="midCat"/>
      </c:valAx>
      <c:spPr>
        <a:solidFill>
          <a:srgbClr val="FFFFFF"/>
        </a:solidFill>
        <a:ln w="12700">
          <a:solidFill>
            <a:srgbClr val="808080"/>
          </a:solidFill>
          <a:prstDash val="solid"/>
        </a:ln>
      </c:spPr>
    </c:plotArea>
    <c:legend>
      <c:legendPos val="b"/>
      <c:layout>
        <c:manualLayout>
          <c:xMode val="edge"/>
          <c:yMode val="edge"/>
          <c:x val="0.2007801364010785"/>
          <c:y val="0.9455909943714822"/>
          <c:w val="0.68616107197126674"/>
          <c:h val="4.1275797373358403E-2"/>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50-Year</a:t>
            </a:r>
          </a:p>
        </c:rich>
      </c:tx>
      <c:layout>
        <c:manualLayout>
          <c:xMode val="edge"/>
          <c:yMode val="edge"/>
          <c:x val="0.44054662757798546"/>
          <c:y val="2.8142589118198873E-2"/>
        </c:manualLayout>
      </c:layout>
      <c:overlay val="0"/>
      <c:spPr>
        <a:noFill/>
        <a:ln w="25400">
          <a:noFill/>
        </a:ln>
      </c:spPr>
    </c:title>
    <c:autoTitleDeleted val="0"/>
    <c:plotArea>
      <c:layout>
        <c:manualLayout>
          <c:layoutTarget val="inner"/>
          <c:xMode val="edge"/>
          <c:yMode val="edge"/>
          <c:x val="0.144249787268875"/>
          <c:y val="0.14071294559099437"/>
          <c:w val="0.79922179432755069"/>
          <c:h val="0.69230769230769229"/>
        </c:manualLayout>
      </c:layout>
      <c:scatterChart>
        <c:scatterStyle val="lineMarker"/>
        <c:varyColors val="0"/>
        <c:ser>
          <c:idx val="0"/>
          <c:order val="0"/>
          <c:tx>
            <c:v>Pre-Dev Peak Q Hydrograph</c:v>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'Area D RM Hydrographs'!$G$54:$G$56</c:f>
              <c:numCache>
                <c:formatCode>0.00</c:formatCode>
                <c:ptCount val="3"/>
                <c:pt idx="0">
                  <c:v>0</c:v>
                </c:pt>
                <c:pt idx="1">
                  <c:v>20</c:v>
                </c:pt>
                <c:pt idx="2">
                  <c:v>40</c:v>
                </c:pt>
              </c:numCache>
            </c:numRef>
          </c:xVal>
          <c:yVal>
            <c:numRef>
              <c:f>'Area D RM Hydrographs'!$I$54:$I$56</c:f>
              <c:numCache>
                <c:formatCode>0.00</c:formatCode>
                <c:ptCount val="3"/>
                <c:pt idx="0">
                  <c:v>0</c:v>
                </c:pt>
                <c:pt idx="1">
                  <c:v>4.0001188933783185</c:v>
                </c:pt>
                <c:pt idx="2">
                  <c:v>0</c:v>
                </c:pt>
              </c:numCache>
            </c:numRef>
          </c:yVal>
          <c:smooth val="0"/>
          <c:extLst>
            <c:ext xmlns:c16="http://schemas.microsoft.com/office/drawing/2014/chart" uri="{C3380CC4-5D6E-409C-BE32-E72D297353CC}">
              <c16:uniqueId val="{00000000-5C1D-484B-AF5A-57DF17034228}"/>
            </c:ext>
          </c:extLst>
        </c:ser>
        <c:ser>
          <c:idx val="1"/>
          <c:order val="1"/>
          <c:tx>
            <c:v>Post-Dev Peak Q Hydrograph</c:v>
          </c:tx>
          <c:spPr>
            <a:ln w="12700">
              <a:solidFill>
                <a:srgbClr val="FF00FF"/>
              </a:solidFill>
              <a:prstDash val="solid"/>
            </a:ln>
          </c:spPr>
          <c:marker>
            <c:symbol val="square"/>
            <c:size val="5"/>
            <c:spPr>
              <a:solidFill>
                <a:srgbClr val="FF00FF"/>
              </a:solidFill>
              <a:ln>
                <a:solidFill>
                  <a:srgbClr val="FF00FF"/>
                </a:solidFill>
                <a:prstDash val="solid"/>
              </a:ln>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'Area D RM Hydrographs'!$G$61:$G$63</c:f>
              <c:numCache>
                <c:formatCode>0.00</c:formatCode>
                <c:ptCount val="3"/>
                <c:pt idx="0">
                  <c:v>0</c:v>
                </c:pt>
                <c:pt idx="1">
                  <c:v>10</c:v>
                </c:pt>
                <c:pt idx="2">
                  <c:v>20</c:v>
                </c:pt>
              </c:numCache>
            </c:numRef>
          </c:xVal>
          <c:yVal>
            <c:numRef>
              <c:f>'Area D RM Hydrographs'!$I$61:$I$63</c:f>
              <c:numCache>
                <c:formatCode>0.00</c:formatCode>
                <c:ptCount val="3"/>
                <c:pt idx="0">
                  <c:v>0</c:v>
                </c:pt>
                <c:pt idx="1">
                  <c:v>11.579718885615396</c:v>
                </c:pt>
                <c:pt idx="2">
                  <c:v>0</c:v>
                </c:pt>
              </c:numCache>
            </c:numRef>
          </c:yVal>
          <c:smooth val="0"/>
          <c:extLst>
            <c:ext xmlns:c16="http://schemas.microsoft.com/office/drawing/2014/chart" uri="{C3380CC4-5D6E-409C-BE32-E72D297353CC}">
              <c16:uniqueId val="{00000001-5C1D-484B-AF5A-57DF17034228}"/>
            </c:ext>
          </c:extLst>
        </c:ser>
        <c:dLbls>
          <c:showLegendKey val="0"/>
          <c:showVal val="0"/>
          <c:showCatName val="0"/>
          <c:showSerName val="0"/>
          <c:showPercent val="0"/>
          <c:showBubbleSize val="0"/>
        </c:dLbls>
        <c:axId val="176253184"/>
        <c:axId val="176267648"/>
      </c:scatterChart>
      <c:valAx>
        <c:axId val="176253184"/>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n-US"/>
                  <a:t>Time (min)</a:t>
                </a:r>
              </a:p>
            </c:rich>
          </c:tx>
          <c:layout>
            <c:manualLayout>
              <c:xMode val="edge"/>
              <c:yMode val="edge"/>
              <c:x val="0.48148230009260534"/>
              <c:y val="0.8836772983114447"/>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6267648"/>
        <c:crosses val="autoZero"/>
        <c:crossBetween val="midCat"/>
      </c:valAx>
      <c:valAx>
        <c:axId val="176267648"/>
        <c:scaling>
          <c:orientation val="minMax"/>
        </c:scaling>
        <c:delete val="0"/>
        <c:axPos val="l"/>
        <c:title>
          <c:tx>
            <c:rich>
              <a:bodyPr/>
              <a:lstStyle/>
              <a:p>
                <a:pPr>
                  <a:defRPr sz="800" b="1" i="0" u="none" strike="noStrike" baseline="0">
                    <a:solidFill>
                      <a:srgbClr val="000000"/>
                    </a:solidFill>
                    <a:latin typeface="Arial"/>
                    <a:ea typeface="Arial"/>
                    <a:cs typeface="Arial"/>
                  </a:defRPr>
                </a:pPr>
                <a:r>
                  <a:rPr lang="en-US"/>
                  <a:t>Q (cfs)</a:t>
                </a:r>
              </a:p>
            </c:rich>
          </c:tx>
          <c:layout>
            <c:manualLayout>
              <c:xMode val="edge"/>
              <c:yMode val="edge"/>
              <c:x val="3.1189083820662766E-2"/>
              <c:y val="0.44840525328330205"/>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6253184"/>
        <c:crosses val="autoZero"/>
        <c:crossBetween val="midCat"/>
      </c:valAx>
      <c:spPr>
        <a:solidFill>
          <a:srgbClr val="FFFFFF"/>
        </a:solidFill>
        <a:ln w="12700">
          <a:solidFill>
            <a:srgbClr val="808080"/>
          </a:solidFill>
          <a:prstDash val="solid"/>
        </a:ln>
      </c:spPr>
    </c:plotArea>
    <c:legend>
      <c:legendPos val="b"/>
      <c:layout>
        <c:manualLayout>
          <c:xMode val="edge"/>
          <c:yMode val="edge"/>
          <c:x val="0.2007801364010785"/>
          <c:y val="0.9455909943714822"/>
          <c:w val="0.68616107197126674"/>
          <c:h val="4.1275797373358403E-2"/>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100-Year</a:t>
            </a:r>
          </a:p>
        </c:rich>
      </c:tx>
      <c:layout>
        <c:manualLayout>
          <c:xMode val="edge"/>
          <c:yMode val="edge"/>
          <c:x val="0.43080003888402835"/>
          <c:y val="2.8142589118198873E-2"/>
        </c:manualLayout>
      </c:layout>
      <c:overlay val="0"/>
      <c:spPr>
        <a:noFill/>
        <a:ln w="25400">
          <a:noFill/>
        </a:ln>
      </c:spPr>
    </c:title>
    <c:autoTitleDeleted val="0"/>
    <c:plotArea>
      <c:layout>
        <c:manualLayout>
          <c:layoutTarget val="inner"/>
          <c:xMode val="edge"/>
          <c:yMode val="edge"/>
          <c:x val="0.144249787268875"/>
          <c:y val="0.14071294559099437"/>
          <c:w val="0.79922179432755069"/>
          <c:h val="0.69230769230769229"/>
        </c:manualLayout>
      </c:layout>
      <c:scatterChart>
        <c:scatterStyle val="lineMarker"/>
        <c:varyColors val="0"/>
        <c:ser>
          <c:idx val="0"/>
          <c:order val="0"/>
          <c:tx>
            <c:v>Pre-Dev Peak Q Hydrograph</c:v>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'Area D RM Hydrographs'!$L$54:$L$56</c:f>
              <c:numCache>
                <c:formatCode>0.00</c:formatCode>
                <c:ptCount val="3"/>
                <c:pt idx="0">
                  <c:v>0</c:v>
                </c:pt>
                <c:pt idx="1">
                  <c:v>20</c:v>
                </c:pt>
                <c:pt idx="2">
                  <c:v>40</c:v>
                </c:pt>
              </c:numCache>
            </c:numRef>
          </c:xVal>
          <c:yVal>
            <c:numRef>
              <c:f>'Area D RM Hydrographs'!$N$54:$N$56</c:f>
              <c:numCache>
                <c:formatCode>0.00</c:formatCode>
                <c:ptCount val="3"/>
                <c:pt idx="0">
                  <c:v>0</c:v>
                </c:pt>
                <c:pt idx="1">
                  <c:v>4.3330783711290746</c:v>
                </c:pt>
                <c:pt idx="2">
                  <c:v>0</c:v>
                </c:pt>
              </c:numCache>
            </c:numRef>
          </c:yVal>
          <c:smooth val="0"/>
          <c:extLst>
            <c:ext xmlns:c16="http://schemas.microsoft.com/office/drawing/2014/chart" uri="{C3380CC4-5D6E-409C-BE32-E72D297353CC}">
              <c16:uniqueId val="{00000000-E96D-40B1-BA45-3ABDE6F210A2}"/>
            </c:ext>
          </c:extLst>
        </c:ser>
        <c:ser>
          <c:idx val="1"/>
          <c:order val="1"/>
          <c:tx>
            <c:v>Post-Dev Peak Q Hydrograph</c:v>
          </c:tx>
          <c:spPr>
            <a:ln w="12700">
              <a:solidFill>
                <a:srgbClr val="FF00FF"/>
              </a:solidFill>
              <a:prstDash val="solid"/>
            </a:ln>
          </c:spPr>
          <c:marker>
            <c:symbol val="square"/>
            <c:size val="5"/>
            <c:spPr>
              <a:solidFill>
                <a:srgbClr val="FF00FF"/>
              </a:solidFill>
              <a:ln>
                <a:solidFill>
                  <a:srgbClr val="FF00FF"/>
                </a:solidFill>
                <a:prstDash val="solid"/>
              </a:ln>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'Area D RM Hydrographs'!$L$61:$L$63</c:f>
              <c:numCache>
                <c:formatCode>0.00</c:formatCode>
                <c:ptCount val="3"/>
                <c:pt idx="0">
                  <c:v>0</c:v>
                </c:pt>
                <c:pt idx="1">
                  <c:v>10</c:v>
                </c:pt>
                <c:pt idx="2">
                  <c:v>20</c:v>
                </c:pt>
              </c:numCache>
            </c:numRef>
          </c:xVal>
          <c:yVal>
            <c:numRef>
              <c:f>'Area D RM Hydrographs'!$N$61:$N$63</c:f>
              <c:numCache>
                <c:formatCode>0.00</c:formatCode>
                <c:ptCount val="3"/>
                <c:pt idx="0">
                  <c:v>0</c:v>
                </c:pt>
                <c:pt idx="1">
                  <c:v>12.480493203298698</c:v>
                </c:pt>
                <c:pt idx="2">
                  <c:v>0</c:v>
                </c:pt>
              </c:numCache>
            </c:numRef>
          </c:yVal>
          <c:smooth val="0"/>
          <c:extLst>
            <c:ext xmlns:c16="http://schemas.microsoft.com/office/drawing/2014/chart" uri="{C3380CC4-5D6E-409C-BE32-E72D297353CC}">
              <c16:uniqueId val="{00000001-E96D-40B1-BA45-3ABDE6F210A2}"/>
            </c:ext>
          </c:extLst>
        </c:ser>
        <c:dLbls>
          <c:showLegendKey val="0"/>
          <c:showVal val="0"/>
          <c:showCatName val="0"/>
          <c:showSerName val="0"/>
          <c:showPercent val="0"/>
          <c:showBubbleSize val="0"/>
        </c:dLbls>
        <c:axId val="176433408"/>
        <c:axId val="176443776"/>
      </c:scatterChart>
      <c:valAx>
        <c:axId val="176433408"/>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n-US"/>
                  <a:t>Time (min)</a:t>
                </a:r>
              </a:p>
            </c:rich>
          </c:tx>
          <c:layout>
            <c:manualLayout>
              <c:xMode val="edge"/>
              <c:yMode val="edge"/>
              <c:x val="0.48148230009260534"/>
              <c:y val="0.8836772983114447"/>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6443776"/>
        <c:crosses val="autoZero"/>
        <c:crossBetween val="midCat"/>
      </c:valAx>
      <c:valAx>
        <c:axId val="176443776"/>
        <c:scaling>
          <c:orientation val="minMax"/>
        </c:scaling>
        <c:delete val="0"/>
        <c:axPos val="l"/>
        <c:title>
          <c:tx>
            <c:rich>
              <a:bodyPr/>
              <a:lstStyle/>
              <a:p>
                <a:pPr>
                  <a:defRPr sz="800" b="1" i="0" u="none" strike="noStrike" baseline="0">
                    <a:solidFill>
                      <a:srgbClr val="000000"/>
                    </a:solidFill>
                    <a:latin typeface="Arial"/>
                    <a:ea typeface="Arial"/>
                    <a:cs typeface="Arial"/>
                  </a:defRPr>
                </a:pPr>
                <a:r>
                  <a:rPr lang="en-US"/>
                  <a:t>Q (cfs)</a:t>
                </a:r>
              </a:p>
            </c:rich>
          </c:tx>
          <c:layout>
            <c:manualLayout>
              <c:xMode val="edge"/>
              <c:yMode val="edge"/>
              <c:x val="3.1189083820662766E-2"/>
              <c:y val="0.44840525328330205"/>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6433408"/>
        <c:crosses val="autoZero"/>
        <c:crossBetween val="midCat"/>
      </c:valAx>
      <c:spPr>
        <a:solidFill>
          <a:srgbClr val="FFFFFF"/>
        </a:solidFill>
        <a:ln w="12700">
          <a:solidFill>
            <a:srgbClr val="808080"/>
          </a:solidFill>
          <a:prstDash val="solid"/>
        </a:ln>
      </c:spPr>
    </c:plotArea>
    <c:legend>
      <c:legendPos val="b"/>
      <c:layout>
        <c:manualLayout>
          <c:xMode val="edge"/>
          <c:yMode val="edge"/>
          <c:x val="0.2007801364010785"/>
          <c:y val="0.9455909943714822"/>
          <c:w val="0.68616107197126674"/>
          <c:h val="4.1275797373358403E-2"/>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1" i="0" u="none" strike="noStrike" baseline="0">
                <a:solidFill>
                  <a:srgbClr val="000000"/>
                </a:solidFill>
                <a:latin typeface="Arial"/>
                <a:ea typeface="Arial"/>
                <a:cs typeface="Arial"/>
              </a:defRPr>
            </a:pPr>
            <a:r>
              <a:rPr lang="en-US"/>
              <a:t>2-Yr</a:t>
            </a:r>
          </a:p>
        </c:rich>
      </c:tx>
      <c:overlay val="0"/>
      <c:spPr>
        <a:noFill/>
        <a:ln w="25400">
          <a:noFill/>
        </a:ln>
      </c:spPr>
    </c:title>
    <c:autoTitleDeleted val="0"/>
    <c:plotArea>
      <c:layout/>
      <c:scatterChart>
        <c:scatterStyle val="lineMarker"/>
        <c:varyColors val="0"/>
        <c:ser>
          <c:idx val="0"/>
          <c:order val="0"/>
          <c:tx>
            <c:v>Modified Pre-Dev Hydrograph</c:v>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a:lstStyle/>
              <a:p>
                <a:pPr>
                  <a:defRPr sz="125"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'Area A MRM Hydrographs'!$B$14:$B$16</c:f>
              <c:numCache>
                <c:formatCode>0.00</c:formatCode>
                <c:ptCount val="3"/>
                <c:pt idx="0">
                  <c:v>0</c:v>
                </c:pt>
                <c:pt idx="1">
                  <c:v>36.60110461314224</c:v>
                </c:pt>
                <c:pt idx="2">
                  <c:v>103.14280201478644</c:v>
                </c:pt>
              </c:numCache>
            </c:numRef>
          </c:xVal>
          <c:yVal>
            <c:numRef>
              <c:f>'Area A MRM Hydrographs'!$D$14:$D$16</c:f>
              <c:numCache>
                <c:formatCode>0.00</c:formatCode>
                <c:ptCount val="3"/>
                <c:pt idx="0">
                  <c:v>0</c:v>
                </c:pt>
                <c:pt idx="1">
                  <c:v>2.0499999999999998</c:v>
                </c:pt>
                <c:pt idx="2">
                  <c:v>0</c:v>
                </c:pt>
              </c:numCache>
            </c:numRef>
          </c:yVal>
          <c:smooth val="0"/>
          <c:extLst>
            <c:ext xmlns:c16="http://schemas.microsoft.com/office/drawing/2014/chart" uri="{C3380CC4-5D6E-409C-BE32-E72D297353CC}">
              <c16:uniqueId val="{00000000-5DCB-4516-9C8F-6D849C0DEF05}"/>
            </c:ext>
          </c:extLst>
        </c:ser>
        <c:ser>
          <c:idx val="1"/>
          <c:order val="1"/>
          <c:tx>
            <c:v>Modified Post-Dev Hydrograph</c:v>
          </c:tx>
          <c:spPr>
            <a:ln w="12700">
              <a:solidFill>
                <a:srgbClr val="FF00FF"/>
              </a:solidFill>
              <a:prstDash val="solid"/>
            </a:ln>
          </c:spPr>
          <c:marker>
            <c:symbol val="square"/>
            <c:size val="5"/>
            <c:spPr>
              <a:solidFill>
                <a:srgbClr val="FF00FF"/>
              </a:solidFill>
              <a:ln>
                <a:solidFill>
                  <a:srgbClr val="FF00FF"/>
                </a:solidFill>
                <a:prstDash val="solid"/>
              </a:ln>
            </c:spPr>
          </c:marker>
          <c:dLbls>
            <c:spPr>
              <a:noFill/>
              <a:ln w="25400">
                <a:noFill/>
              </a:ln>
            </c:spPr>
            <c:txPr>
              <a:bodyPr/>
              <a:lstStyle/>
              <a:p>
                <a:pPr>
                  <a:defRPr sz="125"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'Area A MRM Hydrographs'!$B$21:$B$24</c:f>
              <c:numCache>
                <c:formatCode>0.00</c:formatCode>
                <c:ptCount val="4"/>
                <c:pt idx="0">
                  <c:v>0</c:v>
                </c:pt>
                <c:pt idx="1">
                  <c:v>10</c:v>
                </c:pt>
                <c:pt idx="2">
                  <c:v>33</c:v>
                </c:pt>
                <c:pt idx="3">
                  <c:v>43</c:v>
                </c:pt>
              </c:numCache>
            </c:numRef>
          </c:xVal>
          <c:yVal>
            <c:numRef>
              <c:f>'Area A MRM Hydrographs'!$D$21:$D$24</c:f>
              <c:numCache>
                <c:formatCode>0.00</c:formatCode>
                <c:ptCount val="4"/>
                <c:pt idx="0">
                  <c:v>0</c:v>
                </c:pt>
                <c:pt idx="1">
                  <c:v>3.2036779413683667</c:v>
                </c:pt>
                <c:pt idx="2">
                  <c:v>3.2036779413683667</c:v>
                </c:pt>
                <c:pt idx="3">
                  <c:v>0</c:v>
                </c:pt>
              </c:numCache>
            </c:numRef>
          </c:yVal>
          <c:smooth val="0"/>
          <c:extLst>
            <c:ext xmlns:c16="http://schemas.microsoft.com/office/drawing/2014/chart" uri="{C3380CC4-5D6E-409C-BE32-E72D297353CC}">
              <c16:uniqueId val="{00000001-5DCB-4516-9C8F-6D849C0DEF05}"/>
            </c:ext>
          </c:extLst>
        </c:ser>
        <c:dLbls>
          <c:showLegendKey val="0"/>
          <c:showVal val="0"/>
          <c:showCatName val="0"/>
          <c:showSerName val="0"/>
          <c:showPercent val="0"/>
          <c:showBubbleSize val="0"/>
        </c:dLbls>
        <c:axId val="176421888"/>
        <c:axId val="176501888"/>
      </c:scatterChart>
      <c:valAx>
        <c:axId val="17642188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en-US"/>
                  <a:t>Time (min)</a:t>
                </a:r>
              </a:p>
            </c:rich>
          </c:tx>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176501888"/>
        <c:crosses val="autoZero"/>
        <c:crossBetween val="midCat"/>
      </c:valAx>
      <c:valAx>
        <c:axId val="176501888"/>
        <c:scaling>
          <c:orientation val="minMax"/>
        </c:scaling>
        <c:delete val="0"/>
        <c:axPos val="l"/>
        <c:title>
          <c:tx>
            <c:rich>
              <a:bodyPr/>
              <a:lstStyle/>
              <a:p>
                <a:pPr>
                  <a:defRPr sz="125" b="1" i="0" u="none" strike="noStrike" baseline="0">
                    <a:solidFill>
                      <a:srgbClr val="000000"/>
                    </a:solidFill>
                    <a:latin typeface="Arial"/>
                    <a:ea typeface="Arial"/>
                    <a:cs typeface="Arial"/>
                  </a:defRPr>
                </a:pPr>
                <a:r>
                  <a:rPr lang="en-US"/>
                  <a:t>Q (cfs)</a:t>
                </a:r>
              </a:p>
            </c:rich>
          </c:tx>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en-US"/>
          </a:p>
        </c:txPr>
        <c:crossAx val="176421888"/>
        <c:crosses val="autoZero"/>
        <c:crossBetween val="midCat"/>
      </c:valAx>
      <c:spPr>
        <a:solidFill>
          <a:srgbClr val="C0C0C0"/>
        </a:solidFill>
        <a:ln w="12700">
          <a:solidFill>
            <a:srgbClr val="808080"/>
          </a:solidFill>
          <a:prstDash val="solid"/>
        </a:ln>
      </c:spPr>
    </c:plotArea>
    <c:legend>
      <c:legendPos val="b"/>
      <c:overlay val="0"/>
      <c:spPr>
        <a:solidFill>
          <a:srgbClr val="FFFFFF"/>
        </a:solidFill>
        <a:ln w="3175">
          <a:solidFill>
            <a:srgbClr val="000000"/>
          </a:solidFill>
          <a:prstDash val="solid"/>
        </a:ln>
      </c:spPr>
      <c:txPr>
        <a:bodyPr/>
        <a:lstStyle/>
        <a:p>
          <a:pPr>
            <a:defRPr sz="1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2-Year</a:t>
            </a:r>
          </a:p>
        </c:rich>
      </c:tx>
      <c:layout>
        <c:manualLayout>
          <c:xMode val="edge"/>
          <c:yMode val="edge"/>
          <c:x val="0.44814131110323535"/>
          <c:y val="2.8142589118198873E-2"/>
        </c:manualLayout>
      </c:layout>
      <c:overlay val="0"/>
      <c:spPr>
        <a:noFill/>
        <a:ln w="25400">
          <a:noFill/>
        </a:ln>
      </c:spPr>
    </c:title>
    <c:autoTitleDeleted val="0"/>
    <c:plotArea>
      <c:layout>
        <c:manualLayout>
          <c:layoutTarget val="inner"/>
          <c:xMode val="edge"/>
          <c:yMode val="edge"/>
          <c:x val="0.14481422839544514"/>
          <c:y val="0.14071294559099437"/>
          <c:w val="0.79843520520731903"/>
          <c:h val="0.69230769230769229"/>
        </c:manualLayout>
      </c:layout>
      <c:scatterChart>
        <c:scatterStyle val="lineMarker"/>
        <c:varyColors val="0"/>
        <c:ser>
          <c:idx val="0"/>
          <c:order val="0"/>
          <c:tx>
            <c:v>Estimated Outflow Hydrograph</c:v>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'Area D MRM Hydrographs'!$B$14:$B$16</c:f>
              <c:numCache>
                <c:formatCode>0.00</c:formatCode>
                <c:ptCount val="3"/>
                <c:pt idx="0">
                  <c:v>0</c:v>
                </c:pt>
                <c:pt idx="1">
                  <c:v>41.838054903842007</c:v>
                </c:pt>
                <c:pt idx="2">
                  <c:v>123.33767797993916</c:v>
                </c:pt>
              </c:numCache>
            </c:numRef>
          </c:xVal>
          <c:yVal>
            <c:numRef>
              <c:f>'Area D MRM Hydrographs'!$D$14:$D$16</c:f>
              <c:numCache>
                <c:formatCode>0.00</c:formatCode>
                <c:ptCount val="3"/>
                <c:pt idx="0">
                  <c:v>0</c:v>
                </c:pt>
                <c:pt idx="1">
                  <c:v>2.0499999999999998</c:v>
                </c:pt>
                <c:pt idx="2">
                  <c:v>0</c:v>
                </c:pt>
              </c:numCache>
            </c:numRef>
          </c:yVal>
          <c:smooth val="0"/>
          <c:extLst>
            <c:ext xmlns:c16="http://schemas.microsoft.com/office/drawing/2014/chart" uri="{C3380CC4-5D6E-409C-BE32-E72D297353CC}">
              <c16:uniqueId val="{00000000-9277-4533-9A55-250BC98910E7}"/>
            </c:ext>
          </c:extLst>
        </c:ser>
        <c:ser>
          <c:idx val="1"/>
          <c:order val="1"/>
          <c:tx>
            <c:v>Modified Inflow Hydrograph</c:v>
          </c:tx>
          <c:spPr>
            <a:ln w="12700">
              <a:solidFill>
                <a:srgbClr val="FF00FF"/>
              </a:solidFill>
              <a:prstDash val="solid"/>
            </a:ln>
          </c:spPr>
          <c:marker>
            <c:symbol val="square"/>
            <c:size val="5"/>
            <c:spPr>
              <a:solidFill>
                <a:srgbClr val="FF00FF"/>
              </a:solidFill>
              <a:ln>
                <a:solidFill>
                  <a:srgbClr val="FF00FF"/>
                </a:solidFill>
                <a:prstDash val="solid"/>
              </a:ln>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'Area D MRM Hydrographs'!$B$21:$B$24</c:f>
              <c:numCache>
                <c:formatCode>0.00</c:formatCode>
                <c:ptCount val="4"/>
                <c:pt idx="0">
                  <c:v>0</c:v>
                </c:pt>
                <c:pt idx="1">
                  <c:v>10</c:v>
                </c:pt>
                <c:pt idx="2">
                  <c:v>38</c:v>
                </c:pt>
                <c:pt idx="3">
                  <c:v>48</c:v>
                </c:pt>
              </c:numCache>
            </c:numRef>
          </c:xVal>
          <c:yVal>
            <c:numRef>
              <c:f>'Area D MRM Hydrographs'!$D$21:$D$24</c:f>
              <c:numCache>
                <c:formatCode>0.00</c:formatCode>
                <c:ptCount val="4"/>
                <c:pt idx="0">
                  <c:v>0</c:v>
                </c:pt>
                <c:pt idx="1">
                  <c:v>3.3268715770904635</c:v>
                </c:pt>
                <c:pt idx="2">
                  <c:v>3.3268715770904635</c:v>
                </c:pt>
                <c:pt idx="3">
                  <c:v>0</c:v>
                </c:pt>
              </c:numCache>
            </c:numRef>
          </c:yVal>
          <c:smooth val="0"/>
          <c:extLst>
            <c:ext xmlns:c16="http://schemas.microsoft.com/office/drawing/2014/chart" uri="{C3380CC4-5D6E-409C-BE32-E72D297353CC}">
              <c16:uniqueId val="{00000001-9277-4533-9A55-250BC98910E7}"/>
            </c:ext>
          </c:extLst>
        </c:ser>
        <c:dLbls>
          <c:showLegendKey val="0"/>
          <c:showVal val="0"/>
          <c:showCatName val="0"/>
          <c:showSerName val="0"/>
          <c:showPercent val="0"/>
          <c:showBubbleSize val="0"/>
        </c:dLbls>
        <c:axId val="176528384"/>
        <c:axId val="176555136"/>
      </c:scatterChart>
      <c:valAx>
        <c:axId val="176528384"/>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n-US"/>
                  <a:t>Time (min)</a:t>
                </a:r>
              </a:p>
            </c:rich>
          </c:tx>
          <c:layout>
            <c:manualLayout>
              <c:xMode val="edge"/>
              <c:yMode val="edge"/>
              <c:x val="0.4814094128644878"/>
              <c:y val="0.8836772983114447"/>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6555136"/>
        <c:crosses val="autoZero"/>
        <c:crossBetween val="midCat"/>
      </c:valAx>
      <c:valAx>
        <c:axId val="176555136"/>
        <c:scaling>
          <c:orientation val="minMax"/>
        </c:scaling>
        <c:delete val="0"/>
        <c:axPos val="l"/>
        <c:title>
          <c:tx>
            <c:rich>
              <a:bodyPr/>
              <a:lstStyle/>
              <a:p>
                <a:pPr>
                  <a:defRPr sz="800" b="1" i="0" u="none" strike="noStrike" baseline="0">
                    <a:solidFill>
                      <a:srgbClr val="000000"/>
                    </a:solidFill>
                    <a:latin typeface="Arial"/>
                    <a:ea typeface="Arial"/>
                    <a:cs typeface="Arial"/>
                  </a:defRPr>
                </a:pPr>
                <a:r>
                  <a:rPr lang="en-US"/>
                  <a:t>Q (cfs)</a:t>
                </a:r>
              </a:p>
            </c:rich>
          </c:tx>
          <c:layout>
            <c:manualLayout>
              <c:xMode val="edge"/>
              <c:yMode val="edge"/>
              <c:x val="3.131115459882583E-2"/>
              <c:y val="0.44840525328330205"/>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6528384"/>
        <c:crosses val="autoZero"/>
        <c:crossBetween val="midCat"/>
      </c:valAx>
      <c:spPr>
        <a:solidFill>
          <a:srgbClr val="FFFFFF"/>
        </a:solidFill>
        <a:ln w="12700">
          <a:solidFill>
            <a:srgbClr val="808080"/>
          </a:solidFill>
          <a:prstDash val="solid"/>
        </a:ln>
      </c:spPr>
    </c:plotArea>
    <c:legend>
      <c:legendPos val="b"/>
      <c:layout>
        <c:manualLayout>
          <c:xMode val="edge"/>
          <c:yMode val="edge"/>
          <c:x val="0.19569492169643177"/>
          <c:y val="0.9455909943714822"/>
          <c:w val="0.69667380618518582"/>
          <c:h val="4.1275797373358403E-2"/>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5-Year</a:t>
            </a:r>
          </a:p>
        </c:rich>
      </c:tx>
      <c:layout>
        <c:manualLayout>
          <c:xMode val="edge"/>
          <c:yMode val="edge"/>
          <c:x val="0.44814131110323535"/>
          <c:y val="2.8142589118198873E-2"/>
        </c:manualLayout>
      </c:layout>
      <c:overlay val="0"/>
      <c:spPr>
        <a:noFill/>
        <a:ln w="25400">
          <a:noFill/>
        </a:ln>
      </c:spPr>
    </c:title>
    <c:autoTitleDeleted val="0"/>
    <c:plotArea>
      <c:layout>
        <c:manualLayout>
          <c:layoutTarget val="inner"/>
          <c:xMode val="edge"/>
          <c:yMode val="edge"/>
          <c:x val="0.14481422839544514"/>
          <c:y val="0.14071294559099437"/>
          <c:w val="0.79843520520731903"/>
          <c:h val="0.69230769230769229"/>
        </c:manualLayout>
      </c:layout>
      <c:scatterChart>
        <c:scatterStyle val="lineMarker"/>
        <c:varyColors val="0"/>
        <c:ser>
          <c:idx val="0"/>
          <c:order val="0"/>
          <c:tx>
            <c:v>Estimated Outflow Hydrograph</c:v>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'Area D MRM Hydrographs'!$G$14:$G$16</c:f>
              <c:numCache>
                <c:formatCode>0.00</c:formatCode>
                <c:ptCount val="3"/>
                <c:pt idx="0">
                  <c:v>0</c:v>
                </c:pt>
                <c:pt idx="1">
                  <c:v>42.591805253712607</c:v>
                </c:pt>
                <c:pt idx="2">
                  <c:v>121.71914726091849</c:v>
                </c:pt>
              </c:numCache>
            </c:numRef>
          </c:xVal>
          <c:yVal>
            <c:numRef>
              <c:f>'Area D MRM Hydrographs'!$I$14:$I$16</c:f>
              <c:numCache>
                <c:formatCode>0.00</c:formatCode>
                <c:ptCount val="3"/>
                <c:pt idx="0">
                  <c:v>0</c:v>
                </c:pt>
                <c:pt idx="1">
                  <c:v>2.5</c:v>
                </c:pt>
                <c:pt idx="2">
                  <c:v>0</c:v>
                </c:pt>
              </c:numCache>
            </c:numRef>
          </c:yVal>
          <c:smooth val="0"/>
          <c:extLst>
            <c:ext xmlns:c16="http://schemas.microsoft.com/office/drawing/2014/chart" uri="{C3380CC4-5D6E-409C-BE32-E72D297353CC}">
              <c16:uniqueId val="{00000000-F6A3-4A77-99EE-42C2360D3DEE}"/>
            </c:ext>
          </c:extLst>
        </c:ser>
        <c:ser>
          <c:idx val="1"/>
          <c:order val="1"/>
          <c:tx>
            <c:v>Modified Inflow Hydrograph</c:v>
          </c:tx>
          <c:spPr>
            <a:ln w="12700">
              <a:solidFill>
                <a:srgbClr val="FF00FF"/>
              </a:solidFill>
              <a:prstDash val="solid"/>
            </a:ln>
          </c:spPr>
          <c:marker>
            <c:symbol val="square"/>
            <c:size val="5"/>
            <c:spPr>
              <a:solidFill>
                <a:srgbClr val="FF00FF"/>
              </a:solidFill>
              <a:ln>
                <a:solidFill>
                  <a:srgbClr val="FF00FF"/>
                </a:solidFill>
                <a:prstDash val="solid"/>
              </a:ln>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'Area D MRM Hydrographs'!$G$21:$G$24</c:f>
              <c:numCache>
                <c:formatCode>0.00</c:formatCode>
                <c:ptCount val="4"/>
                <c:pt idx="0">
                  <c:v>0</c:v>
                </c:pt>
                <c:pt idx="1">
                  <c:v>10</c:v>
                </c:pt>
                <c:pt idx="2">
                  <c:v>39</c:v>
                </c:pt>
                <c:pt idx="3">
                  <c:v>49</c:v>
                </c:pt>
              </c:numCache>
            </c:numRef>
          </c:xVal>
          <c:yVal>
            <c:numRef>
              <c:f>'Area D MRM Hydrographs'!$I$21:$I$24</c:f>
              <c:numCache>
                <c:formatCode>0.00</c:formatCode>
                <c:ptCount val="4"/>
                <c:pt idx="0">
                  <c:v>0</c:v>
                </c:pt>
                <c:pt idx="1">
                  <c:v>3.9012547199012344</c:v>
                </c:pt>
                <c:pt idx="2">
                  <c:v>3.9012547199012344</c:v>
                </c:pt>
                <c:pt idx="3">
                  <c:v>0</c:v>
                </c:pt>
              </c:numCache>
            </c:numRef>
          </c:yVal>
          <c:smooth val="0"/>
          <c:extLst>
            <c:ext xmlns:c16="http://schemas.microsoft.com/office/drawing/2014/chart" uri="{C3380CC4-5D6E-409C-BE32-E72D297353CC}">
              <c16:uniqueId val="{00000001-F6A3-4A77-99EE-42C2360D3DEE}"/>
            </c:ext>
          </c:extLst>
        </c:ser>
        <c:dLbls>
          <c:showLegendKey val="0"/>
          <c:showVal val="0"/>
          <c:showCatName val="0"/>
          <c:showSerName val="0"/>
          <c:showPercent val="0"/>
          <c:showBubbleSize val="0"/>
        </c:dLbls>
        <c:axId val="176581632"/>
        <c:axId val="176583808"/>
      </c:scatterChart>
      <c:valAx>
        <c:axId val="17658163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n-US"/>
                  <a:t>Time (min)</a:t>
                </a:r>
              </a:p>
            </c:rich>
          </c:tx>
          <c:layout>
            <c:manualLayout>
              <c:xMode val="edge"/>
              <c:yMode val="edge"/>
              <c:x val="0.4814094128644878"/>
              <c:y val="0.8836772983114447"/>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6583808"/>
        <c:crosses val="autoZero"/>
        <c:crossBetween val="midCat"/>
      </c:valAx>
      <c:valAx>
        <c:axId val="176583808"/>
        <c:scaling>
          <c:orientation val="minMax"/>
        </c:scaling>
        <c:delete val="0"/>
        <c:axPos val="l"/>
        <c:title>
          <c:tx>
            <c:rich>
              <a:bodyPr/>
              <a:lstStyle/>
              <a:p>
                <a:pPr>
                  <a:defRPr sz="800" b="1" i="0" u="none" strike="noStrike" baseline="0">
                    <a:solidFill>
                      <a:srgbClr val="000000"/>
                    </a:solidFill>
                    <a:latin typeface="Arial"/>
                    <a:ea typeface="Arial"/>
                    <a:cs typeface="Arial"/>
                  </a:defRPr>
                </a:pPr>
                <a:r>
                  <a:rPr lang="en-US"/>
                  <a:t>Q (cfs)</a:t>
                </a:r>
              </a:p>
            </c:rich>
          </c:tx>
          <c:layout>
            <c:manualLayout>
              <c:xMode val="edge"/>
              <c:yMode val="edge"/>
              <c:x val="3.131115459882583E-2"/>
              <c:y val="0.44840525328330205"/>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6581632"/>
        <c:crosses val="autoZero"/>
        <c:crossBetween val="midCat"/>
      </c:valAx>
      <c:spPr>
        <a:solidFill>
          <a:srgbClr val="FFFFFF"/>
        </a:solidFill>
        <a:ln w="12700">
          <a:solidFill>
            <a:srgbClr val="808080"/>
          </a:solidFill>
          <a:prstDash val="solid"/>
        </a:ln>
      </c:spPr>
    </c:plotArea>
    <c:legend>
      <c:legendPos val="b"/>
      <c:layout>
        <c:manualLayout>
          <c:xMode val="edge"/>
          <c:yMode val="edge"/>
          <c:x val="0.19569492169643177"/>
          <c:y val="0.9455909943714822"/>
          <c:w val="0.69667380618518582"/>
          <c:h val="4.1275797373358403E-2"/>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10-Year</a:t>
            </a:r>
          </a:p>
        </c:rich>
      </c:tx>
      <c:layout>
        <c:manualLayout>
          <c:xMode val="edge"/>
          <c:yMode val="edge"/>
          <c:x val="0.44031352245352889"/>
          <c:y val="2.8142589118198873E-2"/>
        </c:manualLayout>
      </c:layout>
      <c:overlay val="0"/>
      <c:spPr>
        <a:noFill/>
        <a:ln w="25400">
          <a:noFill/>
        </a:ln>
      </c:spPr>
    </c:title>
    <c:autoTitleDeleted val="0"/>
    <c:plotArea>
      <c:layout>
        <c:manualLayout>
          <c:layoutTarget val="inner"/>
          <c:xMode val="edge"/>
          <c:yMode val="edge"/>
          <c:x val="0.14481422839544514"/>
          <c:y val="0.14071294559099437"/>
          <c:w val="0.79843520520731903"/>
          <c:h val="0.69230769230769229"/>
        </c:manualLayout>
      </c:layout>
      <c:scatterChart>
        <c:scatterStyle val="lineMarker"/>
        <c:varyColors val="0"/>
        <c:ser>
          <c:idx val="0"/>
          <c:order val="0"/>
          <c:tx>
            <c:v>Estimated Outflow Hydrograph</c:v>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'Area D MRM Hydrographs'!$L$14:$L$16</c:f>
              <c:numCache>
                <c:formatCode>0.00</c:formatCode>
                <c:ptCount val="3"/>
                <c:pt idx="0">
                  <c:v>0</c:v>
                </c:pt>
                <c:pt idx="1">
                  <c:v>45.432148718110753</c:v>
                </c:pt>
                <c:pt idx="2">
                  <c:v>127.895709562774</c:v>
                </c:pt>
              </c:numCache>
            </c:numRef>
          </c:xVal>
          <c:yVal>
            <c:numRef>
              <c:f>'Area D MRM Hydrographs'!$N$14:$N$16</c:f>
              <c:numCache>
                <c:formatCode>0.00</c:formatCode>
                <c:ptCount val="3"/>
                <c:pt idx="0">
                  <c:v>0</c:v>
                </c:pt>
                <c:pt idx="1">
                  <c:v>2.85</c:v>
                </c:pt>
                <c:pt idx="2">
                  <c:v>0</c:v>
                </c:pt>
              </c:numCache>
            </c:numRef>
          </c:yVal>
          <c:smooth val="0"/>
          <c:extLst>
            <c:ext xmlns:c16="http://schemas.microsoft.com/office/drawing/2014/chart" uri="{C3380CC4-5D6E-409C-BE32-E72D297353CC}">
              <c16:uniqueId val="{00000000-9A66-46D9-8DB6-76BFD40DC0B5}"/>
            </c:ext>
          </c:extLst>
        </c:ser>
        <c:ser>
          <c:idx val="1"/>
          <c:order val="1"/>
          <c:tx>
            <c:v>Modified Inflow Hydrograph</c:v>
          </c:tx>
          <c:spPr>
            <a:ln w="12700">
              <a:solidFill>
                <a:srgbClr val="FF00FF"/>
              </a:solidFill>
              <a:prstDash val="solid"/>
            </a:ln>
          </c:spPr>
          <c:marker>
            <c:symbol val="square"/>
            <c:size val="5"/>
            <c:spPr>
              <a:solidFill>
                <a:srgbClr val="FF00FF"/>
              </a:solidFill>
              <a:ln>
                <a:solidFill>
                  <a:srgbClr val="FF00FF"/>
                </a:solidFill>
                <a:prstDash val="solid"/>
              </a:ln>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'Area D MRM Hydrographs'!$L$21:$L$24</c:f>
              <c:numCache>
                <c:formatCode>0.00</c:formatCode>
                <c:ptCount val="4"/>
                <c:pt idx="0">
                  <c:v>0</c:v>
                </c:pt>
                <c:pt idx="1">
                  <c:v>10</c:v>
                </c:pt>
                <c:pt idx="2">
                  <c:v>42</c:v>
                </c:pt>
                <c:pt idx="3">
                  <c:v>52</c:v>
                </c:pt>
              </c:numCache>
            </c:numRef>
          </c:xVal>
          <c:yVal>
            <c:numRef>
              <c:f>'Area D MRM Hydrographs'!$N$21:$N$24</c:f>
              <c:numCache>
                <c:formatCode>0.00</c:formatCode>
                <c:ptCount val="4"/>
                <c:pt idx="0">
                  <c:v>0</c:v>
                </c:pt>
                <c:pt idx="1">
                  <c:v>4.3393187173084042</c:v>
                </c:pt>
                <c:pt idx="2">
                  <c:v>4.3393187173084042</c:v>
                </c:pt>
                <c:pt idx="3">
                  <c:v>0</c:v>
                </c:pt>
              </c:numCache>
            </c:numRef>
          </c:yVal>
          <c:smooth val="0"/>
          <c:extLst>
            <c:ext xmlns:c16="http://schemas.microsoft.com/office/drawing/2014/chart" uri="{C3380CC4-5D6E-409C-BE32-E72D297353CC}">
              <c16:uniqueId val="{00000001-9A66-46D9-8DB6-76BFD40DC0B5}"/>
            </c:ext>
          </c:extLst>
        </c:ser>
        <c:dLbls>
          <c:showLegendKey val="0"/>
          <c:showVal val="0"/>
          <c:showCatName val="0"/>
          <c:showSerName val="0"/>
          <c:showPercent val="0"/>
          <c:showBubbleSize val="0"/>
        </c:dLbls>
        <c:axId val="176638976"/>
        <c:axId val="176649344"/>
      </c:scatterChart>
      <c:valAx>
        <c:axId val="17663897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n-US"/>
                  <a:t>Time (min)</a:t>
                </a:r>
              </a:p>
            </c:rich>
          </c:tx>
          <c:layout>
            <c:manualLayout>
              <c:xMode val="edge"/>
              <c:yMode val="edge"/>
              <c:x val="0.4814094128644878"/>
              <c:y val="0.8836772983114447"/>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6649344"/>
        <c:crosses val="autoZero"/>
        <c:crossBetween val="midCat"/>
      </c:valAx>
      <c:valAx>
        <c:axId val="176649344"/>
        <c:scaling>
          <c:orientation val="minMax"/>
        </c:scaling>
        <c:delete val="0"/>
        <c:axPos val="l"/>
        <c:title>
          <c:tx>
            <c:rich>
              <a:bodyPr/>
              <a:lstStyle/>
              <a:p>
                <a:pPr>
                  <a:defRPr sz="800" b="1" i="0" u="none" strike="noStrike" baseline="0">
                    <a:solidFill>
                      <a:srgbClr val="000000"/>
                    </a:solidFill>
                    <a:latin typeface="Arial"/>
                    <a:ea typeface="Arial"/>
                    <a:cs typeface="Arial"/>
                  </a:defRPr>
                </a:pPr>
                <a:r>
                  <a:rPr lang="en-US"/>
                  <a:t>Q (cfs)</a:t>
                </a:r>
              </a:p>
            </c:rich>
          </c:tx>
          <c:layout>
            <c:manualLayout>
              <c:xMode val="edge"/>
              <c:yMode val="edge"/>
              <c:x val="3.131115459882583E-2"/>
              <c:y val="0.44840525328330205"/>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6638976"/>
        <c:crosses val="autoZero"/>
        <c:crossBetween val="midCat"/>
      </c:valAx>
      <c:spPr>
        <a:solidFill>
          <a:srgbClr val="FFFFFF"/>
        </a:solidFill>
        <a:ln w="12700">
          <a:solidFill>
            <a:srgbClr val="808080"/>
          </a:solidFill>
          <a:prstDash val="solid"/>
        </a:ln>
      </c:spPr>
    </c:plotArea>
    <c:legend>
      <c:legendPos val="b"/>
      <c:layout>
        <c:manualLayout>
          <c:xMode val="edge"/>
          <c:yMode val="edge"/>
          <c:x val="0.19569492169643177"/>
          <c:y val="0.9455909943714822"/>
          <c:w val="0.69667380618518582"/>
          <c:h val="4.1275797373358403E-2"/>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25-Year</a:t>
            </a:r>
          </a:p>
        </c:rich>
      </c:tx>
      <c:layout>
        <c:manualLayout>
          <c:xMode val="edge"/>
          <c:yMode val="edge"/>
          <c:x val="0.44031352245352889"/>
          <c:y val="2.8142589118198873E-2"/>
        </c:manualLayout>
      </c:layout>
      <c:overlay val="0"/>
      <c:spPr>
        <a:noFill/>
        <a:ln w="25400">
          <a:noFill/>
        </a:ln>
      </c:spPr>
    </c:title>
    <c:autoTitleDeleted val="0"/>
    <c:plotArea>
      <c:layout>
        <c:manualLayout>
          <c:layoutTarget val="inner"/>
          <c:xMode val="edge"/>
          <c:yMode val="edge"/>
          <c:x val="0.14481422839544514"/>
          <c:y val="0.14071294559099437"/>
          <c:w val="0.79843520520731903"/>
          <c:h val="0.69230769230769229"/>
        </c:manualLayout>
      </c:layout>
      <c:scatterChart>
        <c:scatterStyle val="lineMarker"/>
        <c:varyColors val="0"/>
        <c:ser>
          <c:idx val="0"/>
          <c:order val="0"/>
          <c:tx>
            <c:v>Estimated Outflow Hydrograph</c:v>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'Area D MRM Hydrographs'!$B$57:$B$59</c:f>
              <c:numCache>
                <c:formatCode>0.00</c:formatCode>
                <c:ptCount val="3"/>
                <c:pt idx="0">
                  <c:v>0</c:v>
                </c:pt>
                <c:pt idx="1">
                  <c:v>54.581989917929143</c:v>
                </c:pt>
                <c:pt idx="2">
                  <c:v>158.92776529744623</c:v>
                </c:pt>
              </c:numCache>
            </c:numRef>
          </c:xVal>
          <c:yVal>
            <c:numRef>
              <c:f>'Area D MRM Hydrographs'!$D$57:$D$59</c:f>
              <c:numCache>
                <c:formatCode>0.00</c:formatCode>
                <c:ptCount val="3"/>
                <c:pt idx="0">
                  <c:v>0</c:v>
                </c:pt>
                <c:pt idx="1">
                  <c:v>2.85</c:v>
                </c:pt>
                <c:pt idx="2">
                  <c:v>0</c:v>
                </c:pt>
              </c:numCache>
            </c:numRef>
          </c:yVal>
          <c:smooth val="0"/>
          <c:extLst>
            <c:ext xmlns:c16="http://schemas.microsoft.com/office/drawing/2014/chart" uri="{C3380CC4-5D6E-409C-BE32-E72D297353CC}">
              <c16:uniqueId val="{00000000-F9B8-4E1A-9B99-4DDCE137E0F0}"/>
            </c:ext>
          </c:extLst>
        </c:ser>
        <c:ser>
          <c:idx val="1"/>
          <c:order val="1"/>
          <c:tx>
            <c:v>Modified Inflow Hydrograph</c:v>
          </c:tx>
          <c:spPr>
            <a:ln w="12700">
              <a:solidFill>
                <a:srgbClr val="FF00FF"/>
              </a:solidFill>
              <a:prstDash val="solid"/>
            </a:ln>
          </c:spPr>
          <c:marker>
            <c:symbol val="square"/>
            <c:size val="5"/>
            <c:spPr>
              <a:solidFill>
                <a:srgbClr val="FF00FF"/>
              </a:solidFill>
              <a:ln>
                <a:solidFill>
                  <a:srgbClr val="FF00FF"/>
                </a:solidFill>
                <a:prstDash val="solid"/>
              </a:ln>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'Area D MRM Hydrographs'!$B$64:$B$67</c:f>
              <c:numCache>
                <c:formatCode>0.00</c:formatCode>
                <c:ptCount val="4"/>
                <c:pt idx="0">
                  <c:v>0</c:v>
                </c:pt>
                <c:pt idx="1">
                  <c:v>10</c:v>
                </c:pt>
                <c:pt idx="2">
                  <c:v>51</c:v>
                </c:pt>
                <c:pt idx="3">
                  <c:v>61</c:v>
                </c:pt>
              </c:numCache>
            </c:numRef>
          </c:xVal>
          <c:yVal>
            <c:numRef>
              <c:f>'Area D MRM Hydrographs'!$D$64:$D$67</c:f>
              <c:numCache>
                <c:formatCode>0.00</c:formatCode>
                <c:ptCount val="4"/>
                <c:pt idx="0">
                  <c:v>0</c:v>
                </c:pt>
                <c:pt idx="1">
                  <c:v>4.4406287362521741</c:v>
                </c:pt>
                <c:pt idx="2">
                  <c:v>4.4406287362521741</c:v>
                </c:pt>
                <c:pt idx="3">
                  <c:v>0</c:v>
                </c:pt>
              </c:numCache>
            </c:numRef>
          </c:yVal>
          <c:smooth val="0"/>
          <c:extLst>
            <c:ext xmlns:c16="http://schemas.microsoft.com/office/drawing/2014/chart" uri="{C3380CC4-5D6E-409C-BE32-E72D297353CC}">
              <c16:uniqueId val="{00000001-F9B8-4E1A-9B99-4DDCE137E0F0}"/>
            </c:ext>
          </c:extLst>
        </c:ser>
        <c:dLbls>
          <c:showLegendKey val="0"/>
          <c:showVal val="0"/>
          <c:showCatName val="0"/>
          <c:showSerName val="0"/>
          <c:showPercent val="0"/>
          <c:showBubbleSize val="0"/>
        </c:dLbls>
        <c:axId val="176704512"/>
        <c:axId val="176718976"/>
      </c:scatterChart>
      <c:valAx>
        <c:axId val="17670451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n-US"/>
                  <a:t>Time (min)</a:t>
                </a:r>
              </a:p>
            </c:rich>
          </c:tx>
          <c:layout>
            <c:manualLayout>
              <c:xMode val="edge"/>
              <c:yMode val="edge"/>
              <c:x val="0.4814094128644878"/>
              <c:y val="0.8836772983114447"/>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6718976"/>
        <c:crosses val="autoZero"/>
        <c:crossBetween val="midCat"/>
      </c:valAx>
      <c:valAx>
        <c:axId val="176718976"/>
        <c:scaling>
          <c:orientation val="minMax"/>
        </c:scaling>
        <c:delete val="0"/>
        <c:axPos val="l"/>
        <c:title>
          <c:tx>
            <c:rich>
              <a:bodyPr/>
              <a:lstStyle/>
              <a:p>
                <a:pPr>
                  <a:defRPr sz="800" b="1" i="0" u="none" strike="noStrike" baseline="0">
                    <a:solidFill>
                      <a:srgbClr val="000000"/>
                    </a:solidFill>
                    <a:latin typeface="Arial"/>
                    <a:ea typeface="Arial"/>
                    <a:cs typeface="Arial"/>
                  </a:defRPr>
                </a:pPr>
                <a:r>
                  <a:rPr lang="en-US"/>
                  <a:t>Q (cfs)</a:t>
                </a:r>
              </a:p>
            </c:rich>
          </c:tx>
          <c:layout>
            <c:manualLayout>
              <c:xMode val="edge"/>
              <c:yMode val="edge"/>
              <c:x val="3.131115459882583E-2"/>
              <c:y val="0.44840525328330205"/>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6704512"/>
        <c:crosses val="autoZero"/>
        <c:crossBetween val="midCat"/>
      </c:valAx>
      <c:spPr>
        <a:solidFill>
          <a:srgbClr val="FFFFFF"/>
        </a:solidFill>
        <a:ln w="12700">
          <a:solidFill>
            <a:srgbClr val="808080"/>
          </a:solidFill>
          <a:prstDash val="solid"/>
        </a:ln>
      </c:spPr>
    </c:plotArea>
    <c:legend>
      <c:legendPos val="b"/>
      <c:layout>
        <c:manualLayout>
          <c:xMode val="edge"/>
          <c:yMode val="edge"/>
          <c:x val="0.19569492169643177"/>
          <c:y val="0.9455909943714822"/>
          <c:w val="0.69667380618518582"/>
          <c:h val="4.1275797373358403E-2"/>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50-Year</a:t>
            </a:r>
          </a:p>
        </c:rich>
      </c:tx>
      <c:layout>
        <c:manualLayout>
          <c:xMode val="edge"/>
          <c:yMode val="edge"/>
          <c:x val="0.44031352245352889"/>
          <c:y val="2.8142589118198873E-2"/>
        </c:manualLayout>
      </c:layout>
      <c:overlay val="0"/>
      <c:spPr>
        <a:noFill/>
        <a:ln w="25400">
          <a:noFill/>
        </a:ln>
      </c:spPr>
    </c:title>
    <c:autoTitleDeleted val="0"/>
    <c:plotArea>
      <c:layout>
        <c:manualLayout>
          <c:layoutTarget val="inner"/>
          <c:xMode val="edge"/>
          <c:yMode val="edge"/>
          <c:x val="0.14481422839544514"/>
          <c:y val="0.14071294559099437"/>
          <c:w val="0.79843520520731903"/>
          <c:h val="0.69230769230769229"/>
        </c:manualLayout>
      </c:layout>
      <c:scatterChart>
        <c:scatterStyle val="lineMarker"/>
        <c:varyColors val="0"/>
        <c:ser>
          <c:idx val="0"/>
          <c:order val="0"/>
          <c:tx>
            <c:v>Estimated Outflow Hydrograph</c:v>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'Area D MRM Hydrographs'!$G$57:$G$59</c:f>
              <c:numCache>
                <c:formatCode>0.00</c:formatCode>
                <c:ptCount val="3"/>
                <c:pt idx="0">
                  <c:v>0</c:v>
                </c:pt>
                <c:pt idx="1">
                  <c:v>62.666489502895367</c:v>
                </c:pt>
                <c:pt idx="2">
                  <c:v>186.31057776559115</c:v>
                </c:pt>
              </c:numCache>
            </c:numRef>
          </c:xVal>
          <c:yVal>
            <c:numRef>
              <c:f>'Area D MRM Hydrographs'!$I$57:$I$59</c:f>
              <c:numCache>
                <c:formatCode>0.00</c:formatCode>
                <c:ptCount val="3"/>
                <c:pt idx="0">
                  <c:v>0</c:v>
                </c:pt>
                <c:pt idx="1">
                  <c:v>2.85</c:v>
                </c:pt>
                <c:pt idx="2">
                  <c:v>0</c:v>
                </c:pt>
              </c:numCache>
            </c:numRef>
          </c:yVal>
          <c:smooth val="0"/>
          <c:extLst>
            <c:ext xmlns:c16="http://schemas.microsoft.com/office/drawing/2014/chart" uri="{C3380CC4-5D6E-409C-BE32-E72D297353CC}">
              <c16:uniqueId val="{00000000-D98E-4C69-A0CA-43AAE0B84705}"/>
            </c:ext>
          </c:extLst>
        </c:ser>
        <c:ser>
          <c:idx val="1"/>
          <c:order val="1"/>
          <c:tx>
            <c:v>Modified Inflow Hydrograph</c:v>
          </c:tx>
          <c:spPr>
            <a:ln w="12700">
              <a:solidFill>
                <a:srgbClr val="FF00FF"/>
              </a:solidFill>
              <a:prstDash val="solid"/>
            </a:ln>
          </c:spPr>
          <c:marker>
            <c:symbol val="square"/>
            <c:size val="5"/>
            <c:spPr>
              <a:solidFill>
                <a:srgbClr val="FF00FF"/>
              </a:solidFill>
              <a:ln>
                <a:solidFill>
                  <a:srgbClr val="FF00FF"/>
                </a:solidFill>
                <a:prstDash val="solid"/>
              </a:ln>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'Area D MRM Hydrographs'!$G$64:$G$67</c:f>
              <c:numCache>
                <c:formatCode>0.00</c:formatCode>
                <c:ptCount val="4"/>
                <c:pt idx="0">
                  <c:v>0</c:v>
                </c:pt>
                <c:pt idx="1">
                  <c:v>10</c:v>
                </c:pt>
                <c:pt idx="2">
                  <c:v>59</c:v>
                </c:pt>
                <c:pt idx="3">
                  <c:v>69</c:v>
                </c:pt>
              </c:numCache>
            </c:numRef>
          </c:xVal>
          <c:yVal>
            <c:numRef>
              <c:f>'Area D MRM Hydrographs'!$I$64:$I$67</c:f>
              <c:numCache>
                <c:formatCode>0.00</c:formatCode>
                <c:ptCount val="4"/>
                <c:pt idx="0">
                  <c:v>0</c:v>
                </c:pt>
                <c:pt idx="1">
                  <c:v>4.4998741239994482</c:v>
                </c:pt>
                <c:pt idx="2">
                  <c:v>4.4998741239994482</c:v>
                </c:pt>
                <c:pt idx="3">
                  <c:v>0</c:v>
                </c:pt>
              </c:numCache>
            </c:numRef>
          </c:yVal>
          <c:smooth val="0"/>
          <c:extLst>
            <c:ext xmlns:c16="http://schemas.microsoft.com/office/drawing/2014/chart" uri="{C3380CC4-5D6E-409C-BE32-E72D297353CC}">
              <c16:uniqueId val="{00000001-D98E-4C69-A0CA-43AAE0B84705}"/>
            </c:ext>
          </c:extLst>
        </c:ser>
        <c:dLbls>
          <c:showLegendKey val="0"/>
          <c:showVal val="0"/>
          <c:showCatName val="0"/>
          <c:showSerName val="0"/>
          <c:showPercent val="0"/>
          <c:showBubbleSize val="0"/>
        </c:dLbls>
        <c:axId val="176741376"/>
        <c:axId val="176854144"/>
      </c:scatterChart>
      <c:valAx>
        <c:axId val="17674137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n-US"/>
                  <a:t>Time (min)</a:t>
                </a:r>
              </a:p>
            </c:rich>
          </c:tx>
          <c:layout>
            <c:manualLayout>
              <c:xMode val="edge"/>
              <c:yMode val="edge"/>
              <c:x val="0.4814094128644878"/>
              <c:y val="0.8836772983114447"/>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6854144"/>
        <c:crosses val="autoZero"/>
        <c:crossBetween val="midCat"/>
      </c:valAx>
      <c:valAx>
        <c:axId val="176854144"/>
        <c:scaling>
          <c:orientation val="minMax"/>
        </c:scaling>
        <c:delete val="0"/>
        <c:axPos val="l"/>
        <c:title>
          <c:tx>
            <c:rich>
              <a:bodyPr/>
              <a:lstStyle/>
              <a:p>
                <a:pPr>
                  <a:defRPr sz="800" b="1" i="0" u="none" strike="noStrike" baseline="0">
                    <a:solidFill>
                      <a:srgbClr val="000000"/>
                    </a:solidFill>
                    <a:latin typeface="Arial"/>
                    <a:ea typeface="Arial"/>
                    <a:cs typeface="Arial"/>
                  </a:defRPr>
                </a:pPr>
                <a:r>
                  <a:rPr lang="en-US"/>
                  <a:t>Q (cfs)</a:t>
                </a:r>
              </a:p>
            </c:rich>
          </c:tx>
          <c:layout>
            <c:manualLayout>
              <c:xMode val="edge"/>
              <c:yMode val="edge"/>
              <c:x val="3.131115459882583E-2"/>
              <c:y val="0.44840525328330205"/>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6741376"/>
        <c:crosses val="autoZero"/>
        <c:crossBetween val="midCat"/>
      </c:valAx>
      <c:spPr>
        <a:solidFill>
          <a:srgbClr val="FFFFFF"/>
        </a:solidFill>
        <a:ln w="12700">
          <a:solidFill>
            <a:srgbClr val="808080"/>
          </a:solidFill>
          <a:prstDash val="solid"/>
        </a:ln>
      </c:spPr>
    </c:plotArea>
    <c:legend>
      <c:legendPos val="b"/>
      <c:layout>
        <c:manualLayout>
          <c:xMode val="edge"/>
          <c:yMode val="edge"/>
          <c:x val="0.19569492169643177"/>
          <c:y val="0.9455909943714822"/>
          <c:w val="0.69667380618518582"/>
          <c:h val="4.1275797373358403E-2"/>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100-Year</a:t>
            </a:r>
          </a:p>
        </c:rich>
      </c:tx>
      <c:layout>
        <c:manualLayout>
          <c:xMode val="edge"/>
          <c:yMode val="edge"/>
          <c:x val="0.43052878664139582"/>
          <c:y val="2.8142589118198873E-2"/>
        </c:manualLayout>
      </c:layout>
      <c:overlay val="0"/>
      <c:spPr>
        <a:noFill/>
        <a:ln w="25400">
          <a:noFill/>
        </a:ln>
      </c:spPr>
    </c:title>
    <c:autoTitleDeleted val="0"/>
    <c:plotArea>
      <c:layout>
        <c:manualLayout>
          <c:layoutTarget val="inner"/>
          <c:xMode val="edge"/>
          <c:yMode val="edge"/>
          <c:x val="0.14481422839544514"/>
          <c:y val="0.14071294559099437"/>
          <c:w val="0.79843520520731903"/>
          <c:h val="0.69230769230769229"/>
        </c:manualLayout>
      </c:layout>
      <c:scatterChart>
        <c:scatterStyle val="lineMarker"/>
        <c:varyColors val="0"/>
        <c:ser>
          <c:idx val="0"/>
          <c:order val="0"/>
          <c:tx>
            <c:v>Estimated Outflow Hydrograph</c:v>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'Area D MRM Hydrographs'!$L$57:$L$59</c:f>
              <c:numCache>
                <c:formatCode>0.00</c:formatCode>
                <c:ptCount val="3"/>
                <c:pt idx="0">
                  <c:v>0</c:v>
                </c:pt>
                <c:pt idx="1">
                  <c:v>72.605556046847923</c:v>
                </c:pt>
                <c:pt idx="2">
                  <c:v>215.81235367928139</c:v>
                </c:pt>
              </c:numCache>
            </c:numRef>
          </c:xVal>
          <c:yVal>
            <c:numRef>
              <c:f>'Area D MRM Hydrographs'!$N$57:$N$59</c:f>
              <c:numCache>
                <c:formatCode>0.00</c:formatCode>
                <c:ptCount val="3"/>
                <c:pt idx="0">
                  <c:v>0</c:v>
                </c:pt>
                <c:pt idx="1">
                  <c:v>2.85</c:v>
                </c:pt>
                <c:pt idx="2">
                  <c:v>0</c:v>
                </c:pt>
              </c:numCache>
            </c:numRef>
          </c:yVal>
          <c:smooth val="0"/>
          <c:extLst>
            <c:ext xmlns:c16="http://schemas.microsoft.com/office/drawing/2014/chart" uri="{C3380CC4-5D6E-409C-BE32-E72D297353CC}">
              <c16:uniqueId val="{00000000-732D-4F35-9C50-DB97C5BB335C}"/>
            </c:ext>
          </c:extLst>
        </c:ser>
        <c:ser>
          <c:idx val="1"/>
          <c:order val="1"/>
          <c:tx>
            <c:v>Modified Inflow Hydrograph</c:v>
          </c:tx>
          <c:spPr>
            <a:ln w="12700">
              <a:solidFill>
                <a:srgbClr val="FF00FF"/>
              </a:solidFill>
              <a:prstDash val="solid"/>
            </a:ln>
          </c:spPr>
          <c:marker>
            <c:symbol val="square"/>
            <c:size val="5"/>
            <c:spPr>
              <a:solidFill>
                <a:srgbClr val="FF00FF"/>
              </a:solidFill>
              <a:ln>
                <a:solidFill>
                  <a:srgbClr val="FF00FF"/>
                </a:solidFill>
                <a:prstDash val="solid"/>
              </a:ln>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'Area D MRM Hydrographs'!$L$64:$L$67</c:f>
              <c:numCache>
                <c:formatCode>0.00</c:formatCode>
                <c:ptCount val="4"/>
                <c:pt idx="0">
                  <c:v>0</c:v>
                </c:pt>
                <c:pt idx="1">
                  <c:v>10</c:v>
                </c:pt>
                <c:pt idx="2">
                  <c:v>69</c:v>
                </c:pt>
                <c:pt idx="3">
                  <c:v>79</c:v>
                </c:pt>
              </c:numCache>
            </c:numRef>
          </c:xVal>
          <c:yVal>
            <c:numRef>
              <c:f>'Area D MRM Hydrographs'!$N$64:$N$67</c:f>
              <c:numCache>
                <c:formatCode>0.00</c:formatCode>
                <c:ptCount val="4"/>
                <c:pt idx="0">
                  <c:v>0</c:v>
                </c:pt>
                <c:pt idx="1">
                  <c:v>4.4569942607677682</c:v>
                </c:pt>
                <c:pt idx="2">
                  <c:v>4.4569942607677682</c:v>
                </c:pt>
                <c:pt idx="3">
                  <c:v>0</c:v>
                </c:pt>
              </c:numCache>
            </c:numRef>
          </c:yVal>
          <c:smooth val="0"/>
          <c:extLst>
            <c:ext xmlns:c16="http://schemas.microsoft.com/office/drawing/2014/chart" uri="{C3380CC4-5D6E-409C-BE32-E72D297353CC}">
              <c16:uniqueId val="{00000001-732D-4F35-9C50-DB97C5BB335C}"/>
            </c:ext>
          </c:extLst>
        </c:ser>
        <c:dLbls>
          <c:showLegendKey val="0"/>
          <c:showVal val="0"/>
          <c:showCatName val="0"/>
          <c:showSerName val="0"/>
          <c:showPercent val="0"/>
          <c:showBubbleSize val="0"/>
        </c:dLbls>
        <c:axId val="176880640"/>
        <c:axId val="176882816"/>
      </c:scatterChart>
      <c:valAx>
        <c:axId val="17688064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n-US"/>
                  <a:t>Time (min)</a:t>
                </a:r>
              </a:p>
            </c:rich>
          </c:tx>
          <c:layout>
            <c:manualLayout>
              <c:xMode val="edge"/>
              <c:yMode val="edge"/>
              <c:x val="0.4814094128644878"/>
              <c:y val="0.8836772983114447"/>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6882816"/>
        <c:crosses val="autoZero"/>
        <c:crossBetween val="midCat"/>
      </c:valAx>
      <c:valAx>
        <c:axId val="176882816"/>
        <c:scaling>
          <c:orientation val="minMax"/>
        </c:scaling>
        <c:delete val="0"/>
        <c:axPos val="l"/>
        <c:title>
          <c:tx>
            <c:rich>
              <a:bodyPr/>
              <a:lstStyle/>
              <a:p>
                <a:pPr>
                  <a:defRPr sz="800" b="1" i="0" u="none" strike="noStrike" baseline="0">
                    <a:solidFill>
                      <a:srgbClr val="000000"/>
                    </a:solidFill>
                    <a:latin typeface="Arial"/>
                    <a:ea typeface="Arial"/>
                    <a:cs typeface="Arial"/>
                  </a:defRPr>
                </a:pPr>
                <a:r>
                  <a:rPr lang="en-US"/>
                  <a:t>Q (cfs)</a:t>
                </a:r>
              </a:p>
            </c:rich>
          </c:tx>
          <c:layout>
            <c:manualLayout>
              <c:xMode val="edge"/>
              <c:yMode val="edge"/>
              <c:x val="3.131115459882583E-2"/>
              <c:y val="0.44840525328330205"/>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6880640"/>
        <c:crosses val="autoZero"/>
        <c:crossBetween val="midCat"/>
      </c:valAx>
      <c:spPr>
        <a:solidFill>
          <a:srgbClr val="FFFFFF"/>
        </a:solidFill>
        <a:ln w="12700">
          <a:solidFill>
            <a:srgbClr val="808080"/>
          </a:solidFill>
          <a:prstDash val="solid"/>
        </a:ln>
      </c:spPr>
    </c:plotArea>
    <c:legend>
      <c:legendPos val="b"/>
      <c:layout>
        <c:manualLayout>
          <c:xMode val="edge"/>
          <c:yMode val="edge"/>
          <c:x val="0.19569492169643177"/>
          <c:y val="0.9455909943714822"/>
          <c:w val="0.69667380618518582"/>
          <c:h val="4.1275797373358403E-2"/>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10-Year</a:t>
            </a:r>
          </a:p>
        </c:rich>
      </c:tx>
      <c:layout>
        <c:manualLayout>
          <c:xMode val="edge"/>
          <c:yMode val="edge"/>
          <c:x val="0.44054662757798546"/>
          <c:y val="2.8142589118198873E-2"/>
        </c:manualLayout>
      </c:layout>
      <c:overlay val="0"/>
      <c:spPr>
        <a:noFill/>
        <a:ln w="25400">
          <a:noFill/>
        </a:ln>
      </c:spPr>
    </c:title>
    <c:autoTitleDeleted val="0"/>
    <c:plotArea>
      <c:layout>
        <c:manualLayout>
          <c:layoutTarget val="inner"/>
          <c:xMode val="edge"/>
          <c:yMode val="edge"/>
          <c:x val="0.144249787268875"/>
          <c:y val="0.14071294559099437"/>
          <c:w val="0.79922179432755069"/>
          <c:h val="0.69230769230769229"/>
        </c:manualLayout>
      </c:layout>
      <c:scatterChart>
        <c:scatterStyle val="lineMarker"/>
        <c:varyColors val="0"/>
        <c:ser>
          <c:idx val="0"/>
          <c:order val="0"/>
          <c:tx>
            <c:v>Pre-Dev Peak Q Hydrograph</c:v>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'Area A RM Hydrographs'!$L$14:$L$16</c:f>
              <c:numCache>
                <c:formatCode>0.00</c:formatCode>
                <c:ptCount val="3"/>
                <c:pt idx="0">
                  <c:v>0</c:v>
                </c:pt>
                <c:pt idx="1">
                  <c:v>20</c:v>
                </c:pt>
                <c:pt idx="2">
                  <c:v>40</c:v>
                </c:pt>
              </c:numCache>
            </c:numRef>
          </c:xVal>
          <c:yVal>
            <c:numRef>
              <c:f>'Area A RM Hydrographs'!$N$14:$N$16</c:f>
              <c:numCache>
                <c:formatCode>0.00</c:formatCode>
                <c:ptCount val="3"/>
                <c:pt idx="0">
                  <c:v>0</c:v>
                </c:pt>
                <c:pt idx="1">
                  <c:v>2.8488866885346757</c:v>
                </c:pt>
                <c:pt idx="2">
                  <c:v>0</c:v>
                </c:pt>
              </c:numCache>
            </c:numRef>
          </c:yVal>
          <c:smooth val="0"/>
          <c:extLst>
            <c:ext xmlns:c16="http://schemas.microsoft.com/office/drawing/2014/chart" uri="{C3380CC4-5D6E-409C-BE32-E72D297353CC}">
              <c16:uniqueId val="{00000000-A715-431D-8715-11CC0A1BB48D}"/>
            </c:ext>
          </c:extLst>
        </c:ser>
        <c:ser>
          <c:idx val="1"/>
          <c:order val="1"/>
          <c:tx>
            <c:v>Post-Dev Peak Q Hydrograph</c:v>
          </c:tx>
          <c:spPr>
            <a:ln w="12700">
              <a:solidFill>
                <a:srgbClr val="FF00FF"/>
              </a:solidFill>
              <a:prstDash val="solid"/>
            </a:ln>
          </c:spPr>
          <c:marker>
            <c:symbol val="square"/>
            <c:size val="5"/>
            <c:spPr>
              <a:solidFill>
                <a:srgbClr val="FF00FF"/>
              </a:solidFill>
              <a:ln>
                <a:solidFill>
                  <a:srgbClr val="FF00FF"/>
                </a:solidFill>
                <a:prstDash val="solid"/>
              </a:ln>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'Area A RM Hydrographs'!$L$21:$L$23</c:f>
              <c:numCache>
                <c:formatCode>0.00</c:formatCode>
                <c:ptCount val="3"/>
                <c:pt idx="0">
                  <c:v>0</c:v>
                </c:pt>
                <c:pt idx="1">
                  <c:v>10</c:v>
                </c:pt>
                <c:pt idx="2">
                  <c:v>20</c:v>
                </c:pt>
              </c:numCache>
            </c:numRef>
          </c:xVal>
          <c:yVal>
            <c:numRef>
              <c:f>'Area A RM Hydrographs'!$N$21:$N$23</c:f>
              <c:numCache>
                <c:formatCode>0.00</c:formatCode>
                <c:ptCount val="3"/>
                <c:pt idx="0">
                  <c:v>0</c:v>
                </c:pt>
                <c:pt idx="1">
                  <c:v>8.5022042900158237</c:v>
                </c:pt>
                <c:pt idx="2">
                  <c:v>0</c:v>
                </c:pt>
              </c:numCache>
            </c:numRef>
          </c:yVal>
          <c:smooth val="0"/>
          <c:extLst>
            <c:ext xmlns:c16="http://schemas.microsoft.com/office/drawing/2014/chart" uri="{C3380CC4-5D6E-409C-BE32-E72D297353CC}">
              <c16:uniqueId val="{00000001-A715-431D-8715-11CC0A1BB48D}"/>
            </c:ext>
          </c:extLst>
        </c:ser>
        <c:dLbls>
          <c:showLegendKey val="0"/>
          <c:showVal val="0"/>
          <c:showCatName val="0"/>
          <c:showSerName val="0"/>
          <c:showPercent val="0"/>
          <c:showBubbleSize val="0"/>
        </c:dLbls>
        <c:axId val="170509440"/>
        <c:axId val="170511360"/>
      </c:scatterChart>
      <c:valAx>
        <c:axId val="17050944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n-US"/>
                  <a:t>Time (min)</a:t>
                </a:r>
              </a:p>
            </c:rich>
          </c:tx>
          <c:layout>
            <c:manualLayout>
              <c:xMode val="edge"/>
              <c:yMode val="edge"/>
              <c:x val="0.48148230009260534"/>
              <c:y val="0.8836772983114447"/>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0511360"/>
        <c:crosses val="autoZero"/>
        <c:crossBetween val="midCat"/>
      </c:valAx>
      <c:valAx>
        <c:axId val="170511360"/>
        <c:scaling>
          <c:orientation val="minMax"/>
        </c:scaling>
        <c:delete val="0"/>
        <c:axPos val="l"/>
        <c:title>
          <c:tx>
            <c:rich>
              <a:bodyPr/>
              <a:lstStyle/>
              <a:p>
                <a:pPr>
                  <a:defRPr sz="800" b="1" i="0" u="none" strike="noStrike" baseline="0">
                    <a:solidFill>
                      <a:srgbClr val="000000"/>
                    </a:solidFill>
                    <a:latin typeface="Arial"/>
                    <a:ea typeface="Arial"/>
                    <a:cs typeface="Arial"/>
                  </a:defRPr>
                </a:pPr>
                <a:r>
                  <a:rPr lang="en-US"/>
                  <a:t>Q (cfs)</a:t>
                </a:r>
              </a:p>
            </c:rich>
          </c:tx>
          <c:layout>
            <c:manualLayout>
              <c:xMode val="edge"/>
              <c:yMode val="edge"/>
              <c:x val="3.1189083820662766E-2"/>
              <c:y val="0.44840525328330205"/>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0509440"/>
        <c:crosses val="autoZero"/>
        <c:crossBetween val="midCat"/>
      </c:valAx>
      <c:spPr>
        <a:solidFill>
          <a:srgbClr val="FFFFFF"/>
        </a:solidFill>
        <a:ln w="12700">
          <a:solidFill>
            <a:srgbClr val="808080"/>
          </a:solidFill>
          <a:prstDash val="solid"/>
        </a:ln>
      </c:spPr>
    </c:plotArea>
    <c:legend>
      <c:legendPos val="b"/>
      <c:layout>
        <c:manualLayout>
          <c:xMode val="edge"/>
          <c:yMode val="edge"/>
          <c:x val="0.2007801364010785"/>
          <c:y val="0.9455909943714822"/>
          <c:w val="0.68616107197126674"/>
          <c:h val="4.1275797373358403E-2"/>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25-Year</a:t>
            </a:r>
          </a:p>
        </c:rich>
      </c:tx>
      <c:layout>
        <c:manualLayout>
          <c:xMode val="edge"/>
          <c:yMode val="edge"/>
          <c:x val="0.44054662757798546"/>
          <c:y val="2.8142589118198873E-2"/>
        </c:manualLayout>
      </c:layout>
      <c:overlay val="0"/>
      <c:spPr>
        <a:noFill/>
        <a:ln w="25400">
          <a:noFill/>
        </a:ln>
      </c:spPr>
    </c:title>
    <c:autoTitleDeleted val="0"/>
    <c:plotArea>
      <c:layout>
        <c:manualLayout>
          <c:layoutTarget val="inner"/>
          <c:xMode val="edge"/>
          <c:yMode val="edge"/>
          <c:x val="0.144249787268875"/>
          <c:y val="0.14071294559099437"/>
          <c:w val="0.79922179432755069"/>
          <c:h val="0.69230769230769229"/>
        </c:manualLayout>
      </c:layout>
      <c:scatterChart>
        <c:scatterStyle val="lineMarker"/>
        <c:varyColors val="0"/>
        <c:ser>
          <c:idx val="0"/>
          <c:order val="0"/>
          <c:tx>
            <c:v>Pre-Dev Peak Q Hydrograph</c:v>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'Area A RM Hydrographs'!$B$54:$B$56</c:f>
              <c:numCache>
                <c:formatCode>0.00</c:formatCode>
                <c:ptCount val="3"/>
                <c:pt idx="0">
                  <c:v>0</c:v>
                </c:pt>
                <c:pt idx="1">
                  <c:v>20</c:v>
                </c:pt>
                <c:pt idx="2">
                  <c:v>40</c:v>
                </c:pt>
              </c:numCache>
            </c:numRef>
          </c:xVal>
          <c:yVal>
            <c:numRef>
              <c:f>'Area A RM Hydrographs'!$D$54:$D$56</c:f>
              <c:numCache>
                <c:formatCode>0.00</c:formatCode>
                <c:ptCount val="3"/>
                <c:pt idx="0">
                  <c:v>0</c:v>
                </c:pt>
                <c:pt idx="1">
                  <c:v>3.2854897826633569</c:v>
                </c:pt>
                <c:pt idx="2">
                  <c:v>0</c:v>
                </c:pt>
              </c:numCache>
            </c:numRef>
          </c:yVal>
          <c:smooth val="0"/>
          <c:extLst>
            <c:ext xmlns:c16="http://schemas.microsoft.com/office/drawing/2014/chart" uri="{C3380CC4-5D6E-409C-BE32-E72D297353CC}">
              <c16:uniqueId val="{00000000-63A7-45CC-B3A9-85502021B06B}"/>
            </c:ext>
          </c:extLst>
        </c:ser>
        <c:ser>
          <c:idx val="1"/>
          <c:order val="1"/>
          <c:tx>
            <c:v>Post-Dev Peak Q Hydrograph</c:v>
          </c:tx>
          <c:spPr>
            <a:ln w="12700">
              <a:solidFill>
                <a:srgbClr val="FF00FF"/>
              </a:solidFill>
              <a:prstDash val="solid"/>
            </a:ln>
          </c:spPr>
          <c:marker>
            <c:symbol val="square"/>
            <c:size val="5"/>
            <c:spPr>
              <a:solidFill>
                <a:srgbClr val="FF00FF"/>
              </a:solidFill>
              <a:ln>
                <a:solidFill>
                  <a:srgbClr val="FF00FF"/>
                </a:solidFill>
                <a:prstDash val="solid"/>
              </a:ln>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'Area A RM Hydrographs'!$B$61:$B$63</c:f>
              <c:numCache>
                <c:formatCode>0.00</c:formatCode>
                <c:ptCount val="3"/>
                <c:pt idx="0">
                  <c:v>0</c:v>
                </c:pt>
                <c:pt idx="1">
                  <c:v>10</c:v>
                </c:pt>
                <c:pt idx="2">
                  <c:v>20</c:v>
                </c:pt>
              </c:numCache>
            </c:numRef>
          </c:xVal>
          <c:yVal>
            <c:numRef>
              <c:f>'Area A RM Hydrographs'!$D$61:$D$63</c:f>
              <c:numCache>
                <c:formatCode>0.00</c:formatCode>
                <c:ptCount val="3"/>
                <c:pt idx="0">
                  <c:v>0</c:v>
                </c:pt>
                <c:pt idx="1">
                  <c:v>9.6875301361912172</c:v>
                </c:pt>
                <c:pt idx="2">
                  <c:v>0</c:v>
                </c:pt>
              </c:numCache>
            </c:numRef>
          </c:yVal>
          <c:smooth val="0"/>
          <c:extLst>
            <c:ext xmlns:c16="http://schemas.microsoft.com/office/drawing/2014/chart" uri="{C3380CC4-5D6E-409C-BE32-E72D297353CC}">
              <c16:uniqueId val="{00000001-63A7-45CC-B3A9-85502021B06B}"/>
            </c:ext>
          </c:extLst>
        </c:ser>
        <c:dLbls>
          <c:showLegendKey val="0"/>
          <c:showVal val="0"/>
          <c:showCatName val="0"/>
          <c:showSerName val="0"/>
          <c:showPercent val="0"/>
          <c:showBubbleSize val="0"/>
        </c:dLbls>
        <c:axId val="170556800"/>
        <c:axId val="170563072"/>
      </c:scatterChart>
      <c:valAx>
        <c:axId val="17055680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n-US"/>
                  <a:t>Time (min)</a:t>
                </a:r>
              </a:p>
            </c:rich>
          </c:tx>
          <c:layout>
            <c:manualLayout>
              <c:xMode val="edge"/>
              <c:yMode val="edge"/>
              <c:x val="0.48148230009260534"/>
              <c:y val="0.8836772983114447"/>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0563072"/>
        <c:crosses val="autoZero"/>
        <c:crossBetween val="midCat"/>
      </c:valAx>
      <c:valAx>
        <c:axId val="170563072"/>
        <c:scaling>
          <c:orientation val="minMax"/>
        </c:scaling>
        <c:delete val="0"/>
        <c:axPos val="l"/>
        <c:title>
          <c:tx>
            <c:rich>
              <a:bodyPr/>
              <a:lstStyle/>
              <a:p>
                <a:pPr>
                  <a:defRPr sz="800" b="1" i="0" u="none" strike="noStrike" baseline="0">
                    <a:solidFill>
                      <a:srgbClr val="000000"/>
                    </a:solidFill>
                    <a:latin typeface="Arial"/>
                    <a:ea typeface="Arial"/>
                    <a:cs typeface="Arial"/>
                  </a:defRPr>
                </a:pPr>
                <a:r>
                  <a:rPr lang="en-US"/>
                  <a:t>Q (cfs)</a:t>
                </a:r>
              </a:p>
            </c:rich>
          </c:tx>
          <c:layout>
            <c:manualLayout>
              <c:xMode val="edge"/>
              <c:yMode val="edge"/>
              <c:x val="3.1189083820662766E-2"/>
              <c:y val="0.44840525328330205"/>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0556800"/>
        <c:crosses val="autoZero"/>
        <c:crossBetween val="midCat"/>
      </c:valAx>
      <c:spPr>
        <a:solidFill>
          <a:srgbClr val="FFFFFF"/>
        </a:solidFill>
        <a:ln w="12700">
          <a:solidFill>
            <a:srgbClr val="808080"/>
          </a:solidFill>
          <a:prstDash val="solid"/>
        </a:ln>
      </c:spPr>
    </c:plotArea>
    <c:legend>
      <c:legendPos val="b"/>
      <c:layout>
        <c:manualLayout>
          <c:xMode val="edge"/>
          <c:yMode val="edge"/>
          <c:x val="0.2007801364010785"/>
          <c:y val="0.9455909943714822"/>
          <c:w val="0.68616107197126674"/>
          <c:h val="4.1275797373358403E-2"/>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50-Year</a:t>
            </a:r>
          </a:p>
        </c:rich>
      </c:tx>
      <c:layout>
        <c:manualLayout>
          <c:xMode val="edge"/>
          <c:yMode val="edge"/>
          <c:x val="0.44054662757798546"/>
          <c:y val="2.8142589118198873E-2"/>
        </c:manualLayout>
      </c:layout>
      <c:overlay val="0"/>
      <c:spPr>
        <a:noFill/>
        <a:ln w="25400">
          <a:noFill/>
        </a:ln>
      </c:spPr>
    </c:title>
    <c:autoTitleDeleted val="0"/>
    <c:plotArea>
      <c:layout>
        <c:manualLayout>
          <c:layoutTarget val="inner"/>
          <c:xMode val="edge"/>
          <c:yMode val="edge"/>
          <c:x val="0.144249787268875"/>
          <c:y val="0.14071294559099437"/>
          <c:w val="0.79922179432755069"/>
          <c:h val="0.69230769230769229"/>
        </c:manualLayout>
      </c:layout>
      <c:scatterChart>
        <c:scatterStyle val="lineMarker"/>
        <c:varyColors val="0"/>
        <c:ser>
          <c:idx val="0"/>
          <c:order val="0"/>
          <c:tx>
            <c:v>Pre-Dev Peak Q Hydrograph</c:v>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'Area A RM Hydrographs'!$G$54:$G$56</c:f>
              <c:numCache>
                <c:formatCode>0.00</c:formatCode>
                <c:ptCount val="3"/>
                <c:pt idx="0">
                  <c:v>0</c:v>
                </c:pt>
                <c:pt idx="1">
                  <c:v>20</c:v>
                </c:pt>
                <c:pt idx="2">
                  <c:v>40</c:v>
                </c:pt>
              </c:numCache>
            </c:numRef>
          </c:xVal>
          <c:yVal>
            <c:numRef>
              <c:f>'Area A RM Hydrographs'!$I$54:$I$56</c:f>
              <c:numCache>
                <c:formatCode>0.00</c:formatCode>
                <c:ptCount val="3"/>
                <c:pt idx="0">
                  <c:v>0</c:v>
                </c:pt>
                <c:pt idx="1">
                  <c:v>3.6072288269930834</c:v>
                </c:pt>
                <c:pt idx="2">
                  <c:v>0</c:v>
                </c:pt>
              </c:numCache>
            </c:numRef>
          </c:yVal>
          <c:smooth val="0"/>
          <c:extLst>
            <c:ext xmlns:c16="http://schemas.microsoft.com/office/drawing/2014/chart" uri="{C3380CC4-5D6E-409C-BE32-E72D297353CC}">
              <c16:uniqueId val="{00000000-A79F-4395-85BB-4B9973996555}"/>
            </c:ext>
          </c:extLst>
        </c:ser>
        <c:ser>
          <c:idx val="1"/>
          <c:order val="1"/>
          <c:tx>
            <c:v>Post-Dev Peak Q Hydrograph</c:v>
          </c:tx>
          <c:spPr>
            <a:ln w="12700">
              <a:solidFill>
                <a:srgbClr val="FF00FF"/>
              </a:solidFill>
              <a:prstDash val="solid"/>
            </a:ln>
          </c:spPr>
          <c:marker>
            <c:symbol val="square"/>
            <c:size val="5"/>
            <c:spPr>
              <a:solidFill>
                <a:srgbClr val="FF00FF"/>
              </a:solidFill>
              <a:ln>
                <a:solidFill>
                  <a:srgbClr val="FF00FF"/>
                </a:solidFill>
                <a:prstDash val="solid"/>
              </a:ln>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'Area A RM Hydrographs'!$G$61:$G$63</c:f>
              <c:numCache>
                <c:formatCode>0.00</c:formatCode>
                <c:ptCount val="3"/>
                <c:pt idx="0">
                  <c:v>0</c:v>
                </c:pt>
                <c:pt idx="1">
                  <c:v>10</c:v>
                </c:pt>
                <c:pt idx="2">
                  <c:v>20</c:v>
                </c:pt>
              </c:numCache>
            </c:numRef>
          </c:xVal>
          <c:yVal>
            <c:numRef>
              <c:f>'Area A RM Hydrographs'!$I$61:$I$63</c:f>
              <c:numCache>
                <c:formatCode>0.00</c:formatCode>
                <c:ptCount val="3"/>
                <c:pt idx="0">
                  <c:v>0</c:v>
                </c:pt>
                <c:pt idx="1">
                  <c:v>10.548698552412576</c:v>
                </c:pt>
                <c:pt idx="2">
                  <c:v>0</c:v>
                </c:pt>
              </c:numCache>
            </c:numRef>
          </c:yVal>
          <c:smooth val="0"/>
          <c:extLst>
            <c:ext xmlns:c16="http://schemas.microsoft.com/office/drawing/2014/chart" uri="{C3380CC4-5D6E-409C-BE32-E72D297353CC}">
              <c16:uniqueId val="{00000001-A79F-4395-85BB-4B9973996555}"/>
            </c:ext>
          </c:extLst>
        </c:ser>
        <c:dLbls>
          <c:showLegendKey val="0"/>
          <c:showVal val="0"/>
          <c:showCatName val="0"/>
          <c:showSerName val="0"/>
          <c:showPercent val="0"/>
          <c:showBubbleSize val="0"/>
        </c:dLbls>
        <c:axId val="170584704"/>
        <c:axId val="170685184"/>
      </c:scatterChart>
      <c:valAx>
        <c:axId val="170584704"/>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n-US"/>
                  <a:t>Time (min)</a:t>
                </a:r>
              </a:p>
            </c:rich>
          </c:tx>
          <c:layout>
            <c:manualLayout>
              <c:xMode val="edge"/>
              <c:yMode val="edge"/>
              <c:x val="0.48148230009260534"/>
              <c:y val="0.8836772983114447"/>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0685184"/>
        <c:crosses val="autoZero"/>
        <c:crossBetween val="midCat"/>
      </c:valAx>
      <c:valAx>
        <c:axId val="170685184"/>
        <c:scaling>
          <c:orientation val="minMax"/>
        </c:scaling>
        <c:delete val="0"/>
        <c:axPos val="l"/>
        <c:title>
          <c:tx>
            <c:rich>
              <a:bodyPr/>
              <a:lstStyle/>
              <a:p>
                <a:pPr>
                  <a:defRPr sz="800" b="1" i="0" u="none" strike="noStrike" baseline="0">
                    <a:solidFill>
                      <a:srgbClr val="000000"/>
                    </a:solidFill>
                    <a:latin typeface="Arial"/>
                    <a:ea typeface="Arial"/>
                    <a:cs typeface="Arial"/>
                  </a:defRPr>
                </a:pPr>
                <a:r>
                  <a:rPr lang="en-US"/>
                  <a:t>Q (cfs)</a:t>
                </a:r>
              </a:p>
            </c:rich>
          </c:tx>
          <c:layout>
            <c:manualLayout>
              <c:xMode val="edge"/>
              <c:yMode val="edge"/>
              <c:x val="3.1189083820662766E-2"/>
              <c:y val="0.44840525328330205"/>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0584704"/>
        <c:crosses val="autoZero"/>
        <c:crossBetween val="midCat"/>
      </c:valAx>
      <c:spPr>
        <a:solidFill>
          <a:srgbClr val="FFFFFF"/>
        </a:solidFill>
        <a:ln w="12700">
          <a:solidFill>
            <a:srgbClr val="808080"/>
          </a:solidFill>
          <a:prstDash val="solid"/>
        </a:ln>
      </c:spPr>
    </c:plotArea>
    <c:legend>
      <c:legendPos val="b"/>
      <c:layout>
        <c:manualLayout>
          <c:xMode val="edge"/>
          <c:yMode val="edge"/>
          <c:x val="0.2007801364010785"/>
          <c:y val="0.9455909943714822"/>
          <c:w val="0.68616107197126674"/>
          <c:h val="4.1275797373358403E-2"/>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100-Year</a:t>
            </a:r>
          </a:p>
        </c:rich>
      </c:tx>
      <c:layout>
        <c:manualLayout>
          <c:xMode val="edge"/>
          <c:yMode val="edge"/>
          <c:x val="0.43080003888402835"/>
          <c:y val="2.8142589118198873E-2"/>
        </c:manualLayout>
      </c:layout>
      <c:overlay val="0"/>
      <c:spPr>
        <a:noFill/>
        <a:ln w="25400">
          <a:noFill/>
        </a:ln>
      </c:spPr>
    </c:title>
    <c:autoTitleDeleted val="0"/>
    <c:plotArea>
      <c:layout>
        <c:manualLayout>
          <c:layoutTarget val="inner"/>
          <c:xMode val="edge"/>
          <c:yMode val="edge"/>
          <c:x val="0.144249787268875"/>
          <c:y val="0.14071294559099437"/>
          <c:w val="0.79922179432755069"/>
          <c:h val="0.69230769230769229"/>
        </c:manualLayout>
      </c:layout>
      <c:scatterChart>
        <c:scatterStyle val="lineMarker"/>
        <c:varyColors val="0"/>
        <c:ser>
          <c:idx val="0"/>
          <c:order val="0"/>
          <c:tx>
            <c:v>Pre-Dev Peak Q Hydrograph</c:v>
          </c:tx>
          <c:spPr>
            <a:ln w="12700">
              <a:solidFill>
                <a:srgbClr val="000080"/>
              </a:solidFill>
              <a:prstDash val="solid"/>
            </a:ln>
          </c:spPr>
          <c:marker>
            <c:symbol val="diamond"/>
            <c:size val="5"/>
            <c:spPr>
              <a:solidFill>
                <a:srgbClr val="000080"/>
              </a:solidFill>
              <a:ln>
                <a:solidFill>
                  <a:srgbClr val="000080"/>
                </a:solidFill>
                <a:prstDash val="solid"/>
              </a:ln>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'Area A RM Hydrographs'!$L$54:$L$56</c:f>
              <c:numCache>
                <c:formatCode>0.00</c:formatCode>
                <c:ptCount val="3"/>
                <c:pt idx="0">
                  <c:v>0</c:v>
                </c:pt>
                <c:pt idx="1">
                  <c:v>20</c:v>
                </c:pt>
                <c:pt idx="2">
                  <c:v>40</c:v>
                </c:pt>
              </c:numCache>
            </c:numRef>
          </c:xVal>
          <c:yVal>
            <c:numRef>
              <c:f>'Area A RM Hydrographs'!$N$54:$N$56</c:f>
              <c:numCache>
                <c:formatCode>0.00</c:formatCode>
                <c:ptCount val="3"/>
                <c:pt idx="0">
                  <c:v>0</c:v>
                </c:pt>
                <c:pt idx="1">
                  <c:v>3.9211508537826978</c:v>
                </c:pt>
                <c:pt idx="2">
                  <c:v>0</c:v>
                </c:pt>
              </c:numCache>
            </c:numRef>
          </c:yVal>
          <c:smooth val="0"/>
          <c:extLst>
            <c:ext xmlns:c16="http://schemas.microsoft.com/office/drawing/2014/chart" uri="{C3380CC4-5D6E-409C-BE32-E72D297353CC}">
              <c16:uniqueId val="{00000000-ED4A-444E-81DB-19101B2345A1}"/>
            </c:ext>
          </c:extLst>
        </c:ser>
        <c:ser>
          <c:idx val="1"/>
          <c:order val="1"/>
          <c:tx>
            <c:v>Post-Dev Peak Q Hydrograph</c:v>
          </c:tx>
          <c:spPr>
            <a:ln w="12700">
              <a:solidFill>
                <a:srgbClr val="FF00FF"/>
              </a:solidFill>
              <a:prstDash val="solid"/>
            </a:ln>
          </c:spPr>
          <c:marker>
            <c:symbol val="square"/>
            <c:size val="5"/>
            <c:spPr>
              <a:solidFill>
                <a:srgbClr val="FF00FF"/>
              </a:solidFill>
              <a:ln>
                <a:solidFill>
                  <a:srgbClr val="FF00FF"/>
                </a:solidFill>
                <a:prstDash val="solid"/>
              </a:ln>
            </c:spPr>
          </c:marker>
          <c:dLbls>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howLeaderLines val="0"/>
              </c:ext>
            </c:extLst>
          </c:dLbls>
          <c:xVal>
            <c:numRef>
              <c:f>'Area A RM Hydrographs'!$L$61:$L$63</c:f>
              <c:numCache>
                <c:formatCode>0.00</c:formatCode>
                <c:ptCount val="3"/>
                <c:pt idx="0">
                  <c:v>0</c:v>
                </c:pt>
                <c:pt idx="1">
                  <c:v>10</c:v>
                </c:pt>
                <c:pt idx="2">
                  <c:v>20</c:v>
                </c:pt>
              </c:numCache>
            </c:numRef>
          </c:xVal>
          <c:yVal>
            <c:numRef>
              <c:f>'Area A RM Hydrographs'!$N$61:$N$63</c:f>
              <c:numCache>
                <c:formatCode>0.00</c:formatCode>
                <c:ptCount val="3"/>
                <c:pt idx="0">
                  <c:v>0</c:v>
                </c:pt>
                <c:pt idx="1">
                  <c:v>11.375007148706514</c:v>
                </c:pt>
                <c:pt idx="2">
                  <c:v>0</c:v>
                </c:pt>
              </c:numCache>
            </c:numRef>
          </c:yVal>
          <c:smooth val="0"/>
          <c:extLst>
            <c:ext xmlns:c16="http://schemas.microsoft.com/office/drawing/2014/chart" uri="{C3380CC4-5D6E-409C-BE32-E72D297353CC}">
              <c16:uniqueId val="{00000001-ED4A-444E-81DB-19101B2345A1}"/>
            </c:ext>
          </c:extLst>
        </c:ser>
        <c:dLbls>
          <c:showLegendKey val="0"/>
          <c:showVal val="0"/>
          <c:showCatName val="0"/>
          <c:showSerName val="0"/>
          <c:showPercent val="0"/>
          <c:showBubbleSize val="0"/>
        </c:dLbls>
        <c:axId val="170707584"/>
        <c:axId val="170717952"/>
      </c:scatterChart>
      <c:valAx>
        <c:axId val="170707584"/>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n-US"/>
                  <a:t>Time (min)</a:t>
                </a:r>
              </a:p>
            </c:rich>
          </c:tx>
          <c:layout>
            <c:manualLayout>
              <c:xMode val="edge"/>
              <c:yMode val="edge"/>
              <c:x val="0.48148230009260534"/>
              <c:y val="0.8836772983114447"/>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0717952"/>
        <c:crosses val="autoZero"/>
        <c:crossBetween val="midCat"/>
      </c:valAx>
      <c:valAx>
        <c:axId val="170717952"/>
        <c:scaling>
          <c:orientation val="minMax"/>
        </c:scaling>
        <c:delete val="0"/>
        <c:axPos val="l"/>
        <c:title>
          <c:tx>
            <c:rich>
              <a:bodyPr/>
              <a:lstStyle/>
              <a:p>
                <a:pPr>
                  <a:defRPr sz="800" b="1" i="0" u="none" strike="noStrike" baseline="0">
                    <a:solidFill>
                      <a:srgbClr val="000000"/>
                    </a:solidFill>
                    <a:latin typeface="Arial"/>
                    <a:ea typeface="Arial"/>
                    <a:cs typeface="Arial"/>
                  </a:defRPr>
                </a:pPr>
                <a:r>
                  <a:rPr lang="en-US"/>
                  <a:t>Q (cfs)</a:t>
                </a:r>
              </a:p>
            </c:rich>
          </c:tx>
          <c:layout>
            <c:manualLayout>
              <c:xMode val="edge"/>
              <c:yMode val="edge"/>
              <c:x val="3.1189083820662766E-2"/>
              <c:y val="0.44840525328330205"/>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70707584"/>
        <c:crosses val="autoZero"/>
        <c:crossBetween val="midCat"/>
      </c:valAx>
      <c:spPr>
        <a:solidFill>
          <a:srgbClr val="FFFFFF"/>
        </a:solidFill>
        <a:ln w="12700">
          <a:solidFill>
            <a:srgbClr val="808080"/>
          </a:solidFill>
          <a:prstDash val="solid"/>
        </a:ln>
      </c:spPr>
    </c:plotArea>
    <c:legend>
      <c:legendPos val="b"/>
      <c:layout>
        <c:manualLayout>
          <c:xMode val="edge"/>
          <c:yMode val="edge"/>
          <c:x val="0.2007801364010785"/>
          <c:y val="0.9455909943714822"/>
          <c:w val="0.68616107197126674"/>
          <c:h val="4.1275797373358403E-2"/>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5.xml"/><Relationship Id="rId7" Type="http://schemas.openxmlformats.org/officeDocument/2006/relationships/chart" Target="../charts/chart9.xml"/><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2.xml"/><Relationship Id="rId7" Type="http://schemas.openxmlformats.org/officeDocument/2006/relationships/chart" Target="../charts/chart16.xml"/><Relationship Id="rId2" Type="http://schemas.openxmlformats.org/officeDocument/2006/relationships/chart" Target="../charts/chart11.xml"/><Relationship Id="rId1" Type="http://schemas.openxmlformats.org/officeDocument/2006/relationships/chart" Target="../charts/chart10.xml"/><Relationship Id="rId6" Type="http://schemas.openxmlformats.org/officeDocument/2006/relationships/chart" Target="../charts/chart15.xml"/><Relationship Id="rId5" Type="http://schemas.openxmlformats.org/officeDocument/2006/relationships/chart" Target="../charts/chart14.xml"/><Relationship Id="rId4" Type="http://schemas.openxmlformats.org/officeDocument/2006/relationships/chart" Target="../charts/chart13.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9.xml"/><Relationship Id="rId7" Type="http://schemas.openxmlformats.org/officeDocument/2006/relationships/chart" Target="../charts/chart23.xml"/><Relationship Id="rId2"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chart" Target="../charts/chart22.xml"/><Relationship Id="rId5" Type="http://schemas.openxmlformats.org/officeDocument/2006/relationships/chart" Target="../charts/chart21.xml"/><Relationship Id="rId4" Type="http://schemas.openxmlformats.org/officeDocument/2006/relationships/chart" Target="../charts/chart20.xml"/></Relationships>
</file>

<file path=xl/drawings/_rels/drawing5.xml.rels><?xml version="1.0" encoding="UTF-8" standalone="yes"?>
<Relationships xmlns="http://schemas.openxmlformats.org/package/2006/relationships"><Relationship Id="rId3" Type="http://schemas.openxmlformats.org/officeDocument/2006/relationships/chart" Target="../charts/chart26.xml"/><Relationship Id="rId7" Type="http://schemas.openxmlformats.org/officeDocument/2006/relationships/chart" Target="../charts/chart30.xml"/><Relationship Id="rId2" Type="http://schemas.openxmlformats.org/officeDocument/2006/relationships/chart" Target="../charts/chart25.xml"/><Relationship Id="rId1" Type="http://schemas.openxmlformats.org/officeDocument/2006/relationships/chart" Target="../charts/chart24.xml"/><Relationship Id="rId6" Type="http://schemas.openxmlformats.org/officeDocument/2006/relationships/chart" Target="../charts/chart29.xml"/><Relationship Id="rId5" Type="http://schemas.openxmlformats.org/officeDocument/2006/relationships/chart" Target="../charts/chart28.xml"/><Relationship Id="rId4" Type="http://schemas.openxmlformats.org/officeDocument/2006/relationships/chart" Target="../charts/chart2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33.xml"/><Relationship Id="rId7" Type="http://schemas.openxmlformats.org/officeDocument/2006/relationships/chart" Target="../charts/chart37.xml"/><Relationship Id="rId2" Type="http://schemas.openxmlformats.org/officeDocument/2006/relationships/chart" Target="../charts/chart32.xml"/><Relationship Id="rId1" Type="http://schemas.openxmlformats.org/officeDocument/2006/relationships/chart" Target="../charts/chart31.xml"/><Relationship Id="rId6" Type="http://schemas.openxmlformats.org/officeDocument/2006/relationships/chart" Target="../charts/chart36.xml"/><Relationship Id="rId5" Type="http://schemas.openxmlformats.org/officeDocument/2006/relationships/chart" Target="../charts/chart35.xml"/><Relationship Id="rId4" Type="http://schemas.openxmlformats.org/officeDocument/2006/relationships/chart" Target="../charts/chart34.xml"/></Relationships>
</file>

<file path=xl/drawings/_rels/drawing7.xml.rels><?xml version="1.0" encoding="UTF-8" standalone="yes"?>
<Relationships xmlns="http://schemas.openxmlformats.org/package/2006/relationships"><Relationship Id="rId3" Type="http://schemas.openxmlformats.org/officeDocument/2006/relationships/chart" Target="../charts/chart40.xml"/><Relationship Id="rId7" Type="http://schemas.openxmlformats.org/officeDocument/2006/relationships/chart" Target="../charts/chart44.xml"/><Relationship Id="rId2" Type="http://schemas.openxmlformats.org/officeDocument/2006/relationships/chart" Target="../charts/chart39.xml"/><Relationship Id="rId1" Type="http://schemas.openxmlformats.org/officeDocument/2006/relationships/chart" Target="../charts/chart38.xml"/><Relationship Id="rId6" Type="http://schemas.openxmlformats.org/officeDocument/2006/relationships/chart" Target="../charts/chart43.xml"/><Relationship Id="rId5" Type="http://schemas.openxmlformats.org/officeDocument/2006/relationships/chart" Target="../charts/chart42.xml"/><Relationship Id="rId4" Type="http://schemas.openxmlformats.org/officeDocument/2006/relationships/chart" Target="../charts/chart41.xml"/></Relationships>
</file>

<file path=xl/drawings/_rels/drawing8.xml.rels><?xml version="1.0" encoding="UTF-8" standalone="yes"?>
<Relationships xmlns="http://schemas.openxmlformats.org/package/2006/relationships"><Relationship Id="rId3" Type="http://schemas.openxmlformats.org/officeDocument/2006/relationships/chart" Target="../charts/chart47.xml"/><Relationship Id="rId7" Type="http://schemas.openxmlformats.org/officeDocument/2006/relationships/chart" Target="../charts/chart51.xml"/><Relationship Id="rId2" Type="http://schemas.openxmlformats.org/officeDocument/2006/relationships/chart" Target="../charts/chart46.xml"/><Relationship Id="rId1" Type="http://schemas.openxmlformats.org/officeDocument/2006/relationships/chart" Target="../charts/chart45.xml"/><Relationship Id="rId6" Type="http://schemas.openxmlformats.org/officeDocument/2006/relationships/chart" Target="../charts/chart50.xml"/><Relationship Id="rId5" Type="http://schemas.openxmlformats.org/officeDocument/2006/relationships/chart" Target="../charts/chart49.xml"/><Relationship Id="rId4" Type="http://schemas.openxmlformats.org/officeDocument/2006/relationships/chart" Target="../charts/chart48.xml"/></Relationships>
</file>

<file path=xl/drawings/_rels/drawing9.xml.rels><?xml version="1.0" encoding="UTF-8" standalone="yes"?>
<Relationships xmlns="http://schemas.openxmlformats.org/package/2006/relationships"><Relationship Id="rId3" Type="http://schemas.openxmlformats.org/officeDocument/2006/relationships/chart" Target="../charts/chart54.xml"/><Relationship Id="rId7" Type="http://schemas.openxmlformats.org/officeDocument/2006/relationships/chart" Target="../charts/chart58.xml"/><Relationship Id="rId2" Type="http://schemas.openxmlformats.org/officeDocument/2006/relationships/chart" Target="../charts/chart53.xml"/><Relationship Id="rId1" Type="http://schemas.openxmlformats.org/officeDocument/2006/relationships/chart" Target="../charts/chart52.xml"/><Relationship Id="rId6" Type="http://schemas.openxmlformats.org/officeDocument/2006/relationships/chart" Target="../charts/chart57.xml"/><Relationship Id="rId5" Type="http://schemas.openxmlformats.org/officeDocument/2006/relationships/chart" Target="../charts/chart56.xml"/><Relationship Id="rId4" Type="http://schemas.openxmlformats.org/officeDocument/2006/relationships/chart" Target="../charts/chart55.xml"/></Relationships>
</file>

<file path=xl/drawings/drawing1.xml><?xml version="1.0" encoding="utf-8"?>
<xdr:wsDr xmlns:xdr="http://schemas.openxmlformats.org/drawingml/2006/spreadsheetDrawing" xmlns:a="http://schemas.openxmlformats.org/drawingml/2006/main">
  <xdr:twoCellAnchor>
    <xdr:from>
      <xdr:col>10</xdr:col>
      <xdr:colOff>0</xdr:colOff>
      <xdr:row>24</xdr:row>
      <xdr:rowOff>0</xdr:rowOff>
    </xdr:from>
    <xdr:to>
      <xdr:col>10</xdr:col>
      <xdr:colOff>0</xdr:colOff>
      <xdr:row>24</xdr:row>
      <xdr:rowOff>0</xdr:rowOff>
    </xdr:to>
    <xdr:graphicFrame macro="">
      <xdr:nvGraphicFramePr>
        <xdr:cNvPr id="1117"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24</xdr:row>
      <xdr:rowOff>0</xdr:rowOff>
    </xdr:from>
    <xdr:to>
      <xdr:col>10</xdr:col>
      <xdr:colOff>0</xdr:colOff>
      <xdr:row>24</xdr:row>
      <xdr:rowOff>0</xdr:rowOff>
    </xdr:to>
    <xdr:graphicFrame macro="">
      <xdr:nvGraphicFramePr>
        <xdr:cNvPr id="11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57150</xdr:colOff>
      <xdr:row>23</xdr:row>
      <xdr:rowOff>66675</xdr:rowOff>
    </xdr:from>
    <xdr:to>
      <xdr:col>3</xdr:col>
      <xdr:colOff>1200150</xdr:colOff>
      <xdr:row>43</xdr:row>
      <xdr:rowOff>190500</xdr:rowOff>
    </xdr:to>
    <xdr:graphicFrame macro="">
      <xdr:nvGraphicFramePr>
        <xdr:cNvPr id="827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23</xdr:row>
      <xdr:rowOff>0</xdr:rowOff>
    </xdr:from>
    <xdr:to>
      <xdr:col>4</xdr:col>
      <xdr:colOff>0</xdr:colOff>
      <xdr:row>23</xdr:row>
      <xdr:rowOff>0</xdr:rowOff>
    </xdr:to>
    <xdr:graphicFrame macro="">
      <xdr:nvGraphicFramePr>
        <xdr:cNvPr id="827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57150</xdr:colOff>
      <xdr:row>23</xdr:row>
      <xdr:rowOff>66675</xdr:rowOff>
    </xdr:from>
    <xdr:to>
      <xdr:col>8</xdr:col>
      <xdr:colOff>1200150</xdr:colOff>
      <xdr:row>43</xdr:row>
      <xdr:rowOff>190500</xdr:rowOff>
    </xdr:to>
    <xdr:graphicFrame macro="">
      <xdr:nvGraphicFramePr>
        <xdr:cNvPr id="8278"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57150</xdr:colOff>
      <xdr:row>23</xdr:row>
      <xdr:rowOff>66675</xdr:rowOff>
    </xdr:from>
    <xdr:to>
      <xdr:col>13</xdr:col>
      <xdr:colOff>1200150</xdr:colOff>
      <xdr:row>43</xdr:row>
      <xdr:rowOff>190500</xdr:rowOff>
    </xdr:to>
    <xdr:graphicFrame macro="">
      <xdr:nvGraphicFramePr>
        <xdr:cNvPr id="8279"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57150</xdr:colOff>
      <xdr:row>63</xdr:row>
      <xdr:rowOff>66675</xdr:rowOff>
    </xdr:from>
    <xdr:to>
      <xdr:col>3</xdr:col>
      <xdr:colOff>1200150</xdr:colOff>
      <xdr:row>83</xdr:row>
      <xdr:rowOff>190500</xdr:rowOff>
    </xdr:to>
    <xdr:graphicFrame macro="">
      <xdr:nvGraphicFramePr>
        <xdr:cNvPr id="8280"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57150</xdr:colOff>
      <xdr:row>63</xdr:row>
      <xdr:rowOff>66675</xdr:rowOff>
    </xdr:from>
    <xdr:to>
      <xdr:col>8</xdr:col>
      <xdr:colOff>1200150</xdr:colOff>
      <xdr:row>83</xdr:row>
      <xdr:rowOff>190500</xdr:rowOff>
    </xdr:to>
    <xdr:graphicFrame macro="">
      <xdr:nvGraphicFramePr>
        <xdr:cNvPr id="8281"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57150</xdr:colOff>
      <xdr:row>63</xdr:row>
      <xdr:rowOff>66675</xdr:rowOff>
    </xdr:from>
    <xdr:to>
      <xdr:col>13</xdr:col>
      <xdr:colOff>1200150</xdr:colOff>
      <xdr:row>83</xdr:row>
      <xdr:rowOff>190500</xdr:rowOff>
    </xdr:to>
    <xdr:graphicFrame macro="">
      <xdr:nvGraphicFramePr>
        <xdr:cNvPr id="8282"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57150</xdr:colOff>
      <xdr:row>24</xdr:row>
      <xdr:rowOff>66675</xdr:rowOff>
    </xdr:from>
    <xdr:to>
      <xdr:col>3</xdr:col>
      <xdr:colOff>1181100</xdr:colOff>
      <xdr:row>44</xdr:row>
      <xdr:rowOff>190500</xdr:rowOff>
    </xdr:to>
    <xdr:graphicFrame macro="">
      <xdr:nvGraphicFramePr>
        <xdr:cNvPr id="315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24</xdr:row>
      <xdr:rowOff>0</xdr:rowOff>
    </xdr:from>
    <xdr:to>
      <xdr:col>4</xdr:col>
      <xdr:colOff>0</xdr:colOff>
      <xdr:row>24</xdr:row>
      <xdr:rowOff>0</xdr:rowOff>
    </xdr:to>
    <xdr:graphicFrame macro="">
      <xdr:nvGraphicFramePr>
        <xdr:cNvPr id="315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57150</xdr:colOff>
      <xdr:row>24</xdr:row>
      <xdr:rowOff>66675</xdr:rowOff>
    </xdr:from>
    <xdr:to>
      <xdr:col>8</xdr:col>
      <xdr:colOff>1181100</xdr:colOff>
      <xdr:row>44</xdr:row>
      <xdr:rowOff>190500</xdr:rowOff>
    </xdr:to>
    <xdr:graphicFrame macro="">
      <xdr:nvGraphicFramePr>
        <xdr:cNvPr id="315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57150</xdr:colOff>
      <xdr:row>24</xdr:row>
      <xdr:rowOff>66675</xdr:rowOff>
    </xdr:from>
    <xdr:to>
      <xdr:col>13</xdr:col>
      <xdr:colOff>1181100</xdr:colOff>
      <xdr:row>44</xdr:row>
      <xdr:rowOff>190500</xdr:rowOff>
    </xdr:to>
    <xdr:graphicFrame macro="">
      <xdr:nvGraphicFramePr>
        <xdr:cNvPr id="3158"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57150</xdr:colOff>
      <xdr:row>67</xdr:row>
      <xdr:rowOff>66675</xdr:rowOff>
    </xdr:from>
    <xdr:to>
      <xdr:col>3</xdr:col>
      <xdr:colOff>1181100</xdr:colOff>
      <xdr:row>87</xdr:row>
      <xdr:rowOff>190500</xdr:rowOff>
    </xdr:to>
    <xdr:graphicFrame macro="">
      <xdr:nvGraphicFramePr>
        <xdr:cNvPr id="3159"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57150</xdr:colOff>
      <xdr:row>67</xdr:row>
      <xdr:rowOff>66675</xdr:rowOff>
    </xdr:from>
    <xdr:to>
      <xdr:col>8</xdr:col>
      <xdr:colOff>1181100</xdr:colOff>
      <xdr:row>87</xdr:row>
      <xdr:rowOff>190500</xdr:rowOff>
    </xdr:to>
    <xdr:graphicFrame macro="">
      <xdr:nvGraphicFramePr>
        <xdr:cNvPr id="3160"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57150</xdr:colOff>
      <xdr:row>67</xdr:row>
      <xdr:rowOff>66675</xdr:rowOff>
    </xdr:from>
    <xdr:to>
      <xdr:col>13</xdr:col>
      <xdr:colOff>1181100</xdr:colOff>
      <xdr:row>87</xdr:row>
      <xdr:rowOff>190500</xdr:rowOff>
    </xdr:to>
    <xdr:graphicFrame macro="">
      <xdr:nvGraphicFramePr>
        <xdr:cNvPr id="3161"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23</xdr:row>
      <xdr:rowOff>0</xdr:rowOff>
    </xdr:from>
    <xdr:to>
      <xdr:col>4</xdr:col>
      <xdr:colOff>0</xdr:colOff>
      <xdr:row>23</xdr:row>
      <xdr:rowOff>0</xdr:rowOff>
    </xdr:to>
    <xdr:graphicFrame macro="">
      <xdr:nvGraphicFramePr>
        <xdr:cNvPr id="929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57150</xdr:colOff>
      <xdr:row>23</xdr:row>
      <xdr:rowOff>66675</xdr:rowOff>
    </xdr:from>
    <xdr:to>
      <xdr:col>3</xdr:col>
      <xdr:colOff>1200150</xdr:colOff>
      <xdr:row>43</xdr:row>
      <xdr:rowOff>190500</xdr:rowOff>
    </xdr:to>
    <xdr:graphicFrame macro="">
      <xdr:nvGraphicFramePr>
        <xdr:cNvPr id="9294"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57150</xdr:colOff>
      <xdr:row>23</xdr:row>
      <xdr:rowOff>66675</xdr:rowOff>
    </xdr:from>
    <xdr:to>
      <xdr:col>8</xdr:col>
      <xdr:colOff>1200150</xdr:colOff>
      <xdr:row>43</xdr:row>
      <xdr:rowOff>190500</xdr:rowOff>
    </xdr:to>
    <xdr:graphicFrame macro="">
      <xdr:nvGraphicFramePr>
        <xdr:cNvPr id="9295"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57150</xdr:colOff>
      <xdr:row>23</xdr:row>
      <xdr:rowOff>66675</xdr:rowOff>
    </xdr:from>
    <xdr:to>
      <xdr:col>13</xdr:col>
      <xdr:colOff>1200150</xdr:colOff>
      <xdr:row>43</xdr:row>
      <xdr:rowOff>190500</xdr:rowOff>
    </xdr:to>
    <xdr:graphicFrame macro="">
      <xdr:nvGraphicFramePr>
        <xdr:cNvPr id="929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57150</xdr:colOff>
      <xdr:row>63</xdr:row>
      <xdr:rowOff>66675</xdr:rowOff>
    </xdr:from>
    <xdr:to>
      <xdr:col>3</xdr:col>
      <xdr:colOff>1200150</xdr:colOff>
      <xdr:row>83</xdr:row>
      <xdr:rowOff>190500</xdr:rowOff>
    </xdr:to>
    <xdr:graphicFrame macro="">
      <xdr:nvGraphicFramePr>
        <xdr:cNvPr id="9297"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57150</xdr:colOff>
      <xdr:row>63</xdr:row>
      <xdr:rowOff>66675</xdr:rowOff>
    </xdr:from>
    <xdr:to>
      <xdr:col>8</xdr:col>
      <xdr:colOff>1200150</xdr:colOff>
      <xdr:row>83</xdr:row>
      <xdr:rowOff>190500</xdr:rowOff>
    </xdr:to>
    <xdr:graphicFrame macro="">
      <xdr:nvGraphicFramePr>
        <xdr:cNvPr id="9298"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57150</xdr:colOff>
      <xdr:row>63</xdr:row>
      <xdr:rowOff>66675</xdr:rowOff>
    </xdr:from>
    <xdr:to>
      <xdr:col>13</xdr:col>
      <xdr:colOff>1200150</xdr:colOff>
      <xdr:row>83</xdr:row>
      <xdr:rowOff>190500</xdr:rowOff>
    </xdr:to>
    <xdr:graphicFrame macro="">
      <xdr:nvGraphicFramePr>
        <xdr:cNvPr id="9299"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24</xdr:row>
      <xdr:rowOff>0</xdr:rowOff>
    </xdr:from>
    <xdr:to>
      <xdr:col>4</xdr:col>
      <xdr:colOff>0</xdr:colOff>
      <xdr:row>24</xdr:row>
      <xdr:rowOff>0</xdr:rowOff>
    </xdr:to>
    <xdr:graphicFrame macro="">
      <xdr:nvGraphicFramePr>
        <xdr:cNvPr id="417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57150</xdr:colOff>
      <xdr:row>24</xdr:row>
      <xdr:rowOff>66675</xdr:rowOff>
    </xdr:from>
    <xdr:to>
      <xdr:col>3</xdr:col>
      <xdr:colOff>1181100</xdr:colOff>
      <xdr:row>44</xdr:row>
      <xdr:rowOff>190500</xdr:rowOff>
    </xdr:to>
    <xdr:graphicFrame macro="">
      <xdr:nvGraphicFramePr>
        <xdr:cNvPr id="4174"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57150</xdr:colOff>
      <xdr:row>24</xdr:row>
      <xdr:rowOff>66675</xdr:rowOff>
    </xdr:from>
    <xdr:to>
      <xdr:col>8</xdr:col>
      <xdr:colOff>1181100</xdr:colOff>
      <xdr:row>44</xdr:row>
      <xdr:rowOff>190500</xdr:rowOff>
    </xdr:to>
    <xdr:graphicFrame macro="">
      <xdr:nvGraphicFramePr>
        <xdr:cNvPr id="4175"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57150</xdr:colOff>
      <xdr:row>24</xdr:row>
      <xdr:rowOff>66675</xdr:rowOff>
    </xdr:from>
    <xdr:to>
      <xdr:col>13</xdr:col>
      <xdr:colOff>1181100</xdr:colOff>
      <xdr:row>44</xdr:row>
      <xdr:rowOff>190500</xdr:rowOff>
    </xdr:to>
    <xdr:graphicFrame macro="">
      <xdr:nvGraphicFramePr>
        <xdr:cNvPr id="417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57150</xdr:colOff>
      <xdr:row>67</xdr:row>
      <xdr:rowOff>66675</xdr:rowOff>
    </xdr:from>
    <xdr:to>
      <xdr:col>3</xdr:col>
      <xdr:colOff>1181100</xdr:colOff>
      <xdr:row>87</xdr:row>
      <xdr:rowOff>190500</xdr:rowOff>
    </xdr:to>
    <xdr:graphicFrame macro="">
      <xdr:nvGraphicFramePr>
        <xdr:cNvPr id="4177"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57150</xdr:colOff>
      <xdr:row>67</xdr:row>
      <xdr:rowOff>66675</xdr:rowOff>
    </xdr:from>
    <xdr:to>
      <xdr:col>8</xdr:col>
      <xdr:colOff>1181100</xdr:colOff>
      <xdr:row>87</xdr:row>
      <xdr:rowOff>190500</xdr:rowOff>
    </xdr:to>
    <xdr:graphicFrame macro="">
      <xdr:nvGraphicFramePr>
        <xdr:cNvPr id="4178"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57150</xdr:colOff>
      <xdr:row>67</xdr:row>
      <xdr:rowOff>66675</xdr:rowOff>
    </xdr:from>
    <xdr:to>
      <xdr:col>13</xdr:col>
      <xdr:colOff>1181100</xdr:colOff>
      <xdr:row>87</xdr:row>
      <xdr:rowOff>190500</xdr:rowOff>
    </xdr:to>
    <xdr:graphicFrame macro="">
      <xdr:nvGraphicFramePr>
        <xdr:cNvPr id="4179"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4</xdr:col>
      <xdr:colOff>0</xdr:colOff>
      <xdr:row>23</xdr:row>
      <xdr:rowOff>0</xdr:rowOff>
    </xdr:from>
    <xdr:to>
      <xdr:col>4</xdr:col>
      <xdr:colOff>0</xdr:colOff>
      <xdr:row>23</xdr:row>
      <xdr:rowOff>0</xdr:rowOff>
    </xdr:to>
    <xdr:graphicFrame macro="">
      <xdr:nvGraphicFramePr>
        <xdr:cNvPr id="1031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57150</xdr:colOff>
      <xdr:row>63</xdr:row>
      <xdr:rowOff>66675</xdr:rowOff>
    </xdr:from>
    <xdr:to>
      <xdr:col>3</xdr:col>
      <xdr:colOff>1200150</xdr:colOff>
      <xdr:row>83</xdr:row>
      <xdr:rowOff>190500</xdr:rowOff>
    </xdr:to>
    <xdr:graphicFrame macro="">
      <xdr:nvGraphicFramePr>
        <xdr:cNvPr id="10318"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57150</xdr:colOff>
      <xdr:row>63</xdr:row>
      <xdr:rowOff>66675</xdr:rowOff>
    </xdr:from>
    <xdr:to>
      <xdr:col>8</xdr:col>
      <xdr:colOff>1200150</xdr:colOff>
      <xdr:row>83</xdr:row>
      <xdr:rowOff>190500</xdr:rowOff>
    </xdr:to>
    <xdr:graphicFrame macro="">
      <xdr:nvGraphicFramePr>
        <xdr:cNvPr id="1031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57150</xdr:colOff>
      <xdr:row>63</xdr:row>
      <xdr:rowOff>66675</xdr:rowOff>
    </xdr:from>
    <xdr:to>
      <xdr:col>13</xdr:col>
      <xdr:colOff>1200150</xdr:colOff>
      <xdr:row>83</xdr:row>
      <xdr:rowOff>190500</xdr:rowOff>
    </xdr:to>
    <xdr:graphicFrame macro="">
      <xdr:nvGraphicFramePr>
        <xdr:cNvPr id="1032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57150</xdr:colOff>
      <xdr:row>23</xdr:row>
      <xdr:rowOff>66675</xdr:rowOff>
    </xdr:from>
    <xdr:to>
      <xdr:col>3</xdr:col>
      <xdr:colOff>1200150</xdr:colOff>
      <xdr:row>43</xdr:row>
      <xdr:rowOff>190500</xdr:rowOff>
    </xdr:to>
    <xdr:graphicFrame macro="">
      <xdr:nvGraphicFramePr>
        <xdr:cNvPr id="1032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57150</xdr:colOff>
      <xdr:row>23</xdr:row>
      <xdr:rowOff>66675</xdr:rowOff>
    </xdr:from>
    <xdr:to>
      <xdr:col>8</xdr:col>
      <xdr:colOff>1200150</xdr:colOff>
      <xdr:row>43</xdr:row>
      <xdr:rowOff>190500</xdr:rowOff>
    </xdr:to>
    <xdr:graphicFrame macro="">
      <xdr:nvGraphicFramePr>
        <xdr:cNvPr id="1032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57150</xdr:colOff>
      <xdr:row>23</xdr:row>
      <xdr:rowOff>66675</xdr:rowOff>
    </xdr:from>
    <xdr:to>
      <xdr:col>13</xdr:col>
      <xdr:colOff>1200150</xdr:colOff>
      <xdr:row>43</xdr:row>
      <xdr:rowOff>190500</xdr:rowOff>
    </xdr:to>
    <xdr:graphicFrame macro="">
      <xdr:nvGraphicFramePr>
        <xdr:cNvPr id="1032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4</xdr:col>
      <xdr:colOff>0</xdr:colOff>
      <xdr:row>24</xdr:row>
      <xdr:rowOff>0</xdr:rowOff>
    </xdr:from>
    <xdr:to>
      <xdr:col>4</xdr:col>
      <xdr:colOff>0</xdr:colOff>
      <xdr:row>24</xdr:row>
      <xdr:rowOff>0</xdr:rowOff>
    </xdr:to>
    <xdr:graphicFrame macro="">
      <xdr:nvGraphicFramePr>
        <xdr:cNvPr id="519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57150</xdr:colOff>
      <xdr:row>24</xdr:row>
      <xdr:rowOff>66675</xdr:rowOff>
    </xdr:from>
    <xdr:to>
      <xdr:col>3</xdr:col>
      <xdr:colOff>1181100</xdr:colOff>
      <xdr:row>44</xdr:row>
      <xdr:rowOff>190500</xdr:rowOff>
    </xdr:to>
    <xdr:graphicFrame macro="">
      <xdr:nvGraphicFramePr>
        <xdr:cNvPr id="5198"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57150</xdr:colOff>
      <xdr:row>24</xdr:row>
      <xdr:rowOff>66675</xdr:rowOff>
    </xdr:from>
    <xdr:to>
      <xdr:col>8</xdr:col>
      <xdr:colOff>1181100</xdr:colOff>
      <xdr:row>44</xdr:row>
      <xdr:rowOff>190500</xdr:rowOff>
    </xdr:to>
    <xdr:graphicFrame macro="">
      <xdr:nvGraphicFramePr>
        <xdr:cNvPr id="519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57150</xdr:colOff>
      <xdr:row>24</xdr:row>
      <xdr:rowOff>66675</xdr:rowOff>
    </xdr:from>
    <xdr:to>
      <xdr:col>13</xdr:col>
      <xdr:colOff>1181100</xdr:colOff>
      <xdr:row>44</xdr:row>
      <xdr:rowOff>190500</xdr:rowOff>
    </xdr:to>
    <xdr:graphicFrame macro="">
      <xdr:nvGraphicFramePr>
        <xdr:cNvPr id="520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57150</xdr:colOff>
      <xdr:row>67</xdr:row>
      <xdr:rowOff>66675</xdr:rowOff>
    </xdr:from>
    <xdr:to>
      <xdr:col>3</xdr:col>
      <xdr:colOff>1181100</xdr:colOff>
      <xdr:row>87</xdr:row>
      <xdr:rowOff>190500</xdr:rowOff>
    </xdr:to>
    <xdr:graphicFrame macro="">
      <xdr:nvGraphicFramePr>
        <xdr:cNvPr id="520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57150</xdr:colOff>
      <xdr:row>67</xdr:row>
      <xdr:rowOff>66675</xdr:rowOff>
    </xdr:from>
    <xdr:to>
      <xdr:col>8</xdr:col>
      <xdr:colOff>1181100</xdr:colOff>
      <xdr:row>87</xdr:row>
      <xdr:rowOff>190500</xdr:rowOff>
    </xdr:to>
    <xdr:graphicFrame macro="">
      <xdr:nvGraphicFramePr>
        <xdr:cNvPr id="520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57150</xdr:colOff>
      <xdr:row>67</xdr:row>
      <xdr:rowOff>66675</xdr:rowOff>
    </xdr:from>
    <xdr:to>
      <xdr:col>13</xdr:col>
      <xdr:colOff>1181100</xdr:colOff>
      <xdr:row>87</xdr:row>
      <xdr:rowOff>190500</xdr:rowOff>
    </xdr:to>
    <xdr:graphicFrame macro="">
      <xdr:nvGraphicFramePr>
        <xdr:cNvPr id="520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4</xdr:col>
      <xdr:colOff>0</xdr:colOff>
      <xdr:row>23</xdr:row>
      <xdr:rowOff>0</xdr:rowOff>
    </xdr:from>
    <xdr:to>
      <xdr:col>4</xdr:col>
      <xdr:colOff>0</xdr:colOff>
      <xdr:row>23</xdr:row>
      <xdr:rowOff>0</xdr:rowOff>
    </xdr:to>
    <xdr:graphicFrame macro="">
      <xdr:nvGraphicFramePr>
        <xdr:cNvPr id="1134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57150</xdr:colOff>
      <xdr:row>23</xdr:row>
      <xdr:rowOff>66675</xdr:rowOff>
    </xdr:from>
    <xdr:to>
      <xdr:col>3</xdr:col>
      <xdr:colOff>1200150</xdr:colOff>
      <xdr:row>43</xdr:row>
      <xdr:rowOff>190500</xdr:rowOff>
    </xdr:to>
    <xdr:graphicFrame macro="">
      <xdr:nvGraphicFramePr>
        <xdr:cNvPr id="11342"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57150</xdr:colOff>
      <xdr:row>23</xdr:row>
      <xdr:rowOff>66675</xdr:rowOff>
    </xdr:from>
    <xdr:to>
      <xdr:col>8</xdr:col>
      <xdr:colOff>1200150</xdr:colOff>
      <xdr:row>43</xdr:row>
      <xdr:rowOff>190500</xdr:rowOff>
    </xdr:to>
    <xdr:graphicFrame macro="">
      <xdr:nvGraphicFramePr>
        <xdr:cNvPr id="11343"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57150</xdr:colOff>
      <xdr:row>23</xdr:row>
      <xdr:rowOff>66675</xdr:rowOff>
    </xdr:from>
    <xdr:to>
      <xdr:col>13</xdr:col>
      <xdr:colOff>1200150</xdr:colOff>
      <xdr:row>43</xdr:row>
      <xdr:rowOff>190500</xdr:rowOff>
    </xdr:to>
    <xdr:graphicFrame macro="">
      <xdr:nvGraphicFramePr>
        <xdr:cNvPr id="1134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57150</xdr:colOff>
      <xdr:row>63</xdr:row>
      <xdr:rowOff>66675</xdr:rowOff>
    </xdr:from>
    <xdr:to>
      <xdr:col>3</xdr:col>
      <xdr:colOff>1200150</xdr:colOff>
      <xdr:row>83</xdr:row>
      <xdr:rowOff>190500</xdr:rowOff>
    </xdr:to>
    <xdr:graphicFrame macro="">
      <xdr:nvGraphicFramePr>
        <xdr:cNvPr id="1134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57150</xdr:colOff>
      <xdr:row>63</xdr:row>
      <xdr:rowOff>66675</xdr:rowOff>
    </xdr:from>
    <xdr:to>
      <xdr:col>8</xdr:col>
      <xdr:colOff>1200150</xdr:colOff>
      <xdr:row>83</xdr:row>
      <xdr:rowOff>190500</xdr:rowOff>
    </xdr:to>
    <xdr:graphicFrame macro="">
      <xdr:nvGraphicFramePr>
        <xdr:cNvPr id="11346"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57150</xdr:colOff>
      <xdr:row>63</xdr:row>
      <xdr:rowOff>66675</xdr:rowOff>
    </xdr:from>
    <xdr:to>
      <xdr:col>13</xdr:col>
      <xdr:colOff>1200150</xdr:colOff>
      <xdr:row>83</xdr:row>
      <xdr:rowOff>190500</xdr:rowOff>
    </xdr:to>
    <xdr:graphicFrame macro="">
      <xdr:nvGraphicFramePr>
        <xdr:cNvPr id="11347"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4</xdr:col>
      <xdr:colOff>0</xdr:colOff>
      <xdr:row>24</xdr:row>
      <xdr:rowOff>0</xdr:rowOff>
    </xdr:from>
    <xdr:to>
      <xdr:col>4</xdr:col>
      <xdr:colOff>0</xdr:colOff>
      <xdr:row>24</xdr:row>
      <xdr:rowOff>0</xdr:rowOff>
    </xdr:to>
    <xdr:graphicFrame macro="">
      <xdr:nvGraphicFramePr>
        <xdr:cNvPr id="622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57150</xdr:colOff>
      <xdr:row>24</xdr:row>
      <xdr:rowOff>66675</xdr:rowOff>
    </xdr:from>
    <xdr:to>
      <xdr:col>3</xdr:col>
      <xdr:colOff>1181100</xdr:colOff>
      <xdr:row>44</xdr:row>
      <xdr:rowOff>190500</xdr:rowOff>
    </xdr:to>
    <xdr:graphicFrame macro="">
      <xdr:nvGraphicFramePr>
        <xdr:cNvPr id="622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57150</xdr:colOff>
      <xdr:row>24</xdr:row>
      <xdr:rowOff>66675</xdr:rowOff>
    </xdr:from>
    <xdr:to>
      <xdr:col>8</xdr:col>
      <xdr:colOff>1181100</xdr:colOff>
      <xdr:row>44</xdr:row>
      <xdr:rowOff>190500</xdr:rowOff>
    </xdr:to>
    <xdr:graphicFrame macro="">
      <xdr:nvGraphicFramePr>
        <xdr:cNvPr id="622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57150</xdr:colOff>
      <xdr:row>24</xdr:row>
      <xdr:rowOff>66675</xdr:rowOff>
    </xdr:from>
    <xdr:to>
      <xdr:col>13</xdr:col>
      <xdr:colOff>1181100</xdr:colOff>
      <xdr:row>44</xdr:row>
      <xdr:rowOff>190500</xdr:rowOff>
    </xdr:to>
    <xdr:graphicFrame macro="">
      <xdr:nvGraphicFramePr>
        <xdr:cNvPr id="6226"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57150</xdr:colOff>
      <xdr:row>67</xdr:row>
      <xdr:rowOff>66675</xdr:rowOff>
    </xdr:from>
    <xdr:to>
      <xdr:col>3</xdr:col>
      <xdr:colOff>1181100</xdr:colOff>
      <xdr:row>87</xdr:row>
      <xdr:rowOff>190500</xdr:rowOff>
    </xdr:to>
    <xdr:graphicFrame macro="">
      <xdr:nvGraphicFramePr>
        <xdr:cNvPr id="6227"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57150</xdr:colOff>
      <xdr:row>67</xdr:row>
      <xdr:rowOff>66675</xdr:rowOff>
    </xdr:from>
    <xdr:to>
      <xdr:col>8</xdr:col>
      <xdr:colOff>1181100</xdr:colOff>
      <xdr:row>87</xdr:row>
      <xdr:rowOff>190500</xdr:rowOff>
    </xdr:to>
    <xdr:graphicFrame macro="">
      <xdr:nvGraphicFramePr>
        <xdr:cNvPr id="6228"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57150</xdr:colOff>
      <xdr:row>67</xdr:row>
      <xdr:rowOff>66675</xdr:rowOff>
    </xdr:from>
    <xdr:to>
      <xdr:col>13</xdr:col>
      <xdr:colOff>1181100</xdr:colOff>
      <xdr:row>87</xdr:row>
      <xdr:rowOff>190500</xdr:rowOff>
    </xdr:to>
    <xdr:graphicFrame macro="">
      <xdr:nvGraphicFramePr>
        <xdr:cNvPr id="6229"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10"/>
  </sheetPr>
  <dimension ref="A1:AA1009"/>
  <sheetViews>
    <sheetView tabSelected="1" topLeftCell="A46" zoomScaleNormal="100" workbookViewId="0">
      <selection activeCell="A28" sqref="A28:P29"/>
    </sheetView>
  </sheetViews>
  <sheetFormatPr defaultColWidth="9.109375" defaultRowHeight="13.2" x14ac:dyDescent="0.25"/>
  <cols>
    <col min="1" max="1" width="10.6640625" style="1" customWidth="1"/>
    <col min="2" max="2" width="11.33203125" style="1" customWidth="1"/>
    <col min="3" max="19" width="10.6640625" style="1" customWidth="1"/>
    <col min="20" max="20" width="15.6640625" style="1" hidden="1" customWidth="1"/>
    <col min="21" max="21" width="10.5546875" style="34" hidden="1" customWidth="1"/>
    <col min="22" max="22" width="10.5546875" style="1" hidden="1" customWidth="1"/>
    <col min="23" max="26" width="9.109375" style="1" hidden="1" customWidth="1"/>
    <col min="27" max="32" width="0" style="1" hidden="1" customWidth="1"/>
    <col min="33" max="16384" width="9.109375" style="1"/>
  </cols>
  <sheetData>
    <row r="1" spans="1:24" ht="21" x14ac:dyDescent="0.4">
      <c r="A1" s="266" t="s">
        <v>0</v>
      </c>
      <c r="B1" s="266"/>
      <c r="C1" s="266"/>
      <c r="D1" s="266"/>
      <c r="E1" s="266"/>
      <c r="F1" s="266"/>
      <c r="G1" s="266"/>
      <c r="H1" s="266"/>
      <c r="I1" s="266"/>
      <c r="J1" s="266"/>
      <c r="K1" s="266"/>
      <c r="L1" s="266"/>
      <c r="M1" s="266"/>
      <c r="N1" s="266"/>
      <c r="O1" s="266"/>
      <c r="P1" s="266"/>
      <c r="Q1" s="266"/>
      <c r="R1" s="148"/>
      <c r="S1" s="148"/>
    </row>
    <row r="2" spans="1:24" ht="15.6" x14ac:dyDescent="0.3">
      <c r="C2" s="307" t="s">
        <v>89</v>
      </c>
      <c r="D2" s="307"/>
      <c r="E2" s="307"/>
      <c r="F2" s="307"/>
      <c r="G2" s="307"/>
      <c r="H2" s="307"/>
      <c r="I2" s="307"/>
      <c r="J2" s="307"/>
      <c r="K2" s="307"/>
      <c r="L2" s="307"/>
      <c r="M2" s="307"/>
      <c r="N2" s="307"/>
      <c r="O2" s="307"/>
      <c r="P2" s="103"/>
      <c r="Q2" s="103"/>
      <c r="R2" s="103"/>
      <c r="S2" s="103"/>
    </row>
    <row r="3" spans="1:24" ht="15.75" customHeight="1" x14ac:dyDescent="0.3">
      <c r="D3" s="111"/>
      <c r="E3" s="111"/>
      <c r="F3" s="111"/>
      <c r="G3" s="111"/>
      <c r="H3" s="111"/>
      <c r="I3" s="103" t="s">
        <v>139</v>
      </c>
      <c r="J3" s="111"/>
      <c r="K3" s="111"/>
      <c r="L3" s="111"/>
      <c r="M3" s="111"/>
      <c r="N3" s="111"/>
      <c r="O3" s="111"/>
      <c r="P3" s="111"/>
      <c r="Q3" s="111"/>
      <c r="R3" s="111"/>
      <c r="S3" s="111"/>
    </row>
    <row r="4" spans="1:24" ht="15.75" customHeight="1" x14ac:dyDescent="0.25">
      <c r="C4" s="108"/>
      <c r="D4" s="108"/>
      <c r="E4" s="108"/>
      <c r="F4" s="108"/>
      <c r="G4" s="108"/>
      <c r="H4" s="108"/>
      <c r="I4" s="109" t="s">
        <v>161</v>
      </c>
      <c r="J4" s="108"/>
      <c r="K4" s="108"/>
      <c r="L4" s="108"/>
      <c r="M4" s="108"/>
      <c r="N4" s="108"/>
      <c r="O4" s="108"/>
      <c r="P4" s="108"/>
      <c r="Q4" s="108"/>
      <c r="R4" s="108"/>
      <c r="S4" s="108"/>
    </row>
    <row r="5" spans="1:24" ht="15.75" customHeight="1" thickBot="1" x14ac:dyDescent="0.3">
      <c r="C5" s="108"/>
      <c r="D5" s="108"/>
      <c r="E5" s="108"/>
      <c r="F5" s="108"/>
      <c r="G5" s="108"/>
      <c r="H5" s="108"/>
      <c r="I5" s="109"/>
      <c r="J5" s="108"/>
      <c r="K5" s="108"/>
      <c r="L5" s="108"/>
      <c r="M5" s="108"/>
      <c r="N5" s="108"/>
      <c r="O5" s="108"/>
      <c r="P5" s="108"/>
      <c r="Q5" s="108"/>
      <c r="R5" s="108"/>
      <c r="S5" s="108"/>
    </row>
    <row r="6" spans="1:24" ht="13.8" thickBot="1" x14ac:dyDescent="0.3">
      <c r="F6" s="286" t="s">
        <v>71</v>
      </c>
      <c r="G6" s="287"/>
      <c r="H6" s="287"/>
      <c r="I6" s="287"/>
      <c r="J6" s="287"/>
      <c r="K6" s="287"/>
      <c r="L6" s="288"/>
    </row>
    <row r="7" spans="1:24" ht="12.75" customHeight="1" x14ac:dyDescent="0.25">
      <c r="F7" s="6"/>
      <c r="G7" s="317" t="s">
        <v>70</v>
      </c>
      <c r="H7" s="318"/>
      <c r="I7" s="289" t="s">
        <v>162</v>
      </c>
      <c r="J7" s="289"/>
      <c r="K7" s="289"/>
      <c r="L7" s="290"/>
    </row>
    <row r="8" spans="1:24" x14ac:dyDescent="0.25">
      <c r="F8" s="6"/>
      <c r="G8" s="8"/>
      <c r="H8" s="2"/>
      <c r="I8" s="291"/>
      <c r="J8" s="291"/>
      <c r="K8" s="291"/>
      <c r="L8" s="292"/>
    </row>
    <row r="9" spans="1:24" x14ac:dyDescent="0.25">
      <c r="F9" s="6"/>
      <c r="G9" s="8"/>
      <c r="H9" s="3" t="s">
        <v>69</v>
      </c>
      <c r="I9" s="302">
        <v>42744</v>
      </c>
      <c r="J9" s="302"/>
      <c r="K9" s="302"/>
      <c r="L9" s="303"/>
    </row>
    <row r="10" spans="1:24" ht="12.75" customHeight="1" x14ac:dyDescent="0.25">
      <c r="F10" s="6"/>
      <c r="G10" s="8"/>
      <c r="H10" s="3" t="s">
        <v>72</v>
      </c>
      <c r="I10" s="291" t="s">
        <v>159</v>
      </c>
      <c r="J10" s="291"/>
      <c r="K10" s="291"/>
      <c r="L10" s="292"/>
    </row>
    <row r="11" spans="1:24" ht="12.75" customHeight="1" x14ac:dyDescent="0.25">
      <c r="F11" s="6"/>
      <c r="G11" s="8"/>
      <c r="H11" s="3" t="s">
        <v>123</v>
      </c>
      <c r="I11" s="237" t="s">
        <v>43</v>
      </c>
      <c r="J11" s="116" t="s">
        <v>121</v>
      </c>
      <c r="K11" s="115"/>
      <c r="L11" s="4"/>
    </row>
    <row r="12" spans="1:24" ht="12.75" customHeight="1" x14ac:dyDescent="0.25">
      <c r="F12" s="304" t="s">
        <v>155</v>
      </c>
      <c r="G12" s="305"/>
      <c r="H12" s="305"/>
      <c r="I12" s="305"/>
      <c r="J12" s="305"/>
      <c r="K12" s="305"/>
      <c r="L12" s="306"/>
      <c r="X12" s="117"/>
    </row>
    <row r="13" spans="1:24" x14ac:dyDescent="0.25">
      <c r="F13" s="304"/>
      <c r="G13" s="305"/>
      <c r="H13" s="305"/>
      <c r="I13" s="305"/>
      <c r="J13" s="305"/>
      <c r="K13" s="305"/>
      <c r="L13" s="306"/>
      <c r="X13" s="117"/>
    </row>
    <row r="14" spans="1:24" ht="12.75" customHeight="1" x14ac:dyDescent="0.25">
      <c r="F14" s="6"/>
      <c r="G14" s="7" t="s">
        <v>41</v>
      </c>
      <c r="H14" s="293" t="s">
        <v>160</v>
      </c>
      <c r="I14" s="294"/>
      <c r="J14" s="294"/>
      <c r="K14" s="294"/>
      <c r="L14" s="295"/>
      <c r="X14" s="117"/>
    </row>
    <row r="15" spans="1:24" x14ac:dyDescent="0.25">
      <c r="F15" s="6"/>
      <c r="G15" s="85"/>
      <c r="H15" s="296"/>
      <c r="I15" s="297"/>
      <c r="J15" s="297"/>
      <c r="K15" s="297"/>
      <c r="L15" s="298"/>
      <c r="X15" s="117"/>
    </row>
    <row r="16" spans="1:24" ht="13.8" thickBot="1" x14ac:dyDescent="0.3">
      <c r="F16" s="6"/>
      <c r="G16" s="85"/>
      <c r="H16" s="299"/>
      <c r="I16" s="300"/>
      <c r="J16" s="300"/>
      <c r="K16" s="300"/>
      <c r="L16" s="301"/>
      <c r="X16" s="117"/>
    </row>
    <row r="17" spans="1:24" ht="13.8" thickBot="1" x14ac:dyDescent="0.3">
      <c r="C17" s="5"/>
      <c r="F17" s="286" t="s">
        <v>86</v>
      </c>
      <c r="G17" s="287"/>
      <c r="H17" s="287"/>
      <c r="I17" s="287"/>
      <c r="J17" s="287"/>
      <c r="K17" s="287"/>
      <c r="L17" s="288"/>
      <c r="X17" s="117"/>
    </row>
    <row r="18" spans="1:24" ht="15.6" x14ac:dyDescent="0.35">
      <c r="C18" s="5"/>
      <c r="F18" s="6"/>
      <c r="G18" s="5"/>
      <c r="H18" s="7" t="s">
        <v>73</v>
      </c>
      <c r="I18" s="233">
        <v>20</v>
      </c>
      <c r="J18" s="113" t="s">
        <v>124</v>
      </c>
      <c r="K18" s="114"/>
      <c r="L18" s="4"/>
      <c r="X18" s="117"/>
    </row>
    <row r="19" spans="1:24" x14ac:dyDescent="0.25">
      <c r="C19" s="5"/>
      <c r="F19" s="6"/>
      <c r="G19" s="5"/>
      <c r="H19" s="7" t="s">
        <v>66</v>
      </c>
      <c r="I19" s="235">
        <v>2</v>
      </c>
      <c r="J19" s="112" t="s">
        <v>122</v>
      </c>
      <c r="K19" s="59"/>
      <c r="L19" s="4"/>
      <c r="X19" s="117"/>
    </row>
    <row r="20" spans="1:24" ht="13.8" thickBot="1" x14ac:dyDescent="0.3">
      <c r="C20" s="5"/>
      <c r="F20" s="6"/>
      <c r="G20" s="5"/>
      <c r="H20" s="7" t="s">
        <v>99</v>
      </c>
      <c r="I20" s="236">
        <v>0.40000000000000019</v>
      </c>
      <c r="J20" s="8" t="s">
        <v>125</v>
      </c>
      <c r="K20" s="5"/>
      <c r="L20" s="4"/>
      <c r="X20" s="117"/>
    </row>
    <row r="21" spans="1:24" ht="13.8" thickBot="1" x14ac:dyDescent="0.3">
      <c r="C21" s="5"/>
      <c r="F21" s="286" t="s">
        <v>87</v>
      </c>
      <c r="G21" s="287"/>
      <c r="H21" s="287"/>
      <c r="I21" s="287"/>
      <c r="J21" s="287"/>
      <c r="K21" s="287"/>
      <c r="L21" s="288"/>
      <c r="X21" s="117"/>
    </row>
    <row r="22" spans="1:24" ht="15.6" x14ac:dyDescent="0.35">
      <c r="C22" s="5"/>
      <c r="F22" s="6"/>
      <c r="G22" s="5"/>
      <c r="H22" s="7" t="s">
        <v>73</v>
      </c>
      <c r="I22" s="233">
        <v>10</v>
      </c>
      <c r="J22" s="113" t="s">
        <v>124</v>
      </c>
      <c r="K22" s="114"/>
      <c r="L22" s="4"/>
      <c r="X22" s="117"/>
    </row>
    <row r="23" spans="1:24" x14ac:dyDescent="0.25">
      <c r="C23" s="5"/>
      <c r="F23" s="6"/>
      <c r="G23" s="5"/>
      <c r="H23" s="7" t="s">
        <v>66</v>
      </c>
      <c r="I23" s="234">
        <v>2</v>
      </c>
      <c r="J23" s="112" t="s">
        <v>122</v>
      </c>
      <c r="K23" s="5"/>
      <c r="L23" s="4"/>
      <c r="X23" s="117"/>
    </row>
    <row r="24" spans="1:24" ht="13.8" thickBot="1" x14ac:dyDescent="0.3">
      <c r="C24" s="5"/>
      <c r="F24" s="9"/>
      <c r="G24" s="88"/>
      <c r="H24" s="10" t="s">
        <v>99</v>
      </c>
      <c r="I24" s="232">
        <v>0.86000000000000054</v>
      </c>
      <c r="J24" s="119" t="s">
        <v>125</v>
      </c>
      <c r="K24" s="88"/>
      <c r="L24" s="11"/>
      <c r="X24" s="117"/>
    </row>
    <row r="25" spans="1:24" ht="13.8" thickBot="1" x14ac:dyDescent="0.3">
      <c r="C25" s="5"/>
      <c r="F25" s="5"/>
      <c r="G25" s="5"/>
      <c r="H25" s="7"/>
      <c r="I25" s="184"/>
      <c r="J25" s="8"/>
      <c r="K25" s="5"/>
      <c r="L25" s="5"/>
      <c r="X25" s="117"/>
    </row>
    <row r="26" spans="1:24" ht="13.8" thickBot="1" x14ac:dyDescent="0.3">
      <c r="A26" s="286" t="s">
        <v>138</v>
      </c>
      <c r="B26" s="287"/>
      <c r="C26" s="287"/>
      <c r="D26" s="287"/>
      <c r="E26" s="287"/>
      <c r="F26" s="287"/>
      <c r="G26" s="287"/>
      <c r="H26" s="287"/>
      <c r="I26" s="287"/>
      <c r="J26" s="287"/>
      <c r="K26" s="287"/>
      <c r="L26" s="287"/>
      <c r="M26" s="287"/>
      <c r="N26" s="287"/>
      <c r="O26" s="287"/>
      <c r="P26" s="288"/>
      <c r="X26" s="117"/>
    </row>
    <row r="27" spans="1:24" x14ac:dyDescent="0.25">
      <c r="A27" s="319" t="s">
        <v>151</v>
      </c>
      <c r="B27" s="320"/>
      <c r="C27" s="320"/>
      <c r="D27" s="320"/>
      <c r="E27" s="320"/>
      <c r="F27" s="320"/>
      <c r="G27" s="320"/>
      <c r="H27" s="320"/>
      <c r="I27" s="320"/>
      <c r="J27" s="320"/>
      <c r="K27" s="320"/>
      <c r="L27" s="320"/>
      <c r="M27" s="320"/>
      <c r="N27" s="320"/>
      <c r="O27" s="320"/>
      <c r="P27" s="321"/>
      <c r="X27" s="117"/>
    </row>
    <row r="28" spans="1:24" ht="12.75" customHeight="1" x14ac:dyDescent="0.25">
      <c r="A28" s="322" t="s">
        <v>163</v>
      </c>
      <c r="B28" s="323"/>
      <c r="C28" s="323"/>
      <c r="D28" s="323"/>
      <c r="E28" s="323"/>
      <c r="F28" s="323"/>
      <c r="G28" s="323"/>
      <c r="H28" s="323"/>
      <c r="I28" s="323"/>
      <c r="J28" s="323"/>
      <c r="K28" s="323"/>
      <c r="L28" s="323"/>
      <c r="M28" s="323"/>
      <c r="N28" s="323"/>
      <c r="O28" s="323"/>
      <c r="P28" s="324"/>
      <c r="X28" s="117"/>
    </row>
    <row r="29" spans="1:24" x14ac:dyDescent="0.25">
      <c r="A29" s="322"/>
      <c r="B29" s="323"/>
      <c r="C29" s="323"/>
      <c r="D29" s="323"/>
      <c r="E29" s="323"/>
      <c r="F29" s="323"/>
      <c r="G29" s="323"/>
      <c r="H29" s="323"/>
      <c r="I29" s="323"/>
      <c r="J29" s="323"/>
      <c r="K29" s="323"/>
      <c r="L29" s="323"/>
      <c r="M29" s="323"/>
      <c r="N29" s="323"/>
      <c r="O29" s="323"/>
      <c r="P29" s="324"/>
      <c r="X29" s="117"/>
    </row>
    <row r="30" spans="1:24" x14ac:dyDescent="0.25">
      <c r="A30" s="6"/>
      <c r="B30" s="5"/>
      <c r="C30" s="5"/>
      <c r="D30" s="5"/>
      <c r="E30" s="5"/>
      <c r="F30" s="5"/>
      <c r="G30" s="5"/>
      <c r="H30" s="7" t="s">
        <v>150</v>
      </c>
      <c r="I30" s="230">
        <v>8</v>
      </c>
      <c r="J30" s="8" t="s">
        <v>134</v>
      </c>
      <c r="K30" s="5"/>
      <c r="L30" s="5"/>
      <c r="M30" s="5"/>
      <c r="N30" s="5"/>
      <c r="O30" s="5"/>
      <c r="P30" s="4"/>
      <c r="X30" s="117"/>
    </row>
    <row r="31" spans="1:24" x14ac:dyDescent="0.25">
      <c r="A31" s="6"/>
      <c r="B31" s="5"/>
      <c r="C31" s="5"/>
      <c r="D31" s="5"/>
      <c r="E31" s="5"/>
      <c r="F31" s="5"/>
      <c r="G31" s="5"/>
      <c r="H31" s="7" t="s">
        <v>152</v>
      </c>
      <c r="I31" s="231">
        <v>10</v>
      </c>
      <c r="J31" s="8" t="s">
        <v>149</v>
      </c>
      <c r="K31" s="5"/>
      <c r="L31" s="5"/>
      <c r="M31" s="5"/>
      <c r="N31" s="5"/>
      <c r="O31" s="5"/>
      <c r="P31" s="4"/>
      <c r="X31" s="117"/>
    </row>
    <row r="32" spans="1:24" ht="13.8" thickBot="1" x14ac:dyDescent="0.3">
      <c r="A32" s="9"/>
      <c r="B32" s="88"/>
      <c r="C32" s="88"/>
      <c r="D32" s="88"/>
      <c r="E32" s="88"/>
      <c r="F32" s="88"/>
      <c r="G32" s="88"/>
      <c r="H32" s="194" t="s">
        <v>146</v>
      </c>
      <c r="I32" s="232" t="s">
        <v>135</v>
      </c>
      <c r="J32" s="193" t="s">
        <v>137</v>
      </c>
      <c r="K32" s="88"/>
      <c r="L32" s="88"/>
      <c r="M32" s="88"/>
      <c r="N32" s="88"/>
      <c r="O32" s="88"/>
      <c r="P32" s="11"/>
      <c r="X32" s="117"/>
    </row>
    <row r="33" spans="3:24" ht="13.8" thickBot="1" x14ac:dyDescent="0.3">
      <c r="C33" s="13"/>
      <c r="D33" s="14"/>
      <c r="E33" s="5"/>
      <c r="I33" s="5"/>
      <c r="J33" s="12"/>
      <c r="X33" s="117"/>
    </row>
    <row r="34" spans="3:24" ht="13.8" thickBot="1" x14ac:dyDescent="0.3">
      <c r="C34" s="286" t="s">
        <v>84</v>
      </c>
      <c r="D34" s="287"/>
      <c r="E34" s="287"/>
      <c r="F34" s="287"/>
      <c r="G34" s="287"/>
      <c r="H34" s="287"/>
      <c r="I34" s="287"/>
      <c r="J34" s="287"/>
      <c r="K34" s="287"/>
      <c r="L34" s="287"/>
      <c r="M34" s="276"/>
      <c r="N34" s="276"/>
      <c r="O34" s="277"/>
      <c r="P34" s="39"/>
      <c r="Q34" s="39"/>
      <c r="R34" s="39"/>
      <c r="S34" s="39"/>
      <c r="X34" s="117"/>
    </row>
    <row r="35" spans="3:24" x14ac:dyDescent="0.25">
      <c r="C35" s="284" t="s">
        <v>40</v>
      </c>
      <c r="D35" s="247" t="s">
        <v>62</v>
      </c>
      <c r="E35" s="248"/>
      <c r="F35" s="249"/>
      <c r="G35" s="247" t="s">
        <v>63</v>
      </c>
      <c r="H35" s="248"/>
      <c r="I35" s="249"/>
      <c r="J35" s="247" t="s">
        <v>64</v>
      </c>
      <c r="K35" s="248"/>
      <c r="L35" s="249"/>
      <c r="M35" s="247" t="s">
        <v>65</v>
      </c>
      <c r="N35" s="248"/>
      <c r="O35" s="249"/>
      <c r="P35" s="160"/>
      <c r="Q35" s="160"/>
      <c r="R35" s="160"/>
      <c r="S35" s="160"/>
      <c r="X35" s="117"/>
    </row>
    <row r="36" spans="3:24" x14ac:dyDescent="0.25">
      <c r="C36" s="285"/>
      <c r="D36" s="120" t="s">
        <v>1</v>
      </c>
      <c r="E36" s="121" t="s">
        <v>42</v>
      </c>
      <c r="F36" s="122" t="s">
        <v>93</v>
      </c>
      <c r="G36" s="120" t="s">
        <v>1</v>
      </c>
      <c r="H36" s="121" t="s">
        <v>42</v>
      </c>
      <c r="I36" s="122" t="s">
        <v>93</v>
      </c>
      <c r="J36" s="120" t="s">
        <v>1</v>
      </c>
      <c r="K36" s="121" t="s">
        <v>42</v>
      </c>
      <c r="L36" s="122" t="s">
        <v>93</v>
      </c>
      <c r="M36" s="120" t="s">
        <v>1</v>
      </c>
      <c r="N36" s="121" t="s">
        <v>42</v>
      </c>
      <c r="O36" s="122" t="s">
        <v>93</v>
      </c>
      <c r="P36" s="154"/>
      <c r="Q36" s="154"/>
      <c r="R36" s="154"/>
      <c r="S36" s="154"/>
      <c r="X36" s="117"/>
    </row>
    <row r="37" spans="3:24" ht="13.8" thickBot="1" x14ac:dyDescent="0.3">
      <c r="C37" s="28" t="s">
        <v>38</v>
      </c>
      <c r="D37" s="123" t="s">
        <v>4</v>
      </c>
      <c r="E37" s="124" t="s">
        <v>5</v>
      </c>
      <c r="F37" s="125" t="s">
        <v>28</v>
      </c>
      <c r="G37" s="123" t="s">
        <v>4</v>
      </c>
      <c r="H37" s="124" t="s">
        <v>5</v>
      </c>
      <c r="I37" s="125" t="s">
        <v>28</v>
      </c>
      <c r="J37" s="123" t="s">
        <v>4</v>
      </c>
      <c r="K37" s="124" t="s">
        <v>5</v>
      </c>
      <c r="L37" s="125" t="s">
        <v>28</v>
      </c>
      <c r="M37" s="123" t="s">
        <v>4</v>
      </c>
      <c r="N37" s="124" t="s">
        <v>5</v>
      </c>
      <c r="O37" s="125" t="s">
        <v>28</v>
      </c>
      <c r="P37" s="160"/>
      <c r="Q37" s="160"/>
      <c r="R37" s="160"/>
      <c r="S37" s="160"/>
      <c r="X37" s="117"/>
    </row>
    <row r="38" spans="3:24" x14ac:dyDescent="0.25">
      <c r="C38" s="29">
        <v>2</v>
      </c>
      <c r="D38" s="126">
        <f>VLOOKUP(I18,'Area A'!A6:B196,2)</f>
        <v>2.5603047638898624</v>
      </c>
      <c r="E38" s="127">
        <f t="shared" ref="E38:E43" si="0">$I$20*D38*$I$19</f>
        <v>2.0482438111118908</v>
      </c>
      <c r="F38" s="128">
        <f t="shared" ref="F38:F43" si="1">$I$18*E38*60</f>
        <v>2457.8925733342694</v>
      </c>
      <c r="G38" s="136">
        <f>VLOOKUP(I18,'Area B'!A6:B196,2)</f>
        <v>2.6602577668626113</v>
      </c>
      <c r="H38" s="127">
        <f t="shared" ref="H38:H43" si="2">$I$20*G38*$I$19</f>
        <v>2.1282062134900901</v>
      </c>
      <c r="I38" s="128">
        <f t="shared" ref="I38:I43" si="3">$I$18*H38*60</f>
        <v>2553.847456188108</v>
      </c>
      <c r="J38" s="136">
        <f>VLOOKUP(I18,'Area C'!A6:B196,2)</f>
        <v>2.8611620876642636</v>
      </c>
      <c r="K38" s="127">
        <f t="shared" ref="K38:K43" si="4">$I$20*J38*$I$19</f>
        <v>2.2889296701314121</v>
      </c>
      <c r="L38" s="128">
        <f t="shared" ref="L38:L43" si="5">$I$18*K38*60</f>
        <v>2746.7156041576945</v>
      </c>
      <c r="M38" s="136">
        <f>VLOOKUP(I18,'Area D'!A6:B196,2)</f>
        <v>2.9195552249975423</v>
      </c>
      <c r="N38" s="127">
        <f t="shared" ref="N38:N43" si="6">$I$20*M38*$I$19</f>
        <v>2.335644179998035</v>
      </c>
      <c r="O38" s="128">
        <f t="shared" ref="O38:O43" si="7">$I$18*N38*60</f>
        <v>2802.7730159976418</v>
      </c>
      <c r="P38" s="149"/>
      <c r="Q38" s="149"/>
      <c r="R38" s="149"/>
      <c r="S38" s="149"/>
      <c r="X38" s="117"/>
    </row>
    <row r="39" spans="3:24" x14ac:dyDescent="0.25">
      <c r="C39" s="31">
        <v>5</v>
      </c>
      <c r="D39" s="126">
        <f>VLOOKUP(I18,'Area A'!Y6:Z196,2)</f>
        <v>3.1308571669554848</v>
      </c>
      <c r="E39" s="127">
        <f t="shared" si="0"/>
        <v>2.5046857335643891</v>
      </c>
      <c r="F39" s="128">
        <f t="shared" si="1"/>
        <v>3005.6228802772671</v>
      </c>
      <c r="G39" s="136">
        <f>VLOOKUP(I18,'Area B'!Y6:Z196,2)</f>
        <v>3.2325476657675352</v>
      </c>
      <c r="H39" s="127">
        <f t="shared" si="2"/>
        <v>2.5860381326140294</v>
      </c>
      <c r="I39" s="128">
        <f t="shared" si="3"/>
        <v>3103.2457591368352</v>
      </c>
      <c r="J39" s="136">
        <f>VLOOKUP(I18,'Area C'!Y6:Z197,2)</f>
        <v>3.4362715939515582</v>
      </c>
      <c r="K39" s="127">
        <f t="shared" si="4"/>
        <v>2.7490172751612478</v>
      </c>
      <c r="L39" s="128">
        <f t="shared" si="5"/>
        <v>3298.8207301934972</v>
      </c>
      <c r="M39" s="136">
        <f>VLOOKUP(I18,'Area D'!Y6:Z196,2)</f>
        <v>3.4362715939515582</v>
      </c>
      <c r="N39" s="127">
        <f t="shared" si="6"/>
        <v>2.7490172751612478</v>
      </c>
      <c r="O39" s="128">
        <f t="shared" si="7"/>
        <v>3298.8207301934972</v>
      </c>
      <c r="P39" s="149"/>
      <c r="Q39" s="149"/>
      <c r="R39" s="149"/>
      <c r="S39" s="149"/>
      <c r="X39" s="117"/>
    </row>
    <row r="40" spans="3:24" x14ac:dyDescent="0.25">
      <c r="C40" s="31">
        <v>10</v>
      </c>
      <c r="D40" s="126">
        <f>VLOOKUP(I18,'Area A'!AW6:AX196,2)</f>
        <v>3.5611083606683431</v>
      </c>
      <c r="E40" s="127">
        <f t="shared" si="0"/>
        <v>2.8488866885346757</v>
      </c>
      <c r="F40" s="128">
        <f t="shared" si="1"/>
        <v>3418.6640262416113</v>
      </c>
      <c r="G40" s="136">
        <f>VLOOKUP(I18,'Area B'!AW6:AX196,2)</f>
        <v>3.6739004718177317</v>
      </c>
      <c r="H40" s="127">
        <f t="shared" si="2"/>
        <v>2.939120377454187</v>
      </c>
      <c r="I40" s="128">
        <f t="shared" si="3"/>
        <v>3526.9444529450248</v>
      </c>
      <c r="J40" s="136">
        <f>VLOOKUP(I18,'Area C'!AW6:AX196,2)</f>
        <v>3.8706536946788868</v>
      </c>
      <c r="K40" s="127">
        <f t="shared" si="4"/>
        <v>3.0965229557431106</v>
      </c>
      <c r="L40" s="128">
        <f t="shared" si="5"/>
        <v>3715.8275468917332</v>
      </c>
      <c r="M40" s="136">
        <f>VLOOKUP(I18,'Area D'!AW6:AX196,2)</f>
        <v>3.9648953591298342</v>
      </c>
      <c r="N40" s="127">
        <f t="shared" si="6"/>
        <v>3.1719162873038687</v>
      </c>
      <c r="O40" s="128">
        <f t="shared" si="7"/>
        <v>3806.2995447646426</v>
      </c>
      <c r="P40" s="149"/>
      <c r="Q40" s="149"/>
      <c r="R40" s="149"/>
      <c r="S40" s="149"/>
      <c r="X40" s="117"/>
    </row>
    <row r="41" spans="3:24" x14ac:dyDescent="0.25">
      <c r="C41" s="32">
        <v>25</v>
      </c>
      <c r="D41" s="126">
        <f>VLOOKUP(I18,'Area A'!BU6:BV196,2)</f>
        <v>4.1068622283291942</v>
      </c>
      <c r="E41" s="127">
        <f t="shared" si="0"/>
        <v>3.2854897826633569</v>
      </c>
      <c r="F41" s="128">
        <f t="shared" si="1"/>
        <v>3942.587739196028</v>
      </c>
      <c r="G41" s="136">
        <f>VLOOKUP(I18,'Area B'!BU6:BV196,2)</f>
        <v>4.2277969275837037</v>
      </c>
      <c r="H41" s="127">
        <f t="shared" si="2"/>
        <v>3.3822375420669646</v>
      </c>
      <c r="I41" s="128">
        <f t="shared" si="3"/>
        <v>4058.6850504803574</v>
      </c>
      <c r="J41" s="136">
        <f>VLOOKUP(I18,'Area C'!BU6:BV196,2)</f>
        <v>4.4376918440567836</v>
      </c>
      <c r="K41" s="127">
        <f t="shared" si="4"/>
        <v>3.5501534752454287</v>
      </c>
      <c r="L41" s="128">
        <f t="shared" si="5"/>
        <v>4260.1841702945148</v>
      </c>
      <c r="M41" s="136">
        <f>VLOOKUP(I18,'Area D'!BU6:BV196,2)</f>
        <v>4.5447008473543411</v>
      </c>
      <c r="N41" s="127">
        <f t="shared" si="6"/>
        <v>3.6357606778834746</v>
      </c>
      <c r="O41" s="128">
        <f t="shared" si="7"/>
        <v>4362.9128134601688</v>
      </c>
      <c r="P41" s="149"/>
      <c r="Q41" s="149"/>
      <c r="R41" s="149"/>
      <c r="S41" s="149"/>
      <c r="X41" s="117"/>
    </row>
    <row r="42" spans="3:24" x14ac:dyDescent="0.25">
      <c r="C42" s="32">
        <v>50</v>
      </c>
      <c r="D42" s="126">
        <f>VLOOKUP(I18,'Area A'!CS6:CT196,2)</f>
        <v>4.509036033741352</v>
      </c>
      <c r="E42" s="127">
        <f t="shared" si="0"/>
        <v>3.6072288269930834</v>
      </c>
      <c r="F42" s="128">
        <f t="shared" si="1"/>
        <v>4328.6745923917006</v>
      </c>
      <c r="G42" s="136">
        <f>VLOOKUP(I18,'Area B'!CS6:CT196,2)</f>
        <v>4.6069250246392821</v>
      </c>
      <c r="H42" s="127">
        <f t="shared" si="2"/>
        <v>3.6855400197114276</v>
      </c>
      <c r="I42" s="128">
        <f t="shared" si="3"/>
        <v>4422.6480236537136</v>
      </c>
      <c r="J42" s="136">
        <f>VLOOKUP(I18,'Area C'!CS6:CT196,2)</f>
        <v>4.8310552067072869</v>
      </c>
      <c r="K42" s="127">
        <f t="shared" si="4"/>
        <v>3.8648441653658314</v>
      </c>
      <c r="L42" s="128">
        <f t="shared" si="5"/>
        <v>4637.812998438998</v>
      </c>
      <c r="M42" s="136">
        <f>VLOOKUP(I18,'Area D'!CS6:CT196,2)</f>
        <v>5.0001486167228961</v>
      </c>
      <c r="N42" s="127">
        <f t="shared" si="6"/>
        <v>4.0001188933783185</v>
      </c>
      <c r="O42" s="128">
        <f t="shared" si="7"/>
        <v>4800.1426720539821</v>
      </c>
      <c r="P42" s="149"/>
      <c r="Q42" s="149"/>
      <c r="R42" s="149"/>
      <c r="S42" s="149"/>
      <c r="X42" s="201">
        <v>2</v>
      </c>
    </row>
    <row r="43" spans="3:24" ht="13.8" thickBot="1" x14ac:dyDescent="0.3">
      <c r="C43" s="79">
        <v>100</v>
      </c>
      <c r="D43" s="129">
        <f>VLOOKUP(I18,'Area A'!DQ6:DR196,2)</f>
        <v>4.9014385672283698</v>
      </c>
      <c r="E43" s="130">
        <f t="shared" si="0"/>
        <v>3.9211508537826978</v>
      </c>
      <c r="F43" s="131">
        <f t="shared" si="1"/>
        <v>4705.3810245392378</v>
      </c>
      <c r="G43" s="137">
        <f>VLOOKUP(I18,'Area B'!DQ6:DR196,2)</f>
        <v>5.0477161959305885</v>
      </c>
      <c r="H43" s="130">
        <f t="shared" si="2"/>
        <v>4.0381729567444724</v>
      </c>
      <c r="I43" s="131">
        <f t="shared" si="3"/>
        <v>4845.8075480933667</v>
      </c>
      <c r="J43" s="137">
        <f>VLOOKUP(I18,'Area C'!DQ6:DR196,2)</f>
        <v>5.1974687372537129</v>
      </c>
      <c r="K43" s="130">
        <f t="shared" si="4"/>
        <v>4.1579749898029723</v>
      </c>
      <c r="L43" s="131">
        <f t="shared" si="5"/>
        <v>4989.569987763567</v>
      </c>
      <c r="M43" s="137">
        <f>VLOOKUP(I18,'Area D'!DQ6:DR196,2)</f>
        <v>5.4163479639113401</v>
      </c>
      <c r="N43" s="130">
        <f t="shared" si="6"/>
        <v>4.3330783711290746</v>
      </c>
      <c r="O43" s="131">
        <f t="shared" si="7"/>
        <v>5199.6940453548896</v>
      </c>
      <c r="P43" s="149"/>
      <c r="Q43" s="149"/>
      <c r="R43" s="149"/>
      <c r="S43" s="149"/>
      <c r="X43" s="201">
        <v>5</v>
      </c>
    </row>
    <row r="44" spans="3:24" x14ac:dyDescent="0.25">
      <c r="C44" s="39"/>
      <c r="D44" s="179"/>
      <c r="E44" s="127"/>
      <c r="F44" s="153"/>
      <c r="G44" s="127"/>
      <c r="H44" s="127"/>
      <c r="I44" s="153"/>
      <c r="J44" s="127"/>
      <c r="K44" s="127"/>
      <c r="L44" s="153"/>
      <c r="M44" s="127"/>
      <c r="N44" s="127"/>
      <c r="O44" s="153"/>
      <c r="P44" s="149"/>
      <c r="Q44" s="149"/>
      <c r="R44" s="149"/>
      <c r="S44" s="149"/>
      <c r="X44" s="201">
        <v>10</v>
      </c>
    </row>
    <row r="45" spans="3:24" x14ac:dyDescent="0.25">
      <c r="C45" s="39"/>
      <c r="D45" s="87" t="s">
        <v>94</v>
      </c>
      <c r="E45" s="127"/>
      <c r="F45" s="153"/>
      <c r="G45" s="127"/>
      <c r="H45" s="127"/>
      <c r="I45" s="153"/>
      <c r="J45" s="127"/>
      <c r="K45" s="127"/>
      <c r="L45" s="153"/>
      <c r="M45" s="127"/>
      <c r="N45" s="127"/>
      <c r="O45" s="153"/>
      <c r="P45" s="149"/>
      <c r="Q45" s="149"/>
      <c r="R45" s="149"/>
      <c r="S45" s="149"/>
      <c r="X45" s="201">
        <v>25</v>
      </c>
    </row>
    <row r="46" spans="3:24" ht="13.8" thickBot="1" x14ac:dyDescent="0.3">
      <c r="C46" s="13"/>
      <c r="E46" s="5"/>
      <c r="F46" s="5"/>
      <c r="K46" s="5"/>
      <c r="L46" s="5"/>
      <c r="M46" s="12"/>
      <c r="P46" s="37"/>
      <c r="Q46" s="37"/>
      <c r="R46" s="37"/>
      <c r="S46" s="37"/>
      <c r="X46" s="201">
        <v>50</v>
      </c>
    </row>
    <row r="47" spans="3:24" ht="13.8" thickBot="1" x14ac:dyDescent="0.3">
      <c r="C47" s="286" t="s">
        <v>85</v>
      </c>
      <c r="D47" s="287"/>
      <c r="E47" s="287"/>
      <c r="F47" s="287"/>
      <c r="G47" s="287"/>
      <c r="H47" s="287"/>
      <c r="I47" s="287"/>
      <c r="J47" s="287"/>
      <c r="K47" s="287"/>
      <c r="L47" s="287"/>
      <c r="M47" s="287"/>
      <c r="N47" s="287"/>
      <c r="O47" s="288"/>
      <c r="P47" s="39"/>
      <c r="Q47" s="39"/>
      <c r="R47" s="39"/>
      <c r="S47" s="39"/>
      <c r="X47" s="201">
        <v>100</v>
      </c>
    </row>
    <row r="48" spans="3:24" x14ac:dyDescent="0.25">
      <c r="C48" s="284" t="s">
        <v>40</v>
      </c>
      <c r="D48" s="254" t="s">
        <v>62</v>
      </c>
      <c r="E48" s="255"/>
      <c r="F48" s="256"/>
      <c r="G48" s="254" t="s">
        <v>63</v>
      </c>
      <c r="H48" s="255"/>
      <c r="I48" s="256"/>
      <c r="J48" s="254" t="s">
        <v>64</v>
      </c>
      <c r="K48" s="255"/>
      <c r="L48" s="256"/>
      <c r="M48" s="254" t="s">
        <v>65</v>
      </c>
      <c r="N48" s="255"/>
      <c r="O48" s="256"/>
      <c r="P48" s="160"/>
      <c r="Q48" s="160"/>
      <c r="R48" s="160"/>
      <c r="S48" s="160"/>
      <c r="X48" s="117"/>
    </row>
    <row r="49" spans="3:27" x14ac:dyDescent="0.25">
      <c r="C49" s="285"/>
      <c r="D49" s="120" t="s">
        <v>1</v>
      </c>
      <c r="E49" s="132" t="s">
        <v>42</v>
      </c>
      <c r="F49" s="122" t="s">
        <v>93</v>
      </c>
      <c r="G49" s="120" t="s">
        <v>1</v>
      </c>
      <c r="H49" s="132" t="s">
        <v>42</v>
      </c>
      <c r="I49" s="122" t="s">
        <v>93</v>
      </c>
      <c r="J49" s="120" t="s">
        <v>1</v>
      </c>
      <c r="K49" s="132" t="s">
        <v>42</v>
      </c>
      <c r="L49" s="122" t="s">
        <v>93</v>
      </c>
      <c r="M49" s="120" t="s">
        <v>1</v>
      </c>
      <c r="N49" s="132" t="s">
        <v>42</v>
      </c>
      <c r="O49" s="122" t="s">
        <v>93</v>
      </c>
      <c r="P49" s="154"/>
      <c r="Q49" s="154"/>
      <c r="R49" s="154"/>
      <c r="S49" s="154"/>
      <c r="X49" s="117"/>
    </row>
    <row r="50" spans="3:27" ht="13.8" thickBot="1" x14ac:dyDescent="0.3">
      <c r="C50" s="28" t="s">
        <v>38</v>
      </c>
      <c r="D50" s="123" t="s">
        <v>4</v>
      </c>
      <c r="E50" s="133" t="s">
        <v>5</v>
      </c>
      <c r="F50" s="125" t="s">
        <v>28</v>
      </c>
      <c r="G50" s="123" t="s">
        <v>4</v>
      </c>
      <c r="H50" s="133" t="s">
        <v>5</v>
      </c>
      <c r="I50" s="125" t="s">
        <v>28</v>
      </c>
      <c r="J50" s="123" t="s">
        <v>4</v>
      </c>
      <c r="K50" s="133" t="s">
        <v>5</v>
      </c>
      <c r="L50" s="125" t="s">
        <v>28</v>
      </c>
      <c r="M50" s="123" t="s">
        <v>4</v>
      </c>
      <c r="N50" s="133" t="s">
        <v>5</v>
      </c>
      <c r="O50" s="125" t="s">
        <v>28</v>
      </c>
      <c r="P50" s="155"/>
      <c r="Q50" s="155"/>
      <c r="R50" s="155"/>
      <c r="S50" s="155"/>
      <c r="X50" s="117"/>
    </row>
    <row r="51" spans="3:27" x14ac:dyDescent="0.25">
      <c r="C51" s="29">
        <v>2</v>
      </c>
      <c r="D51" s="126">
        <f>VLOOKUP(I22,'Area A'!A6:B196,2)</f>
        <v>3.6816474721659911</v>
      </c>
      <c r="E51" s="134">
        <f t="shared" ref="E51:E56" si="8">$I$24*D51*$I$23</f>
        <v>6.3324336521255082</v>
      </c>
      <c r="F51" s="128">
        <f t="shared" ref="F51:F56" si="9">$I$22*E51*60</f>
        <v>3799.4601912753051</v>
      </c>
      <c r="G51" s="136">
        <f>VLOOKUP(I22,'Area B'!A6:B196,2)</f>
        <v>3.8253771272914738</v>
      </c>
      <c r="H51" s="134">
        <f t="shared" ref="H51:H56" si="10">$I$24*G51*$I$23</f>
        <v>6.5796486589413394</v>
      </c>
      <c r="I51" s="128">
        <f t="shared" ref="I51:I56" si="11">$I$22*H51*60</f>
        <v>3947.7891953648036</v>
      </c>
      <c r="J51" s="136">
        <f>VLOOKUP(I22,'Area C'!A6:B196,2)</f>
        <v>4.0812989235538186</v>
      </c>
      <c r="K51" s="134">
        <f t="shared" ref="K51:K56" si="12">$I$24*J51*$I$23</f>
        <v>7.0198341485125724</v>
      </c>
      <c r="L51" s="128">
        <f t="shared" ref="L51:L56" si="13">$I$22*K51*60</f>
        <v>4211.9004891075438</v>
      </c>
      <c r="M51" s="136">
        <f>VLOOKUP(I22,'Area D'!A6:B196,2)</f>
        <v>4.1645936972294315</v>
      </c>
      <c r="N51" s="134">
        <f t="shared" ref="N51:N56" si="14">$I$24*M51*$I$23</f>
        <v>7.1631011592346265</v>
      </c>
      <c r="O51" s="128">
        <f t="shared" ref="O51:O56" si="15">$I$22*N51*60</f>
        <v>4297.8606955407759</v>
      </c>
      <c r="P51" s="153"/>
      <c r="Q51" s="153"/>
      <c r="R51" s="153"/>
      <c r="S51" s="153"/>
      <c r="X51" s="117"/>
    </row>
    <row r="52" spans="3:27" x14ac:dyDescent="0.25">
      <c r="C52" s="31">
        <v>5</v>
      </c>
      <c r="D52" s="126">
        <f>VLOOKUP(I22,'Area A'!Y6:Z196,2)</f>
        <v>4.4054761472330206</v>
      </c>
      <c r="E52" s="134">
        <f t="shared" si="8"/>
        <v>7.5774189732408006</v>
      </c>
      <c r="F52" s="128">
        <f t="shared" si="9"/>
        <v>4546.4513839444799</v>
      </c>
      <c r="G52" s="136">
        <f>VLOOKUP(I22,'Area B'!Y5:Z196,2)</f>
        <v>4.5455808515012199</v>
      </c>
      <c r="H52" s="134">
        <f t="shared" si="10"/>
        <v>7.8183990645821035</v>
      </c>
      <c r="I52" s="128">
        <f t="shared" si="11"/>
        <v>4691.0394387492624</v>
      </c>
      <c r="J52" s="136">
        <f>VLOOKUP(I22,'Area C'!Y6:Z196,2)</f>
        <v>4.8202795627711961</v>
      </c>
      <c r="K52" s="134">
        <f t="shared" si="12"/>
        <v>8.2908808479664629</v>
      </c>
      <c r="L52" s="128">
        <f t="shared" si="13"/>
        <v>4974.5285087798775</v>
      </c>
      <c r="M52" s="136">
        <f>VLOOKUP(I22,'Area D'!Y6:Z196,2)</f>
        <v>4.8202795627711961</v>
      </c>
      <c r="N52" s="134">
        <f t="shared" si="14"/>
        <v>8.2908808479664629</v>
      </c>
      <c r="O52" s="128">
        <f t="shared" si="15"/>
        <v>4974.5285087798775</v>
      </c>
      <c r="P52" s="153"/>
      <c r="Q52" s="153"/>
      <c r="R52" s="153"/>
      <c r="S52" s="153"/>
      <c r="X52" s="117"/>
    </row>
    <row r="53" spans="3:27" x14ac:dyDescent="0.25">
      <c r="C53" s="31">
        <v>10</v>
      </c>
      <c r="D53" s="126">
        <f>VLOOKUP(I22,'Area A'!AW6:AX196,2)</f>
        <v>4.9431420290789641</v>
      </c>
      <c r="E53" s="134">
        <f t="shared" si="8"/>
        <v>8.5022042900158237</v>
      </c>
      <c r="F53" s="128">
        <f t="shared" si="9"/>
        <v>5101.322574009494</v>
      </c>
      <c r="G53" s="136">
        <f>VLOOKUP(I22,'Area B'!AW6:AX196,2)</f>
        <v>5.0764608890931395</v>
      </c>
      <c r="H53" s="134">
        <f t="shared" si="10"/>
        <v>8.7315127292402046</v>
      </c>
      <c r="I53" s="128">
        <f t="shared" si="11"/>
        <v>5238.9076375441236</v>
      </c>
      <c r="J53" s="136">
        <f>VLOOKUP(I22,'Area C'!AW6:AX196,2)</f>
        <v>5.3219361594781596</v>
      </c>
      <c r="K53" s="134">
        <f t="shared" si="12"/>
        <v>9.1537301943024403</v>
      </c>
      <c r="L53" s="128">
        <f t="shared" si="13"/>
        <v>5492.2381165814641</v>
      </c>
      <c r="M53" s="136">
        <f>VLOOKUP(I22,'Area D'!AW6:AX196,2)</f>
        <v>5.4806001090551213</v>
      </c>
      <c r="N53" s="134">
        <f t="shared" si="14"/>
        <v>9.426632187574814</v>
      </c>
      <c r="O53" s="128">
        <f t="shared" si="15"/>
        <v>5655.9793125448878</v>
      </c>
      <c r="P53" s="153"/>
      <c r="Q53" s="153"/>
      <c r="R53" s="153"/>
      <c r="S53" s="153"/>
      <c r="X53" s="117"/>
    </row>
    <row r="54" spans="3:27" x14ac:dyDescent="0.25">
      <c r="C54" s="32">
        <v>25</v>
      </c>
      <c r="D54" s="126">
        <f>VLOOKUP(I22,'Area A'!BU6:BV196,2)</f>
        <v>5.632284962901867</v>
      </c>
      <c r="E54" s="134">
        <f t="shared" si="8"/>
        <v>9.6875301361912172</v>
      </c>
      <c r="F54" s="128">
        <f t="shared" si="9"/>
        <v>5812.5180817147302</v>
      </c>
      <c r="G54" s="136">
        <f>VLOOKUP(I22,'Area B'!BU6:BV196,2)</f>
        <v>5.7765156943410743</v>
      </c>
      <c r="H54" s="134">
        <f t="shared" si="10"/>
        <v>9.9356069942666547</v>
      </c>
      <c r="I54" s="128">
        <f t="shared" si="11"/>
        <v>5961.3641965599927</v>
      </c>
      <c r="J54" s="136">
        <f>VLOOKUP(I22,'Area C'!BU6:BV196,2)</f>
        <v>6.0105094802247701</v>
      </c>
      <c r="K54" s="134">
        <f t="shared" si="12"/>
        <v>10.338076305986611</v>
      </c>
      <c r="L54" s="128">
        <f t="shared" si="13"/>
        <v>6202.8457835919671</v>
      </c>
      <c r="M54" s="136">
        <f>VLOOKUP(I22,'Area D'!BU6:BV196,2)</f>
        <v>6.1921645569190007</v>
      </c>
      <c r="N54" s="134">
        <f t="shared" si="14"/>
        <v>10.650523037900689</v>
      </c>
      <c r="O54" s="128">
        <f t="shared" si="15"/>
        <v>6390.3138227404133</v>
      </c>
      <c r="P54" s="153"/>
      <c r="Q54" s="153"/>
      <c r="R54" s="153"/>
      <c r="S54" s="153"/>
      <c r="X54" s="203" t="s">
        <v>43</v>
      </c>
      <c r="Y54" s="26" t="s">
        <v>53</v>
      </c>
      <c r="Z54" s="26" t="s">
        <v>54</v>
      </c>
      <c r="AA54" s="26" t="s">
        <v>55</v>
      </c>
    </row>
    <row r="55" spans="3:27" x14ac:dyDescent="0.25">
      <c r="C55" s="32">
        <v>50</v>
      </c>
      <c r="D55" s="126">
        <f>VLOOKUP(I22,'Area A'!CS6:CT196,2)</f>
        <v>6.1329642746584705</v>
      </c>
      <c r="E55" s="134">
        <f t="shared" si="8"/>
        <v>10.548698552412576</v>
      </c>
      <c r="F55" s="128">
        <f t="shared" si="9"/>
        <v>6329.2191314475458</v>
      </c>
      <c r="G55" s="136">
        <f>VLOOKUP(I22,'Area B'!CS6:CT196,2)</f>
        <v>6.323221827067341</v>
      </c>
      <c r="H55" s="134">
        <f t="shared" si="10"/>
        <v>10.875941542555834</v>
      </c>
      <c r="I55" s="128">
        <f t="shared" si="11"/>
        <v>6525.5649255335011</v>
      </c>
      <c r="J55" s="136">
        <f>VLOOKUP(I22,'Area C'!CS6:CT196,2)</f>
        <v>6.4956037584871229</v>
      </c>
      <c r="K55" s="134">
        <f t="shared" si="12"/>
        <v>11.172438464597858</v>
      </c>
      <c r="L55" s="128">
        <f t="shared" si="13"/>
        <v>6703.4630787587157</v>
      </c>
      <c r="M55" s="136">
        <f>VLOOKUP(I22,'Area D'!CS6:CT196,2)</f>
        <v>6.7323947009391789</v>
      </c>
      <c r="N55" s="134">
        <f t="shared" si="14"/>
        <v>11.579718885615396</v>
      </c>
      <c r="O55" s="128">
        <f t="shared" si="15"/>
        <v>6947.831331369237</v>
      </c>
      <c r="P55" s="153"/>
      <c r="Q55" s="153"/>
      <c r="R55" s="153"/>
      <c r="S55" s="153"/>
      <c r="W55" s="202" t="s">
        <v>145</v>
      </c>
      <c r="X55" s="50">
        <f>VLOOKUP(I31,C38:E43,3)</f>
        <v>2.8488866885346757</v>
      </c>
      <c r="Y55" s="50">
        <f>VLOOKUP(I31,C38:H43,6)</f>
        <v>2.939120377454187</v>
      </c>
      <c r="Z55" s="50">
        <f>VLOOKUP(I31,C38:K43,9)</f>
        <v>3.0965229557431106</v>
      </c>
      <c r="AA55" s="50">
        <f>VLOOKUP(I31,C38:N43,12)</f>
        <v>3.1719162873038687</v>
      </c>
    </row>
    <row r="56" spans="3:27" ht="13.8" thickBot="1" x14ac:dyDescent="0.3">
      <c r="C56" s="79">
        <v>100</v>
      </c>
      <c r="D56" s="129">
        <f>VLOOKUP(I22,'Area A'!DQ6:DR196,2)</f>
        <v>6.6133762492479686</v>
      </c>
      <c r="E56" s="135">
        <f t="shared" si="8"/>
        <v>11.375007148706514</v>
      </c>
      <c r="F56" s="131">
        <f t="shared" si="9"/>
        <v>6825.0042892239089</v>
      </c>
      <c r="G56" s="137">
        <f>VLOOKUP(I22,'Area B'!DQ6:DR196,2)</f>
        <v>6.7347595551605766</v>
      </c>
      <c r="H56" s="135">
        <f t="shared" si="10"/>
        <v>11.583786434876199</v>
      </c>
      <c r="I56" s="131">
        <f t="shared" si="11"/>
        <v>6950.2718609257199</v>
      </c>
      <c r="J56" s="137">
        <f>VLOOKUP(I22,'Area C'!DQ6:DR196,2)</f>
        <v>7.0387303554465674</v>
      </c>
      <c r="K56" s="135">
        <f t="shared" si="12"/>
        <v>12.106616211368104</v>
      </c>
      <c r="L56" s="131">
        <f t="shared" si="13"/>
        <v>7263.9697268208629</v>
      </c>
      <c r="M56" s="137">
        <f>VLOOKUP(I22,'Area D'!DQ6:DR196,2)</f>
        <v>7.2561006995922614</v>
      </c>
      <c r="N56" s="135">
        <f t="shared" si="14"/>
        <v>12.480493203298698</v>
      </c>
      <c r="O56" s="131">
        <f t="shared" si="15"/>
        <v>7488.2959219792192</v>
      </c>
      <c r="P56" s="153"/>
      <c r="Q56" s="153"/>
      <c r="R56" s="153"/>
      <c r="S56" s="153"/>
      <c r="X56" s="50"/>
    </row>
    <row r="57" spans="3:27" x14ac:dyDescent="0.25">
      <c r="C57" s="39"/>
      <c r="D57" s="78"/>
      <c r="F57" s="18"/>
      <c r="G57" s="14"/>
      <c r="H57" s="18"/>
      <c r="I57" s="14"/>
      <c r="J57" s="18"/>
      <c r="K57" s="14"/>
      <c r="L57" s="14"/>
      <c r="M57" s="14"/>
      <c r="N57" s="14"/>
      <c r="O57" s="14"/>
      <c r="P57" s="14"/>
      <c r="Q57" s="14"/>
      <c r="R57" s="14"/>
      <c r="S57" s="14"/>
      <c r="X57" s="50"/>
    </row>
    <row r="58" spans="3:27" ht="13.8" thickBot="1" x14ac:dyDescent="0.3">
      <c r="C58" s="39"/>
      <c r="D58" s="78"/>
      <c r="F58" s="18"/>
      <c r="G58" s="14"/>
      <c r="H58" s="18"/>
      <c r="I58" s="14"/>
      <c r="J58" s="18"/>
      <c r="K58" s="14"/>
      <c r="L58" s="14"/>
      <c r="M58" s="14"/>
      <c r="N58" s="14"/>
      <c r="O58" s="14"/>
      <c r="P58" s="14"/>
      <c r="Q58" s="14"/>
      <c r="R58" s="14"/>
      <c r="S58" s="14"/>
      <c r="X58" s="50"/>
    </row>
    <row r="59" spans="3:27" ht="12.75" customHeight="1" thickBot="1" x14ac:dyDescent="0.3">
      <c r="C59" s="311" t="s">
        <v>98</v>
      </c>
      <c r="D59" s="312"/>
      <c r="E59" s="312"/>
      <c r="F59" s="312"/>
      <c r="G59" s="313"/>
      <c r="I59" s="259" t="s">
        <v>91</v>
      </c>
      <c r="J59" s="260"/>
      <c r="K59" s="260"/>
      <c r="L59" s="260"/>
      <c r="M59" s="260"/>
      <c r="N59" s="260"/>
      <c r="O59" s="260"/>
      <c r="P59" s="261"/>
      <c r="X59" s="50"/>
    </row>
    <row r="60" spans="3:27" ht="12.75" customHeight="1" x14ac:dyDescent="0.25">
      <c r="C60" s="314"/>
      <c r="D60" s="315"/>
      <c r="E60" s="315"/>
      <c r="F60" s="315"/>
      <c r="G60" s="316"/>
      <c r="I60" s="278" t="s">
        <v>40</v>
      </c>
      <c r="J60" s="253" t="s">
        <v>147</v>
      </c>
      <c r="K60" s="252" t="s">
        <v>148</v>
      </c>
      <c r="L60" s="250" t="s">
        <v>158</v>
      </c>
      <c r="M60" s="257" t="s">
        <v>156</v>
      </c>
      <c r="N60" s="257" t="s">
        <v>157</v>
      </c>
      <c r="O60" s="252" t="s">
        <v>153</v>
      </c>
      <c r="P60" s="242" t="s">
        <v>154</v>
      </c>
      <c r="X60" s="50"/>
    </row>
    <row r="61" spans="3:27" ht="12" customHeight="1" thickBot="1" x14ac:dyDescent="0.3">
      <c r="C61" s="308" t="s">
        <v>96</v>
      </c>
      <c r="D61" s="309"/>
      <c r="E61" s="309"/>
      <c r="F61" s="309"/>
      <c r="G61" s="310"/>
      <c r="I61" s="279"/>
      <c r="J61" s="274"/>
      <c r="K61" s="252"/>
      <c r="L61" s="250"/>
      <c r="M61" s="257"/>
      <c r="N61" s="257"/>
      <c r="O61" s="252"/>
      <c r="P61" s="242"/>
      <c r="X61" s="117"/>
    </row>
    <row r="62" spans="3:27" ht="12.75" customHeight="1" x14ac:dyDescent="0.25">
      <c r="C62" s="283" t="s">
        <v>40</v>
      </c>
      <c r="D62" s="244" t="s">
        <v>62</v>
      </c>
      <c r="E62" s="244" t="s">
        <v>63</v>
      </c>
      <c r="F62" s="244" t="s">
        <v>64</v>
      </c>
      <c r="G62" s="280" t="s">
        <v>65</v>
      </c>
      <c r="I62" s="279"/>
      <c r="J62" s="274"/>
      <c r="K62" s="252"/>
      <c r="L62" s="250"/>
      <c r="M62" s="257"/>
      <c r="N62" s="257"/>
      <c r="O62" s="252"/>
      <c r="P62" s="242"/>
      <c r="X62" s="117"/>
    </row>
    <row r="63" spans="3:27" ht="12.75" customHeight="1" x14ac:dyDescent="0.25">
      <c r="C63" s="284"/>
      <c r="D63" s="245"/>
      <c r="E63" s="245"/>
      <c r="F63" s="245"/>
      <c r="G63" s="281"/>
      <c r="I63" s="279"/>
      <c r="J63" s="274"/>
      <c r="K63" s="252"/>
      <c r="L63" s="250"/>
      <c r="M63" s="257"/>
      <c r="N63" s="257"/>
      <c r="O63" s="252"/>
      <c r="P63" s="242"/>
      <c r="X63" s="117"/>
    </row>
    <row r="64" spans="3:27" ht="12.75" customHeight="1" x14ac:dyDescent="0.25">
      <c r="C64" s="285"/>
      <c r="D64" s="246"/>
      <c r="E64" s="246"/>
      <c r="F64" s="246"/>
      <c r="G64" s="282"/>
      <c r="I64" s="279"/>
      <c r="J64" s="274"/>
      <c r="K64" s="252"/>
      <c r="L64" s="250"/>
      <c r="M64" s="257"/>
      <c r="N64" s="257"/>
      <c r="O64" s="252"/>
      <c r="P64" s="242"/>
      <c r="X64" s="117"/>
    </row>
    <row r="65" spans="1:24" ht="12.75" customHeight="1" x14ac:dyDescent="0.25">
      <c r="C65" s="285"/>
      <c r="D65" s="138" t="s">
        <v>93</v>
      </c>
      <c r="E65" s="138" t="s">
        <v>93</v>
      </c>
      <c r="F65" s="138" t="s">
        <v>93</v>
      </c>
      <c r="G65" s="139" t="s">
        <v>93</v>
      </c>
      <c r="I65" s="279"/>
      <c r="J65" s="274"/>
      <c r="K65" s="253"/>
      <c r="L65" s="251"/>
      <c r="M65" s="258"/>
      <c r="N65" s="258"/>
      <c r="O65" s="253"/>
      <c r="P65" s="243"/>
      <c r="X65" s="117"/>
    </row>
    <row r="66" spans="1:24" ht="12.75" customHeight="1" thickBot="1" x14ac:dyDescent="0.3">
      <c r="C66" s="28" t="s">
        <v>38</v>
      </c>
      <c r="D66" s="140" t="s">
        <v>28</v>
      </c>
      <c r="E66" s="140" t="s">
        <v>28</v>
      </c>
      <c r="F66" s="140" t="s">
        <v>28</v>
      </c>
      <c r="G66" s="141" t="s">
        <v>28</v>
      </c>
      <c r="I66" s="28" t="s">
        <v>38</v>
      </c>
      <c r="J66" s="15" t="s">
        <v>5</v>
      </c>
      <c r="K66" s="15" t="s">
        <v>5</v>
      </c>
      <c r="L66" s="15" t="s">
        <v>5</v>
      </c>
      <c r="M66" s="15" t="s">
        <v>5</v>
      </c>
      <c r="N66" s="15" t="s">
        <v>5</v>
      </c>
      <c r="O66" s="15" t="s">
        <v>5</v>
      </c>
      <c r="P66" s="81" t="s">
        <v>90</v>
      </c>
      <c r="X66" s="117"/>
    </row>
    <row r="67" spans="1:24" x14ac:dyDescent="0.25">
      <c r="C67" s="29">
        <v>2</v>
      </c>
      <c r="D67" s="142">
        <f t="shared" ref="D67:D72" si="16">F51-F38</f>
        <v>1341.5676179410357</v>
      </c>
      <c r="E67" s="142">
        <f t="shared" ref="E67:E72" si="17">I51-I38</f>
        <v>1393.9417391766956</v>
      </c>
      <c r="F67" s="142">
        <f t="shared" ref="F67:F72" si="18">L51-L38</f>
        <v>1465.1848849498492</v>
      </c>
      <c r="G67" s="128">
        <f t="shared" ref="G67:G72" si="19">O51-O38</f>
        <v>1495.0876795431341</v>
      </c>
      <c r="I67" s="80">
        <v>2</v>
      </c>
      <c r="J67" s="187">
        <f t="shared" ref="J67:J72" si="20">IF($I$11="A",E38,IF($I$11="b",H38,IF($I$11="c",K38,IF($I$11="d",N38,""))))</f>
        <v>2.0482438111118908</v>
      </c>
      <c r="K67" s="189">
        <f t="shared" ref="K67:K72" si="21">$I$30</f>
        <v>8</v>
      </c>
      <c r="L67" s="238">
        <f t="shared" ref="L67:L72" si="22">IF(J67&lt;HLOOKUP($I$11,$X$54:$AA$55,2),J67,HLOOKUP($I$11,$X$54:$AA$55,2))</f>
        <v>2.0482438111118908</v>
      </c>
      <c r="M67" s="185">
        <f t="shared" ref="M67:M72" si="23">MIN(J67:L67)</f>
        <v>2.0482438111118908</v>
      </c>
      <c r="N67" s="239">
        <v>2.0499999999999998</v>
      </c>
      <c r="O67" s="187">
        <f t="shared" ref="O67:O72" si="24">IF($I$11="A",E51,IF($I$11="b",H51,IF($I$11="c",K51,IF($I$11="d",N51,""))))</f>
        <v>6.3324336521255082</v>
      </c>
      <c r="P67" s="190">
        <f>IF(O67="","",100-N67/O67*100)</f>
        <v>67.626980200386171</v>
      </c>
      <c r="X67" s="117"/>
    </row>
    <row r="68" spans="1:24" x14ac:dyDescent="0.25">
      <c r="C68" s="31">
        <v>5</v>
      </c>
      <c r="D68" s="142">
        <f t="shared" si="16"/>
        <v>1540.8285036672128</v>
      </c>
      <c r="E68" s="142">
        <f t="shared" si="17"/>
        <v>1587.7936796124272</v>
      </c>
      <c r="F68" s="142">
        <f t="shared" si="18"/>
        <v>1675.7077785863803</v>
      </c>
      <c r="G68" s="128">
        <f t="shared" si="19"/>
        <v>1675.7077785863803</v>
      </c>
      <c r="I68" s="20">
        <v>5</v>
      </c>
      <c r="J68" s="187">
        <f t="shared" si="20"/>
        <v>2.5046857335643891</v>
      </c>
      <c r="K68" s="189">
        <f t="shared" si="21"/>
        <v>8</v>
      </c>
      <c r="L68" s="238">
        <f t="shared" si="22"/>
        <v>2.5046857335643891</v>
      </c>
      <c r="M68" s="185">
        <f t="shared" si="23"/>
        <v>2.5046857335643891</v>
      </c>
      <c r="N68" s="239">
        <v>2.5</v>
      </c>
      <c r="O68" s="187">
        <f t="shared" si="24"/>
        <v>7.5774189732408006</v>
      </c>
      <c r="P68" s="190">
        <f t="shared" ref="P68:P72" si="25">IF(O68="","",100-N68/O68*100)</f>
        <v>67.007235460668085</v>
      </c>
      <c r="X68" s="117"/>
    </row>
    <row r="69" spans="1:24" x14ac:dyDescent="0.25">
      <c r="C69" s="31">
        <v>10</v>
      </c>
      <c r="D69" s="142">
        <f t="shared" si="16"/>
        <v>1682.6585477678827</v>
      </c>
      <c r="E69" s="142">
        <f t="shared" si="17"/>
        <v>1711.9631845990989</v>
      </c>
      <c r="F69" s="142">
        <f t="shared" si="18"/>
        <v>1776.4105696897309</v>
      </c>
      <c r="G69" s="128">
        <f t="shared" si="19"/>
        <v>1849.6797677802451</v>
      </c>
      <c r="I69" s="20">
        <v>10</v>
      </c>
      <c r="J69" s="187">
        <f t="shared" si="20"/>
        <v>2.8488866885346757</v>
      </c>
      <c r="K69" s="189">
        <f t="shared" si="21"/>
        <v>8</v>
      </c>
      <c r="L69" s="238">
        <f t="shared" si="22"/>
        <v>2.8488866885346757</v>
      </c>
      <c r="M69" s="185">
        <f t="shared" si="23"/>
        <v>2.8488866885346757</v>
      </c>
      <c r="N69" s="239">
        <v>2.85</v>
      </c>
      <c r="O69" s="187">
        <f t="shared" si="24"/>
        <v>8.5022042900158237</v>
      </c>
      <c r="P69" s="190">
        <f t="shared" si="25"/>
        <v>66.47928110423355</v>
      </c>
      <c r="X69" s="117"/>
    </row>
    <row r="70" spans="1:24" x14ac:dyDescent="0.25">
      <c r="C70" s="32">
        <v>25</v>
      </c>
      <c r="D70" s="142">
        <f t="shared" si="16"/>
        <v>1869.9303425187022</v>
      </c>
      <c r="E70" s="142">
        <f t="shared" si="17"/>
        <v>1902.6791460796353</v>
      </c>
      <c r="F70" s="142">
        <f t="shared" si="18"/>
        <v>1942.6616132974523</v>
      </c>
      <c r="G70" s="128">
        <f t="shared" si="19"/>
        <v>2027.4010092802446</v>
      </c>
      <c r="I70" s="21">
        <v>25</v>
      </c>
      <c r="J70" s="187">
        <f t="shared" si="20"/>
        <v>3.2854897826633569</v>
      </c>
      <c r="K70" s="189">
        <f t="shared" si="21"/>
        <v>8</v>
      </c>
      <c r="L70" s="238">
        <f t="shared" si="22"/>
        <v>2.8488866885346757</v>
      </c>
      <c r="M70" s="185">
        <f t="shared" si="23"/>
        <v>2.8488866885346757</v>
      </c>
      <c r="N70" s="239">
        <v>2.85</v>
      </c>
      <c r="O70" s="187">
        <f t="shared" si="24"/>
        <v>9.6875301361912172</v>
      </c>
      <c r="P70" s="190">
        <f t="shared" si="25"/>
        <v>70.580736679694951</v>
      </c>
      <c r="X70" s="117"/>
    </row>
    <row r="71" spans="1:24" x14ac:dyDescent="0.25">
      <c r="C71" s="32">
        <v>50</v>
      </c>
      <c r="D71" s="142">
        <f t="shared" si="16"/>
        <v>2000.5445390558452</v>
      </c>
      <c r="E71" s="142">
        <f t="shared" si="17"/>
        <v>2102.9169018797875</v>
      </c>
      <c r="F71" s="142">
        <f t="shared" si="18"/>
        <v>2065.6500803197177</v>
      </c>
      <c r="G71" s="128">
        <f t="shared" si="19"/>
        <v>2147.6886593152549</v>
      </c>
      <c r="I71" s="21">
        <v>50</v>
      </c>
      <c r="J71" s="187">
        <f t="shared" si="20"/>
        <v>3.6072288269930834</v>
      </c>
      <c r="K71" s="189">
        <f t="shared" si="21"/>
        <v>8</v>
      </c>
      <c r="L71" s="238">
        <f t="shared" si="22"/>
        <v>2.8488866885346757</v>
      </c>
      <c r="M71" s="185">
        <f t="shared" si="23"/>
        <v>2.8488866885346757</v>
      </c>
      <c r="N71" s="239">
        <v>2.85</v>
      </c>
      <c r="O71" s="187">
        <f t="shared" si="24"/>
        <v>10.548698552412576</v>
      </c>
      <c r="P71" s="190">
        <f t="shared" si="25"/>
        <v>72.982449106499672</v>
      </c>
      <c r="X71" s="117"/>
    </row>
    <row r="72" spans="1:24" ht="13.8" thickBot="1" x14ac:dyDescent="0.3">
      <c r="C72" s="79">
        <v>100</v>
      </c>
      <c r="D72" s="143">
        <f t="shared" si="16"/>
        <v>2119.6232646846711</v>
      </c>
      <c r="E72" s="143">
        <f t="shared" si="17"/>
        <v>2104.4643128323532</v>
      </c>
      <c r="F72" s="143">
        <f t="shared" si="18"/>
        <v>2274.3997390572958</v>
      </c>
      <c r="G72" s="131">
        <f t="shared" si="19"/>
        <v>2288.6018766243296</v>
      </c>
      <c r="I72" s="22">
        <v>100</v>
      </c>
      <c r="J72" s="188">
        <f t="shared" si="20"/>
        <v>3.9211508537826978</v>
      </c>
      <c r="K72" s="191">
        <f t="shared" si="21"/>
        <v>8</v>
      </c>
      <c r="L72" s="204">
        <f t="shared" si="22"/>
        <v>2.8488866885346757</v>
      </c>
      <c r="M72" s="186">
        <f t="shared" si="23"/>
        <v>2.8488866885346757</v>
      </c>
      <c r="N72" s="240">
        <v>2.85</v>
      </c>
      <c r="O72" s="188">
        <f t="shared" si="24"/>
        <v>11.375007148706514</v>
      </c>
      <c r="P72" s="192">
        <f t="shared" si="25"/>
        <v>74.945070691018572</v>
      </c>
      <c r="X72" s="117"/>
    </row>
    <row r="73" spans="1:24" ht="12.75" customHeight="1" x14ac:dyDescent="0.25">
      <c r="B73" s="273" t="s">
        <v>140</v>
      </c>
      <c r="C73" s="273"/>
      <c r="D73" s="273"/>
      <c r="E73" s="273"/>
      <c r="F73" s="273"/>
      <c r="G73" s="273"/>
      <c r="H73" s="273"/>
      <c r="I73" s="183"/>
      <c r="J73" s="241"/>
      <c r="K73" s="183"/>
      <c r="L73" s="183"/>
      <c r="M73" s="183"/>
      <c r="N73" s="183"/>
      <c r="O73" s="183"/>
      <c r="P73" s="183"/>
      <c r="Q73" s="183"/>
      <c r="X73" s="117"/>
    </row>
    <row r="74" spans="1:24" ht="12.75" customHeight="1" x14ac:dyDescent="0.25">
      <c r="A74" s="183"/>
      <c r="B74" s="273"/>
      <c r="C74" s="273"/>
      <c r="D74" s="273"/>
      <c r="E74" s="273"/>
      <c r="F74" s="273"/>
      <c r="G74" s="273"/>
      <c r="H74" s="273"/>
      <c r="I74" s="183"/>
      <c r="J74" s="183"/>
      <c r="K74" s="183"/>
      <c r="L74" s="183"/>
      <c r="M74" s="183"/>
      <c r="N74" s="183"/>
      <c r="O74" s="183"/>
      <c r="P74" s="183"/>
      <c r="Q74" s="183"/>
      <c r="X74" s="117"/>
    </row>
    <row r="75" spans="1:24" x14ac:dyDescent="0.25">
      <c r="A75" s="183"/>
      <c r="B75" s="273"/>
      <c r="C75" s="273"/>
      <c r="D75" s="273"/>
      <c r="E75" s="273"/>
      <c r="F75" s="273"/>
      <c r="G75" s="273"/>
      <c r="H75" s="273"/>
      <c r="I75" s="183"/>
      <c r="J75" s="183"/>
      <c r="K75" s="183"/>
      <c r="L75" s="183"/>
      <c r="M75" s="183"/>
      <c r="N75" s="183"/>
      <c r="O75" s="183"/>
      <c r="P75" s="183"/>
      <c r="Q75" s="183"/>
      <c r="X75" s="117"/>
    </row>
    <row r="76" spans="1:24" ht="13.8" thickBot="1" x14ac:dyDescent="0.3">
      <c r="C76" s="178"/>
      <c r="D76" s="178"/>
      <c r="E76" s="178"/>
      <c r="F76" s="178"/>
      <c r="G76" s="178"/>
      <c r="H76" s="178"/>
      <c r="I76" s="178"/>
      <c r="X76" s="117"/>
    </row>
    <row r="77" spans="1:24" x14ac:dyDescent="0.25">
      <c r="A77" s="275" t="s">
        <v>132</v>
      </c>
      <c r="B77" s="276"/>
      <c r="C77" s="276"/>
      <c r="D77" s="276"/>
      <c r="E77" s="276"/>
      <c r="F77" s="276"/>
      <c r="G77" s="276"/>
      <c r="H77" s="276"/>
      <c r="I77" s="276"/>
      <c r="J77" s="276"/>
      <c r="K77" s="276"/>
      <c r="L77" s="276"/>
      <c r="M77" s="276"/>
      <c r="N77" s="276"/>
      <c r="O77" s="276"/>
      <c r="P77" s="276"/>
      <c r="Q77" s="277"/>
      <c r="X77" s="117"/>
    </row>
    <row r="78" spans="1:24" ht="13.8" thickBot="1" x14ac:dyDescent="0.3">
      <c r="A78" s="270" t="s">
        <v>97</v>
      </c>
      <c r="B78" s="271"/>
      <c r="C78" s="271"/>
      <c r="D78" s="271"/>
      <c r="E78" s="271"/>
      <c r="F78" s="271"/>
      <c r="G78" s="271"/>
      <c r="H78" s="271"/>
      <c r="I78" s="271"/>
      <c r="J78" s="271"/>
      <c r="K78" s="271"/>
      <c r="L78" s="271"/>
      <c r="M78" s="271"/>
      <c r="N78" s="271"/>
      <c r="O78" s="271"/>
      <c r="P78" s="271"/>
      <c r="Q78" s="272"/>
      <c r="X78" s="117"/>
    </row>
    <row r="79" spans="1:24" x14ac:dyDescent="0.25">
      <c r="A79" s="267" t="s">
        <v>40</v>
      </c>
      <c r="B79" s="269" t="s">
        <v>62</v>
      </c>
      <c r="C79" s="255"/>
      <c r="D79" s="255"/>
      <c r="E79" s="249"/>
      <c r="F79" s="247" t="s">
        <v>63</v>
      </c>
      <c r="G79" s="255"/>
      <c r="H79" s="255"/>
      <c r="I79" s="249"/>
      <c r="J79" s="247" t="s">
        <v>64</v>
      </c>
      <c r="K79" s="255"/>
      <c r="L79" s="255"/>
      <c r="M79" s="249"/>
      <c r="N79" s="254" t="s">
        <v>65</v>
      </c>
      <c r="O79" s="255"/>
      <c r="P79" s="255"/>
      <c r="Q79" s="256"/>
      <c r="X79" s="117"/>
    </row>
    <row r="80" spans="1:24" ht="39.6" x14ac:dyDescent="0.25">
      <c r="A80" s="268"/>
      <c r="B80" s="158" t="s">
        <v>93</v>
      </c>
      <c r="C80" s="132" t="s">
        <v>39</v>
      </c>
      <c r="D80" s="121" t="s">
        <v>127</v>
      </c>
      <c r="E80" s="122" t="s">
        <v>129</v>
      </c>
      <c r="F80" s="120" t="s">
        <v>93</v>
      </c>
      <c r="G80" s="121" t="s">
        <v>39</v>
      </c>
      <c r="H80" s="121" t="s">
        <v>127</v>
      </c>
      <c r="I80" s="122" t="s">
        <v>129</v>
      </c>
      <c r="J80" s="120" t="s">
        <v>93</v>
      </c>
      <c r="K80" s="121" t="s">
        <v>39</v>
      </c>
      <c r="L80" s="121" t="s">
        <v>127</v>
      </c>
      <c r="M80" s="122" t="s">
        <v>129</v>
      </c>
      <c r="N80" s="120" t="s">
        <v>93</v>
      </c>
      <c r="O80" s="121" t="s">
        <v>39</v>
      </c>
      <c r="P80" s="121" t="s">
        <v>127</v>
      </c>
      <c r="Q80" s="122" t="s">
        <v>129</v>
      </c>
      <c r="X80" s="117"/>
    </row>
    <row r="81" spans="1:24" ht="13.8" thickBot="1" x14ac:dyDescent="0.3">
      <c r="A81" s="161" t="s">
        <v>38</v>
      </c>
      <c r="B81" s="159" t="s">
        <v>28</v>
      </c>
      <c r="C81" s="133" t="s">
        <v>3</v>
      </c>
      <c r="D81" s="124" t="s">
        <v>4</v>
      </c>
      <c r="E81" s="125" t="s">
        <v>5</v>
      </c>
      <c r="F81" s="123" t="s">
        <v>28</v>
      </c>
      <c r="G81" s="124" t="s">
        <v>3</v>
      </c>
      <c r="H81" s="124" t="s">
        <v>4</v>
      </c>
      <c r="I81" s="125" t="s">
        <v>5</v>
      </c>
      <c r="J81" s="123" t="s">
        <v>28</v>
      </c>
      <c r="K81" s="124" t="s">
        <v>3</v>
      </c>
      <c r="L81" s="124" t="s">
        <v>4</v>
      </c>
      <c r="M81" s="125" t="s">
        <v>5</v>
      </c>
      <c r="N81" s="123" t="s">
        <v>28</v>
      </c>
      <c r="O81" s="124" t="s">
        <v>3</v>
      </c>
      <c r="P81" s="124" t="s">
        <v>4</v>
      </c>
      <c r="Q81" s="125" t="s">
        <v>5</v>
      </c>
      <c r="X81" s="117"/>
    </row>
    <row r="82" spans="1:24" x14ac:dyDescent="0.25">
      <c r="A82" s="170">
        <v>2</v>
      </c>
      <c r="B82" s="149">
        <f>'Area A'!X197</f>
        <v>3698.7823239093655</v>
      </c>
      <c r="C82" s="156">
        <f>'Area A'!X198</f>
        <v>33</v>
      </c>
      <c r="D82" s="162">
        <f>'Area A'!X199</f>
        <v>1.8626034542839329</v>
      </c>
      <c r="E82" s="165">
        <f>'Area A'!X200</f>
        <v>3.2036779413683667</v>
      </c>
      <c r="F82" s="144">
        <f>'Area B'!X197</f>
        <v>3949.0382531999635</v>
      </c>
      <c r="G82" s="156">
        <f>'Area B'!X198</f>
        <v>35</v>
      </c>
      <c r="H82" s="162">
        <f>'Area B'!X199</f>
        <v>1.8595067146179289</v>
      </c>
      <c r="I82" s="165">
        <f>'Area B'!X200</f>
        <v>3.1983515491428398</v>
      </c>
      <c r="J82" s="144">
        <f>'Area C'!X197</f>
        <v>4482.1629259611345</v>
      </c>
      <c r="K82" s="156">
        <f>'Area C'!X198</f>
        <v>37</v>
      </c>
      <c r="L82" s="162">
        <f>'Area C'!X199</f>
        <v>1.9308251953596085</v>
      </c>
      <c r="M82" s="165">
        <f>'Area C'!X200</f>
        <v>3.3210193360185287</v>
      </c>
      <c r="N82" s="144">
        <f>'Area D'!X197</f>
        <v>4633.2671957662569</v>
      </c>
      <c r="O82" s="156">
        <f>'Area D'!X198</f>
        <v>38</v>
      </c>
      <c r="P82" s="162">
        <f>'Area D'!X199</f>
        <v>1.9342276610991054</v>
      </c>
      <c r="Q82" s="165">
        <f>'Area D'!X200</f>
        <v>3.3268715770904635</v>
      </c>
      <c r="X82" s="117"/>
    </row>
    <row r="83" spans="1:24" x14ac:dyDescent="0.25">
      <c r="A83" s="171">
        <v>5</v>
      </c>
      <c r="B83" s="149">
        <f>'Area A'!AV197</f>
        <v>4654.6201017218827</v>
      </c>
      <c r="C83" s="156">
        <f>'Area A'!AV198</f>
        <v>36</v>
      </c>
      <c r="D83" s="162">
        <f>'Area A'!AV199</f>
        <v>2.1814761255711344</v>
      </c>
      <c r="E83" s="165">
        <f>'Area A'!AV200</f>
        <v>3.7521389359823534</v>
      </c>
      <c r="F83" s="144">
        <f>'Area B'!AV197</f>
        <v>4915.1954550632272</v>
      </c>
      <c r="G83" s="156">
        <f>'Area B'!AV198</f>
        <v>37</v>
      </c>
      <c r="H83" s="162">
        <f>'Area B'!AV199</f>
        <v>2.2104010724552752</v>
      </c>
      <c r="I83" s="165">
        <f>'Area B'!AV200</f>
        <v>3.8018898446230756</v>
      </c>
      <c r="J83" s="144">
        <f>'Area C'!AV197</f>
        <v>5453.9360445688872</v>
      </c>
      <c r="K83" s="156">
        <f>'Area C'!AV198</f>
        <v>39</v>
      </c>
      <c r="L83" s="162">
        <f>'Area C'!AV199</f>
        <v>2.2681713487797861</v>
      </c>
      <c r="M83" s="165">
        <f>'Area C'!AV200</f>
        <v>3.9012547199012344</v>
      </c>
      <c r="N83" s="144">
        <f>'Area D'!AV197</f>
        <v>5453.9360445688872</v>
      </c>
      <c r="O83" s="156">
        <f>'Area D'!AV198</f>
        <v>39</v>
      </c>
      <c r="P83" s="162">
        <f>'Area D'!AV199</f>
        <v>2.2681713487797861</v>
      </c>
      <c r="Q83" s="165">
        <f>'Area D'!AV200</f>
        <v>3.9012547199012344</v>
      </c>
      <c r="X83" s="117"/>
    </row>
    <row r="84" spans="1:24" x14ac:dyDescent="0.25">
      <c r="A84" s="171">
        <v>10</v>
      </c>
      <c r="B84" s="149">
        <f>'Area A'!BT197</f>
        <v>5393.9812139389069</v>
      </c>
      <c r="C84" s="156">
        <f>'Area A'!BT198</f>
        <v>39</v>
      </c>
      <c r="D84" s="162">
        <f>'Area A'!BT199</f>
        <v>2.3811074373730126</v>
      </c>
      <c r="E84" s="165">
        <f>'Area A'!BT200</f>
        <v>4.0955047922815844</v>
      </c>
      <c r="F84" s="144">
        <f>'Area B'!BT197</f>
        <v>5700.1986977431661</v>
      </c>
      <c r="G84" s="156">
        <f>'Area B'!BT198</f>
        <v>39</v>
      </c>
      <c r="H84" s="162">
        <f>'Area B'!BT199</f>
        <v>2.4571900958415727</v>
      </c>
      <c r="I84" s="165">
        <f>'Area B'!BT200</f>
        <v>4.2263669648475073</v>
      </c>
      <c r="J84" s="144">
        <f>'Area C'!BT197</f>
        <v>6246.8248604850105</v>
      </c>
      <c r="K84" s="156">
        <f>'Area C'!BT198</f>
        <v>41</v>
      </c>
      <c r="L84" s="162">
        <f>'Area C'!BT199</f>
        <v>2.506930624996456</v>
      </c>
      <c r="M84" s="165">
        <f>'Area C'!BT200</f>
        <v>4.3119206749939067</v>
      </c>
      <c r="N84" s="144">
        <f>'Area D'!BT197</f>
        <v>6489.0831676171774</v>
      </c>
      <c r="O84" s="156">
        <f>'Area D'!BT198</f>
        <v>42</v>
      </c>
      <c r="P84" s="162">
        <f>'Area D'!BT199</f>
        <v>2.5228597193653499</v>
      </c>
      <c r="Q84" s="165">
        <f>'Area D'!BT200</f>
        <v>4.3393187173084042</v>
      </c>
      <c r="X84" s="117"/>
    </row>
    <row r="85" spans="1:24" x14ac:dyDescent="0.25">
      <c r="A85" s="172">
        <v>25</v>
      </c>
      <c r="B85" s="149">
        <f>'Area A'!CR197</f>
        <v>7112.5884505127196</v>
      </c>
      <c r="C85" s="156">
        <f>'Area A'!CR198</f>
        <v>48</v>
      </c>
      <c r="D85" s="162">
        <f>'Area A'!CR199</f>
        <v>2.4369324229878702</v>
      </c>
      <c r="E85" s="165">
        <f>'Area A'!CR200</f>
        <v>4.191523767539139</v>
      </c>
      <c r="F85" s="144">
        <f>'Area B'!CR197</f>
        <v>7446.8062397063131</v>
      </c>
      <c r="G85" s="156">
        <f>'Area B'!CR198</f>
        <v>48</v>
      </c>
      <c r="H85" s="162">
        <f>'Area B'!CR199</f>
        <v>2.5044020994239147</v>
      </c>
      <c r="I85" s="165">
        <f>'Area B'!CR200</f>
        <v>4.307571611009136</v>
      </c>
      <c r="J85" s="144">
        <f>'Area C'!CR197</f>
        <v>8069.2058158717755</v>
      </c>
      <c r="K85" s="156">
        <f>'Area C'!CR198</f>
        <v>49</v>
      </c>
      <c r="L85" s="162">
        <f>'Area C'!CR199</f>
        <v>2.5932814854990833</v>
      </c>
      <c r="M85" s="165">
        <f>'Area C'!CR200</f>
        <v>4.4604441550584264</v>
      </c>
      <c r="N85" s="144">
        <f>'Area D'!CR197</f>
        <v>8372.823932931653</v>
      </c>
      <c r="O85" s="156">
        <f>'Area D'!CR198</f>
        <v>51</v>
      </c>
      <c r="P85" s="162">
        <f>'Area D'!CR199</f>
        <v>2.581760893169867</v>
      </c>
      <c r="Q85" s="165">
        <f>'Area D'!CR200</f>
        <v>4.4406287362521741</v>
      </c>
      <c r="X85" s="117"/>
    </row>
    <row r="86" spans="1:24" x14ac:dyDescent="0.25">
      <c r="A86" s="172">
        <v>50</v>
      </c>
      <c r="B86" s="149">
        <f>'Area A'!DP197</f>
        <v>8572.3572181622421</v>
      </c>
      <c r="C86" s="156">
        <f>'Area A'!DP198</f>
        <v>57</v>
      </c>
      <c r="D86" s="162">
        <f>'Area A'!DP199</f>
        <v>2.4311262780773553</v>
      </c>
      <c r="E86" s="165">
        <f>'Area A'!DP200</f>
        <v>4.1815371982930536</v>
      </c>
      <c r="F86" s="144">
        <f>'Area B'!DP197</f>
        <v>8740.315421211435</v>
      </c>
      <c r="G86" s="156">
        <f>'Area B'!DP198</f>
        <v>57</v>
      </c>
      <c r="H86" s="162">
        <f>'Area B'!DP199</f>
        <v>2.4596789441743891</v>
      </c>
      <c r="I86" s="165">
        <f>'Area B'!DP200</f>
        <v>4.2306477839799523</v>
      </c>
      <c r="J86" s="144">
        <f>'Area C'!DP197</f>
        <v>9469.4158822210593</v>
      </c>
      <c r="K86" s="156">
        <f>'Area C'!DP198</f>
        <v>57</v>
      </c>
      <c r="L86" s="162">
        <f>'Area C'!DP199</f>
        <v>2.5836250309773305</v>
      </c>
      <c r="M86" s="165">
        <f>'Area C'!DP200</f>
        <v>4.4438350532810116</v>
      </c>
      <c r="N86" s="144">
        <f>'Area D'!DP197</f>
        <v>10030.054398958046</v>
      </c>
      <c r="O86" s="156">
        <f>'Area D'!DP198</f>
        <v>59</v>
      </c>
      <c r="P86" s="162">
        <f>'Area D'!DP199</f>
        <v>2.6162058860461892</v>
      </c>
      <c r="Q86" s="165">
        <f>'Area D'!DP200</f>
        <v>4.4998741239994482</v>
      </c>
      <c r="X86" s="117"/>
    </row>
    <row r="87" spans="1:24" x14ac:dyDescent="0.25">
      <c r="A87" s="172">
        <v>100</v>
      </c>
      <c r="B87" s="150">
        <f>'Area A'!EN197</f>
        <v>10194.298647807518</v>
      </c>
      <c r="C87" s="157">
        <f>'Area A'!EN198</f>
        <v>68</v>
      </c>
      <c r="D87" s="163">
        <f>'Area A'!EN199</f>
        <v>2.403000833305903</v>
      </c>
      <c r="E87" s="166">
        <f>'Area A'!EN200</f>
        <v>4.1331614332861557</v>
      </c>
      <c r="F87" s="145">
        <f>'Area B'!EN197</f>
        <v>10574.189358570326</v>
      </c>
      <c r="G87" s="157">
        <f>'Area B'!EN198</f>
        <v>66</v>
      </c>
      <c r="H87" s="163">
        <f>'Area B'!EN199</f>
        <v>2.5064877493790108</v>
      </c>
      <c r="I87" s="166">
        <f>'Area B'!EN200</f>
        <v>4.311158928931901</v>
      </c>
      <c r="J87" s="145">
        <f>'Area C'!EN197</f>
        <v>10822.823908648563</v>
      </c>
      <c r="K87" s="157">
        <f>'Area C'!EN198</f>
        <v>66</v>
      </c>
      <c r="L87" s="163">
        <f>'Area C'!EN199</f>
        <v>2.5429915299284338</v>
      </c>
      <c r="M87" s="166">
        <f>'Area C'!EN200</f>
        <v>4.3739454314769093</v>
      </c>
      <c r="N87" s="145">
        <f>'Area D'!EN197</f>
        <v>11697.456239578562</v>
      </c>
      <c r="O87" s="157">
        <f>'Area D'!EN198</f>
        <v>69</v>
      </c>
      <c r="P87" s="163">
        <f>'Area D'!EN199</f>
        <v>2.5912757330045149</v>
      </c>
      <c r="Q87" s="166">
        <f>'Area D'!EN200</f>
        <v>4.4569942607677682</v>
      </c>
      <c r="X87" s="117"/>
    </row>
    <row r="88" spans="1:24" ht="12.75" customHeight="1" thickBot="1" x14ac:dyDescent="0.3">
      <c r="A88" s="173"/>
      <c r="B88" s="264" t="s">
        <v>131</v>
      </c>
      <c r="C88" s="264"/>
      <c r="D88" s="152">
        <f>MAX(B82:B87)</f>
        <v>10194.298647807518</v>
      </c>
      <c r="E88" s="174" t="s">
        <v>60</v>
      </c>
      <c r="F88" s="265" t="s">
        <v>131</v>
      </c>
      <c r="G88" s="264"/>
      <c r="H88" s="175">
        <f>MAX(F82:F87)</f>
        <v>10574.189358570326</v>
      </c>
      <c r="I88" s="176" t="s">
        <v>60</v>
      </c>
      <c r="J88" s="265" t="s">
        <v>131</v>
      </c>
      <c r="K88" s="264"/>
      <c r="L88" s="175">
        <f>MAX(J82:J87)</f>
        <v>10822.823908648563</v>
      </c>
      <c r="M88" s="176" t="s">
        <v>60</v>
      </c>
      <c r="N88" s="265" t="s">
        <v>131</v>
      </c>
      <c r="O88" s="264"/>
      <c r="P88" s="175">
        <f>MAX(N82:N87)</f>
        <v>11697.456239578562</v>
      </c>
      <c r="Q88" s="176" t="s">
        <v>60</v>
      </c>
      <c r="X88" s="117"/>
    </row>
    <row r="89" spans="1:24" ht="12.75" customHeight="1" x14ac:dyDescent="0.25">
      <c r="A89" s="168"/>
      <c r="B89" s="180"/>
      <c r="C89" s="180"/>
      <c r="D89" s="151"/>
      <c r="E89" s="167"/>
      <c r="F89" s="180"/>
      <c r="G89" s="180"/>
      <c r="H89" s="151"/>
      <c r="I89" s="167"/>
      <c r="J89" s="180"/>
      <c r="K89" s="180"/>
      <c r="L89" s="151"/>
      <c r="M89" s="167"/>
      <c r="N89" s="180"/>
      <c r="O89" s="180"/>
      <c r="P89" s="151"/>
      <c r="Q89" s="167"/>
      <c r="X89" s="117"/>
    </row>
    <row r="90" spans="1:24" ht="12.75" customHeight="1" x14ac:dyDescent="0.25">
      <c r="A90" s="262" t="str">
        <f>IF(I11="","",IF(I11="A",IF(MAX(C82:C87)=200,"Caution! A critical duration of 200 minutes exists for selected intensity area (zone). Further evaluation is advised since spreadsheet does not evaluate durations longer than 200 minutes.",""),IF(I11="b",IF(MAX(G82:G87)=200,"Caution! A critical duration of 200 minutes exists for selected intensity area (zone). Further evaluation is advised since spreadsheet does not evaluate durations longer than 200 minutes.",""),IF(I11="c",IF(MAX(K82:K87)=200,"Caution! A critical duration of 200 minutes exists for selected intensity area (zone). Further evaluation is advised since spreadsheet does not evaluate durations longer than 200 minutes.",""),IF(I11="d",IF(MAX(O82:O87)=200,"Caution! A critical duration of 200 minutes exists for selected intensity area (zone). Further evaluation is advised since spreadsheet does not evaluate durations longer than 200 minutes.",""))))))</f>
        <v/>
      </c>
      <c r="B90" s="262"/>
      <c r="C90" s="262"/>
      <c r="D90" s="262"/>
      <c r="E90" s="262"/>
      <c r="F90" s="262"/>
      <c r="G90" s="262"/>
      <c r="H90" s="262"/>
      <c r="I90" s="262"/>
      <c r="J90" s="262"/>
      <c r="K90" s="262"/>
      <c r="L90" s="262"/>
      <c r="M90" s="262"/>
      <c r="N90" s="262"/>
      <c r="O90" s="262"/>
      <c r="P90" s="262"/>
      <c r="Q90" s="262"/>
      <c r="R90" s="147"/>
      <c r="S90" s="147"/>
      <c r="X90" s="117"/>
    </row>
    <row r="91" spans="1:24" ht="12.75" customHeight="1" x14ac:dyDescent="0.25">
      <c r="A91" s="263" t="s">
        <v>100</v>
      </c>
      <c r="B91" s="263"/>
      <c r="C91" s="263"/>
      <c r="D91" s="263"/>
      <c r="E91" s="263"/>
      <c r="F91" s="263"/>
      <c r="G91" s="263"/>
      <c r="H91" s="263"/>
      <c r="I91" s="263"/>
      <c r="J91" s="263"/>
      <c r="K91" s="263"/>
      <c r="L91" s="263"/>
      <c r="M91" s="263"/>
      <c r="N91" s="263"/>
      <c r="O91" s="263"/>
      <c r="P91" s="263"/>
      <c r="Q91" s="263"/>
      <c r="R91" s="146"/>
      <c r="S91" s="146"/>
      <c r="X91" s="117"/>
    </row>
    <row r="92" spans="1:24" x14ac:dyDescent="0.25">
      <c r="C92" s="177"/>
      <c r="D92" s="177"/>
      <c r="E92" s="177"/>
      <c r="F92" s="177"/>
      <c r="G92" s="177"/>
      <c r="H92" s="177"/>
      <c r="I92" s="181"/>
      <c r="J92" s="177"/>
      <c r="K92" s="177"/>
      <c r="L92" s="177"/>
      <c r="M92" s="177"/>
      <c r="N92" s="177"/>
      <c r="O92" s="177"/>
      <c r="P92" s="146"/>
      <c r="Q92" s="146"/>
      <c r="R92" s="146"/>
      <c r="S92" s="146"/>
      <c r="X92" s="117"/>
    </row>
    <row r="93" spans="1:24" x14ac:dyDescent="0.25">
      <c r="C93" s="25"/>
      <c r="D93" s="26"/>
      <c r="X93" s="117"/>
    </row>
    <row r="94" spans="1:24" x14ac:dyDescent="0.25">
      <c r="C94" s="25"/>
      <c r="D94" s="26"/>
      <c r="X94" s="117"/>
    </row>
    <row r="95" spans="1:24" x14ac:dyDescent="0.25">
      <c r="C95" s="25"/>
      <c r="D95" s="26"/>
      <c r="X95" s="117"/>
    </row>
    <row r="96" spans="1:24" x14ac:dyDescent="0.25">
      <c r="C96" s="25"/>
      <c r="D96" s="26"/>
      <c r="X96" s="117"/>
    </row>
    <row r="97" spans="3:26" x14ac:dyDescent="0.25">
      <c r="C97" s="25"/>
      <c r="D97" s="26"/>
      <c r="X97" s="117"/>
    </row>
    <row r="98" spans="3:26" x14ac:dyDescent="0.25">
      <c r="C98" s="25"/>
      <c r="D98" s="26"/>
      <c r="X98" s="117"/>
    </row>
    <row r="99" spans="3:26" x14ac:dyDescent="0.25">
      <c r="C99" s="25"/>
      <c r="D99" s="26"/>
      <c r="X99" s="117"/>
    </row>
    <row r="100" spans="3:26" x14ac:dyDescent="0.25">
      <c r="C100" s="25"/>
      <c r="D100" s="26"/>
      <c r="X100" s="117"/>
    </row>
    <row r="101" spans="3:26" x14ac:dyDescent="0.25">
      <c r="C101" s="25"/>
      <c r="D101" s="26"/>
      <c r="X101" s="117"/>
    </row>
    <row r="102" spans="3:26" x14ac:dyDescent="0.25">
      <c r="C102" s="25"/>
      <c r="D102" s="26"/>
      <c r="X102" s="117"/>
    </row>
    <row r="103" spans="3:26" x14ac:dyDescent="0.25">
      <c r="C103" s="25"/>
      <c r="D103" s="26"/>
      <c r="X103" s="117"/>
    </row>
    <row r="104" spans="3:26" x14ac:dyDescent="0.25">
      <c r="C104" s="25"/>
      <c r="D104" s="26"/>
      <c r="X104" s="117"/>
    </row>
    <row r="105" spans="3:26" x14ac:dyDescent="0.25">
      <c r="C105" s="25"/>
      <c r="D105" s="26"/>
      <c r="X105" s="117"/>
      <c r="Z105" s="118">
        <v>0</v>
      </c>
    </row>
    <row r="106" spans="3:26" x14ac:dyDescent="0.25">
      <c r="C106" s="25"/>
      <c r="D106" s="26"/>
      <c r="X106" s="117"/>
      <c r="Z106" s="118">
        <f>Z105+0.01</f>
        <v>0.01</v>
      </c>
    </row>
    <row r="107" spans="3:26" x14ac:dyDescent="0.25">
      <c r="C107" s="25"/>
      <c r="D107" s="26"/>
      <c r="X107" s="117"/>
      <c r="Z107" s="118">
        <f t="shared" ref="Z107:Z170" si="26">Z106+0.01</f>
        <v>0.02</v>
      </c>
    </row>
    <row r="108" spans="3:26" x14ac:dyDescent="0.25">
      <c r="C108" s="25"/>
      <c r="D108" s="26"/>
      <c r="X108" s="117"/>
      <c r="Z108" s="118">
        <f t="shared" si="26"/>
        <v>0.03</v>
      </c>
    </row>
    <row r="109" spans="3:26" x14ac:dyDescent="0.25">
      <c r="C109" s="25"/>
      <c r="D109" s="26"/>
      <c r="W109" s="34" t="s">
        <v>136</v>
      </c>
      <c r="X109" s="34" t="s">
        <v>43</v>
      </c>
      <c r="Z109" s="118">
        <f t="shared" si="26"/>
        <v>0.04</v>
      </c>
    </row>
    <row r="110" spans="3:26" x14ac:dyDescent="0.25">
      <c r="C110" s="25"/>
      <c r="D110" s="26"/>
      <c r="W110" s="34" t="s">
        <v>135</v>
      </c>
      <c r="X110" s="34" t="s">
        <v>53</v>
      </c>
      <c r="Z110" s="118">
        <f t="shared" si="26"/>
        <v>0.05</v>
      </c>
    </row>
    <row r="111" spans="3:26" x14ac:dyDescent="0.25">
      <c r="C111" s="25"/>
      <c r="D111" s="26"/>
      <c r="X111" s="34" t="s">
        <v>54</v>
      </c>
      <c r="Z111" s="118">
        <f t="shared" si="26"/>
        <v>6.0000000000000005E-2</v>
      </c>
    </row>
    <row r="112" spans="3:26" x14ac:dyDescent="0.25">
      <c r="C112" s="25"/>
      <c r="D112" s="26"/>
      <c r="X112" s="34" t="s">
        <v>55</v>
      </c>
      <c r="Z112" s="118">
        <f t="shared" si="26"/>
        <v>7.0000000000000007E-2</v>
      </c>
    </row>
    <row r="113" spans="3:26" x14ac:dyDescent="0.25">
      <c r="C113" s="25"/>
      <c r="D113" s="26"/>
      <c r="X113" s="117"/>
      <c r="Y113" s="1">
        <v>10</v>
      </c>
      <c r="Z113" s="118">
        <f t="shared" si="26"/>
        <v>0.08</v>
      </c>
    </row>
    <row r="114" spans="3:26" x14ac:dyDescent="0.25">
      <c r="C114" s="25"/>
      <c r="D114" s="26"/>
      <c r="X114" s="117"/>
      <c r="Y114" s="1">
        <f>Y113+1</f>
        <v>11</v>
      </c>
      <c r="Z114" s="118">
        <f t="shared" si="26"/>
        <v>0.09</v>
      </c>
    </row>
    <row r="115" spans="3:26" x14ac:dyDescent="0.25">
      <c r="C115" s="25"/>
      <c r="D115" s="26"/>
      <c r="X115" s="117"/>
      <c r="Y115" s="1">
        <f t="shared" ref="Y115:Y178" si="27">Y114+1</f>
        <v>12</v>
      </c>
      <c r="Z115" s="118">
        <f t="shared" si="26"/>
        <v>9.9999999999999992E-2</v>
      </c>
    </row>
    <row r="116" spans="3:26" x14ac:dyDescent="0.25">
      <c r="C116" s="25"/>
      <c r="D116" s="26"/>
      <c r="X116" s="117"/>
      <c r="Y116" s="1">
        <f t="shared" si="27"/>
        <v>13</v>
      </c>
      <c r="Z116" s="118">
        <f t="shared" si="26"/>
        <v>0.10999999999999999</v>
      </c>
    </row>
    <row r="117" spans="3:26" x14ac:dyDescent="0.25">
      <c r="C117" s="25"/>
      <c r="D117" s="26"/>
      <c r="X117" s="117"/>
      <c r="Y117" s="1">
        <f t="shared" si="27"/>
        <v>14</v>
      </c>
      <c r="Z117" s="118">
        <f t="shared" si="26"/>
        <v>0.11999999999999998</v>
      </c>
    </row>
    <row r="118" spans="3:26" x14ac:dyDescent="0.25">
      <c r="C118" s="25"/>
      <c r="D118" s="26"/>
      <c r="X118" s="117"/>
      <c r="Y118" s="1">
        <f t="shared" si="27"/>
        <v>15</v>
      </c>
      <c r="Z118" s="118">
        <f t="shared" si="26"/>
        <v>0.12999999999999998</v>
      </c>
    </row>
    <row r="119" spans="3:26" x14ac:dyDescent="0.25">
      <c r="C119" s="25"/>
      <c r="D119" s="26"/>
      <c r="X119" s="117"/>
      <c r="Y119" s="1">
        <f t="shared" si="27"/>
        <v>16</v>
      </c>
      <c r="Z119" s="118">
        <f t="shared" si="26"/>
        <v>0.13999999999999999</v>
      </c>
    </row>
    <row r="120" spans="3:26" x14ac:dyDescent="0.25">
      <c r="C120" s="25"/>
      <c r="D120" s="26"/>
      <c r="X120" s="117"/>
      <c r="Y120" s="1">
        <f t="shared" si="27"/>
        <v>17</v>
      </c>
      <c r="Z120" s="118">
        <f t="shared" si="26"/>
        <v>0.15</v>
      </c>
    </row>
    <row r="121" spans="3:26" x14ac:dyDescent="0.25">
      <c r="C121" s="25"/>
      <c r="D121" s="26"/>
      <c r="X121" s="117"/>
      <c r="Y121" s="1">
        <f t="shared" si="27"/>
        <v>18</v>
      </c>
      <c r="Z121" s="118">
        <f t="shared" si="26"/>
        <v>0.16</v>
      </c>
    </row>
    <row r="122" spans="3:26" x14ac:dyDescent="0.25">
      <c r="C122" s="25"/>
      <c r="D122" s="26"/>
      <c r="X122" s="117"/>
      <c r="Y122" s="1">
        <f>Y121+1</f>
        <v>19</v>
      </c>
      <c r="Z122" s="118">
        <f>Z121+0.01</f>
        <v>0.17</v>
      </c>
    </row>
    <row r="123" spans="3:26" x14ac:dyDescent="0.25">
      <c r="C123" s="25"/>
      <c r="D123" s="26"/>
      <c r="X123" s="117"/>
      <c r="Y123" s="1">
        <f>Y122+1</f>
        <v>20</v>
      </c>
      <c r="Z123" s="118">
        <f>Z122+0.01</f>
        <v>0.18000000000000002</v>
      </c>
    </row>
    <row r="124" spans="3:26" x14ac:dyDescent="0.25">
      <c r="C124" s="25"/>
      <c r="D124" s="26"/>
      <c r="X124" s="117"/>
      <c r="Y124" s="1">
        <f t="shared" si="27"/>
        <v>21</v>
      </c>
      <c r="Z124" s="118">
        <f t="shared" si="26"/>
        <v>0.19000000000000003</v>
      </c>
    </row>
    <row r="125" spans="3:26" x14ac:dyDescent="0.25">
      <c r="C125" s="25"/>
      <c r="D125" s="26"/>
      <c r="X125" s="117"/>
      <c r="Y125" s="1">
        <f t="shared" si="27"/>
        <v>22</v>
      </c>
      <c r="Z125" s="118">
        <f t="shared" si="26"/>
        <v>0.20000000000000004</v>
      </c>
    </row>
    <row r="126" spans="3:26" x14ac:dyDescent="0.25">
      <c r="C126" s="25"/>
      <c r="D126" s="26"/>
      <c r="X126" s="117"/>
      <c r="Y126" s="1">
        <f t="shared" si="27"/>
        <v>23</v>
      </c>
      <c r="Z126" s="118">
        <f t="shared" si="26"/>
        <v>0.21000000000000005</v>
      </c>
    </row>
    <row r="127" spans="3:26" x14ac:dyDescent="0.25">
      <c r="C127" s="25"/>
      <c r="D127" s="26"/>
      <c r="X127" s="117"/>
      <c r="Y127" s="1">
        <f t="shared" si="27"/>
        <v>24</v>
      </c>
      <c r="Z127" s="118">
        <f t="shared" si="26"/>
        <v>0.22000000000000006</v>
      </c>
    </row>
    <row r="128" spans="3:26" x14ac:dyDescent="0.25">
      <c r="C128" s="25"/>
      <c r="D128" s="26"/>
      <c r="X128" s="117"/>
      <c r="Y128" s="1">
        <f t="shared" si="27"/>
        <v>25</v>
      </c>
      <c r="Z128" s="118">
        <f t="shared" si="26"/>
        <v>0.23000000000000007</v>
      </c>
    </row>
    <row r="129" spans="3:26" x14ac:dyDescent="0.25">
      <c r="C129" s="25"/>
      <c r="D129" s="26"/>
      <c r="X129" s="117"/>
      <c r="Y129" s="1">
        <f t="shared" si="27"/>
        <v>26</v>
      </c>
      <c r="Z129" s="118">
        <f t="shared" si="26"/>
        <v>0.24000000000000007</v>
      </c>
    </row>
    <row r="130" spans="3:26" x14ac:dyDescent="0.25">
      <c r="C130" s="25"/>
      <c r="D130" s="26"/>
      <c r="X130" s="117"/>
      <c r="Y130" s="1">
        <f t="shared" si="27"/>
        <v>27</v>
      </c>
      <c r="Z130" s="118">
        <f t="shared" si="26"/>
        <v>0.25000000000000006</v>
      </c>
    </row>
    <row r="131" spans="3:26" x14ac:dyDescent="0.25">
      <c r="C131" s="25"/>
      <c r="D131" s="26"/>
      <c r="X131" s="117"/>
      <c r="Y131" s="1">
        <f t="shared" si="27"/>
        <v>28</v>
      </c>
      <c r="Z131" s="118">
        <f t="shared" si="26"/>
        <v>0.26000000000000006</v>
      </c>
    </row>
    <row r="132" spans="3:26" x14ac:dyDescent="0.25">
      <c r="C132" s="25"/>
      <c r="D132" s="26"/>
      <c r="X132" s="117"/>
      <c r="Y132" s="1">
        <f t="shared" si="27"/>
        <v>29</v>
      </c>
      <c r="Z132" s="118">
        <f t="shared" si="26"/>
        <v>0.27000000000000007</v>
      </c>
    </row>
    <row r="133" spans="3:26" x14ac:dyDescent="0.25">
      <c r="C133" s="25"/>
      <c r="D133" s="26"/>
      <c r="X133" s="117"/>
      <c r="Y133" s="1">
        <f t="shared" si="27"/>
        <v>30</v>
      </c>
      <c r="Z133" s="118">
        <f t="shared" si="26"/>
        <v>0.28000000000000008</v>
      </c>
    </row>
    <row r="134" spans="3:26" x14ac:dyDescent="0.25">
      <c r="C134" s="25"/>
      <c r="D134" s="26"/>
      <c r="X134" s="117"/>
      <c r="Y134" s="1">
        <f t="shared" si="27"/>
        <v>31</v>
      </c>
      <c r="Z134" s="118">
        <f t="shared" si="26"/>
        <v>0.29000000000000009</v>
      </c>
    </row>
    <row r="135" spans="3:26" x14ac:dyDescent="0.25">
      <c r="C135" s="25"/>
      <c r="D135" s="26"/>
      <c r="X135" s="117"/>
      <c r="Y135" s="1">
        <f t="shared" si="27"/>
        <v>32</v>
      </c>
      <c r="Z135" s="118">
        <f t="shared" si="26"/>
        <v>0.3000000000000001</v>
      </c>
    </row>
    <row r="136" spans="3:26" x14ac:dyDescent="0.25">
      <c r="C136" s="25"/>
      <c r="D136" s="26"/>
      <c r="X136" s="117"/>
      <c r="Y136" s="1">
        <f t="shared" si="27"/>
        <v>33</v>
      </c>
      <c r="Z136" s="118">
        <f t="shared" si="26"/>
        <v>0.31000000000000011</v>
      </c>
    </row>
    <row r="137" spans="3:26" x14ac:dyDescent="0.25">
      <c r="C137" s="25"/>
      <c r="D137" s="26"/>
      <c r="X137" s="117"/>
      <c r="Y137" s="1">
        <f t="shared" si="27"/>
        <v>34</v>
      </c>
      <c r="Z137" s="118">
        <f t="shared" si="26"/>
        <v>0.32000000000000012</v>
      </c>
    </row>
    <row r="138" spans="3:26" x14ac:dyDescent="0.25">
      <c r="C138" s="25"/>
      <c r="D138" s="26"/>
      <c r="X138" s="117"/>
      <c r="Y138" s="1">
        <f t="shared" si="27"/>
        <v>35</v>
      </c>
      <c r="Z138" s="118">
        <f t="shared" si="26"/>
        <v>0.33000000000000013</v>
      </c>
    </row>
    <row r="139" spans="3:26" x14ac:dyDescent="0.25">
      <c r="C139" s="25"/>
      <c r="D139" s="26"/>
      <c r="X139" s="117"/>
      <c r="Y139" s="1">
        <f t="shared" si="27"/>
        <v>36</v>
      </c>
      <c r="Z139" s="118">
        <f t="shared" si="26"/>
        <v>0.34000000000000014</v>
      </c>
    </row>
    <row r="140" spans="3:26" x14ac:dyDescent="0.25">
      <c r="C140" s="25"/>
      <c r="D140" s="26"/>
      <c r="X140" s="117"/>
      <c r="Y140" s="1">
        <f t="shared" si="27"/>
        <v>37</v>
      </c>
      <c r="Z140" s="118">
        <f t="shared" si="26"/>
        <v>0.35000000000000014</v>
      </c>
    </row>
    <row r="141" spans="3:26" x14ac:dyDescent="0.25">
      <c r="C141" s="25"/>
      <c r="D141" s="26"/>
      <c r="X141" s="117"/>
      <c r="Y141" s="1">
        <f t="shared" si="27"/>
        <v>38</v>
      </c>
      <c r="Z141" s="118">
        <f t="shared" si="26"/>
        <v>0.36000000000000015</v>
      </c>
    </row>
    <row r="142" spans="3:26" x14ac:dyDescent="0.25">
      <c r="C142" s="25"/>
      <c r="D142" s="26"/>
      <c r="X142" s="117"/>
      <c r="Y142" s="1">
        <f t="shared" si="27"/>
        <v>39</v>
      </c>
      <c r="Z142" s="118">
        <f t="shared" si="26"/>
        <v>0.37000000000000016</v>
      </c>
    </row>
    <row r="143" spans="3:26" x14ac:dyDescent="0.25">
      <c r="C143" s="25"/>
      <c r="D143" s="26"/>
      <c r="X143" s="117"/>
      <c r="Y143" s="1">
        <f t="shared" si="27"/>
        <v>40</v>
      </c>
      <c r="Z143" s="118">
        <f t="shared" si="26"/>
        <v>0.38000000000000017</v>
      </c>
    </row>
    <row r="144" spans="3:26" x14ac:dyDescent="0.25">
      <c r="C144" s="25"/>
      <c r="D144" s="26"/>
      <c r="X144" s="117"/>
      <c r="Y144" s="1">
        <f t="shared" si="27"/>
        <v>41</v>
      </c>
      <c r="Z144" s="118">
        <f t="shared" si="26"/>
        <v>0.39000000000000018</v>
      </c>
    </row>
    <row r="145" spans="3:26" x14ac:dyDescent="0.25">
      <c r="C145" s="25"/>
      <c r="D145" s="26"/>
      <c r="X145" s="117"/>
      <c r="Y145" s="1">
        <f t="shared" si="27"/>
        <v>42</v>
      </c>
      <c r="Z145" s="118">
        <f t="shared" si="26"/>
        <v>0.40000000000000019</v>
      </c>
    </row>
    <row r="146" spans="3:26" x14ac:dyDescent="0.25">
      <c r="C146" s="25"/>
      <c r="D146" s="26"/>
      <c r="X146" s="117"/>
      <c r="Y146" s="1">
        <f t="shared" si="27"/>
        <v>43</v>
      </c>
      <c r="Z146" s="118">
        <f t="shared" si="26"/>
        <v>0.4100000000000002</v>
      </c>
    </row>
    <row r="147" spans="3:26" x14ac:dyDescent="0.25">
      <c r="C147" s="25"/>
      <c r="D147" s="26"/>
      <c r="X147" s="117"/>
      <c r="Y147" s="1">
        <f t="shared" si="27"/>
        <v>44</v>
      </c>
      <c r="Z147" s="118">
        <f t="shared" si="26"/>
        <v>0.42000000000000021</v>
      </c>
    </row>
    <row r="148" spans="3:26" x14ac:dyDescent="0.25">
      <c r="C148" s="25"/>
      <c r="D148" s="26"/>
      <c r="X148" s="117"/>
      <c r="Y148" s="1">
        <f t="shared" si="27"/>
        <v>45</v>
      </c>
      <c r="Z148" s="118">
        <f t="shared" si="26"/>
        <v>0.43000000000000022</v>
      </c>
    </row>
    <row r="149" spans="3:26" x14ac:dyDescent="0.25">
      <c r="C149" s="25"/>
      <c r="D149" s="26"/>
      <c r="X149" s="117"/>
      <c r="Y149" s="1">
        <f>Y148+1</f>
        <v>46</v>
      </c>
      <c r="Z149" s="118">
        <f>Z148+0.01</f>
        <v>0.44000000000000022</v>
      </c>
    </row>
    <row r="150" spans="3:26" x14ac:dyDescent="0.25">
      <c r="C150" s="25"/>
      <c r="D150" s="26"/>
      <c r="X150" s="117"/>
      <c r="Y150" s="1">
        <f t="shared" si="27"/>
        <v>47</v>
      </c>
      <c r="Z150" s="118">
        <f t="shared" si="26"/>
        <v>0.45000000000000023</v>
      </c>
    </row>
    <row r="151" spans="3:26" x14ac:dyDescent="0.25">
      <c r="C151" s="25"/>
      <c r="D151" s="26"/>
      <c r="X151" s="117"/>
      <c r="Y151" s="1">
        <f t="shared" si="27"/>
        <v>48</v>
      </c>
      <c r="Z151" s="118">
        <f t="shared" si="26"/>
        <v>0.46000000000000024</v>
      </c>
    </row>
    <row r="152" spans="3:26" x14ac:dyDescent="0.25">
      <c r="C152" s="25"/>
      <c r="D152" s="26"/>
      <c r="X152" s="117"/>
      <c r="Y152" s="1">
        <f t="shared" si="27"/>
        <v>49</v>
      </c>
      <c r="Z152" s="118">
        <f t="shared" si="26"/>
        <v>0.47000000000000025</v>
      </c>
    </row>
    <row r="153" spans="3:26" x14ac:dyDescent="0.25">
      <c r="C153" s="25"/>
      <c r="D153" s="26"/>
      <c r="X153" s="117"/>
      <c r="Y153" s="1">
        <f t="shared" si="27"/>
        <v>50</v>
      </c>
      <c r="Z153" s="118">
        <f t="shared" si="26"/>
        <v>0.48000000000000026</v>
      </c>
    </row>
    <row r="154" spans="3:26" x14ac:dyDescent="0.25">
      <c r="C154" s="25"/>
      <c r="D154" s="26"/>
      <c r="X154" s="117"/>
      <c r="Y154" s="1">
        <f t="shared" si="27"/>
        <v>51</v>
      </c>
      <c r="Z154" s="118">
        <f t="shared" si="26"/>
        <v>0.49000000000000027</v>
      </c>
    </row>
    <row r="155" spans="3:26" x14ac:dyDescent="0.25">
      <c r="C155" s="25"/>
      <c r="D155" s="26"/>
      <c r="X155" s="117"/>
      <c r="Y155" s="1">
        <f t="shared" si="27"/>
        <v>52</v>
      </c>
      <c r="Z155" s="118">
        <f t="shared" si="26"/>
        <v>0.50000000000000022</v>
      </c>
    </row>
    <row r="156" spans="3:26" x14ac:dyDescent="0.25">
      <c r="C156" s="25"/>
      <c r="D156" s="26"/>
      <c r="X156" s="117"/>
      <c r="Y156" s="1">
        <f t="shared" si="27"/>
        <v>53</v>
      </c>
      <c r="Z156" s="118">
        <f t="shared" si="26"/>
        <v>0.51000000000000023</v>
      </c>
    </row>
    <row r="157" spans="3:26" x14ac:dyDescent="0.25">
      <c r="C157" s="25"/>
      <c r="D157" s="26"/>
      <c r="X157" s="117"/>
      <c r="Y157" s="1">
        <f t="shared" si="27"/>
        <v>54</v>
      </c>
      <c r="Z157" s="118">
        <f t="shared" si="26"/>
        <v>0.52000000000000024</v>
      </c>
    </row>
    <row r="158" spans="3:26" x14ac:dyDescent="0.25">
      <c r="C158" s="25"/>
      <c r="D158" s="26"/>
      <c r="X158" s="117"/>
      <c r="Y158" s="1">
        <f t="shared" si="27"/>
        <v>55</v>
      </c>
      <c r="Z158" s="118">
        <f t="shared" si="26"/>
        <v>0.53000000000000025</v>
      </c>
    </row>
    <row r="159" spans="3:26" x14ac:dyDescent="0.25">
      <c r="C159" s="25"/>
      <c r="D159" s="26"/>
      <c r="X159" s="117"/>
      <c r="Y159" s="1">
        <f t="shared" si="27"/>
        <v>56</v>
      </c>
      <c r="Z159" s="118">
        <f t="shared" si="26"/>
        <v>0.54000000000000026</v>
      </c>
    </row>
    <row r="160" spans="3:26" x14ac:dyDescent="0.25">
      <c r="C160" s="25"/>
      <c r="D160" s="26"/>
      <c r="X160" s="117"/>
      <c r="Y160" s="1">
        <f t="shared" si="27"/>
        <v>57</v>
      </c>
      <c r="Z160" s="118">
        <f t="shared" si="26"/>
        <v>0.55000000000000027</v>
      </c>
    </row>
    <row r="161" spans="3:26" x14ac:dyDescent="0.25">
      <c r="C161" s="25"/>
      <c r="D161" s="26"/>
      <c r="X161" s="117"/>
      <c r="Y161" s="1">
        <f t="shared" si="27"/>
        <v>58</v>
      </c>
      <c r="Z161" s="118">
        <f t="shared" si="26"/>
        <v>0.56000000000000028</v>
      </c>
    </row>
    <row r="162" spans="3:26" x14ac:dyDescent="0.25">
      <c r="C162" s="25"/>
      <c r="D162" s="26"/>
      <c r="X162" s="117"/>
      <c r="Y162" s="1">
        <f t="shared" si="27"/>
        <v>59</v>
      </c>
      <c r="Z162" s="118">
        <f t="shared" si="26"/>
        <v>0.57000000000000028</v>
      </c>
    </row>
    <row r="163" spans="3:26" x14ac:dyDescent="0.25">
      <c r="C163" s="25"/>
      <c r="D163" s="26"/>
      <c r="X163" s="117"/>
      <c r="Y163" s="1">
        <f t="shared" si="27"/>
        <v>60</v>
      </c>
      <c r="Z163" s="118">
        <f t="shared" si="26"/>
        <v>0.58000000000000029</v>
      </c>
    </row>
    <row r="164" spans="3:26" x14ac:dyDescent="0.25">
      <c r="C164" s="25"/>
      <c r="D164" s="26"/>
      <c r="X164" s="117"/>
      <c r="Y164" s="1">
        <f t="shared" si="27"/>
        <v>61</v>
      </c>
      <c r="Z164" s="118">
        <f t="shared" si="26"/>
        <v>0.5900000000000003</v>
      </c>
    </row>
    <row r="165" spans="3:26" x14ac:dyDescent="0.25">
      <c r="C165" s="25"/>
      <c r="D165" s="26"/>
      <c r="X165" s="117"/>
      <c r="Y165" s="1">
        <f t="shared" si="27"/>
        <v>62</v>
      </c>
      <c r="Z165" s="118">
        <f t="shared" si="26"/>
        <v>0.60000000000000031</v>
      </c>
    </row>
    <row r="166" spans="3:26" x14ac:dyDescent="0.25">
      <c r="C166" s="25"/>
      <c r="D166" s="26"/>
      <c r="X166" s="117"/>
      <c r="Y166" s="1">
        <f t="shared" si="27"/>
        <v>63</v>
      </c>
      <c r="Z166" s="118">
        <f t="shared" si="26"/>
        <v>0.61000000000000032</v>
      </c>
    </row>
    <row r="167" spans="3:26" x14ac:dyDescent="0.25">
      <c r="C167" s="25"/>
      <c r="D167" s="26"/>
      <c r="X167" s="117"/>
      <c r="Y167" s="1">
        <f t="shared" si="27"/>
        <v>64</v>
      </c>
      <c r="Z167" s="118">
        <f t="shared" si="26"/>
        <v>0.62000000000000033</v>
      </c>
    </row>
    <row r="168" spans="3:26" x14ac:dyDescent="0.25">
      <c r="C168" s="25"/>
      <c r="D168" s="26"/>
      <c r="X168" s="117"/>
      <c r="Y168" s="1">
        <f t="shared" si="27"/>
        <v>65</v>
      </c>
      <c r="Z168" s="118">
        <f t="shared" si="26"/>
        <v>0.63000000000000034</v>
      </c>
    </row>
    <row r="169" spans="3:26" x14ac:dyDescent="0.25">
      <c r="C169" s="25"/>
      <c r="D169" s="26"/>
      <c r="X169" s="117"/>
      <c r="Y169" s="1">
        <f t="shared" si="27"/>
        <v>66</v>
      </c>
      <c r="Z169" s="118">
        <f t="shared" si="26"/>
        <v>0.64000000000000035</v>
      </c>
    </row>
    <row r="170" spans="3:26" x14ac:dyDescent="0.25">
      <c r="C170" s="25"/>
      <c r="D170" s="26"/>
      <c r="X170" s="117"/>
      <c r="Y170" s="1">
        <f t="shared" si="27"/>
        <v>67</v>
      </c>
      <c r="Z170" s="118">
        <f t="shared" si="26"/>
        <v>0.65000000000000036</v>
      </c>
    </row>
    <row r="171" spans="3:26" x14ac:dyDescent="0.25">
      <c r="C171" s="25"/>
      <c r="D171" s="26"/>
      <c r="X171" s="117"/>
      <c r="Y171" s="1">
        <f t="shared" si="27"/>
        <v>68</v>
      </c>
      <c r="Z171" s="118">
        <f t="shared" ref="Z171:Z205" si="28">Z170+0.01</f>
        <v>0.66000000000000036</v>
      </c>
    </row>
    <row r="172" spans="3:26" x14ac:dyDescent="0.25">
      <c r="C172" s="25"/>
      <c r="D172" s="26"/>
      <c r="X172" s="117"/>
      <c r="Y172" s="1">
        <f t="shared" si="27"/>
        <v>69</v>
      </c>
      <c r="Z172" s="118">
        <f t="shared" si="28"/>
        <v>0.67000000000000037</v>
      </c>
    </row>
    <row r="173" spans="3:26" x14ac:dyDescent="0.25">
      <c r="C173" s="25"/>
      <c r="D173" s="26"/>
      <c r="X173" s="117"/>
      <c r="Y173" s="1">
        <f t="shared" si="27"/>
        <v>70</v>
      </c>
      <c r="Z173" s="118">
        <f t="shared" si="28"/>
        <v>0.68000000000000038</v>
      </c>
    </row>
    <row r="174" spans="3:26" x14ac:dyDescent="0.25">
      <c r="C174" s="25"/>
      <c r="D174" s="26"/>
      <c r="X174" s="117"/>
      <c r="Y174" s="1">
        <f t="shared" si="27"/>
        <v>71</v>
      </c>
      <c r="Z174" s="118">
        <f t="shared" si="28"/>
        <v>0.69000000000000039</v>
      </c>
    </row>
    <row r="175" spans="3:26" x14ac:dyDescent="0.25">
      <c r="C175" s="25"/>
      <c r="D175" s="26"/>
      <c r="X175" s="117"/>
      <c r="Y175" s="1">
        <f t="shared" si="27"/>
        <v>72</v>
      </c>
      <c r="Z175" s="118">
        <f t="shared" si="28"/>
        <v>0.7000000000000004</v>
      </c>
    </row>
    <row r="176" spans="3:26" x14ac:dyDescent="0.25">
      <c r="C176" s="25"/>
      <c r="D176" s="26"/>
      <c r="X176" s="117"/>
      <c r="Y176" s="1">
        <f t="shared" si="27"/>
        <v>73</v>
      </c>
      <c r="Z176" s="118">
        <f t="shared" si="28"/>
        <v>0.71000000000000041</v>
      </c>
    </row>
    <row r="177" spans="3:26" x14ac:dyDescent="0.25">
      <c r="C177" s="25"/>
      <c r="D177" s="26"/>
      <c r="X177" s="117"/>
      <c r="Y177" s="1">
        <f t="shared" si="27"/>
        <v>74</v>
      </c>
      <c r="Z177" s="118">
        <f t="shared" si="28"/>
        <v>0.72000000000000042</v>
      </c>
    </row>
    <row r="178" spans="3:26" x14ac:dyDescent="0.25">
      <c r="C178" s="25"/>
      <c r="D178" s="26"/>
      <c r="X178" s="117"/>
      <c r="Y178" s="1">
        <f t="shared" si="27"/>
        <v>75</v>
      </c>
      <c r="Z178" s="118">
        <f t="shared" si="28"/>
        <v>0.73000000000000043</v>
      </c>
    </row>
    <row r="179" spans="3:26" x14ac:dyDescent="0.25">
      <c r="C179" s="25"/>
      <c r="D179" s="26"/>
      <c r="X179" s="117"/>
      <c r="Y179" s="1">
        <f t="shared" ref="Y179:Y242" si="29">Y178+1</f>
        <v>76</v>
      </c>
      <c r="Z179" s="118">
        <f t="shared" si="28"/>
        <v>0.74000000000000044</v>
      </c>
    </row>
    <row r="180" spans="3:26" x14ac:dyDescent="0.25">
      <c r="C180" s="25"/>
      <c r="D180" s="26"/>
      <c r="X180" s="117"/>
      <c r="Y180" s="1">
        <f t="shared" si="29"/>
        <v>77</v>
      </c>
      <c r="Z180" s="118">
        <f t="shared" si="28"/>
        <v>0.75000000000000044</v>
      </c>
    </row>
    <row r="181" spans="3:26" x14ac:dyDescent="0.25">
      <c r="C181" s="25"/>
      <c r="D181" s="26"/>
      <c r="X181" s="117"/>
      <c r="Y181" s="1">
        <f t="shared" si="29"/>
        <v>78</v>
      </c>
      <c r="Z181" s="118">
        <f t="shared" si="28"/>
        <v>0.76000000000000045</v>
      </c>
    </row>
    <row r="182" spans="3:26" x14ac:dyDescent="0.25">
      <c r="C182" s="25"/>
      <c r="D182" s="26"/>
      <c r="X182" s="117"/>
      <c r="Y182" s="1">
        <f t="shared" si="29"/>
        <v>79</v>
      </c>
      <c r="Z182" s="118">
        <f t="shared" si="28"/>
        <v>0.77000000000000046</v>
      </c>
    </row>
    <row r="183" spans="3:26" x14ac:dyDescent="0.25">
      <c r="C183" s="25"/>
      <c r="D183" s="26"/>
      <c r="X183" s="117"/>
      <c r="Y183" s="1">
        <f t="shared" si="29"/>
        <v>80</v>
      </c>
      <c r="Z183" s="118">
        <f t="shared" si="28"/>
        <v>0.78000000000000047</v>
      </c>
    </row>
    <row r="184" spans="3:26" x14ac:dyDescent="0.25">
      <c r="C184" s="25"/>
      <c r="D184" s="26"/>
      <c r="X184" s="117"/>
      <c r="Y184" s="1">
        <f t="shared" si="29"/>
        <v>81</v>
      </c>
      <c r="Z184" s="118">
        <f t="shared" si="28"/>
        <v>0.79000000000000048</v>
      </c>
    </row>
    <row r="185" spans="3:26" x14ac:dyDescent="0.25">
      <c r="C185" s="25"/>
      <c r="D185" s="26"/>
      <c r="X185" s="117"/>
      <c r="Y185" s="1">
        <f t="shared" si="29"/>
        <v>82</v>
      </c>
      <c r="Z185" s="118">
        <f t="shared" si="28"/>
        <v>0.80000000000000049</v>
      </c>
    </row>
    <row r="186" spans="3:26" x14ac:dyDescent="0.25">
      <c r="C186" s="25"/>
      <c r="D186" s="26"/>
      <c r="X186" s="117"/>
      <c r="Y186" s="1">
        <f t="shared" si="29"/>
        <v>83</v>
      </c>
      <c r="Z186" s="118">
        <f t="shared" si="28"/>
        <v>0.8100000000000005</v>
      </c>
    </row>
    <row r="187" spans="3:26" x14ac:dyDescent="0.25">
      <c r="C187" s="25"/>
      <c r="D187" s="26"/>
      <c r="X187" s="117"/>
      <c r="Y187" s="1">
        <f t="shared" si="29"/>
        <v>84</v>
      </c>
      <c r="Z187" s="118">
        <f t="shared" si="28"/>
        <v>0.82000000000000051</v>
      </c>
    </row>
    <row r="188" spans="3:26" x14ac:dyDescent="0.25">
      <c r="C188" s="25"/>
      <c r="D188" s="26"/>
      <c r="X188" s="117"/>
      <c r="Y188" s="1">
        <f t="shared" si="29"/>
        <v>85</v>
      </c>
      <c r="Z188" s="118">
        <f t="shared" si="28"/>
        <v>0.83000000000000052</v>
      </c>
    </row>
    <row r="189" spans="3:26" x14ac:dyDescent="0.25">
      <c r="C189" s="25"/>
      <c r="D189" s="26"/>
      <c r="X189" s="117"/>
      <c r="Y189" s="1">
        <f t="shared" si="29"/>
        <v>86</v>
      </c>
      <c r="Z189" s="118">
        <f t="shared" si="28"/>
        <v>0.84000000000000052</v>
      </c>
    </row>
    <row r="190" spans="3:26" x14ac:dyDescent="0.25">
      <c r="C190" s="25"/>
      <c r="D190" s="26"/>
      <c r="X190" s="117"/>
      <c r="Y190" s="1">
        <f t="shared" si="29"/>
        <v>87</v>
      </c>
      <c r="Z190" s="118">
        <f t="shared" si="28"/>
        <v>0.85000000000000053</v>
      </c>
    </row>
    <row r="191" spans="3:26" x14ac:dyDescent="0.25">
      <c r="C191" s="25"/>
      <c r="D191" s="26"/>
      <c r="X191" s="117"/>
      <c r="Y191" s="1">
        <f t="shared" si="29"/>
        <v>88</v>
      </c>
      <c r="Z191" s="118">
        <f t="shared" si="28"/>
        <v>0.86000000000000054</v>
      </c>
    </row>
    <row r="192" spans="3:26" x14ac:dyDescent="0.25">
      <c r="C192" s="25"/>
      <c r="D192" s="26"/>
      <c r="X192" s="117"/>
      <c r="Y192" s="1">
        <f t="shared" si="29"/>
        <v>89</v>
      </c>
      <c r="Z192" s="118">
        <f t="shared" si="28"/>
        <v>0.87000000000000055</v>
      </c>
    </row>
    <row r="193" spans="3:26" x14ac:dyDescent="0.25">
      <c r="C193" s="25"/>
      <c r="D193" s="26"/>
      <c r="X193" s="117"/>
      <c r="Y193" s="1">
        <f t="shared" si="29"/>
        <v>90</v>
      </c>
      <c r="Z193" s="118">
        <f t="shared" si="28"/>
        <v>0.88000000000000056</v>
      </c>
    </row>
    <row r="194" spans="3:26" x14ac:dyDescent="0.25">
      <c r="C194" s="25"/>
      <c r="D194" s="26"/>
      <c r="X194" s="117"/>
      <c r="Y194" s="1">
        <f t="shared" si="29"/>
        <v>91</v>
      </c>
      <c r="Z194" s="118">
        <f t="shared" si="28"/>
        <v>0.89000000000000057</v>
      </c>
    </row>
    <row r="195" spans="3:26" x14ac:dyDescent="0.25">
      <c r="C195" s="25"/>
      <c r="D195" s="26"/>
      <c r="X195" s="117"/>
      <c r="Y195" s="1">
        <f t="shared" si="29"/>
        <v>92</v>
      </c>
      <c r="Z195" s="118">
        <f t="shared" si="28"/>
        <v>0.90000000000000058</v>
      </c>
    </row>
    <row r="196" spans="3:26" x14ac:dyDescent="0.25">
      <c r="C196" s="25"/>
      <c r="D196" s="26"/>
      <c r="X196" s="117"/>
      <c r="Y196" s="1">
        <f t="shared" si="29"/>
        <v>93</v>
      </c>
      <c r="Z196" s="118">
        <f t="shared" si="28"/>
        <v>0.91000000000000059</v>
      </c>
    </row>
    <row r="197" spans="3:26" x14ac:dyDescent="0.25">
      <c r="C197" s="25"/>
      <c r="D197" s="26"/>
      <c r="X197" s="117"/>
      <c r="Y197" s="1">
        <f t="shared" si="29"/>
        <v>94</v>
      </c>
      <c r="Z197" s="118">
        <f t="shared" si="28"/>
        <v>0.9200000000000006</v>
      </c>
    </row>
    <row r="198" spans="3:26" x14ac:dyDescent="0.25">
      <c r="C198" s="25"/>
      <c r="D198" s="26"/>
      <c r="X198" s="117"/>
      <c r="Y198" s="1">
        <f t="shared" si="29"/>
        <v>95</v>
      </c>
      <c r="Z198" s="118">
        <f t="shared" si="28"/>
        <v>0.9300000000000006</v>
      </c>
    </row>
    <row r="199" spans="3:26" x14ac:dyDescent="0.25">
      <c r="C199" s="25"/>
      <c r="D199" s="26"/>
      <c r="X199" s="117"/>
      <c r="Y199" s="1">
        <f t="shared" si="29"/>
        <v>96</v>
      </c>
      <c r="Z199" s="118">
        <f t="shared" si="28"/>
        <v>0.94000000000000061</v>
      </c>
    </row>
    <row r="200" spans="3:26" x14ac:dyDescent="0.25">
      <c r="C200" s="25"/>
      <c r="D200" s="26"/>
      <c r="X200" s="117"/>
      <c r="Y200" s="1">
        <f t="shared" si="29"/>
        <v>97</v>
      </c>
      <c r="Z200" s="118">
        <f t="shared" si="28"/>
        <v>0.95000000000000062</v>
      </c>
    </row>
    <row r="201" spans="3:26" x14ac:dyDescent="0.25">
      <c r="C201" s="25"/>
      <c r="D201" s="26"/>
      <c r="X201" s="117"/>
      <c r="Y201" s="1">
        <f t="shared" si="29"/>
        <v>98</v>
      </c>
      <c r="Z201" s="118">
        <f t="shared" si="28"/>
        <v>0.96000000000000063</v>
      </c>
    </row>
    <row r="202" spans="3:26" x14ac:dyDescent="0.25">
      <c r="C202" s="25"/>
      <c r="D202" s="26"/>
      <c r="X202" s="117"/>
      <c r="Y202" s="1">
        <f t="shared" si="29"/>
        <v>99</v>
      </c>
      <c r="Z202" s="118">
        <f t="shared" si="28"/>
        <v>0.97000000000000064</v>
      </c>
    </row>
    <row r="203" spans="3:26" x14ac:dyDescent="0.25">
      <c r="C203" s="25"/>
      <c r="D203" s="26"/>
      <c r="X203" s="117"/>
      <c r="Y203" s="1">
        <f t="shared" si="29"/>
        <v>100</v>
      </c>
      <c r="Z203" s="118">
        <f t="shared" si="28"/>
        <v>0.98000000000000065</v>
      </c>
    </row>
    <row r="204" spans="3:26" x14ac:dyDescent="0.25">
      <c r="C204" s="25"/>
      <c r="D204" s="26"/>
      <c r="X204" s="117"/>
      <c r="Y204" s="1">
        <f t="shared" si="29"/>
        <v>101</v>
      </c>
      <c r="Z204" s="118">
        <f t="shared" si="28"/>
        <v>0.99000000000000066</v>
      </c>
    </row>
    <row r="205" spans="3:26" x14ac:dyDescent="0.25">
      <c r="C205" s="25"/>
      <c r="D205" s="26"/>
      <c r="X205" s="117"/>
      <c r="Y205" s="1">
        <f t="shared" si="29"/>
        <v>102</v>
      </c>
      <c r="Z205" s="118">
        <f t="shared" si="28"/>
        <v>1.0000000000000007</v>
      </c>
    </row>
    <row r="206" spans="3:26" x14ac:dyDescent="0.25">
      <c r="C206" s="25"/>
      <c r="D206" s="26"/>
      <c r="X206" s="117"/>
      <c r="Y206" s="1">
        <f t="shared" si="29"/>
        <v>103</v>
      </c>
      <c r="Z206" s="118"/>
    </row>
    <row r="207" spans="3:26" x14ac:dyDescent="0.25">
      <c r="C207" s="25"/>
      <c r="D207" s="26"/>
      <c r="X207" s="117"/>
      <c r="Y207" s="1">
        <f t="shared" si="29"/>
        <v>104</v>
      </c>
      <c r="Z207" s="118"/>
    </row>
    <row r="208" spans="3:26" x14ac:dyDescent="0.25">
      <c r="C208" s="25"/>
      <c r="D208" s="26"/>
      <c r="W208" s="118"/>
      <c r="X208" s="117"/>
      <c r="Y208" s="1">
        <f t="shared" si="29"/>
        <v>105</v>
      </c>
      <c r="Z208" s="118"/>
    </row>
    <row r="209" spans="3:26" x14ac:dyDescent="0.25">
      <c r="C209" s="25"/>
      <c r="D209" s="26"/>
      <c r="W209" s="118"/>
      <c r="X209" s="117"/>
      <c r="Y209" s="1">
        <f t="shared" si="29"/>
        <v>106</v>
      </c>
      <c r="Z209" s="118"/>
    </row>
    <row r="210" spans="3:26" x14ac:dyDescent="0.25">
      <c r="C210" s="25"/>
      <c r="D210" s="26"/>
      <c r="W210" s="118"/>
      <c r="X210" s="117"/>
      <c r="Y210" s="1">
        <f t="shared" si="29"/>
        <v>107</v>
      </c>
      <c r="Z210" s="118"/>
    </row>
    <row r="211" spans="3:26" x14ac:dyDescent="0.25">
      <c r="C211" s="25"/>
      <c r="D211" s="26"/>
      <c r="W211" s="118"/>
      <c r="X211" s="117"/>
      <c r="Y211" s="1">
        <f t="shared" si="29"/>
        <v>108</v>
      </c>
      <c r="Z211" s="118"/>
    </row>
    <row r="212" spans="3:26" x14ac:dyDescent="0.25">
      <c r="C212" s="25"/>
      <c r="D212" s="26"/>
      <c r="W212" s="118"/>
      <c r="X212" s="117"/>
      <c r="Y212" s="1">
        <f t="shared" si="29"/>
        <v>109</v>
      </c>
      <c r="Z212" s="118"/>
    </row>
    <row r="213" spans="3:26" x14ac:dyDescent="0.25">
      <c r="C213" s="25"/>
      <c r="D213" s="26"/>
      <c r="W213" s="118"/>
      <c r="X213" s="117"/>
      <c r="Y213" s="1">
        <f t="shared" si="29"/>
        <v>110</v>
      </c>
      <c r="Z213" s="118"/>
    </row>
    <row r="214" spans="3:26" x14ac:dyDescent="0.25">
      <c r="C214" s="25"/>
      <c r="D214" s="26"/>
      <c r="W214" s="118"/>
      <c r="X214" s="117"/>
      <c r="Y214" s="1">
        <f t="shared" si="29"/>
        <v>111</v>
      </c>
      <c r="Z214" s="118"/>
    </row>
    <row r="215" spans="3:26" x14ac:dyDescent="0.25">
      <c r="C215" s="25"/>
      <c r="D215" s="26"/>
      <c r="W215" s="118"/>
      <c r="X215" s="117"/>
      <c r="Y215" s="1">
        <f t="shared" si="29"/>
        <v>112</v>
      </c>
      <c r="Z215" s="118"/>
    </row>
    <row r="216" spans="3:26" x14ac:dyDescent="0.25">
      <c r="C216" s="25"/>
      <c r="D216" s="26"/>
      <c r="W216" s="118"/>
      <c r="X216" s="117"/>
      <c r="Y216" s="1">
        <f t="shared" si="29"/>
        <v>113</v>
      </c>
      <c r="Z216" s="118"/>
    </row>
    <row r="217" spans="3:26" x14ac:dyDescent="0.25">
      <c r="C217" s="25"/>
      <c r="D217" s="26"/>
      <c r="W217" s="118"/>
      <c r="X217" s="117"/>
      <c r="Y217" s="1">
        <f t="shared" si="29"/>
        <v>114</v>
      </c>
      <c r="Z217" s="118"/>
    </row>
    <row r="218" spans="3:26" x14ac:dyDescent="0.25">
      <c r="C218" s="25"/>
      <c r="D218" s="26"/>
      <c r="W218" s="118"/>
      <c r="X218" s="117"/>
      <c r="Y218" s="1">
        <f t="shared" si="29"/>
        <v>115</v>
      </c>
      <c r="Z218" s="118"/>
    </row>
    <row r="219" spans="3:26" x14ac:dyDescent="0.25">
      <c r="C219" s="25"/>
      <c r="D219" s="26"/>
      <c r="W219" s="118"/>
      <c r="X219" s="117"/>
      <c r="Y219" s="1">
        <f t="shared" si="29"/>
        <v>116</v>
      </c>
      <c r="Z219" s="118"/>
    </row>
    <row r="220" spans="3:26" x14ac:dyDescent="0.25">
      <c r="C220" s="25"/>
      <c r="D220" s="26"/>
      <c r="W220" s="118"/>
      <c r="X220" s="117"/>
      <c r="Y220" s="1">
        <f t="shared" si="29"/>
        <v>117</v>
      </c>
      <c r="Z220" s="118"/>
    </row>
    <row r="221" spans="3:26" x14ac:dyDescent="0.25">
      <c r="C221" s="25"/>
      <c r="D221" s="26"/>
      <c r="W221" s="118"/>
      <c r="X221" s="117"/>
      <c r="Y221" s="1">
        <f t="shared" si="29"/>
        <v>118</v>
      </c>
      <c r="Z221" s="118"/>
    </row>
    <row r="222" spans="3:26" x14ac:dyDescent="0.25">
      <c r="C222" s="25"/>
      <c r="D222" s="26"/>
      <c r="W222" s="118"/>
      <c r="X222" s="117"/>
      <c r="Y222" s="1">
        <f t="shared" si="29"/>
        <v>119</v>
      </c>
      <c r="Z222" s="118"/>
    </row>
    <row r="223" spans="3:26" x14ac:dyDescent="0.25">
      <c r="C223" s="25"/>
      <c r="D223" s="26"/>
      <c r="W223" s="118"/>
      <c r="X223" s="117"/>
      <c r="Y223" s="1">
        <f t="shared" si="29"/>
        <v>120</v>
      </c>
      <c r="Z223" s="118"/>
    </row>
    <row r="224" spans="3:26" x14ac:dyDescent="0.25">
      <c r="C224" s="25"/>
      <c r="D224" s="26"/>
      <c r="W224" s="118"/>
      <c r="X224" s="117"/>
      <c r="Y224" s="1">
        <f t="shared" si="29"/>
        <v>121</v>
      </c>
      <c r="Z224" s="118"/>
    </row>
    <row r="225" spans="3:26" x14ac:dyDescent="0.25">
      <c r="C225" s="25"/>
      <c r="D225" s="26"/>
      <c r="W225" s="118"/>
      <c r="X225" s="117"/>
      <c r="Y225" s="1">
        <f t="shared" si="29"/>
        <v>122</v>
      </c>
      <c r="Z225" s="118"/>
    </row>
    <row r="226" spans="3:26" x14ac:dyDescent="0.25">
      <c r="C226" s="25"/>
      <c r="D226" s="26"/>
      <c r="W226" s="118"/>
      <c r="X226" s="117"/>
      <c r="Y226" s="1">
        <f t="shared" si="29"/>
        <v>123</v>
      </c>
      <c r="Z226" s="118"/>
    </row>
    <row r="227" spans="3:26" x14ac:dyDescent="0.25">
      <c r="C227" s="25"/>
      <c r="D227" s="26"/>
      <c r="W227" s="118"/>
      <c r="X227" s="117"/>
      <c r="Y227" s="1">
        <f t="shared" si="29"/>
        <v>124</v>
      </c>
      <c r="Z227" s="118"/>
    </row>
    <row r="228" spans="3:26" x14ac:dyDescent="0.25">
      <c r="C228" s="25"/>
      <c r="D228" s="26"/>
      <c r="W228" s="118"/>
      <c r="X228" s="117"/>
      <c r="Y228" s="1">
        <f t="shared" si="29"/>
        <v>125</v>
      </c>
      <c r="Z228" s="118"/>
    </row>
    <row r="229" spans="3:26" x14ac:dyDescent="0.25">
      <c r="C229" s="25"/>
      <c r="D229" s="26"/>
      <c r="W229" s="118"/>
      <c r="X229" s="117"/>
      <c r="Y229" s="1">
        <f t="shared" si="29"/>
        <v>126</v>
      </c>
      <c r="Z229" s="118"/>
    </row>
    <row r="230" spans="3:26" x14ac:dyDescent="0.25">
      <c r="C230" s="25"/>
      <c r="D230" s="26"/>
      <c r="W230" s="118"/>
      <c r="X230" s="117"/>
      <c r="Y230" s="1">
        <f t="shared" si="29"/>
        <v>127</v>
      </c>
      <c r="Z230" s="118"/>
    </row>
    <row r="231" spans="3:26" x14ac:dyDescent="0.25">
      <c r="C231" s="25"/>
      <c r="D231" s="26"/>
      <c r="W231" s="118"/>
      <c r="Y231" s="1">
        <f t="shared" si="29"/>
        <v>128</v>
      </c>
      <c r="Z231" s="118"/>
    </row>
    <row r="232" spans="3:26" x14ac:dyDescent="0.25">
      <c r="C232" s="25"/>
      <c r="D232" s="26"/>
      <c r="W232" s="118"/>
      <c r="Y232" s="1">
        <f t="shared" si="29"/>
        <v>129</v>
      </c>
      <c r="Z232" s="118"/>
    </row>
    <row r="233" spans="3:26" x14ac:dyDescent="0.25">
      <c r="C233" s="25"/>
      <c r="D233" s="26"/>
      <c r="W233" s="118"/>
      <c r="Y233" s="1">
        <f t="shared" si="29"/>
        <v>130</v>
      </c>
      <c r="Z233" s="118"/>
    </row>
    <row r="234" spans="3:26" x14ac:dyDescent="0.25">
      <c r="C234" s="25"/>
      <c r="D234" s="26"/>
      <c r="W234" s="118"/>
      <c r="Y234" s="1">
        <f t="shared" si="29"/>
        <v>131</v>
      </c>
      <c r="Z234" s="118"/>
    </row>
    <row r="235" spans="3:26" x14ac:dyDescent="0.25">
      <c r="C235" s="25"/>
      <c r="D235" s="26"/>
      <c r="W235" s="118"/>
      <c r="Y235" s="1">
        <f t="shared" si="29"/>
        <v>132</v>
      </c>
      <c r="Z235" s="118"/>
    </row>
    <row r="236" spans="3:26" x14ac:dyDescent="0.25">
      <c r="C236" s="25"/>
      <c r="D236" s="26"/>
      <c r="W236" s="118"/>
      <c r="Y236" s="1">
        <f t="shared" si="29"/>
        <v>133</v>
      </c>
      <c r="Z236" s="118"/>
    </row>
    <row r="237" spans="3:26" x14ac:dyDescent="0.25">
      <c r="C237" s="25"/>
      <c r="D237" s="26"/>
      <c r="W237" s="118"/>
      <c r="Y237" s="1">
        <f t="shared" si="29"/>
        <v>134</v>
      </c>
      <c r="Z237" s="118"/>
    </row>
    <row r="238" spans="3:26" x14ac:dyDescent="0.25">
      <c r="C238" s="25"/>
      <c r="D238" s="26"/>
      <c r="W238" s="118"/>
      <c r="Y238" s="1">
        <f t="shared" si="29"/>
        <v>135</v>
      </c>
      <c r="Z238" s="118"/>
    </row>
    <row r="239" spans="3:26" x14ac:dyDescent="0.25">
      <c r="C239" s="25"/>
      <c r="D239" s="26"/>
      <c r="W239" s="118"/>
      <c r="Y239" s="1">
        <f t="shared" si="29"/>
        <v>136</v>
      </c>
      <c r="Z239" s="118"/>
    </row>
    <row r="240" spans="3:26" x14ac:dyDescent="0.25">
      <c r="C240" s="25"/>
      <c r="D240" s="26"/>
      <c r="W240" s="118"/>
      <c r="Y240" s="1">
        <f t="shared" si="29"/>
        <v>137</v>
      </c>
      <c r="Z240" s="118"/>
    </row>
    <row r="241" spans="3:26" x14ac:dyDescent="0.25">
      <c r="C241" s="25"/>
      <c r="D241" s="26"/>
      <c r="W241" s="118"/>
      <c r="Y241" s="1">
        <f t="shared" si="29"/>
        <v>138</v>
      </c>
      <c r="Z241" s="118"/>
    </row>
    <row r="242" spans="3:26" x14ac:dyDescent="0.25">
      <c r="C242" s="25"/>
      <c r="D242" s="26"/>
      <c r="W242" s="118"/>
      <c r="Y242" s="1">
        <f t="shared" si="29"/>
        <v>139</v>
      </c>
      <c r="Z242" s="118"/>
    </row>
    <row r="243" spans="3:26" x14ac:dyDescent="0.25">
      <c r="C243" s="25"/>
      <c r="D243" s="26"/>
      <c r="W243" s="118"/>
      <c r="Y243" s="1">
        <f t="shared" ref="Y243:Y274" si="30">Y242+1</f>
        <v>140</v>
      </c>
      <c r="Z243" s="118"/>
    </row>
    <row r="244" spans="3:26" x14ac:dyDescent="0.25">
      <c r="C244" s="25"/>
      <c r="D244" s="26"/>
      <c r="W244" s="118"/>
      <c r="Y244" s="1">
        <f t="shared" si="30"/>
        <v>141</v>
      </c>
      <c r="Z244" s="118"/>
    </row>
    <row r="245" spans="3:26" x14ac:dyDescent="0.25">
      <c r="C245" s="25"/>
      <c r="D245" s="26"/>
      <c r="W245" s="118"/>
      <c r="Y245" s="1">
        <f t="shared" si="30"/>
        <v>142</v>
      </c>
      <c r="Z245" s="118"/>
    </row>
    <row r="246" spans="3:26" x14ac:dyDescent="0.25">
      <c r="C246" s="25"/>
      <c r="D246" s="26"/>
      <c r="W246" s="118"/>
      <c r="Y246" s="1">
        <f t="shared" si="30"/>
        <v>143</v>
      </c>
      <c r="Z246" s="118"/>
    </row>
    <row r="247" spans="3:26" x14ac:dyDescent="0.25">
      <c r="C247" s="25"/>
      <c r="D247" s="26"/>
      <c r="W247" s="118"/>
      <c r="Y247" s="1">
        <f t="shared" si="30"/>
        <v>144</v>
      </c>
      <c r="Z247" s="118"/>
    </row>
    <row r="248" spans="3:26" x14ac:dyDescent="0.25">
      <c r="C248" s="25"/>
      <c r="D248" s="26"/>
      <c r="W248" s="118"/>
      <c r="Y248" s="1">
        <f t="shared" si="30"/>
        <v>145</v>
      </c>
      <c r="Z248" s="118"/>
    </row>
    <row r="249" spans="3:26" x14ac:dyDescent="0.25">
      <c r="C249" s="25"/>
      <c r="D249" s="26"/>
      <c r="W249" s="118"/>
      <c r="Y249" s="1">
        <f t="shared" si="30"/>
        <v>146</v>
      </c>
      <c r="Z249" s="118"/>
    </row>
    <row r="250" spans="3:26" x14ac:dyDescent="0.25">
      <c r="C250" s="25"/>
      <c r="D250" s="26"/>
      <c r="W250" s="118"/>
      <c r="Y250" s="1">
        <f t="shared" si="30"/>
        <v>147</v>
      </c>
      <c r="Z250" s="118"/>
    </row>
    <row r="251" spans="3:26" x14ac:dyDescent="0.25">
      <c r="C251" s="25"/>
      <c r="D251" s="26"/>
      <c r="W251" s="118"/>
      <c r="Y251" s="1">
        <f t="shared" si="30"/>
        <v>148</v>
      </c>
      <c r="Z251" s="118"/>
    </row>
    <row r="252" spans="3:26" x14ac:dyDescent="0.25">
      <c r="C252" s="25"/>
      <c r="D252" s="26"/>
      <c r="W252" s="118"/>
      <c r="Y252" s="1">
        <f t="shared" si="30"/>
        <v>149</v>
      </c>
      <c r="Z252" s="118"/>
    </row>
    <row r="253" spans="3:26" x14ac:dyDescent="0.25">
      <c r="C253" s="25"/>
      <c r="D253" s="26"/>
      <c r="W253" s="118"/>
      <c r="Y253" s="1">
        <f t="shared" si="30"/>
        <v>150</v>
      </c>
      <c r="Z253" s="118"/>
    </row>
    <row r="254" spans="3:26" x14ac:dyDescent="0.25">
      <c r="C254" s="25"/>
      <c r="D254" s="26"/>
      <c r="W254" s="118"/>
      <c r="Y254" s="1">
        <f t="shared" si="30"/>
        <v>151</v>
      </c>
      <c r="Z254" s="118"/>
    </row>
    <row r="255" spans="3:26" x14ac:dyDescent="0.25">
      <c r="C255" s="25"/>
      <c r="D255" s="26"/>
      <c r="W255" s="118"/>
      <c r="Y255" s="1">
        <f t="shared" si="30"/>
        <v>152</v>
      </c>
      <c r="Z255" s="118"/>
    </row>
    <row r="256" spans="3:26" x14ac:dyDescent="0.25">
      <c r="C256" s="25"/>
      <c r="D256" s="26"/>
      <c r="W256" s="118"/>
      <c r="Y256" s="1">
        <f t="shared" si="30"/>
        <v>153</v>
      </c>
      <c r="Z256" s="118"/>
    </row>
    <row r="257" spans="3:26" x14ac:dyDescent="0.25">
      <c r="C257" s="25"/>
      <c r="D257" s="26"/>
      <c r="W257" s="118"/>
      <c r="Y257" s="1">
        <f t="shared" si="30"/>
        <v>154</v>
      </c>
      <c r="Z257" s="118"/>
    </row>
    <row r="258" spans="3:26" x14ac:dyDescent="0.25">
      <c r="C258" s="25"/>
      <c r="D258" s="26"/>
      <c r="W258" s="118"/>
      <c r="Y258" s="1">
        <f t="shared" si="30"/>
        <v>155</v>
      </c>
      <c r="Z258" s="118"/>
    </row>
    <row r="259" spans="3:26" x14ac:dyDescent="0.25">
      <c r="C259" s="25"/>
      <c r="D259" s="26"/>
      <c r="W259" s="118"/>
      <c r="Y259" s="1">
        <f t="shared" si="30"/>
        <v>156</v>
      </c>
      <c r="Z259" s="118"/>
    </row>
    <row r="260" spans="3:26" x14ac:dyDescent="0.25">
      <c r="C260" s="25"/>
      <c r="D260" s="26"/>
      <c r="W260" s="118"/>
      <c r="Y260" s="1">
        <f t="shared" si="30"/>
        <v>157</v>
      </c>
      <c r="Z260" s="118"/>
    </row>
    <row r="261" spans="3:26" x14ac:dyDescent="0.25">
      <c r="C261" s="25"/>
      <c r="D261" s="26"/>
      <c r="W261" s="118"/>
      <c r="Y261" s="1">
        <f t="shared" si="30"/>
        <v>158</v>
      </c>
      <c r="Z261" s="118"/>
    </row>
    <row r="262" spans="3:26" x14ac:dyDescent="0.25">
      <c r="C262" s="25"/>
      <c r="D262" s="26"/>
      <c r="W262" s="118"/>
      <c r="Y262" s="1">
        <f t="shared" si="30"/>
        <v>159</v>
      </c>
      <c r="Z262" s="118"/>
    </row>
    <row r="263" spans="3:26" x14ac:dyDescent="0.25">
      <c r="C263" s="25"/>
      <c r="D263" s="26"/>
      <c r="W263" s="118"/>
      <c r="Y263" s="1">
        <f t="shared" si="30"/>
        <v>160</v>
      </c>
      <c r="Z263" s="118"/>
    </row>
    <row r="264" spans="3:26" x14ac:dyDescent="0.25">
      <c r="C264" s="25"/>
      <c r="D264" s="26"/>
      <c r="W264" s="118"/>
      <c r="Y264" s="1">
        <f t="shared" si="30"/>
        <v>161</v>
      </c>
      <c r="Z264" s="118"/>
    </row>
    <row r="265" spans="3:26" x14ac:dyDescent="0.25">
      <c r="C265" s="25"/>
      <c r="D265" s="26"/>
      <c r="W265" s="118"/>
      <c r="Y265" s="1">
        <f t="shared" si="30"/>
        <v>162</v>
      </c>
      <c r="Z265" s="118"/>
    </row>
    <row r="266" spans="3:26" x14ac:dyDescent="0.25">
      <c r="C266" s="25"/>
      <c r="D266" s="26"/>
      <c r="W266" s="118"/>
      <c r="Y266" s="1">
        <f t="shared" si="30"/>
        <v>163</v>
      </c>
      <c r="Z266" s="118"/>
    </row>
    <row r="267" spans="3:26" x14ac:dyDescent="0.25">
      <c r="C267" s="25"/>
      <c r="D267" s="26"/>
      <c r="W267" s="118"/>
      <c r="Y267" s="1">
        <f t="shared" si="30"/>
        <v>164</v>
      </c>
      <c r="Z267" s="118"/>
    </row>
    <row r="268" spans="3:26" x14ac:dyDescent="0.25">
      <c r="C268" s="25"/>
      <c r="D268" s="26"/>
      <c r="W268" s="118"/>
      <c r="Y268" s="1">
        <f t="shared" si="30"/>
        <v>165</v>
      </c>
      <c r="Z268" s="118"/>
    </row>
    <row r="269" spans="3:26" x14ac:dyDescent="0.25">
      <c r="C269" s="25"/>
      <c r="D269" s="26"/>
      <c r="W269" s="118"/>
      <c r="Y269" s="1">
        <f t="shared" si="30"/>
        <v>166</v>
      </c>
      <c r="Z269" s="118"/>
    </row>
    <row r="270" spans="3:26" x14ac:dyDescent="0.25">
      <c r="C270" s="25"/>
      <c r="D270" s="26"/>
      <c r="W270" s="118"/>
      <c r="Y270" s="1">
        <f t="shared" si="30"/>
        <v>167</v>
      </c>
      <c r="Z270" s="118"/>
    </row>
    <row r="271" spans="3:26" x14ac:dyDescent="0.25">
      <c r="C271" s="25"/>
      <c r="D271" s="26"/>
      <c r="W271" s="118"/>
      <c r="Y271" s="1">
        <f t="shared" si="30"/>
        <v>168</v>
      </c>
      <c r="Z271" s="118"/>
    </row>
    <row r="272" spans="3:26" x14ac:dyDescent="0.25">
      <c r="C272" s="25"/>
      <c r="D272" s="26"/>
      <c r="W272" s="118"/>
      <c r="Y272" s="1">
        <f t="shared" si="30"/>
        <v>169</v>
      </c>
      <c r="Z272" s="118"/>
    </row>
    <row r="273" spans="3:26" x14ac:dyDescent="0.25">
      <c r="C273" s="25"/>
      <c r="D273" s="26"/>
      <c r="W273" s="118"/>
      <c r="Y273" s="1">
        <f t="shared" si="30"/>
        <v>170</v>
      </c>
      <c r="Z273" s="118"/>
    </row>
    <row r="274" spans="3:26" x14ac:dyDescent="0.25">
      <c r="C274" s="25"/>
      <c r="D274" s="26"/>
      <c r="W274" s="118"/>
      <c r="Y274" s="1">
        <f t="shared" si="30"/>
        <v>171</v>
      </c>
      <c r="Z274" s="118"/>
    </row>
    <row r="275" spans="3:26" x14ac:dyDescent="0.25">
      <c r="C275" s="25"/>
      <c r="D275" s="26"/>
      <c r="W275" s="118"/>
      <c r="Y275" s="1">
        <f t="shared" ref="Y275:Y303" si="31">Y274+1</f>
        <v>172</v>
      </c>
      <c r="Z275" s="118"/>
    </row>
    <row r="276" spans="3:26" x14ac:dyDescent="0.25">
      <c r="C276" s="25"/>
      <c r="D276" s="26"/>
      <c r="W276" s="118"/>
      <c r="Y276" s="1">
        <f t="shared" si="31"/>
        <v>173</v>
      </c>
      <c r="Z276" s="118"/>
    </row>
    <row r="277" spans="3:26" x14ac:dyDescent="0.25">
      <c r="C277" s="25"/>
      <c r="D277" s="26"/>
      <c r="W277" s="118"/>
      <c r="Y277" s="1">
        <f t="shared" si="31"/>
        <v>174</v>
      </c>
      <c r="Z277" s="118"/>
    </row>
    <row r="278" spans="3:26" x14ac:dyDescent="0.25">
      <c r="C278" s="25"/>
      <c r="D278" s="26"/>
      <c r="W278" s="118"/>
      <c r="Y278" s="1">
        <f t="shared" si="31"/>
        <v>175</v>
      </c>
      <c r="Z278" s="118"/>
    </row>
    <row r="279" spans="3:26" x14ac:dyDescent="0.25">
      <c r="C279" s="25"/>
      <c r="D279" s="26"/>
      <c r="W279" s="118"/>
      <c r="Y279" s="1">
        <f t="shared" si="31"/>
        <v>176</v>
      </c>
      <c r="Z279" s="118"/>
    </row>
    <row r="280" spans="3:26" x14ac:dyDescent="0.25">
      <c r="C280" s="25"/>
      <c r="D280" s="26"/>
      <c r="W280" s="118"/>
      <c r="Y280" s="1">
        <f t="shared" si="31"/>
        <v>177</v>
      </c>
      <c r="Z280" s="118"/>
    </row>
    <row r="281" spans="3:26" x14ac:dyDescent="0.25">
      <c r="C281" s="25"/>
      <c r="D281" s="26"/>
      <c r="W281" s="118"/>
      <c r="Y281" s="1">
        <f t="shared" si="31"/>
        <v>178</v>
      </c>
      <c r="Z281" s="118"/>
    </row>
    <row r="282" spans="3:26" x14ac:dyDescent="0.25">
      <c r="C282" s="25"/>
      <c r="D282" s="26"/>
      <c r="W282" s="118"/>
      <c r="Y282" s="1">
        <f t="shared" si="31"/>
        <v>179</v>
      </c>
      <c r="Z282" s="118"/>
    </row>
    <row r="283" spans="3:26" x14ac:dyDescent="0.25">
      <c r="C283" s="25"/>
      <c r="D283" s="26"/>
      <c r="W283" s="118"/>
      <c r="Y283" s="1">
        <f t="shared" si="31"/>
        <v>180</v>
      </c>
      <c r="Z283" s="118"/>
    </row>
    <row r="284" spans="3:26" x14ac:dyDescent="0.25">
      <c r="C284" s="25"/>
      <c r="D284" s="26"/>
      <c r="W284" s="118"/>
      <c r="Y284" s="1">
        <f t="shared" si="31"/>
        <v>181</v>
      </c>
      <c r="Z284" s="118"/>
    </row>
    <row r="285" spans="3:26" x14ac:dyDescent="0.25">
      <c r="C285" s="25"/>
      <c r="D285" s="26"/>
      <c r="W285" s="118"/>
      <c r="Y285" s="1">
        <f t="shared" si="31"/>
        <v>182</v>
      </c>
      <c r="Z285" s="118"/>
    </row>
    <row r="286" spans="3:26" x14ac:dyDescent="0.25">
      <c r="C286" s="25"/>
      <c r="D286" s="26"/>
      <c r="W286" s="118"/>
      <c r="Y286" s="1">
        <f t="shared" si="31"/>
        <v>183</v>
      </c>
      <c r="Z286" s="118"/>
    </row>
    <row r="287" spans="3:26" x14ac:dyDescent="0.25">
      <c r="C287" s="25"/>
      <c r="D287" s="26"/>
      <c r="W287" s="118"/>
      <c r="Y287" s="1">
        <f t="shared" si="31"/>
        <v>184</v>
      </c>
      <c r="Z287" s="118"/>
    </row>
    <row r="288" spans="3:26" x14ac:dyDescent="0.25">
      <c r="C288" s="25"/>
      <c r="D288" s="26"/>
      <c r="W288" s="118"/>
      <c r="Y288" s="1">
        <f t="shared" si="31"/>
        <v>185</v>
      </c>
      <c r="Z288" s="118"/>
    </row>
    <row r="289" spans="3:26" x14ac:dyDescent="0.25">
      <c r="C289" s="25"/>
      <c r="D289" s="26"/>
      <c r="W289" s="118"/>
      <c r="Y289" s="1">
        <f t="shared" si="31"/>
        <v>186</v>
      </c>
      <c r="Z289" s="118"/>
    </row>
    <row r="290" spans="3:26" x14ac:dyDescent="0.25">
      <c r="C290" s="25"/>
      <c r="D290" s="26"/>
      <c r="W290" s="118"/>
      <c r="Y290" s="1">
        <f t="shared" si="31"/>
        <v>187</v>
      </c>
      <c r="Z290" s="118"/>
    </row>
    <row r="291" spans="3:26" x14ac:dyDescent="0.25">
      <c r="C291" s="25"/>
      <c r="D291" s="26"/>
      <c r="W291" s="118"/>
      <c r="Y291" s="1">
        <f t="shared" si="31"/>
        <v>188</v>
      </c>
      <c r="Z291" s="118"/>
    </row>
    <row r="292" spans="3:26" x14ac:dyDescent="0.25">
      <c r="C292" s="25"/>
      <c r="D292" s="26"/>
      <c r="W292" s="118"/>
      <c r="Y292" s="1">
        <f t="shared" si="31"/>
        <v>189</v>
      </c>
      <c r="Z292" s="118"/>
    </row>
    <row r="293" spans="3:26" x14ac:dyDescent="0.25">
      <c r="C293" s="25"/>
      <c r="D293" s="26"/>
      <c r="W293" s="118"/>
      <c r="Y293" s="1">
        <f t="shared" si="31"/>
        <v>190</v>
      </c>
      <c r="Z293" s="118"/>
    </row>
    <row r="294" spans="3:26" x14ac:dyDescent="0.25">
      <c r="C294" s="25"/>
      <c r="D294" s="26"/>
      <c r="W294" s="118"/>
      <c r="Y294" s="1">
        <f t="shared" si="31"/>
        <v>191</v>
      </c>
      <c r="Z294" s="118"/>
    </row>
    <row r="295" spans="3:26" x14ac:dyDescent="0.25">
      <c r="C295" s="25"/>
      <c r="D295" s="26"/>
      <c r="W295" s="118"/>
      <c r="Y295" s="1">
        <f t="shared" si="31"/>
        <v>192</v>
      </c>
      <c r="Z295" s="118"/>
    </row>
    <row r="296" spans="3:26" x14ac:dyDescent="0.25">
      <c r="C296" s="25"/>
      <c r="D296" s="26"/>
      <c r="W296" s="118"/>
      <c r="Y296" s="1">
        <f t="shared" si="31"/>
        <v>193</v>
      </c>
      <c r="Z296" s="118"/>
    </row>
    <row r="297" spans="3:26" x14ac:dyDescent="0.25">
      <c r="C297" s="25"/>
      <c r="D297" s="26"/>
      <c r="W297" s="118"/>
      <c r="Y297" s="1">
        <f t="shared" si="31"/>
        <v>194</v>
      </c>
      <c r="Z297" s="118"/>
    </row>
    <row r="298" spans="3:26" x14ac:dyDescent="0.25">
      <c r="C298" s="25"/>
      <c r="D298" s="26"/>
      <c r="W298" s="118"/>
      <c r="Y298" s="1">
        <f t="shared" si="31"/>
        <v>195</v>
      </c>
      <c r="Z298" s="118"/>
    </row>
    <row r="299" spans="3:26" x14ac:dyDescent="0.25">
      <c r="C299" s="25"/>
      <c r="D299" s="26"/>
      <c r="W299" s="118"/>
      <c r="Y299" s="1">
        <f t="shared" si="31"/>
        <v>196</v>
      </c>
      <c r="Z299" s="118"/>
    </row>
    <row r="300" spans="3:26" x14ac:dyDescent="0.25">
      <c r="C300" s="25"/>
      <c r="D300" s="26"/>
      <c r="W300" s="118"/>
      <c r="Y300" s="1">
        <f t="shared" si="31"/>
        <v>197</v>
      </c>
      <c r="Z300" s="118"/>
    </row>
    <row r="301" spans="3:26" x14ac:dyDescent="0.25">
      <c r="C301" s="25"/>
      <c r="D301" s="26"/>
      <c r="W301" s="118"/>
      <c r="Y301" s="1">
        <f t="shared" si="31"/>
        <v>198</v>
      </c>
      <c r="Z301" s="118"/>
    </row>
    <row r="302" spans="3:26" x14ac:dyDescent="0.25">
      <c r="C302" s="25"/>
      <c r="D302" s="26"/>
      <c r="W302" s="118"/>
      <c r="Y302" s="1">
        <f t="shared" si="31"/>
        <v>199</v>
      </c>
      <c r="Z302" s="118"/>
    </row>
    <row r="303" spans="3:26" x14ac:dyDescent="0.25">
      <c r="C303" s="25"/>
      <c r="D303" s="26"/>
      <c r="W303" s="118"/>
      <c r="Y303" s="1">
        <f t="shared" si="31"/>
        <v>200</v>
      </c>
      <c r="Z303" s="118"/>
    </row>
    <row r="304" spans="3:26" x14ac:dyDescent="0.25">
      <c r="C304" s="25"/>
      <c r="D304" s="26"/>
      <c r="W304" s="118"/>
    </row>
    <row r="305" spans="3:23" x14ac:dyDescent="0.25">
      <c r="C305" s="25"/>
      <c r="D305" s="26"/>
      <c r="W305" s="118"/>
    </row>
    <row r="306" spans="3:23" x14ac:dyDescent="0.25">
      <c r="C306" s="25"/>
      <c r="D306" s="26"/>
      <c r="W306" s="118"/>
    </row>
    <row r="307" spans="3:23" x14ac:dyDescent="0.25">
      <c r="C307" s="25"/>
      <c r="D307" s="26"/>
      <c r="W307" s="118"/>
    </row>
    <row r="308" spans="3:23" x14ac:dyDescent="0.25">
      <c r="C308" s="25"/>
      <c r="D308" s="26"/>
      <c r="W308" s="118"/>
    </row>
    <row r="309" spans="3:23" x14ac:dyDescent="0.25">
      <c r="C309" s="25"/>
      <c r="D309" s="26"/>
      <c r="W309" s="118"/>
    </row>
    <row r="310" spans="3:23" x14ac:dyDescent="0.25">
      <c r="C310" s="25"/>
      <c r="D310" s="26"/>
      <c r="W310" s="118"/>
    </row>
    <row r="311" spans="3:23" x14ac:dyDescent="0.25">
      <c r="C311" s="25"/>
      <c r="D311" s="26"/>
      <c r="W311" s="118"/>
    </row>
    <row r="312" spans="3:23" x14ac:dyDescent="0.25">
      <c r="C312" s="25"/>
      <c r="D312" s="26"/>
      <c r="W312" s="118"/>
    </row>
    <row r="313" spans="3:23" x14ac:dyDescent="0.25">
      <c r="C313" s="25"/>
      <c r="D313" s="26"/>
      <c r="W313" s="118"/>
    </row>
    <row r="314" spans="3:23" x14ac:dyDescent="0.25">
      <c r="C314" s="25"/>
      <c r="D314" s="26"/>
      <c r="W314" s="118"/>
    </row>
    <row r="315" spans="3:23" x14ac:dyDescent="0.25">
      <c r="C315" s="25"/>
      <c r="D315" s="26"/>
      <c r="W315" s="118"/>
    </row>
    <row r="316" spans="3:23" x14ac:dyDescent="0.25">
      <c r="C316" s="25"/>
      <c r="D316" s="26"/>
      <c r="W316" s="118"/>
    </row>
    <row r="317" spans="3:23" x14ac:dyDescent="0.25">
      <c r="C317" s="25"/>
      <c r="D317" s="26"/>
      <c r="W317" s="118"/>
    </row>
    <row r="318" spans="3:23" x14ac:dyDescent="0.25">
      <c r="C318" s="25"/>
      <c r="D318" s="26"/>
      <c r="W318" s="118"/>
    </row>
    <row r="319" spans="3:23" x14ac:dyDescent="0.25">
      <c r="C319" s="25"/>
      <c r="D319" s="26"/>
      <c r="W319" s="118"/>
    </row>
    <row r="320" spans="3:23" x14ac:dyDescent="0.25">
      <c r="C320" s="25"/>
      <c r="D320" s="26"/>
      <c r="W320" s="118"/>
    </row>
    <row r="321" spans="3:23" x14ac:dyDescent="0.25">
      <c r="C321" s="25"/>
      <c r="D321" s="26"/>
      <c r="W321" s="118"/>
    </row>
    <row r="322" spans="3:23" x14ac:dyDescent="0.25">
      <c r="C322" s="25"/>
      <c r="D322" s="26"/>
      <c r="W322" s="118"/>
    </row>
    <row r="323" spans="3:23" x14ac:dyDescent="0.25">
      <c r="C323" s="25"/>
      <c r="D323" s="26"/>
      <c r="W323" s="118"/>
    </row>
    <row r="324" spans="3:23" x14ac:dyDescent="0.25">
      <c r="C324" s="25"/>
      <c r="D324" s="26"/>
      <c r="W324" s="118"/>
    </row>
    <row r="325" spans="3:23" x14ac:dyDescent="0.25">
      <c r="C325" s="25"/>
      <c r="D325" s="26"/>
      <c r="W325" s="118"/>
    </row>
    <row r="326" spans="3:23" x14ac:dyDescent="0.25">
      <c r="C326" s="25"/>
      <c r="D326" s="26"/>
      <c r="W326" s="118"/>
    </row>
    <row r="327" spans="3:23" x14ac:dyDescent="0.25">
      <c r="C327" s="25"/>
      <c r="D327" s="26"/>
      <c r="W327" s="118"/>
    </row>
    <row r="328" spans="3:23" x14ac:dyDescent="0.25">
      <c r="C328" s="25"/>
      <c r="D328" s="26"/>
      <c r="W328" s="118"/>
    </row>
    <row r="329" spans="3:23" x14ac:dyDescent="0.25">
      <c r="C329" s="25"/>
      <c r="D329" s="26"/>
      <c r="W329" s="118"/>
    </row>
    <row r="330" spans="3:23" x14ac:dyDescent="0.25">
      <c r="C330" s="25"/>
      <c r="D330" s="26"/>
      <c r="W330" s="118"/>
    </row>
    <row r="331" spans="3:23" x14ac:dyDescent="0.25">
      <c r="C331" s="25"/>
      <c r="D331" s="26"/>
      <c r="W331" s="118"/>
    </row>
    <row r="332" spans="3:23" x14ac:dyDescent="0.25">
      <c r="C332" s="25"/>
      <c r="D332" s="26"/>
      <c r="W332" s="118"/>
    </row>
    <row r="333" spans="3:23" x14ac:dyDescent="0.25">
      <c r="C333" s="25"/>
      <c r="D333" s="26"/>
      <c r="W333" s="118"/>
    </row>
    <row r="334" spans="3:23" x14ac:dyDescent="0.25">
      <c r="C334" s="25"/>
      <c r="D334" s="26"/>
      <c r="W334" s="118"/>
    </row>
    <row r="335" spans="3:23" x14ac:dyDescent="0.25">
      <c r="C335" s="25"/>
      <c r="D335" s="26"/>
      <c r="W335" s="118"/>
    </row>
    <row r="336" spans="3:23" x14ac:dyDescent="0.25">
      <c r="C336" s="25"/>
      <c r="D336" s="26"/>
      <c r="W336" s="118"/>
    </row>
    <row r="337" spans="4:23" x14ac:dyDescent="0.25">
      <c r="D337" s="26"/>
      <c r="W337" s="118"/>
    </row>
    <row r="338" spans="4:23" x14ac:dyDescent="0.25">
      <c r="D338" s="26"/>
      <c r="W338" s="118"/>
    </row>
    <row r="339" spans="4:23" x14ac:dyDescent="0.25">
      <c r="D339" s="26"/>
      <c r="W339" s="118"/>
    </row>
    <row r="340" spans="4:23" x14ac:dyDescent="0.25">
      <c r="W340" s="118"/>
    </row>
    <row r="341" spans="4:23" x14ac:dyDescent="0.25">
      <c r="W341" s="118"/>
    </row>
    <row r="342" spans="4:23" x14ac:dyDescent="0.25">
      <c r="W342" s="118"/>
    </row>
    <row r="343" spans="4:23" x14ac:dyDescent="0.25">
      <c r="W343" s="118"/>
    </row>
    <row r="344" spans="4:23" x14ac:dyDescent="0.25">
      <c r="W344" s="118"/>
    </row>
    <row r="345" spans="4:23" x14ac:dyDescent="0.25">
      <c r="W345" s="118"/>
    </row>
    <row r="346" spans="4:23" x14ac:dyDescent="0.25">
      <c r="W346" s="118"/>
    </row>
    <row r="347" spans="4:23" x14ac:dyDescent="0.25">
      <c r="W347" s="118"/>
    </row>
    <row r="348" spans="4:23" x14ac:dyDescent="0.25">
      <c r="W348" s="118"/>
    </row>
    <row r="349" spans="4:23" x14ac:dyDescent="0.25">
      <c r="W349" s="118"/>
    </row>
    <row r="350" spans="4:23" x14ac:dyDescent="0.25">
      <c r="W350" s="118"/>
    </row>
    <row r="351" spans="4:23" x14ac:dyDescent="0.25">
      <c r="W351" s="118"/>
    </row>
    <row r="352" spans="4:23" x14ac:dyDescent="0.25">
      <c r="W352" s="118"/>
    </row>
    <row r="353" spans="23:23" x14ac:dyDescent="0.25">
      <c r="W353" s="118"/>
    </row>
    <row r="354" spans="23:23" x14ac:dyDescent="0.25">
      <c r="W354" s="118"/>
    </row>
    <row r="355" spans="23:23" x14ac:dyDescent="0.25">
      <c r="W355" s="118"/>
    </row>
    <row r="356" spans="23:23" x14ac:dyDescent="0.25">
      <c r="W356" s="118"/>
    </row>
    <row r="357" spans="23:23" x14ac:dyDescent="0.25">
      <c r="W357" s="118"/>
    </row>
    <row r="358" spans="23:23" x14ac:dyDescent="0.25">
      <c r="W358" s="118"/>
    </row>
    <row r="359" spans="23:23" x14ac:dyDescent="0.25">
      <c r="W359" s="118"/>
    </row>
    <row r="360" spans="23:23" x14ac:dyDescent="0.25">
      <c r="W360" s="118"/>
    </row>
    <row r="361" spans="23:23" x14ac:dyDescent="0.25">
      <c r="W361" s="118"/>
    </row>
    <row r="362" spans="23:23" x14ac:dyDescent="0.25">
      <c r="W362" s="118"/>
    </row>
    <row r="363" spans="23:23" x14ac:dyDescent="0.25">
      <c r="W363" s="118"/>
    </row>
    <row r="364" spans="23:23" x14ac:dyDescent="0.25">
      <c r="W364" s="118"/>
    </row>
    <row r="365" spans="23:23" x14ac:dyDescent="0.25">
      <c r="W365" s="118"/>
    </row>
    <row r="366" spans="23:23" x14ac:dyDescent="0.25">
      <c r="W366" s="118"/>
    </row>
    <row r="367" spans="23:23" x14ac:dyDescent="0.25">
      <c r="W367" s="118"/>
    </row>
    <row r="368" spans="23:23" x14ac:dyDescent="0.25">
      <c r="W368" s="118"/>
    </row>
    <row r="369" spans="23:23" x14ac:dyDescent="0.25">
      <c r="W369" s="118"/>
    </row>
    <row r="370" spans="23:23" x14ac:dyDescent="0.25">
      <c r="W370" s="118"/>
    </row>
    <row r="371" spans="23:23" x14ac:dyDescent="0.25">
      <c r="W371" s="118"/>
    </row>
    <row r="372" spans="23:23" x14ac:dyDescent="0.25">
      <c r="W372" s="118"/>
    </row>
    <row r="373" spans="23:23" x14ac:dyDescent="0.25">
      <c r="W373" s="118"/>
    </row>
    <row r="374" spans="23:23" x14ac:dyDescent="0.25">
      <c r="W374" s="118"/>
    </row>
    <row r="375" spans="23:23" x14ac:dyDescent="0.25">
      <c r="W375" s="118"/>
    </row>
    <row r="376" spans="23:23" x14ac:dyDescent="0.25">
      <c r="W376" s="118"/>
    </row>
    <row r="377" spans="23:23" x14ac:dyDescent="0.25">
      <c r="W377" s="118"/>
    </row>
    <row r="378" spans="23:23" x14ac:dyDescent="0.25">
      <c r="W378" s="118"/>
    </row>
    <row r="379" spans="23:23" x14ac:dyDescent="0.25">
      <c r="W379" s="118"/>
    </row>
    <row r="380" spans="23:23" x14ac:dyDescent="0.25">
      <c r="W380" s="118"/>
    </row>
    <row r="381" spans="23:23" x14ac:dyDescent="0.25">
      <c r="W381" s="118"/>
    </row>
    <row r="382" spans="23:23" x14ac:dyDescent="0.25">
      <c r="W382" s="118"/>
    </row>
    <row r="383" spans="23:23" x14ac:dyDescent="0.25">
      <c r="W383" s="118"/>
    </row>
    <row r="384" spans="23:23" x14ac:dyDescent="0.25">
      <c r="W384" s="118"/>
    </row>
    <row r="385" spans="23:23" x14ac:dyDescent="0.25">
      <c r="W385" s="118"/>
    </row>
    <row r="386" spans="23:23" x14ac:dyDescent="0.25">
      <c r="W386" s="118"/>
    </row>
    <row r="387" spans="23:23" x14ac:dyDescent="0.25">
      <c r="W387" s="118"/>
    </row>
    <row r="388" spans="23:23" x14ac:dyDescent="0.25">
      <c r="W388" s="118"/>
    </row>
    <row r="389" spans="23:23" x14ac:dyDescent="0.25">
      <c r="W389" s="118"/>
    </row>
    <row r="390" spans="23:23" x14ac:dyDescent="0.25">
      <c r="W390" s="118"/>
    </row>
    <row r="391" spans="23:23" x14ac:dyDescent="0.25">
      <c r="W391" s="118"/>
    </row>
    <row r="392" spans="23:23" x14ac:dyDescent="0.25">
      <c r="W392" s="118"/>
    </row>
    <row r="393" spans="23:23" x14ac:dyDescent="0.25">
      <c r="W393" s="118"/>
    </row>
    <row r="394" spans="23:23" x14ac:dyDescent="0.25">
      <c r="W394" s="118"/>
    </row>
    <row r="395" spans="23:23" x14ac:dyDescent="0.25">
      <c r="W395" s="118"/>
    </row>
    <row r="396" spans="23:23" x14ac:dyDescent="0.25">
      <c r="W396" s="118"/>
    </row>
    <row r="397" spans="23:23" x14ac:dyDescent="0.25">
      <c r="W397" s="118"/>
    </row>
    <row r="398" spans="23:23" x14ac:dyDescent="0.25">
      <c r="W398" s="118"/>
    </row>
    <row r="399" spans="23:23" x14ac:dyDescent="0.25">
      <c r="W399" s="118"/>
    </row>
    <row r="400" spans="23:23" x14ac:dyDescent="0.25">
      <c r="W400" s="118"/>
    </row>
    <row r="401" spans="23:23" x14ac:dyDescent="0.25">
      <c r="W401" s="118"/>
    </row>
    <row r="402" spans="23:23" x14ac:dyDescent="0.25">
      <c r="W402" s="118"/>
    </row>
    <row r="403" spans="23:23" x14ac:dyDescent="0.25">
      <c r="W403" s="118"/>
    </row>
    <row r="404" spans="23:23" x14ac:dyDescent="0.25">
      <c r="W404" s="118"/>
    </row>
    <row r="405" spans="23:23" x14ac:dyDescent="0.25">
      <c r="W405" s="118"/>
    </row>
    <row r="406" spans="23:23" x14ac:dyDescent="0.25">
      <c r="W406" s="118"/>
    </row>
    <row r="407" spans="23:23" x14ac:dyDescent="0.25">
      <c r="W407" s="118"/>
    </row>
    <row r="408" spans="23:23" x14ac:dyDescent="0.25">
      <c r="W408" s="118"/>
    </row>
    <row r="409" spans="23:23" x14ac:dyDescent="0.25">
      <c r="W409" s="118"/>
    </row>
    <row r="410" spans="23:23" x14ac:dyDescent="0.25">
      <c r="W410" s="118"/>
    </row>
    <row r="411" spans="23:23" x14ac:dyDescent="0.25">
      <c r="W411" s="118"/>
    </row>
    <row r="412" spans="23:23" x14ac:dyDescent="0.25">
      <c r="W412" s="118"/>
    </row>
    <row r="413" spans="23:23" x14ac:dyDescent="0.25">
      <c r="W413" s="118"/>
    </row>
    <row r="414" spans="23:23" x14ac:dyDescent="0.25">
      <c r="W414" s="118"/>
    </row>
    <row r="415" spans="23:23" x14ac:dyDescent="0.25">
      <c r="W415" s="118"/>
    </row>
    <row r="416" spans="23:23" x14ac:dyDescent="0.25">
      <c r="W416" s="118"/>
    </row>
    <row r="417" spans="23:23" x14ac:dyDescent="0.25">
      <c r="W417" s="118"/>
    </row>
    <row r="418" spans="23:23" x14ac:dyDescent="0.25">
      <c r="W418" s="118"/>
    </row>
    <row r="419" spans="23:23" x14ac:dyDescent="0.25">
      <c r="W419" s="118"/>
    </row>
    <row r="420" spans="23:23" x14ac:dyDescent="0.25">
      <c r="W420" s="118"/>
    </row>
    <row r="421" spans="23:23" x14ac:dyDescent="0.25">
      <c r="W421" s="118"/>
    </row>
    <row r="422" spans="23:23" x14ac:dyDescent="0.25">
      <c r="W422" s="118"/>
    </row>
    <row r="423" spans="23:23" x14ac:dyDescent="0.25">
      <c r="W423" s="118"/>
    </row>
    <row r="424" spans="23:23" x14ac:dyDescent="0.25">
      <c r="W424" s="118"/>
    </row>
    <row r="425" spans="23:23" x14ac:dyDescent="0.25">
      <c r="W425" s="118"/>
    </row>
    <row r="426" spans="23:23" x14ac:dyDescent="0.25">
      <c r="W426" s="118"/>
    </row>
    <row r="427" spans="23:23" x14ac:dyDescent="0.25">
      <c r="W427" s="118"/>
    </row>
    <row r="428" spans="23:23" x14ac:dyDescent="0.25">
      <c r="W428" s="118"/>
    </row>
    <row r="429" spans="23:23" x14ac:dyDescent="0.25">
      <c r="W429" s="118"/>
    </row>
    <row r="430" spans="23:23" x14ac:dyDescent="0.25">
      <c r="W430" s="118"/>
    </row>
    <row r="431" spans="23:23" x14ac:dyDescent="0.25">
      <c r="W431" s="118"/>
    </row>
    <row r="432" spans="23:23" x14ac:dyDescent="0.25">
      <c r="W432" s="118"/>
    </row>
    <row r="433" spans="23:23" x14ac:dyDescent="0.25">
      <c r="W433" s="118"/>
    </row>
    <row r="434" spans="23:23" x14ac:dyDescent="0.25">
      <c r="W434" s="118"/>
    </row>
    <row r="435" spans="23:23" x14ac:dyDescent="0.25">
      <c r="W435" s="118"/>
    </row>
    <row r="436" spans="23:23" x14ac:dyDescent="0.25">
      <c r="W436" s="118"/>
    </row>
    <row r="437" spans="23:23" x14ac:dyDescent="0.25">
      <c r="W437" s="118"/>
    </row>
    <row r="438" spans="23:23" x14ac:dyDescent="0.25">
      <c r="W438" s="118"/>
    </row>
    <row r="439" spans="23:23" x14ac:dyDescent="0.25">
      <c r="W439" s="118"/>
    </row>
    <row r="440" spans="23:23" x14ac:dyDescent="0.25">
      <c r="W440" s="118"/>
    </row>
    <row r="441" spans="23:23" x14ac:dyDescent="0.25">
      <c r="W441" s="118"/>
    </row>
    <row r="442" spans="23:23" x14ac:dyDescent="0.25">
      <c r="W442" s="118"/>
    </row>
    <row r="443" spans="23:23" x14ac:dyDescent="0.25">
      <c r="W443" s="118"/>
    </row>
    <row r="444" spans="23:23" x14ac:dyDescent="0.25">
      <c r="W444" s="118"/>
    </row>
    <row r="445" spans="23:23" x14ac:dyDescent="0.25">
      <c r="W445" s="118"/>
    </row>
    <row r="446" spans="23:23" x14ac:dyDescent="0.25">
      <c r="W446" s="118"/>
    </row>
    <row r="447" spans="23:23" x14ac:dyDescent="0.25">
      <c r="W447" s="118"/>
    </row>
    <row r="448" spans="23:23" x14ac:dyDescent="0.25">
      <c r="W448" s="118"/>
    </row>
    <row r="449" spans="23:23" x14ac:dyDescent="0.25">
      <c r="W449" s="118"/>
    </row>
    <row r="450" spans="23:23" x14ac:dyDescent="0.25">
      <c r="W450" s="118"/>
    </row>
    <row r="451" spans="23:23" x14ac:dyDescent="0.25">
      <c r="W451" s="118"/>
    </row>
    <row r="452" spans="23:23" x14ac:dyDescent="0.25">
      <c r="W452" s="118"/>
    </row>
    <row r="453" spans="23:23" x14ac:dyDescent="0.25">
      <c r="W453" s="118"/>
    </row>
    <row r="454" spans="23:23" x14ac:dyDescent="0.25">
      <c r="W454" s="118"/>
    </row>
    <row r="455" spans="23:23" x14ac:dyDescent="0.25">
      <c r="W455" s="118"/>
    </row>
    <row r="456" spans="23:23" x14ac:dyDescent="0.25">
      <c r="W456" s="118"/>
    </row>
    <row r="457" spans="23:23" x14ac:dyDescent="0.25">
      <c r="W457" s="118"/>
    </row>
    <row r="458" spans="23:23" x14ac:dyDescent="0.25">
      <c r="W458" s="118"/>
    </row>
    <row r="459" spans="23:23" x14ac:dyDescent="0.25">
      <c r="W459" s="118"/>
    </row>
    <row r="460" spans="23:23" x14ac:dyDescent="0.25">
      <c r="W460" s="118"/>
    </row>
    <row r="461" spans="23:23" x14ac:dyDescent="0.25">
      <c r="W461" s="118"/>
    </row>
    <row r="462" spans="23:23" x14ac:dyDescent="0.25">
      <c r="W462" s="118"/>
    </row>
    <row r="463" spans="23:23" x14ac:dyDescent="0.25">
      <c r="W463" s="118"/>
    </row>
    <row r="464" spans="23:23" x14ac:dyDescent="0.25">
      <c r="W464" s="118"/>
    </row>
    <row r="465" spans="23:23" x14ac:dyDescent="0.25">
      <c r="W465" s="118"/>
    </row>
    <row r="466" spans="23:23" x14ac:dyDescent="0.25">
      <c r="W466" s="118"/>
    </row>
    <row r="467" spans="23:23" x14ac:dyDescent="0.25">
      <c r="W467" s="118"/>
    </row>
    <row r="468" spans="23:23" x14ac:dyDescent="0.25">
      <c r="W468" s="118"/>
    </row>
    <row r="469" spans="23:23" x14ac:dyDescent="0.25">
      <c r="W469" s="118"/>
    </row>
    <row r="470" spans="23:23" x14ac:dyDescent="0.25">
      <c r="W470" s="118"/>
    </row>
    <row r="471" spans="23:23" x14ac:dyDescent="0.25">
      <c r="W471" s="118"/>
    </row>
    <row r="472" spans="23:23" x14ac:dyDescent="0.25">
      <c r="W472" s="118"/>
    </row>
    <row r="473" spans="23:23" x14ac:dyDescent="0.25">
      <c r="W473" s="118"/>
    </row>
    <row r="474" spans="23:23" x14ac:dyDescent="0.25">
      <c r="W474" s="118"/>
    </row>
    <row r="475" spans="23:23" x14ac:dyDescent="0.25">
      <c r="W475" s="118"/>
    </row>
    <row r="476" spans="23:23" x14ac:dyDescent="0.25">
      <c r="W476" s="118"/>
    </row>
    <row r="477" spans="23:23" x14ac:dyDescent="0.25">
      <c r="W477" s="118"/>
    </row>
    <row r="478" spans="23:23" x14ac:dyDescent="0.25">
      <c r="W478" s="118"/>
    </row>
    <row r="479" spans="23:23" x14ac:dyDescent="0.25">
      <c r="W479" s="118"/>
    </row>
    <row r="480" spans="23:23" x14ac:dyDescent="0.25">
      <c r="W480" s="118"/>
    </row>
    <row r="481" spans="23:23" x14ac:dyDescent="0.25">
      <c r="W481" s="118"/>
    </row>
    <row r="482" spans="23:23" x14ac:dyDescent="0.25">
      <c r="W482" s="118"/>
    </row>
    <row r="483" spans="23:23" x14ac:dyDescent="0.25">
      <c r="W483" s="118"/>
    </row>
    <row r="484" spans="23:23" x14ac:dyDescent="0.25">
      <c r="W484" s="118"/>
    </row>
    <row r="485" spans="23:23" x14ac:dyDescent="0.25">
      <c r="W485" s="118"/>
    </row>
    <row r="486" spans="23:23" x14ac:dyDescent="0.25">
      <c r="W486" s="118"/>
    </row>
    <row r="487" spans="23:23" x14ac:dyDescent="0.25">
      <c r="W487" s="118"/>
    </row>
    <row r="488" spans="23:23" x14ac:dyDescent="0.25">
      <c r="W488" s="118"/>
    </row>
    <row r="489" spans="23:23" x14ac:dyDescent="0.25">
      <c r="W489" s="118"/>
    </row>
    <row r="490" spans="23:23" x14ac:dyDescent="0.25">
      <c r="W490" s="118"/>
    </row>
    <row r="491" spans="23:23" x14ac:dyDescent="0.25">
      <c r="W491" s="118"/>
    </row>
    <row r="492" spans="23:23" x14ac:dyDescent="0.25">
      <c r="W492" s="118"/>
    </row>
    <row r="493" spans="23:23" x14ac:dyDescent="0.25">
      <c r="W493" s="118"/>
    </row>
    <row r="494" spans="23:23" x14ac:dyDescent="0.25">
      <c r="W494" s="118"/>
    </row>
    <row r="495" spans="23:23" x14ac:dyDescent="0.25">
      <c r="W495" s="118"/>
    </row>
    <row r="496" spans="23:23" x14ac:dyDescent="0.25">
      <c r="W496" s="118"/>
    </row>
    <row r="497" spans="23:23" x14ac:dyDescent="0.25">
      <c r="W497" s="118"/>
    </row>
    <row r="498" spans="23:23" x14ac:dyDescent="0.25">
      <c r="W498" s="118"/>
    </row>
    <row r="499" spans="23:23" x14ac:dyDescent="0.25">
      <c r="W499" s="118"/>
    </row>
    <row r="500" spans="23:23" x14ac:dyDescent="0.25">
      <c r="W500" s="118"/>
    </row>
    <row r="501" spans="23:23" x14ac:dyDescent="0.25">
      <c r="W501" s="118"/>
    </row>
    <row r="502" spans="23:23" x14ac:dyDescent="0.25">
      <c r="W502" s="118"/>
    </row>
    <row r="503" spans="23:23" x14ac:dyDescent="0.25">
      <c r="W503" s="118"/>
    </row>
    <row r="504" spans="23:23" x14ac:dyDescent="0.25">
      <c r="W504" s="118"/>
    </row>
    <row r="505" spans="23:23" x14ac:dyDescent="0.25">
      <c r="W505" s="118"/>
    </row>
    <row r="506" spans="23:23" x14ac:dyDescent="0.25">
      <c r="W506" s="118"/>
    </row>
    <row r="507" spans="23:23" x14ac:dyDescent="0.25">
      <c r="W507" s="118"/>
    </row>
    <row r="508" spans="23:23" x14ac:dyDescent="0.25">
      <c r="W508" s="118"/>
    </row>
    <row r="509" spans="23:23" x14ac:dyDescent="0.25">
      <c r="W509" s="118"/>
    </row>
    <row r="510" spans="23:23" x14ac:dyDescent="0.25">
      <c r="W510" s="118"/>
    </row>
    <row r="511" spans="23:23" x14ac:dyDescent="0.25">
      <c r="W511" s="118"/>
    </row>
    <row r="512" spans="23:23" x14ac:dyDescent="0.25">
      <c r="W512" s="118"/>
    </row>
    <row r="513" spans="23:23" x14ac:dyDescent="0.25">
      <c r="W513" s="118"/>
    </row>
    <row r="514" spans="23:23" x14ac:dyDescent="0.25">
      <c r="W514" s="118"/>
    </row>
    <row r="515" spans="23:23" x14ac:dyDescent="0.25">
      <c r="W515" s="118"/>
    </row>
    <row r="516" spans="23:23" x14ac:dyDescent="0.25">
      <c r="W516" s="118"/>
    </row>
    <row r="517" spans="23:23" x14ac:dyDescent="0.25">
      <c r="W517" s="118"/>
    </row>
    <row r="518" spans="23:23" x14ac:dyDescent="0.25">
      <c r="W518" s="118"/>
    </row>
    <row r="519" spans="23:23" x14ac:dyDescent="0.25">
      <c r="W519" s="118"/>
    </row>
    <row r="520" spans="23:23" x14ac:dyDescent="0.25">
      <c r="W520" s="118"/>
    </row>
    <row r="521" spans="23:23" x14ac:dyDescent="0.25">
      <c r="W521" s="118"/>
    </row>
    <row r="522" spans="23:23" x14ac:dyDescent="0.25">
      <c r="W522" s="118"/>
    </row>
    <row r="523" spans="23:23" x14ac:dyDescent="0.25">
      <c r="W523" s="118"/>
    </row>
    <row r="524" spans="23:23" x14ac:dyDescent="0.25">
      <c r="W524" s="118"/>
    </row>
    <row r="525" spans="23:23" x14ac:dyDescent="0.25">
      <c r="W525" s="118"/>
    </row>
    <row r="526" spans="23:23" x14ac:dyDescent="0.25">
      <c r="W526" s="118"/>
    </row>
    <row r="527" spans="23:23" x14ac:dyDescent="0.25">
      <c r="W527" s="118"/>
    </row>
    <row r="528" spans="23:23" x14ac:dyDescent="0.25">
      <c r="W528" s="118"/>
    </row>
    <row r="529" spans="23:23" x14ac:dyDescent="0.25">
      <c r="W529" s="118"/>
    </row>
    <row r="530" spans="23:23" x14ac:dyDescent="0.25">
      <c r="W530" s="118"/>
    </row>
    <row r="531" spans="23:23" x14ac:dyDescent="0.25">
      <c r="W531" s="118"/>
    </row>
    <row r="532" spans="23:23" x14ac:dyDescent="0.25">
      <c r="W532" s="118"/>
    </row>
    <row r="533" spans="23:23" x14ac:dyDescent="0.25">
      <c r="W533" s="118"/>
    </row>
    <row r="534" spans="23:23" x14ac:dyDescent="0.25">
      <c r="W534" s="118"/>
    </row>
    <row r="535" spans="23:23" x14ac:dyDescent="0.25">
      <c r="W535" s="118"/>
    </row>
    <row r="536" spans="23:23" x14ac:dyDescent="0.25">
      <c r="W536" s="118"/>
    </row>
    <row r="537" spans="23:23" x14ac:dyDescent="0.25">
      <c r="W537" s="118"/>
    </row>
    <row r="538" spans="23:23" x14ac:dyDescent="0.25">
      <c r="W538" s="118"/>
    </row>
    <row r="539" spans="23:23" x14ac:dyDescent="0.25">
      <c r="W539" s="118"/>
    </row>
    <row r="540" spans="23:23" x14ac:dyDescent="0.25">
      <c r="W540" s="118"/>
    </row>
    <row r="541" spans="23:23" x14ac:dyDescent="0.25">
      <c r="W541" s="118"/>
    </row>
    <row r="542" spans="23:23" x14ac:dyDescent="0.25">
      <c r="W542" s="118"/>
    </row>
    <row r="543" spans="23:23" x14ac:dyDescent="0.25">
      <c r="W543" s="118"/>
    </row>
    <row r="544" spans="23:23" x14ac:dyDescent="0.25">
      <c r="W544" s="118"/>
    </row>
    <row r="545" spans="23:23" x14ac:dyDescent="0.25">
      <c r="W545" s="118"/>
    </row>
    <row r="546" spans="23:23" x14ac:dyDescent="0.25">
      <c r="W546" s="118"/>
    </row>
    <row r="547" spans="23:23" x14ac:dyDescent="0.25">
      <c r="W547" s="118"/>
    </row>
    <row r="548" spans="23:23" x14ac:dyDescent="0.25">
      <c r="W548" s="118"/>
    </row>
    <row r="549" spans="23:23" x14ac:dyDescent="0.25">
      <c r="W549" s="118"/>
    </row>
    <row r="550" spans="23:23" x14ac:dyDescent="0.25">
      <c r="W550" s="118"/>
    </row>
    <row r="551" spans="23:23" x14ac:dyDescent="0.25">
      <c r="W551" s="118"/>
    </row>
    <row r="552" spans="23:23" x14ac:dyDescent="0.25">
      <c r="W552" s="118"/>
    </row>
    <row r="553" spans="23:23" x14ac:dyDescent="0.25">
      <c r="W553" s="118"/>
    </row>
    <row r="554" spans="23:23" x14ac:dyDescent="0.25">
      <c r="W554" s="118"/>
    </row>
    <row r="555" spans="23:23" x14ac:dyDescent="0.25">
      <c r="W555" s="118"/>
    </row>
    <row r="556" spans="23:23" x14ac:dyDescent="0.25">
      <c r="W556" s="118"/>
    </row>
    <row r="557" spans="23:23" x14ac:dyDescent="0.25">
      <c r="W557" s="118"/>
    </row>
    <row r="558" spans="23:23" x14ac:dyDescent="0.25">
      <c r="W558" s="118"/>
    </row>
    <row r="559" spans="23:23" x14ac:dyDescent="0.25">
      <c r="W559" s="118"/>
    </row>
    <row r="560" spans="23:23" x14ac:dyDescent="0.25">
      <c r="W560" s="118"/>
    </row>
    <row r="561" spans="23:23" x14ac:dyDescent="0.25">
      <c r="W561" s="118"/>
    </row>
    <row r="562" spans="23:23" x14ac:dyDescent="0.25">
      <c r="W562" s="118"/>
    </row>
    <row r="563" spans="23:23" x14ac:dyDescent="0.25">
      <c r="W563" s="118"/>
    </row>
    <row r="564" spans="23:23" x14ac:dyDescent="0.25">
      <c r="W564" s="118"/>
    </row>
    <row r="565" spans="23:23" x14ac:dyDescent="0.25">
      <c r="W565" s="118"/>
    </row>
    <row r="566" spans="23:23" x14ac:dyDescent="0.25">
      <c r="W566" s="118"/>
    </row>
    <row r="567" spans="23:23" x14ac:dyDescent="0.25">
      <c r="W567" s="118"/>
    </row>
    <row r="568" spans="23:23" x14ac:dyDescent="0.25">
      <c r="W568" s="118"/>
    </row>
    <row r="569" spans="23:23" x14ac:dyDescent="0.25">
      <c r="W569" s="118"/>
    </row>
    <row r="570" spans="23:23" x14ac:dyDescent="0.25">
      <c r="W570" s="118"/>
    </row>
    <row r="571" spans="23:23" x14ac:dyDescent="0.25">
      <c r="W571" s="118"/>
    </row>
    <row r="572" spans="23:23" x14ac:dyDescent="0.25">
      <c r="W572" s="118"/>
    </row>
    <row r="573" spans="23:23" x14ac:dyDescent="0.25">
      <c r="W573" s="118"/>
    </row>
    <row r="574" spans="23:23" x14ac:dyDescent="0.25">
      <c r="W574" s="118"/>
    </row>
    <row r="575" spans="23:23" x14ac:dyDescent="0.25">
      <c r="W575" s="118"/>
    </row>
    <row r="576" spans="23:23" x14ac:dyDescent="0.25">
      <c r="W576" s="118"/>
    </row>
    <row r="577" spans="23:23" x14ac:dyDescent="0.25">
      <c r="W577" s="118"/>
    </row>
    <row r="578" spans="23:23" x14ac:dyDescent="0.25">
      <c r="W578" s="118"/>
    </row>
    <row r="579" spans="23:23" x14ac:dyDescent="0.25">
      <c r="W579" s="118"/>
    </row>
    <row r="580" spans="23:23" x14ac:dyDescent="0.25">
      <c r="W580" s="118"/>
    </row>
    <row r="581" spans="23:23" x14ac:dyDescent="0.25">
      <c r="W581" s="118"/>
    </row>
    <row r="582" spans="23:23" x14ac:dyDescent="0.25">
      <c r="W582" s="118"/>
    </row>
    <row r="583" spans="23:23" x14ac:dyDescent="0.25">
      <c r="W583" s="118"/>
    </row>
    <row r="584" spans="23:23" x14ac:dyDescent="0.25">
      <c r="W584" s="118"/>
    </row>
    <row r="585" spans="23:23" x14ac:dyDescent="0.25">
      <c r="W585" s="118"/>
    </row>
    <row r="586" spans="23:23" x14ac:dyDescent="0.25">
      <c r="W586" s="118"/>
    </row>
    <row r="587" spans="23:23" x14ac:dyDescent="0.25">
      <c r="W587" s="118"/>
    </row>
    <row r="588" spans="23:23" x14ac:dyDescent="0.25">
      <c r="W588" s="118"/>
    </row>
    <row r="589" spans="23:23" x14ac:dyDescent="0.25">
      <c r="W589" s="118"/>
    </row>
    <row r="590" spans="23:23" x14ac:dyDescent="0.25">
      <c r="W590" s="118"/>
    </row>
    <row r="591" spans="23:23" x14ac:dyDescent="0.25">
      <c r="W591" s="118"/>
    </row>
    <row r="592" spans="23:23" x14ac:dyDescent="0.25">
      <c r="W592" s="118"/>
    </row>
    <row r="593" spans="23:23" x14ac:dyDescent="0.25">
      <c r="W593" s="118"/>
    </row>
    <row r="594" spans="23:23" x14ac:dyDescent="0.25">
      <c r="W594" s="118"/>
    </row>
    <row r="595" spans="23:23" x14ac:dyDescent="0.25">
      <c r="W595" s="118"/>
    </row>
    <row r="596" spans="23:23" x14ac:dyDescent="0.25">
      <c r="W596" s="118"/>
    </row>
    <row r="597" spans="23:23" x14ac:dyDescent="0.25">
      <c r="W597" s="118"/>
    </row>
    <row r="598" spans="23:23" x14ac:dyDescent="0.25">
      <c r="W598" s="118"/>
    </row>
    <row r="599" spans="23:23" x14ac:dyDescent="0.25">
      <c r="W599" s="118"/>
    </row>
    <row r="600" spans="23:23" x14ac:dyDescent="0.25">
      <c r="W600" s="118"/>
    </row>
    <row r="601" spans="23:23" x14ac:dyDescent="0.25">
      <c r="W601" s="118"/>
    </row>
    <row r="602" spans="23:23" x14ac:dyDescent="0.25">
      <c r="W602" s="118"/>
    </row>
    <row r="603" spans="23:23" x14ac:dyDescent="0.25">
      <c r="W603" s="118"/>
    </row>
    <row r="604" spans="23:23" x14ac:dyDescent="0.25">
      <c r="W604" s="118"/>
    </row>
    <row r="605" spans="23:23" x14ac:dyDescent="0.25">
      <c r="W605" s="118"/>
    </row>
    <row r="606" spans="23:23" x14ac:dyDescent="0.25">
      <c r="W606" s="118"/>
    </row>
    <row r="607" spans="23:23" x14ac:dyDescent="0.25">
      <c r="W607" s="118"/>
    </row>
    <row r="608" spans="23:23" x14ac:dyDescent="0.25">
      <c r="W608" s="118"/>
    </row>
    <row r="609" spans="23:23" x14ac:dyDescent="0.25">
      <c r="W609" s="118"/>
    </row>
    <row r="610" spans="23:23" x14ac:dyDescent="0.25">
      <c r="W610" s="118"/>
    </row>
    <row r="611" spans="23:23" x14ac:dyDescent="0.25">
      <c r="W611" s="118"/>
    </row>
    <row r="612" spans="23:23" x14ac:dyDescent="0.25">
      <c r="W612" s="118"/>
    </row>
    <row r="613" spans="23:23" x14ac:dyDescent="0.25">
      <c r="W613" s="118"/>
    </row>
    <row r="614" spans="23:23" x14ac:dyDescent="0.25">
      <c r="W614" s="118"/>
    </row>
    <row r="615" spans="23:23" x14ac:dyDescent="0.25">
      <c r="W615" s="118"/>
    </row>
    <row r="616" spans="23:23" x14ac:dyDescent="0.25">
      <c r="W616" s="118"/>
    </row>
    <row r="617" spans="23:23" x14ac:dyDescent="0.25">
      <c r="W617" s="118"/>
    </row>
    <row r="618" spans="23:23" x14ac:dyDescent="0.25">
      <c r="W618" s="118"/>
    </row>
    <row r="619" spans="23:23" x14ac:dyDescent="0.25">
      <c r="W619" s="118"/>
    </row>
    <row r="620" spans="23:23" x14ac:dyDescent="0.25">
      <c r="W620" s="118"/>
    </row>
    <row r="621" spans="23:23" x14ac:dyDescent="0.25">
      <c r="W621" s="118"/>
    </row>
    <row r="622" spans="23:23" x14ac:dyDescent="0.25">
      <c r="W622" s="118"/>
    </row>
    <row r="623" spans="23:23" x14ac:dyDescent="0.25">
      <c r="W623" s="118"/>
    </row>
    <row r="624" spans="23:23" x14ac:dyDescent="0.25">
      <c r="W624" s="118"/>
    </row>
    <row r="625" spans="23:23" x14ac:dyDescent="0.25">
      <c r="W625" s="118"/>
    </row>
    <row r="626" spans="23:23" x14ac:dyDescent="0.25">
      <c r="W626" s="118"/>
    </row>
    <row r="627" spans="23:23" x14ac:dyDescent="0.25">
      <c r="W627" s="118"/>
    </row>
    <row r="628" spans="23:23" x14ac:dyDescent="0.25">
      <c r="W628" s="118"/>
    </row>
    <row r="629" spans="23:23" x14ac:dyDescent="0.25">
      <c r="W629" s="118"/>
    </row>
    <row r="630" spans="23:23" x14ac:dyDescent="0.25">
      <c r="W630" s="118"/>
    </row>
    <row r="631" spans="23:23" x14ac:dyDescent="0.25">
      <c r="W631" s="118"/>
    </row>
    <row r="632" spans="23:23" x14ac:dyDescent="0.25">
      <c r="W632" s="118"/>
    </row>
    <row r="633" spans="23:23" x14ac:dyDescent="0.25">
      <c r="W633" s="118"/>
    </row>
    <row r="634" spans="23:23" x14ac:dyDescent="0.25">
      <c r="W634" s="118"/>
    </row>
    <row r="635" spans="23:23" x14ac:dyDescent="0.25">
      <c r="W635" s="118"/>
    </row>
    <row r="636" spans="23:23" x14ac:dyDescent="0.25">
      <c r="W636" s="118"/>
    </row>
    <row r="637" spans="23:23" x14ac:dyDescent="0.25">
      <c r="W637" s="118"/>
    </row>
    <row r="638" spans="23:23" x14ac:dyDescent="0.25">
      <c r="W638" s="118"/>
    </row>
    <row r="639" spans="23:23" x14ac:dyDescent="0.25">
      <c r="W639" s="118"/>
    </row>
    <row r="640" spans="23:23" x14ac:dyDescent="0.25">
      <c r="W640" s="118"/>
    </row>
    <row r="641" spans="23:23" x14ac:dyDescent="0.25">
      <c r="W641" s="118"/>
    </row>
    <row r="642" spans="23:23" x14ac:dyDescent="0.25">
      <c r="W642" s="118"/>
    </row>
    <row r="643" spans="23:23" x14ac:dyDescent="0.25">
      <c r="W643" s="118"/>
    </row>
    <row r="644" spans="23:23" x14ac:dyDescent="0.25">
      <c r="W644" s="118"/>
    </row>
    <row r="645" spans="23:23" x14ac:dyDescent="0.25">
      <c r="W645" s="118"/>
    </row>
    <row r="646" spans="23:23" x14ac:dyDescent="0.25">
      <c r="W646" s="118"/>
    </row>
    <row r="647" spans="23:23" x14ac:dyDescent="0.25">
      <c r="W647" s="118"/>
    </row>
    <row r="648" spans="23:23" x14ac:dyDescent="0.25">
      <c r="W648" s="118"/>
    </row>
    <row r="649" spans="23:23" x14ac:dyDescent="0.25">
      <c r="W649" s="118"/>
    </row>
    <row r="650" spans="23:23" x14ac:dyDescent="0.25">
      <c r="W650" s="118"/>
    </row>
    <row r="651" spans="23:23" x14ac:dyDescent="0.25">
      <c r="W651" s="118"/>
    </row>
    <row r="652" spans="23:23" x14ac:dyDescent="0.25">
      <c r="W652" s="118"/>
    </row>
    <row r="653" spans="23:23" x14ac:dyDescent="0.25">
      <c r="W653" s="118"/>
    </row>
    <row r="654" spans="23:23" x14ac:dyDescent="0.25">
      <c r="W654" s="118"/>
    </row>
    <row r="655" spans="23:23" x14ac:dyDescent="0.25">
      <c r="W655" s="118"/>
    </row>
    <row r="656" spans="23:23" x14ac:dyDescent="0.25">
      <c r="W656" s="118"/>
    </row>
    <row r="657" spans="23:23" x14ac:dyDescent="0.25">
      <c r="W657" s="118"/>
    </row>
    <row r="658" spans="23:23" x14ac:dyDescent="0.25">
      <c r="W658" s="118"/>
    </row>
    <row r="659" spans="23:23" x14ac:dyDescent="0.25">
      <c r="W659" s="118"/>
    </row>
    <row r="660" spans="23:23" x14ac:dyDescent="0.25">
      <c r="W660" s="118"/>
    </row>
    <row r="661" spans="23:23" x14ac:dyDescent="0.25">
      <c r="W661" s="118"/>
    </row>
    <row r="662" spans="23:23" x14ac:dyDescent="0.25">
      <c r="W662" s="118"/>
    </row>
    <row r="663" spans="23:23" x14ac:dyDescent="0.25">
      <c r="W663" s="118"/>
    </row>
    <row r="664" spans="23:23" x14ac:dyDescent="0.25">
      <c r="W664" s="118"/>
    </row>
    <row r="665" spans="23:23" x14ac:dyDescent="0.25">
      <c r="W665" s="118"/>
    </row>
    <row r="666" spans="23:23" x14ac:dyDescent="0.25">
      <c r="W666" s="118"/>
    </row>
    <row r="667" spans="23:23" x14ac:dyDescent="0.25">
      <c r="W667" s="118"/>
    </row>
    <row r="668" spans="23:23" x14ac:dyDescent="0.25">
      <c r="W668" s="118"/>
    </row>
    <row r="669" spans="23:23" x14ac:dyDescent="0.25">
      <c r="W669" s="118"/>
    </row>
    <row r="670" spans="23:23" x14ac:dyDescent="0.25">
      <c r="W670" s="118"/>
    </row>
    <row r="671" spans="23:23" x14ac:dyDescent="0.25">
      <c r="W671" s="118"/>
    </row>
    <row r="672" spans="23:23" x14ac:dyDescent="0.25">
      <c r="W672" s="118"/>
    </row>
    <row r="673" spans="23:23" x14ac:dyDescent="0.25">
      <c r="W673" s="118"/>
    </row>
    <row r="674" spans="23:23" x14ac:dyDescent="0.25">
      <c r="W674" s="118"/>
    </row>
    <row r="675" spans="23:23" x14ac:dyDescent="0.25">
      <c r="W675" s="118"/>
    </row>
    <row r="676" spans="23:23" x14ac:dyDescent="0.25">
      <c r="W676" s="118"/>
    </row>
    <row r="677" spans="23:23" x14ac:dyDescent="0.25">
      <c r="W677" s="118"/>
    </row>
    <row r="678" spans="23:23" x14ac:dyDescent="0.25">
      <c r="W678" s="118"/>
    </row>
    <row r="679" spans="23:23" x14ac:dyDescent="0.25">
      <c r="W679" s="118"/>
    </row>
    <row r="680" spans="23:23" x14ac:dyDescent="0.25">
      <c r="W680" s="118"/>
    </row>
    <row r="681" spans="23:23" x14ac:dyDescent="0.25">
      <c r="W681" s="118"/>
    </row>
    <row r="682" spans="23:23" x14ac:dyDescent="0.25">
      <c r="W682" s="118"/>
    </row>
    <row r="683" spans="23:23" x14ac:dyDescent="0.25">
      <c r="W683" s="118"/>
    </row>
    <row r="684" spans="23:23" x14ac:dyDescent="0.25">
      <c r="W684" s="118"/>
    </row>
    <row r="685" spans="23:23" x14ac:dyDescent="0.25">
      <c r="W685" s="118"/>
    </row>
    <row r="686" spans="23:23" x14ac:dyDescent="0.25">
      <c r="W686" s="118"/>
    </row>
    <row r="687" spans="23:23" x14ac:dyDescent="0.25">
      <c r="W687" s="118"/>
    </row>
    <row r="688" spans="23:23" x14ac:dyDescent="0.25">
      <c r="W688" s="118"/>
    </row>
    <row r="689" spans="23:23" x14ac:dyDescent="0.25">
      <c r="W689" s="118"/>
    </row>
    <row r="690" spans="23:23" x14ac:dyDescent="0.25">
      <c r="W690" s="118"/>
    </row>
    <row r="691" spans="23:23" x14ac:dyDescent="0.25">
      <c r="W691" s="118"/>
    </row>
    <row r="692" spans="23:23" x14ac:dyDescent="0.25">
      <c r="W692" s="118"/>
    </row>
    <row r="693" spans="23:23" x14ac:dyDescent="0.25">
      <c r="W693" s="118"/>
    </row>
    <row r="694" spans="23:23" x14ac:dyDescent="0.25">
      <c r="W694" s="118"/>
    </row>
    <row r="695" spans="23:23" x14ac:dyDescent="0.25">
      <c r="W695" s="118"/>
    </row>
    <row r="696" spans="23:23" x14ac:dyDescent="0.25">
      <c r="W696" s="118"/>
    </row>
    <row r="697" spans="23:23" x14ac:dyDescent="0.25">
      <c r="W697" s="118"/>
    </row>
    <row r="698" spans="23:23" x14ac:dyDescent="0.25">
      <c r="W698" s="118"/>
    </row>
    <row r="699" spans="23:23" x14ac:dyDescent="0.25">
      <c r="W699" s="118"/>
    </row>
    <row r="700" spans="23:23" x14ac:dyDescent="0.25">
      <c r="W700" s="118"/>
    </row>
    <row r="701" spans="23:23" x14ac:dyDescent="0.25">
      <c r="W701" s="118"/>
    </row>
    <row r="702" spans="23:23" x14ac:dyDescent="0.25">
      <c r="W702" s="118"/>
    </row>
    <row r="703" spans="23:23" x14ac:dyDescent="0.25">
      <c r="W703" s="118"/>
    </row>
    <row r="704" spans="23:23" x14ac:dyDescent="0.25">
      <c r="W704" s="118"/>
    </row>
    <row r="705" spans="23:23" x14ac:dyDescent="0.25">
      <c r="W705" s="118"/>
    </row>
    <row r="706" spans="23:23" x14ac:dyDescent="0.25">
      <c r="W706" s="118"/>
    </row>
    <row r="707" spans="23:23" x14ac:dyDescent="0.25">
      <c r="W707" s="118"/>
    </row>
    <row r="708" spans="23:23" x14ac:dyDescent="0.25">
      <c r="W708" s="118"/>
    </row>
    <row r="709" spans="23:23" x14ac:dyDescent="0.25">
      <c r="W709" s="118"/>
    </row>
    <row r="710" spans="23:23" x14ac:dyDescent="0.25">
      <c r="W710" s="118"/>
    </row>
    <row r="711" spans="23:23" x14ac:dyDescent="0.25">
      <c r="W711" s="118"/>
    </row>
    <row r="712" spans="23:23" x14ac:dyDescent="0.25">
      <c r="W712" s="118"/>
    </row>
    <row r="713" spans="23:23" x14ac:dyDescent="0.25">
      <c r="W713" s="118"/>
    </row>
    <row r="714" spans="23:23" x14ac:dyDescent="0.25">
      <c r="W714" s="118"/>
    </row>
    <row r="715" spans="23:23" x14ac:dyDescent="0.25">
      <c r="W715" s="118"/>
    </row>
    <row r="716" spans="23:23" x14ac:dyDescent="0.25">
      <c r="W716" s="118"/>
    </row>
    <row r="717" spans="23:23" x14ac:dyDescent="0.25">
      <c r="W717" s="118"/>
    </row>
    <row r="718" spans="23:23" x14ac:dyDescent="0.25">
      <c r="W718" s="118"/>
    </row>
    <row r="719" spans="23:23" x14ac:dyDescent="0.25">
      <c r="W719" s="118"/>
    </row>
    <row r="720" spans="23:23" x14ac:dyDescent="0.25">
      <c r="W720" s="118"/>
    </row>
    <row r="721" spans="23:23" x14ac:dyDescent="0.25">
      <c r="W721" s="118"/>
    </row>
    <row r="722" spans="23:23" x14ac:dyDescent="0.25">
      <c r="W722" s="118"/>
    </row>
    <row r="723" spans="23:23" x14ac:dyDescent="0.25">
      <c r="W723" s="118"/>
    </row>
    <row r="724" spans="23:23" x14ac:dyDescent="0.25">
      <c r="W724" s="118"/>
    </row>
    <row r="725" spans="23:23" x14ac:dyDescent="0.25">
      <c r="W725" s="118"/>
    </row>
    <row r="726" spans="23:23" x14ac:dyDescent="0.25">
      <c r="W726" s="118"/>
    </row>
    <row r="727" spans="23:23" x14ac:dyDescent="0.25">
      <c r="W727" s="118"/>
    </row>
    <row r="728" spans="23:23" x14ac:dyDescent="0.25">
      <c r="W728" s="118"/>
    </row>
    <row r="729" spans="23:23" x14ac:dyDescent="0.25">
      <c r="W729" s="118"/>
    </row>
    <row r="730" spans="23:23" x14ac:dyDescent="0.25">
      <c r="W730" s="118"/>
    </row>
    <row r="731" spans="23:23" x14ac:dyDescent="0.25">
      <c r="W731" s="118"/>
    </row>
    <row r="732" spans="23:23" x14ac:dyDescent="0.25">
      <c r="W732" s="118"/>
    </row>
    <row r="733" spans="23:23" x14ac:dyDescent="0.25">
      <c r="W733" s="118"/>
    </row>
    <row r="734" spans="23:23" x14ac:dyDescent="0.25">
      <c r="W734" s="118"/>
    </row>
    <row r="735" spans="23:23" x14ac:dyDescent="0.25">
      <c r="W735" s="118"/>
    </row>
    <row r="736" spans="23:23" x14ac:dyDescent="0.25">
      <c r="W736" s="118"/>
    </row>
    <row r="737" spans="23:23" x14ac:dyDescent="0.25">
      <c r="W737" s="118"/>
    </row>
    <row r="738" spans="23:23" x14ac:dyDescent="0.25">
      <c r="W738" s="118"/>
    </row>
    <row r="739" spans="23:23" x14ac:dyDescent="0.25">
      <c r="W739" s="118"/>
    </row>
    <row r="740" spans="23:23" x14ac:dyDescent="0.25">
      <c r="W740" s="118"/>
    </row>
    <row r="741" spans="23:23" x14ac:dyDescent="0.25">
      <c r="W741" s="118"/>
    </row>
    <row r="742" spans="23:23" x14ac:dyDescent="0.25">
      <c r="W742" s="118"/>
    </row>
    <row r="743" spans="23:23" x14ac:dyDescent="0.25">
      <c r="W743" s="118"/>
    </row>
    <row r="744" spans="23:23" x14ac:dyDescent="0.25">
      <c r="W744" s="118"/>
    </row>
    <row r="745" spans="23:23" x14ac:dyDescent="0.25">
      <c r="W745" s="118"/>
    </row>
    <row r="746" spans="23:23" x14ac:dyDescent="0.25">
      <c r="W746" s="118"/>
    </row>
    <row r="747" spans="23:23" x14ac:dyDescent="0.25">
      <c r="W747" s="118"/>
    </row>
    <row r="748" spans="23:23" x14ac:dyDescent="0.25">
      <c r="W748" s="118"/>
    </row>
    <row r="749" spans="23:23" x14ac:dyDescent="0.25">
      <c r="W749" s="118"/>
    </row>
    <row r="750" spans="23:23" x14ac:dyDescent="0.25">
      <c r="W750" s="118"/>
    </row>
    <row r="751" spans="23:23" x14ac:dyDescent="0.25">
      <c r="W751" s="118"/>
    </row>
    <row r="752" spans="23:23" x14ac:dyDescent="0.25">
      <c r="W752" s="118"/>
    </row>
    <row r="753" spans="23:23" x14ac:dyDescent="0.25">
      <c r="W753" s="118"/>
    </row>
    <row r="754" spans="23:23" x14ac:dyDescent="0.25">
      <c r="W754" s="118"/>
    </row>
    <row r="755" spans="23:23" x14ac:dyDescent="0.25">
      <c r="W755" s="118"/>
    </row>
    <row r="756" spans="23:23" x14ac:dyDescent="0.25">
      <c r="W756" s="118"/>
    </row>
    <row r="757" spans="23:23" x14ac:dyDescent="0.25">
      <c r="W757" s="118"/>
    </row>
    <row r="758" spans="23:23" x14ac:dyDescent="0.25">
      <c r="W758" s="118"/>
    </row>
    <row r="759" spans="23:23" x14ac:dyDescent="0.25">
      <c r="W759" s="118"/>
    </row>
    <row r="760" spans="23:23" x14ac:dyDescent="0.25">
      <c r="W760" s="118"/>
    </row>
    <row r="761" spans="23:23" x14ac:dyDescent="0.25">
      <c r="W761" s="118"/>
    </row>
    <row r="762" spans="23:23" x14ac:dyDescent="0.25">
      <c r="W762" s="118"/>
    </row>
    <row r="763" spans="23:23" x14ac:dyDescent="0.25">
      <c r="W763" s="118"/>
    </row>
    <row r="764" spans="23:23" x14ac:dyDescent="0.25">
      <c r="W764" s="118"/>
    </row>
    <row r="765" spans="23:23" x14ac:dyDescent="0.25">
      <c r="W765" s="118"/>
    </row>
    <row r="766" spans="23:23" x14ac:dyDescent="0.25">
      <c r="W766" s="118"/>
    </row>
    <row r="767" spans="23:23" x14ac:dyDescent="0.25">
      <c r="W767" s="118"/>
    </row>
    <row r="768" spans="23:23" x14ac:dyDescent="0.25">
      <c r="W768" s="118"/>
    </row>
    <row r="769" spans="23:23" x14ac:dyDescent="0.25">
      <c r="W769" s="118"/>
    </row>
    <row r="770" spans="23:23" x14ac:dyDescent="0.25">
      <c r="W770" s="118"/>
    </row>
    <row r="771" spans="23:23" x14ac:dyDescent="0.25">
      <c r="W771" s="118"/>
    </row>
    <row r="772" spans="23:23" x14ac:dyDescent="0.25">
      <c r="W772" s="118"/>
    </row>
    <row r="773" spans="23:23" x14ac:dyDescent="0.25">
      <c r="W773" s="118"/>
    </row>
    <row r="774" spans="23:23" x14ac:dyDescent="0.25">
      <c r="W774" s="118"/>
    </row>
    <row r="775" spans="23:23" x14ac:dyDescent="0.25">
      <c r="W775" s="118"/>
    </row>
    <row r="776" spans="23:23" x14ac:dyDescent="0.25">
      <c r="W776" s="118"/>
    </row>
    <row r="777" spans="23:23" x14ac:dyDescent="0.25">
      <c r="W777" s="118"/>
    </row>
    <row r="778" spans="23:23" x14ac:dyDescent="0.25">
      <c r="W778" s="118"/>
    </row>
    <row r="779" spans="23:23" x14ac:dyDescent="0.25">
      <c r="W779" s="118"/>
    </row>
    <row r="780" spans="23:23" x14ac:dyDescent="0.25">
      <c r="W780" s="118"/>
    </row>
    <row r="781" spans="23:23" x14ac:dyDescent="0.25">
      <c r="W781" s="118"/>
    </row>
    <row r="782" spans="23:23" x14ac:dyDescent="0.25">
      <c r="W782" s="118"/>
    </row>
    <row r="783" spans="23:23" x14ac:dyDescent="0.25">
      <c r="W783" s="118"/>
    </row>
    <row r="784" spans="23:23" x14ac:dyDescent="0.25">
      <c r="W784" s="118"/>
    </row>
    <row r="785" spans="23:23" x14ac:dyDescent="0.25">
      <c r="W785" s="118"/>
    </row>
    <row r="786" spans="23:23" x14ac:dyDescent="0.25">
      <c r="W786" s="118"/>
    </row>
    <row r="787" spans="23:23" x14ac:dyDescent="0.25">
      <c r="W787" s="118"/>
    </row>
    <row r="788" spans="23:23" x14ac:dyDescent="0.25">
      <c r="W788" s="118"/>
    </row>
    <row r="789" spans="23:23" x14ac:dyDescent="0.25">
      <c r="W789" s="118"/>
    </row>
    <row r="790" spans="23:23" x14ac:dyDescent="0.25">
      <c r="W790" s="118"/>
    </row>
    <row r="791" spans="23:23" x14ac:dyDescent="0.25">
      <c r="W791" s="118"/>
    </row>
    <row r="792" spans="23:23" x14ac:dyDescent="0.25">
      <c r="W792" s="118"/>
    </row>
    <row r="793" spans="23:23" x14ac:dyDescent="0.25">
      <c r="W793" s="118"/>
    </row>
    <row r="794" spans="23:23" x14ac:dyDescent="0.25">
      <c r="W794" s="118"/>
    </row>
    <row r="795" spans="23:23" x14ac:dyDescent="0.25">
      <c r="W795" s="118"/>
    </row>
    <row r="796" spans="23:23" x14ac:dyDescent="0.25">
      <c r="W796" s="118"/>
    </row>
    <row r="797" spans="23:23" x14ac:dyDescent="0.25">
      <c r="W797" s="118"/>
    </row>
    <row r="798" spans="23:23" x14ac:dyDescent="0.25">
      <c r="W798" s="118"/>
    </row>
    <row r="799" spans="23:23" x14ac:dyDescent="0.25">
      <c r="W799" s="118"/>
    </row>
    <row r="800" spans="23:23" x14ac:dyDescent="0.25">
      <c r="W800" s="118"/>
    </row>
    <row r="801" spans="23:23" x14ac:dyDescent="0.25">
      <c r="W801" s="118"/>
    </row>
    <row r="802" spans="23:23" x14ac:dyDescent="0.25">
      <c r="W802" s="118"/>
    </row>
    <row r="803" spans="23:23" x14ac:dyDescent="0.25">
      <c r="W803" s="118"/>
    </row>
    <row r="804" spans="23:23" x14ac:dyDescent="0.25">
      <c r="W804" s="118"/>
    </row>
    <row r="805" spans="23:23" x14ac:dyDescent="0.25">
      <c r="W805" s="118"/>
    </row>
    <row r="806" spans="23:23" x14ac:dyDescent="0.25">
      <c r="W806" s="118"/>
    </row>
    <row r="807" spans="23:23" x14ac:dyDescent="0.25">
      <c r="W807" s="118"/>
    </row>
    <row r="808" spans="23:23" x14ac:dyDescent="0.25">
      <c r="W808" s="118"/>
    </row>
    <row r="809" spans="23:23" x14ac:dyDescent="0.25">
      <c r="W809" s="118"/>
    </row>
    <row r="810" spans="23:23" x14ac:dyDescent="0.25">
      <c r="W810" s="118"/>
    </row>
    <row r="811" spans="23:23" x14ac:dyDescent="0.25">
      <c r="W811" s="118"/>
    </row>
    <row r="812" spans="23:23" x14ac:dyDescent="0.25">
      <c r="W812" s="118"/>
    </row>
    <row r="813" spans="23:23" x14ac:dyDescent="0.25">
      <c r="W813" s="118"/>
    </row>
    <row r="814" spans="23:23" x14ac:dyDescent="0.25">
      <c r="W814" s="118"/>
    </row>
    <row r="815" spans="23:23" x14ac:dyDescent="0.25">
      <c r="W815" s="118"/>
    </row>
    <row r="816" spans="23:23" x14ac:dyDescent="0.25">
      <c r="W816" s="118"/>
    </row>
    <row r="817" spans="23:23" x14ac:dyDescent="0.25">
      <c r="W817" s="118"/>
    </row>
    <row r="818" spans="23:23" x14ac:dyDescent="0.25">
      <c r="W818" s="118"/>
    </row>
    <row r="819" spans="23:23" x14ac:dyDescent="0.25">
      <c r="W819" s="118"/>
    </row>
    <row r="820" spans="23:23" x14ac:dyDescent="0.25">
      <c r="W820" s="118"/>
    </row>
    <row r="821" spans="23:23" x14ac:dyDescent="0.25">
      <c r="W821" s="118"/>
    </row>
    <row r="822" spans="23:23" x14ac:dyDescent="0.25">
      <c r="W822" s="118"/>
    </row>
    <row r="823" spans="23:23" x14ac:dyDescent="0.25">
      <c r="W823" s="118"/>
    </row>
    <row r="824" spans="23:23" x14ac:dyDescent="0.25">
      <c r="W824" s="118"/>
    </row>
    <row r="825" spans="23:23" x14ac:dyDescent="0.25">
      <c r="W825" s="118"/>
    </row>
    <row r="826" spans="23:23" x14ac:dyDescent="0.25">
      <c r="W826" s="118"/>
    </row>
    <row r="827" spans="23:23" x14ac:dyDescent="0.25">
      <c r="W827" s="118"/>
    </row>
    <row r="828" spans="23:23" x14ac:dyDescent="0.25">
      <c r="W828" s="118"/>
    </row>
    <row r="829" spans="23:23" x14ac:dyDescent="0.25">
      <c r="W829" s="118"/>
    </row>
    <row r="830" spans="23:23" x14ac:dyDescent="0.25">
      <c r="W830" s="118"/>
    </row>
    <row r="831" spans="23:23" x14ac:dyDescent="0.25">
      <c r="W831" s="118"/>
    </row>
    <row r="832" spans="23:23" x14ac:dyDescent="0.25">
      <c r="W832" s="118"/>
    </row>
    <row r="833" spans="23:23" x14ac:dyDescent="0.25">
      <c r="W833" s="118"/>
    </row>
    <row r="834" spans="23:23" x14ac:dyDescent="0.25">
      <c r="W834" s="118"/>
    </row>
    <row r="835" spans="23:23" x14ac:dyDescent="0.25">
      <c r="W835" s="118"/>
    </row>
    <row r="836" spans="23:23" x14ac:dyDescent="0.25">
      <c r="W836" s="118"/>
    </row>
    <row r="837" spans="23:23" x14ac:dyDescent="0.25">
      <c r="W837" s="118"/>
    </row>
    <row r="838" spans="23:23" x14ac:dyDescent="0.25">
      <c r="W838" s="118"/>
    </row>
    <row r="839" spans="23:23" x14ac:dyDescent="0.25">
      <c r="W839" s="118"/>
    </row>
    <row r="840" spans="23:23" x14ac:dyDescent="0.25">
      <c r="W840" s="118"/>
    </row>
    <row r="841" spans="23:23" x14ac:dyDescent="0.25">
      <c r="W841" s="118"/>
    </row>
    <row r="842" spans="23:23" x14ac:dyDescent="0.25">
      <c r="W842" s="118"/>
    </row>
    <row r="843" spans="23:23" x14ac:dyDescent="0.25">
      <c r="W843" s="118"/>
    </row>
    <row r="844" spans="23:23" x14ac:dyDescent="0.25">
      <c r="W844" s="118"/>
    </row>
    <row r="845" spans="23:23" x14ac:dyDescent="0.25">
      <c r="W845" s="118"/>
    </row>
    <row r="846" spans="23:23" x14ac:dyDescent="0.25">
      <c r="W846" s="118"/>
    </row>
    <row r="847" spans="23:23" x14ac:dyDescent="0.25">
      <c r="W847" s="118"/>
    </row>
    <row r="848" spans="23:23" x14ac:dyDescent="0.25">
      <c r="W848" s="118"/>
    </row>
    <row r="849" spans="23:23" x14ac:dyDescent="0.25">
      <c r="W849" s="118"/>
    </row>
    <row r="850" spans="23:23" x14ac:dyDescent="0.25">
      <c r="W850" s="118"/>
    </row>
    <row r="851" spans="23:23" x14ac:dyDescent="0.25">
      <c r="W851" s="118"/>
    </row>
    <row r="852" spans="23:23" x14ac:dyDescent="0.25">
      <c r="W852" s="118"/>
    </row>
    <row r="853" spans="23:23" x14ac:dyDescent="0.25">
      <c r="W853" s="118"/>
    </row>
    <row r="854" spans="23:23" x14ac:dyDescent="0.25">
      <c r="W854" s="118"/>
    </row>
    <row r="855" spans="23:23" x14ac:dyDescent="0.25">
      <c r="W855" s="118"/>
    </row>
    <row r="856" spans="23:23" x14ac:dyDescent="0.25">
      <c r="W856" s="118"/>
    </row>
    <row r="857" spans="23:23" x14ac:dyDescent="0.25">
      <c r="W857" s="118"/>
    </row>
    <row r="858" spans="23:23" x14ac:dyDescent="0.25">
      <c r="W858" s="118"/>
    </row>
    <row r="859" spans="23:23" x14ac:dyDescent="0.25">
      <c r="W859" s="118"/>
    </row>
    <row r="860" spans="23:23" x14ac:dyDescent="0.25">
      <c r="W860" s="118"/>
    </row>
    <row r="861" spans="23:23" x14ac:dyDescent="0.25">
      <c r="W861" s="118"/>
    </row>
    <row r="862" spans="23:23" x14ac:dyDescent="0.25">
      <c r="W862" s="118"/>
    </row>
    <row r="863" spans="23:23" x14ac:dyDescent="0.25">
      <c r="W863" s="118"/>
    </row>
    <row r="864" spans="23:23" x14ac:dyDescent="0.25">
      <c r="W864" s="118"/>
    </row>
    <row r="865" spans="23:23" x14ac:dyDescent="0.25">
      <c r="W865" s="118"/>
    </row>
    <row r="866" spans="23:23" x14ac:dyDescent="0.25">
      <c r="W866" s="118"/>
    </row>
    <row r="867" spans="23:23" x14ac:dyDescent="0.25">
      <c r="W867" s="118"/>
    </row>
    <row r="868" spans="23:23" x14ac:dyDescent="0.25">
      <c r="W868" s="118"/>
    </row>
    <row r="869" spans="23:23" x14ac:dyDescent="0.25">
      <c r="W869" s="118"/>
    </row>
    <row r="870" spans="23:23" x14ac:dyDescent="0.25">
      <c r="W870" s="118"/>
    </row>
    <row r="871" spans="23:23" x14ac:dyDescent="0.25">
      <c r="W871" s="118"/>
    </row>
    <row r="872" spans="23:23" x14ac:dyDescent="0.25">
      <c r="W872" s="118"/>
    </row>
    <row r="873" spans="23:23" x14ac:dyDescent="0.25">
      <c r="W873" s="118"/>
    </row>
    <row r="874" spans="23:23" x14ac:dyDescent="0.25">
      <c r="W874" s="118"/>
    </row>
    <row r="875" spans="23:23" x14ac:dyDescent="0.25">
      <c r="W875" s="118"/>
    </row>
    <row r="876" spans="23:23" x14ac:dyDescent="0.25">
      <c r="W876" s="118"/>
    </row>
    <row r="877" spans="23:23" x14ac:dyDescent="0.25">
      <c r="W877" s="118"/>
    </row>
    <row r="878" spans="23:23" x14ac:dyDescent="0.25">
      <c r="W878" s="118"/>
    </row>
    <row r="879" spans="23:23" x14ac:dyDescent="0.25">
      <c r="W879" s="118"/>
    </row>
    <row r="880" spans="23:23" x14ac:dyDescent="0.25">
      <c r="W880" s="118"/>
    </row>
    <row r="881" spans="23:23" x14ac:dyDescent="0.25">
      <c r="W881" s="118"/>
    </row>
    <row r="882" spans="23:23" x14ac:dyDescent="0.25">
      <c r="W882" s="118"/>
    </row>
    <row r="883" spans="23:23" x14ac:dyDescent="0.25">
      <c r="W883" s="118"/>
    </row>
    <row r="884" spans="23:23" x14ac:dyDescent="0.25">
      <c r="W884" s="118"/>
    </row>
    <row r="885" spans="23:23" x14ac:dyDescent="0.25">
      <c r="W885" s="118"/>
    </row>
    <row r="886" spans="23:23" x14ac:dyDescent="0.25">
      <c r="W886" s="118"/>
    </row>
    <row r="887" spans="23:23" x14ac:dyDescent="0.25">
      <c r="W887" s="118"/>
    </row>
    <row r="888" spans="23:23" x14ac:dyDescent="0.25">
      <c r="W888" s="118"/>
    </row>
    <row r="889" spans="23:23" x14ac:dyDescent="0.25">
      <c r="W889" s="118"/>
    </row>
    <row r="890" spans="23:23" x14ac:dyDescent="0.25">
      <c r="W890" s="118"/>
    </row>
    <row r="891" spans="23:23" x14ac:dyDescent="0.25">
      <c r="W891" s="118"/>
    </row>
    <row r="892" spans="23:23" x14ac:dyDescent="0.25">
      <c r="W892" s="118"/>
    </row>
    <row r="893" spans="23:23" x14ac:dyDescent="0.25">
      <c r="W893" s="118"/>
    </row>
    <row r="894" spans="23:23" x14ac:dyDescent="0.25">
      <c r="W894" s="118"/>
    </row>
    <row r="895" spans="23:23" x14ac:dyDescent="0.25">
      <c r="W895" s="118"/>
    </row>
    <row r="896" spans="23:23" x14ac:dyDescent="0.25">
      <c r="W896" s="118"/>
    </row>
    <row r="897" spans="23:23" x14ac:dyDescent="0.25">
      <c r="W897" s="118"/>
    </row>
    <row r="898" spans="23:23" x14ac:dyDescent="0.25">
      <c r="W898" s="118"/>
    </row>
    <row r="899" spans="23:23" x14ac:dyDescent="0.25">
      <c r="W899" s="118"/>
    </row>
    <row r="900" spans="23:23" x14ac:dyDescent="0.25">
      <c r="W900" s="118"/>
    </row>
    <row r="901" spans="23:23" x14ac:dyDescent="0.25">
      <c r="W901" s="118"/>
    </row>
    <row r="902" spans="23:23" x14ac:dyDescent="0.25">
      <c r="W902" s="118"/>
    </row>
    <row r="903" spans="23:23" x14ac:dyDescent="0.25">
      <c r="W903" s="118"/>
    </row>
    <row r="904" spans="23:23" x14ac:dyDescent="0.25">
      <c r="W904" s="118"/>
    </row>
    <row r="905" spans="23:23" x14ac:dyDescent="0.25">
      <c r="W905" s="118"/>
    </row>
    <row r="906" spans="23:23" x14ac:dyDescent="0.25">
      <c r="W906" s="118"/>
    </row>
    <row r="907" spans="23:23" x14ac:dyDescent="0.25">
      <c r="W907" s="118"/>
    </row>
    <row r="908" spans="23:23" x14ac:dyDescent="0.25">
      <c r="W908" s="118"/>
    </row>
    <row r="909" spans="23:23" x14ac:dyDescent="0.25">
      <c r="W909" s="118"/>
    </row>
    <row r="910" spans="23:23" x14ac:dyDescent="0.25">
      <c r="W910" s="118"/>
    </row>
    <row r="911" spans="23:23" x14ac:dyDescent="0.25">
      <c r="W911" s="118"/>
    </row>
    <row r="912" spans="23:23" x14ac:dyDescent="0.25">
      <c r="W912" s="118"/>
    </row>
    <row r="913" spans="23:23" x14ac:dyDescent="0.25">
      <c r="W913" s="118"/>
    </row>
    <row r="914" spans="23:23" x14ac:dyDescent="0.25">
      <c r="W914" s="118"/>
    </row>
    <row r="915" spans="23:23" x14ac:dyDescent="0.25">
      <c r="W915" s="118"/>
    </row>
    <row r="916" spans="23:23" x14ac:dyDescent="0.25">
      <c r="W916" s="118"/>
    </row>
    <row r="917" spans="23:23" x14ac:dyDescent="0.25">
      <c r="W917" s="118"/>
    </row>
    <row r="918" spans="23:23" x14ac:dyDescent="0.25">
      <c r="W918" s="118"/>
    </row>
    <row r="919" spans="23:23" x14ac:dyDescent="0.25">
      <c r="W919" s="118"/>
    </row>
    <row r="920" spans="23:23" x14ac:dyDescent="0.25">
      <c r="W920" s="118"/>
    </row>
    <row r="921" spans="23:23" x14ac:dyDescent="0.25">
      <c r="W921" s="118"/>
    </row>
    <row r="922" spans="23:23" x14ac:dyDescent="0.25">
      <c r="W922" s="118"/>
    </row>
    <row r="923" spans="23:23" x14ac:dyDescent="0.25">
      <c r="W923" s="118"/>
    </row>
    <row r="924" spans="23:23" x14ac:dyDescent="0.25">
      <c r="W924" s="118"/>
    </row>
    <row r="925" spans="23:23" x14ac:dyDescent="0.25">
      <c r="W925" s="118"/>
    </row>
    <row r="926" spans="23:23" x14ac:dyDescent="0.25">
      <c r="W926" s="118"/>
    </row>
    <row r="927" spans="23:23" x14ac:dyDescent="0.25">
      <c r="W927" s="118"/>
    </row>
    <row r="928" spans="23:23" x14ac:dyDescent="0.25">
      <c r="W928" s="118"/>
    </row>
    <row r="929" spans="23:23" x14ac:dyDescent="0.25">
      <c r="W929" s="118"/>
    </row>
    <row r="930" spans="23:23" x14ac:dyDescent="0.25">
      <c r="W930" s="118"/>
    </row>
    <row r="931" spans="23:23" x14ac:dyDescent="0.25">
      <c r="W931" s="118"/>
    </row>
    <row r="932" spans="23:23" x14ac:dyDescent="0.25">
      <c r="W932" s="118"/>
    </row>
    <row r="933" spans="23:23" x14ac:dyDescent="0.25">
      <c r="W933" s="118"/>
    </row>
    <row r="934" spans="23:23" x14ac:dyDescent="0.25">
      <c r="W934" s="118"/>
    </row>
    <row r="935" spans="23:23" x14ac:dyDescent="0.25">
      <c r="W935" s="118"/>
    </row>
    <row r="936" spans="23:23" x14ac:dyDescent="0.25">
      <c r="W936" s="118"/>
    </row>
    <row r="937" spans="23:23" x14ac:dyDescent="0.25">
      <c r="W937" s="118"/>
    </row>
    <row r="938" spans="23:23" x14ac:dyDescent="0.25">
      <c r="W938" s="118"/>
    </row>
    <row r="939" spans="23:23" x14ac:dyDescent="0.25">
      <c r="W939" s="118"/>
    </row>
    <row r="940" spans="23:23" x14ac:dyDescent="0.25">
      <c r="W940" s="118"/>
    </row>
    <row r="941" spans="23:23" x14ac:dyDescent="0.25">
      <c r="W941" s="118"/>
    </row>
    <row r="942" spans="23:23" x14ac:dyDescent="0.25">
      <c r="W942" s="118"/>
    </row>
    <row r="943" spans="23:23" x14ac:dyDescent="0.25">
      <c r="W943" s="118"/>
    </row>
    <row r="944" spans="23:23" x14ac:dyDescent="0.25">
      <c r="W944" s="118"/>
    </row>
    <row r="945" spans="23:23" x14ac:dyDescent="0.25">
      <c r="W945" s="118"/>
    </row>
    <row r="946" spans="23:23" x14ac:dyDescent="0.25">
      <c r="W946" s="118"/>
    </row>
    <row r="947" spans="23:23" x14ac:dyDescent="0.25">
      <c r="W947" s="118"/>
    </row>
    <row r="948" spans="23:23" x14ac:dyDescent="0.25">
      <c r="W948" s="118"/>
    </row>
    <row r="949" spans="23:23" x14ac:dyDescent="0.25">
      <c r="W949" s="118"/>
    </row>
    <row r="950" spans="23:23" x14ac:dyDescent="0.25">
      <c r="W950" s="118"/>
    </row>
    <row r="951" spans="23:23" x14ac:dyDescent="0.25">
      <c r="W951" s="118"/>
    </row>
    <row r="952" spans="23:23" x14ac:dyDescent="0.25">
      <c r="W952" s="118"/>
    </row>
    <row r="953" spans="23:23" x14ac:dyDescent="0.25">
      <c r="W953" s="118"/>
    </row>
    <row r="954" spans="23:23" x14ac:dyDescent="0.25">
      <c r="W954" s="118"/>
    </row>
    <row r="955" spans="23:23" x14ac:dyDescent="0.25">
      <c r="W955" s="118"/>
    </row>
    <row r="956" spans="23:23" x14ac:dyDescent="0.25">
      <c r="W956" s="118"/>
    </row>
    <row r="957" spans="23:23" x14ac:dyDescent="0.25">
      <c r="W957" s="118"/>
    </row>
    <row r="958" spans="23:23" x14ac:dyDescent="0.25">
      <c r="W958" s="118"/>
    </row>
    <row r="959" spans="23:23" x14ac:dyDescent="0.25">
      <c r="W959" s="118"/>
    </row>
    <row r="960" spans="23:23" x14ac:dyDescent="0.25">
      <c r="W960" s="118"/>
    </row>
    <row r="961" spans="23:23" x14ac:dyDescent="0.25">
      <c r="W961" s="118"/>
    </row>
    <row r="962" spans="23:23" x14ac:dyDescent="0.25">
      <c r="W962" s="118"/>
    </row>
    <row r="963" spans="23:23" x14ac:dyDescent="0.25">
      <c r="W963" s="118"/>
    </row>
    <row r="964" spans="23:23" x14ac:dyDescent="0.25">
      <c r="W964" s="118"/>
    </row>
    <row r="965" spans="23:23" x14ac:dyDescent="0.25">
      <c r="W965" s="118"/>
    </row>
    <row r="966" spans="23:23" x14ac:dyDescent="0.25">
      <c r="W966" s="118"/>
    </row>
    <row r="967" spans="23:23" x14ac:dyDescent="0.25">
      <c r="W967" s="118"/>
    </row>
    <row r="968" spans="23:23" x14ac:dyDescent="0.25">
      <c r="W968" s="118"/>
    </row>
    <row r="969" spans="23:23" x14ac:dyDescent="0.25">
      <c r="W969" s="118"/>
    </row>
    <row r="970" spans="23:23" x14ac:dyDescent="0.25">
      <c r="W970" s="118"/>
    </row>
    <row r="971" spans="23:23" x14ac:dyDescent="0.25">
      <c r="W971" s="118"/>
    </row>
    <row r="972" spans="23:23" x14ac:dyDescent="0.25">
      <c r="W972" s="118"/>
    </row>
    <row r="973" spans="23:23" x14ac:dyDescent="0.25">
      <c r="W973" s="118"/>
    </row>
    <row r="974" spans="23:23" x14ac:dyDescent="0.25">
      <c r="W974" s="118"/>
    </row>
    <row r="975" spans="23:23" x14ac:dyDescent="0.25">
      <c r="W975" s="118"/>
    </row>
    <row r="976" spans="23:23" x14ac:dyDescent="0.25">
      <c r="W976" s="118"/>
    </row>
    <row r="977" spans="23:23" x14ac:dyDescent="0.25">
      <c r="W977" s="118"/>
    </row>
    <row r="978" spans="23:23" x14ac:dyDescent="0.25">
      <c r="W978" s="118"/>
    </row>
    <row r="979" spans="23:23" x14ac:dyDescent="0.25">
      <c r="W979" s="118"/>
    </row>
    <row r="980" spans="23:23" x14ac:dyDescent="0.25">
      <c r="W980" s="118"/>
    </row>
    <row r="981" spans="23:23" x14ac:dyDescent="0.25">
      <c r="W981" s="118"/>
    </row>
    <row r="982" spans="23:23" x14ac:dyDescent="0.25">
      <c r="W982" s="118"/>
    </row>
    <row r="983" spans="23:23" x14ac:dyDescent="0.25">
      <c r="W983" s="118"/>
    </row>
    <row r="984" spans="23:23" x14ac:dyDescent="0.25">
      <c r="W984" s="118"/>
    </row>
    <row r="985" spans="23:23" x14ac:dyDescent="0.25">
      <c r="W985" s="118"/>
    </row>
    <row r="986" spans="23:23" x14ac:dyDescent="0.25">
      <c r="W986" s="118"/>
    </row>
    <row r="987" spans="23:23" x14ac:dyDescent="0.25">
      <c r="W987" s="118"/>
    </row>
    <row r="988" spans="23:23" x14ac:dyDescent="0.25">
      <c r="W988" s="118"/>
    </row>
    <row r="989" spans="23:23" x14ac:dyDescent="0.25">
      <c r="W989" s="118"/>
    </row>
    <row r="990" spans="23:23" x14ac:dyDescent="0.25">
      <c r="W990" s="118"/>
    </row>
    <row r="991" spans="23:23" x14ac:dyDescent="0.25">
      <c r="W991" s="118"/>
    </row>
    <row r="992" spans="23:23" x14ac:dyDescent="0.25">
      <c r="W992" s="118"/>
    </row>
    <row r="993" spans="23:23" x14ac:dyDescent="0.25">
      <c r="W993" s="118"/>
    </row>
    <row r="994" spans="23:23" x14ac:dyDescent="0.25">
      <c r="W994" s="118"/>
    </row>
    <row r="995" spans="23:23" x14ac:dyDescent="0.25">
      <c r="W995" s="118"/>
    </row>
    <row r="996" spans="23:23" x14ac:dyDescent="0.25">
      <c r="W996" s="118"/>
    </row>
    <row r="997" spans="23:23" x14ac:dyDescent="0.25">
      <c r="W997" s="118"/>
    </row>
    <row r="998" spans="23:23" x14ac:dyDescent="0.25">
      <c r="W998" s="118"/>
    </row>
    <row r="999" spans="23:23" x14ac:dyDescent="0.25">
      <c r="W999" s="118"/>
    </row>
    <row r="1000" spans="23:23" x14ac:dyDescent="0.25">
      <c r="W1000" s="118"/>
    </row>
    <row r="1001" spans="23:23" x14ac:dyDescent="0.25">
      <c r="W1001" s="118"/>
    </row>
    <row r="1002" spans="23:23" x14ac:dyDescent="0.25">
      <c r="W1002" s="118"/>
    </row>
    <row r="1003" spans="23:23" x14ac:dyDescent="0.25">
      <c r="W1003" s="118"/>
    </row>
    <row r="1004" spans="23:23" x14ac:dyDescent="0.25">
      <c r="W1004" s="118"/>
    </row>
    <row r="1005" spans="23:23" x14ac:dyDescent="0.25">
      <c r="W1005" s="118"/>
    </row>
    <row r="1006" spans="23:23" x14ac:dyDescent="0.25">
      <c r="W1006" s="118"/>
    </row>
    <row r="1007" spans="23:23" x14ac:dyDescent="0.25">
      <c r="W1007" s="118"/>
    </row>
    <row r="1008" spans="23:23" x14ac:dyDescent="0.25">
      <c r="W1008" s="118"/>
    </row>
    <row r="1009" spans="23:23" x14ac:dyDescent="0.25">
      <c r="W1009" s="118"/>
    </row>
  </sheetData>
  <sheetProtection password="DFCF" sheet="1" objects="1" scenarios="1" selectLockedCells="1"/>
  <mergeCells count="56">
    <mergeCell ref="C2:O2"/>
    <mergeCell ref="C61:G61"/>
    <mergeCell ref="C59:G60"/>
    <mergeCell ref="F6:L6"/>
    <mergeCell ref="C34:O34"/>
    <mergeCell ref="C47:O47"/>
    <mergeCell ref="M48:O48"/>
    <mergeCell ref="C48:C49"/>
    <mergeCell ref="C35:C36"/>
    <mergeCell ref="G7:H7"/>
    <mergeCell ref="M35:O35"/>
    <mergeCell ref="J35:L35"/>
    <mergeCell ref="D48:F48"/>
    <mergeCell ref="A26:P26"/>
    <mergeCell ref="A27:P27"/>
    <mergeCell ref="A28:P29"/>
    <mergeCell ref="F17:L17"/>
    <mergeCell ref="F21:L21"/>
    <mergeCell ref="I7:L8"/>
    <mergeCell ref="H14:L16"/>
    <mergeCell ref="I10:L10"/>
    <mergeCell ref="I9:L9"/>
    <mergeCell ref="F12:L13"/>
    <mergeCell ref="A1:Q1"/>
    <mergeCell ref="A79:A80"/>
    <mergeCell ref="B79:E79"/>
    <mergeCell ref="A78:Q78"/>
    <mergeCell ref="F79:I79"/>
    <mergeCell ref="J79:M79"/>
    <mergeCell ref="N79:Q79"/>
    <mergeCell ref="B73:H75"/>
    <mergeCell ref="M60:M65"/>
    <mergeCell ref="O60:O65"/>
    <mergeCell ref="J60:J65"/>
    <mergeCell ref="A77:Q77"/>
    <mergeCell ref="I60:I65"/>
    <mergeCell ref="D62:D64"/>
    <mergeCell ref="G62:G64"/>
    <mergeCell ref="C62:C65"/>
    <mergeCell ref="A90:Q90"/>
    <mergeCell ref="A91:Q91"/>
    <mergeCell ref="B88:C88"/>
    <mergeCell ref="F88:G88"/>
    <mergeCell ref="J88:K88"/>
    <mergeCell ref="N88:O88"/>
    <mergeCell ref="P60:P65"/>
    <mergeCell ref="E62:E64"/>
    <mergeCell ref="F62:F64"/>
    <mergeCell ref="G35:I35"/>
    <mergeCell ref="L60:L65"/>
    <mergeCell ref="K60:K65"/>
    <mergeCell ref="J48:L48"/>
    <mergeCell ref="D35:F35"/>
    <mergeCell ref="G48:I48"/>
    <mergeCell ref="N60:N65"/>
    <mergeCell ref="I59:P59"/>
  </mergeCells>
  <phoneticPr fontId="0" type="noConversion"/>
  <conditionalFormatting sqref="B79:C87 D79:E81 D88:E89 D48:F56 E35:F45 D35:D44 D82:D87 D62:D72">
    <cfRule type="expression" dxfId="13" priority="1" stopIfTrue="1">
      <formula>$I$11="A"</formula>
    </cfRule>
  </conditionalFormatting>
  <conditionalFormatting sqref="H88:I89 G48:I56 G35:I45 F79:I87 E62:E72">
    <cfRule type="expression" dxfId="12" priority="2" stopIfTrue="1">
      <formula>$I$11="b"</formula>
    </cfRule>
  </conditionalFormatting>
  <conditionalFormatting sqref="J79:K87 L88:M89 L79:M79 M80:M81 L80:L87 J35:L45 J48:L56">
    <cfRule type="expression" dxfId="11" priority="3" stopIfTrue="1">
      <formula>$I$11="c"</formula>
    </cfRule>
  </conditionalFormatting>
  <conditionalFormatting sqref="N79:O87 P88:Q89 P79:Q79 Q80:Q81 P80:P87 M35:S45 M48:S56">
    <cfRule type="expression" dxfId="10" priority="4" stopIfTrue="1">
      <formula>$I$11="d"</formula>
    </cfRule>
  </conditionalFormatting>
  <conditionalFormatting sqref="E82:E87 B88:C89">
    <cfRule type="expression" dxfId="9" priority="5" stopIfTrue="1">
      <formula>$I$11="A"</formula>
    </cfRule>
  </conditionalFormatting>
  <conditionalFormatting sqref="F88:G89">
    <cfRule type="expression" dxfId="8" priority="6" stopIfTrue="1">
      <formula>$I$11="B"</formula>
    </cfRule>
  </conditionalFormatting>
  <conditionalFormatting sqref="J88:K89 M82:M87">
    <cfRule type="expression" dxfId="7" priority="7" stopIfTrue="1">
      <formula>$I$11="C"</formula>
    </cfRule>
  </conditionalFormatting>
  <conditionalFormatting sqref="N88:O89 Q82:Q87">
    <cfRule type="expression" dxfId="6" priority="8" stopIfTrue="1">
      <formula>$I$11="D"</formula>
    </cfRule>
  </conditionalFormatting>
  <conditionalFormatting sqref="F62:F72">
    <cfRule type="expression" dxfId="5" priority="9" stopIfTrue="1">
      <formula>$I$11="C"</formula>
    </cfRule>
  </conditionalFormatting>
  <conditionalFormatting sqref="G62:G72">
    <cfRule type="expression" dxfId="4" priority="10" stopIfTrue="1">
      <formula>$I$11="D"</formula>
    </cfRule>
  </conditionalFormatting>
  <dataValidations count="5">
    <dataValidation type="list" allowBlank="1" showInputMessage="1" showErrorMessage="1" sqref="I11">
      <formula1>$X$109:$X$112</formula1>
    </dataValidation>
    <dataValidation type="list" allowBlank="1" showInputMessage="1" showErrorMessage="1" sqref="I22 I18">
      <formula1>$Y$113:$Y$303</formula1>
    </dataValidation>
    <dataValidation type="list" allowBlank="1" showInputMessage="1" showErrorMessage="1" sqref="I20 I24:I25">
      <formula1>$Z$105:$Z$205</formula1>
    </dataValidation>
    <dataValidation type="list" allowBlank="1" showInputMessage="1" showErrorMessage="1" sqref="I32">
      <formula1>$W$109:$W$110</formula1>
    </dataValidation>
    <dataValidation type="list" allowBlank="1" showInputMessage="1" showErrorMessage="1" sqref="I31">
      <formula1>Approximately_which_storm_event_corresponds_to_the_above_capacity?</formula1>
    </dataValidation>
  </dataValidations>
  <printOptions horizontalCentered="1"/>
  <pageMargins left="0.25" right="0.25" top="0.25" bottom="0.25" header="0.25" footer="0.25"/>
  <pageSetup scale="74" fitToHeight="2" orientation="landscape" r:id="rId1"/>
  <headerFooter alignWithMargins="0">
    <oddFooter>&amp;L&amp;F&amp;CPage &amp;P of &amp;N&amp;R&amp;D</oddFooter>
  </headerFooter>
  <rowBreaks count="1" manualBreakCount="1">
    <brk id="57" max="16"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N88"/>
  <sheetViews>
    <sheetView topLeftCell="D25" zoomScaleNormal="100" workbookViewId="0">
      <selection activeCell="F6" sqref="F6"/>
    </sheetView>
  </sheetViews>
  <sheetFormatPr defaultColWidth="15.6640625" defaultRowHeight="13.2" x14ac:dyDescent="0.25"/>
  <cols>
    <col min="1" max="4" width="18.6640625" style="34" customWidth="1"/>
    <col min="5" max="5" width="4.6640625" style="34" customWidth="1"/>
    <col min="6" max="9" width="18.6640625" style="34" customWidth="1"/>
    <col min="10" max="10" width="4.6640625" style="34" customWidth="1"/>
    <col min="11" max="14" width="18.6640625" style="34" customWidth="1"/>
    <col min="15" max="16384" width="15.6640625" style="34"/>
  </cols>
  <sheetData>
    <row r="1" spans="1:14" ht="20.100000000000001" customHeight="1" x14ac:dyDescent="0.4">
      <c r="A1" s="347" t="s">
        <v>106</v>
      </c>
      <c r="B1" s="347"/>
      <c r="C1" s="347"/>
      <c r="D1" s="347"/>
      <c r="E1" s="347"/>
      <c r="F1" s="347"/>
      <c r="G1" s="347"/>
      <c r="H1" s="347"/>
      <c r="I1" s="347"/>
      <c r="J1" s="347"/>
      <c r="K1" s="347"/>
      <c r="L1" s="347"/>
      <c r="M1" s="347"/>
      <c r="N1" s="347"/>
    </row>
    <row r="2" spans="1:14" ht="20.100000000000001" customHeight="1" x14ac:dyDescent="0.4">
      <c r="A2" s="347" t="s">
        <v>109</v>
      </c>
      <c r="B2" s="347"/>
      <c r="C2" s="347"/>
      <c r="D2" s="347"/>
      <c r="E2" s="347"/>
      <c r="F2" s="347"/>
      <c r="G2" s="347"/>
      <c r="H2" s="347"/>
      <c r="I2" s="347"/>
      <c r="J2" s="347"/>
      <c r="K2" s="347"/>
      <c r="L2" s="347"/>
      <c r="M2" s="347"/>
      <c r="N2" s="347"/>
    </row>
    <row r="3" spans="1:14" ht="20.100000000000001" customHeight="1" x14ac:dyDescent="0.3">
      <c r="A3" s="348" t="str">
        <f>Design!I3</f>
        <v>Spreadsheet created by Christopher D. Barnes, PE, CPESC, CPSWQ, CMS4S</v>
      </c>
      <c r="B3" s="348"/>
      <c r="C3" s="348"/>
      <c r="D3" s="348"/>
      <c r="E3" s="348"/>
      <c r="F3" s="348"/>
      <c r="G3" s="348"/>
      <c r="H3" s="348"/>
      <c r="I3" s="348"/>
      <c r="J3" s="348"/>
      <c r="K3" s="348"/>
      <c r="L3" s="348"/>
      <c r="M3" s="348"/>
      <c r="N3" s="348"/>
    </row>
    <row r="4" spans="1:14" ht="20.100000000000001" customHeight="1" thickBot="1" x14ac:dyDescent="0.3">
      <c r="A4" s="27"/>
      <c r="B4" s="27"/>
      <c r="C4" s="27"/>
      <c r="D4" s="27"/>
      <c r="E4" s="27"/>
      <c r="F4" s="27"/>
      <c r="G4" s="354" t="str">
        <f>Design!I4</f>
        <v>Version 1/9/2017</v>
      </c>
      <c r="H4" s="355"/>
      <c r="I4" s="27"/>
      <c r="J4" s="27"/>
      <c r="K4" s="27"/>
      <c r="L4" s="27"/>
      <c r="M4" s="27"/>
      <c r="N4" s="27"/>
    </row>
    <row r="5" spans="1:14" ht="20.100000000000001" customHeight="1" thickBot="1" x14ac:dyDescent="0.3">
      <c r="A5" s="27"/>
      <c r="B5" s="27"/>
      <c r="C5" s="286" t="s">
        <v>86</v>
      </c>
      <c r="D5" s="287"/>
      <c r="E5" s="287"/>
      <c r="F5" s="287"/>
      <c r="G5" s="288"/>
      <c r="H5" s="286" t="s">
        <v>87</v>
      </c>
      <c r="I5" s="287"/>
      <c r="J5" s="287"/>
      <c r="K5" s="287"/>
      <c r="L5" s="288"/>
      <c r="M5" s="27"/>
      <c r="N5" s="27"/>
    </row>
    <row r="6" spans="1:14" ht="20.100000000000001" customHeight="1" x14ac:dyDescent="0.35">
      <c r="A6" s="27"/>
      <c r="B6" s="27"/>
      <c r="C6" s="56"/>
      <c r="D6" s="7" t="s">
        <v>113</v>
      </c>
      <c r="E6" s="104" t="s">
        <v>112</v>
      </c>
      <c r="F6" s="82">
        <f>Design!$I$18</f>
        <v>20</v>
      </c>
      <c r="G6" s="105" t="s">
        <v>116</v>
      </c>
      <c r="H6" s="56"/>
      <c r="I6" s="7" t="s">
        <v>113</v>
      </c>
      <c r="J6" s="104" t="s">
        <v>112</v>
      </c>
      <c r="K6" s="82">
        <f>Design!$I$22</f>
        <v>10</v>
      </c>
      <c r="L6" s="105" t="s">
        <v>116</v>
      </c>
      <c r="M6" s="27"/>
      <c r="N6" s="27"/>
    </row>
    <row r="7" spans="1:14" ht="20.100000000000001" customHeight="1" x14ac:dyDescent="0.25">
      <c r="A7" s="27"/>
      <c r="B7" s="27"/>
      <c r="C7" s="56"/>
      <c r="D7" s="7" t="s">
        <v>114</v>
      </c>
      <c r="E7" s="104" t="s">
        <v>112</v>
      </c>
      <c r="F7" s="82">
        <f>Design!$I$19</f>
        <v>2</v>
      </c>
      <c r="G7" s="105" t="s">
        <v>2</v>
      </c>
      <c r="H7" s="56"/>
      <c r="I7" s="7" t="s">
        <v>114</v>
      </c>
      <c r="J7" s="104" t="s">
        <v>112</v>
      </c>
      <c r="K7" s="82">
        <f>Design!$I$23</f>
        <v>2</v>
      </c>
      <c r="L7" s="105" t="s">
        <v>2</v>
      </c>
      <c r="M7" s="27"/>
      <c r="N7" s="27"/>
    </row>
    <row r="8" spans="1:14" ht="20.100000000000001" customHeight="1" thickBot="1" x14ac:dyDescent="0.3">
      <c r="A8" s="27"/>
      <c r="B8" s="27"/>
      <c r="C8" s="106"/>
      <c r="D8" s="10" t="s">
        <v>115</v>
      </c>
      <c r="E8" s="107" t="s">
        <v>112</v>
      </c>
      <c r="F8" s="95">
        <f>Design!$I$20</f>
        <v>0.40000000000000019</v>
      </c>
      <c r="G8" s="97"/>
      <c r="H8" s="106"/>
      <c r="I8" s="10" t="s">
        <v>115</v>
      </c>
      <c r="J8" s="107" t="s">
        <v>112</v>
      </c>
      <c r="K8" s="95">
        <f>Design!$I$24</f>
        <v>0.86000000000000054</v>
      </c>
      <c r="L8" s="97"/>
      <c r="M8" s="27"/>
      <c r="N8" s="27"/>
    </row>
    <row r="9" spans="1:14" ht="20.100000000000001" customHeight="1" thickBot="1" x14ac:dyDescent="0.3">
      <c r="A9" s="27"/>
      <c r="B9" s="27"/>
      <c r="C9" s="27"/>
      <c r="D9" s="27"/>
      <c r="E9" s="27"/>
      <c r="F9" s="27"/>
      <c r="G9" s="27"/>
      <c r="H9" s="27"/>
      <c r="I9" s="27"/>
      <c r="J9" s="27"/>
      <c r="K9" s="27"/>
      <c r="L9" s="27"/>
      <c r="M9" s="27"/>
      <c r="N9" s="27"/>
    </row>
    <row r="10" spans="1:14" ht="20.100000000000001" customHeight="1" thickBot="1" x14ac:dyDescent="0.3">
      <c r="A10" s="286" t="s">
        <v>74</v>
      </c>
      <c r="B10" s="287"/>
      <c r="C10" s="287"/>
      <c r="D10" s="288"/>
      <c r="E10" s="27"/>
      <c r="F10" s="286" t="s">
        <v>78</v>
      </c>
      <c r="G10" s="287"/>
      <c r="H10" s="287"/>
      <c r="I10" s="288"/>
      <c r="K10" s="286" t="s">
        <v>79</v>
      </c>
      <c r="L10" s="287"/>
      <c r="M10" s="287"/>
      <c r="N10" s="288"/>
    </row>
    <row r="11" spans="1:14" ht="20.100000000000001" customHeight="1" x14ac:dyDescent="0.25">
      <c r="A11" s="356" t="s">
        <v>117</v>
      </c>
      <c r="B11" s="329"/>
      <c r="C11" s="329"/>
      <c r="D11" s="357"/>
      <c r="E11" s="27"/>
      <c r="F11" s="356" t="s">
        <v>117</v>
      </c>
      <c r="G11" s="329"/>
      <c r="H11" s="329"/>
      <c r="I11" s="357"/>
      <c r="K11" s="356" t="s">
        <v>117</v>
      </c>
      <c r="L11" s="329"/>
      <c r="M11" s="329"/>
      <c r="N11" s="357"/>
    </row>
    <row r="12" spans="1:14" ht="20.100000000000001" customHeight="1" x14ac:dyDescent="0.25">
      <c r="A12" s="358" t="s">
        <v>75</v>
      </c>
      <c r="B12" s="359"/>
      <c r="C12" s="359"/>
      <c r="D12" s="360"/>
      <c r="E12" s="27"/>
      <c r="F12" s="358" t="s">
        <v>75</v>
      </c>
      <c r="G12" s="359"/>
      <c r="H12" s="359"/>
      <c r="I12" s="360"/>
      <c r="K12" s="358" t="s">
        <v>75</v>
      </c>
      <c r="L12" s="359"/>
      <c r="M12" s="359"/>
      <c r="N12" s="360"/>
    </row>
    <row r="13" spans="1:14" ht="20.100000000000001" customHeight="1" x14ac:dyDescent="0.25">
      <c r="A13" s="20" t="s">
        <v>77</v>
      </c>
      <c r="B13" s="46" t="s">
        <v>3</v>
      </c>
      <c r="C13" s="46" t="s">
        <v>76</v>
      </c>
      <c r="D13" s="47" t="s">
        <v>5</v>
      </c>
      <c r="E13" s="27"/>
      <c r="F13" s="20" t="s">
        <v>77</v>
      </c>
      <c r="G13" s="46" t="s">
        <v>3</v>
      </c>
      <c r="H13" s="46" t="s">
        <v>76</v>
      </c>
      <c r="I13" s="47" t="s">
        <v>5</v>
      </c>
      <c r="K13" s="20" t="s">
        <v>77</v>
      </c>
      <c r="L13" s="46" t="s">
        <v>3</v>
      </c>
      <c r="M13" s="46" t="s">
        <v>76</v>
      </c>
      <c r="N13" s="47" t="s">
        <v>5</v>
      </c>
    </row>
    <row r="14" spans="1:14" ht="20.100000000000001" customHeight="1" x14ac:dyDescent="0.25">
      <c r="A14" s="48" t="s">
        <v>7</v>
      </c>
      <c r="B14" s="14">
        <v>0</v>
      </c>
      <c r="C14" s="49" t="s">
        <v>11</v>
      </c>
      <c r="D14" s="23">
        <v>0</v>
      </c>
      <c r="E14" s="50"/>
      <c r="F14" s="48" t="s">
        <v>7</v>
      </c>
      <c r="G14" s="14">
        <v>0</v>
      </c>
      <c r="H14" s="49" t="s">
        <v>11</v>
      </c>
      <c r="I14" s="23">
        <v>0</v>
      </c>
      <c r="K14" s="48" t="s">
        <v>7</v>
      </c>
      <c r="L14" s="14">
        <v>0</v>
      </c>
      <c r="M14" s="49" t="s">
        <v>11</v>
      </c>
      <c r="N14" s="23">
        <v>0</v>
      </c>
    </row>
    <row r="15" spans="1:14" ht="20.100000000000001" customHeight="1" x14ac:dyDescent="0.25">
      <c r="A15" s="51" t="s">
        <v>8</v>
      </c>
      <c r="B15" s="14">
        <f>Design!$I$18</f>
        <v>20</v>
      </c>
      <c r="C15" s="52" t="s">
        <v>12</v>
      </c>
      <c r="D15" s="23">
        <f>Design!H38</f>
        <v>2.1282062134900901</v>
      </c>
      <c r="E15" s="50"/>
      <c r="F15" s="51" t="s">
        <v>8</v>
      </c>
      <c r="G15" s="14">
        <f>$B$15</f>
        <v>20</v>
      </c>
      <c r="H15" s="52" t="s">
        <v>12</v>
      </c>
      <c r="I15" s="23">
        <f>Design!H39</f>
        <v>2.5860381326140294</v>
      </c>
      <c r="K15" s="51" t="s">
        <v>8</v>
      </c>
      <c r="L15" s="14">
        <f>$B$15</f>
        <v>20</v>
      </c>
      <c r="M15" s="52" t="s">
        <v>12</v>
      </c>
      <c r="N15" s="23">
        <f>Design!H40</f>
        <v>2.939120377454187</v>
      </c>
    </row>
    <row r="16" spans="1:14" ht="20.100000000000001" customHeight="1" thickBot="1" x14ac:dyDescent="0.3">
      <c r="A16" s="53" t="s">
        <v>9</v>
      </c>
      <c r="B16" s="54">
        <f>2*B15</f>
        <v>40</v>
      </c>
      <c r="C16" s="55" t="s">
        <v>13</v>
      </c>
      <c r="D16" s="24">
        <v>0</v>
      </c>
      <c r="E16" s="50"/>
      <c r="F16" s="53" t="s">
        <v>9</v>
      </c>
      <c r="G16" s="54">
        <f>2*G15</f>
        <v>40</v>
      </c>
      <c r="H16" s="55" t="s">
        <v>13</v>
      </c>
      <c r="I16" s="24">
        <v>0</v>
      </c>
      <c r="K16" s="53" t="s">
        <v>9</v>
      </c>
      <c r="L16" s="54">
        <f>2*L15</f>
        <v>40</v>
      </c>
      <c r="M16" s="55" t="s">
        <v>13</v>
      </c>
      <c r="N16" s="24">
        <f>VLOOKUP('Area A'!$BT$198,'Area A'!$AW$6:$BR$196,21)</f>
        <v>49</v>
      </c>
    </row>
    <row r="17" spans="1:14" ht="20.100000000000001" customHeight="1" thickBot="1" x14ac:dyDescent="0.3">
      <c r="A17" s="56"/>
      <c r="B17" s="14"/>
      <c r="C17" s="57"/>
      <c r="D17" s="23"/>
      <c r="E17" s="50"/>
      <c r="F17" s="56"/>
      <c r="G17" s="14"/>
      <c r="H17" s="57"/>
      <c r="I17" s="23"/>
      <c r="K17" s="56"/>
      <c r="L17" s="14"/>
      <c r="M17" s="57"/>
      <c r="N17" s="23"/>
    </row>
    <row r="18" spans="1:14" ht="20.100000000000001" customHeight="1" x14ac:dyDescent="0.25">
      <c r="A18" s="356" t="s">
        <v>118</v>
      </c>
      <c r="B18" s="329"/>
      <c r="C18" s="329"/>
      <c r="D18" s="357"/>
      <c r="E18" s="27"/>
      <c r="F18" s="356" t="s">
        <v>118</v>
      </c>
      <c r="G18" s="329"/>
      <c r="H18" s="329"/>
      <c r="I18" s="357"/>
      <c r="K18" s="356" t="s">
        <v>118</v>
      </c>
      <c r="L18" s="329"/>
      <c r="M18" s="329"/>
      <c r="N18" s="357"/>
    </row>
    <row r="19" spans="1:14" ht="20.100000000000001" customHeight="1" x14ac:dyDescent="0.25">
      <c r="A19" s="358" t="s">
        <v>75</v>
      </c>
      <c r="B19" s="359"/>
      <c r="C19" s="359"/>
      <c r="D19" s="360"/>
      <c r="E19" s="27"/>
      <c r="F19" s="358" t="s">
        <v>75</v>
      </c>
      <c r="G19" s="359"/>
      <c r="H19" s="359"/>
      <c r="I19" s="360"/>
      <c r="K19" s="358" t="s">
        <v>75</v>
      </c>
      <c r="L19" s="359"/>
      <c r="M19" s="359"/>
      <c r="N19" s="360"/>
    </row>
    <row r="20" spans="1:14" ht="20.100000000000001" customHeight="1" x14ac:dyDescent="0.25">
      <c r="A20" s="20" t="s">
        <v>77</v>
      </c>
      <c r="B20" s="46" t="s">
        <v>3</v>
      </c>
      <c r="C20" s="46" t="s">
        <v>76</v>
      </c>
      <c r="D20" s="47" t="s">
        <v>5</v>
      </c>
      <c r="E20" s="27"/>
      <c r="F20" s="20" t="s">
        <v>77</v>
      </c>
      <c r="G20" s="46" t="s">
        <v>3</v>
      </c>
      <c r="H20" s="46" t="s">
        <v>76</v>
      </c>
      <c r="I20" s="47" t="s">
        <v>5</v>
      </c>
      <c r="K20" s="20" t="s">
        <v>77</v>
      </c>
      <c r="L20" s="46" t="s">
        <v>3</v>
      </c>
      <c r="M20" s="46" t="s">
        <v>76</v>
      </c>
      <c r="N20" s="47" t="s">
        <v>5</v>
      </c>
    </row>
    <row r="21" spans="1:14" ht="20.100000000000001" customHeight="1" x14ac:dyDescent="0.25">
      <c r="A21" s="48" t="s">
        <v>7</v>
      </c>
      <c r="B21" s="14">
        <v>0</v>
      </c>
      <c r="C21" s="49" t="s">
        <v>11</v>
      </c>
      <c r="D21" s="23">
        <v>0</v>
      </c>
      <c r="E21" s="50"/>
      <c r="F21" s="48" t="s">
        <v>7</v>
      </c>
      <c r="G21" s="14">
        <v>0</v>
      </c>
      <c r="H21" s="49" t="s">
        <v>11</v>
      </c>
      <c r="I21" s="23">
        <v>0</v>
      </c>
      <c r="K21" s="48" t="s">
        <v>7</v>
      </c>
      <c r="L21" s="14">
        <v>0</v>
      </c>
      <c r="M21" s="49" t="s">
        <v>11</v>
      </c>
      <c r="N21" s="23">
        <v>0</v>
      </c>
    </row>
    <row r="22" spans="1:14" ht="20.100000000000001" customHeight="1" x14ac:dyDescent="0.25">
      <c r="A22" s="51" t="s">
        <v>8</v>
      </c>
      <c r="B22" s="14">
        <f>Design!$I$22</f>
        <v>10</v>
      </c>
      <c r="C22" s="52" t="s">
        <v>12</v>
      </c>
      <c r="D22" s="23">
        <f>Design!H51</f>
        <v>6.5796486589413394</v>
      </c>
      <c r="E22" s="50"/>
      <c r="F22" s="51" t="s">
        <v>8</v>
      </c>
      <c r="G22" s="14">
        <f>$B$22</f>
        <v>10</v>
      </c>
      <c r="H22" s="52" t="s">
        <v>12</v>
      </c>
      <c r="I22" s="23">
        <f>Design!H52</f>
        <v>7.8183990645821035</v>
      </c>
      <c r="K22" s="51" t="s">
        <v>8</v>
      </c>
      <c r="L22" s="14">
        <f>$B$22</f>
        <v>10</v>
      </c>
      <c r="M22" s="52" t="s">
        <v>12</v>
      </c>
      <c r="N22" s="23">
        <f>Design!H53</f>
        <v>8.7315127292402046</v>
      </c>
    </row>
    <row r="23" spans="1:14" ht="20.100000000000001" customHeight="1" thickBot="1" x14ac:dyDescent="0.3">
      <c r="A23" s="53" t="s">
        <v>9</v>
      </c>
      <c r="B23" s="54">
        <f>2*B22</f>
        <v>20</v>
      </c>
      <c r="C23" s="55" t="s">
        <v>13</v>
      </c>
      <c r="D23" s="24">
        <v>0</v>
      </c>
      <c r="E23" s="50"/>
      <c r="F23" s="53" t="s">
        <v>9</v>
      </c>
      <c r="G23" s="54">
        <f>2*G22</f>
        <v>20</v>
      </c>
      <c r="H23" s="55" t="s">
        <v>13</v>
      </c>
      <c r="I23" s="24">
        <v>0</v>
      </c>
      <c r="K23" s="53" t="s">
        <v>9</v>
      </c>
      <c r="L23" s="54">
        <f>2*L22</f>
        <v>20</v>
      </c>
      <c r="M23" s="55" t="s">
        <v>13</v>
      </c>
      <c r="N23" s="24">
        <v>0</v>
      </c>
    </row>
    <row r="24" spans="1:14" ht="20.100000000000001" customHeight="1" x14ac:dyDescent="0.25">
      <c r="A24" s="58"/>
      <c r="B24" s="59"/>
      <c r="C24" s="59"/>
      <c r="D24" s="30"/>
      <c r="F24" s="58"/>
      <c r="G24" s="59"/>
      <c r="H24" s="59"/>
      <c r="I24" s="30"/>
      <c r="K24" s="58"/>
      <c r="L24" s="59"/>
      <c r="M24" s="59"/>
      <c r="N24" s="30"/>
    </row>
    <row r="25" spans="1:14" ht="20.100000000000001" customHeight="1" x14ac:dyDescent="0.25">
      <c r="A25" s="58"/>
      <c r="B25" s="59"/>
      <c r="C25" s="59"/>
      <c r="D25" s="30"/>
      <c r="F25" s="58"/>
      <c r="G25" s="59"/>
      <c r="H25" s="59"/>
      <c r="I25" s="30"/>
      <c r="K25" s="58"/>
      <c r="L25" s="59"/>
      <c r="M25" s="59"/>
      <c r="N25" s="30"/>
    </row>
    <row r="26" spans="1:14" ht="20.100000000000001" customHeight="1" x14ac:dyDescent="0.25">
      <c r="A26" s="58"/>
      <c r="B26" s="59"/>
      <c r="C26" s="59"/>
      <c r="D26" s="30"/>
      <c r="F26" s="58"/>
      <c r="G26" s="59"/>
      <c r="H26" s="59"/>
      <c r="I26" s="30"/>
      <c r="K26" s="58"/>
      <c r="L26" s="59"/>
      <c r="M26" s="59"/>
      <c r="N26" s="30"/>
    </row>
    <row r="27" spans="1:14" ht="20.100000000000001" customHeight="1" x14ac:dyDescent="0.25">
      <c r="A27" s="58"/>
      <c r="B27" s="59"/>
      <c r="C27" s="59"/>
      <c r="D27" s="30"/>
      <c r="F27" s="58"/>
      <c r="G27" s="59"/>
      <c r="H27" s="59"/>
      <c r="I27" s="30"/>
      <c r="K27" s="58"/>
      <c r="L27" s="59"/>
      <c r="M27" s="59"/>
      <c r="N27" s="30"/>
    </row>
    <row r="28" spans="1:14" ht="20.100000000000001" customHeight="1" x14ac:dyDescent="0.25">
      <c r="A28" s="58"/>
      <c r="B28" s="59"/>
      <c r="C28" s="59"/>
      <c r="D28" s="30"/>
      <c r="F28" s="58"/>
      <c r="G28" s="59"/>
      <c r="H28" s="59"/>
      <c r="I28" s="30"/>
      <c r="K28" s="58"/>
      <c r="L28" s="59"/>
      <c r="M28" s="59"/>
      <c r="N28" s="30"/>
    </row>
    <row r="29" spans="1:14" ht="20.100000000000001" customHeight="1" x14ac:dyDescent="0.25">
      <c r="A29" s="58"/>
      <c r="B29" s="59"/>
      <c r="C29" s="59"/>
      <c r="D29" s="30"/>
      <c r="F29" s="58"/>
      <c r="G29" s="59"/>
      <c r="H29" s="59"/>
      <c r="I29" s="30"/>
      <c r="K29" s="58"/>
      <c r="L29" s="59"/>
      <c r="M29" s="59"/>
      <c r="N29" s="30"/>
    </row>
    <row r="30" spans="1:14" ht="20.100000000000001" customHeight="1" x14ac:dyDescent="0.25">
      <c r="A30" s="58"/>
      <c r="B30" s="59"/>
      <c r="C30" s="59"/>
      <c r="D30" s="30"/>
      <c r="F30" s="58"/>
      <c r="G30" s="59"/>
      <c r="H30" s="59"/>
      <c r="I30" s="30"/>
      <c r="K30" s="58"/>
      <c r="L30" s="59"/>
      <c r="M30" s="59"/>
      <c r="N30" s="30"/>
    </row>
    <row r="31" spans="1:14" ht="20.100000000000001" customHeight="1" x14ac:dyDescent="0.25">
      <c r="A31" s="58"/>
      <c r="B31" s="59"/>
      <c r="C31" s="59"/>
      <c r="D31" s="30"/>
      <c r="F31" s="58"/>
      <c r="G31" s="59"/>
      <c r="H31" s="59"/>
      <c r="I31" s="30"/>
      <c r="K31" s="58"/>
      <c r="L31" s="59"/>
      <c r="M31" s="59"/>
      <c r="N31" s="30"/>
    </row>
    <row r="32" spans="1:14" ht="20.100000000000001" customHeight="1" x14ac:dyDescent="0.25">
      <c r="A32" s="58"/>
      <c r="B32" s="59"/>
      <c r="C32" s="59"/>
      <c r="D32" s="30"/>
      <c r="F32" s="58"/>
      <c r="G32" s="59"/>
      <c r="H32" s="59"/>
      <c r="I32" s="30"/>
      <c r="K32" s="58"/>
      <c r="L32" s="59"/>
      <c r="M32" s="59"/>
      <c r="N32" s="30"/>
    </row>
    <row r="33" spans="1:14" ht="20.100000000000001" customHeight="1" x14ac:dyDescent="0.25">
      <c r="A33" s="58"/>
      <c r="B33" s="59"/>
      <c r="C33" s="59"/>
      <c r="D33" s="30"/>
      <c r="F33" s="58"/>
      <c r="G33" s="59"/>
      <c r="H33" s="59"/>
      <c r="I33" s="30"/>
      <c r="K33" s="58"/>
      <c r="L33" s="59"/>
      <c r="M33" s="59"/>
      <c r="N33" s="30"/>
    </row>
    <row r="34" spans="1:14" ht="20.100000000000001" customHeight="1" x14ac:dyDescent="0.25">
      <c r="A34" s="58"/>
      <c r="B34" s="59"/>
      <c r="C34" s="59"/>
      <c r="D34" s="30"/>
      <c r="F34" s="58"/>
      <c r="G34" s="59"/>
      <c r="H34" s="59"/>
      <c r="I34" s="30"/>
      <c r="K34" s="58"/>
      <c r="L34" s="59"/>
      <c r="M34" s="59"/>
      <c r="N34" s="30"/>
    </row>
    <row r="35" spans="1:14" ht="20.100000000000001" customHeight="1" x14ac:dyDescent="0.25">
      <c r="A35" s="58"/>
      <c r="B35" s="59"/>
      <c r="C35" s="59"/>
      <c r="D35" s="30"/>
      <c r="F35" s="58"/>
      <c r="G35" s="59"/>
      <c r="H35" s="59"/>
      <c r="I35" s="30"/>
      <c r="K35" s="58"/>
      <c r="L35" s="59"/>
      <c r="M35" s="59"/>
      <c r="N35" s="30"/>
    </row>
    <row r="36" spans="1:14" ht="20.100000000000001" customHeight="1" x14ac:dyDescent="0.25">
      <c r="A36" s="58"/>
      <c r="B36" s="59"/>
      <c r="C36" s="59"/>
      <c r="D36" s="30"/>
      <c r="F36" s="58"/>
      <c r="G36" s="59"/>
      <c r="H36" s="59"/>
      <c r="I36" s="30"/>
      <c r="K36" s="58"/>
      <c r="L36" s="59"/>
      <c r="M36" s="59"/>
      <c r="N36" s="30"/>
    </row>
    <row r="37" spans="1:14" ht="20.100000000000001" customHeight="1" x14ac:dyDescent="0.25">
      <c r="A37" s="58"/>
      <c r="B37" s="59"/>
      <c r="C37" s="59"/>
      <c r="D37" s="30"/>
      <c r="F37" s="58"/>
      <c r="G37" s="59"/>
      <c r="H37" s="59"/>
      <c r="I37" s="30"/>
      <c r="K37" s="58"/>
      <c r="L37" s="59"/>
      <c r="M37" s="59"/>
      <c r="N37" s="30"/>
    </row>
    <row r="38" spans="1:14" ht="20.100000000000001" customHeight="1" x14ac:dyDescent="0.25">
      <c r="A38" s="58"/>
      <c r="B38" s="59"/>
      <c r="C38" s="59"/>
      <c r="D38" s="30"/>
      <c r="F38" s="58"/>
      <c r="G38" s="59"/>
      <c r="H38" s="59"/>
      <c r="I38" s="30"/>
      <c r="K38" s="58"/>
      <c r="L38" s="59"/>
      <c r="M38" s="59"/>
      <c r="N38" s="30"/>
    </row>
    <row r="39" spans="1:14" ht="20.100000000000001" customHeight="1" x14ac:dyDescent="0.25">
      <c r="A39" s="58"/>
      <c r="B39" s="59"/>
      <c r="C39" s="59"/>
      <c r="D39" s="30"/>
      <c r="F39" s="58"/>
      <c r="G39" s="59"/>
      <c r="H39" s="59"/>
      <c r="I39" s="30"/>
      <c r="K39" s="58"/>
      <c r="L39" s="59"/>
      <c r="M39" s="59"/>
      <c r="N39" s="30"/>
    </row>
    <row r="40" spans="1:14" ht="20.100000000000001" customHeight="1" x14ac:dyDescent="0.25">
      <c r="A40" s="58"/>
      <c r="B40" s="59"/>
      <c r="C40" s="59"/>
      <c r="D40" s="30"/>
      <c r="F40" s="58"/>
      <c r="G40" s="59"/>
      <c r="H40" s="59"/>
      <c r="I40" s="30"/>
      <c r="K40" s="58"/>
      <c r="L40" s="59"/>
      <c r="M40" s="59"/>
      <c r="N40" s="30"/>
    </row>
    <row r="41" spans="1:14" ht="20.100000000000001" customHeight="1" x14ac:dyDescent="0.25">
      <c r="A41" s="58"/>
      <c r="B41" s="59"/>
      <c r="C41" s="59"/>
      <c r="D41" s="30"/>
      <c r="F41" s="58"/>
      <c r="G41" s="59"/>
      <c r="H41" s="59"/>
      <c r="I41" s="30"/>
      <c r="K41" s="58"/>
      <c r="L41" s="59"/>
      <c r="M41" s="59"/>
      <c r="N41" s="30"/>
    </row>
    <row r="42" spans="1:14" ht="20.100000000000001" customHeight="1" x14ac:dyDescent="0.25">
      <c r="A42" s="58"/>
      <c r="B42" s="59"/>
      <c r="C42" s="59"/>
      <c r="D42" s="30"/>
      <c r="F42" s="58"/>
      <c r="G42" s="59"/>
      <c r="H42" s="59"/>
      <c r="I42" s="30"/>
      <c r="K42" s="58"/>
      <c r="L42" s="59"/>
      <c r="M42" s="59"/>
      <c r="N42" s="30"/>
    </row>
    <row r="43" spans="1:14" ht="20.100000000000001" customHeight="1" x14ac:dyDescent="0.25">
      <c r="A43" s="58"/>
      <c r="B43" s="59"/>
      <c r="C43" s="59"/>
      <c r="D43" s="30"/>
      <c r="F43" s="58"/>
      <c r="G43" s="59"/>
      <c r="H43" s="59"/>
      <c r="I43" s="30"/>
      <c r="K43" s="58"/>
      <c r="L43" s="59"/>
      <c r="M43" s="59"/>
      <c r="N43" s="30"/>
    </row>
    <row r="44" spans="1:14" ht="20.100000000000001" customHeight="1" x14ac:dyDescent="0.25">
      <c r="A44" s="58"/>
      <c r="B44" s="59"/>
      <c r="C44" s="59"/>
      <c r="D44" s="30"/>
      <c r="F44" s="58"/>
      <c r="G44" s="59"/>
      <c r="H44" s="59"/>
      <c r="I44" s="30"/>
      <c r="K44" s="58"/>
      <c r="L44" s="59"/>
      <c r="M44" s="59"/>
      <c r="N44" s="30"/>
    </row>
    <row r="45" spans="1:14" ht="20.100000000000001" customHeight="1" x14ac:dyDescent="0.25">
      <c r="A45" s="58"/>
      <c r="B45" s="59"/>
      <c r="C45" s="7" t="s">
        <v>119</v>
      </c>
      <c r="D45" s="61">
        <f>0.5*B16*D15*60</f>
        <v>2553.847456188108</v>
      </c>
      <c r="F45" s="58"/>
      <c r="G45" s="59"/>
      <c r="H45" s="7" t="s">
        <v>119</v>
      </c>
      <c r="I45" s="61">
        <f>0.5*G16*I15*60</f>
        <v>3103.2457591368352</v>
      </c>
      <c r="K45" s="58"/>
      <c r="L45" s="59"/>
      <c r="M45" s="7" t="s">
        <v>119</v>
      </c>
      <c r="N45" s="61">
        <f>0.5*L16*N15*60</f>
        <v>3526.9444529450248</v>
      </c>
    </row>
    <row r="46" spans="1:14" ht="20.100000000000001" customHeight="1" x14ac:dyDescent="0.25">
      <c r="A46" s="58"/>
      <c r="B46" s="59"/>
      <c r="C46" s="7" t="s">
        <v>120</v>
      </c>
      <c r="D46" s="61">
        <f>0.5*B23*D22*60</f>
        <v>3947.7891953648036</v>
      </c>
      <c r="E46" s="59"/>
      <c r="F46" s="58"/>
      <c r="G46" s="59"/>
      <c r="H46" s="7" t="s">
        <v>120</v>
      </c>
      <c r="I46" s="61">
        <f>0.5*G23*I22*60</f>
        <v>4691.0394387492624</v>
      </c>
      <c r="K46" s="58"/>
      <c r="L46" s="59"/>
      <c r="M46" s="7" t="s">
        <v>120</v>
      </c>
      <c r="N46" s="61">
        <f>0.5*L23*N22*60</f>
        <v>5238.9076375441236</v>
      </c>
    </row>
    <row r="47" spans="1:14" ht="20.100000000000001" customHeight="1" thickBot="1" x14ac:dyDescent="0.3">
      <c r="A47" s="62"/>
      <c r="B47" s="63"/>
      <c r="C47" s="64" t="s">
        <v>95</v>
      </c>
      <c r="D47" s="65">
        <f>D46-D45</f>
        <v>1393.9417391766956</v>
      </c>
      <c r="F47" s="62"/>
      <c r="G47" s="63"/>
      <c r="H47" s="64" t="s">
        <v>95</v>
      </c>
      <c r="I47" s="65">
        <f>I46-I45</f>
        <v>1587.7936796124272</v>
      </c>
      <c r="K47" s="62"/>
      <c r="L47" s="63"/>
      <c r="M47" s="64" t="s">
        <v>95</v>
      </c>
      <c r="N47" s="65">
        <f>N46-N45</f>
        <v>1711.9631845990989</v>
      </c>
    </row>
    <row r="48" spans="1:14" ht="20.100000000000001" customHeight="1" x14ac:dyDescent="0.25">
      <c r="A48" s="59"/>
      <c r="B48" s="59"/>
      <c r="C48" s="60"/>
      <c r="D48" s="86"/>
      <c r="F48" s="59"/>
      <c r="G48" s="59"/>
      <c r="H48" s="60"/>
      <c r="I48" s="86"/>
      <c r="K48" s="59"/>
      <c r="L48" s="59"/>
      <c r="M48" s="60"/>
      <c r="N48" s="86"/>
    </row>
    <row r="49" spans="1:14" ht="20.100000000000001" customHeight="1" thickBot="1" x14ac:dyDescent="0.3"/>
    <row r="50" spans="1:14" ht="20.100000000000001" customHeight="1" thickBot="1" x14ac:dyDescent="0.3">
      <c r="A50" s="286" t="s">
        <v>81</v>
      </c>
      <c r="B50" s="287"/>
      <c r="C50" s="287"/>
      <c r="D50" s="288"/>
      <c r="F50" s="286" t="s">
        <v>80</v>
      </c>
      <c r="G50" s="287"/>
      <c r="H50" s="287"/>
      <c r="I50" s="288"/>
      <c r="K50" s="286" t="s">
        <v>82</v>
      </c>
      <c r="L50" s="287"/>
      <c r="M50" s="287"/>
      <c r="N50" s="288"/>
    </row>
    <row r="51" spans="1:14" ht="20.100000000000001" customHeight="1" x14ac:dyDescent="0.25">
      <c r="A51" s="356" t="s">
        <v>117</v>
      </c>
      <c r="B51" s="329"/>
      <c r="C51" s="329"/>
      <c r="D51" s="357"/>
      <c r="F51" s="356" t="s">
        <v>117</v>
      </c>
      <c r="G51" s="329"/>
      <c r="H51" s="329"/>
      <c r="I51" s="357"/>
      <c r="K51" s="356" t="s">
        <v>117</v>
      </c>
      <c r="L51" s="329"/>
      <c r="M51" s="329"/>
      <c r="N51" s="357"/>
    </row>
    <row r="52" spans="1:14" ht="20.100000000000001" customHeight="1" x14ac:dyDescent="0.25">
      <c r="A52" s="358" t="s">
        <v>75</v>
      </c>
      <c r="B52" s="359"/>
      <c r="C52" s="359"/>
      <c r="D52" s="360"/>
      <c r="F52" s="358" t="s">
        <v>75</v>
      </c>
      <c r="G52" s="359"/>
      <c r="H52" s="359"/>
      <c r="I52" s="360"/>
      <c r="K52" s="358" t="s">
        <v>75</v>
      </c>
      <c r="L52" s="359"/>
      <c r="M52" s="359"/>
      <c r="N52" s="360"/>
    </row>
    <row r="53" spans="1:14" ht="20.100000000000001" customHeight="1" x14ac:dyDescent="0.25">
      <c r="A53" s="20" t="s">
        <v>77</v>
      </c>
      <c r="B53" s="46" t="s">
        <v>3</v>
      </c>
      <c r="C53" s="46" t="s">
        <v>76</v>
      </c>
      <c r="D53" s="47" t="s">
        <v>5</v>
      </c>
      <c r="F53" s="20" t="s">
        <v>77</v>
      </c>
      <c r="G53" s="46" t="s">
        <v>3</v>
      </c>
      <c r="H53" s="46" t="s">
        <v>76</v>
      </c>
      <c r="I53" s="47" t="s">
        <v>5</v>
      </c>
      <c r="K53" s="20" t="s">
        <v>77</v>
      </c>
      <c r="L53" s="46" t="s">
        <v>3</v>
      </c>
      <c r="M53" s="46" t="s">
        <v>76</v>
      </c>
      <c r="N53" s="47" t="s">
        <v>5</v>
      </c>
    </row>
    <row r="54" spans="1:14" ht="20.100000000000001" customHeight="1" x14ac:dyDescent="0.25">
      <c r="A54" s="48" t="s">
        <v>7</v>
      </c>
      <c r="B54" s="14">
        <v>0</v>
      </c>
      <c r="C54" s="49" t="s">
        <v>11</v>
      </c>
      <c r="D54" s="23">
        <v>0</v>
      </c>
      <c r="F54" s="48" t="s">
        <v>7</v>
      </c>
      <c r="G54" s="14">
        <v>0</v>
      </c>
      <c r="H54" s="49" t="s">
        <v>11</v>
      </c>
      <c r="I54" s="23">
        <v>0</v>
      </c>
      <c r="K54" s="48" t="s">
        <v>7</v>
      </c>
      <c r="L54" s="14">
        <v>0</v>
      </c>
      <c r="M54" s="49" t="s">
        <v>11</v>
      </c>
      <c r="N54" s="23">
        <v>0</v>
      </c>
    </row>
    <row r="55" spans="1:14" ht="20.100000000000001" customHeight="1" x14ac:dyDescent="0.25">
      <c r="A55" s="51" t="s">
        <v>8</v>
      </c>
      <c r="B55" s="14">
        <f>$B$15</f>
        <v>20</v>
      </c>
      <c r="C55" s="52" t="s">
        <v>12</v>
      </c>
      <c r="D55" s="23">
        <f>Design!H41</f>
        <v>3.3822375420669646</v>
      </c>
      <c r="F55" s="51" t="s">
        <v>8</v>
      </c>
      <c r="G55" s="14">
        <f>$B$15</f>
        <v>20</v>
      </c>
      <c r="H55" s="52" t="s">
        <v>12</v>
      </c>
      <c r="I55" s="23">
        <f>Design!H42</f>
        <v>3.6855400197114276</v>
      </c>
      <c r="K55" s="51" t="s">
        <v>8</v>
      </c>
      <c r="L55" s="14">
        <f>$B$15</f>
        <v>20</v>
      </c>
      <c r="M55" s="52" t="s">
        <v>12</v>
      </c>
      <c r="N55" s="23">
        <f>Design!H43</f>
        <v>4.0381729567444724</v>
      </c>
    </row>
    <row r="56" spans="1:14" ht="20.100000000000001" customHeight="1" thickBot="1" x14ac:dyDescent="0.3">
      <c r="A56" s="53" t="s">
        <v>9</v>
      </c>
      <c r="B56" s="54">
        <f>2*B55</f>
        <v>40</v>
      </c>
      <c r="C56" s="55" t="s">
        <v>13</v>
      </c>
      <c r="D56" s="24">
        <v>0</v>
      </c>
      <c r="F56" s="53" t="s">
        <v>9</v>
      </c>
      <c r="G56" s="54">
        <f>2*G55</f>
        <v>40</v>
      </c>
      <c r="H56" s="55" t="s">
        <v>13</v>
      </c>
      <c r="I56" s="89">
        <v>0</v>
      </c>
      <c r="K56" s="53" t="s">
        <v>9</v>
      </c>
      <c r="L56" s="54">
        <f>2*L55</f>
        <v>40</v>
      </c>
      <c r="M56" s="55" t="s">
        <v>13</v>
      </c>
      <c r="N56" s="89">
        <v>0</v>
      </c>
    </row>
    <row r="57" spans="1:14" ht="20.100000000000001" customHeight="1" thickBot="1" x14ac:dyDescent="0.3">
      <c r="A57" s="56"/>
      <c r="B57" s="14"/>
      <c r="C57" s="57"/>
      <c r="D57" s="23"/>
      <c r="F57" s="56"/>
      <c r="G57" s="14"/>
      <c r="H57" s="57"/>
      <c r="I57" s="23"/>
      <c r="K57" s="56"/>
      <c r="L57" s="14"/>
      <c r="M57" s="57"/>
      <c r="N57" s="23"/>
    </row>
    <row r="58" spans="1:14" ht="20.100000000000001" customHeight="1" x14ac:dyDescent="0.25">
      <c r="A58" s="356" t="s">
        <v>118</v>
      </c>
      <c r="B58" s="329"/>
      <c r="C58" s="329"/>
      <c r="D58" s="357"/>
      <c r="F58" s="356" t="s">
        <v>118</v>
      </c>
      <c r="G58" s="329"/>
      <c r="H58" s="329"/>
      <c r="I58" s="357"/>
      <c r="K58" s="356" t="s">
        <v>118</v>
      </c>
      <c r="L58" s="329"/>
      <c r="M58" s="329"/>
      <c r="N58" s="357"/>
    </row>
    <row r="59" spans="1:14" ht="20.100000000000001" customHeight="1" x14ac:dyDescent="0.25">
      <c r="A59" s="358" t="s">
        <v>75</v>
      </c>
      <c r="B59" s="359"/>
      <c r="C59" s="359"/>
      <c r="D59" s="360"/>
      <c r="F59" s="358" t="s">
        <v>75</v>
      </c>
      <c r="G59" s="359"/>
      <c r="H59" s="359"/>
      <c r="I59" s="360"/>
      <c r="K59" s="358" t="s">
        <v>75</v>
      </c>
      <c r="L59" s="359"/>
      <c r="M59" s="359"/>
      <c r="N59" s="360"/>
    </row>
    <row r="60" spans="1:14" ht="20.100000000000001" customHeight="1" x14ac:dyDescent="0.25">
      <c r="A60" s="20" t="s">
        <v>77</v>
      </c>
      <c r="B60" s="46" t="s">
        <v>3</v>
      </c>
      <c r="C60" s="46" t="s">
        <v>76</v>
      </c>
      <c r="D60" s="47" t="s">
        <v>5</v>
      </c>
      <c r="F60" s="20" t="s">
        <v>77</v>
      </c>
      <c r="G60" s="46" t="s">
        <v>3</v>
      </c>
      <c r="H60" s="46" t="s">
        <v>76</v>
      </c>
      <c r="I60" s="47" t="s">
        <v>5</v>
      </c>
      <c r="K60" s="20" t="s">
        <v>77</v>
      </c>
      <c r="L60" s="46" t="s">
        <v>3</v>
      </c>
      <c r="M60" s="46" t="s">
        <v>76</v>
      </c>
      <c r="N60" s="47" t="s">
        <v>5</v>
      </c>
    </row>
    <row r="61" spans="1:14" ht="20.100000000000001" customHeight="1" x14ac:dyDescent="0.25">
      <c r="A61" s="48" t="s">
        <v>7</v>
      </c>
      <c r="B61" s="14">
        <v>0</v>
      </c>
      <c r="C61" s="49" t="s">
        <v>11</v>
      </c>
      <c r="D61" s="23">
        <v>0</v>
      </c>
      <c r="F61" s="48" t="s">
        <v>7</v>
      </c>
      <c r="G61" s="14">
        <v>0</v>
      </c>
      <c r="H61" s="49" t="s">
        <v>11</v>
      </c>
      <c r="I61" s="23">
        <v>0</v>
      </c>
      <c r="K61" s="48" t="s">
        <v>7</v>
      </c>
      <c r="L61" s="14">
        <v>0</v>
      </c>
      <c r="M61" s="49" t="s">
        <v>11</v>
      </c>
      <c r="N61" s="23">
        <v>0</v>
      </c>
    </row>
    <row r="62" spans="1:14" ht="20.100000000000001" customHeight="1" x14ac:dyDescent="0.25">
      <c r="A62" s="51" t="s">
        <v>8</v>
      </c>
      <c r="B62" s="14">
        <f>$B$22</f>
        <v>10</v>
      </c>
      <c r="C62" s="52" t="s">
        <v>12</v>
      </c>
      <c r="D62" s="23">
        <f>Design!H54</f>
        <v>9.9356069942666547</v>
      </c>
      <c r="F62" s="51" t="s">
        <v>8</v>
      </c>
      <c r="G62" s="14">
        <f>$B$22</f>
        <v>10</v>
      </c>
      <c r="H62" s="52" t="s">
        <v>12</v>
      </c>
      <c r="I62" s="23">
        <f>Design!H55</f>
        <v>10.875941542555834</v>
      </c>
      <c r="K62" s="51" t="s">
        <v>8</v>
      </c>
      <c r="L62" s="14">
        <f>$B$22</f>
        <v>10</v>
      </c>
      <c r="M62" s="52" t="s">
        <v>12</v>
      </c>
      <c r="N62" s="23">
        <f>Design!H56</f>
        <v>11.583786434876199</v>
      </c>
    </row>
    <row r="63" spans="1:14" ht="20.100000000000001" customHeight="1" thickBot="1" x14ac:dyDescent="0.3">
      <c r="A63" s="53" t="s">
        <v>9</v>
      </c>
      <c r="B63" s="54">
        <f>2*B62</f>
        <v>20</v>
      </c>
      <c r="C63" s="55" t="s">
        <v>13</v>
      </c>
      <c r="D63" s="89">
        <v>0</v>
      </c>
      <c r="F63" s="53" t="s">
        <v>9</v>
      </c>
      <c r="G63" s="54">
        <f>2*G62</f>
        <v>20</v>
      </c>
      <c r="H63" s="55" t="s">
        <v>13</v>
      </c>
      <c r="I63" s="89">
        <v>0</v>
      </c>
      <c r="K63" s="53" t="s">
        <v>9</v>
      </c>
      <c r="L63" s="54">
        <f>2*L62</f>
        <v>20</v>
      </c>
      <c r="M63" s="55" t="s">
        <v>13</v>
      </c>
      <c r="N63" s="89">
        <v>0</v>
      </c>
    </row>
    <row r="64" spans="1:14" ht="20.100000000000001" customHeight="1" x14ac:dyDescent="0.25">
      <c r="A64" s="58"/>
      <c r="B64" s="59"/>
      <c r="C64" s="59"/>
      <c r="D64" s="30"/>
      <c r="F64" s="58"/>
      <c r="G64" s="59"/>
      <c r="H64" s="59"/>
      <c r="I64" s="30"/>
      <c r="K64" s="58"/>
      <c r="L64" s="59"/>
      <c r="M64" s="59"/>
      <c r="N64" s="30"/>
    </row>
    <row r="65" spans="1:14" ht="20.100000000000001" customHeight="1" x14ac:dyDescent="0.25">
      <c r="A65" s="58"/>
      <c r="B65" s="59"/>
      <c r="C65" s="59"/>
      <c r="D65" s="30"/>
      <c r="F65" s="58"/>
      <c r="G65" s="59"/>
      <c r="H65" s="59"/>
      <c r="I65" s="30"/>
      <c r="K65" s="58"/>
      <c r="L65" s="59"/>
      <c r="M65" s="59"/>
      <c r="N65" s="30"/>
    </row>
    <row r="66" spans="1:14" ht="20.100000000000001" customHeight="1" x14ac:dyDescent="0.25">
      <c r="A66" s="58"/>
      <c r="B66" s="59"/>
      <c r="C66" s="59"/>
      <c r="D66" s="30"/>
      <c r="F66" s="58"/>
      <c r="G66" s="59"/>
      <c r="H66" s="59"/>
      <c r="I66" s="30"/>
      <c r="K66" s="58"/>
      <c r="L66" s="59"/>
      <c r="M66" s="59"/>
      <c r="N66" s="30"/>
    </row>
    <row r="67" spans="1:14" ht="20.100000000000001" customHeight="1" x14ac:dyDescent="0.25">
      <c r="A67" s="58"/>
      <c r="B67" s="59"/>
      <c r="C67" s="59"/>
      <c r="D67" s="30"/>
      <c r="F67" s="58"/>
      <c r="G67" s="59"/>
      <c r="H67" s="59"/>
      <c r="I67" s="30"/>
      <c r="K67" s="58"/>
      <c r="L67" s="59"/>
      <c r="M67" s="59"/>
      <c r="N67" s="30"/>
    </row>
    <row r="68" spans="1:14" ht="20.100000000000001" customHeight="1" x14ac:dyDescent="0.25">
      <c r="A68" s="58"/>
      <c r="B68" s="59"/>
      <c r="C68" s="59"/>
      <c r="D68" s="30"/>
      <c r="F68" s="58"/>
      <c r="G68" s="59"/>
      <c r="H68" s="59"/>
      <c r="I68" s="30"/>
      <c r="K68" s="58"/>
      <c r="L68" s="59"/>
      <c r="M68" s="59"/>
      <c r="N68" s="30"/>
    </row>
    <row r="69" spans="1:14" ht="20.100000000000001" customHeight="1" x14ac:dyDescent="0.25">
      <c r="A69" s="58"/>
      <c r="B69" s="59"/>
      <c r="C69" s="59"/>
      <c r="D69" s="30"/>
      <c r="F69" s="58"/>
      <c r="G69" s="59"/>
      <c r="H69" s="59"/>
      <c r="I69" s="30"/>
      <c r="K69" s="58"/>
      <c r="L69" s="59"/>
      <c r="M69" s="59"/>
      <c r="N69" s="30"/>
    </row>
    <row r="70" spans="1:14" ht="20.100000000000001" customHeight="1" x14ac:dyDescent="0.25">
      <c r="A70" s="58"/>
      <c r="B70" s="59"/>
      <c r="C70" s="59"/>
      <c r="D70" s="30"/>
      <c r="F70" s="58"/>
      <c r="G70" s="59"/>
      <c r="H70" s="59"/>
      <c r="I70" s="30"/>
      <c r="K70" s="58"/>
      <c r="L70" s="59"/>
      <c r="M70" s="59"/>
      <c r="N70" s="30"/>
    </row>
    <row r="71" spans="1:14" ht="20.100000000000001" customHeight="1" x14ac:dyDescent="0.25">
      <c r="A71" s="58"/>
      <c r="B71" s="59"/>
      <c r="C71" s="59"/>
      <c r="D71" s="30"/>
      <c r="F71" s="58"/>
      <c r="G71" s="59"/>
      <c r="H71" s="59"/>
      <c r="I71" s="30"/>
      <c r="K71" s="58"/>
      <c r="L71" s="59"/>
      <c r="M71" s="59"/>
      <c r="N71" s="30"/>
    </row>
    <row r="72" spans="1:14" ht="20.100000000000001" customHeight="1" x14ac:dyDescent="0.25">
      <c r="A72" s="58"/>
      <c r="B72" s="59"/>
      <c r="C72" s="59"/>
      <c r="D72" s="30"/>
      <c r="F72" s="58"/>
      <c r="G72" s="59"/>
      <c r="H72" s="59"/>
      <c r="I72" s="30"/>
      <c r="K72" s="58"/>
      <c r="L72" s="59"/>
      <c r="M72" s="59"/>
      <c r="N72" s="30"/>
    </row>
    <row r="73" spans="1:14" ht="20.100000000000001" customHeight="1" x14ac:dyDescent="0.25">
      <c r="A73" s="58"/>
      <c r="B73" s="59"/>
      <c r="C73" s="59"/>
      <c r="D73" s="30"/>
      <c r="F73" s="58"/>
      <c r="G73" s="59"/>
      <c r="H73" s="59"/>
      <c r="I73" s="30"/>
      <c r="K73" s="58"/>
      <c r="L73" s="59"/>
      <c r="M73" s="59"/>
      <c r="N73" s="30"/>
    </row>
    <row r="74" spans="1:14" ht="20.100000000000001" customHeight="1" x14ac:dyDescent="0.25">
      <c r="A74" s="58"/>
      <c r="B74" s="59"/>
      <c r="C74" s="59"/>
      <c r="D74" s="30"/>
      <c r="F74" s="58"/>
      <c r="G74" s="59"/>
      <c r="H74" s="59"/>
      <c r="I74" s="30"/>
      <c r="K74" s="58"/>
      <c r="L74" s="59"/>
      <c r="M74" s="59"/>
      <c r="N74" s="30"/>
    </row>
    <row r="75" spans="1:14" ht="20.100000000000001" customHeight="1" x14ac:dyDescent="0.25">
      <c r="A75" s="58"/>
      <c r="B75" s="59"/>
      <c r="C75" s="59"/>
      <c r="D75" s="30"/>
      <c r="F75" s="58"/>
      <c r="G75" s="59"/>
      <c r="H75" s="59"/>
      <c r="I75" s="30"/>
      <c r="K75" s="58"/>
      <c r="L75" s="59"/>
      <c r="M75" s="59"/>
      <c r="N75" s="30"/>
    </row>
    <row r="76" spans="1:14" ht="20.100000000000001" customHeight="1" x14ac:dyDescent="0.25">
      <c r="A76" s="58"/>
      <c r="B76" s="59"/>
      <c r="C76" s="59"/>
      <c r="D76" s="30"/>
      <c r="F76" s="58"/>
      <c r="G76" s="59"/>
      <c r="H76" s="59"/>
      <c r="I76" s="30"/>
      <c r="K76" s="58"/>
      <c r="L76" s="59"/>
      <c r="M76" s="59"/>
      <c r="N76" s="30"/>
    </row>
    <row r="77" spans="1:14" ht="20.100000000000001" customHeight="1" x14ac:dyDescent="0.25">
      <c r="A77" s="58"/>
      <c r="B77" s="59"/>
      <c r="C77" s="59"/>
      <c r="D77" s="30"/>
      <c r="F77" s="58"/>
      <c r="G77" s="59"/>
      <c r="H77" s="59"/>
      <c r="I77" s="30"/>
      <c r="K77" s="58"/>
      <c r="L77" s="59"/>
      <c r="M77" s="59"/>
      <c r="N77" s="30"/>
    </row>
    <row r="78" spans="1:14" ht="20.100000000000001" customHeight="1" x14ac:dyDescent="0.25">
      <c r="A78" s="58"/>
      <c r="B78" s="59"/>
      <c r="C78" s="59"/>
      <c r="D78" s="30"/>
      <c r="F78" s="58"/>
      <c r="G78" s="59"/>
      <c r="H78" s="59"/>
      <c r="I78" s="30"/>
      <c r="K78" s="58"/>
      <c r="L78" s="59"/>
      <c r="M78" s="59"/>
      <c r="N78" s="30"/>
    </row>
    <row r="79" spans="1:14" ht="20.100000000000001" customHeight="1" x14ac:dyDescent="0.25">
      <c r="A79" s="58"/>
      <c r="B79" s="59"/>
      <c r="C79" s="59"/>
      <c r="D79" s="30"/>
      <c r="F79" s="58"/>
      <c r="G79" s="59"/>
      <c r="H79" s="59"/>
      <c r="I79" s="30"/>
      <c r="K79" s="58"/>
      <c r="L79" s="59"/>
      <c r="M79" s="59"/>
      <c r="N79" s="30"/>
    </row>
    <row r="80" spans="1:14" ht="20.100000000000001" customHeight="1" x14ac:dyDescent="0.25">
      <c r="A80" s="58"/>
      <c r="B80" s="59"/>
      <c r="C80" s="59"/>
      <c r="D80" s="30"/>
      <c r="F80" s="58"/>
      <c r="G80" s="59"/>
      <c r="H80" s="59"/>
      <c r="I80" s="30"/>
      <c r="K80" s="58"/>
      <c r="L80" s="59"/>
      <c r="M80" s="59"/>
      <c r="N80" s="30"/>
    </row>
    <row r="81" spans="1:14" ht="20.100000000000001" customHeight="1" x14ac:dyDescent="0.25">
      <c r="A81" s="58"/>
      <c r="B81" s="59"/>
      <c r="C81" s="59"/>
      <c r="D81" s="30"/>
      <c r="F81" s="58"/>
      <c r="G81" s="59"/>
      <c r="H81" s="59"/>
      <c r="I81" s="30"/>
      <c r="K81" s="58"/>
      <c r="L81" s="59"/>
      <c r="M81" s="59"/>
      <c r="N81" s="30"/>
    </row>
    <row r="82" spans="1:14" ht="20.100000000000001" customHeight="1" x14ac:dyDescent="0.25">
      <c r="A82" s="58"/>
      <c r="B82" s="59"/>
      <c r="C82" s="59"/>
      <c r="D82" s="30"/>
      <c r="F82" s="58"/>
      <c r="G82" s="59"/>
      <c r="H82" s="59"/>
      <c r="I82" s="30"/>
      <c r="K82" s="58"/>
      <c r="L82" s="59"/>
      <c r="M82" s="59"/>
      <c r="N82" s="30"/>
    </row>
    <row r="83" spans="1:14" ht="20.100000000000001" customHeight="1" x14ac:dyDescent="0.25">
      <c r="A83" s="58"/>
      <c r="B83" s="59"/>
      <c r="C83" s="59"/>
      <c r="D83" s="30"/>
      <c r="F83" s="58"/>
      <c r="G83" s="59"/>
      <c r="H83" s="59"/>
      <c r="I83" s="30"/>
      <c r="K83" s="58"/>
      <c r="L83" s="59"/>
      <c r="M83" s="59"/>
      <c r="N83" s="30"/>
    </row>
    <row r="84" spans="1:14" ht="20.100000000000001" customHeight="1" x14ac:dyDescent="0.25">
      <c r="A84" s="58"/>
      <c r="B84" s="59"/>
      <c r="C84" s="59"/>
      <c r="D84" s="30"/>
      <c r="F84" s="58"/>
      <c r="G84" s="59"/>
      <c r="H84" s="59"/>
      <c r="I84" s="30"/>
      <c r="K84" s="58"/>
      <c r="L84" s="59"/>
      <c r="M84" s="59"/>
      <c r="N84" s="30"/>
    </row>
    <row r="85" spans="1:14" ht="20.100000000000001" customHeight="1" x14ac:dyDescent="0.25">
      <c r="A85" s="58"/>
      <c r="B85" s="59"/>
      <c r="C85" s="7" t="s">
        <v>119</v>
      </c>
      <c r="D85" s="61">
        <f>0.5*B56*D55*60</f>
        <v>4058.6850504803574</v>
      </c>
      <c r="F85" s="58"/>
      <c r="G85" s="59"/>
      <c r="H85" s="7" t="s">
        <v>119</v>
      </c>
      <c r="I85" s="61">
        <f>0.5*G56*I55*60</f>
        <v>4422.6480236537136</v>
      </c>
      <c r="K85" s="58"/>
      <c r="L85" s="59"/>
      <c r="M85" s="7" t="s">
        <v>119</v>
      </c>
      <c r="N85" s="61">
        <f>0.5*L56*N55*60</f>
        <v>4845.8075480933667</v>
      </c>
    </row>
    <row r="86" spans="1:14" ht="20.100000000000001" customHeight="1" x14ac:dyDescent="0.25">
      <c r="A86" s="58"/>
      <c r="B86" s="59"/>
      <c r="C86" s="7" t="s">
        <v>120</v>
      </c>
      <c r="D86" s="61">
        <f>0.5*B63*D62*60</f>
        <v>5961.3641965599927</v>
      </c>
      <c r="F86" s="58"/>
      <c r="G86" s="59"/>
      <c r="H86" s="7" t="s">
        <v>120</v>
      </c>
      <c r="I86" s="61">
        <f>0.5*G63*I62*60</f>
        <v>6525.5649255335011</v>
      </c>
      <c r="K86" s="58"/>
      <c r="L86" s="59"/>
      <c r="M86" s="7" t="s">
        <v>120</v>
      </c>
      <c r="N86" s="61">
        <f>0.5*L63*N62*60</f>
        <v>6950.2718609257199</v>
      </c>
    </row>
    <row r="87" spans="1:14" ht="20.100000000000001" customHeight="1" thickBot="1" x14ac:dyDescent="0.3">
      <c r="A87" s="62"/>
      <c r="B87" s="63"/>
      <c r="C87" s="64" t="s">
        <v>95</v>
      </c>
      <c r="D87" s="65">
        <f>D86-D85</f>
        <v>1902.6791460796353</v>
      </c>
      <c r="F87" s="62"/>
      <c r="G87" s="63"/>
      <c r="H87" s="64" t="s">
        <v>95</v>
      </c>
      <c r="I87" s="65">
        <f>I86-I85</f>
        <v>2102.9169018797875</v>
      </c>
      <c r="K87" s="62"/>
      <c r="L87" s="63"/>
      <c r="M87" s="64" t="s">
        <v>95</v>
      </c>
      <c r="N87" s="65">
        <f>N86-N85</f>
        <v>2104.4643128323532</v>
      </c>
    </row>
    <row r="88" spans="1:14" ht="20.100000000000001" customHeight="1" x14ac:dyDescent="0.25"/>
  </sheetData>
  <sheetProtection password="DFCF" sheet="1" objects="1" scenarios="1" selectLockedCells="1" selectUnlockedCells="1"/>
  <mergeCells count="36">
    <mergeCell ref="A59:D59"/>
    <mergeCell ref="F59:I59"/>
    <mergeCell ref="K59:N59"/>
    <mergeCell ref="A52:D52"/>
    <mergeCell ref="F52:I52"/>
    <mergeCell ref="K52:N52"/>
    <mergeCell ref="A58:D58"/>
    <mergeCell ref="F58:I58"/>
    <mergeCell ref="K58:N58"/>
    <mergeCell ref="A50:D50"/>
    <mergeCell ref="F50:I50"/>
    <mergeCell ref="K50:N50"/>
    <mergeCell ref="A51:D51"/>
    <mergeCell ref="F51:I51"/>
    <mergeCell ref="K51:N51"/>
    <mergeCell ref="A18:D18"/>
    <mergeCell ref="F18:I18"/>
    <mergeCell ref="K18:N18"/>
    <mergeCell ref="A19:D19"/>
    <mergeCell ref="F19:I19"/>
    <mergeCell ref="K19:N19"/>
    <mergeCell ref="A11:D11"/>
    <mergeCell ref="F11:I11"/>
    <mergeCell ref="K11:N11"/>
    <mergeCell ref="A12:D12"/>
    <mergeCell ref="F12:I12"/>
    <mergeCell ref="K12:N12"/>
    <mergeCell ref="A1:N1"/>
    <mergeCell ref="A3:N3"/>
    <mergeCell ref="A10:D10"/>
    <mergeCell ref="F10:I10"/>
    <mergeCell ref="K10:N10"/>
    <mergeCell ref="A2:N2"/>
    <mergeCell ref="C5:G5"/>
    <mergeCell ref="H5:L5"/>
    <mergeCell ref="G4:H4"/>
  </mergeCells>
  <phoneticPr fontId="4" type="noConversion"/>
  <printOptions horizontalCentered="1" verticalCentered="1"/>
  <pageMargins left="0.5" right="0.5" top="0.5" bottom="0.5" header="0.5" footer="0.25"/>
  <pageSetup scale="55" fitToHeight="2" orientation="landscape" r:id="rId1"/>
  <headerFooter alignWithMargins="0">
    <oddFooter>&amp;L&amp;F&amp;CPage &amp;P of &amp;N&amp;R&amp;D</oddFooter>
  </headerFooter>
  <rowBreaks count="1" manualBreakCount="1">
    <brk id="48" max="1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indexed="12"/>
  </sheetPr>
  <dimension ref="A1:N94"/>
  <sheetViews>
    <sheetView topLeftCell="A34" zoomScaleNormal="100" workbookViewId="0">
      <selection activeCell="F6" sqref="F6"/>
    </sheetView>
  </sheetViews>
  <sheetFormatPr defaultColWidth="15.6640625" defaultRowHeight="13.2" x14ac:dyDescent="0.25"/>
  <cols>
    <col min="1" max="4" width="18.6640625" style="34" customWidth="1"/>
    <col min="5" max="5" width="4.6640625" style="34" customWidth="1"/>
    <col min="6" max="9" width="18.6640625" style="34" customWidth="1"/>
    <col min="10" max="10" width="4.6640625" style="34" customWidth="1"/>
    <col min="11" max="14" width="18.6640625" style="34" customWidth="1"/>
    <col min="15" max="16384" width="15.6640625" style="34"/>
  </cols>
  <sheetData>
    <row r="1" spans="1:14" ht="20.100000000000001" customHeight="1" x14ac:dyDescent="0.4">
      <c r="A1" s="347" t="s">
        <v>108</v>
      </c>
      <c r="B1" s="347"/>
      <c r="C1" s="347"/>
      <c r="D1" s="347"/>
      <c r="E1" s="347"/>
      <c r="F1" s="347"/>
      <c r="G1" s="347"/>
      <c r="H1" s="347"/>
      <c r="I1" s="347"/>
      <c r="J1" s="347"/>
      <c r="K1" s="347"/>
      <c r="L1" s="347"/>
      <c r="M1" s="347"/>
      <c r="N1" s="347"/>
    </row>
    <row r="2" spans="1:14" ht="20.100000000000001" customHeight="1" x14ac:dyDescent="0.4">
      <c r="A2" s="347" t="s">
        <v>109</v>
      </c>
      <c r="B2" s="347"/>
      <c r="C2" s="347"/>
      <c r="D2" s="347"/>
      <c r="E2" s="347"/>
      <c r="F2" s="347"/>
      <c r="G2" s="347"/>
      <c r="H2" s="347"/>
      <c r="I2" s="347"/>
      <c r="J2" s="347"/>
      <c r="K2" s="347"/>
      <c r="L2" s="347"/>
      <c r="M2" s="347"/>
      <c r="N2" s="347"/>
    </row>
    <row r="3" spans="1:14" ht="20.100000000000001" customHeight="1" x14ac:dyDescent="0.3">
      <c r="A3" s="348" t="str">
        <f>Design!I3</f>
        <v>Spreadsheet created by Christopher D. Barnes, PE, CPESC, CPSWQ, CMS4S</v>
      </c>
      <c r="B3" s="348"/>
      <c r="C3" s="348"/>
      <c r="D3" s="348"/>
      <c r="E3" s="348"/>
      <c r="F3" s="348"/>
      <c r="G3" s="348"/>
      <c r="H3" s="348"/>
      <c r="I3" s="348"/>
      <c r="J3" s="348"/>
      <c r="K3" s="348"/>
      <c r="L3" s="348"/>
      <c r="M3" s="348"/>
      <c r="N3" s="348"/>
    </row>
    <row r="4" spans="1:14" ht="20.100000000000001" customHeight="1" thickBot="1" x14ac:dyDescent="0.3">
      <c r="A4" s="27"/>
      <c r="B4" s="27"/>
      <c r="C4" s="27"/>
      <c r="D4" s="27"/>
      <c r="E4" s="27"/>
      <c r="F4" s="27"/>
      <c r="G4" s="354" t="str">
        <f>Design!I4</f>
        <v>Version 1/9/2017</v>
      </c>
      <c r="H4" s="355"/>
      <c r="I4" s="27"/>
      <c r="J4" s="27"/>
      <c r="K4" s="27"/>
      <c r="L4" s="27"/>
      <c r="M4" s="27"/>
      <c r="N4" s="27"/>
    </row>
    <row r="5" spans="1:14" ht="20.100000000000001" customHeight="1" thickBot="1" x14ac:dyDescent="0.3">
      <c r="A5" s="27"/>
      <c r="B5" s="27"/>
      <c r="C5" s="286" t="s">
        <v>86</v>
      </c>
      <c r="D5" s="287"/>
      <c r="E5" s="287"/>
      <c r="F5" s="287"/>
      <c r="G5" s="288"/>
      <c r="H5" s="286" t="s">
        <v>87</v>
      </c>
      <c r="I5" s="287"/>
      <c r="J5" s="287"/>
      <c r="K5" s="287"/>
      <c r="L5" s="288"/>
      <c r="M5" s="27"/>
      <c r="N5" s="27"/>
    </row>
    <row r="6" spans="1:14" ht="20.100000000000001" customHeight="1" x14ac:dyDescent="0.35">
      <c r="A6" s="27"/>
      <c r="B6" s="27"/>
      <c r="C6" s="56"/>
      <c r="D6" s="7" t="s">
        <v>113</v>
      </c>
      <c r="E6" s="104" t="s">
        <v>112</v>
      </c>
      <c r="F6" s="82">
        <f>Design!$I$18</f>
        <v>20</v>
      </c>
      <c r="G6" s="105" t="s">
        <v>116</v>
      </c>
      <c r="H6" s="56"/>
      <c r="I6" s="7" t="s">
        <v>113</v>
      </c>
      <c r="J6" s="104" t="s">
        <v>112</v>
      </c>
      <c r="K6" s="82">
        <f>Design!$I$22</f>
        <v>10</v>
      </c>
      <c r="L6" s="105" t="s">
        <v>116</v>
      </c>
      <c r="M6" s="27"/>
      <c r="N6" s="27"/>
    </row>
    <row r="7" spans="1:14" ht="20.100000000000001" customHeight="1" x14ac:dyDescent="0.25">
      <c r="A7" s="27"/>
      <c r="B7" s="27"/>
      <c r="C7" s="56"/>
      <c r="D7" s="7" t="s">
        <v>114</v>
      </c>
      <c r="E7" s="104" t="s">
        <v>112</v>
      </c>
      <c r="F7" s="82">
        <f>Design!$I$19</f>
        <v>2</v>
      </c>
      <c r="G7" s="105" t="s">
        <v>2</v>
      </c>
      <c r="H7" s="56"/>
      <c r="I7" s="7" t="s">
        <v>114</v>
      </c>
      <c r="J7" s="104" t="s">
        <v>112</v>
      </c>
      <c r="K7" s="82">
        <f>Design!$I$23</f>
        <v>2</v>
      </c>
      <c r="L7" s="105" t="s">
        <v>2</v>
      </c>
      <c r="M7" s="27"/>
      <c r="N7" s="27"/>
    </row>
    <row r="8" spans="1:14" ht="20.100000000000001" customHeight="1" thickBot="1" x14ac:dyDescent="0.3">
      <c r="A8" s="27"/>
      <c r="B8" s="27"/>
      <c r="C8" s="106"/>
      <c r="D8" s="10" t="s">
        <v>115</v>
      </c>
      <c r="E8" s="107" t="s">
        <v>112</v>
      </c>
      <c r="F8" s="95">
        <f>Design!$I$20</f>
        <v>0.40000000000000019</v>
      </c>
      <c r="G8" s="97"/>
      <c r="H8" s="106"/>
      <c r="I8" s="10" t="s">
        <v>115</v>
      </c>
      <c r="J8" s="107" t="s">
        <v>112</v>
      </c>
      <c r="K8" s="95">
        <f>Design!$I$24</f>
        <v>0.86000000000000054</v>
      </c>
      <c r="L8" s="97"/>
      <c r="M8" s="27"/>
      <c r="N8" s="27"/>
    </row>
    <row r="9" spans="1:14" ht="20.100000000000001" customHeight="1" thickBot="1" x14ac:dyDescent="0.3">
      <c r="A9" s="27"/>
      <c r="B9" s="27"/>
      <c r="C9" s="27"/>
      <c r="D9" s="27"/>
      <c r="E9" s="27"/>
      <c r="F9" s="27"/>
      <c r="G9" s="27"/>
      <c r="H9" s="27"/>
      <c r="I9" s="27"/>
      <c r="J9" s="27"/>
      <c r="K9" s="27"/>
      <c r="L9" s="27"/>
      <c r="M9" s="27"/>
      <c r="N9" s="27"/>
    </row>
    <row r="10" spans="1:14" ht="20.100000000000001" customHeight="1" thickBot="1" x14ac:dyDescent="0.3">
      <c r="A10" s="286" t="s">
        <v>74</v>
      </c>
      <c r="B10" s="287"/>
      <c r="C10" s="287"/>
      <c r="D10" s="288"/>
      <c r="E10" s="27"/>
      <c r="F10" s="286" t="s">
        <v>78</v>
      </c>
      <c r="G10" s="287"/>
      <c r="H10" s="287"/>
      <c r="I10" s="288"/>
      <c r="K10" s="286" t="s">
        <v>79</v>
      </c>
      <c r="L10" s="287"/>
      <c r="M10" s="287"/>
      <c r="N10" s="288"/>
    </row>
    <row r="11" spans="1:14" ht="20.100000000000001" customHeight="1" x14ac:dyDescent="0.25">
      <c r="A11" s="356" t="s">
        <v>103</v>
      </c>
      <c r="B11" s="329"/>
      <c r="C11" s="329"/>
      <c r="D11" s="357"/>
      <c r="E11" s="27"/>
      <c r="F11" s="356" t="s">
        <v>103</v>
      </c>
      <c r="G11" s="329"/>
      <c r="H11" s="329"/>
      <c r="I11" s="357"/>
      <c r="K11" s="356" t="s">
        <v>103</v>
      </c>
      <c r="L11" s="329"/>
      <c r="M11" s="329"/>
      <c r="N11" s="357"/>
    </row>
    <row r="12" spans="1:14" ht="20.100000000000001" customHeight="1" x14ac:dyDescent="0.25">
      <c r="A12" s="358" t="s">
        <v>75</v>
      </c>
      <c r="B12" s="359"/>
      <c r="C12" s="359"/>
      <c r="D12" s="360"/>
      <c r="E12" s="27"/>
      <c r="F12" s="358" t="s">
        <v>75</v>
      </c>
      <c r="G12" s="359"/>
      <c r="H12" s="359"/>
      <c r="I12" s="360"/>
      <c r="K12" s="358" t="s">
        <v>75</v>
      </c>
      <c r="L12" s="359"/>
      <c r="M12" s="359"/>
      <c r="N12" s="360"/>
    </row>
    <row r="13" spans="1:14" ht="20.100000000000001" customHeight="1" x14ac:dyDescent="0.25">
      <c r="A13" s="20" t="s">
        <v>77</v>
      </c>
      <c r="B13" s="46" t="s">
        <v>3</v>
      </c>
      <c r="C13" s="46" t="s">
        <v>76</v>
      </c>
      <c r="D13" s="47" t="s">
        <v>5</v>
      </c>
      <c r="E13" s="27"/>
      <c r="F13" s="20" t="s">
        <v>77</v>
      </c>
      <c r="G13" s="46" t="s">
        <v>3</v>
      </c>
      <c r="H13" s="46" t="s">
        <v>76</v>
      </c>
      <c r="I13" s="47" t="s">
        <v>5</v>
      </c>
      <c r="K13" s="20" t="s">
        <v>77</v>
      </c>
      <c r="L13" s="46" t="s">
        <v>3</v>
      </c>
      <c r="M13" s="46" t="s">
        <v>76</v>
      </c>
      <c r="N13" s="47" t="s">
        <v>5</v>
      </c>
    </row>
    <row r="14" spans="1:14" ht="20.100000000000001" customHeight="1" x14ac:dyDescent="0.25">
      <c r="A14" s="48" t="s">
        <v>7</v>
      </c>
      <c r="B14" s="14">
        <v>0</v>
      </c>
      <c r="C14" s="49" t="s">
        <v>11</v>
      </c>
      <c r="D14" s="23">
        <v>0</v>
      </c>
      <c r="E14" s="50"/>
      <c r="F14" s="48" t="s">
        <v>7</v>
      </c>
      <c r="G14" s="14">
        <v>0</v>
      </c>
      <c r="H14" s="49" t="s">
        <v>11</v>
      </c>
      <c r="I14" s="23">
        <v>0</v>
      </c>
      <c r="K14" s="48" t="s">
        <v>7</v>
      </c>
      <c r="L14" s="14">
        <v>0</v>
      </c>
      <c r="M14" s="49" t="s">
        <v>11</v>
      </c>
      <c r="N14" s="23">
        <v>0</v>
      </c>
    </row>
    <row r="15" spans="1:14" ht="20.100000000000001" customHeight="1" x14ac:dyDescent="0.25">
      <c r="A15" s="51" t="s">
        <v>8</v>
      </c>
      <c r="B15" s="14">
        <f>VLOOKUP(D49,'Area B'!A6:S196,19)</f>
        <v>38.590448177751441</v>
      </c>
      <c r="C15" s="52" t="s">
        <v>12</v>
      </c>
      <c r="D15" s="23">
        <f>VLOOKUP(D49,'Area B'!A6:T196,20)</f>
        <v>2.0499999999999998</v>
      </c>
      <c r="E15" s="50"/>
      <c r="F15" s="51" t="s">
        <v>8</v>
      </c>
      <c r="G15" s="14">
        <f>VLOOKUP(I49,'Area B'!$Y$6:$AT$196,19)</f>
        <v>40.424322896846448</v>
      </c>
      <c r="H15" s="52" t="s">
        <v>12</v>
      </c>
      <c r="I15" s="23">
        <f>VLOOKUP(I49,'Area B'!$Y$6:$AT$196,20)</f>
        <v>2.5</v>
      </c>
      <c r="K15" s="51" t="s">
        <v>8</v>
      </c>
      <c r="L15" s="14">
        <f>VLOOKUP(N49,'Area B'!$AW$6:$BR$196,19)</f>
        <v>42.256619636428489</v>
      </c>
      <c r="M15" s="52" t="s">
        <v>12</v>
      </c>
      <c r="N15" s="23">
        <f>VLOOKUP(N49,'Area B'!$AW$6:$BR$196,20)</f>
        <v>2.85</v>
      </c>
    </row>
    <row r="16" spans="1:14" ht="20.100000000000001" customHeight="1" thickBot="1" x14ac:dyDescent="0.3">
      <c r="A16" s="53" t="s">
        <v>9</v>
      </c>
      <c r="B16" s="54">
        <f>(2/D15)*((D46-(0.5*B15*D15*60))/60)+B15</f>
        <v>109.21200411707258</v>
      </c>
      <c r="C16" s="55" t="s">
        <v>13</v>
      </c>
      <c r="D16" s="24">
        <v>0</v>
      </c>
      <c r="E16" s="50"/>
      <c r="F16" s="53" t="s">
        <v>9</v>
      </c>
      <c r="G16" s="54">
        <f>(2/I15)*((I46-(0.5*G15*I15*60))/60)+G15</f>
        <v>112.53593940084303</v>
      </c>
      <c r="H16" s="55" t="s">
        <v>13</v>
      </c>
      <c r="I16" s="24">
        <v>0</v>
      </c>
      <c r="K16" s="53" t="s">
        <v>9</v>
      </c>
      <c r="L16" s="54">
        <f>(2/N15)*((N46-(0.5*L15*N15*60))/60)+L15</f>
        <v>115.66899061687914</v>
      </c>
      <c r="M16" s="55" t="s">
        <v>13</v>
      </c>
      <c r="N16" s="24">
        <v>0</v>
      </c>
    </row>
    <row r="17" spans="1:14" ht="20.100000000000001" customHeight="1" thickBot="1" x14ac:dyDescent="0.3">
      <c r="A17" s="56"/>
      <c r="B17" s="14"/>
      <c r="C17" s="57"/>
      <c r="D17" s="23"/>
      <c r="E17" s="50"/>
      <c r="F17" s="56"/>
      <c r="G17" s="14"/>
      <c r="H17" s="57"/>
      <c r="I17" s="23"/>
      <c r="K17" s="56"/>
      <c r="L17" s="14"/>
      <c r="M17" s="57"/>
      <c r="N17" s="23"/>
    </row>
    <row r="18" spans="1:14" ht="20.100000000000001" customHeight="1" x14ac:dyDescent="0.25">
      <c r="A18" s="356" t="s">
        <v>101</v>
      </c>
      <c r="B18" s="329"/>
      <c r="C18" s="329"/>
      <c r="D18" s="357"/>
      <c r="E18" s="27"/>
      <c r="F18" s="356" t="s">
        <v>101</v>
      </c>
      <c r="G18" s="329"/>
      <c r="H18" s="329"/>
      <c r="I18" s="357"/>
      <c r="K18" s="356" t="s">
        <v>101</v>
      </c>
      <c r="L18" s="329"/>
      <c r="M18" s="329"/>
      <c r="N18" s="357"/>
    </row>
    <row r="19" spans="1:14" ht="20.100000000000001" customHeight="1" x14ac:dyDescent="0.25">
      <c r="A19" s="358" t="s">
        <v>75</v>
      </c>
      <c r="B19" s="359"/>
      <c r="C19" s="359"/>
      <c r="D19" s="360"/>
      <c r="E19" s="27"/>
      <c r="F19" s="358" t="s">
        <v>75</v>
      </c>
      <c r="G19" s="359"/>
      <c r="H19" s="359"/>
      <c r="I19" s="360"/>
      <c r="K19" s="358" t="s">
        <v>75</v>
      </c>
      <c r="L19" s="359"/>
      <c r="M19" s="359"/>
      <c r="N19" s="360"/>
    </row>
    <row r="20" spans="1:14" ht="20.100000000000001" customHeight="1" x14ac:dyDescent="0.25">
      <c r="A20" s="20" t="s">
        <v>77</v>
      </c>
      <c r="B20" s="46" t="s">
        <v>3</v>
      </c>
      <c r="C20" s="46" t="s">
        <v>76</v>
      </c>
      <c r="D20" s="47" t="s">
        <v>5</v>
      </c>
      <c r="E20" s="27"/>
      <c r="F20" s="20" t="s">
        <v>77</v>
      </c>
      <c r="G20" s="46" t="s">
        <v>3</v>
      </c>
      <c r="H20" s="46" t="s">
        <v>76</v>
      </c>
      <c r="I20" s="47" t="s">
        <v>5</v>
      </c>
      <c r="K20" s="20" t="s">
        <v>77</v>
      </c>
      <c r="L20" s="46" t="s">
        <v>3</v>
      </c>
      <c r="M20" s="46" t="s">
        <v>76</v>
      </c>
      <c r="N20" s="47" t="s">
        <v>5</v>
      </c>
    </row>
    <row r="21" spans="1:14" ht="20.100000000000001" customHeight="1" x14ac:dyDescent="0.25">
      <c r="A21" s="48" t="s">
        <v>7</v>
      </c>
      <c r="B21" s="14">
        <v>0</v>
      </c>
      <c r="C21" s="49" t="s">
        <v>11</v>
      </c>
      <c r="D21" s="23">
        <v>0</v>
      </c>
      <c r="E21" s="50"/>
      <c r="F21" s="48" t="s">
        <v>7</v>
      </c>
      <c r="G21" s="14">
        <v>0</v>
      </c>
      <c r="H21" s="49" t="s">
        <v>11</v>
      </c>
      <c r="I21" s="23">
        <v>0</v>
      </c>
      <c r="K21" s="48" t="s">
        <v>7</v>
      </c>
      <c r="L21" s="14">
        <v>0</v>
      </c>
      <c r="M21" s="49" t="s">
        <v>11</v>
      </c>
      <c r="N21" s="23">
        <v>0</v>
      </c>
    </row>
    <row r="22" spans="1:14" ht="20.100000000000001" customHeight="1" x14ac:dyDescent="0.25">
      <c r="A22" s="51" t="s">
        <v>8</v>
      </c>
      <c r="B22" s="14">
        <f>VLOOKUP(D49,'Area B'!A6:F196,6)</f>
        <v>10</v>
      </c>
      <c r="C22" s="52" t="s">
        <v>12</v>
      </c>
      <c r="D22" s="23">
        <f>VLOOKUP(D49,'Area B'!A6:G196,7)</f>
        <v>3.1983515491428398</v>
      </c>
      <c r="E22" s="50"/>
      <c r="F22" s="51" t="s">
        <v>8</v>
      </c>
      <c r="G22" s="14">
        <f>VLOOKUP(I49,'Area B'!$Y$6:$AT$196,6)</f>
        <v>10</v>
      </c>
      <c r="H22" s="52" t="s">
        <v>12</v>
      </c>
      <c r="I22" s="23">
        <f>VLOOKUP(I49,'Area B'!$Y$6:$AT$196,7)</f>
        <v>3.8018898446230756</v>
      </c>
      <c r="K22" s="51" t="s">
        <v>8</v>
      </c>
      <c r="L22" s="14">
        <f>VLOOKUP(N49,'Area B'!$AW$6:$BR$196,6)</f>
        <v>10</v>
      </c>
      <c r="M22" s="52" t="s">
        <v>12</v>
      </c>
      <c r="N22" s="23">
        <f>VLOOKUP(N49,'Area B'!$AW$6:$BR$196,7)</f>
        <v>4.2263669648475073</v>
      </c>
    </row>
    <row r="23" spans="1:14" ht="20.100000000000001" customHeight="1" x14ac:dyDescent="0.25">
      <c r="A23" s="51" t="s">
        <v>9</v>
      </c>
      <c r="B23" s="14">
        <f>VLOOKUP(D49,'Area B'!A6:H196,8)</f>
        <v>35</v>
      </c>
      <c r="C23" s="52" t="s">
        <v>13</v>
      </c>
      <c r="D23" s="23">
        <f>VLOOKUP(D49,'Area B'!A6:I196,9)</f>
        <v>3.1983515491428398</v>
      </c>
      <c r="E23" s="50"/>
      <c r="F23" s="51" t="s">
        <v>9</v>
      </c>
      <c r="G23" s="14">
        <f>VLOOKUP(I49,'Area B'!$Y$6:$AT$196,8)</f>
        <v>37</v>
      </c>
      <c r="H23" s="52" t="s">
        <v>13</v>
      </c>
      <c r="I23" s="23">
        <f>VLOOKUP(I49,'Area B'!$Y$6:$AT$196,9)</f>
        <v>3.8018898446230756</v>
      </c>
      <c r="K23" s="51" t="s">
        <v>9</v>
      </c>
      <c r="L23" s="14">
        <f>VLOOKUP(N49,'Area B'!$AW$6:$BR$196,8)</f>
        <v>39</v>
      </c>
      <c r="M23" s="52" t="s">
        <v>13</v>
      </c>
      <c r="N23" s="23">
        <f>VLOOKUP(N49,'Area B'!$AW$6:$BR$196,9)</f>
        <v>4.2263669648475073</v>
      </c>
    </row>
    <row r="24" spans="1:14" ht="20.100000000000001" customHeight="1" thickBot="1" x14ac:dyDescent="0.3">
      <c r="A24" s="53" t="s">
        <v>10</v>
      </c>
      <c r="B24" s="54">
        <f>VLOOKUP(D49,'Area B'!A6:J196,10)</f>
        <v>45</v>
      </c>
      <c r="C24" s="55" t="s">
        <v>14</v>
      </c>
      <c r="D24" s="24">
        <v>0</v>
      </c>
      <c r="E24" s="50"/>
      <c r="F24" s="53" t="s">
        <v>10</v>
      </c>
      <c r="G24" s="54">
        <f>VLOOKUP(I49,'Area B'!$Y$6:$AT$196,10)</f>
        <v>47</v>
      </c>
      <c r="H24" s="55" t="s">
        <v>14</v>
      </c>
      <c r="I24" s="24">
        <v>0</v>
      </c>
      <c r="K24" s="53" t="s">
        <v>10</v>
      </c>
      <c r="L24" s="54">
        <f>VLOOKUP(N49,'Area B'!$AW$6:$BR$196,10)</f>
        <v>49</v>
      </c>
      <c r="M24" s="55" t="s">
        <v>14</v>
      </c>
      <c r="N24" s="24">
        <v>0</v>
      </c>
    </row>
    <row r="25" spans="1:14" ht="20.100000000000001" customHeight="1" x14ac:dyDescent="0.25">
      <c r="A25" s="58"/>
      <c r="B25" s="59"/>
      <c r="C25" s="59"/>
      <c r="D25" s="30"/>
      <c r="F25" s="58"/>
      <c r="G25" s="59"/>
      <c r="H25" s="59"/>
      <c r="I25" s="30"/>
      <c r="K25" s="58"/>
      <c r="L25" s="59"/>
      <c r="M25" s="59"/>
      <c r="N25" s="30"/>
    </row>
    <row r="26" spans="1:14" ht="20.100000000000001" customHeight="1" x14ac:dyDescent="0.25">
      <c r="A26" s="58"/>
      <c r="B26" s="59"/>
      <c r="C26" s="59"/>
      <c r="D26" s="30"/>
      <c r="F26" s="58"/>
      <c r="G26" s="59"/>
      <c r="H26" s="59"/>
      <c r="I26" s="30"/>
      <c r="K26" s="58"/>
      <c r="L26" s="59"/>
      <c r="M26" s="59"/>
      <c r="N26" s="30"/>
    </row>
    <row r="27" spans="1:14" ht="20.100000000000001" customHeight="1" x14ac:dyDescent="0.25">
      <c r="A27" s="58"/>
      <c r="B27" s="59"/>
      <c r="C27" s="59"/>
      <c r="D27" s="30"/>
      <c r="F27" s="58"/>
      <c r="G27" s="59"/>
      <c r="H27" s="59"/>
      <c r="I27" s="30"/>
      <c r="K27" s="58"/>
      <c r="L27" s="59"/>
      <c r="M27" s="59"/>
      <c r="N27" s="30"/>
    </row>
    <row r="28" spans="1:14" ht="20.100000000000001" customHeight="1" x14ac:dyDescent="0.25">
      <c r="A28" s="58"/>
      <c r="B28" s="59"/>
      <c r="C28" s="59"/>
      <c r="D28" s="30"/>
      <c r="F28" s="58"/>
      <c r="G28" s="59"/>
      <c r="H28" s="59"/>
      <c r="I28" s="30"/>
      <c r="K28" s="58"/>
      <c r="L28" s="59"/>
      <c r="M28" s="59"/>
      <c r="N28" s="30"/>
    </row>
    <row r="29" spans="1:14" ht="20.100000000000001" customHeight="1" x14ac:dyDescent="0.25">
      <c r="A29" s="58"/>
      <c r="B29" s="59"/>
      <c r="C29" s="59"/>
      <c r="D29" s="30"/>
      <c r="F29" s="58"/>
      <c r="G29" s="59"/>
      <c r="H29" s="59"/>
      <c r="I29" s="30"/>
      <c r="K29" s="58"/>
      <c r="L29" s="59"/>
      <c r="M29" s="59"/>
      <c r="N29" s="30"/>
    </row>
    <row r="30" spans="1:14" ht="20.100000000000001" customHeight="1" x14ac:dyDescent="0.25">
      <c r="A30" s="58"/>
      <c r="B30" s="59"/>
      <c r="C30" s="59"/>
      <c r="D30" s="30"/>
      <c r="F30" s="58"/>
      <c r="G30" s="59"/>
      <c r="H30" s="59"/>
      <c r="I30" s="30"/>
      <c r="K30" s="58"/>
      <c r="L30" s="59"/>
      <c r="M30" s="59"/>
      <c r="N30" s="30"/>
    </row>
    <row r="31" spans="1:14" ht="20.100000000000001" customHeight="1" x14ac:dyDescent="0.25">
      <c r="A31" s="58"/>
      <c r="B31" s="59"/>
      <c r="C31" s="59"/>
      <c r="D31" s="30"/>
      <c r="F31" s="58"/>
      <c r="G31" s="59"/>
      <c r="H31" s="59"/>
      <c r="I31" s="30"/>
      <c r="K31" s="58"/>
      <c r="L31" s="59"/>
      <c r="M31" s="59"/>
      <c r="N31" s="30"/>
    </row>
    <row r="32" spans="1:14" ht="20.100000000000001" customHeight="1" x14ac:dyDescent="0.25">
      <c r="A32" s="58"/>
      <c r="B32" s="59"/>
      <c r="C32" s="59"/>
      <c r="D32" s="30"/>
      <c r="F32" s="58"/>
      <c r="G32" s="59"/>
      <c r="H32" s="59"/>
      <c r="I32" s="30"/>
      <c r="K32" s="58"/>
      <c r="L32" s="59"/>
      <c r="M32" s="59"/>
      <c r="N32" s="30"/>
    </row>
    <row r="33" spans="1:14" ht="20.100000000000001" customHeight="1" x14ac:dyDescent="0.25">
      <c r="A33" s="58"/>
      <c r="B33" s="59"/>
      <c r="C33" s="59"/>
      <c r="D33" s="30"/>
      <c r="F33" s="58"/>
      <c r="G33" s="59"/>
      <c r="H33" s="59"/>
      <c r="I33" s="30"/>
      <c r="K33" s="58"/>
      <c r="L33" s="59"/>
      <c r="M33" s="59"/>
      <c r="N33" s="30"/>
    </row>
    <row r="34" spans="1:14" ht="20.100000000000001" customHeight="1" x14ac:dyDescent="0.25">
      <c r="A34" s="58"/>
      <c r="B34" s="59"/>
      <c r="C34" s="59"/>
      <c r="D34" s="30"/>
      <c r="F34" s="58"/>
      <c r="G34" s="59"/>
      <c r="H34" s="59"/>
      <c r="I34" s="30"/>
      <c r="K34" s="58"/>
      <c r="L34" s="59"/>
      <c r="M34" s="59"/>
      <c r="N34" s="30"/>
    </row>
    <row r="35" spans="1:14" ht="20.100000000000001" customHeight="1" x14ac:dyDescent="0.25">
      <c r="A35" s="58"/>
      <c r="B35" s="59"/>
      <c r="C35" s="59"/>
      <c r="D35" s="30"/>
      <c r="F35" s="58"/>
      <c r="G35" s="59"/>
      <c r="H35" s="59"/>
      <c r="I35" s="30"/>
      <c r="K35" s="58"/>
      <c r="L35" s="59"/>
      <c r="M35" s="59"/>
      <c r="N35" s="30"/>
    </row>
    <row r="36" spans="1:14" ht="20.100000000000001" customHeight="1" x14ac:dyDescent="0.25">
      <c r="A36" s="58"/>
      <c r="B36" s="59"/>
      <c r="C36" s="59"/>
      <c r="D36" s="30"/>
      <c r="F36" s="58"/>
      <c r="G36" s="59"/>
      <c r="H36" s="59"/>
      <c r="I36" s="30"/>
      <c r="K36" s="58"/>
      <c r="L36" s="59"/>
      <c r="M36" s="59"/>
      <c r="N36" s="30"/>
    </row>
    <row r="37" spans="1:14" ht="20.100000000000001" customHeight="1" x14ac:dyDescent="0.25">
      <c r="A37" s="58"/>
      <c r="B37" s="59"/>
      <c r="C37" s="59"/>
      <c r="D37" s="30"/>
      <c r="F37" s="58"/>
      <c r="G37" s="59"/>
      <c r="H37" s="59"/>
      <c r="I37" s="30"/>
      <c r="K37" s="58"/>
      <c r="L37" s="59"/>
      <c r="M37" s="59"/>
      <c r="N37" s="30"/>
    </row>
    <row r="38" spans="1:14" ht="20.100000000000001" customHeight="1" x14ac:dyDescent="0.25">
      <c r="A38" s="58"/>
      <c r="B38" s="59"/>
      <c r="C38" s="59"/>
      <c r="D38" s="30"/>
      <c r="F38" s="58"/>
      <c r="G38" s="59"/>
      <c r="H38" s="59"/>
      <c r="I38" s="30"/>
      <c r="K38" s="58"/>
      <c r="L38" s="59"/>
      <c r="M38" s="59"/>
      <c r="N38" s="30"/>
    </row>
    <row r="39" spans="1:14" ht="20.100000000000001" customHeight="1" x14ac:dyDescent="0.25">
      <c r="A39" s="58"/>
      <c r="B39" s="59"/>
      <c r="C39" s="59"/>
      <c r="D39" s="30"/>
      <c r="F39" s="58"/>
      <c r="G39" s="59"/>
      <c r="H39" s="59"/>
      <c r="I39" s="30"/>
      <c r="K39" s="58"/>
      <c r="L39" s="59"/>
      <c r="M39" s="59"/>
      <c r="N39" s="30"/>
    </row>
    <row r="40" spans="1:14" ht="20.100000000000001" customHeight="1" x14ac:dyDescent="0.25">
      <c r="A40" s="58"/>
      <c r="B40" s="59"/>
      <c r="C40" s="59"/>
      <c r="D40" s="30"/>
      <c r="F40" s="58"/>
      <c r="G40" s="59"/>
      <c r="H40" s="59"/>
      <c r="I40" s="30"/>
      <c r="K40" s="58"/>
      <c r="L40" s="59"/>
      <c r="M40" s="59"/>
      <c r="N40" s="30"/>
    </row>
    <row r="41" spans="1:14" ht="20.100000000000001" customHeight="1" x14ac:dyDescent="0.25">
      <c r="A41" s="58"/>
      <c r="B41" s="59"/>
      <c r="C41" s="59"/>
      <c r="D41" s="30"/>
      <c r="F41" s="58"/>
      <c r="G41" s="59"/>
      <c r="H41" s="59"/>
      <c r="I41" s="30"/>
      <c r="K41" s="58"/>
      <c r="L41" s="59"/>
      <c r="M41" s="59"/>
      <c r="N41" s="30"/>
    </row>
    <row r="42" spans="1:14" ht="20.100000000000001" customHeight="1" x14ac:dyDescent="0.25">
      <c r="A42" s="58"/>
      <c r="B42" s="59"/>
      <c r="C42" s="59"/>
      <c r="D42" s="30"/>
      <c r="F42" s="58"/>
      <c r="G42" s="59"/>
      <c r="H42" s="59"/>
      <c r="I42" s="30"/>
      <c r="K42" s="58"/>
      <c r="L42" s="59"/>
      <c r="M42" s="59"/>
      <c r="N42" s="30"/>
    </row>
    <row r="43" spans="1:14" ht="20.100000000000001" customHeight="1" x14ac:dyDescent="0.25">
      <c r="A43" s="58"/>
      <c r="B43" s="59"/>
      <c r="C43" s="59"/>
      <c r="D43" s="30"/>
      <c r="F43" s="58"/>
      <c r="G43" s="59"/>
      <c r="H43" s="59"/>
      <c r="I43" s="30"/>
      <c r="K43" s="58"/>
      <c r="L43" s="59"/>
      <c r="M43" s="59"/>
      <c r="N43" s="30"/>
    </row>
    <row r="44" spans="1:14" ht="20.100000000000001" customHeight="1" x14ac:dyDescent="0.25">
      <c r="A44" s="58"/>
      <c r="B44" s="59"/>
      <c r="C44" s="59"/>
      <c r="D44" s="30"/>
      <c r="F44" s="58"/>
      <c r="G44" s="59"/>
      <c r="H44" s="59"/>
      <c r="I44" s="30"/>
      <c r="K44" s="58"/>
      <c r="L44" s="59"/>
      <c r="M44" s="59"/>
      <c r="N44" s="30"/>
    </row>
    <row r="45" spans="1:14" ht="20.100000000000001" customHeight="1" x14ac:dyDescent="0.25">
      <c r="A45" s="58"/>
      <c r="B45" s="59"/>
      <c r="C45" s="59"/>
      <c r="D45" s="30"/>
      <c r="F45" s="58"/>
      <c r="G45" s="59"/>
      <c r="H45" s="59"/>
      <c r="I45" s="30"/>
      <c r="K45" s="58"/>
      <c r="L45" s="59"/>
      <c r="M45" s="59"/>
      <c r="N45" s="30"/>
    </row>
    <row r="46" spans="1:14" ht="20.100000000000001" customHeight="1" x14ac:dyDescent="0.25">
      <c r="A46" s="58"/>
      <c r="B46" s="59"/>
      <c r="C46" s="7" t="s">
        <v>102</v>
      </c>
      <c r="D46" s="61">
        <f>((0.5*B22*D22)+((B23-B22)*D22)+(0.5*(B24-B23)*D23))*60</f>
        <v>6716.538253199963</v>
      </c>
      <c r="F46" s="58"/>
      <c r="G46" s="59"/>
      <c r="H46" s="7" t="s">
        <v>102</v>
      </c>
      <c r="I46" s="61">
        <f>((0.5*G22*I22)+((G23-G22)*I22)+(0.5*(G24-G23)*I23))*60</f>
        <v>8440.1954550632272</v>
      </c>
      <c r="K46" s="58"/>
      <c r="L46" s="59"/>
      <c r="M46" s="7" t="s">
        <v>102</v>
      </c>
      <c r="N46" s="61">
        <f>((0.5*L22*N22)+((L23-L22)*N22)+(0.5*(L24-L23)*N23))*60</f>
        <v>9889.6986977431661</v>
      </c>
    </row>
    <row r="47" spans="1:14" ht="20.100000000000001" customHeight="1" x14ac:dyDescent="0.25">
      <c r="A47" s="58"/>
      <c r="B47" s="59"/>
      <c r="C47" s="7" t="s">
        <v>105</v>
      </c>
      <c r="D47" s="61">
        <f>((0.5*B15*D15)+(0.5*(B16-B15)*D15))*60</f>
        <v>6716.538253199963</v>
      </c>
      <c r="F47" s="58"/>
      <c r="G47" s="59"/>
      <c r="H47" s="7" t="s">
        <v>105</v>
      </c>
      <c r="I47" s="61">
        <f>((0.5*G15*I15)+(0.5*(G16-G15)*I15))*60</f>
        <v>8440.1954550632254</v>
      </c>
      <c r="K47" s="58"/>
      <c r="L47" s="59"/>
      <c r="M47" s="7" t="s">
        <v>105</v>
      </c>
      <c r="N47" s="61">
        <f>((0.5*L15*N15)+(0.5*(L16-L15)*N15))*60</f>
        <v>9889.6986977431661</v>
      </c>
    </row>
    <row r="48" spans="1:14" ht="20.100000000000001" customHeight="1" x14ac:dyDescent="0.25">
      <c r="A48" s="58"/>
      <c r="B48" s="59"/>
      <c r="C48" s="60" t="s">
        <v>104</v>
      </c>
      <c r="D48" s="61">
        <f>D46-((0.5*B15*D15)+(0.5*(B24-B15)*D15))*60</f>
        <v>3949.0382531999635</v>
      </c>
      <c r="E48" s="59"/>
      <c r="F48" s="58"/>
      <c r="G48" s="59"/>
      <c r="H48" s="60" t="s">
        <v>104</v>
      </c>
      <c r="I48" s="61">
        <f>I46-((0.5*G15*I15)+(0.5*(G24-G15)*I15))*60</f>
        <v>4915.1954550632272</v>
      </c>
      <c r="K48" s="58"/>
      <c r="L48" s="59"/>
      <c r="M48" s="60" t="s">
        <v>104</v>
      </c>
      <c r="N48" s="61">
        <f>N46-((0.5*L15*N15)+(0.5*(L24-L15)*N15))*60</f>
        <v>5700.1986977431661</v>
      </c>
    </row>
    <row r="49" spans="1:14" ht="20.100000000000001" customHeight="1" x14ac:dyDescent="0.25">
      <c r="A49" s="58"/>
      <c r="B49" s="59"/>
      <c r="C49" s="60" t="s">
        <v>68</v>
      </c>
      <c r="D49" s="61">
        <f>'Area B'!X198</f>
        <v>35</v>
      </c>
      <c r="F49" s="58"/>
      <c r="G49" s="59"/>
      <c r="H49" s="60" t="s">
        <v>68</v>
      </c>
      <c r="I49" s="61">
        <f>'Area B'!AV198</f>
        <v>37</v>
      </c>
      <c r="K49" s="58"/>
      <c r="L49" s="59"/>
      <c r="M49" s="60" t="s">
        <v>68</v>
      </c>
      <c r="N49" s="61">
        <f>'Area B'!BT198</f>
        <v>39</v>
      </c>
    </row>
    <row r="50" spans="1:14" s="59" customFormat="1" ht="20.100000000000001" customHeight="1" x14ac:dyDescent="0.25">
      <c r="A50" s="58"/>
      <c r="C50" s="60"/>
      <c r="D50" s="182" t="str">
        <f>IF(D49&gt;=200,"Caution! Above critical duration is at maximum. Further evaluation needed.","")</f>
        <v/>
      </c>
      <c r="F50" s="58"/>
      <c r="H50" s="60"/>
      <c r="I50" s="182" t="str">
        <f>IF(I49&gt;=200,"Caution! Above critical duration is at maximum. Further evaluation needed.","")</f>
        <v/>
      </c>
      <c r="K50" s="58"/>
      <c r="M50" s="60"/>
      <c r="N50" s="182" t="str">
        <f>IF(N49&gt;=200,"Caution! Above critical duration is at maximum. Further evaluation needed.","")</f>
        <v/>
      </c>
    </row>
    <row r="51" spans="1:14" ht="20.100000000000001" customHeight="1" thickBot="1" x14ac:dyDescent="0.3">
      <c r="A51" s="62"/>
      <c r="B51" s="63"/>
      <c r="C51" s="64" t="s">
        <v>133</v>
      </c>
      <c r="D51" s="65">
        <f>(B24-B22)/B22</f>
        <v>3.5</v>
      </c>
      <c r="F51" s="62"/>
      <c r="G51" s="63"/>
      <c r="H51" s="64" t="s">
        <v>133</v>
      </c>
      <c r="I51" s="65">
        <f>(G24-G22)/G22</f>
        <v>3.7</v>
      </c>
      <c r="K51" s="62"/>
      <c r="L51" s="63"/>
      <c r="M51" s="64" t="s">
        <v>133</v>
      </c>
      <c r="N51" s="65">
        <f>(L24-L22)/L22</f>
        <v>3.9</v>
      </c>
    </row>
    <row r="52" spans="1:14" ht="20.100000000000001" customHeight="1" thickBot="1" x14ac:dyDescent="0.3"/>
    <row r="53" spans="1:14" ht="20.100000000000001" customHeight="1" thickBot="1" x14ac:dyDescent="0.3">
      <c r="A53" s="286" t="s">
        <v>81</v>
      </c>
      <c r="B53" s="287"/>
      <c r="C53" s="287"/>
      <c r="D53" s="288"/>
      <c r="F53" s="286" t="s">
        <v>80</v>
      </c>
      <c r="G53" s="287"/>
      <c r="H53" s="287"/>
      <c r="I53" s="288"/>
      <c r="K53" s="286" t="s">
        <v>82</v>
      </c>
      <c r="L53" s="287"/>
      <c r="M53" s="287"/>
      <c r="N53" s="288"/>
    </row>
    <row r="54" spans="1:14" ht="20.100000000000001" customHeight="1" x14ac:dyDescent="0.25">
      <c r="A54" s="356" t="s">
        <v>103</v>
      </c>
      <c r="B54" s="329"/>
      <c r="C54" s="329"/>
      <c r="D54" s="357"/>
      <c r="F54" s="356" t="s">
        <v>103</v>
      </c>
      <c r="G54" s="329"/>
      <c r="H54" s="329"/>
      <c r="I54" s="357"/>
      <c r="K54" s="356" t="s">
        <v>103</v>
      </c>
      <c r="L54" s="329"/>
      <c r="M54" s="329"/>
      <c r="N54" s="357"/>
    </row>
    <row r="55" spans="1:14" ht="20.100000000000001" customHeight="1" x14ac:dyDescent="0.25">
      <c r="A55" s="358" t="s">
        <v>75</v>
      </c>
      <c r="B55" s="359"/>
      <c r="C55" s="359"/>
      <c r="D55" s="360"/>
      <c r="F55" s="358" t="s">
        <v>75</v>
      </c>
      <c r="G55" s="359"/>
      <c r="H55" s="359"/>
      <c r="I55" s="360"/>
      <c r="K55" s="358" t="s">
        <v>75</v>
      </c>
      <c r="L55" s="359"/>
      <c r="M55" s="359"/>
      <c r="N55" s="360"/>
    </row>
    <row r="56" spans="1:14" ht="20.100000000000001" customHeight="1" x14ac:dyDescent="0.25">
      <c r="A56" s="20" t="s">
        <v>77</v>
      </c>
      <c r="B56" s="46" t="s">
        <v>3</v>
      </c>
      <c r="C56" s="46" t="s">
        <v>76</v>
      </c>
      <c r="D56" s="47" t="s">
        <v>5</v>
      </c>
      <c r="F56" s="20" t="s">
        <v>77</v>
      </c>
      <c r="G56" s="46" t="s">
        <v>3</v>
      </c>
      <c r="H56" s="46" t="s">
        <v>76</v>
      </c>
      <c r="I56" s="47" t="s">
        <v>5</v>
      </c>
      <c r="K56" s="20" t="s">
        <v>77</v>
      </c>
      <c r="L56" s="46" t="s">
        <v>3</v>
      </c>
      <c r="M56" s="46" t="s">
        <v>76</v>
      </c>
      <c r="N56" s="47" t="s">
        <v>5</v>
      </c>
    </row>
    <row r="57" spans="1:14" ht="20.100000000000001" customHeight="1" x14ac:dyDescent="0.25">
      <c r="A57" s="48" t="s">
        <v>7</v>
      </c>
      <c r="B57" s="14">
        <v>0</v>
      </c>
      <c r="C57" s="49" t="s">
        <v>11</v>
      </c>
      <c r="D57" s="23">
        <v>0</v>
      </c>
      <c r="F57" s="48" t="s">
        <v>7</v>
      </c>
      <c r="G57" s="14">
        <v>0</v>
      </c>
      <c r="H57" s="49" t="s">
        <v>11</v>
      </c>
      <c r="I57" s="23">
        <v>0</v>
      </c>
      <c r="K57" s="48" t="s">
        <v>7</v>
      </c>
      <c r="L57" s="14">
        <v>0</v>
      </c>
      <c r="M57" s="49" t="s">
        <v>11</v>
      </c>
      <c r="N57" s="23">
        <v>0</v>
      </c>
    </row>
    <row r="58" spans="1:14" ht="20.100000000000001" customHeight="1" x14ac:dyDescent="0.25">
      <c r="A58" s="51" t="s">
        <v>8</v>
      </c>
      <c r="B58" s="14">
        <f>VLOOKUP(D92,'Area B'!$BU$6:$CP$196,19)</f>
        <v>51.383743191370115</v>
      </c>
      <c r="C58" s="52" t="s">
        <v>12</v>
      </c>
      <c r="D58" s="23">
        <f>VLOOKUP(D92,'Area B'!$BU$6:$CP$196,20)</f>
        <v>2.85</v>
      </c>
      <c r="F58" s="51" t="s">
        <v>8</v>
      </c>
      <c r="G58" s="14">
        <f>VLOOKUP(I92,'Area B'!$CS$6:$DN$196,19)</f>
        <v>60.263442986693434</v>
      </c>
      <c r="H58" s="52" t="s">
        <v>12</v>
      </c>
      <c r="I58" s="23">
        <f>VLOOKUP(I92,'Area B'!$CS$6:$DN$196,20)</f>
        <v>2.85</v>
      </c>
      <c r="K58" s="51" t="s">
        <v>8</v>
      </c>
      <c r="L58" s="14">
        <f>VLOOKUP(N92,'Area B'!$DQ$6:$EL$196,19)</f>
        <v>69.389248582616986</v>
      </c>
      <c r="M58" s="52" t="s">
        <v>12</v>
      </c>
      <c r="N58" s="23">
        <f>VLOOKUP(N92,'Area B'!$DQ$6:$EL$196,20)</f>
        <v>2.85</v>
      </c>
    </row>
    <row r="59" spans="1:14" ht="20.100000000000001" customHeight="1" thickBot="1" x14ac:dyDescent="0.3">
      <c r="A59" s="53" t="s">
        <v>9</v>
      </c>
      <c r="B59" s="54">
        <f>(2/D58)*((D89-(0.5*B58*D58*60))/60)+B58</f>
        <v>145.097149002413</v>
      </c>
      <c r="C59" s="55" t="s">
        <v>13</v>
      </c>
      <c r="D59" s="24">
        <v>0</v>
      </c>
      <c r="F59" s="53" t="s">
        <v>9</v>
      </c>
      <c r="G59" s="54">
        <f>(2/I58)*((I89-(0.5*G58*I58*60))/60)+G58</f>
        <v>169.22591135919808</v>
      </c>
      <c r="H59" s="55" t="s">
        <v>13</v>
      </c>
      <c r="I59" s="24">
        <v>0</v>
      </c>
      <c r="K59" s="53" t="s">
        <v>9</v>
      </c>
      <c r="L59" s="54">
        <f>(2/N58)*((N89-(0.5*L58*N58*60))/60)+L58</f>
        <v>199.67472934000381</v>
      </c>
      <c r="M59" s="55" t="s">
        <v>13</v>
      </c>
      <c r="N59" s="24">
        <v>0</v>
      </c>
    </row>
    <row r="60" spans="1:14" ht="20.100000000000001" customHeight="1" thickBot="1" x14ac:dyDescent="0.3">
      <c r="A60" s="56"/>
      <c r="B60" s="14"/>
      <c r="C60" s="57"/>
      <c r="D60" s="23"/>
      <c r="F60" s="56"/>
      <c r="G60" s="14"/>
      <c r="H60" s="57"/>
      <c r="I60" s="23"/>
      <c r="K60" s="56"/>
      <c r="L60" s="14"/>
      <c r="M60" s="57"/>
      <c r="N60" s="23"/>
    </row>
    <row r="61" spans="1:14" ht="20.100000000000001" customHeight="1" x14ac:dyDescent="0.25">
      <c r="A61" s="356" t="s">
        <v>101</v>
      </c>
      <c r="B61" s="329"/>
      <c r="C61" s="329"/>
      <c r="D61" s="357"/>
      <c r="F61" s="356" t="s">
        <v>101</v>
      </c>
      <c r="G61" s="329"/>
      <c r="H61" s="329"/>
      <c r="I61" s="357"/>
      <c r="K61" s="356" t="s">
        <v>101</v>
      </c>
      <c r="L61" s="329"/>
      <c r="M61" s="329"/>
      <c r="N61" s="357"/>
    </row>
    <row r="62" spans="1:14" ht="20.100000000000001" customHeight="1" x14ac:dyDescent="0.25">
      <c r="A62" s="358" t="s">
        <v>75</v>
      </c>
      <c r="B62" s="359"/>
      <c r="C62" s="359"/>
      <c r="D62" s="360"/>
      <c r="F62" s="358" t="s">
        <v>75</v>
      </c>
      <c r="G62" s="359"/>
      <c r="H62" s="359"/>
      <c r="I62" s="360"/>
      <c r="K62" s="358" t="s">
        <v>75</v>
      </c>
      <c r="L62" s="359"/>
      <c r="M62" s="359"/>
      <c r="N62" s="360"/>
    </row>
    <row r="63" spans="1:14" ht="20.100000000000001" customHeight="1" x14ac:dyDescent="0.25">
      <c r="A63" s="20" t="s">
        <v>77</v>
      </c>
      <c r="B63" s="46" t="s">
        <v>3</v>
      </c>
      <c r="C63" s="46" t="s">
        <v>76</v>
      </c>
      <c r="D63" s="47" t="s">
        <v>5</v>
      </c>
      <c r="F63" s="20" t="s">
        <v>77</v>
      </c>
      <c r="G63" s="46" t="s">
        <v>3</v>
      </c>
      <c r="H63" s="46" t="s">
        <v>76</v>
      </c>
      <c r="I63" s="47" t="s">
        <v>5</v>
      </c>
      <c r="K63" s="20" t="s">
        <v>77</v>
      </c>
      <c r="L63" s="46" t="s">
        <v>3</v>
      </c>
      <c r="M63" s="46" t="s">
        <v>76</v>
      </c>
      <c r="N63" s="47" t="s">
        <v>5</v>
      </c>
    </row>
    <row r="64" spans="1:14" ht="20.100000000000001" customHeight="1" x14ac:dyDescent="0.25">
      <c r="A64" s="48" t="s">
        <v>7</v>
      </c>
      <c r="B64" s="14">
        <v>0</v>
      </c>
      <c r="C64" s="49" t="s">
        <v>11</v>
      </c>
      <c r="D64" s="23">
        <v>0</v>
      </c>
      <c r="F64" s="48" t="s">
        <v>7</v>
      </c>
      <c r="G64" s="14">
        <v>0</v>
      </c>
      <c r="H64" s="49" t="s">
        <v>11</v>
      </c>
      <c r="I64" s="23">
        <v>0</v>
      </c>
      <c r="K64" s="48" t="s">
        <v>7</v>
      </c>
      <c r="L64" s="14">
        <v>0</v>
      </c>
      <c r="M64" s="49" t="s">
        <v>11</v>
      </c>
      <c r="N64" s="23">
        <v>0</v>
      </c>
    </row>
    <row r="65" spans="1:14" ht="20.100000000000001" customHeight="1" x14ac:dyDescent="0.25">
      <c r="A65" s="51" t="s">
        <v>8</v>
      </c>
      <c r="B65" s="14">
        <f>VLOOKUP(D92,'Area B'!$BU$6:$CP$196,6)</f>
        <v>10</v>
      </c>
      <c r="C65" s="52" t="s">
        <v>12</v>
      </c>
      <c r="D65" s="23">
        <f>VLOOKUP(D92,'Area B'!$BU$6:$CP$196,7)</f>
        <v>4.307571611009136</v>
      </c>
      <c r="F65" s="51" t="s">
        <v>8</v>
      </c>
      <c r="G65" s="14">
        <f>VLOOKUP(I92,'Area B'!$CS$6:$DN$196,6)</f>
        <v>10</v>
      </c>
      <c r="H65" s="52" t="s">
        <v>12</v>
      </c>
      <c r="I65" s="23">
        <f>VLOOKUP(I92,'Area B'!$CS$6:$DN$196,7)</f>
        <v>4.2306477839799523</v>
      </c>
      <c r="K65" s="51" t="s">
        <v>8</v>
      </c>
      <c r="L65" s="14">
        <f>VLOOKUP(N92,'Area B'!$DQ$6:$EL$196,6)</f>
        <v>10</v>
      </c>
      <c r="M65" s="52" t="s">
        <v>12</v>
      </c>
      <c r="N65" s="23">
        <f>VLOOKUP(N92,'Area B'!$DQ$6:$EL$196,7)</f>
        <v>4.311158928931901</v>
      </c>
    </row>
    <row r="66" spans="1:14" ht="20.100000000000001" customHeight="1" x14ac:dyDescent="0.25">
      <c r="A66" s="51" t="s">
        <v>9</v>
      </c>
      <c r="B66" s="14">
        <f>VLOOKUP(D92,'Area B'!$BU$6:$CP$196,8)</f>
        <v>48</v>
      </c>
      <c r="C66" s="52" t="s">
        <v>13</v>
      </c>
      <c r="D66" s="23">
        <f>VLOOKUP(D92,'Area B'!$BU$6:$CP$196,9)</f>
        <v>4.307571611009136</v>
      </c>
      <c r="F66" s="51" t="s">
        <v>9</v>
      </c>
      <c r="G66" s="14">
        <f>VLOOKUP(I92,'Area B'!$CS$6:$DN$196,8)</f>
        <v>57</v>
      </c>
      <c r="H66" s="52" t="s">
        <v>13</v>
      </c>
      <c r="I66" s="23">
        <f>VLOOKUP(I92,'Area B'!$CS$6:$DN$196,9)</f>
        <v>4.2306477839799523</v>
      </c>
      <c r="K66" s="51" t="s">
        <v>9</v>
      </c>
      <c r="L66" s="14">
        <f>VLOOKUP(N92,'Area B'!$DQ$6:$EL$196,8)</f>
        <v>66</v>
      </c>
      <c r="M66" s="52" t="s">
        <v>13</v>
      </c>
      <c r="N66" s="23">
        <f>VLOOKUP(N92,'Area B'!$DQ$6:$EL$196,9)</f>
        <v>4.311158928931901</v>
      </c>
    </row>
    <row r="67" spans="1:14" ht="20.100000000000001" customHeight="1" thickBot="1" x14ac:dyDescent="0.3">
      <c r="A67" s="53" t="s">
        <v>10</v>
      </c>
      <c r="B67" s="54">
        <f>VLOOKUP(D92,'Area B'!$BU$6:$CP$196,10)</f>
        <v>58</v>
      </c>
      <c r="C67" s="55" t="s">
        <v>14</v>
      </c>
      <c r="D67" s="24">
        <v>0</v>
      </c>
      <c r="F67" s="53" t="s">
        <v>10</v>
      </c>
      <c r="G67" s="54">
        <f>VLOOKUP(I92,'Area B'!$CS$6:$DN$196,10)</f>
        <v>67</v>
      </c>
      <c r="H67" s="55" t="s">
        <v>14</v>
      </c>
      <c r="I67" s="24">
        <v>0</v>
      </c>
      <c r="K67" s="53" t="s">
        <v>10</v>
      </c>
      <c r="L67" s="54">
        <f>VLOOKUP(N92,'Area B'!$DQ$6:$EL$196,10)</f>
        <v>76</v>
      </c>
      <c r="M67" s="55" t="s">
        <v>14</v>
      </c>
      <c r="N67" s="24">
        <v>0</v>
      </c>
    </row>
    <row r="68" spans="1:14" ht="20.100000000000001" customHeight="1" x14ac:dyDescent="0.25">
      <c r="A68" s="58"/>
      <c r="B68" s="59"/>
      <c r="C68" s="59"/>
      <c r="D68" s="30"/>
      <c r="F68" s="58"/>
      <c r="G68" s="59"/>
      <c r="H68" s="59"/>
      <c r="I68" s="30"/>
      <c r="K68" s="58"/>
      <c r="L68" s="59"/>
      <c r="M68" s="59"/>
      <c r="N68" s="30"/>
    </row>
    <row r="69" spans="1:14" ht="20.100000000000001" customHeight="1" x14ac:dyDescent="0.25">
      <c r="A69" s="58"/>
      <c r="B69" s="59"/>
      <c r="C69" s="59"/>
      <c r="D69" s="30"/>
      <c r="F69" s="58"/>
      <c r="G69" s="59"/>
      <c r="H69" s="59"/>
      <c r="I69" s="30"/>
      <c r="K69" s="58"/>
      <c r="L69" s="59"/>
      <c r="M69" s="59"/>
      <c r="N69" s="30"/>
    </row>
    <row r="70" spans="1:14" ht="20.100000000000001" customHeight="1" x14ac:dyDescent="0.25">
      <c r="A70" s="58"/>
      <c r="B70" s="59"/>
      <c r="C70" s="59"/>
      <c r="D70" s="30"/>
      <c r="F70" s="58"/>
      <c r="G70" s="59"/>
      <c r="H70" s="59"/>
      <c r="I70" s="30"/>
      <c r="K70" s="58"/>
      <c r="L70" s="59"/>
      <c r="M70" s="59"/>
      <c r="N70" s="30"/>
    </row>
    <row r="71" spans="1:14" ht="20.100000000000001" customHeight="1" x14ac:dyDescent="0.25">
      <c r="A71" s="58"/>
      <c r="B71" s="59"/>
      <c r="C71" s="59"/>
      <c r="D71" s="30"/>
      <c r="F71" s="58"/>
      <c r="G71" s="59"/>
      <c r="H71" s="59"/>
      <c r="I71" s="30"/>
      <c r="K71" s="58"/>
      <c r="L71" s="59"/>
      <c r="M71" s="59"/>
      <c r="N71" s="30"/>
    </row>
    <row r="72" spans="1:14" ht="20.100000000000001" customHeight="1" x14ac:dyDescent="0.25">
      <c r="A72" s="58"/>
      <c r="B72" s="59"/>
      <c r="C72" s="59"/>
      <c r="D72" s="30"/>
      <c r="F72" s="58"/>
      <c r="G72" s="59"/>
      <c r="H72" s="59"/>
      <c r="I72" s="30"/>
      <c r="K72" s="58"/>
      <c r="L72" s="59"/>
      <c r="M72" s="59"/>
      <c r="N72" s="30"/>
    </row>
    <row r="73" spans="1:14" ht="20.100000000000001" customHeight="1" x14ac:dyDescent="0.25">
      <c r="A73" s="58"/>
      <c r="B73" s="59"/>
      <c r="C73" s="59"/>
      <c r="D73" s="30"/>
      <c r="F73" s="58"/>
      <c r="G73" s="59"/>
      <c r="H73" s="59"/>
      <c r="I73" s="30"/>
      <c r="K73" s="58"/>
      <c r="L73" s="59"/>
      <c r="M73" s="59"/>
      <c r="N73" s="30"/>
    </row>
    <row r="74" spans="1:14" ht="20.100000000000001" customHeight="1" x14ac:dyDescent="0.25">
      <c r="A74" s="58"/>
      <c r="B74" s="59"/>
      <c r="C74" s="59"/>
      <c r="D74" s="30"/>
      <c r="F74" s="58"/>
      <c r="G74" s="59"/>
      <c r="H74" s="59"/>
      <c r="I74" s="30"/>
      <c r="K74" s="58"/>
      <c r="L74" s="59"/>
      <c r="M74" s="59"/>
      <c r="N74" s="30"/>
    </row>
    <row r="75" spans="1:14" ht="20.100000000000001" customHeight="1" x14ac:dyDescent="0.25">
      <c r="A75" s="58"/>
      <c r="B75" s="59"/>
      <c r="C75" s="59"/>
      <c r="D75" s="30"/>
      <c r="F75" s="58"/>
      <c r="G75" s="59"/>
      <c r="H75" s="59"/>
      <c r="I75" s="30"/>
      <c r="K75" s="58"/>
      <c r="L75" s="59"/>
      <c r="M75" s="59"/>
      <c r="N75" s="30"/>
    </row>
    <row r="76" spans="1:14" ht="20.100000000000001" customHeight="1" x14ac:dyDescent="0.25">
      <c r="A76" s="58"/>
      <c r="B76" s="59"/>
      <c r="C76" s="59"/>
      <c r="D76" s="30"/>
      <c r="F76" s="58"/>
      <c r="G76" s="59"/>
      <c r="H76" s="59"/>
      <c r="I76" s="30"/>
      <c r="K76" s="58"/>
      <c r="L76" s="59"/>
      <c r="M76" s="59"/>
      <c r="N76" s="30"/>
    </row>
    <row r="77" spans="1:14" ht="20.100000000000001" customHeight="1" x14ac:dyDescent="0.25">
      <c r="A77" s="58"/>
      <c r="B77" s="59"/>
      <c r="C77" s="59"/>
      <c r="D77" s="30"/>
      <c r="F77" s="58"/>
      <c r="G77" s="59"/>
      <c r="H77" s="59"/>
      <c r="I77" s="30"/>
      <c r="K77" s="58"/>
      <c r="L77" s="59"/>
      <c r="M77" s="59"/>
      <c r="N77" s="30"/>
    </row>
    <row r="78" spans="1:14" ht="20.100000000000001" customHeight="1" x14ac:dyDescent="0.25">
      <c r="A78" s="58"/>
      <c r="B78" s="59"/>
      <c r="C78" s="59"/>
      <c r="D78" s="30"/>
      <c r="F78" s="58"/>
      <c r="G78" s="59"/>
      <c r="H78" s="59"/>
      <c r="I78" s="30"/>
      <c r="K78" s="58"/>
      <c r="L78" s="59"/>
      <c r="M78" s="59"/>
      <c r="N78" s="30"/>
    </row>
    <row r="79" spans="1:14" ht="20.100000000000001" customHeight="1" x14ac:dyDescent="0.25">
      <c r="A79" s="58"/>
      <c r="B79" s="59"/>
      <c r="C79" s="59"/>
      <c r="D79" s="30"/>
      <c r="F79" s="58"/>
      <c r="G79" s="59"/>
      <c r="H79" s="59"/>
      <c r="I79" s="30"/>
      <c r="K79" s="58"/>
      <c r="L79" s="59"/>
      <c r="M79" s="59"/>
      <c r="N79" s="30"/>
    </row>
    <row r="80" spans="1:14" ht="20.100000000000001" customHeight="1" x14ac:dyDescent="0.25">
      <c r="A80" s="58"/>
      <c r="B80" s="59"/>
      <c r="C80" s="59"/>
      <c r="D80" s="30"/>
      <c r="F80" s="58"/>
      <c r="G80" s="59"/>
      <c r="H80" s="59"/>
      <c r="I80" s="30"/>
      <c r="K80" s="58"/>
      <c r="L80" s="59"/>
      <c r="M80" s="59"/>
      <c r="N80" s="30"/>
    </row>
    <row r="81" spans="1:14" ht="20.100000000000001" customHeight="1" x14ac:dyDescent="0.25">
      <c r="A81" s="58"/>
      <c r="B81" s="59"/>
      <c r="C81" s="59"/>
      <c r="D81" s="30"/>
      <c r="F81" s="58"/>
      <c r="G81" s="59"/>
      <c r="H81" s="59"/>
      <c r="I81" s="30"/>
      <c r="K81" s="58"/>
      <c r="L81" s="59"/>
      <c r="M81" s="59"/>
      <c r="N81" s="30"/>
    </row>
    <row r="82" spans="1:14" ht="20.100000000000001" customHeight="1" x14ac:dyDescent="0.25">
      <c r="A82" s="58"/>
      <c r="B82" s="59"/>
      <c r="C82" s="59"/>
      <c r="D82" s="30"/>
      <c r="F82" s="58"/>
      <c r="G82" s="59"/>
      <c r="H82" s="59"/>
      <c r="I82" s="30"/>
      <c r="K82" s="58"/>
      <c r="L82" s="59"/>
      <c r="M82" s="59"/>
      <c r="N82" s="30"/>
    </row>
    <row r="83" spans="1:14" ht="20.100000000000001" customHeight="1" x14ac:dyDescent="0.25">
      <c r="A83" s="58"/>
      <c r="B83" s="59"/>
      <c r="C83" s="59"/>
      <c r="D83" s="30"/>
      <c r="F83" s="58"/>
      <c r="G83" s="59"/>
      <c r="H83" s="59"/>
      <c r="I83" s="30"/>
      <c r="K83" s="58"/>
      <c r="L83" s="59"/>
      <c r="M83" s="59"/>
      <c r="N83" s="30"/>
    </row>
    <row r="84" spans="1:14" ht="20.100000000000001" customHeight="1" x14ac:dyDescent="0.25">
      <c r="A84" s="58"/>
      <c r="B84" s="59"/>
      <c r="C84" s="59"/>
      <c r="D84" s="30"/>
      <c r="F84" s="58"/>
      <c r="G84" s="59"/>
      <c r="H84" s="59"/>
      <c r="I84" s="30"/>
      <c r="K84" s="58"/>
      <c r="L84" s="59"/>
      <c r="M84" s="59"/>
      <c r="N84" s="30"/>
    </row>
    <row r="85" spans="1:14" ht="20.100000000000001" customHeight="1" x14ac:dyDescent="0.25">
      <c r="A85" s="58"/>
      <c r="B85" s="59"/>
      <c r="C85" s="59"/>
      <c r="D85" s="30"/>
      <c r="F85" s="58"/>
      <c r="G85" s="59"/>
      <c r="H85" s="59"/>
      <c r="I85" s="30"/>
      <c r="K85" s="58"/>
      <c r="L85" s="59"/>
      <c r="M85" s="59"/>
      <c r="N85" s="30"/>
    </row>
    <row r="86" spans="1:14" ht="20.100000000000001" customHeight="1" x14ac:dyDescent="0.25">
      <c r="A86" s="58"/>
      <c r="B86" s="59"/>
      <c r="C86" s="59"/>
      <c r="D86" s="30"/>
      <c r="F86" s="58"/>
      <c r="G86" s="59"/>
      <c r="H86" s="59"/>
      <c r="I86" s="30"/>
      <c r="K86" s="58"/>
      <c r="L86" s="59"/>
      <c r="M86" s="59"/>
      <c r="N86" s="30"/>
    </row>
    <row r="87" spans="1:14" ht="20.100000000000001" customHeight="1" x14ac:dyDescent="0.25">
      <c r="A87" s="58"/>
      <c r="B87" s="59"/>
      <c r="C87" s="59"/>
      <c r="D87" s="30"/>
      <c r="F87" s="58"/>
      <c r="G87" s="59"/>
      <c r="H87" s="59"/>
      <c r="I87" s="30"/>
      <c r="K87" s="58"/>
      <c r="L87" s="59"/>
      <c r="M87" s="59"/>
      <c r="N87" s="30"/>
    </row>
    <row r="88" spans="1:14" ht="20.100000000000001" customHeight="1" x14ac:dyDescent="0.25">
      <c r="A88" s="58"/>
      <c r="B88" s="59"/>
      <c r="C88" s="59"/>
      <c r="D88" s="30"/>
      <c r="F88" s="58"/>
      <c r="G88" s="59"/>
      <c r="H88" s="59"/>
      <c r="I88" s="30"/>
      <c r="K88" s="58"/>
      <c r="L88" s="59"/>
      <c r="M88" s="59"/>
      <c r="N88" s="30"/>
    </row>
    <row r="89" spans="1:14" ht="20.100000000000001" customHeight="1" x14ac:dyDescent="0.25">
      <c r="A89" s="58"/>
      <c r="B89" s="59"/>
      <c r="C89" s="7" t="s">
        <v>102</v>
      </c>
      <c r="D89" s="61">
        <f>((0.5*B65*D65)+((B66-B65)*D65)+(0.5*(B67-B66)*D66))*60</f>
        <v>12405.806239706313</v>
      </c>
      <c r="F89" s="58"/>
      <c r="G89" s="59"/>
      <c r="H89" s="7" t="s">
        <v>102</v>
      </c>
      <c r="I89" s="61">
        <f>((0.5*G65*I65)+((G66-G65)*I65)+(0.5*(G67-G66)*I66))*60</f>
        <v>14468.815421211437</v>
      </c>
      <c r="K89" s="58"/>
      <c r="L89" s="59"/>
      <c r="M89" s="7" t="s">
        <v>102</v>
      </c>
      <c r="N89" s="61">
        <f>((0.5*L65*N65)+((L66-L65)*N65)+(0.5*(L67-L66)*N66))*60</f>
        <v>17072.189358570326</v>
      </c>
    </row>
    <row r="90" spans="1:14" ht="20.100000000000001" customHeight="1" x14ac:dyDescent="0.25">
      <c r="A90" s="58"/>
      <c r="B90" s="59"/>
      <c r="C90" s="7" t="s">
        <v>105</v>
      </c>
      <c r="D90" s="61">
        <f>((0.5*B58*D58)+(0.5*(B59-B58)*D58))*60</f>
        <v>12405.806239706313</v>
      </c>
      <c r="F90" s="58"/>
      <c r="G90" s="59"/>
      <c r="H90" s="7" t="s">
        <v>105</v>
      </c>
      <c r="I90" s="61">
        <f>((0.5*G58*I58)+(0.5*(G59-G58)*I58))*60</f>
        <v>14468.815421211437</v>
      </c>
      <c r="K90" s="58"/>
      <c r="L90" s="59"/>
      <c r="M90" s="7" t="s">
        <v>105</v>
      </c>
      <c r="N90" s="61">
        <f>((0.5*L58*N58)+(0.5*(L59-L58)*N58))*60</f>
        <v>17072.189358570326</v>
      </c>
    </row>
    <row r="91" spans="1:14" ht="20.100000000000001" customHeight="1" x14ac:dyDescent="0.25">
      <c r="A91" s="58"/>
      <c r="B91" s="59"/>
      <c r="C91" s="60" t="s">
        <v>104</v>
      </c>
      <c r="D91" s="61">
        <f>D89-((0.5*B58*D58)+(0.5*(B67-B58)*D58))*60</f>
        <v>7446.8062397063131</v>
      </c>
      <c r="F91" s="58"/>
      <c r="G91" s="59"/>
      <c r="H91" s="60" t="s">
        <v>104</v>
      </c>
      <c r="I91" s="61">
        <f>I89-((0.5*G58*I58)+(0.5*(G67-G58)*I58))*60</f>
        <v>8740.315421211435</v>
      </c>
      <c r="K91" s="58"/>
      <c r="L91" s="59"/>
      <c r="M91" s="60" t="s">
        <v>104</v>
      </c>
      <c r="N91" s="61">
        <f>N89-((0.5*L58*N58)+(0.5*(L67-L58)*N58))*60</f>
        <v>10574.189358570326</v>
      </c>
    </row>
    <row r="92" spans="1:14" ht="20.100000000000001" customHeight="1" x14ac:dyDescent="0.25">
      <c r="A92" s="58"/>
      <c r="B92" s="59"/>
      <c r="C92" s="60" t="s">
        <v>68</v>
      </c>
      <c r="D92" s="61">
        <f>'Area B'!CR198</f>
        <v>48</v>
      </c>
      <c r="F92" s="58"/>
      <c r="G92" s="59"/>
      <c r="H92" s="60" t="s">
        <v>68</v>
      </c>
      <c r="I92" s="61">
        <f>'Area B'!DP198</f>
        <v>57</v>
      </c>
      <c r="K92" s="58"/>
      <c r="L92" s="59"/>
      <c r="M92" s="60" t="s">
        <v>68</v>
      </c>
      <c r="N92" s="61">
        <f>'Area B'!EN198</f>
        <v>66</v>
      </c>
    </row>
    <row r="93" spans="1:14" s="59" customFormat="1" ht="20.100000000000001" customHeight="1" x14ac:dyDescent="0.25">
      <c r="A93" s="58"/>
      <c r="D93" s="182" t="str">
        <f>IF(D92&gt;=200,"Caution! Above critical duration is at maximum. Further evaluation needed.","")</f>
        <v/>
      </c>
      <c r="F93" s="58"/>
      <c r="I93" s="182" t="str">
        <f>IF(I92&gt;=200,"Caution! Above critical duration is at maximum. Further evaluation needed.","")</f>
        <v/>
      </c>
      <c r="K93" s="58"/>
      <c r="N93" s="182" t="str">
        <f>IF(N92&gt;=200,"Caution! Above critical duration is at maximum. Further evaluation needed.","")</f>
        <v/>
      </c>
    </row>
    <row r="94" spans="1:14" ht="20.100000000000001" customHeight="1" thickBot="1" x14ac:dyDescent="0.3">
      <c r="A94" s="62"/>
      <c r="B94" s="63"/>
      <c r="C94" s="64" t="s">
        <v>133</v>
      </c>
      <c r="D94" s="65">
        <f>(B67-B65)/B65</f>
        <v>4.8</v>
      </c>
      <c r="F94" s="62"/>
      <c r="G94" s="63"/>
      <c r="H94" s="64" t="s">
        <v>133</v>
      </c>
      <c r="I94" s="65">
        <f>(G67-G65)/G65</f>
        <v>5.7</v>
      </c>
      <c r="K94" s="62"/>
      <c r="L94" s="63"/>
      <c r="M94" s="64" t="s">
        <v>133</v>
      </c>
      <c r="N94" s="65">
        <f>(L67-L65)/L65</f>
        <v>6.6</v>
      </c>
    </row>
  </sheetData>
  <sheetProtection password="DFCF" sheet="1" objects="1" scenarios="1" selectLockedCells="1" selectUnlockedCells="1"/>
  <mergeCells count="36">
    <mergeCell ref="A62:D62"/>
    <mergeCell ref="F62:I62"/>
    <mergeCell ref="K62:N62"/>
    <mergeCell ref="A55:D55"/>
    <mergeCell ref="F55:I55"/>
    <mergeCell ref="K55:N55"/>
    <mergeCell ref="A61:D61"/>
    <mergeCell ref="F61:I61"/>
    <mergeCell ref="K61:N61"/>
    <mergeCell ref="A53:D53"/>
    <mergeCell ref="F53:I53"/>
    <mergeCell ref="K53:N53"/>
    <mergeCell ref="A54:D54"/>
    <mergeCell ref="F54:I54"/>
    <mergeCell ref="K54:N54"/>
    <mergeCell ref="A18:D18"/>
    <mergeCell ref="F18:I18"/>
    <mergeCell ref="K18:N18"/>
    <mergeCell ref="A19:D19"/>
    <mergeCell ref="F19:I19"/>
    <mergeCell ref="K19:N19"/>
    <mergeCell ref="A11:D11"/>
    <mergeCell ref="F11:I11"/>
    <mergeCell ref="K11:N11"/>
    <mergeCell ref="A12:D12"/>
    <mergeCell ref="F12:I12"/>
    <mergeCell ref="K12:N12"/>
    <mergeCell ref="A1:N1"/>
    <mergeCell ref="A10:D10"/>
    <mergeCell ref="F10:I10"/>
    <mergeCell ref="K10:N10"/>
    <mergeCell ref="A3:N3"/>
    <mergeCell ref="A2:N2"/>
    <mergeCell ref="C5:G5"/>
    <mergeCell ref="H5:L5"/>
    <mergeCell ref="G4:H4"/>
  </mergeCells>
  <phoneticPr fontId="4" type="noConversion"/>
  <conditionalFormatting sqref="D49 I49 N49 N92 I92 D92">
    <cfRule type="cellIs" dxfId="2" priority="1" stopIfTrue="1" operator="greaterThanOrEqual">
      <formula>200</formula>
    </cfRule>
  </conditionalFormatting>
  <printOptions horizontalCentered="1" verticalCentered="1"/>
  <pageMargins left="0.5" right="0.5" top="0.5" bottom="0.5" header="0.5" footer="0.25"/>
  <pageSetup scale="51" fitToHeight="2" orientation="landscape" r:id="rId1"/>
  <headerFooter alignWithMargins="0">
    <oddFooter>&amp;L&amp;F&amp;CPage &amp;P of &amp;N&amp;R&amp;D</oddFooter>
  </headerFooter>
  <rowBreaks count="1" manualBreakCount="1">
    <brk id="51" max="1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4"/>
  </sheetPr>
  <dimension ref="A1:N88"/>
  <sheetViews>
    <sheetView topLeftCell="A25" zoomScaleNormal="100" workbookViewId="0">
      <selection activeCell="F6" sqref="F6"/>
    </sheetView>
  </sheetViews>
  <sheetFormatPr defaultColWidth="15.6640625" defaultRowHeight="13.2" x14ac:dyDescent="0.25"/>
  <cols>
    <col min="1" max="4" width="18.6640625" style="34" customWidth="1"/>
    <col min="5" max="5" width="4.6640625" style="34" customWidth="1"/>
    <col min="6" max="9" width="18.6640625" style="34" customWidth="1"/>
    <col min="10" max="10" width="4.6640625" style="34" customWidth="1"/>
    <col min="11" max="14" width="18.6640625" style="34" customWidth="1"/>
    <col min="15" max="16384" width="15.6640625" style="34"/>
  </cols>
  <sheetData>
    <row r="1" spans="1:14" ht="20.100000000000001" customHeight="1" x14ac:dyDescent="0.4">
      <c r="A1" s="347" t="s">
        <v>106</v>
      </c>
      <c r="B1" s="347"/>
      <c r="C1" s="347"/>
      <c r="D1" s="347"/>
      <c r="E1" s="347"/>
      <c r="F1" s="347"/>
      <c r="G1" s="347"/>
      <c r="H1" s="347"/>
      <c r="I1" s="347"/>
      <c r="J1" s="347"/>
      <c r="K1" s="347"/>
      <c r="L1" s="347"/>
      <c r="M1" s="347"/>
      <c r="N1" s="347"/>
    </row>
    <row r="2" spans="1:14" ht="20.100000000000001" customHeight="1" x14ac:dyDescent="0.4">
      <c r="A2" s="347" t="s">
        <v>110</v>
      </c>
      <c r="B2" s="347"/>
      <c r="C2" s="347"/>
      <c r="D2" s="347"/>
      <c r="E2" s="347"/>
      <c r="F2" s="347"/>
      <c r="G2" s="347"/>
      <c r="H2" s="347"/>
      <c r="I2" s="347"/>
      <c r="J2" s="347"/>
      <c r="K2" s="347"/>
      <c r="L2" s="347"/>
      <c r="M2" s="347"/>
      <c r="N2" s="347"/>
    </row>
    <row r="3" spans="1:14" ht="20.100000000000001" customHeight="1" x14ac:dyDescent="0.3">
      <c r="A3" s="348" t="str">
        <f>Design!I3</f>
        <v>Spreadsheet created by Christopher D. Barnes, PE, CPESC, CPSWQ, CMS4S</v>
      </c>
      <c r="B3" s="348"/>
      <c r="C3" s="348"/>
      <c r="D3" s="348"/>
      <c r="E3" s="348"/>
      <c r="F3" s="348"/>
      <c r="G3" s="348"/>
      <c r="H3" s="348"/>
      <c r="I3" s="348"/>
      <c r="J3" s="348"/>
      <c r="K3" s="348"/>
      <c r="L3" s="348"/>
      <c r="M3" s="348"/>
      <c r="N3" s="348"/>
    </row>
    <row r="4" spans="1:14" ht="20.100000000000001" customHeight="1" thickBot="1" x14ac:dyDescent="0.3">
      <c r="A4" s="27"/>
      <c r="B4" s="27"/>
      <c r="C4" s="27"/>
      <c r="D4" s="27"/>
      <c r="E4" s="27"/>
      <c r="F4" s="27"/>
      <c r="G4" s="354" t="str">
        <f>Design!I4</f>
        <v>Version 1/9/2017</v>
      </c>
      <c r="H4" s="355"/>
      <c r="I4" s="27"/>
      <c r="J4" s="27"/>
      <c r="K4" s="27"/>
      <c r="L4" s="27"/>
      <c r="M4" s="27"/>
      <c r="N4" s="27"/>
    </row>
    <row r="5" spans="1:14" ht="20.100000000000001" customHeight="1" thickBot="1" x14ac:dyDescent="0.3">
      <c r="A5" s="27"/>
      <c r="B5" s="27"/>
      <c r="C5" s="286" t="s">
        <v>86</v>
      </c>
      <c r="D5" s="287"/>
      <c r="E5" s="287"/>
      <c r="F5" s="287"/>
      <c r="G5" s="288"/>
      <c r="H5" s="286" t="s">
        <v>87</v>
      </c>
      <c r="I5" s="287"/>
      <c r="J5" s="287"/>
      <c r="K5" s="287"/>
      <c r="L5" s="288"/>
      <c r="M5" s="27"/>
      <c r="N5" s="27"/>
    </row>
    <row r="6" spans="1:14" ht="20.100000000000001" customHeight="1" x14ac:dyDescent="0.35">
      <c r="A6" s="27"/>
      <c r="B6" s="27"/>
      <c r="C6" s="56"/>
      <c r="D6" s="7" t="s">
        <v>113</v>
      </c>
      <c r="E6" s="104" t="s">
        <v>112</v>
      </c>
      <c r="F6" s="82">
        <f>Design!$I$18</f>
        <v>20</v>
      </c>
      <c r="G6" s="105" t="s">
        <v>116</v>
      </c>
      <c r="H6" s="56"/>
      <c r="I6" s="7" t="s">
        <v>113</v>
      </c>
      <c r="J6" s="104" t="s">
        <v>112</v>
      </c>
      <c r="K6" s="82">
        <f>Design!$I$22</f>
        <v>10</v>
      </c>
      <c r="L6" s="105" t="s">
        <v>116</v>
      </c>
      <c r="M6" s="27"/>
      <c r="N6" s="27"/>
    </row>
    <row r="7" spans="1:14" ht="20.100000000000001" customHeight="1" x14ac:dyDescent="0.25">
      <c r="A7" s="27"/>
      <c r="B7" s="27"/>
      <c r="C7" s="56"/>
      <c r="D7" s="7" t="s">
        <v>114</v>
      </c>
      <c r="E7" s="104" t="s">
        <v>112</v>
      </c>
      <c r="F7" s="82">
        <f>Design!$I$19</f>
        <v>2</v>
      </c>
      <c r="G7" s="105" t="s">
        <v>2</v>
      </c>
      <c r="H7" s="56"/>
      <c r="I7" s="7" t="s">
        <v>114</v>
      </c>
      <c r="J7" s="104" t="s">
        <v>112</v>
      </c>
      <c r="K7" s="82">
        <f>Design!$I$23</f>
        <v>2</v>
      </c>
      <c r="L7" s="105" t="s">
        <v>2</v>
      </c>
      <c r="M7" s="27"/>
      <c r="N7" s="27"/>
    </row>
    <row r="8" spans="1:14" ht="20.100000000000001" customHeight="1" thickBot="1" x14ac:dyDescent="0.3">
      <c r="A8" s="27"/>
      <c r="B8" s="27"/>
      <c r="C8" s="106"/>
      <c r="D8" s="10" t="s">
        <v>115</v>
      </c>
      <c r="E8" s="107" t="s">
        <v>112</v>
      </c>
      <c r="F8" s="95">
        <f>Design!$I$20</f>
        <v>0.40000000000000019</v>
      </c>
      <c r="G8" s="97"/>
      <c r="H8" s="106"/>
      <c r="I8" s="10" t="s">
        <v>115</v>
      </c>
      <c r="J8" s="107" t="s">
        <v>112</v>
      </c>
      <c r="K8" s="95">
        <f>Design!$I$24</f>
        <v>0.86000000000000054</v>
      </c>
      <c r="L8" s="97"/>
      <c r="M8" s="27"/>
      <c r="N8" s="27"/>
    </row>
    <row r="9" spans="1:14" ht="20.100000000000001" customHeight="1" thickBot="1" x14ac:dyDescent="0.3">
      <c r="A9" s="27"/>
      <c r="B9" s="27"/>
      <c r="C9" s="27"/>
      <c r="D9" s="27"/>
      <c r="E9" s="27"/>
      <c r="F9" s="27"/>
      <c r="G9" s="27"/>
      <c r="H9" s="27"/>
      <c r="I9" s="27"/>
      <c r="J9" s="27"/>
      <c r="K9" s="27"/>
      <c r="L9" s="27"/>
      <c r="M9" s="27"/>
      <c r="N9" s="27"/>
    </row>
    <row r="10" spans="1:14" ht="20.100000000000001" customHeight="1" thickBot="1" x14ac:dyDescent="0.3">
      <c r="A10" s="286" t="s">
        <v>74</v>
      </c>
      <c r="B10" s="287"/>
      <c r="C10" s="287"/>
      <c r="D10" s="288"/>
      <c r="E10" s="27"/>
      <c r="F10" s="286" t="s">
        <v>78</v>
      </c>
      <c r="G10" s="287"/>
      <c r="H10" s="287"/>
      <c r="I10" s="288"/>
      <c r="K10" s="286" t="s">
        <v>79</v>
      </c>
      <c r="L10" s="287"/>
      <c r="M10" s="287"/>
      <c r="N10" s="288"/>
    </row>
    <row r="11" spans="1:14" ht="20.100000000000001" customHeight="1" x14ac:dyDescent="0.25">
      <c r="A11" s="356" t="s">
        <v>117</v>
      </c>
      <c r="B11" s="329"/>
      <c r="C11" s="329"/>
      <c r="D11" s="357"/>
      <c r="E11" s="27"/>
      <c r="F11" s="356" t="s">
        <v>117</v>
      </c>
      <c r="G11" s="329"/>
      <c r="H11" s="329"/>
      <c r="I11" s="357"/>
      <c r="K11" s="356" t="s">
        <v>117</v>
      </c>
      <c r="L11" s="329"/>
      <c r="M11" s="329"/>
      <c r="N11" s="357"/>
    </row>
    <row r="12" spans="1:14" ht="20.100000000000001" customHeight="1" x14ac:dyDescent="0.25">
      <c r="A12" s="358" t="s">
        <v>75</v>
      </c>
      <c r="B12" s="359"/>
      <c r="C12" s="359"/>
      <c r="D12" s="360"/>
      <c r="E12" s="27"/>
      <c r="F12" s="358" t="s">
        <v>75</v>
      </c>
      <c r="G12" s="359"/>
      <c r="H12" s="359"/>
      <c r="I12" s="360"/>
      <c r="K12" s="358" t="s">
        <v>75</v>
      </c>
      <c r="L12" s="359"/>
      <c r="M12" s="359"/>
      <c r="N12" s="360"/>
    </row>
    <row r="13" spans="1:14" ht="20.100000000000001" customHeight="1" x14ac:dyDescent="0.25">
      <c r="A13" s="20" t="s">
        <v>77</v>
      </c>
      <c r="B13" s="46" t="s">
        <v>3</v>
      </c>
      <c r="C13" s="46" t="s">
        <v>76</v>
      </c>
      <c r="D13" s="47" t="s">
        <v>5</v>
      </c>
      <c r="E13" s="27"/>
      <c r="F13" s="20" t="s">
        <v>77</v>
      </c>
      <c r="G13" s="46" t="s">
        <v>3</v>
      </c>
      <c r="H13" s="46" t="s">
        <v>76</v>
      </c>
      <c r="I13" s="47" t="s">
        <v>5</v>
      </c>
      <c r="K13" s="20" t="s">
        <v>77</v>
      </c>
      <c r="L13" s="46" t="s">
        <v>3</v>
      </c>
      <c r="M13" s="46" t="s">
        <v>76</v>
      </c>
      <c r="N13" s="47" t="s">
        <v>5</v>
      </c>
    </row>
    <row r="14" spans="1:14" ht="20.100000000000001" customHeight="1" x14ac:dyDescent="0.25">
      <c r="A14" s="48" t="s">
        <v>7</v>
      </c>
      <c r="B14" s="14">
        <v>0</v>
      </c>
      <c r="C14" s="49" t="s">
        <v>11</v>
      </c>
      <c r="D14" s="23">
        <v>0</v>
      </c>
      <c r="E14" s="50"/>
      <c r="F14" s="48" t="s">
        <v>7</v>
      </c>
      <c r="G14" s="14">
        <v>0</v>
      </c>
      <c r="H14" s="49" t="s">
        <v>11</v>
      </c>
      <c r="I14" s="23">
        <v>0</v>
      </c>
      <c r="K14" s="48" t="s">
        <v>7</v>
      </c>
      <c r="L14" s="14">
        <v>0</v>
      </c>
      <c r="M14" s="49" t="s">
        <v>11</v>
      </c>
      <c r="N14" s="23">
        <v>0</v>
      </c>
    </row>
    <row r="15" spans="1:14" ht="20.100000000000001" customHeight="1" x14ac:dyDescent="0.25">
      <c r="A15" s="51" t="s">
        <v>8</v>
      </c>
      <c r="B15" s="14">
        <f>Design!$I$18</f>
        <v>20</v>
      </c>
      <c r="C15" s="52" t="s">
        <v>12</v>
      </c>
      <c r="D15" s="23">
        <f>Design!K38</f>
        <v>2.2889296701314121</v>
      </c>
      <c r="E15" s="50"/>
      <c r="F15" s="51" t="s">
        <v>8</v>
      </c>
      <c r="G15" s="14">
        <f>$B$15</f>
        <v>20</v>
      </c>
      <c r="H15" s="52" t="s">
        <v>12</v>
      </c>
      <c r="I15" s="23">
        <f>Design!K39</f>
        <v>2.7490172751612478</v>
      </c>
      <c r="K15" s="51" t="s">
        <v>8</v>
      </c>
      <c r="L15" s="14">
        <f>$B$15</f>
        <v>20</v>
      </c>
      <c r="M15" s="52" t="s">
        <v>12</v>
      </c>
      <c r="N15" s="23">
        <f>Design!K40</f>
        <v>3.0965229557431106</v>
      </c>
    </row>
    <row r="16" spans="1:14" ht="20.100000000000001" customHeight="1" thickBot="1" x14ac:dyDescent="0.3">
      <c r="A16" s="53" t="s">
        <v>9</v>
      </c>
      <c r="B16" s="54">
        <f>2*B15</f>
        <v>40</v>
      </c>
      <c r="C16" s="55" t="s">
        <v>13</v>
      </c>
      <c r="D16" s="24">
        <v>0</v>
      </c>
      <c r="E16" s="50"/>
      <c r="F16" s="53" t="s">
        <v>9</v>
      </c>
      <c r="G16" s="54">
        <f>2*G15</f>
        <v>40</v>
      </c>
      <c r="H16" s="55" t="s">
        <v>13</v>
      </c>
      <c r="I16" s="24">
        <v>0</v>
      </c>
      <c r="K16" s="53" t="s">
        <v>9</v>
      </c>
      <c r="L16" s="54">
        <f>2*L15</f>
        <v>40</v>
      </c>
      <c r="M16" s="55" t="s">
        <v>13</v>
      </c>
      <c r="N16" s="24">
        <f>VLOOKUP('Area A'!$BT$198,'Area A'!$AW$6:$BR$196,21)</f>
        <v>49</v>
      </c>
    </row>
    <row r="17" spans="1:14" ht="20.100000000000001" customHeight="1" thickBot="1" x14ac:dyDescent="0.3">
      <c r="A17" s="56"/>
      <c r="B17" s="14"/>
      <c r="C17" s="57"/>
      <c r="D17" s="23"/>
      <c r="E17" s="50"/>
      <c r="F17" s="56"/>
      <c r="G17" s="14"/>
      <c r="H17" s="57"/>
      <c r="I17" s="23"/>
      <c r="K17" s="56"/>
      <c r="L17" s="14"/>
      <c r="M17" s="57"/>
      <c r="N17" s="23"/>
    </row>
    <row r="18" spans="1:14" ht="20.100000000000001" customHeight="1" x14ac:dyDescent="0.25">
      <c r="A18" s="356" t="s">
        <v>118</v>
      </c>
      <c r="B18" s="329"/>
      <c r="C18" s="329"/>
      <c r="D18" s="357"/>
      <c r="E18" s="27"/>
      <c r="F18" s="356" t="s">
        <v>118</v>
      </c>
      <c r="G18" s="329"/>
      <c r="H18" s="329"/>
      <c r="I18" s="357"/>
      <c r="K18" s="356" t="s">
        <v>118</v>
      </c>
      <c r="L18" s="329"/>
      <c r="M18" s="329"/>
      <c r="N18" s="357"/>
    </row>
    <row r="19" spans="1:14" ht="20.100000000000001" customHeight="1" x14ac:dyDescent="0.25">
      <c r="A19" s="358" t="s">
        <v>75</v>
      </c>
      <c r="B19" s="359"/>
      <c r="C19" s="359"/>
      <c r="D19" s="360"/>
      <c r="E19" s="27"/>
      <c r="F19" s="358" t="s">
        <v>75</v>
      </c>
      <c r="G19" s="359"/>
      <c r="H19" s="359"/>
      <c r="I19" s="360"/>
      <c r="K19" s="358" t="s">
        <v>75</v>
      </c>
      <c r="L19" s="359"/>
      <c r="M19" s="359"/>
      <c r="N19" s="360"/>
    </row>
    <row r="20" spans="1:14" ht="20.100000000000001" customHeight="1" x14ac:dyDescent="0.25">
      <c r="A20" s="20" t="s">
        <v>77</v>
      </c>
      <c r="B20" s="46" t="s">
        <v>3</v>
      </c>
      <c r="C20" s="46" t="s">
        <v>76</v>
      </c>
      <c r="D20" s="47" t="s">
        <v>5</v>
      </c>
      <c r="E20" s="27"/>
      <c r="F20" s="20" t="s">
        <v>77</v>
      </c>
      <c r="G20" s="46" t="s">
        <v>3</v>
      </c>
      <c r="H20" s="46" t="s">
        <v>76</v>
      </c>
      <c r="I20" s="47" t="s">
        <v>5</v>
      </c>
      <c r="K20" s="20" t="s">
        <v>77</v>
      </c>
      <c r="L20" s="46" t="s">
        <v>3</v>
      </c>
      <c r="M20" s="46" t="s">
        <v>76</v>
      </c>
      <c r="N20" s="47" t="s">
        <v>5</v>
      </c>
    </row>
    <row r="21" spans="1:14" ht="20.100000000000001" customHeight="1" x14ac:dyDescent="0.25">
      <c r="A21" s="48" t="s">
        <v>7</v>
      </c>
      <c r="B21" s="14">
        <v>0</v>
      </c>
      <c r="C21" s="49" t="s">
        <v>11</v>
      </c>
      <c r="D21" s="23">
        <v>0</v>
      </c>
      <c r="E21" s="50"/>
      <c r="F21" s="48" t="s">
        <v>7</v>
      </c>
      <c r="G21" s="14">
        <v>0</v>
      </c>
      <c r="H21" s="49" t="s">
        <v>11</v>
      </c>
      <c r="I21" s="23">
        <v>0</v>
      </c>
      <c r="K21" s="48" t="s">
        <v>7</v>
      </c>
      <c r="L21" s="14">
        <v>0</v>
      </c>
      <c r="M21" s="49" t="s">
        <v>11</v>
      </c>
      <c r="N21" s="23">
        <v>0</v>
      </c>
    </row>
    <row r="22" spans="1:14" ht="20.100000000000001" customHeight="1" x14ac:dyDescent="0.25">
      <c r="A22" s="51" t="s">
        <v>8</v>
      </c>
      <c r="B22" s="14">
        <f>Design!$I$22</f>
        <v>10</v>
      </c>
      <c r="C22" s="52" t="s">
        <v>12</v>
      </c>
      <c r="D22" s="23">
        <f>Design!K51</f>
        <v>7.0198341485125724</v>
      </c>
      <c r="E22" s="50"/>
      <c r="F22" s="51" t="s">
        <v>8</v>
      </c>
      <c r="G22" s="14">
        <f>$B$22</f>
        <v>10</v>
      </c>
      <c r="H22" s="52" t="s">
        <v>12</v>
      </c>
      <c r="I22" s="23">
        <f>Design!K52</f>
        <v>8.2908808479664629</v>
      </c>
      <c r="K22" s="51" t="s">
        <v>8</v>
      </c>
      <c r="L22" s="14">
        <f>$B$22</f>
        <v>10</v>
      </c>
      <c r="M22" s="52" t="s">
        <v>12</v>
      </c>
      <c r="N22" s="23">
        <f>Design!K53</f>
        <v>9.1537301943024403</v>
      </c>
    </row>
    <row r="23" spans="1:14" ht="20.100000000000001" customHeight="1" thickBot="1" x14ac:dyDescent="0.3">
      <c r="A23" s="53" t="s">
        <v>9</v>
      </c>
      <c r="B23" s="54">
        <f>2*B22</f>
        <v>20</v>
      </c>
      <c r="C23" s="55" t="s">
        <v>13</v>
      </c>
      <c r="D23" s="24">
        <v>0</v>
      </c>
      <c r="E23" s="50"/>
      <c r="F23" s="53" t="s">
        <v>9</v>
      </c>
      <c r="G23" s="54">
        <f>2*G22</f>
        <v>20</v>
      </c>
      <c r="H23" s="55" t="s">
        <v>13</v>
      </c>
      <c r="I23" s="24">
        <v>0</v>
      </c>
      <c r="K23" s="53" t="s">
        <v>9</v>
      </c>
      <c r="L23" s="54">
        <f>2*L22</f>
        <v>20</v>
      </c>
      <c r="M23" s="55" t="s">
        <v>13</v>
      </c>
      <c r="N23" s="24">
        <v>0</v>
      </c>
    </row>
    <row r="24" spans="1:14" ht="20.100000000000001" customHeight="1" x14ac:dyDescent="0.25">
      <c r="A24" s="58"/>
      <c r="B24" s="59"/>
      <c r="C24" s="59"/>
      <c r="D24" s="30"/>
      <c r="F24" s="58"/>
      <c r="G24" s="59"/>
      <c r="H24" s="59"/>
      <c r="I24" s="30"/>
      <c r="K24" s="58"/>
      <c r="L24" s="59"/>
      <c r="M24" s="59"/>
      <c r="N24" s="30"/>
    </row>
    <row r="25" spans="1:14" ht="20.100000000000001" customHeight="1" x14ac:dyDescent="0.25">
      <c r="A25" s="58"/>
      <c r="B25" s="59"/>
      <c r="C25" s="59"/>
      <c r="D25" s="30"/>
      <c r="F25" s="58"/>
      <c r="G25" s="59"/>
      <c r="H25" s="59"/>
      <c r="I25" s="30"/>
      <c r="K25" s="58"/>
      <c r="L25" s="59"/>
      <c r="M25" s="59"/>
      <c r="N25" s="30"/>
    </row>
    <row r="26" spans="1:14" ht="20.100000000000001" customHeight="1" x14ac:dyDescent="0.25">
      <c r="A26" s="58"/>
      <c r="B26" s="59"/>
      <c r="C26" s="59"/>
      <c r="D26" s="30"/>
      <c r="F26" s="58"/>
      <c r="G26" s="59"/>
      <c r="H26" s="59"/>
      <c r="I26" s="30"/>
      <c r="K26" s="58"/>
      <c r="L26" s="59"/>
      <c r="M26" s="59"/>
      <c r="N26" s="30"/>
    </row>
    <row r="27" spans="1:14" ht="20.100000000000001" customHeight="1" x14ac:dyDescent="0.25">
      <c r="A27" s="58"/>
      <c r="B27" s="59"/>
      <c r="C27" s="59"/>
      <c r="D27" s="30"/>
      <c r="F27" s="58"/>
      <c r="G27" s="59"/>
      <c r="H27" s="59"/>
      <c r="I27" s="30"/>
      <c r="K27" s="58"/>
      <c r="L27" s="59"/>
      <c r="M27" s="59"/>
      <c r="N27" s="30"/>
    </row>
    <row r="28" spans="1:14" ht="20.100000000000001" customHeight="1" x14ac:dyDescent="0.25">
      <c r="A28" s="58"/>
      <c r="B28" s="59"/>
      <c r="C28" s="59"/>
      <c r="D28" s="30"/>
      <c r="F28" s="58"/>
      <c r="G28" s="59"/>
      <c r="H28" s="59"/>
      <c r="I28" s="30"/>
      <c r="K28" s="58"/>
      <c r="L28" s="59"/>
      <c r="M28" s="59"/>
      <c r="N28" s="30"/>
    </row>
    <row r="29" spans="1:14" ht="20.100000000000001" customHeight="1" x14ac:dyDescent="0.25">
      <c r="A29" s="58"/>
      <c r="B29" s="59"/>
      <c r="C29" s="59"/>
      <c r="D29" s="30"/>
      <c r="F29" s="58"/>
      <c r="G29" s="59"/>
      <c r="H29" s="59"/>
      <c r="I29" s="30"/>
      <c r="K29" s="58"/>
      <c r="L29" s="59"/>
      <c r="M29" s="59"/>
      <c r="N29" s="30"/>
    </row>
    <row r="30" spans="1:14" ht="20.100000000000001" customHeight="1" x14ac:dyDescent="0.25">
      <c r="A30" s="58"/>
      <c r="B30" s="59"/>
      <c r="C30" s="59"/>
      <c r="D30" s="30"/>
      <c r="F30" s="58"/>
      <c r="G30" s="59"/>
      <c r="H30" s="59"/>
      <c r="I30" s="30"/>
      <c r="K30" s="58"/>
      <c r="L30" s="59"/>
      <c r="M30" s="59"/>
      <c r="N30" s="30"/>
    </row>
    <row r="31" spans="1:14" ht="20.100000000000001" customHeight="1" x14ac:dyDescent="0.25">
      <c r="A31" s="58"/>
      <c r="B31" s="59"/>
      <c r="C31" s="59"/>
      <c r="D31" s="30"/>
      <c r="F31" s="58"/>
      <c r="G31" s="59"/>
      <c r="H31" s="59"/>
      <c r="I31" s="30"/>
      <c r="K31" s="58"/>
      <c r="L31" s="59"/>
      <c r="M31" s="59"/>
      <c r="N31" s="30"/>
    </row>
    <row r="32" spans="1:14" ht="20.100000000000001" customHeight="1" x14ac:dyDescent="0.25">
      <c r="A32" s="58"/>
      <c r="B32" s="59"/>
      <c r="C32" s="59"/>
      <c r="D32" s="30"/>
      <c r="F32" s="58"/>
      <c r="G32" s="59"/>
      <c r="H32" s="59"/>
      <c r="I32" s="30"/>
      <c r="K32" s="58"/>
      <c r="L32" s="59"/>
      <c r="M32" s="59"/>
      <c r="N32" s="30"/>
    </row>
    <row r="33" spans="1:14" ht="20.100000000000001" customHeight="1" x14ac:dyDescent="0.25">
      <c r="A33" s="58"/>
      <c r="B33" s="59"/>
      <c r="C33" s="59"/>
      <c r="D33" s="30"/>
      <c r="F33" s="58"/>
      <c r="G33" s="59"/>
      <c r="H33" s="59"/>
      <c r="I33" s="30"/>
      <c r="K33" s="58"/>
      <c r="L33" s="59"/>
      <c r="M33" s="59"/>
      <c r="N33" s="30"/>
    </row>
    <row r="34" spans="1:14" ht="20.100000000000001" customHeight="1" x14ac:dyDescent="0.25">
      <c r="A34" s="58"/>
      <c r="B34" s="59"/>
      <c r="C34" s="59"/>
      <c r="D34" s="30"/>
      <c r="F34" s="58"/>
      <c r="G34" s="59"/>
      <c r="H34" s="59"/>
      <c r="I34" s="30"/>
      <c r="K34" s="58"/>
      <c r="L34" s="59"/>
      <c r="M34" s="59"/>
      <c r="N34" s="30"/>
    </row>
    <row r="35" spans="1:14" ht="20.100000000000001" customHeight="1" x14ac:dyDescent="0.25">
      <c r="A35" s="58"/>
      <c r="B35" s="59"/>
      <c r="C35" s="59"/>
      <c r="D35" s="30"/>
      <c r="F35" s="58"/>
      <c r="G35" s="59"/>
      <c r="H35" s="59"/>
      <c r="I35" s="30"/>
      <c r="K35" s="58"/>
      <c r="L35" s="59"/>
      <c r="M35" s="59"/>
      <c r="N35" s="30"/>
    </row>
    <row r="36" spans="1:14" ht="20.100000000000001" customHeight="1" x14ac:dyDescent="0.25">
      <c r="A36" s="58"/>
      <c r="B36" s="59"/>
      <c r="C36" s="59"/>
      <c r="D36" s="30"/>
      <c r="F36" s="58"/>
      <c r="G36" s="59"/>
      <c r="H36" s="59"/>
      <c r="I36" s="30"/>
      <c r="K36" s="58"/>
      <c r="L36" s="59"/>
      <c r="M36" s="59"/>
      <c r="N36" s="30"/>
    </row>
    <row r="37" spans="1:14" ht="20.100000000000001" customHeight="1" x14ac:dyDescent="0.25">
      <c r="A37" s="58"/>
      <c r="B37" s="59"/>
      <c r="C37" s="59"/>
      <c r="D37" s="30"/>
      <c r="F37" s="58"/>
      <c r="G37" s="59"/>
      <c r="H37" s="59"/>
      <c r="I37" s="30"/>
      <c r="K37" s="58"/>
      <c r="L37" s="59"/>
      <c r="M37" s="59"/>
      <c r="N37" s="30"/>
    </row>
    <row r="38" spans="1:14" ht="20.100000000000001" customHeight="1" x14ac:dyDescent="0.25">
      <c r="A38" s="58"/>
      <c r="B38" s="59"/>
      <c r="C38" s="59"/>
      <c r="D38" s="30"/>
      <c r="F38" s="58"/>
      <c r="G38" s="59"/>
      <c r="H38" s="59"/>
      <c r="I38" s="30"/>
      <c r="K38" s="58"/>
      <c r="L38" s="59"/>
      <c r="M38" s="59"/>
      <c r="N38" s="30"/>
    </row>
    <row r="39" spans="1:14" ht="20.100000000000001" customHeight="1" x14ac:dyDescent="0.25">
      <c r="A39" s="58"/>
      <c r="B39" s="59"/>
      <c r="C39" s="59"/>
      <c r="D39" s="30"/>
      <c r="F39" s="58"/>
      <c r="G39" s="59"/>
      <c r="H39" s="59"/>
      <c r="I39" s="30"/>
      <c r="K39" s="58"/>
      <c r="L39" s="59"/>
      <c r="M39" s="59"/>
      <c r="N39" s="30"/>
    </row>
    <row r="40" spans="1:14" ht="20.100000000000001" customHeight="1" x14ac:dyDescent="0.25">
      <c r="A40" s="58"/>
      <c r="B40" s="59"/>
      <c r="C40" s="59"/>
      <c r="D40" s="30"/>
      <c r="F40" s="58"/>
      <c r="G40" s="59"/>
      <c r="H40" s="59"/>
      <c r="I40" s="30"/>
      <c r="K40" s="58"/>
      <c r="L40" s="59"/>
      <c r="M40" s="59"/>
      <c r="N40" s="30"/>
    </row>
    <row r="41" spans="1:14" ht="20.100000000000001" customHeight="1" x14ac:dyDescent="0.25">
      <c r="A41" s="58"/>
      <c r="B41" s="59"/>
      <c r="C41" s="59"/>
      <c r="D41" s="30"/>
      <c r="F41" s="58"/>
      <c r="G41" s="59"/>
      <c r="H41" s="59"/>
      <c r="I41" s="30"/>
      <c r="K41" s="58"/>
      <c r="L41" s="59"/>
      <c r="M41" s="59"/>
      <c r="N41" s="30"/>
    </row>
    <row r="42" spans="1:14" ht="20.100000000000001" customHeight="1" x14ac:dyDescent="0.25">
      <c r="A42" s="58"/>
      <c r="B42" s="59"/>
      <c r="C42" s="59"/>
      <c r="D42" s="30"/>
      <c r="F42" s="58"/>
      <c r="G42" s="59"/>
      <c r="H42" s="59"/>
      <c r="I42" s="30"/>
      <c r="K42" s="58"/>
      <c r="L42" s="59"/>
      <c r="M42" s="59"/>
      <c r="N42" s="30"/>
    </row>
    <row r="43" spans="1:14" ht="20.100000000000001" customHeight="1" x14ac:dyDescent="0.25">
      <c r="A43" s="58"/>
      <c r="B43" s="59"/>
      <c r="C43" s="59"/>
      <c r="D43" s="30"/>
      <c r="F43" s="58"/>
      <c r="G43" s="59"/>
      <c r="H43" s="59"/>
      <c r="I43" s="30"/>
      <c r="K43" s="58"/>
      <c r="L43" s="59"/>
      <c r="M43" s="59"/>
      <c r="N43" s="30"/>
    </row>
    <row r="44" spans="1:14" ht="20.100000000000001" customHeight="1" x14ac:dyDescent="0.25">
      <c r="A44" s="58"/>
      <c r="B44" s="59"/>
      <c r="C44" s="59"/>
      <c r="D44" s="30"/>
      <c r="F44" s="58"/>
      <c r="G44" s="59"/>
      <c r="H44" s="59"/>
      <c r="I44" s="30"/>
      <c r="K44" s="58"/>
      <c r="L44" s="59"/>
      <c r="M44" s="59"/>
      <c r="N44" s="30"/>
    </row>
    <row r="45" spans="1:14" ht="20.100000000000001" customHeight="1" x14ac:dyDescent="0.25">
      <c r="A45" s="58"/>
      <c r="B45" s="59"/>
      <c r="C45" s="7" t="s">
        <v>119</v>
      </c>
      <c r="D45" s="61">
        <f>0.5*B16*D15*60</f>
        <v>2746.7156041576945</v>
      </c>
      <c r="F45" s="58"/>
      <c r="G45" s="59"/>
      <c r="H45" s="7" t="s">
        <v>119</v>
      </c>
      <c r="I45" s="61">
        <f>0.5*G16*I15*60</f>
        <v>3298.8207301934972</v>
      </c>
      <c r="K45" s="58"/>
      <c r="L45" s="59"/>
      <c r="M45" s="7" t="s">
        <v>119</v>
      </c>
      <c r="N45" s="61">
        <f>0.5*L16*N15*60</f>
        <v>3715.8275468917332</v>
      </c>
    </row>
    <row r="46" spans="1:14" ht="20.100000000000001" customHeight="1" x14ac:dyDescent="0.25">
      <c r="A46" s="58"/>
      <c r="B46" s="59"/>
      <c r="C46" s="7" t="s">
        <v>120</v>
      </c>
      <c r="D46" s="61">
        <f>0.5*B23*D22*60</f>
        <v>4211.9004891075438</v>
      </c>
      <c r="E46" s="59"/>
      <c r="F46" s="58"/>
      <c r="G46" s="59"/>
      <c r="H46" s="7" t="s">
        <v>120</v>
      </c>
      <c r="I46" s="61">
        <f>0.5*G23*I22*60</f>
        <v>4974.5285087798775</v>
      </c>
      <c r="K46" s="58"/>
      <c r="L46" s="59"/>
      <c r="M46" s="7" t="s">
        <v>120</v>
      </c>
      <c r="N46" s="61">
        <f>0.5*L23*N22*60</f>
        <v>5492.2381165814641</v>
      </c>
    </row>
    <row r="47" spans="1:14" ht="20.100000000000001" customHeight="1" thickBot="1" x14ac:dyDescent="0.3">
      <c r="A47" s="62"/>
      <c r="B47" s="63"/>
      <c r="C47" s="64" t="s">
        <v>95</v>
      </c>
      <c r="D47" s="65">
        <f>D46-D45</f>
        <v>1465.1848849498492</v>
      </c>
      <c r="F47" s="62"/>
      <c r="G47" s="63"/>
      <c r="H47" s="64" t="s">
        <v>95</v>
      </c>
      <c r="I47" s="65">
        <f>I46-I45</f>
        <v>1675.7077785863803</v>
      </c>
      <c r="K47" s="62"/>
      <c r="L47" s="63"/>
      <c r="M47" s="64" t="s">
        <v>95</v>
      </c>
      <c r="N47" s="65">
        <f>N46-N45</f>
        <v>1776.4105696897309</v>
      </c>
    </row>
    <row r="48" spans="1:14" ht="20.100000000000001" customHeight="1" x14ac:dyDescent="0.25">
      <c r="A48" s="59"/>
      <c r="B48" s="59"/>
      <c r="C48" s="60"/>
      <c r="D48" s="86"/>
      <c r="F48" s="59"/>
      <c r="G48" s="59"/>
      <c r="H48" s="60"/>
      <c r="I48" s="86"/>
      <c r="K48" s="59"/>
      <c r="L48" s="59"/>
      <c r="M48" s="60"/>
      <c r="N48" s="86"/>
    </row>
    <row r="49" spans="1:14" ht="20.100000000000001" customHeight="1" thickBot="1" x14ac:dyDescent="0.3"/>
    <row r="50" spans="1:14" ht="20.100000000000001" customHeight="1" thickBot="1" x14ac:dyDescent="0.3">
      <c r="A50" s="286" t="s">
        <v>81</v>
      </c>
      <c r="B50" s="287"/>
      <c r="C50" s="287"/>
      <c r="D50" s="288"/>
      <c r="F50" s="286" t="s">
        <v>80</v>
      </c>
      <c r="G50" s="287"/>
      <c r="H50" s="287"/>
      <c r="I50" s="288"/>
      <c r="K50" s="286" t="s">
        <v>82</v>
      </c>
      <c r="L50" s="287"/>
      <c r="M50" s="287"/>
      <c r="N50" s="288"/>
    </row>
    <row r="51" spans="1:14" ht="20.100000000000001" customHeight="1" x14ac:dyDescent="0.25">
      <c r="A51" s="356" t="s">
        <v>117</v>
      </c>
      <c r="B51" s="329"/>
      <c r="C51" s="329"/>
      <c r="D51" s="357"/>
      <c r="F51" s="356" t="s">
        <v>117</v>
      </c>
      <c r="G51" s="329"/>
      <c r="H51" s="329"/>
      <c r="I51" s="357"/>
      <c r="K51" s="356" t="s">
        <v>117</v>
      </c>
      <c r="L51" s="329"/>
      <c r="M51" s="329"/>
      <c r="N51" s="357"/>
    </row>
    <row r="52" spans="1:14" ht="20.100000000000001" customHeight="1" x14ac:dyDescent="0.25">
      <c r="A52" s="358" t="s">
        <v>75</v>
      </c>
      <c r="B52" s="359"/>
      <c r="C52" s="359"/>
      <c r="D52" s="360"/>
      <c r="F52" s="358" t="s">
        <v>75</v>
      </c>
      <c r="G52" s="359"/>
      <c r="H52" s="359"/>
      <c r="I52" s="360"/>
      <c r="K52" s="358" t="s">
        <v>75</v>
      </c>
      <c r="L52" s="359"/>
      <c r="M52" s="359"/>
      <c r="N52" s="360"/>
    </row>
    <row r="53" spans="1:14" ht="20.100000000000001" customHeight="1" x14ac:dyDescent="0.25">
      <c r="A53" s="20" t="s">
        <v>77</v>
      </c>
      <c r="B53" s="46" t="s">
        <v>3</v>
      </c>
      <c r="C53" s="46" t="s">
        <v>76</v>
      </c>
      <c r="D53" s="47" t="s">
        <v>5</v>
      </c>
      <c r="F53" s="20" t="s">
        <v>77</v>
      </c>
      <c r="G53" s="46" t="s">
        <v>3</v>
      </c>
      <c r="H53" s="46" t="s">
        <v>76</v>
      </c>
      <c r="I53" s="47" t="s">
        <v>5</v>
      </c>
      <c r="K53" s="20" t="s">
        <v>77</v>
      </c>
      <c r="L53" s="46" t="s">
        <v>3</v>
      </c>
      <c r="M53" s="46" t="s">
        <v>76</v>
      </c>
      <c r="N53" s="47" t="s">
        <v>5</v>
      </c>
    </row>
    <row r="54" spans="1:14" ht="20.100000000000001" customHeight="1" x14ac:dyDescent="0.25">
      <c r="A54" s="48" t="s">
        <v>7</v>
      </c>
      <c r="B54" s="14">
        <v>0</v>
      </c>
      <c r="C54" s="49" t="s">
        <v>11</v>
      </c>
      <c r="D54" s="23">
        <v>0</v>
      </c>
      <c r="F54" s="48" t="s">
        <v>7</v>
      </c>
      <c r="G54" s="14">
        <v>0</v>
      </c>
      <c r="H54" s="49" t="s">
        <v>11</v>
      </c>
      <c r="I54" s="23">
        <v>0</v>
      </c>
      <c r="K54" s="48" t="s">
        <v>7</v>
      </c>
      <c r="L54" s="14">
        <v>0</v>
      </c>
      <c r="M54" s="49" t="s">
        <v>11</v>
      </c>
      <c r="N54" s="23">
        <v>0</v>
      </c>
    </row>
    <row r="55" spans="1:14" ht="20.100000000000001" customHeight="1" x14ac:dyDescent="0.25">
      <c r="A55" s="51" t="s">
        <v>8</v>
      </c>
      <c r="B55" s="14">
        <f>$B$15</f>
        <v>20</v>
      </c>
      <c r="C55" s="52" t="s">
        <v>12</v>
      </c>
      <c r="D55" s="23">
        <f>Design!K41</f>
        <v>3.5501534752454287</v>
      </c>
      <c r="F55" s="51" t="s">
        <v>8</v>
      </c>
      <c r="G55" s="14">
        <f>$B$15</f>
        <v>20</v>
      </c>
      <c r="H55" s="52" t="s">
        <v>12</v>
      </c>
      <c r="I55" s="23">
        <f>Design!K42</f>
        <v>3.8648441653658314</v>
      </c>
      <c r="K55" s="51" t="s">
        <v>8</v>
      </c>
      <c r="L55" s="14">
        <f>$B$15</f>
        <v>20</v>
      </c>
      <c r="M55" s="52" t="s">
        <v>12</v>
      </c>
      <c r="N55" s="23">
        <f>Design!K43</f>
        <v>4.1579749898029723</v>
      </c>
    </row>
    <row r="56" spans="1:14" ht="20.100000000000001" customHeight="1" thickBot="1" x14ac:dyDescent="0.3">
      <c r="A56" s="53" t="s">
        <v>9</v>
      </c>
      <c r="B56" s="54">
        <f>2*B55</f>
        <v>40</v>
      </c>
      <c r="C56" s="55" t="s">
        <v>13</v>
      </c>
      <c r="D56" s="24">
        <v>0</v>
      </c>
      <c r="F56" s="53" t="s">
        <v>9</v>
      </c>
      <c r="G56" s="54">
        <f>2*G55</f>
        <v>40</v>
      </c>
      <c r="H56" s="55" t="s">
        <v>13</v>
      </c>
      <c r="I56" s="89">
        <v>0</v>
      </c>
      <c r="K56" s="53" t="s">
        <v>9</v>
      </c>
      <c r="L56" s="54">
        <f>2*L55</f>
        <v>40</v>
      </c>
      <c r="M56" s="55" t="s">
        <v>13</v>
      </c>
      <c r="N56" s="89">
        <v>0</v>
      </c>
    </row>
    <row r="57" spans="1:14" ht="20.100000000000001" customHeight="1" thickBot="1" x14ac:dyDescent="0.3">
      <c r="A57" s="56"/>
      <c r="B57" s="14"/>
      <c r="C57" s="57"/>
      <c r="D57" s="23"/>
      <c r="F57" s="56"/>
      <c r="G57" s="14"/>
      <c r="H57" s="57"/>
      <c r="I57" s="23"/>
      <c r="K57" s="56"/>
      <c r="L57" s="14"/>
      <c r="M57" s="57"/>
      <c r="N57" s="23"/>
    </row>
    <row r="58" spans="1:14" ht="20.100000000000001" customHeight="1" x14ac:dyDescent="0.25">
      <c r="A58" s="356" t="s">
        <v>118</v>
      </c>
      <c r="B58" s="329"/>
      <c r="C58" s="329"/>
      <c r="D58" s="357"/>
      <c r="F58" s="356" t="s">
        <v>118</v>
      </c>
      <c r="G58" s="329"/>
      <c r="H58" s="329"/>
      <c r="I58" s="357"/>
      <c r="K58" s="356" t="s">
        <v>118</v>
      </c>
      <c r="L58" s="329"/>
      <c r="M58" s="329"/>
      <c r="N58" s="357"/>
    </row>
    <row r="59" spans="1:14" ht="20.100000000000001" customHeight="1" x14ac:dyDescent="0.25">
      <c r="A59" s="358" t="s">
        <v>75</v>
      </c>
      <c r="B59" s="359"/>
      <c r="C59" s="359"/>
      <c r="D59" s="360"/>
      <c r="F59" s="358" t="s">
        <v>75</v>
      </c>
      <c r="G59" s="359"/>
      <c r="H59" s="359"/>
      <c r="I59" s="360"/>
      <c r="K59" s="358" t="s">
        <v>75</v>
      </c>
      <c r="L59" s="359"/>
      <c r="M59" s="359"/>
      <c r="N59" s="360"/>
    </row>
    <row r="60" spans="1:14" ht="20.100000000000001" customHeight="1" x14ac:dyDescent="0.25">
      <c r="A60" s="20" t="s">
        <v>77</v>
      </c>
      <c r="B60" s="46" t="s">
        <v>3</v>
      </c>
      <c r="C60" s="46" t="s">
        <v>76</v>
      </c>
      <c r="D60" s="47" t="s">
        <v>5</v>
      </c>
      <c r="F60" s="20" t="s">
        <v>77</v>
      </c>
      <c r="G60" s="46" t="s">
        <v>3</v>
      </c>
      <c r="H60" s="46" t="s">
        <v>76</v>
      </c>
      <c r="I60" s="47" t="s">
        <v>5</v>
      </c>
      <c r="K60" s="20" t="s">
        <v>77</v>
      </c>
      <c r="L60" s="46" t="s">
        <v>3</v>
      </c>
      <c r="M60" s="46" t="s">
        <v>76</v>
      </c>
      <c r="N60" s="47" t="s">
        <v>5</v>
      </c>
    </row>
    <row r="61" spans="1:14" ht="20.100000000000001" customHeight="1" x14ac:dyDescent="0.25">
      <c r="A61" s="48" t="s">
        <v>7</v>
      </c>
      <c r="B61" s="14">
        <v>0</v>
      </c>
      <c r="C61" s="49" t="s">
        <v>11</v>
      </c>
      <c r="D61" s="23">
        <v>0</v>
      </c>
      <c r="F61" s="48" t="s">
        <v>7</v>
      </c>
      <c r="G61" s="14">
        <v>0</v>
      </c>
      <c r="H61" s="49" t="s">
        <v>11</v>
      </c>
      <c r="I61" s="23">
        <v>0</v>
      </c>
      <c r="K61" s="48" t="s">
        <v>7</v>
      </c>
      <c r="L61" s="14">
        <v>0</v>
      </c>
      <c r="M61" s="49" t="s">
        <v>11</v>
      </c>
      <c r="N61" s="23">
        <v>0</v>
      </c>
    </row>
    <row r="62" spans="1:14" ht="20.100000000000001" customHeight="1" x14ac:dyDescent="0.25">
      <c r="A62" s="51" t="s">
        <v>8</v>
      </c>
      <c r="B62" s="14">
        <f>$B$22</f>
        <v>10</v>
      </c>
      <c r="C62" s="52" t="s">
        <v>12</v>
      </c>
      <c r="D62" s="23">
        <f>Design!K54</f>
        <v>10.338076305986611</v>
      </c>
      <c r="F62" s="51" t="s">
        <v>8</v>
      </c>
      <c r="G62" s="14">
        <f>$B$22</f>
        <v>10</v>
      </c>
      <c r="H62" s="52" t="s">
        <v>12</v>
      </c>
      <c r="I62" s="23">
        <f>Design!K55</f>
        <v>11.172438464597858</v>
      </c>
      <c r="K62" s="51" t="s">
        <v>8</v>
      </c>
      <c r="L62" s="14">
        <f>$B$22</f>
        <v>10</v>
      </c>
      <c r="M62" s="52" t="s">
        <v>12</v>
      </c>
      <c r="N62" s="23">
        <f>Design!K56</f>
        <v>12.106616211368104</v>
      </c>
    </row>
    <row r="63" spans="1:14" ht="20.100000000000001" customHeight="1" thickBot="1" x14ac:dyDescent="0.3">
      <c r="A63" s="53" t="s">
        <v>9</v>
      </c>
      <c r="B63" s="54">
        <f>2*B62</f>
        <v>20</v>
      </c>
      <c r="C63" s="55" t="s">
        <v>13</v>
      </c>
      <c r="D63" s="89">
        <v>0</v>
      </c>
      <c r="F63" s="53" t="s">
        <v>9</v>
      </c>
      <c r="G63" s="54">
        <f>2*G62</f>
        <v>20</v>
      </c>
      <c r="H63" s="55" t="s">
        <v>13</v>
      </c>
      <c r="I63" s="89">
        <v>0</v>
      </c>
      <c r="K63" s="53" t="s">
        <v>9</v>
      </c>
      <c r="L63" s="54">
        <f>2*L62</f>
        <v>20</v>
      </c>
      <c r="M63" s="55" t="s">
        <v>13</v>
      </c>
      <c r="N63" s="89">
        <v>0</v>
      </c>
    </row>
    <row r="64" spans="1:14" ht="20.100000000000001" customHeight="1" x14ac:dyDescent="0.25">
      <c r="A64" s="58"/>
      <c r="B64" s="59"/>
      <c r="C64" s="59"/>
      <c r="D64" s="30"/>
      <c r="F64" s="58"/>
      <c r="G64" s="59"/>
      <c r="H64" s="59"/>
      <c r="I64" s="30"/>
      <c r="K64" s="58"/>
      <c r="L64" s="59"/>
      <c r="M64" s="59"/>
      <c r="N64" s="30"/>
    </row>
    <row r="65" spans="1:14" ht="20.100000000000001" customHeight="1" x14ac:dyDescent="0.25">
      <c r="A65" s="58"/>
      <c r="B65" s="59"/>
      <c r="C65" s="59"/>
      <c r="D65" s="30"/>
      <c r="F65" s="58"/>
      <c r="G65" s="59"/>
      <c r="H65" s="59"/>
      <c r="I65" s="30"/>
      <c r="K65" s="58"/>
      <c r="L65" s="59"/>
      <c r="M65" s="59"/>
      <c r="N65" s="30"/>
    </row>
    <row r="66" spans="1:14" ht="20.100000000000001" customHeight="1" x14ac:dyDescent="0.25">
      <c r="A66" s="58"/>
      <c r="B66" s="59"/>
      <c r="C66" s="59"/>
      <c r="D66" s="30"/>
      <c r="F66" s="58"/>
      <c r="G66" s="59"/>
      <c r="H66" s="59"/>
      <c r="I66" s="30"/>
      <c r="K66" s="58"/>
      <c r="L66" s="59"/>
      <c r="M66" s="59"/>
      <c r="N66" s="30"/>
    </row>
    <row r="67" spans="1:14" ht="20.100000000000001" customHeight="1" x14ac:dyDescent="0.25">
      <c r="A67" s="58"/>
      <c r="B67" s="59"/>
      <c r="C67" s="59"/>
      <c r="D67" s="30"/>
      <c r="F67" s="58"/>
      <c r="G67" s="59"/>
      <c r="H67" s="59"/>
      <c r="I67" s="30"/>
      <c r="K67" s="58"/>
      <c r="L67" s="59"/>
      <c r="M67" s="59"/>
      <c r="N67" s="30"/>
    </row>
    <row r="68" spans="1:14" ht="20.100000000000001" customHeight="1" x14ac:dyDescent="0.25">
      <c r="A68" s="58"/>
      <c r="B68" s="59"/>
      <c r="C68" s="59"/>
      <c r="D68" s="30"/>
      <c r="F68" s="58"/>
      <c r="G68" s="59"/>
      <c r="H68" s="59"/>
      <c r="I68" s="30"/>
      <c r="K68" s="58"/>
      <c r="L68" s="59"/>
      <c r="M68" s="59"/>
      <c r="N68" s="30"/>
    </row>
    <row r="69" spans="1:14" ht="20.100000000000001" customHeight="1" x14ac:dyDescent="0.25">
      <c r="A69" s="58"/>
      <c r="B69" s="59"/>
      <c r="C69" s="59"/>
      <c r="D69" s="30"/>
      <c r="F69" s="58"/>
      <c r="G69" s="59"/>
      <c r="H69" s="59"/>
      <c r="I69" s="30"/>
      <c r="K69" s="58"/>
      <c r="L69" s="59"/>
      <c r="M69" s="59"/>
      <c r="N69" s="30"/>
    </row>
    <row r="70" spans="1:14" ht="20.100000000000001" customHeight="1" x14ac:dyDescent="0.25">
      <c r="A70" s="58"/>
      <c r="B70" s="59"/>
      <c r="C70" s="59"/>
      <c r="D70" s="30"/>
      <c r="F70" s="58"/>
      <c r="G70" s="59"/>
      <c r="H70" s="59"/>
      <c r="I70" s="30"/>
      <c r="K70" s="58"/>
      <c r="L70" s="59"/>
      <c r="M70" s="59"/>
      <c r="N70" s="30"/>
    </row>
    <row r="71" spans="1:14" ht="20.100000000000001" customHeight="1" x14ac:dyDescent="0.25">
      <c r="A71" s="58"/>
      <c r="B71" s="59"/>
      <c r="C71" s="59"/>
      <c r="D71" s="30"/>
      <c r="F71" s="58"/>
      <c r="G71" s="59"/>
      <c r="H71" s="59"/>
      <c r="I71" s="30"/>
      <c r="K71" s="58"/>
      <c r="L71" s="59"/>
      <c r="M71" s="59"/>
      <c r="N71" s="30"/>
    </row>
    <row r="72" spans="1:14" ht="20.100000000000001" customHeight="1" x14ac:dyDescent="0.25">
      <c r="A72" s="58"/>
      <c r="B72" s="59"/>
      <c r="C72" s="59"/>
      <c r="D72" s="30"/>
      <c r="F72" s="58"/>
      <c r="G72" s="59"/>
      <c r="H72" s="59"/>
      <c r="I72" s="30"/>
      <c r="K72" s="58"/>
      <c r="L72" s="59"/>
      <c r="M72" s="59"/>
      <c r="N72" s="30"/>
    </row>
    <row r="73" spans="1:14" ht="20.100000000000001" customHeight="1" x14ac:dyDescent="0.25">
      <c r="A73" s="58"/>
      <c r="B73" s="59"/>
      <c r="C73" s="59"/>
      <c r="D73" s="30"/>
      <c r="F73" s="58"/>
      <c r="G73" s="59"/>
      <c r="H73" s="59"/>
      <c r="I73" s="30"/>
      <c r="K73" s="58"/>
      <c r="L73" s="59"/>
      <c r="M73" s="59"/>
      <c r="N73" s="30"/>
    </row>
    <row r="74" spans="1:14" ht="20.100000000000001" customHeight="1" x14ac:dyDescent="0.25">
      <c r="A74" s="58"/>
      <c r="B74" s="59"/>
      <c r="C74" s="59"/>
      <c r="D74" s="30"/>
      <c r="F74" s="58"/>
      <c r="G74" s="59"/>
      <c r="H74" s="59"/>
      <c r="I74" s="30"/>
      <c r="K74" s="58"/>
      <c r="L74" s="59"/>
      <c r="M74" s="59"/>
      <c r="N74" s="30"/>
    </row>
    <row r="75" spans="1:14" ht="20.100000000000001" customHeight="1" x14ac:dyDescent="0.25">
      <c r="A75" s="58"/>
      <c r="B75" s="59"/>
      <c r="C75" s="59"/>
      <c r="D75" s="30"/>
      <c r="F75" s="58"/>
      <c r="G75" s="59"/>
      <c r="H75" s="59"/>
      <c r="I75" s="30"/>
      <c r="K75" s="58"/>
      <c r="L75" s="59"/>
      <c r="M75" s="59"/>
      <c r="N75" s="30"/>
    </row>
    <row r="76" spans="1:14" ht="20.100000000000001" customHeight="1" x14ac:dyDescent="0.25">
      <c r="A76" s="58"/>
      <c r="B76" s="59"/>
      <c r="C76" s="59"/>
      <c r="D76" s="30"/>
      <c r="F76" s="58"/>
      <c r="G76" s="59"/>
      <c r="H76" s="59"/>
      <c r="I76" s="30"/>
      <c r="K76" s="58"/>
      <c r="L76" s="59"/>
      <c r="M76" s="59"/>
      <c r="N76" s="30"/>
    </row>
    <row r="77" spans="1:14" ht="20.100000000000001" customHeight="1" x14ac:dyDescent="0.25">
      <c r="A77" s="58"/>
      <c r="B77" s="59"/>
      <c r="C77" s="59"/>
      <c r="D77" s="30"/>
      <c r="F77" s="58"/>
      <c r="G77" s="59"/>
      <c r="H77" s="59"/>
      <c r="I77" s="30"/>
      <c r="K77" s="58"/>
      <c r="L77" s="59"/>
      <c r="M77" s="59"/>
      <c r="N77" s="30"/>
    </row>
    <row r="78" spans="1:14" ht="20.100000000000001" customHeight="1" x14ac:dyDescent="0.25">
      <c r="A78" s="58"/>
      <c r="B78" s="59"/>
      <c r="C78" s="59"/>
      <c r="D78" s="30"/>
      <c r="F78" s="58"/>
      <c r="G78" s="59"/>
      <c r="H78" s="59"/>
      <c r="I78" s="30"/>
      <c r="K78" s="58"/>
      <c r="L78" s="59"/>
      <c r="M78" s="59"/>
      <c r="N78" s="30"/>
    </row>
    <row r="79" spans="1:14" ht="20.100000000000001" customHeight="1" x14ac:dyDescent="0.25">
      <c r="A79" s="58"/>
      <c r="B79" s="59"/>
      <c r="C79" s="59"/>
      <c r="D79" s="30"/>
      <c r="F79" s="58"/>
      <c r="G79" s="59"/>
      <c r="H79" s="59"/>
      <c r="I79" s="30"/>
      <c r="K79" s="58"/>
      <c r="L79" s="59"/>
      <c r="M79" s="59"/>
      <c r="N79" s="30"/>
    </row>
    <row r="80" spans="1:14" ht="20.100000000000001" customHeight="1" x14ac:dyDescent="0.25">
      <c r="A80" s="58"/>
      <c r="B80" s="59"/>
      <c r="C80" s="59"/>
      <c r="D80" s="30"/>
      <c r="F80" s="58"/>
      <c r="G80" s="59"/>
      <c r="H80" s="59"/>
      <c r="I80" s="30"/>
      <c r="K80" s="58"/>
      <c r="L80" s="59"/>
      <c r="M80" s="59"/>
      <c r="N80" s="30"/>
    </row>
    <row r="81" spans="1:14" ht="20.100000000000001" customHeight="1" x14ac:dyDescent="0.25">
      <c r="A81" s="58"/>
      <c r="B81" s="59"/>
      <c r="C81" s="59"/>
      <c r="D81" s="30"/>
      <c r="F81" s="58"/>
      <c r="G81" s="59"/>
      <c r="H81" s="59"/>
      <c r="I81" s="30"/>
      <c r="K81" s="58"/>
      <c r="L81" s="59"/>
      <c r="M81" s="59"/>
      <c r="N81" s="30"/>
    </row>
    <row r="82" spans="1:14" ht="20.100000000000001" customHeight="1" x14ac:dyDescent="0.25">
      <c r="A82" s="58"/>
      <c r="B82" s="59"/>
      <c r="C82" s="59"/>
      <c r="D82" s="30"/>
      <c r="F82" s="58"/>
      <c r="G82" s="59"/>
      <c r="H82" s="59"/>
      <c r="I82" s="30"/>
      <c r="K82" s="58"/>
      <c r="L82" s="59"/>
      <c r="M82" s="59"/>
      <c r="N82" s="30"/>
    </row>
    <row r="83" spans="1:14" ht="20.100000000000001" customHeight="1" x14ac:dyDescent="0.25">
      <c r="A83" s="58"/>
      <c r="B83" s="59"/>
      <c r="C83" s="59"/>
      <c r="D83" s="30"/>
      <c r="F83" s="58"/>
      <c r="G83" s="59"/>
      <c r="H83" s="59"/>
      <c r="I83" s="30"/>
      <c r="K83" s="58"/>
      <c r="L83" s="59"/>
      <c r="M83" s="59"/>
      <c r="N83" s="30"/>
    </row>
    <row r="84" spans="1:14" ht="20.100000000000001" customHeight="1" x14ac:dyDescent="0.25">
      <c r="A84" s="58"/>
      <c r="B84" s="59"/>
      <c r="C84" s="59"/>
      <c r="D84" s="30"/>
      <c r="F84" s="58"/>
      <c r="G84" s="59"/>
      <c r="H84" s="59"/>
      <c r="I84" s="30"/>
      <c r="K84" s="58"/>
      <c r="L84" s="59"/>
      <c r="M84" s="59"/>
      <c r="N84" s="30"/>
    </row>
    <row r="85" spans="1:14" ht="20.100000000000001" customHeight="1" x14ac:dyDescent="0.25">
      <c r="A85" s="58"/>
      <c r="B85" s="59"/>
      <c r="C85" s="7" t="s">
        <v>119</v>
      </c>
      <c r="D85" s="61">
        <f>0.5*B56*D55*60</f>
        <v>4260.1841702945148</v>
      </c>
      <c r="F85" s="58"/>
      <c r="G85" s="59"/>
      <c r="H85" s="7" t="s">
        <v>119</v>
      </c>
      <c r="I85" s="61">
        <f>0.5*G56*I55*60</f>
        <v>4637.812998438998</v>
      </c>
      <c r="K85" s="58"/>
      <c r="L85" s="59"/>
      <c r="M85" s="7" t="s">
        <v>119</v>
      </c>
      <c r="N85" s="61">
        <f>0.5*L56*N55*60</f>
        <v>4989.569987763567</v>
      </c>
    </row>
    <row r="86" spans="1:14" ht="20.100000000000001" customHeight="1" x14ac:dyDescent="0.25">
      <c r="A86" s="58"/>
      <c r="B86" s="59"/>
      <c r="C86" s="7" t="s">
        <v>120</v>
      </c>
      <c r="D86" s="61">
        <f>0.5*B63*D62*60</f>
        <v>6202.8457835919671</v>
      </c>
      <c r="F86" s="58"/>
      <c r="G86" s="59"/>
      <c r="H86" s="7" t="s">
        <v>120</v>
      </c>
      <c r="I86" s="61">
        <f>0.5*G63*I62*60</f>
        <v>6703.4630787587157</v>
      </c>
      <c r="K86" s="58"/>
      <c r="L86" s="59"/>
      <c r="M86" s="7" t="s">
        <v>120</v>
      </c>
      <c r="N86" s="61">
        <f>0.5*L63*N62*60</f>
        <v>7263.9697268208629</v>
      </c>
    </row>
    <row r="87" spans="1:14" ht="20.100000000000001" customHeight="1" thickBot="1" x14ac:dyDescent="0.3">
      <c r="A87" s="62"/>
      <c r="B87" s="63"/>
      <c r="C87" s="64" t="s">
        <v>95</v>
      </c>
      <c r="D87" s="65">
        <f>D86-D85</f>
        <v>1942.6616132974523</v>
      </c>
      <c r="F87" s="62"/>
      <c r="G87" s="63"/>
      <c r="H87" s="64" t="s">
        <v>95</v>
      </c>
      <c r="I87" s="65">
        <f>I86-I85</f>
        <v>2065.6500803197177</v>
      </c>
      <c r="K87" s="62"/>
      <c r="L87" s="63"/>
      <c r="M87" s="64" t="s">
        <v>95</v>
      </c>
      <c r="N87" s="65">
        <f>N86-N85</f>
        <v>2274.3997390572958</v>
      </c>
    </row>
    <row r="88" spans="1:14" ht="20.100000000000001" customHeight="1" x14ac:dyDescent="0.25"/>
  </sheetData>
  <sheetProtection password="DFCF" sheet="1" objects="1" scenarios="1" selectLockedCells="1" selectUnlockedCells="1"/>
  <mergeCells count="36">
    <mergeCell ref="A59:D59"/>
    <mergeCell ref="F59:I59"/>
    <mergeCell ref="K59:N59"/>
    <mergeCell ref="A52:D52"/>
    <mergeCell ref="F52:I52"/>
    <mergeCell ref="K52:N52"/>
    <mergeCell ref="A58:D58"/>
    <mergeCell ref="F58:I58"/>
    <mergeCell ref="K58:N58"/>
    <mergeCell ref="A50:D50"/>
    <mergeCell ref="F50:I50"/>
    <mergeCell ref="K50:N50"/>
    <mergeCell ref="A51:D51"/>
    <mergeCell ref="F51:I51"/>
    <mergeCell ref="K51:N51"/>
    <mergeCell ref="A18:D18"/>
    <mergeCell ref="F18:I18"/>
    <mergeCell ref="K18:N18"/>
    <mergeCell ref="A19:D19"/>
    <mergeCell ref="F19:I19"/>
    <mergeCell ref="K19:N19"/>
    <mergeCell ref="A11:D11"/>
    <mergeCell ref="F11:I11"/>
    <mergeCell ref="K11:N11"/>
    <mergeCell ref="A12:D12"/>
    <mergeCell ref="F12:I12"/>
    <mergeCell ref="K12:N12"/>
    <mergeCell ref="A1:N1"/>
    <mergeCell ref="A3:N3"/>
    <mergeCell ref="A10:D10"/>
    <mergeCell ref="F10:I10"/>
    <mergeCell ref="K10:N10"/>
    <mergeCell ref="A2:N2"/>
    <mergeCell ref="C5:G5"/>
    <mergeCell ref="H5:L5"/>
    <mergeCell ref="G4:H4"/>
  </mergeCells>
  <phoneticPr fontId="4" type="noConversion"/>
  <printOptions horizontalCentered="1" verticalCentered="1"/>
  <pageMargins left="0.5" right="0.5" top="0.5" bottom="0.5" header="0.5" footer="0.25"/>
  <pageSetup scale="55" fitToHeight="2" orientation="landscape" r:id="rId1"/>
  <headerFooter alignWithMargins="0">
    <oddFooter>&amp;L&amp;F&amp;CPage &amp;P of &amp;N&amp;R&amp;D</oddFooter>
  </headerFooter>
  <rowBreaks count="1" manualBreakCount="1">
    <brk id="48" max="1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14"/>
  </sheetPr>
  <dimension ref="A1:N94"/>
  <sheetViews>
    <sheetView topLeftCell="A28" zoomScaleNormal="100" workbookViewId="0">
      <selection activeCell="F6" sqref="F6"/>
    </sheetView>
  </sheetViews>
  <sheetFormatPr defaultColWidth="15.6640625" defaultRowHeight="13.2" x14ac:dyDescent="0.25"/>
  <cols>
    <col min="1" max="4" width="18.6640625" style="34" customWidth="1"/>
    <col min="5" max="5" width="4.6640625" style="34" customWidth="1"/>
    <col min="6" max="9" width="18.6640625" style="34" customWidth="1"/>
    <col min="10" max="10" width="4.6640625" style="34" customWidth="1"/>
    <col min="11" max="14" width="18.6640625" style="34" customWidth="1"/>
    <col min="15" max="16384" width="15.6640625" style="34"/>
  </cols>
  <sheetData>
    <row r="1" spans="1:14" ht="20.100000000000001" customHeight="1" x14ac:dyDescent="0.4">
      <c r="A1" s="347" t="s">
        <v>108</v>
      </c>
      <c r="B1" s="347"/>
      <c r="C1" s="347"/>
      <c r="D1" s="347"/>
      <c r="E1" s="347"/>
      <c r="F1" s="347"/>
      <c r="G1" s="347"/>
      <c r="H1" s="347"/>
      <c r="I1" s="347"/>
      <c r="J1" s="347"/>
      <c r="K1" s="347"/>
      <c r="L1" s="347"/>
      <c r="M1" s="347"/>
      <c r="N1" s="347"/>
    </row>
    <row r="2" spans="1:14" ht="20.100000000000001" customHeight="1" x14ac:dyDescent="0.4">
      <c r="A2" s="347" t="s">
        <v>110</v>
      </c>
      <c r="B2" s="347"/>
      <c r="C2" s="347"/>
      <c r="D2" s="347"/>
      <c r="E2" s="347"/>
      <c r="F2" s="347"/>
      <c r="G2" s="347"/>
      <c r="H2" s="347"/>
      <c r="I2" s="347"/>
      <c r="J2" s="347"/>
      <c r="K2" s="347"/>
      <c r="L2" s="347"/>
      <c r="M2" s="347"/>
      <c r="N2" s="347"/>
    </row>
    <row r="3" spans="1:14" ht="20.100000000000001" customHeight="1" x14ac:dyDescent="0.3">
      <c r="A3" s="348" t="str">
        <f>Design!I3</f>
        <v>Spreadsheet created by Christopher D. Barnes, PE, CPESC, CPSWQ, CMS4S</v>
      </c>
      <c r="B3" s="348"/>
      <c r="C3" s="348"/>
      <c r="D3" s="348"/>
      <c r="E3" s="348"/>
      <c r="F3" s="348"/>
      <c r="G3" s="348"/>
      <c r="H3" s="348"/>
      <c r="I3" s="348"/>
      <c r="J3" s="348"/>
      <c r="K3" s="348"/>
      <c r="L3" s="348"/>
      <c r="M3" s="348"/>
      <c r="N3" s="348"/>
    </row>
    <row r="4" spans="1:14" ht="20.100000000000001" customHeight="1" thickBot="1" x14ac:dyDescent="0.3">
      <c r="A4" s="27"/>
      <c r="B4" s="27"/>
      <c r="C4" s="27"/>
      <c r="D4" s="27"/>
      <c r="E4" s="27"/>
      <c r="F4" s="27"/>
      <c r="G4" s="354" t="str">
        <f>Design!I4</f>
        <v>Version 1/9/2017</v>
      </c>
      <c r="H4" s="355"/>
      <c r="I4" s="27"/>
      <c r="J4" s="27"/>
      <c r="K4" s="27"/>
      <c r="L4" s="27"/>
      <c r="M4" s="27"/>
      <c r="N4" s="27"/>
    </row>
    <row r="5" spans="1:14" ht="20.100000000000001" customHeight="1" thickBot="1" x14ac:dyDescent="0.3">
      <c r="A5" s="27"/>
      <c r="B5" s="27"/>
      <c r="C5" s="286" t="s">
        <v>86</v>
      </c>
      <c r="D5" s="287"/>
      <c r="E5" s="287"/>
      <c r="F5" s="287"/>
      <c r="G5" s="288"/>
      <c r="H5" s="286" t="s">
        <v>87</v>
      </c>
      <c r="I5" s="287"/>
      <c r="J5" s="287"/>
      <c r="K5" s="287"/>
      <c r="L5" s="288"/>
      <c r="M5" s="27"/>
      <c r="N5" s="27"/>
    </row>
    <row r="6" spans="1:14" ht="20.100000000000001" customHeight="1" x14ac:dyDescent="0.35">
      <c r="A6" s="27"/>
      <c r="B6" s="27"/>
      <c r="C6" s="56"/>
      <c r="D6" s="7" t="s">
        <v>113</v>
      </c>
      <c r="E6" s="104" t="s">
        <v>112</v>
      </c>
      <c r="F6" s="82">
        <f>Design!$I$18</f>
        <v>20</v>
      </c>
      <c r="G6" s="105" t="s">
        <v>116</v>
      </c>
      <c r="H6" s="56"/>
      <c r="I6" s="7" t="s">
        <v>113</v>
      </c>
      <c r="J6" s="104" t="s">
        <v>112</v>
      </c>
      <c r="K6" s="82">
        <f>Design!$I$22</f>
        <v>10</v>
      </c>
      <c r="L6" s="105" t="s">
        <v>116</v>
      </c>
      <c r="M6" s="27"/>
      <c r="N6" s="27"/>
    </row>
    <row r="7" spans="1:14" ht="20.100000000000001" customHeight="1" x14ac:dyDescent="0.25">
      <c r="A7" s="27"/>
      <c r="B7" s="27"/>
      <c r="C7" s="56"/>
      <c r="D7" s="7" t="s">
        <v>114</v>
      </c>
      <c r="E7" s="104" t="s">
        <v>112</v>
      </c>
      <c r="F7" s="82">
        <f>Design!$I$19</f>
        <v>2</v>
      </c>
      <c r="G7" s="105" t="s">
        <v>2</v>
      </c>
      <c r="H7" s="56"/>
      <c r="I7" s="7" t="s">
        <v>114</v>
      </c>
      <c r="J7" s="104" t="s">
        <v>112</v>
      </c>
      <c r="K7" s="82">
        <f>Design!$I$23</f>
        <v>2</v>
      </c>
      <c r="L7" s="105" t="s">
        <v>2</v>
      </c>
      <c r="M7" s="27"/>
      <c r="N7" s="27"/>
    </row>
    <row r="8" spans="1:14" ht="20.100000000000001" customHeight="1" thickBot="1" x14ac:dyDescent="0.3">
      <c r="A8" s="27"/>
      <c r="B8" s="27"/>
      <c r="C8" s="106"/>
      <c r="D8" s="10" t="s">
        <v>115</v>
      </c>
      <c r="E8" s="107" t="s">
        <v>112</v>
      </c>
      <c r="F8" s="95">
        <f>Design!$I$20</f>
        <v>0.40000000000000019</v>
      </c>
      <c r="G8" s="97"/>
      <c r="H8" s="106"/>
      <c r="I8" s="10" t="s">
        <v>115</v>
      </c>
      <c r="J8" s="107" t="s">
        <v>112</v>
      </c>
      <c r="K8" s="95">
        <f>Design!$I$24</f>
        <v>0.86000000000000054</v>
      </c>
      <c r="L8" s="97"/>
      <c r="M8" s="27"/>
      <c r="N8" s="27"/>
    </row>
    <row r="9" spans="1:14" ht="20.100000000000001" customHeight="1" thickBot="1" x14ac:dyDescent="0.3">
      <c r="A9" s="27"/>
      <c r="B9" s="27"/>
      <c r="C9" s="27"/>
      <c r="D9" s="27"/>
      <c r="E9" s="27"/>
      <c r="F9" s="27"/>
      <c r="G9" s="27"/>
      <c r="H9" s="27"/>
      <c r="I9" s="27"/>
      <c r="J9" s="27"/>
      <c r="K9" s="27"/>
      <c r="L9" s="27"/>
      <c r="M9" s="27"/>
      <c r="N9" s="27"/>
    </row>
    <row r="10" spans="1:14" ht="20.100000000000001" customHeight="1" thickBot="1" x14ac:dyDescent="0.3">
      <c r="A10" s="286" t="s">
        <v>74</v>
      </c>
      <c r="B10" s="287"/>
      <c r="C10" s="287"/>
      <c r="D10" s="288"/>
      <c r="E10" s="27"/>
      <c r="F10" s="286" t="s">
        <v>78</v>
      </c>
      <c r="G10" s="287"/>
      <c r="H10" s="287"/>
      <c r="I10" s="288"/>
      <c r="K10" s="286" t="s">
        <v>79</v>
      </c>
      <c r="L10" s="287"/>
      <c r="M10" s="287"/>
      <c r="N10" s="288"/>
    </row>
    <row r="11" spans="1:14" ht="20.100000000000001" customHeight="1" x14ac:dyDescent="0.25">
      <c r="A11" s="356" t="s">
        <v>103</v>
      </c>
      <c r="B11" s="329"/>
      <c r="C11" s="329"/>
      <c r="D11" s="357"/>
      <c r="E11" s="27"/>
      <c r="F11" s="356" t="s">
        <v>103</v>
      </c>
      <c r="G11" s="329"/>
      <c r="H11" s="329"/>
      <c r="I11" s="357"/>
      <c r="K11" s="356" t="s">
        <v>103</v>
      </c>
      <c r="L11" s="329"/>
      <c r="M11" s="329"/>
      <c r="N11" s="357"/>
    </row>
    <row r="12" spans="1:14" ht="20.100000000000001" customHeight="1" x14ac:dyDescent="0.25">
      <c r="A12" s="358" t="s">
        <v>75</v>
      </c>
      <c r="B12" s="359"/>
      <c r="C12" s="359"/>
      <c r="D12" s="360"/>
      <c r="E12" s="27"/>
      <c r="F12" s="358" t="s">
        <v>75</v>
      </c>
      <c r="G12" s="359"/>
      <c r="H12" s="359"/>
      <c r="I12" s="360"/>
      <c r="K12" s="358" t="s">
        <v>75</v>
      </c>
      <c r="L12" s="359"/>
      <c r="M12" s="359"/>
      <c r="N12" s="360"/>
    </row>
    <row r="13" spans="1:14" ht="20.100000000000001" customHeight="1" x14ac:dyDescent="0.25">
      <c r="A13" s="20" t="s">
        <v>77</v>
      </c>
      <c r="B13" s="46" t="s">
        <v>3</v>
      </c>
      <c r="C13" s="46" t="s">
        <v>76</v>
      </c>
      <c r="D13" s="47" t="s">
        <v>5</v>
      </c>
      <c r="E13" s="27"/>
      <c r="F13" s="20" t="s">
        <v>77</v>
      </c>
      <c r="G13" s="46" t="s">
        <v>3</v>
      </c>
      <c r="H13" s="46" t="s">
        <v>76</v>
      </c>
      <c r="I13" s="47" t="s">
        <v>5</v>
      </c>
      <c r="K13" s="20" t="s">
        <v>77</v>
      </c>
      <c r="L13" s="46" t="s">
        <v>3</v>
      </c>
      <c r="M13" s="46" t="s">
        <v>76</v>
      </c>
      <c r="N13" s="47" t="s">
        <v>5</v>
      </c>
    </row>
    <row r="14" spans="1:14" ht="20.100000000000001" customHeight="1" x14ac:dyDescent="0.25">
      <c r="A14" s="48" t="s">
        <v>7</v>
      </c>
      <c r="B14" s="14">
        <v>0</v>
      </c>
      <c r="C14" s="49" t="s">
        <v>11</v>
      </c>
      <c r="D14" s="23">
        <v>0</v>
      </c>
      <c r="E14" s="50"/>
      <c r="F14" s="48" t="s">
        <v>7</v>
      </c>
      <c r="G14" s="14">
        <v>0</v>
      </c>
      <c r="H14" s="49" t="s">
        <v>11</v>
      </c>
      <c r="I14" s="23">
        <v>0</v>
      </c>
      <c r="K14" s="48" t="s">
        <v>7</v>
      </c>
      <c r="L14" s="14">
        <v>0</v>
      </c>
      <c r="M14" s="49" t="s">
        <v>11</v>
      </c>
      <c r="N14" s="23">
        <v>0</v>
      </c>
    </row>
    <row r="15" spans="1:14" ht="20.100000000000001" customHeight="1" x14ac:dyDescent="0.25">
      <c r="A15" s="51" t="s">
        <v>8</v>
      </c>
      <c r="B15" s="14">
        <f>VLOOKUP(D49,'Area C'!A6:S196,19)</f>
        <v>40.82719643403918</v>
      </c>
      <c r="C15" s="52" t="s">
        <v>12</v>
      </c>
      <c r="D15" s="23">
        <f>VLOOKUP(D49,'Area C'!A6:T196,20)</f>
        <v>2.0499999999999998</v>
      </c>
      <c r="E15" s="50"/>
      <c r="F15" s="51" t="s">
        <v>8</v>
      </c>
      <c r="G15" s="14">
        <f>VLOOKUP(I49,'Area C'!$Y$6:$AT$196,19)</f>
        <v>42.591805253712607</v>
      </c>
      <c r="H15" s="52" t="s">
        <v>12</v>
      </c>
      <c r="I15" s="23">
        <f>VLOOKUP(I49,'Area C'!$Y$6:$AT$196,20)</f>
        <v>2.5</v>
      </c>
      <c r="K15" s="51" t="s">
        <v>8</v>
      </c>
      <c r="L15" s="14">
        <f>VLOOKUP(N49,'Area C'!$AW$6:$BR$196,19)</f>
        <v>44.390416441267142</v>
      </c>
      <c r="M15" s="52" t="s">
        <v>12</v>
      </c>
      <c r="N15" s="23">
        <f>VLOOKUP(N49,'Area C'!$AW$6:$BR$196,20)</f>
        <v>2.85</v>
      </c>
    </row>
    <row r="16" spans="1:14" ht="20.100000000000001" customHeight="1" thickBot="1" x14ac:dyDescent="0.3">
      <c r="A16" s="53" t="s">
        <v>9</v>
      </c>
      <c r="B16" s="54">
        <f>(2/D15)*((D46-(0.5*B15*D15*60))/60)+B15</f>
        <v>119.88069798310788</v>
      </c>
      <c r="C16" s="55" t="s">
        <v>13</v>
      </c>
      <c r="D16" s="24">
        <v>0</v>
      </c>
      <c r="E16" s="50"/>
      <c r="F16" s="53" t="s">
        <v>9</v>
      </c>
      <c r="G16" s="54">
        <f>(2/I15)*((I46-(0.5*G15*I15*60))/60)+G15</f>
        <v>121.71914726091849</v>
      </c>
      <c r="H16" s="55" t="s">
        <v>13</v>
      </c>
      <c r="I16" s="24">
        <v>0</v>
      </c>
      <c r="K16" s="53" t="s">
        <v>9</v>
      </c>
      <c r="L16" s="54">
        <f>(2/N15)*((N46-(0.5*L15*N15*60))/60)+L15</f>
        <v>124.0622790700001</v>
      </c>
      <c r="M16" s="55" t="s">
        <v>13</v>
      </c>
      <c r="N16" s="24">
        <v>0</v>
      </c>
    </row>
    <row r="17" spans="1:14" ht="20.100000000000001" customHeight="1" thickBot="1" x14ac:dyDescent="0.3">
      <c r="A17" s="56"/>
      <c r="B17" s="14"/>
      <c r="C17" s="57"/>
      <c r="D17" s="23"/>
      <c r="E17" s="50"/>
      <c r="F17" s="56"/>
      <c r="G17" s="14"/>
      <c r="H17" s="57"/>
      <c r="I17" s="23"/>
      <c r="K17" s="56"/>
      <c r="L17" s="14"/>
      <c r="M17" s="57"/>
      <c r="N17" s="23"/>
    </row>
    <row r="18" spans="1:14" ht="20.100000000000001" customHeight="1" x14ac:dyDescent="0.25">
      <c r="A18" s="356" t="s">
        <v>101</v>
      </c>
      <c r="B18" s="329"/>
      <c r="C18" s="329"/>
      <c r="D18" s="357"/>
      <c r="E18" s="27"/>
      <c r="F18" s="356" t="s">
        <v>101</v>
      </c>
      <c r="G18" s="329"/>
      <c r="H18" s="329"/>
      <c r="I18" s="357"/>
      <c r="K18" s="356" t="s">
        <v>101</v>
      </c>
      <c r="L18" s="329"/>
      <c r="M18" s="329"/>
      <c r="N18" s="357"/>
    </row>
    <row r="19" spans="1:14" ht="20.100000000000001" customHeight="1" x14ac:dyDescent="0.25">
      <c r="A19" s="358" t="s">
        <v>75</v>
      </c>
      <c r="B19" s="359"/>
      <c r="C19" s="359"/>
      <c r="D19" s="360"/>
      <c r="E19" s="27"/>
      <c r="F19" s="358" t="s">
        <v>75</v>
      </c>
      <c r="G19" s="359"/>
      <c r="H19" s="359"/>
      <c r="I19" s="360"/>
      <c r="K19" s="358" t="s">
        <v>75</v>
      </c>
      <c r="L19" s="359"/>
      <c r="M19" s="359"/>
      <c r="N19" s="360"/>
    </row>
    <row r="20" spans="1:14" ht="20.100000000000001" customHeight="1" x14ac:dyDescent="0.25">
      <c r="A20" s="20" t="s">
        <v>77</v>
      </c>
      <c r="B20" s="46" t="s">
        <v>3</v>
      </c>
      <c r="C20" s="46" t="s">
        <v>76</v>
      </c>
      <c r="D20" s="47" t="s">
        <v>5</v>
      </c>
      <c r="E20" s="27"/>
      <c r="F20" s="20" t="s">
        <v>77</v>
      </c>
      <c r="G20" s="46" t="s">
        <v>3</v>
      </c>
      <c r="H20" s="46" t="s">
        <v>76</v>
      </c>
      <c r="I20" s="47" t="s">
        <v>5</v>
      </c>
      <c r="K20" s="20" t="s">
        <v>77</v>
      </c>
      <c r="L20" s="46" t="s">
        <v>3</v>
      </c>
      <c r="M20" s="46" t="s">
        <v>76</v>
      </c>
      <c r="N20" s="47" t="s">
        <v>5</v>
      </c>
    </row>
    <row r="21" spans="1:14" ht="20.100000000000001" customHeight="1" x14ac:dyDescent="0.25">
      <c r="A21" s="48" t="s">
        <v>7</v>
      </c>
      <c r="B21" s="14">
        <v>0</v>
      </c>
      <c r="C21" s="49" t="s">
        <v>11</v>
      </c>
      <c r="D21" s="23">
        <v>0</v>
      </c>
      <c r="E21" s="50"/>
      <c r="F21" s="48" t="s">
        <v>7</v>
      </c>
      <c r="G21" s="14">
        <v>0</v>
      </c>
      <c r="H21" s="49" t="s">
        <v>11</v>
      </c>
      <c r="I21" s="23">
        <v>0</v>
      </c>
      <c r="K21" s="48" t="s">
        <v>7</v>
      </c>
      <c r="L21" s="14">
        <v>0</v>
      </c>
      <c r="M21" s="49" t="s">
        <v>11</v>
      </c>
      <c r="N21" s="23">
        <v>0</v>
      </c>
    </row>
    <row r="22" spans="1:14" ht="20.100000000000001" customHeight="1" x14ac:dyDescent="0.25">
      <c r="A22" s="51" t="s">
        <v>8</v>
      </c>
      <c r="B22" s="14">
        <f>VLOOKUP(D49,'Area C'!A6:F196,6)</f>
        <v>10</v>
      </c>
      <c r="C22" s="52" t="s">
        <v>12</v>
      </c>
      <c r="D22" s="23">
        <f>VLOOKUP(D49,'Area C'!A6:G196,7)</f>
        <v>3.3210193360185287</v>
      </c>
      <c r="E22" s="50"/>
      <c r="F22" s="51" t="s">
        <v>8</v>
      </c>
      <c r="G22" s="14">
        <f>VLOOKUP(I49,'Area C'!$Y$6:$AT$196,6)</f>
        <v>10</v>
      </c>
      <c r="H22" s="52" t="s">
        <v>12</v>
      </c>
      <c r="I22" s="23">
        <f>VLOOKUP(I49,'Area C'!$Y$6:$AT$196,7)</f>
        <v>3.9012547199012344</v>
      </c>
      <c r="K22" s="51" t="s">
        <v>8</v>
      </c>
      <c r="L22" s="14">
        <f>VLOOKUP(N49,'Area C'!$AW$6:$BR$196,6)</f>
        <v>10</v>
      </c>
      <c r="M22" s="52" t="s">
        <v>12</v>
      </c>
      <c r="N22" s="23">
        <f>VLOOKUP(N49,'Area C'!$AW$6:$BR$196,7)</f>
        <v>4.3119206749939067</v>
      </c>
    </row>
    <row r="23" spans="1:14" ht="20.100000000000001" customHeight="1" x14ac:dyDescent="0.25">
      <c r="A23" s="51" t="s">
        <v>9</v>
      </c>
      <c r="B23" s="14">
        <f>VLOOKUP(D49,'Area C'!A6:H196,8)</f>
        <v>37</v>
      </c>
      <c r="C23" s="52" t="s">
        <v>13</v>
      </c>
      <c r="D23" s="23">
        <f>VLOOKUP(D49,'Area C'!A6:I196,9)</f>
        <v>3.3210193360185287</v>
      </c>
      <c r="E23" s="50"/>
      <c r="F23" s="51" t="s">
        <v>9</v>
      </c>
      <c r="G23" s="14">
        <f>VLOOKUP(I49,'Area C'!$Y$6:$AT$196,8)</f>
        <v>39</v>
      </c>
      <c r="H23" s="52" t="s">
        <v>13</v>
      </c>
      <c r="I23" s="23">
        <f>VLOOKUP(I49,'Area C'!$Y$6:$AT$196,9)</f>
        <v>3.9012547199012344</v>
      </c>
      <c r="K23" s="51" t="s">
        <v>9</v>
      </c>
      <c r="L23" s="14">
        <f>VLOOKUP(N49,'Area C'!$AW$6:$BR$196,8)</f>
        <v>41</v>
      </c>
      <c r="M23" s="52" t="s">
        <v>13</v>
      </c>
      <c r="N23" s="23">
        <f>VLOOKUP(N49,'Area C'!$AW$6:$BR$196,9)</f>
        <v>4.3119206749939067</v>
      </c>
    </row>
    <row r="24" spans="1:14" ht="20.100000000000001" customHeight="1" thickBot="1" x14ac:dyDescent="0.3">
      <c r="A24" s="53" t="s">
        <v>10</v>
      </c>
      <c r="B24" s="54">
        <f>VLOOKUP(D49,'Area C'!A6:J196,10)</f>
        <v>47</v>
      </c>
      <c r="C24" s="55" t="s">
        <v>14</v>
      </c>
      <c r="D24" s="24">
        <v>0</v>
      </c>
      <c r="E24" s="50"/>
      <c r="F24" s="53" t="s">
        <v>10</v>
      </c>
      <c r="G24" s="54">
        <f>VLOOKUP(I49,'Area C'!$Y$6:$AT$196,10)</f>
        <v>49</v>
      </c>
      <c r="H24" s="55" t="s">
        <v>14</v>
      </c>
      <c r="I24" s="24">
        <v>0</v>
      </c>
      <c r="K24" s="53" t="s">
        <v>10</v>
      </c>
      <c r="L24" s="54">
        <f>VLOOKUP(N49,'Area C'!$AW$6:$BR$196,10)</f>
        <v>51</v>
      </c>
      <c r="M24" s="55" t="s">
        <v>14</v>
      </c>
      <c r="N24" s="24">
        <v>0</v>
      </c>
    </row>
    <row r="25" spans="1:14" ht="20.100000000000001" customHeight="1" x14ac:dyDescent="0.25">
      <c r="A25" s="58"/>
      <c r="B25" s="59"/>
      <c r="C25" s="59"/>
      <c r="D25" s="30"/>
      <c r="F25" s="58"/>
      <c r="G25" s="59"/>
      <c r="H25" s="59"/>
      <c r="I25" s="30"/>
      <c r="K25" s="58"/>
      <c r="L25" s="59"/>
      <c r="M25" s="59"/>
      <c r="N25" s="30"/>
    </row>
    <row r="26" spans="1:14" ht="20.100000000000001" customHeight="1" x14ac:dyDescent="0.25">
      <c r="A26" s="58"/>
      <c r="B26" s="59"/>
      <c r="C26" s="59"/>
      <c r="D26" s="30"/>
      <c r="F26" s="58"/>
      <c r="G26" s="59"/>
      <c r="H26" s="59"/>
      <c r="I26" s="30"/>
      <c r="K26" s="58"/>
      <c r="L26" s="59"/>
      <c r="M26" s="59"/>
      <c r="N26" s="30"/>
    </row>
    <row r="27" spans="1:14" ht="20.100000000000001" customHeight="1" x14ac:dyDescent="0.25">
      <c r="A27" s="58"/>
      <c r="B27" s="59"/>
      <c r="C27" s="59"/>
      <c r="D27" s="30"/>
      <c r="F27" s="58"/>
      <c r="G27" s="59"/>
      <c r="H27" s="59"/>
      <c r="I27" s="30"/>
      <c r="K27" s="58"/>
      <c r="L27" s="59"/>
      <c r="M27" s="59"/>
      <c r="N27" s="30"/>
    </row>
    <row r="28" spans="1:14" ht="20.100000000000001" customHeight="1" x14ac:dyDescent="0.25">
      <c r="A28" s="58"/>
      <c r="B28" s="59"/>
      <c r="C28" s="59"/>
      <c r="D28" s="30"/>
      <c r="F28" s="58"/>
      <c r="G28" s="59"/>
      <c r="H28" s="59"/>
      <c r="I28" s="30"/>
      <c r="K28" s="58"/>
      <c r="L28" s="59"/>
      <c r="M28" s="59"/>
      <c r="N28" s="30"/>
    </row>
    <row r="29" spans="1:14" ht="20.100000000000001" customHeight="1" x14ac:dyDescent="0.25">
      <c r="A29" s="58"/>
      <c r="B29" s="59"/>
      <c r="C29" s="59"/>
      <c r="D29" s="30"/>
      <c r="F29" s="58"/>
      <c r="G29" s="59"/>
      <c r="H29" s="59"/>
      <c r="I29" s="30"/>
      <c r="K29" s="58"/>
      <c r="L29" s="59"/>
      <c r="M29" s="59"/>
      <c r="N29" s="30"/>
    </row>
    <row r="30" spans="1:14" ht="20.100000000000001" customHeight="1" x14ac:dyDescent="0.25">
      <c r="A30" s="58"/>
      <c r="B30" s="59"/>
      <c r="C30" s="59"/>
      <c r="D30" s="30"/>
      <c r="F30" s="58"/>
      <c r="G30" s="59"/>
      <c r="H30" s="59"/>
      <c r="I30" s="30"/>
      <c r="K30" s="58"/>
      <c r="L30" s="59"/>
      <c r="M30" s="59"/>
      <c r="N30" s="30"/>
    </row>
    <row r="31" spans="1:14" ht="20.100000000000001" customHeight="1" x14ac:dyDescent="0.25">
      <c r="A31" s="58"/>
      <c r="B31" s="59"/>
      <c r="C31" s="59"/>
      <c r="D31" s="30"/>
      <c r="F31" s="58"/>
      <c r="G31" s="59"/>
      <c r="H31" s="59"/>
      <c r="I31" s="30"/>
      <c r="K31" s="58"/>
      <c r="L31" s="59"/>
      <c r="M31" s="59"/>
      <c r="N31" s="30"/>
    </row>
    <row r="32" spans="1:14" ht="20.100000000000001" customHeight="1" x14ac:dyDescent="0.25">
      <c r="A32" s="58"/>
      <c r="B32" s="59"/>
      <c r="C32" s="59"/>
      <c r="D32" s="30"/>
      <c r="F32" s="58"/>
      <c r="G32" s="59"/>
      <c r="H32" s="59"/>
      <c r="I32" s="30"/>
      <c r="K32" s="58"/>
      <c r="L32" s="59"/>
      <c r="M32" s="59"/>
      <c r="N32" s="30"/>
    </row>
    <row r="33" spans="1:14" ht="20.100000000000001" customHeight="1" x14ac:dyDescent="0.25">
      <c r="A33" s="58"/>
      <c r="B33" s="59"/>
      <c r="C33" s="59"/>
      <c r="D33" s="30"/>
      <c r="F33" s="58"/>
      <c r="G33" s="59"/>
      <c r="H33" s="59"/>
      <c r="I33" s="30"/>
      <c r="K33" s="58"/>
      <c r="L33" s="59"/>
      <c r="M33" s="59"/>
      <c r="N33" s="30"/>
    </row>
    <row r="34" spans="1:14" ht="20.100000000000001" customHeight="1" x14ac:dyDescent="0.25">
      <c r="A34" s="58"/>
      <c r="B34" s="59"/>
      <c r="C34" s="59"/>
      <c r="D34" s="30"/>
      <c r="F34" s="58"/>
      <c r="G34" s="59"/>
      <c r="H34" s="59"/>
      <c r="I34" s="30"/>
      <c r="K34" s="58"/>
      <c r="L34" s="59"/>
      <c r="M34" s="59"/>
      <c r="N34" s="30"/>
    </row>
    <row r="35" spans="1:14" ht="20.100000000000001" customHeight="1" x14ac:dyDescent="0.25">
      <c r="A35" s="58"/>
      <c r="B35" s="59"/>
      <c r="C35" s="59"/>
      <c r="D35" s="30"/>
      <c r="F35" s="58"/>
      <c r="G35" s="59"/>
      <c r="H35" s="59"/>
      <c r="I35" s="30"/>
      <c r="K35" s="58"/>
      <c r="L35" s="59"/>
      <c r="M35" s="59"/>
      <c r="N35" s="30"/>
    </row>
    <row r="36" spans="1:14" ht="20.100000000000001" customHeight="1" x14ac:dyDescent="0.25">
      <c r="A36" s="58"/>
      <c r="B36" s="59"/>
      <c r="C36" s="59"/>
      <c r="D36" s="30"/>
      <c r="F36" s="58"/>
      <c r="G36" s="59"/>
      <c r="H36" s="59"/>
      <c r="I36" s="30"/>
      <c r="K36" s="58"/>
      <c r="L36" s="59"/>
      <c r="M36" s="59"/>
      <c r="N36" s="30"/>
    </row>
    <row r="37" spans="1:14" ht="20.100000000000001" customHeight="1" x14ac:dyDescent="0.25">
      <c r="A37" s="58"/>
      <c r="B37" s="59"/>
      <c r="C37" s="59"/>
      <c r="D37" s="30"/>
      <c r="F37" s="58"/>
      <c r="G37" s="59"/>
      <c r="H37" s="59"/>
      <c r="I37" s="30"/>
      <c r="K37" s="58"/>
      <c r="L37" s="59"/>
      <c r="M37" s="59"/>
      <c r="N37" s="30"/>
    </row>
    <row r="38" spans="1:14" ht="20.100000000000001" customHeight="1" x14ac:dyDescent="0.25">
      <c r="A38" s="58"/>
      <c r="B38" s="59"/>
      <c r="C38" s="59"/>
      <c r="D38" s="30"/>
      <c r="F38" s="58"/>
      <c r="G38" s="59"/>
      <c r="H38" s="59"/>
      <c r="I38" s="30"/>
      <c r="K38" s="58"/>
      <c r="L38" s="59"/>
      <c r="M38" s="59"/>
      <c r="N38" s="30"/>
    </row>
    <row r="39" spans="1:14" ht="20.100000000000001" customHeight="1" x14ac:dyDescent="0.25">
      <c r="A39" s="58"/>
      <c r="B39" s="59"/>
      <c r="C39" s="59"/>
      <c r="D39" s="30"/>
      <c r="F39" s="58"/>
      <c r="G39" s="59"/>
      <c r="H39" s="59"/>
      <c r="I39" s="30"/>
      <c r="K39" s="58"/>
      <c r="L39" s="59"/>
      <c r="M39" s="59"/>
      <c r="N39" s="30"/>
    </row>
    <row r="40" spans="1:14" ht="20.100000000000001" customHeight="1" x14ac:dyDescent="0.25">
      <c r="A40" s="58"/>
      <c r="B40" s="59"/>
      <c r="C40" s="59"/>
      <c r="D40" s="30"/>
      <c r="F40" s="58"/>
      <c r="G40" s="59"/>
      <c r="H40" s="59"/>
      <c r="I40" s="30"/>
      <c r="K40" s="58"/>
      <c r="L40" s="59"/>
      <c r="M40" s="59"/>
      <c r="N40" s="30"/>
    </row>
    <row r="41" spans="1:14" ht="20.100000000000001" customHeight="1" x14ac:dyDescent="0.25">
      <c r="A41" s="58"/>
      <c r="B41" s="59"/>
      <c r="C41" s="59"/>
      <c r="D41" s="30"/>
      <c r="F41" s="58"/>
      <c r="G41" s="59"/>
      <c r="H41" s="59"/>
      <c r="I41" s="30"/>
      <c r="K41" s="58"/>
      <c r="L41" s="59"/>
      <c r="M41" s="59"/>
      <c r="N41" s="30"/>
    </row>
    <row r="42" spans="1:14" ht="20.100000000000001" customHeight="1" x14ac:dyDescent="0.25">
      <c r="A42" s="58"/>
      <c r="B42" s="59"/>
      <c r="C42" s="59"/>
      <c r="D42" s="30"/>
      <c r="F42" s="58"/>
      <c r="G42" s="59"/>
      <c r="H42" s="59"/>
      <c r="I42" s="30"/>
      <c r="K42" s="58"/>
      <c r="L42" s="59"/>
      <c r="M42" s="59"/>
      <c r="N42" s="30"/>
    </row>
    <row r="43" spans="1:14" ht="20.100000000000001" customHeight="1" x14ac:dyDescent="0.25">
      <c r="A43" s="58"/>
      <c r="B43" s="59"/>
      <c r="C43" s="59"/>
      <c r="D43" s="30"/>
      <c r="F43" s="58"/>
      <c r="G43" s="59"/>
      <c r="H43" s="59"/>
      <c r="I43" s="30"/>
      <c r="K43" s="58"/>
      <c r="L43" s="59"/>
      <c r="M43" s="59"/>
      <c r="N43" s="30"/>
    </row>
    <row r="44" spans="1:14" ht="20.100000000000001" customHeight="1" x14ac:dyDescent="0.25">
      <c r="A44" s="58"/>
      <c r="B44" s="59"/>
      <c r="C44" s="59"/>
      <c r="D44" s="30"/>
      <c r="F44" s="58"/>
      <c r="G44" s="59"/>
      <c r="H44" s="59"/>
      <c r="I44" s="30"/>
      <c r="K44" s="58"/>
      <c r="L44" s="59"/>
      <c r="M44" s="59"/>
      <c r="N44" s="30"/>
    </row>
    <row r="45" spans="1:14" ht="20.100000000000001" customHeight="1" x14ac:dyDescent="0.25">
      <c r="A45" s="58"/>
      <c r="B45" s="59"/>
      <c r="C45" s="59"/>
      <c r="D45" s="30"/>
      <c r="F45" s="58"/>
      <c r="G45" s="59"/>
      <c r="H45" s="59"/>
      <c r="I45" s="30"/>
      <c r="K45" s="58"/>
      <c r="L45" s="59"/>
      <c r="M45" s="59"/>
      <c r="N45" s="30"/>
    </row>
    <row r="46" spans="1:14" ht="20.100000000000001" customHeight="1" x14ac:dyDescent="0.25">
      <c r="A46" s="58"/>
      <c r="B46" s="59"/>
      <c r="C46" s="7" t="s">
        <v>102</v>
      </c>
      <c r="D46" s="61">
        <f>((0.5*B22*D22)+((B23-B22)*D22)+(0.5*(B24-B23)*D23))*60</f>
        <v>7372.6629259611336</v>
      </c>
      <c r="F46" s="58"/>
      <c r="G46" s="59"/>
      <c r="H46" s="7" t="s">
        <v>102</v>
      </c>
      <c r="I46" s="61">
        <f>((0.5*G22*I22)+((G23-G22)*I22)+(0.5*(G24-G23)*I23))*60</f>
        <v>9128.9360445688872</v>
      </c>
      <c r="K46" s="58"/>
      <c r="L46" s="59"/>
      <c r="M46" s="7" t="s">
        <v>102</v>
      </c>
      <c r="N46" s="61">
        <f>((0.5*L22*N22)+((L23-L22)*N22)+(0.5*(L24-L23)*N23))*60</f>
        <v>10607.324860485011</v>
      </c>
    </row>
    <row r="47" spans="1:14" ht="20.100000000000001" customHeight="1" x14ac:dyDescent="0.25">
      <c r="A47" s="58"/>
      <c r="B47" s="59"/>
      <c r="C47" s="7" t="s">
        <v>105</v>
      </c>
      <c r="D47" s="61">
        <f>((0.5*B15*D15)+(0.5*(B16-B15)*D15))*60</f>
        <v>7372.6629259611336</v>
      </c>
      <c r="F47" s="58"/>
      <c r="G47" s="59"/>
      <c r="H47" s="7" t="s">
        <v>105</v>
      </c>
      <c r="I47" s="61">
        <f>((0.5*G15*I15)+(0.5*(G16-G15)*I15))*60</f>
        <v>9128.9360445688872</v>
      </c>
      <c r="K47" s="58"/>
      <c r="L47" s="59"/>
      <c r="M47" s="7" t="s">
        <v>105</v>
      </c>
      <c r="N47" s="61">
        <f>((0.5*L15*N15)+(0.5*(L16-L15)*N15))*60</f>
        <v>10607.324860485009</v>
      </c>
    </row>
    <row r="48" spans="1:14" ht="20.100000000000001" customHeight="1" x14ac:dyDescent="0.25">
      <c r="A48" s="58"/>
      <c r="B48" s="59"/>
      <c r="C48" s="60" t="s">
        <v>104</v>
      </c>
      <c r="D48" s="61">
        <f>D46-((0.5*B15*D15)+(0.5*(B24-B15)*D15))*60</f>
        <v>4482.1629259611345</v>
      </c>
      <c r="E48" s="59"/>
      <c r="F48" s="58"/>
      <c r="G48" s="59"/>
      <c r="H48" s="60" t="s">
        <v>104</v>
      </c>
      <c r="I48" s="61">
        <f>I46-((0.5*G15*I15)+(0.5*(G24-G15)*I15))*60</f>
        <v>5453.9360445688872</v>
      </c>
      <c r="K48" s="58"/>
      <c r="L48" s="59"/>
      <c r="M48" s="60" t="s">
        <v>104</v>
      </c>
      <c r="N48" s="61">
        <f>N46-((0.5*L15*N15)+(0.5*(L24-L15)*N15))*60</f>
        <v>6246.8248604850105</v>
      </c>
    </row>
    <row r="49" spans="1:14" ht="20.100000000000001" customHeight="1" x14ac:dyDescent="0.25">
      <c r="A49" s="58"/>
      <c r="B49" s="59"/>
      <c r="C49" s="60" t="s">
        <v>68</v>
      </c>
      <c r="D49" s="61">
        <f>'Area C'!X198</f>
        <v>37</v>
      </c>
      <c r="F49" s="58"/>
      <c r="G49" s="59"/>
      <c r="H49" s="60" t="s">
        <v>68</v>
      </c>
      <c r="I49" s="61">
        <f>'Area C'!AV198</f>
        <v>39</v>
      </c>
      <c r="K49" s="58"/>
      <c r="L49" s="59"/>
      <c r="M49" s="60" t="s">
        <v>68</v>
      </c>
      <c r="N49" s="61">
        <f>'Area C'!BT198</f>
        <v>41</v>
      </c>
    </row>
    <row r="50" spans="1:14" s="59" customFormat="1" ht="20.100000000000001" customHeight="1" x14ac:dyDescent="0.25">
      <c r="A50" s="58"/>
      <c r="C50" s="60"/>
      <c r="D50" s="182" t="str">
        <f>IF(D49&gt;=200,"Caution! Above critical duration is at maximum. Further evaluation needed.","")</f>
        <v/>
      </c>
      <c r="F50" s="58"/>
      <c r="H50" s="60"/>
      <c r="I50" s="182" t="str">
        <f>IF(I49&gt;=200,"Caution! Above critical duration is at maximum. Further evaluation needed.","")</f>
        <v/>
      </c>
      <c r="K50" s="58"/>
      <c r="M50" s="60"/>
      <c r="N50" s="182" t="str">
        <f>IF(N49&gt;=200,"Caution! Above critical duration is at maximum. Further evaluation needed.","")</f>
        <v/>
      </c>
    </row>
    <row r="51" spans="1:14" ht="20.100000000000001" customHeight="1" thickBot="1" x14ac:dyDescent="0.3">
      <c r="A51" s="62"/>
      <c r="B51" s="63"/>
      <c r="C51" s="64" t="s">
        <v>133</v>
      </c>
      <c r="D51" s="65">
        <f>(B24-B22)/B22</f>
        <v>3.7</v>
      </c>
      <c r="F51" s="62"/>
      <c r="G51" s="63"/>
      <c r="H51" s="64" t="s">
        <v>133</v>
      </c>
      <c r="I51" s="65">
        <f>(G24-G22)/G22</f>
        <v>3.9</v>
      </c>
      <c r="K51" s="62"/>
      <c r="L51" s="63"/>
      <c r="M51" s="64" t="s">
        <v>133</v>
      </c>
      <c r="N51" s="65">
        <f>(L24-L22)/L22</f>
        <v>4.0999999999999996</v>
      </c>
    </row>
    <row r="52" spans="1:14" ht="20.100000000000001" customHeight="1" thickBot="1" x14ac:dyDescent="0.3"/>
    <row r="53" spans="1:14" ht="20.100000000000001" customHeight="1" thickBot="1" x14ac:dyDescent="0.3">
      <c r="A53" s="286" t="s">
        <v>81</v>
      </c>
      <c r="B53" s="287"/>
      <c r="C53" s="287"/>
      <c r="D53" s="288"/>
      <c r="F53" s="286" t="s">
        <v>80</v>
      </c>
      <c r="G53" s="287"/>
      <c r="H53" s="287"/>
      <c r="I53" s="288"/>
      <c r="K53" s="286" t="s">
        <v>82</v>
      </c>
      <c r="L53" s="287"/>
      <c r="M53" s="287"/>
      <c r="N53" s="288"/>
    </row>
    <row r="54" spans="1:14" ht="20.100000000000001" customHeight="1" x14ac:dyDescent="0.25">
      <c r="A54" s="356" t="s">
        <v>103</v>
      </c>
      <c r="B54" s="329"/>
      <c r="C54" s="329"/>
      <c r="D54" s="357"/>
      <c r="F54" s="356" t="s">
        <v>103</v>
      </c>
      <c r="G54" s="329"/>
      <c r="H54" s="329"/>
      <c r="I54" s="357"/>
      <c r="K54" s="356" t="s">
        <v>103</v>
      </c>
      <c r="L54" s="329"/>
      <c r="M54" s="329"/>
      <c r="N54" s="357"/>
    </row>
    <row r="55" spans="1:14" ht="20.100000000000001" customHeight="1" x14ac:dyDescent="0.25">
      <c r="A55" s="358" t="s">
        <v>75</v>
      </c>
      <c r="B55" s="359"/>
      <c r="C55" s="359"/>
      <c r="D55" s="360"/>
      <c r="F55" s="358" t="s">
        <v>75</v>
      </c>
      <c r="G55" s="359"/>
      <c r="H55" s="359"/>
      <c r="I55" s="360"/>
      <c r="K55" s="358" t="s">
        <v>75</v>
      </c>
      <c r="L55" s="359"/>
      <c r="M55" s="359"/>
      <c r="N55" s="360"/>
    </row>
    <row r="56" spans="1:14" ht="20.100000000000001" customHeight="1" x14ac:dyDescent="0.25">
      <c r="A56" s="20" t="s">
        <v>77</v>
      </c>
      <c r="B56" s="46" t="s">
        <v>3</v>
      </c>
      <c r="C56" s="46" t="s">
        <v>76</v>
      </c>
      <c r="D56" s="47" t="s">
        <v>5</v>
      </c>
      <c r="F56" s="20" t="s">
        <v>77</v>
      </c>
      <c r="G56" s="46" t="s">
        <v>3</v>
      </c>
      <c r="H56" s="46" t="s">
        <v>76</v>
      </c>
      <c r="I56" s="47" t="s">
        <v>5</v>
      </c>
      <c r="K56" s="20" t="s">
        <v>77</v>
      </c>
      <c r="L56" s="46" t="s">
        <v>3</v>
      </c>
      <c r="M56" s="46" t="s">
        <v>76</v>
      </c>
      <c r="N56" s="47" t="s">
        <v>5</v>
      </c>
    </row>
    <row r="57" spans="1:14" ht="20.100000000000001" customHeight="1" x14ac:dyDescent="0.25">
      <c r="A57" s="48" t="s">
        <v>7</v>
      </c>
      <c r="B57" s="14">
        <v>0</v>
      </c>
      <c r="C57" s="49" t="s">
        <v>11</v>
      </c>
      <c r="D57" s="23">
        <v>0</v>
      </c>
      <c r="F57" s="48" t="s">
        <v>7</v>
      </c>
      <c r="G57" s="14">
        <v>0</v>
      </c>
      <c r="H57" s="49" t="s">
        <v>11</v>
      </c>
      <c r="I57" s="23">
        <v>0</v>
      </c>
      <c r="K57" s="48" t="s">
        <v>7</v>
      </c>
      <c r="L57" s="14">
        <v>0</v>
      </c>
      <c r="M57" s="49" t="s">
        <v>11</v>
      </c>
      <c r="N57" s="23">
        <v>0</v>
      </c>
    </row>
    <row r="58" spans="1:14" ht="20.100000000000001" customHeight="1" x14ac:dyDescent="0.25">
      <c r="A58" s="51" t="s">
        <v>8</v>
      </c>
      <c r="B58" s="14">
        <f>VLOOKUP(D92,'Area C'!$BU$6:$CP$196,19)</f>
        <v>52.610501777568672</v>
      </c>
      <c r="C58" s="52" t="s">
        <v>12</v>
      </c>
      <c r="D58" s="23">
        <f>VLOOKUP(D92,'Area C'!$BU$6:$CP$196,20)</f>
        <v>2.85</v>
      </c>
      <c r="F58" s="51" t="s">
        <v>8</v>
      </c>
      <c r="G58" s="14">
        <f>VLOOKUP(I92,'Area C'!$CS$6:$DN$196,19)</f>
        <v>60.586620642240618</v>
      </c>
      <c r="H58" s="52" t="s">
        <v>12</v>
      </c>
      <c r="I58" s="23">
        <f>VLOOKUP(I92,'Area C'!$CS$6:$DN$196,20)</f>
        <v>2.85</v>
      </c>
      <c r="K58" s="51" t="s">
        <v>8</v>
      </c>
      <c r="L58" s="14">
        <f>VLOOKUP(N92,'Area C'!$DQ$6:$EL$196,19)</f>
        <v>69.484143676118833</v>
      </c>
      <c r="M58" s="52" t="s">
        <v>12</v>
      </c>
      <c r="N58" s="23">
        <f>VLOOKUP(N92,'Area C'!$DQ$6:$EL$196,20)</f>
        <v>2.85</v>
      </c>
    </row>
    <row r="59" spans="1:14" ht="20.100000000000001" customHeight="1" thickBot="1" x14ac:dyDescent="0.3">
      <c r="A59" s="53" t="s">
        <v>9</v>
      </c>
      <c r="B59" s="54">
        <f>(2/D58)*((D89-(0.5*B58*D58*60))/60)+B58</f>
        <v>153.37667620902661</v>
      </c>
      <c r="C59" s="55" t="s">
        <v>13</v>
      </c>
      <c r="D59" s="24">
        <v>0</v>
      </c>
      <c r="F59" s="53" t="s">
        <v>9</v>
      </c>
      <c r="G59" s="54">
        <f>(2/I58)*((I89-(0.5*G58*I58*60))/60)+G58</f>
        <v>177.75340213124048</v>
      </c>
      <c r="H59" s="55" t="s">
        <v>13</v>
      </c>
      <c r="I59" s="24">
        <v>0</v>
      </c>
      <c r="K59" s="53" t="s">
        <v>9</v>
      </c>
      <c r="L59" s="54">
        <f>(2/N58)*((N89-(0.5*L58*N58*60))/60)+L58</f>
        <v>202.58273577366739</v>
      </c>
      <c r="M59" s="55" t="s">
        <v>13</v>
      </c>
      <c r="N59" s="24">
        <v>0</v>
      </c>
    </row>
    <row r="60" spans="1:14" ht="20.100000000000001" customHeight="1" thickBot="1" x14ac:dyDescent="0.3">
      <c r="A60" s="56"/>
      <c r="B60" s="14"/>
      <c r="C60" s="57"/>
      <c r="D60" s="23"/>
      <c r="F60" s="56"/>
      <c r="G60" s="14"/>
      <c r="H60" s="57"/>
      <c r="I60" s="23"/>
      <c r="K60" s="56"/>
      <c r="L60" s="14"/>
      <c r="M60" s="57"/>
      <c r="N60" s="23"/>
    </row>
    <row r="61" spans="1:14" ht="20.100000000000001" customHeight="1" x14ac:dyDescent="0.25">
      <c r="A61" s="356" t="s">
        <v>101</v>
      </c>
      <c r="B61" s="329"/>
      <c r="C61" s="329"/>
      <c r="D61" s="357"/>
      <c r="F61" s="356" t="s">
        <v>101</v>
      </c>
      <c r="G61" s="329"/>
      <c r="H61" s="329"/>
      <c r="I61" s="357"/>
      <c r="K61" s="356" t="s">
        <v>101</v>
      </c>
      <c r="L61" s="329"/>
      <c r="M61" s="329"/>
      <c r="N61" s="357"/>
    </row>
    <row r="62" spans="1:14" ht="20.100000000000001" customHeight="1" x14ac:dyDescent="0.25">
      <c r="A62" s="358" t="s">
        <v>75</v>
      </c>
      <c r="B62" s="359"/>
      <c r="C62" s="359"/>
      <c r="D62" s="360"/>
      <c r="F62" s="358" t="s">
        <v>75</v>
      </c>
      <c r="G62" s="359"/>
      <c r="H62" s="359"/>
      <c r="I62" s="360"/>
      <c r="K62" s="358" t="s">
        <v>75</v>
      </c>
      <c r="L62" s="359"/>
      <c r="M62" s="359"/>
      <c r="N62" s="360"/>
    </row>
    <row r="63" spans="1:14" ht="20.100000000000001" customHeight="1" x14ac:dyDescent="0.25">
      <c r="A63" s="20" t="s">
        <v>77</v>
      </c>
      <c r="B63" s="46" t="s">
        <v>3</v>
      </c>
      <c r="C63" s="46" t="s">
        <v>76</v>
      </c>
      <c r="D63" s="47" t="s">
        <v>5</v>
      </c>
      <c r="F63" s="20" t="s">
        <v>77</v>
      </c>
      <c r="G63" s="46" t="s">
        <v>3</v>
      </c>
      <c r="H63" s="46" t="s">
        <v>76</v>
      </c>
      <c r="I63" s="47" t="s">
        <v>5</v>
      </c>
      <c r="K63" s="20" t="s">
        <v>77</v>
      </c>
      <c r="L63" s="46" t="s">
        <v>3</v>
      </c>
      <c r="M63" s="46" t="s">
        <v>76</v>
      </c>
      <c r="N63" s="47" t="s">
        <v>5</v>
      </c>
    </row>
    <row r="64" spans="1:14" ht="20.100000000000001" customHeight="1" x14ac:dyDescent="0.25">
      <c r="A64" s="48" t="s">
        <v>7</v>
      </c>
      <c r="B64" s="14">
        <v>0</v>
      </c>
      <c r="C64" s="49" t="s">
        <v>11</v>
      </c>
      <c r="D64" s="23">
        <v>0</v>
      </c>
      <c r="F64" s="48" t="s">
        <v>7</v>
      </c>
      <c r="G64" s="14">
        <v>0</v>
      </c>
      <c r="H64" s="49" t="s">
        <v>11</v>
      </c>
      <c r="I64" s="23">
        <v>0</v>
      </c>
      <c r="K64" s="48" t="s">
        <v>7</v>
      </c>
      <c r="L64" s="14">
        <v>0</v>
      </c>
      <c r="M64" s="49" t="s">
        <v>11</v>
      </c>
      <c r="N64" s="23">
        <v>0</v>
      </c>
    </row>
    <row r="65" spans="1:14" ht="20.100000000000001" customHeight="1" x14ac:dyDescent="0.25">
      <c r="A65" s="51" t="s">
        <v>8</v>
      </c>
      <c r="B65" s="14">
        <f>VLOOKUP(D92,'Area C'!$BU$6:$CP$196,6)</f>
        <v>10</v>
      </c>
      <c r="C65" s="52" t="s">
        <v>12</v>
      </c>
      <c r="D65" s="23">
        <f>VLOOKUP(D92,'Area C'!$BU$6:$CP$196,7)</f>
        <v>4.4604441550584264</v>
      </c>
      <c r="F65" s="51" t="s">
        <v>8</v>
      </c>
      <c r="G65" s="14">
        <f>VLOOKUP(I92,'Area C'!$CS$6:$DN$196,6)</f>
        <v>10</v>
      </c>
      <c r="H65" s="52" t="s">
        <v>12</v>
      </c>
      <c r="I65" s="23">
        <f>VLOOKUP(I92,'Area C'!$CS$6:$DN$196,7)</f>
        <v>4.4438350532810116</v>
      </c>
      <c r="K65" s="51" t="s">
        <v>8</v>
      </c>
      <c r="L65" s="14">
        <f>VLOOKUP(N92,'Area C'!$DQ$6:$EL$196,6)</f>
        <v>10</v>
      </c>
      <c r="M65" s="52" t="s">
        <v>12</v>
      </c>
      <c r="N65" s="23">
        <f>VLOOKUP(N92,'Area C'!$DQ$6:$EL$196,7)</f>
        <v>4.3739454314769093</v>
      </c>
    </row>
    <row r="66" spans="1:14" ht="20.100000000000001" customHeight="1" x14ac:dyDescent="0.25">
      <c r="A66" s="51" t="s">
        <v>9</v>
      </c>
      <c r="B66" s="14">
        <f>VLOOKUP(D92,'Area C'!$BU$6:$CP$196,8)</f>
        <v>49</v>
      </c>
      <c r="C66" s="52" t="s">
        <v>13</v>
      </c>
      <c r="D66" s="23">
        <f>VLOOKUP(D92,'Area C'!$BU$6:$CP$196,9)</f>
        <v>4.4604441550584264</v>
      </c>
      <c r="F66" s="51" t="s">
        <v>9</v>
      </c>
      <c r="G66" s="14">
        <f>VLOOKUP(I92,'Area C'!$CS$6:$DN$196,8)</f>
        <v>57</v>
      </c>
      <c r="H66" s="52" t="s">
        <v>13</v>
      </c>
      <c r="I66" s="23">
        <f>VLOOKUP(I92,'Area C'!$CS$6:$DN$196,9)</f>
        <v>4.4438350532810116</v>
      </c>
      <c r="K66" s="51" t="s">
        <v>9</v>
      </c>
      <c r="L66" s="14">
        <f>VLOOKUP(N92,'Area C'!$DQ$6:$EL$196,8)</f>
        <v>66</v>
      </c>
      <c r="M66" s="52" t="s">
        <v>13</v>
      </c>
      <c r="N66" s="23">
        <f>VLOOKUP(N92,'Area C'!$DQ$6:$EL$196,9)</f>
        <v>4.3739454314769093</v>
      </c>
    </row>
    <row r="67" spans="1:14" ht="20.100000000000001" customHeight="1" thickBot="1" x14ac:dyDescent="0.3">
      <c r="A67" s="53" t="s">
        <v>10</v>
      </c>
      <c r="B67" s="54">
        <f>VLOOKUP(D92,'Area C'!$BU$6:$CP$196,10)</f>
        <v>59</v>
      </c>
      <c r="C67" s="55" t="s">
        <v>14</v>
      </c>
      <c r="D67" s="24">
        <v>0</v>
      </c>
      <c r="F67" s="53" t="s">
        <v>10</v>
      </c>
      <c r="G67" s="54">
        <f>VLOOKUP(I92,'Area C'!$CS$6:$DN$196,10)</f>
        <v>67</v>
      </c>
      <c r="H67" s="55" t="s">
        <v>14</v>
      </c>
      <c r="I67" s="24">
        <v>0</v>
      </c>
      <c r="K67" s="53" t="s">
        <v>10</v>
      </c>
      <c r="L67" s="54">
        <f>VLOOKUP(N92,'Area C'!$DQ$6:$EL$196,10)</f>
        <v>76</v>
      </c>
      <c r="M67" s="55" t="s">
        <v>14</v>
      </c>
      <c r="N67" s="24">
        <v>0</v>
      </c>
    </row>
    <row r="68" spans="1:14" ht="20.100000000000001" customHeight="1" x14ac:dyDescent="0.25">
      <c r="A68" s="58"/>
      <c r="B68" s="59"/>
      <c r="C68" s="59"/>
      <c r="D68" s="30"/>
      <c r="F68" s="58"/>
      <c r="G68" s="59"/>
      <c r="H68" s="59"/>
      <c r="I68" s="30"/>
      <c r="K68" s="58"/>
      <c r="L68" s="59"/>
      <c r="M68" s="59"/>
      <c r="N68" s="30"/>
    </row>
    <row r="69" spans="1:14" ht="20.100000000000001" customHeight="1" x14ac:dyDescent="0.25">
      <c r="A69" s="58"/>
      <c r="B69" s="59"/>
      <c r="C69" s="59"/>
      <c r="D69" s="30"/>
      <c r="F69" s="58"/>
      <c r="G69" s="59"/>
      <c r="H69" s="59"/>
      <c r="I69" s="30"/>
      <c r="K69" s="58"/>
      <c r="L69" s="59"/>
      <c r="M69" s="59"/>
      <c r="N69" s="30"/>
    </row>
    <row r="70" spans="1:14" ht="20.100000000000001" customHeight="1" x14ac:dyDescent="0.25">
      <c r="A70" s="58"/>
      <c r="B70" s="59"/>
      <c r="C70" s="59"/>
      <c r="D70" s="30"/>
      <c r="F70" s="58"/>
      <c r="G70" s="59"/>
      <c r="H70" s="59"/>
      <c r="I70" s="30"/>
      <c r="K70" s="58"/>
      <c r="L70" s="59"/>
      <c r="M70" s="59"/>
      <c r="N70" s="30"/>
    </row>
    <row r="71" spans="1:14" ht="20.100000000000001" customHeight="1" x14ac:dyDescent="0.25">
      <c r="A71" s="58"/>
      <c r="B71" s="59"/>
      <c r="C71" s="59"/>
      <c r="D71" s="30"/>
      <c r="F71" s="58"/>
      <c r="G71" s="59"/>
      <c r="H71" s="59"/>
      <c r="I71" s="30"/>
      <c r="K71" s="58"/>
      <c r="L71" s="59"/>
      <c r="M71" s="59"/>
      <c r="N71" s="30"/>
    </row>
    <row r="72" spans="1:14" ht="20.100000000000001" customHeight="1" x14ac:dyDescent="0.25">
      <c r="A72" s="58"/>
      <c r="B72" s="59"/>
      <c r="C72" s="59"/>
      <c r="D72" s="30"/>
      <c r="F72" s="58"/>
      <c r="G72" s="59"/>
      <c r="H72" s="59"/>
      <c r="I72" s="30"/>
      <c r="K72" s="58"/>
      <c r="L72" s="59"/>
      <c r="M72" s="59"/>
      <c r="N72" s="30"/>
    </row>
    <row r="73" spans="1:14" ht="20.100000000000001" customHeight="1" x14ac:dyDescent="0.25">
      <c r="A73" s="58"/>
      <c r="B73" s="59"/>
      <c r="C73" s="59"/>
      <c r="D73" s="30"/>
      <c r="F73" s="58"/>
      <c r="G73" s="59"/>
      <c r="H73" s="59"/>
      <c r="I73" s="30"/>
      <c r="K73" s="58"/>
      <c r="L73" s="59"/>
      <c r="M73" s="59"/>
      <c r="N73" s="30"/>
    </row>
    <row r="74" spans="1:14" ht="20.100000000000001" customHeight="1" x14ac:dyDescent="0.25">
      <c r="A74" s="58"/>
      <c r="B74" s="59"/>
      <c r="C74" s="59"/>
      <c r="D74" s="30"/>
      <c r="F74" s="58"/>
      <c r="G74" s="59"/>
      <c r="H74" s="59"/>
      <c r="I74" s="30"/>
      <c r="K74" s="58"/>
      <c r="L74" s="59"/>
      <c r="M74" s="59"/>
      <c r="N74" s="30"/>
    </row>
    <row r="75" spans="1:14" ht="20.100000000000001" customHeight="1" x14ac:dyDescent="0.25">
      <c r="A75" s="58"/>
      <c r="B75" s="59"/>
      <c r="C75" s="59"/>
      <c r="D75" s="30"/>
      <c r="F75" s="58"/>
      <c r="G75" s="59"/>
      <c r="H75" s="59"/>
      <c r="I75" s="30"/>
      <c r="K75" s="58"/>
      <c r="L75" s="59"/>
      <c r="M75" s="59"/>
      <c r="N75" s="30"/>
    </row>
    <row r="76" spans="1:14" ht="20.100000000000001" customHeight="1" x14ac:dyDescent="0.25">
      <c r="A76" s="58"/>
      <c r="B76" s="59"/>
      <c r="C76" s="59"/>
      <c r="D76" s="30"/>
      <c r="F76" s="58"/>
      <c r="G76" s="59"/>
      <c r="H76" s="59"/>
      <c r="I76" s="30"/>
      <c r="K76" s="58"/>
      <c r="L76" s="59"/>
      <c r="M76" s="59"/>
      <c r="N76" s="30"/>
    </row>
    <row r="77" spans="1:14" ht="20.100000000000001" customHeight="1" x14ac:dyDescent="0.25">
      <c r="A77" s="58"/>
      <c r="B77" s="59"/>
      <c r="C77" s="59"/>
      <c r="D77" s="30"/>
      <c r="F77" s="58"/>
      <c r="G77" s="59"/>
      <c r="H77" s="59"/>
      <c r="I77" s="30"/>
      <c r="K77" s="58"/>
      <c r="L77" s="59"/>
      <c r="M77" s="59"/>
      <c r="N77" s="30"/>
    </row>
    <row r="78" spans="1:14" ht="20.100000000000001" customHeight="1" x14ac:dyDescent="0.25">
      <c r="A78" s="58"/>
      <c r="B78" s="59"/>
      <c r="C78" s="59"/>
      <c r="D78" s="30"/>
      <c r="F78" s="58"/>
      <c r="G78" s="59"/>
      <c r="H78" s="59"/>
      <c r="I78" s="30"/>
      <c r="K78" s="58"/>
      <c r="L78" s="59"/>
      <c r="M78" s="59"/>
      <c r="N78" s="30"/>
    </row>
    <row r="79" spans="1:14" ht="20.100000000000001" customHeight="1" x14ac:dyDescent="0.25">
      <c r="A79" s="58"/>
      <c r="B79" s="59"/>
      <c r="C79" s="59"/>
      <c r="D79" s="30"/>
      <c r="F79" s="58"/>
      <c r="G79" s="59"/>
      <c r="H79" s="59"/>
      <c r="I79" s="30"/>
      <c r="K79" s="58"/>
      <c r="L79" s="59"/>
      <c r="M79" s="59"/>
      <c r="N79" s="30"/>
    </row>
    <row r="80" spans="1:14" ht="20.100000000000001" customHeight="1" x14ac:dyDescent="0.25">
      <c r="A80" s="58"/>
      <c r="B80" s="59"/>
      <c r="C80" s="59"/>
      <c r="D80" s="30"/>
      <c r="F80" s="58"/>
      <c r="G80" s="59"/>
      <c r="H80" s="59"/>
      <c r="I80" s="30"/>
      <c r="K80" s="58"/>
      <c r="L80" s="59"/>
      <c r="M80" s="59"/>
      <c r="N80" s="30"/>
    </row>
    <row r="81" spans="1:14" ht="20.100000000000001" customHeight="1" x14ac:dyDescent="0.25">
      <c r="A81" s="58"/>
      <c r="B81" s="59"/>
      <c r="C81" s="59"/>
      <c r="D81" s="30"/>
      <c r="F81" s="58"/>
      <c r="G81" s="59"/>
      <c r="H81" s="59"/>
      <c r="I81" s="30"/>
      <c r="K81" s="58"/>
      <c r="L81" s="59"/>
      <c r="M81" s="59"/>
      <c r="N81" s="30"/>
    </row>
    <row r="82" spans="1:14" ht="20.100000000000001" customHeight="1" x14ac:dyDescent="0.25">
      <c r="A82" s="58"/>
      <c r="B82" s="59"/>
      <c r="C82" s="59"/>
      <c r="D82" s="30"/>
      <c r="F82" s="58"/>
      <c r="G82" s="59"/>
      <c r="H82" s="59"/>
      <c r="I82" s="30"/>
      <c r="K82" s="58"/>
      <c r="L82" s="59"/>
      <c r="M82" s="59"/>
      <c r="N82" s="30"/>
    </row>
    <row r="83" spans="1:14" ht="20.100000000000001" customHeight="1" x14ac:dyDescent="0.25">
      <c r="A83" s="58"/>
      <c r="B83" s="59"/>
      <c r="C83" s="59"/>
      <c r="D83" s="30"/>
      <c r="F83" s="58"/>
      <c r="G83" s="59"/>
      <c r="H83" s="59"/>
      <c r="I83" s="30"/>
      <c r="K83" s="58"/>
      <c r="L83" s="59"/>
      <c r="M83" s="59"/>
      <c r="N83" s="30"/>
    </row>
    <row r="84" spans="1:14" ht="20.100000000000001" customHeight="1" x14ac:dyDescent="0.25">
      <c r="A84" s="58"/>
      <c r="B84" s="59"/>
      <c r="C84" s="59"/>
      <c r="D84" s="30"/>
      <c r="F84" s="58"/>
      <c r="G84" s="59"/>
      <c r="H84" s="59"/>
      <c r="I84" s="30"/>
      <c r="K84" s="58"/>
      <c r="L84" s="59"/>
      <c r="M84" s="59"/>
      <c r="N84" s="30"/>
    </row>
    <row r="85" spans="1:14" ht="20.100000000000001" customHeight="1" x14ac:dyDescent="0.25">
      <c r="A85" s="58"/>
      <c r="B85" s="59"/>
      <c r="C85" s="59"/>
      <c r="D85" s="30"/>
      <c r="F85" s="58"/>
      <c r="G85" s="59"/>
      <c r="H85" s="59"/>
      <c r="I85" s="30"/>
      <c r="K85" s="58"/>
      <c r="L85" s="59"/>
      <c r="M85" s="59"/>
      <c r="N85" s="30"/>
    </row>
    <row r="86" spans="1:14" ht="20.100000000000001" customHeight="1" x14ac:dyDescent="0.25">
      <c r="A86" s="58"/>
      <c r="B86" s="59"/>
      <c r="C86" s="59"/>
      <c r="D86" s="30"/>
      <c r="F86" s="58"/>
      <c r="G86" s="59"/>
      <c r="H86" s="59"/>
      <c r="I86" s="30"/>
      <c r="K86" s="58"/>
      <c r="L86" s="59"/>
      <c r="M86" s="59"/>
      <c r="N86" s="30"/>
    </row>
    <row r="87" spans="1:14" ht="20.100000000000001" customHeight="1" x14ac:dyDescent="0.25">
      <c r="A87" s="58"/>
      <c r="B87" s="59"/>
      <c r="C87" s="59"/>
      <c r="D87" s="30"/>
      <c r="F87" s="58"/>
      <c r="G87" s="59"/>
      <c r="H87" s="59"/>
      <c r="I87" s="30"/>
      <c r="K87" s="58"/>
      <c r="L87" s="59"/>
      <c r="M87" s="59"/>
      <c r="N87" s="30"/>
    </row>
    <row r="88" spans="1:14" ht="20.100000000000001" customHeight="1" x14ac:dyDescent="0.25">
      <c r="A88" s="58"/>
      <c r="B88" s="59"/>
      <c r="C88" s="59"/>
      <c r="D88" s="30"/>
      <c r="F88" s="58"/>
      <c r="G88" s="59"/>
      <c r="H88" s="59"/>
      <c r="I88" s="30"/>
      <c r="K88" s="58"/>
      <c r="L88" s="59"/>
      <c r="M88" s="59"/>
      <c r="N88" s="30"/>
    </row>
    <row r="89" spans="1:14" ht="20.100000000000001" customHeight="1" x14ac:dyDescent="0.25">
      <c r="A89" s="58"/>
      <c r="B89" s="59"/>
      <c r="C89" s="7" t="s">
        <v>102</v>
      </c>
      <c r="D89" s="61">
        <f>((0.5*B65*D65)+((B66-B65)*D65)+(0.5*(B67-B66)*D66))*60</f>
        <v>13113.705815871775</v>
      </c>
      <c r="F89" s="58"/>
      <c r="G89" s="59"/>
      <c r="H89" s="7" t="s">
        <v>102</v>
      </c>
      <c r="I89" s="61">
        <f>((0.5*G65*I65)+((G66-G65)*I65)+(0.5*(G67-G66)*I66))*60</f>
        <v>15197.915882221059</v>
      </c>
      <c r="K89" s="58"/>
      <c r="L89" s="59"/>
      <c r="M89" s="7" t="s">
        <v>102</v>
      </c>
      <c r="N89" s="61">
        <f>((0.5*L65*N65)+((L66-L65)*N65)+(0.5*(L67-L66)*N66))*60</f>
        <v>17320.823908648563</v>
      </c>
    </row>
    <row r="90" spans="1:14" ht="20.100000000000001" customHeight="1" x14ac:dyDescent="0.25">
      <c r="A90" s="58"/>
      <c r="B90" s="59"/>
      <c r="C90" s="7" t="s">
        <v>105</v>
      </c>
      <c r="D90" s="61">
        <f>((0.5*B58*D58)+(0.5*(B59-B58)*D58))*60</f>
        <v>13113.705815871775</v>
      </c>
      <c r="F90" s="58"/>
      <c r="G90" s="59"/>
      <c r="H90" s="7" t="s">
        <v>105</v>
      </c>
      <c r="I90" s="61">
        <f>((0.5*G58*I58)+(0.5*(G59-G58)*I58))*60</f>
        <v>15197.915882221063</v>
      </c>
      <c r="K90" s="58"/>
      <c r="L90" s="59"/>
      <c r="M90" s="7" t="s">
        <v>105</v>
      </c>
      <c r="N90" s="61">
        <f>((0.5*L58*N58)+(0.5*(L59-L58)*N58))*60</f>
        <v>17320.823908648563</v>
      </c>
    </row>
    <row r="91" spans="1:14" ht="20.100000000000001" customHeight="1" x14ac:dyDescent="0.25">
      <c r="A91" s="58"/>
      <c r="B91" s="59"/>
      <c r="C91" s="60" t="s">
        <v>104</v>
      </c>
      <c r="D91" s="61">
        <f>D89-((0.5*B58*D58)+(0.5*(B67-B58)*D58))*60</f>
        <v>8069.2058158717755</v>
      </c>
      <c r="F91" s="58"/>
      <c r="G91" s="59"/>
      <c r="H91" s="60" t="s">
        <v>104</v>
      </c>
      <c r="I91" s="61">
        <f>I89-((0.5*G58*I58)+(0.5*(G67-G58)*I58))*60</f>
        <v>9469.4158822210593</v>
      </c>
      <c r="K91" s="58"/>
      <c r="L91" s="59"/>
      <c r="M91" s="60" t="s">
        <v>104</v>
      </c>
      <c r="N91" s="61">
        <f>N89-((0.5*L58*N58)+(0.5*(L67-L58)*N58))*60</f>
        <v>10822.823908648563</v>
      </c>
    </row>
    <row r="92" spans="1:14" ht="20.100000000000001" customHeight="1" x14ac:dyDescent="0.25">
      <c r="A92" s="58"/>
      <c r="B92" s="59"/>
      <c r="C92" s="60" t="s">
        <v>68</v>
      </c>
      <c r="D92" s="61">
        <f>'Area C'!CR198</f>
        <v>49</v>
      </c>
      <c r="F92" s="58"/>
      <c r="G92" s="59"/>
      <c r="H92" s="60" t="s">
        <v>68</v>
      </c>
      <c r="I92" s="61">
        <f>'Area C'!DP198</f>
        <v>57</v>
      </c>
      <c r="K92" s="58"/>
      <c r="L92" s="59"/>
      <c r="M92" s="60" t="s">
        <v>68</v>
      </c>
      <c r="N92" s="61">
        <f>'Area C'!EN198</f>
        <v>66</v>
      </c>
    </row>
    <row r="93" spans="1:14" s="59" customFormat="1" ht="20.100000000000001" customHeight="1" x14ac:dyDescent="0.25">
      <c r="A93" s="58"/>
      <c r="D93" s="182" t="str">
        <f>IF(D92&gt;=200,"Caution! Above critical duration is at maximum. Further evaluation needed.","")</f>
        <v/>
      </c>
      <c r="F93" s="58"/>
      <c r="I93" s="182" t="str">
        <f>IF(I92&gt;=200,"Caution! Above critical duration is at maximum. Further evaluation needed.","")</f>
        <v/>
      </c>
      <c r="K93" s="58"/>
      <c r="N93" s="182" t="str">
        <f>IF(N92&gt;=200,"Caution! Above critical duration is at maximum. Further evaluation needed.","")</f>
        <v/>
      </c>
    </row>
    <row r="94" spans="1:14" ht="20.100000000000001" customHeight="1" thickBot="1" x14ac:dyDescent="0.3">
      <c r="A94" s="62"/>
      <c r="B94" s="63"/>
      <c r="C94" s="64" t="s">
        <v>133</v>
      </c>
      <c r="D94" s="65">
        <f>(B67-B65)/B65</f>
        <v>4.9000000000000004</v>
      </c>
      <c r="F94" s="62"/>
      <c r="G94" s="63"/>
      <c r="H94" s="64" t="s">
        <v>133</v>
      </c>
      <c r="I94" s="65">
        <f>(G67-G65)/G65</f>
        <v>5.7</v>
      </c>
      <c r="K94" s="62"/>
      <c r="L94" s="63"/>
      <c r="M94" s="64" t="s">
        <v>133</v>
      </c>
      <c r="N94" s="65">
        <f>(L67-L65)/L65</f>
        <v>6.6</v>
      </c>
    </row>
  </sheetData>
  <sheetProtection password="DFCF" sheet="1" objects="1" scenarios="1" selectLockedCells="1" selectUnlockedCells="1"/>
  <mergeCells count="36">
    <mergeCell ref="A62:D62"/>
    <mergeCell ref="F62:I62"/>
    <mergeCell ref="K62:N62"/>
    <mergeCell ref="A55:D55"/>
    <mergeCell ref="F55:I55"/>
    <mergeCell ref="K55:N55"/>
    <mergeCell ref="A61:D61"/>
    <mergeCell ref="F61:I61"/>
    <mergeCell ref="K61:N61"/>
    <mergeCell ref="A53:D53"/>
    <mergeCell ref="F53:I53"/>
    <mergeCell ref="K53:N53"/>
    <mergeCell ref="A54:D54"/>
    <mergeCell ref="F54:I54"/>
    <mergeCell ref="K54:N54"/>
    <mergeCell ref="A18:D18"/>
    <mergeCell ref="F18:I18"/>
    <mergeCell ref="K18:N18"/>
    <mergeCell ref="A19:D19"/>
    <mergeCell ref="F19:I19"/>
    <mergeCell ref="K19:N19"/>
    <mergeCell ref="A11:D11"/>
    <mergeCell ref="F11:I11"/>
    <mergeCell ref="K11:N11"/>
    <mergeCell ref="A12:D12"/>
    <mergeCell ref="F12:I12"/>
    <mergeCell ref="K12:N12"/>
    <mergeCell ref="A1:N1"/>
    <mergeCell ref="A10:D10"/>
    <mergeCell ref="F10:I10"/>
    <mergeCell ref="K10:N10"/>
    <mergeCell ref="A3:N3"/>
    <mergeCell ref="A2:N2"/>
    <mergeCell ref="C5:G5"/>
    <mergeCell ref="H5:L5"/>
    <mergeCell ref="G4:H4"/>
  </mergeCells>
  <phoneticPr fontId="4" type="noConversion"/>
  <conditionalFormatting sqref="D49 I49 N49 N92 I92 D92">
    <cfRule type="cellIs" dxfId="1" priority="1" stopIfTrue="1" operator="greaterThanOrEqual">
      <formula>200</formula>
    </cfRule>
  </conditionalFormatting>
  <printOptions horizontalCentered="1" verticalCentered="1"/>
  <pageMargins left="0.5" right="0.5" top="0.5" bottom="0.5" header="0.5" footer="0.25"/>
  <pageSetup scale="51" fitToHeight="2" orientation="landscape" r:id="rId1"/>
  <headerFooter alignWithMargins="0">
    <oddFooter>&amp;L&amp;F&amp;CPage &amp;P of &amp;N&amp;R&amp;D</oddFooter>
  </headerFooter>
  <rowBreaks count="1" manualBreakCount="1">
    <brk id="51" max="1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A1:N88"/>
  <sheetViews>
    <sheetView topLeftCell="C1" zoomScaleNormal="100" workbookViewId="0">
      <selection activeCell="F6" sqref="F6"/>
    </sheetView>
  </sheetViews>
  <sheetFormatPr defaultColWidth="15.6640625" defaultRowHeight="13.2" x14ac:dyDescent="0.25"/>
  <cols>
    <col min="1" max="4" width="18.6640625" style="34" customWidth="1"/>
    <col min="5" max="5" width="4.6640625" style="34" customWidth="1"/>
    <col min="6" max="9" width="18.6640625" style="34" customWidth="1"/>
    <col min="10" max="10" width="4.6640625" style="34" customWidth="1"/>
    <col min="11" max="14" width="18.6640625" style="34" customWidth="1"/>
    <col min="15" max="16384" width="15.6640625" style="34"/>
  </cols>
  <sheetData>
    <row r="1" spans="1:14" ht="20.100000000000001" customHeight="1" x14ac:dyDescent="0.4">
      <c r="A1" s="347" t="s">
        <v>106</v>
      </c>
      <c r="B1" s="347"/>
      <c r="C1" s="347"/>
      <c r="D1" s="347"/>
      <c r="E1" s="347"/>
      <c r="F1" s="347"/>
      <c r="G1" s="347"/>
      <c r="H1" s="347"/>
      <c r="I1" s="347"/>
      <c r="J1" s="347"/>
      <c r="K1" s="347"/>
      <c r="L1" s="347"/>
      <c r="M1" s="347"/>
      <c r="N1" s="347"/>
    </row>
    <row r="2" spans="1:14" ht="20.100000000000001" customHeight="1" x14ac:dyDescent="0.4">
      <c r="A2" s="347" t="s">
        <v>111</v>
      </c>
      <c r="B2" s="347"/>
      <c r="C2" s="347"/>
      <c r="D2" s="347"/>
      <c r="E2" s="347"/>
      <c r="F2" s="347"/>
      <c r="G2" s="347"/>
      <c r="H2" s="347"/>
      <c r="I2" s="347"/>
      <c r="J2" s="347"/>
      <c r="K2" s="347"/>
      <c r="L2" s="347"/>
      <c r="M2" s="347"/>
      <c r="N2" s="347"/>
    </row>
    <row r="3" spans="1:14" ht="20.100000000000001" customHeight="1" x14ac:dyDescent="0.3">
      <c r="A3" s="348" t="str">
        <f>Design!I3</f>
        <v>Spreadsheet created by Christopher D. Barnes, PE, CPESC, CPSWQ, CMS4S</v>
      </c>
      <c r="B3" s="348"/>
      <c r="C3" s="348"/>
      <c r="D3" s="348"/>
      <c r="E3" s="348"/>
      <c r="F3" s="348"/>
      <c r="G3" s="348"/>
      <c r="H3" s="348"/>
      <c r="I3" s="348"/>
      <c r="J3" s="348"/>
      <c r="K3" s="348"/>
      <c r="L3" s="348"/>
      <c r="M3" s="348"/>
      <c r="N3" s="348"/>
    </row>
    <row r="4" spans="1:14" ht="20.100000000000001" customHeight="1" thickBot="1" x14ac:dyDescent="0.3">
      <c r="A4" s="27"/>
      <c r="B4" s="27"/>
      <c r="C4" s="27"/>
      <c r="D4" s="27"/>
      <c r="E4" s="27"/>
      <c r="F4" s="27"/>
      <c r="G4" s="354" t="str">
        <f>Design!I4</f>
        <v>Version 1/9/2017</v>
      </c>
      <c r="H4" s="355"/>
      <c r="I4" s="27"/>
      <c r="J4" s="27"/>
      <c r="K4" s="27"/>
      <c r="L4" s="27"/>
      <c r="M4" s="27"/>
      <c r="N4" s="27"/>
    </row>
    <row r="5" spans="1:14" ht="20.100000000000001" customHeight="1" thickBot="1" x14ac:dyDescent="0.3">
      <c r="A5" s="27"/>
      <c r="B5" s="27"/>
      <c r="C5" s="286" t="s">
        <v>86</v>
      </c>
      <c r="D5" s="287"/>
      <c r="E5" s="287"/>
      <c r="F5" s="287"/>
      <c r="G5" s="288"/>
      <c r="H5" s="286" t="s">
        <v>87</v>
      </c>
      <c r="I5" s="287"/>
      <c r="J5" s="287"/>
      <c r="K5" s="287"/>
      <c r="L5" s="288"/>
      <c r="M5" s="27"/>
      <c r="N5" s="27"/>
    </row>
    <row r="6" spans="1:14" ht="20.100000000000001" customHeight="1" x14ac:dyDescent="0.35">
      <c r="A6" s="27"/>
      <c r="B6" s="27"/>
      <c r="C6" s="56"/>
      <c r="D6" s="7" t="s">
        <v>113</v>
      </c>
      <c r="E6" s="104" t="s">
        <v>112</v>
      </c>
      <c r="F6" s="82">
        <f>Design!$I$18</f>
        <v>20</v>
      </c>
      <c r="G6" s="105" t="s">
        <v>116</v>
      </c>
      <c r="H6" s="56"/>
      <c r="I6" s="7" t="s">
        <v>113</v>
      </c>
      <c r="J6" s="104" t="s">
        <v>112</v>
      </c>
      <c r="K6" s="82">
        <f>Design!$I$22</f>
        <v>10</v>
      </c>
      <c r="L6" s="105" t="s">
        <v>116</v>
      </c>
      <c r="M6" s="27"/>
      <c r="N6" s="27"/>
    </row>
    <row r="7" spans="1:14" ht="20.100000000000001" customHeight="1" x14ac:dyDescent="0.25">
      <c r="A7" s="27"/>
      <c r="B7" s="27"/>
      <c r="C7" s="56"/>
      <c r="D7" s="7" t="s">
        <v>114</v>
      </c>
      <c r="E7" s="104" t="s">
        <v>112</v>
      </c>
      <c r="F7" s="82">
        <f>Design!$I$19</f>
        <v>2</v>
      </c>
      <c r="G7" s="105" t="s">
        <v>2</v>
      </c>
      <c r="H7" s="56"/>
      <c r="I7" s="7" t="s">
        <v>114</v>
      </c>
      <c r="J7" s="104" t="s">
        <v>112</v>
      </c>
      <c r="K7" s="82">
        <f>Design!$I$23</f>
        <v>2</v>
      </c>
      <c r="L7" s="105" t="s">
        <v>2</v>
      </c>
      <c r="M7" s="27"/>
      <c r="N7" s="27"/>
    </row>
    <row r="8" spans="1:14" ht="20.100000000000001" customHeight="1" thickBot="1" x14ac:dyDescent="0.3">
      <c r="A8" s="27"/>
      <c r="B8" s="27"/>
      <c r="C8" s="106"/>
      <c r="D8" s="10" t="s">
        <v>115</v>
      </c>
      <c r="E8" s="107" t="s">
        <v>112</v>
      </c>
      <c r="F8" s="95">
        <f>Design!$I$20</f>
        <v>0.40000000000000019</v>
      </c>
      <c r="G8" s="97"/>
      <c r="H8" s="106"/>
      <c r="I8" s="10" t="s">
        <v>115</v>
      </c>
      <c r="J8" s="107" t="s">
        <v>112</v>
      </c>
      <c r="K8" s="95">
        <f>Design!$I$24</f>
        <v>0.86000000000000054</v>
      </c>
      <c r="L8" s="97"/>
      <c r="M8" s="27"/>
      <c r="N8" s="27"/>
    </row>
    <row r="9" spans="1:14" ht="20.100000000000001" customHeight="1" thickBot="1" x14ac:dyDescent="0.3">
      <c r="A9" s="27"/>
      <c r="B9" s="27"/>
      <c r="C9" s="27"/>
      <c r="D9" s="27"/>
      <c r="E9" s="27"/>
      <c r="F9" s="27"/>
      <c r="G9" s="27"/>
      <c r="H9" s="27"/>
      <c r="I9" s="27"/>
      <c r="J9" s="27"/>
      <c r="K9" s="27"/>
      <c r="L9" s="27"/>
      <c r="M9" s="27"/>
      <c r="N9" s="27"/>
    </row>
    <row r="10" spans="1:14" ht="20.100000000000001" customHeight="1" thickBot="1" x14ac:dyDescent="0.3">
      <c r="A10" s="286" t="s">
        <v>74</v>
      </c>
      <c r="B10" s="287"/>
      <c r="C10" s="287"/>
      <c r="D10" s="288"/>
      <c r="E10" s="27"/>
      <c r="F10" s="286" t="s">
        <v>78</v>
      </c>
      <c r="G10" s="287"/>
      <c r="H10" s="287"/>
      <c r="I10" s="288"/>
      <c r="K10" s="286" t="s">
        <v>79</v>
      </c>
      <c r="L10" s="287"/>
      <c r="M10" s="287"/>
      <c r="N10" s="288"/>
    </row>
    <row r="11" spans="1:14" ht="20.100000000000001" customHeight="1" x14ac:dyDescent="0.25">
      <c r="A11" s="356" t="s">
        <v>117</v>
      </c>
      <c r="B11" s="329"/>
      <c r="C11" s="329"/>
      <c r="D11" s="357"/>
      <c r="E11" s="27"/>
      <c r="F11" s="356" t="s">
        <v>117</v>
      </c>
      <c r="G11" s="329"/>
      <c r="H11" s="329"/>
      <c r="I11" s="357"/>
      <c r="K11" s="356" t="s">
        <v>117</v>
      </c>
      <c r="L11" s="329"/>
      <c r="M11" s="329"/>
      <c r="N11" s="357"/>
    </row>
    <row r="12" spans="1:14" ht="20.100000000000001" customHeight="1" x14ac:dyDescent="0.25">
      <c r="A12" s="358" t="s">
        <v>75</v>
      </c>
      <c r="B12" s="359"/>
      <c r="C12" s="359"/>
      <c r="D12" s="360"/>
      <c r="E12" s="27"/>
      <c r="F12" s="358" t="s">
        <v>75</v>
      </c>
      <c r="G12" s="359"/>
      <c r="H12" s="359"/>
      <c r="I12" s="360"/>
      <c r="K12" s="358" t="s">
        <v>75</v>
      </c>
      <c r="L12" s="359"/>
      <c r="M12" s="359"/>
      <c r="N12" s="360"/>
    </row>
    <row r="13" spans="1:14" ht="20.100000000000001" customHeight="1" x14ac:dyDescent="0.25">
      <c r="A13" s="20" t="s">
        <v>77</v>
      </c>
      <c r="B13" s="46" t="s">
        <v>3</v>
      </c>
      <c r="C13" s="46" t="s">
        <v>76</v>
      </c>
      <c r="D13" s="47" t="s">
        <v>5</v>
      </c>
      <c r="E13" s="27"/>
      <c r="F13" s="20" t="s">
        <v>77</v>
      </c>
      <c r="G13" s="46" t="s">
        <v>3</v>
      </c>
      <c r="H13" s="46" t="s">
        <v>76</v>
      </c>
      <c r="I13" s="47" t="s">
        <v>5</v>
      </c>
      <c r="K13" s="20" t="s">
        <v>77</v>
      </c>
      <c r="L13" s="46" t="s">
        <v>3</v>
      </c>
      <c r="M13" s="46" t="s">
        <v>76</v>
      </c>
      <c r="N13" s="47" t="s">
        <v>5</v>
      </c>
    </row>
    <row r="14" spans="1:14" ht="20.100000000000001" customHeight="1" x14ac:dyDescent="0.25">
      <c r="A14" s="48" t="s">
        <v>7</v>
      </c>
      <c r="B14" s="14">
        <v>0</v>
      </c>
      <c r="C14" s="49" t="s">
        <v>11</v>
      </c>
      <c r="D14" s="23">
        <v>0</v>
      </c>
      <c r="E14" s="50"/>
      <c r="F14" s="48" t="s">
        <v>7</v>
      </c>
      <c r="G14" s="14">
        <v>0</v>
      </c>
      <c r="H14" s="49" t="s">
        <v>11</v>
      </c>
      <c r="I14" s="23">
        <v>0</v>
      </c>
      <c r="K14" s="48" t="s">
        <v>7</v>
      </c>
      <c r="L14" s="14">
        <v>0</v>
      </c>
      <c r="M14" s="49" t="s">
        <v>11</v>
      </c>
      <c r="N14" s="23">
        <v>0</v>
      </c>
    </row>
    <row r="15" spans="1:14" ht="20.100000000000001" customHeight="1" x14ac:dyDescent="0.25">
      <c r="A15" s="51" t="s">
        <v>8</v>
      </c>
      <c r="B15" s="14">
        <f>Design!$I$18</f>
        <v>20</v>
      </c>
      <c r="C15" s="52" t="s">
        <v>12</v>
      </c>
      <c r="D15" s="23">
        <f>Design!N38</f>
        <v>2.335644179998035</v>
      </c>
      <c r="E15" s="50"/>
      <c r="F15" s="51" t="s">
        <v>8</v>
      </c>
      <c r="G15" s="14">
        <f>$B$15</f>
        <v>20</v>
      </c>
      <c r="H15" s="52" t="s">
        <v>12</v>
      </c>
      <c r="I15" s="23">
        <f>Design!N39</f>
        <v>2.7490172751612478</v>
      </c>
      <c r="K15" s="51" t="s">
        <v>8</v>
      </c>
      <c r="L15" s="14">
        <f>$B$15</f>
        <v>20</v>
      </c>
      <c r="M15" s="52" t="s">
        <v>12</v>
      </c>
      <c r="N15" s="23">
        <f>Design!N40</f>
        <v>3.1719162873038687</v>
      </c>
    </row>
    <row r="16" spans="1:14" ht="20.100000000000001" customHeight="1" thickBot="1" x14ac:dyDescent="0.3">
      <c r="A16" s="53" t="s">
        <v>9</v>
      </c>
      <c r="B16" s="54">
        <f>2*B15</f>
        <v>40</v>
      </c>
      <c r="C16" s="55" t="s">
        <v>13</v>
      </c>
      <c r="D16" s="24">
        <v>0</v>
      </c>
      <c r="E16" s="50"/>
      <c r="F16" s="53" t="s">
        <v>9</v>
      </c>
      <c r="G16" s="54">
        <f>2*G15</f>
        <v>40</v>
      </c>
      <c r="H16" s="55" t="s">
        <v>13</v>
      </c>
      <c r="I16" s="24">
        <v>0</v>
      </c>
      <c r="K16" s="53" t="s">
        <v>9</v>
      </c>
      <c r="L16" s="54">
        <f>2*L15</f>
        <v>40</v>
      </c>
      <c r="M16" s="55" t="s">
        <v>13</v>
      </c>
      <c r="N16" s="24">
        <f>VLOOKUP('Area A'!$BT$198,'Area A'!$AW$6:$BR$196,21)</f>
        <v>49</v>
      </c>
    </row>
    <row r="17" spans="1:14" ht="20.100000000000001" customHeight="1" thickBot="1" x14ac:dyDescent="0.3">
      <c r="A17" s="56"/>
      <c r="B17" s="14"/>
      <c r="C17" s="57"/>
      <c r="D17" s="23"/>
      <c r="E17" s="50"/>
      <c r="F17" s="56"/>
      <c r="G17" s="14"/>
      <c r="H17" s="57"/>
      <c r="I17" s="23"/>
      <c r="K17" s="56"/>
      <c r="L17" s="14"/>
      <c r="M17" s="57"/>
      <c r="N17" s="23"/>
    </row>
    <row r="18" spans="1:14" ht="20.100000000000001" customHeight="1" x14ac:dyDescent="0.25">
      <c r="A18" s="356" t="s">
        <v>118</v>
      </c>
      <c r="B18" s="329"/>
      <c r="C18" s="329"/>
      <c r="D18" s="357"/>
      <c r="E18" s="27"/>
      <c r="F18" s="356" t="s">
        <v>118</v>
      </c>
      <c r="G18" s="329"/>
      <c r="H18" s="329"/>
      <c r="I18" s="357"/>
      <c r="K18" s="356" t="s">
        <v>118</v>
      </c>
      <c r="L18" s="329"/>
      <c r="M18" s="329"/>
      <c r="N18" s="357"/>
    </row>
    <row r="19" spans="1:14" ht="20.100000000000001" customHeight="1" x14ac:dyDescent="0.25">
      <c r="A19" s="358" t="s">
        <v>75</v>
      </c>
      <c r="B19" s="359"/>
      <c r="C19" s="359"/>
      <c r="D19" s="360"/>
      <c r="E19" s="27"/>
      <c r="F19" s="358" t="s">
        <v>75</v>
      </c>
      <c r="G19" s="359"/>
      <c r="H19" s="359"/>
      <c r="I19" s="360"/>
      <c r="K19" s="358" t="s">
        <v>75</v>
      </c>
      <c r="L19" s="359"/>
      <c r="M19" s="359"/>
      <c r="N19" s="360"/>
    </row>
    <row r="20" spans="1:14" ht="20.100000000000001" customHeight="1" x14ac:dyDescent="0.25">
      <c r="A20" s="20" t="s">
        <v>77</v>
      </c>
      <c r="B20" s="46" t="s">
        <v>3</v>
      </c>
      <c r="C20" s="46" t="s">
        <v>76</v>
      </c>
      <c r="D20" s="47" t="s">
        <v>5</v>
      </c>
      <c r="E20" s="27"/>
      <c r="F20" s="20" t="s">
        <v>77</v>
      </c>
      <c r="G20" s="46" t="s">
        <v>3</v>
      </c>
      <c r="H20" s="46" t="s">
        <v>76</v>
      </c>
      <c r="I20" s="47" t="s">
        <v>5</v>
      </c>
      <c r="K20" s="20" t="s">
        <v>77</v>
      </c>
      <c r="L20" s="46" t="s">
        <v>3</v>
      </c>
      <c r="M20" s="46" t="s">
        <v>76</v>
      </c>
      <c r="N20" s="47" t="s">
        <v>5</v>
      </c>
    </row>
    <row r="21" spans="1:14" ht="20.100000000000001" customHeight="1" x14ac:dyDescent="0.25">
      <c r="A21" s="48" t="s">
        <v>7</v>
      </c>
      <c r="B21" s="14">
        <v>0</v>
      </c>
      <c r="C21" s="49" t="s">
        <v>11</v>
      </c>
      <c r="D21" s="23">
        <v>0</v>
      </c>
      <c r="E21" s="50"/>
      <c r="F21" s="48" t="s">
        <v>7</v>
      </c>
      <c r="G21" s="14">
        <v>0</v>
      </c>
      <c r="H21" s="49" t="s">
        <v>11</v>
      </c>
      <c r="I21" s="23">
        <v>0</v>
      </c>
      <c r="K21" s="48" t="s">
        <v>7</v>
      </c>
      <c r="L21" s="14">
        <v>0</v>
      </c>
      <c r="M21" s="49" t="s">
        <v>11</v>
      </c>
      <c r="N21" s="23">
        <v>0</v>
      </c>
    </row>
    <row r="22" spans="1:14" ht="20.100000000000001" customHeight="1" x14ac:dyDescent="0.25">
      <c r="A22" s="51" t="s">
        <v>8</v>
      </c>
      <c r="B22" s="14">
        <f>Design!$I$22</f>
        <v>10</v>
      </c>
      <c r="C22" s="52" t="s">
        <v>12</v>
      </c>
      <c r="D22" s="23">
        <f>Design!N51</f>
        <v>7.1631011592346265</v>
      </c>
      <c r="E22" s="50"/>
      <c r="F22" s="51" t="s">
        <v>8</v>
      </c>
      <c r="G22" s="14">
        <f>$B$22</f>
        <v>10</v>
      </c>
      <c r="H22" s="52" t="s">
        <v>12</v>
      </c>
      <c r="I22" s="23">
        <f>Design!N52</f>
        <v>8.2908808479664629</v>
      </c>
      <c r="K22" s="51" t="s">
        <v>8</v>
      </c>
      <c r="L22" s="14">
        <f>$B$22</f>
        <v>10</v>
      </c>
      <c r="M22" s="52" t="s">
        <v>12</v>
      </c>
      <c r="N22" s="23">
        <f>Design!N53</f>
        <v>9.426632187574814</v>
      </c>
    </row>
    <row r="23" spans="1:14" ht="20.100000000000001" customHeight="1" thickBot="1" x14ac:dyDescent="0.3">
      <c r="A23" s="53" t="s">
        <v>9</v>
      </c>
      <c r="B23" s="54">
        <f>2*B22</f>
        <v>20</v>
      </c>
      <c r="C23" s="55" t="s">
        <v>13</v>
      </c>
      <c r="D23" s="24">
        <v>0</v>
      </c>
      <c r="E23" s="50"/>
      <c r="F23" s="53" t="s">
        <v>9</v>
      </c>
      <c r="G23" s="54">
        <f>2*G22</f>
        <v>20</v>
      </c>
      <c r="H23" s="55" t="s">
        <v>13</v>
      </c>
      <c r="I23" s="24">
        <v>0</v>
      </c>
      <c r="K23" s="53" t="s">
        <v>9</v>
      </c>
      <c r="L23" s="54">
        <f>2*L22</f>
        <v>20</v>
      </c>
      <c r="M23" s="55" t="s">
        <v>13</v>
      </c>
      <c r="N23" s="24">
        <v>0</v>
      </c>
    </row>
    <row r="24" spans="1:14" ht="20.100000000000001" customHeight="1" x14ac:dyDescent="0.25">
      <c r="A24" s="58"/>
      <c r="B24" s="59"/>
      <c r="C24" s="59"/>
      <c r="D24" s="30"/>
      <c r="F24" s="58"/>
      <c r="G24" s="59"/>
      <c r="H24" s="59"/>
      <c r="I24" s="30"/>
      <c r="K24" s="58"/>
      <c r="L24" s="59"/>
      <c r="M24" s="59"/>
      <c r="N24" s="30"/>
    </row>
    <row r="25" spans="1:14" ht="20.100000000000001" customHeight="1" x14ac:dyDescent="0.25">
      <c r="A25" s="58"/>
      <c r="B25" s="59"/>
      <c r="C25" s="59"/>
      <c r="D25" s="30"/>
      <c r="F25" s="58"/>
      <c r="G25" s="59"/>
      <c r="H25" s="59"/>
      <c r="I25" s="30"/>
      <c r="K25" s="58"/>
      <c r="L25" s="59"/>
      <c r="M25" s="59"/>
      <c r="N25" s="30"/>
    </row>
    <row r="26" spans="1:14" ht="20.100000000000001" customHeight="1" x14ac:dyDescent="0.25">
      <c r="A26" s="58"/>
      <c r="B26" s="59"/>
      <c r="C26" s="59"/>
      <c r="D26" s="30"/>
      <c r="F26" s="58"/>
      <c r="G26" s="59"/>
      <c r="H26" s="59"/>
      <c r="I26" s="30"/>
      <c r="K26" s="58"/>
      <c r="L26" s="59"/>
      <c r="M26" s="59"/>
      <c r="N26" s="30"/>
    </row>
    <row r="27" spans="1:14" ht="20.100000000000001" customHeight="1" x14ac:dyDescent="0.25">
      <c r="A27" s="58"/>
      <c r="B27" s="59"/>
      <c r="C27" s="59"/>
      <c r="D27" s="30"/>
      <c r="F27" s="58"/>
      <c r="G27" s="59"/>
      <c r="H27" s="59"/>
      <c r="I27" s="30"/>
      <c r="K27" s="58"/>
      <c r="L27" s="59"/>
      <c r="M27" s="59"/>
      <c r="N27" s="30"/>
    </row>
    <row r="28" spans="1:14" ht="20.100000000000001" customHeight="1" x14ac:dyDescent="0.25">
      <c r="A28" s="58"/>
      <c r="B28" s="59"/>
      <c r="C28" s="59"/>
      <c r="D28" s="30"/>
      <c r="F28" s="58"/>
      <c r="G28" s="59"/>
      <c r="H28" s="59"/>
      <c r="I28" s="30"/>
      <c r="K28" s="58"/>
      <c r="L28" s="59"/>
      <c r="M28" s="59"/>
      <c r="N28" s="30"/>
    </row>
    <row r="29" spans="1:14" ht="20.100000000000001" customHeight="1" x14ac:dyDescent="0.25">
      <c r="A29" s="58"/>
      <c r="B29" s="59"/>
      <c r="C29" s="59"/>
      <c r="D29" s="30"/>
      <c r="F29" s="58"/>
      <c r="G29" s="59"/>
      <c r="H29" s="59"/>
      <c r="I29" s="30"/>
      <c r="K29" s="58"/>
      <c r="L29" s="59"/>
      <c r="M29" s="59"/>
      <c r="N29" s="30"/>
    </row>
    <row r="30" spans="1:14" ht="20.100000000000001" customHeight="1" x14ac:dyDescent="0.25">
      <c r="A30" s="58"/>
      <c r="B30" s="59"/>
      <c r="C30" s="59"/>
      <c r="D30" s="30"/>
      <c r="F30" s="58"/>
      <c r="G30" s="59"/>
      <c r="H30" s="59"/>
      <c r="I30" s="30"/>
      <c r="K30" s="58"/>
      <c r="L30" s="59"/>
      <c r="M30" s="59"/>
      <c r="N30" s="30"/>
    </row>
    <row r="31" spans="1:14" ht="20.100000000000001" customHeight="1" x14ac:dyDescent="0.25">
      <c r="A31" s="58"/>
      <c r="B31" s="59"/>
      <c r="C31" s="59"/>
      <c r="D31" s="30"/>
      <c r="F31" s="58"/>
      <c r="G31" s="59"/>
      <c r="H31" s="59"/>
      <c r="I31" s="30"/>
      <c r="K31" s="58"/>
      <c r="L31" s="59"/>
      <c r="M31" s="59"/>
      <c r="N31" s="30"/>
    </row>
    <row r="32" spans="1:14" ht="20.100000000000001" customHeight="1" x14ac:dyDescent="0.25">
      <c r="A32" s="58"/>
      <c r="B32" s="59"/>
      <c r="C32" s="59"/>
      <c r="D32" s="30"/>
      <c r="F32" s="58"/>
      <c r="G32" s="59"/>
      <c r="H32" s="59"/>
      <c r="I32" s="30"/>
      <c r="K32" s="58"/>
      <c r="L32" s="59"/>
      <c r="M32" s="59"/>
      <c r="N32" s="30"/>
    </row>
    <row r="33" spans="1:14" ht="20.100000000000001" customHeight="1" x14ac:dyDescent="0.25">
      <c r="A33" s="58"/>
      <c r="B33" s="59"/>
      <c r="C33" s="59"/>
      <c r="D33" s="30"/>
      <c r="F33" s="58"/>
      <c r="G33" s="59"/>
      <c r="H33" s="59"/>
      <c r="I33" s="30"/>
      <c r="K33" s="58"/>
      <c r="L33" s="59"/>
      <c r="M33" s="59"/>
      <c r="N33" s="30"/>
    </row>
    <row r="34" spans="1:14" ht="20.100000000000001" customHeight="1" x14ac:dyDescent="0.25">
      <c r="A34" s="58"/>
      <c r="B34" s="59"/>
      <c r="C34" s="59"/>
      <c r="D34" s="30"/>
      <c r="F34" s="58"/>
      <c r="G34" s="59"/>
      <c r="H34" s="59"/>
      <c r="I34" s="30"/>
      <c r="K34" s="58"/>
      <c r="L34" s="59"/>
      <c r="M34" s="59"/>
      <c r="N34" s="30"/>
    </row>
    <row r="35" spans="1:14" ht="20.100000000000001" customHeight="1" x14ac:dyDescent="0.25">
      <c r="A35" s="58"/>
      <c r="B35" s="59"/>
      <c r="C35" s="59"/>
      <c r="D35" s="30"/>
      <c r="F35" s="58"/>
      <c r="G35" s="59"/>
      <c r="H35" s="59"/>
      <c r="I35" s="30"/>
      <c r="K35" s="58"/>
      <c r="L35" s="59"/>
      <c r="M35" s="59"/>
      <c r="N35" s="30"/>
    </row>
    <row r="36" spans="1:14" ht="20.100000000000001" customHeight="1" x14ac:dyDescent="0.25">
      <c r="A36" s="58"/>
      <c r="B36" s="59"/>
      <c r="C36" s="59"/>
      <c r="D36" s="30"/>
      <c r="F36" s="58"/>
      <c r="G36" s="59"/>
      <c r="H36" s="59"/>
      <c r="I36" s="30"/>
      <c r="K36" s="58"/>
      <c r="L36" s="59"/>
      <c r="M36" s="59"/>
      <c r="N36" s="30"/>
    </row>
    <row r="37" spans="1:14" ht="20.100000000000001" customHeight="1" x14ac:dyDescent="0.25">
      <c r="A37" s="58"/>
      <c r="B37" s="59"/>
      <c r="C37" s="59"/>
      <c r="D37" s="30"/>
      <c r="F37" s="58"/>
      <c r="G37" s="59"/>
      <c r="H37" s="59"/>
      <c r="I37" s="30"/>
      <c r="K37" s="58"/>
      <c r="L37" s="59"/>
      <c r="M37" s="59"/>
      <c r="N37" s="30"/>
    </row>
    <row r="38" spans="1:14" ht="20.100000000000001" customHeight="1" x14ac:dyDescent="0.25">
      <c r="A38" s="58"/>
      <c r="B38" s="59"/>
      <c r="C38" s="59"/>
      <c r="D38" s="30"/>
      <c r="F38" s="58"/>
      <c r="G38" s="59"/>
      <c r="H38" s="59"/>
      <c r="I38" s="30"/>
      <c r="K38" s="58"/>
      <c r="L38" s="59"/>
      <c r="M38" s="59"/>
      <c r="N38" s="30"/>
    </row>
    <row r="39" spans="1:14" ht="20.100000000000001" customHeight="1" x14ac:dyDescent="0.25">
      <c r="A39" s="58"/>
      <c r="B39" s="59"/>
      <c r="C39" s="59"/>
      <c r="D39" s="30"/>
      <c r="F39" s="58"/>
      <c r="G39" s="59"/>
      <c r="H39" s="59"/>
      <c r="I39" s="30"/>
      <c r="K39" s="58"/>
      <c r="L39" s="59"/>
      <c r="M39" s="59"/>
      <c r="N39" s="30"/>
    </row>
    <row r="40" spans="1:14" ht="20.100000000000001" customHeight="1" x14ac:dyDescent="0.25">
      <c r="A40" s="58"/>
      <c r="B40" s="59"/>
      <c r="C40" s="59"/>
      <c r="D40" s="30"/>
      <c r="F40" s="58"/>
      <c r="G40" s="59"/>
      <c r="H40" s="59"/>
      <c r="I40" s="30"/>
      <c r="K40" s="58"/>
      <c r="L40" s="59"/>
      <c r="M40" s="59"/>
      <c r="N40" s="30"/>
    </row>
    <row r="41" spans="1:14" ht="20.100000000000001" customHeight="1" x14ac:dyDescent="0.25">
      <c r="A41" s="58"/>
      <c r="B41" s="59"/>
      <c r="C41" s="59"/>
      <c r="D41" s="30"/>
      <c r="F41" s="58"/>
      <c r="G41" s="59"/>
      <c r="H41" s="59"/>
      <c r="I41" s="30"/>
      <c r="K41" s="58"/>
      <c r="L41" s="59"/>
      <c r="M41" s="59"/>
      <c r="N41" s="30"/>
    </row>
    <row r="42" spans="1:14" ht="20.100000000000001" customHeight="1" x14ac:dyDescent="0.25">
      <c r="A42" s="58"/>
      <c r="B42" s="59"/>
      <c r="C42" s="59"/>
      <c r="D42" s="30"/>
      <c r="F42" s="58"/>
      <c r="G42" s="59"/>
      <c r="H42" s="59"/>
      <c r="I42" s="30"/>
      <c r="K42" s="58"/>
      <c r="L42" s="59"/>
      <c r="M42" s="59"/>
      <c r="N42" s="30"/>
    </row>
    <row r="43" spans="1:14" ht="20.100000000000001" customHeight="1" x14ac:dyDescent="0.25">
      <c r="A43" s="58"/>
      <c r="B43" s="59"/>
      <c r="C43" s="59"/>
      <c r="D43" s="30"/>
      <c r="F43" s="58"/>
      <c r="G43" s="59"/>
      <c r="H43" s="59"/>
      <c r="I43" s="30"/>
      <c r="K43" s="58"/>
      <c r="L43" s="59"/>
      <c r="M43" s="59"/>
      <c r="N43" s="30"/>
    </row>
    <row r="44" spans="1:14" ht="20.100000000000001" customHeight="1" x14ac:dyDescent="0.25">
      <c r="A44" s="58"/>
      <c r="B44" s="59"/>
      <c r="C44" s="59"/>
      <c r="D44" s="30"/>
      <c r="F44" s="58"/>
      <c r="G44" s="59"/>
      <c r="H44" s="59"/>
      <c r="I44" s="30"/>
      <c r="K44" s="58"/>
      <c r="L44" s="59"/>
      <c r="M44" s="59"/>
      <c r="N44" s="30"/>
    </row>
    <row r="45" spans="1:14" ht="20.100000000000001" customHeight="1" x14ac:dyDescent="0.25">
      <c r="A45" s="58"/>
      <c r="B45" s="59"/>
      <c r="C45" s="7" t="s">
        <v>119</v>
      </c>
      <c r="D45" s="61">
        <f>0.5*B16*D15*60</f>
        <v>2802.7730159976418</v>
      </c>
      <c r="F45" s="58"/>
      <c r="G45" s="59"/>
      <c r="H45" s="7" t="s">
        <v>119</v>
      </c>
      <c r="I45" s="61">
        <f>0.5*G16*I15*60</f>
        <v>3298.8207301934972</v>
      </c>
      <c r="K45" s="58"/>
      <c r="L45" s="59"/>
      <c r="M45" s="7" t="s">
        <v>119</v>
      </c>
      <c r="N45" s="61">
        <f>0.5*L16*N15*60</f>
        <v>3806.2995447646426</v>
      </c>
    </row>
    <row r="46" spans="1:14" ht="20.100000000000001" customHeight="1" x14ac:dyDescent="0.25">
      <c r="A46" s="58"/>
      <c r="B46" s="59"/>
      <c r="C46" s="7" t="s">
        <v>120</v>
      </c>
      <c r="D46" s="61">
        <f>0.5*B23*D22*60</f>
        <v>4297.8606955407759</v>
      </c>
      <c r="E46" s="59"/>
      <c r="F46" s="58"/>
      <c r="G46" s="59"/>
      <c r="H46" s="7" t="s">
        <v>120</v>
      </c>
      <c r="I46" s="61">
        <f>0.5*G23*I22*60</f>
        <v>4974.5285087798775</v>
      </c>
      <c r="K46" s="58"/>
      <c r="L46" s="59"/>
      <c r="M46" s="7" t="s">
        <v>120</v>
      </c>
      <c r="N46" s="61">
        <f>0.5*L23*N22*60</f>
        <v>5655.9793125448878</v>
      </c>
    </row>
    <row r="47" spans="1:14" ht="20.100000000000001" customHeight="1" thickBot="1" x14ac:dyDescent="0.3">
      <c r="A47" s="62"/>
      <c r="B47" s="63"/>
      <c r="C47" s="64" t="s">
        <v>95</v>
      </c>
      <c r="D47" s="65">
        <f>D46-D45</f>
        <v>1495.0876795431341</v>
      </c>
      <c r="F47" s="62"/>
      <c r="G47" s="63"/>
      <c r="H47" s="64" t="s">
        <v>95</v>
      </c>
      <c r="I47" s="65">
        <f>I46-I45</f>
        <v>1675.7077785863803</v>
      </c>
      <c r="K47" s="62"/>
      <c r="L47" s="63"/>
      <c r="M47" s="64" t="s">
        <v>95</v>
      </c>
      <c r="N47" s="65">
        <f>N46-N45</f>
        <v>1849.6797677802451</v>
      </c>
    </row>
    <row r="48" spans="1:14" ht="20.100000000000001" customHeight="1" x14ac:dyDescent="0.25">
      <c r="A48" s="59"/>
      <c r="B48" s="59"/>
      <c r="C48" s="60"/>
      <c r="D48" s="86"/>
      <c r="F48" s="59"/>
      <c r="G48" s="59"/>
      <c r="H48" s="60"/>
      <c r="I48" s="86"/>
      <c r="K48" s="59"/>
      <c r="L48" s="59"/>
      <c r="M48" s="60"/>
      <c r="N48" s="86"/>
    </row>
    <row r="49" spans="1:14" ht="20.100000000000001" customHeight="1" thickBot="1" x14ac:dyDescent="0.3"/>
    <row r="50" spans="1:14" ht="20.100000000000001" customHeight="1" thickBot="1" x14ac:dyDescent="0.3">
      <c r="A50" s="286" t="s">
        <v>81</v>
      </c>
      <c r="B50" s="287"/>
      <c r="C50" s="287"/>
      <c r="D50" s="288"/>
      <c r="F50" s="286" t="s">
        <v>80</v>
      </c>
      <c r="G50" s="287"/>
      <c r="H50" s="287"/>
      <c r="I50" s="288"/>
      <c r="K50" s="286" t="s">
        <v>82</v>
      </c>
      <c r="L50" s="287"/>
      <c r="M50" s="287"/>
      <c r="N50" s="288"/>
    </row>
    <row r="51" spans="1:14" ht="20.100000000000001" customHeight="1" x14ac:dyDescent="0.25">
      <c r="A51" s="356" t="s">
        <v>117</v>
      </c>
      <c r="B51" s="329"/>
      <c r="C51" s="329"/>
      <c r="D51" s="357"/>
      <c r="F51" s="356" t="s">
        <v>117</v>
      </c>
      <c r="G51" s="329"/>
      <c r="H51" s="329"/>
      <c r="I51" s="357"/>
      <c r="K51" s="356" t="s">
        <v>117</v>
      </c>
      <c r="L51" s="329"/>
      <c r="M51" s="329"/>
      <c r="N51" s="357"/>
    </row>
    <row r="52" spans="1:14" ht="20.100000000000001" customHeight="1" x14ac:dyDescent="0.25">
      <c r="A52" s="358" t="s">
        <v>75</v>
      </c>
      <c r="B52" s="359"/>
      <c r="C52" s="359"/>
      <c r="D52" s="360"/>
      <c r="F52" s="358" t="s">
        <v>75</v>
      </c>
      <c r="G52" s="359"/>
      <c r="H52" s="359"/>
      <c r="I52" s="360"/>
      <c r="K52" s="358" t="s">
        <v>75</v>
      </c>
      <c r="L52" s="359"/>
      <c r="M52" s="359"/>
      <c r="N52" s="360"/>
    </row>
    <row r="53" spans="1:14" ht="20.100000000000001" customHeight="1" x14ac:dyDescent="0.25">
      <c r="A53" s="20" t="s">
        <v>77</v>
      </c>
      <c r="B53" s="46" t="s">
        <v>3</v>
      </c>
      <c r="C53" s="46" t="s">
        <v>76</v>
      </c>
      <c r="D53" s="47" t="s">
        <v>5</v>
      </c>
      <c r="F53" s="20" t="s">
        <v>77</v>
      </c>
      <c r="G53" s="46" t="s">
        <v>3</v>
      </c>
      <c r="H53" s="46" t="s">
        <v>76</v>
      </c>
      <c r="I53" s="47" t="s">
        <v>5</v>
      </c>
      <c r="K53" s="20" t="s">
        <v>77</v>
      </c>
      <c r="L53" s="46" t="s">
        <v>3</v>
      </c>
      <c r="M53" s="46" t="s">
        <v>76</v>
      </c>
      <c r="N53" s="47" t="s">
        <v>5</v>
      </c>
    </row>
    <row r="54" spans="1:14" ht="20.100000000000001" customHeight="1" x14ac:dyDescent="0.25">
      <c r="A54" s="48" t="s">
        <v>7</v>
      </c>
      <c r="B54" s="14">
        <v>0</v>
      </c>
      <c r="C54" s="49" t="s">
        <v>11</v>
      </c>
      <c r="D54" s="23">
        <v>0</v>
      </c>
      <c r="F54" s="48" t="s">
        <v>7</v>
      </c>
      <c r="G54" s="14">
        <v>0</v>
      </c>
      <c r="H54" s="49" t="s">
        <v>11</v>
      </c>
      <c r="I54" s="23">
        <v>0</v>
      </c>
      <c r="K54" s="48" t="s">
        <v>7</v>
      </c>
      <c r="L54" s="14">
        <v>0</v>
      </c>
      <c r="M54" s="49" t="s">
        <v>11</v>
      </c>
      <c r="N54" s="23">
        <v>0</v>
      </c>
    </row>
    <row r="55" spans="1:14" ht="20.100000000000001" customHeight="1" x14ac:dyDescent="0.25">
      <c r="A55" s="51" t="s">
        <v>8</v>
      </c>
      <c r="B55" s="14">
        <f>$B$15</f>
        <v>20</v>
      </c>
      <c r="C55" s="52" t="s">
        <v>12</v>
      </c>
      <c r="D55" s="23">
        <f>Design!N41</f>
        <v>3.6357606778834746</v>
      </c>
      <c r="F55" s="51" t="s">
        <v>8</v>
      </c>
      <c r="G55" s="14">
        <f>$B$15</f>
        <v>20</v>
      </c>
      <c r="H55" s="52" t="s">
        <v>12</v>
      </c>
      <c r="I55" s="23">
        <f>Design!N42</f>
        <v>4.0001188933783185</v>
      </c>
      <c r="K55" s="51" t="s">
        <v>8</v>
      </c>
      <c r="L55" s="14">
        <f>$B$15</f>
        <v>20</v>
      </c>
      <c r="M55" s="52" t="s">
        <v>12</v>
      </c>
      <c r="N55" s="23">
        <f>Design!N43</f>
        <v>4.3330783711290746</v>
      </c>
    </row>
    <row r="56" spans="1:14" ht="20.100000000000001" customHeight="1" thickBot="1" x14ac:dyDescent="0.3">
      <c r="A56" s="53" t="s">
        <v>9</v>
      </c>
      <c r="B56" s="54">
        <f>2*B55</f>
        <v>40</v>
      </c>
      <c r="C56" s="55" t="s">
        <v>13</v>
      </c>
      <c r="D56" s="24">
        <v>0</v>
      </c>
      <c r="F56" s="53" t="s">
        <v>9</v>
      </c>
      <c r="G56" s="54">
        <f>2*G55</f>
        <v>40</v>
      </c>
      <c r="H56" s="55" t="s">
        <v>13</v>
      </c>
      <c r="I56" s="89">
        <v>0</v>
      </c>
      <c r="K56" s="53" t="s">
        <v>9</v>
      </c>
      <c r="L56" s="54">
        <f>2*L55</f>
        <v>40</v>
      </c>
      <c r="M56" s="55" t="s">
        <v>13</v>
      </c>
      <c r="N56" s="89">
        <v>0</v>
      </c>
    </row>
    <row r="57" spans="1:14" ht="20.100000000000001" customHeight="1" thickBot="1" x14ac:dyDescent="0.3">
      <c r="A57" s="56"/>
      <c r="B57" s="14"/>
      <c r="C57" s="57"/>
      <c r="D57" s="23"/>
      <c r="F57" s="56"/>
      <c r="G57" s="14"/>
      <c r="H57" s="57"/>
      <c r="I57" s="23"/>
      <c r="K57" s="56"/>
      <c r="L57" s="14"/>
      <c r="M57" s="57"/>
      <c r="N57" s="23"/>
    </row>
    <row r="58" spans="1:14" ht="20.100000000000001" customHeight="1" x14ac:dyDescent="0.25">
      <c r="A58" s="356" t="s">
        <v>118</v>
      </c>
      <c r="B58" s="329"/>
      <c r="C58" s="329"/>
      <c r="D58" s="357"/>
      <c r="F58" s="356" t="s">
        <v>118</v>
      </c>
      <c r="G58" s="329"/>
      <c r="H58" s="329"/>
      <c r="I58" s="357"/>
      <c r="K58" s="356" t="s">
        <v>118</v>
      </c>
      <c r="L58" s="329"/>
      <c r="M58" s="329"/>
      <c r="N58" s="357"/>
    </row>
    <row r="59" spans="1:14" ht="20.100000000000001" customHeight="1" x14ac:dyDescent="0.25">
      <c r="A59" s="358" t="s">
        <v>75</v>
      </c>
      <c r="B59" s="359"/>
      <c r="C59" s="359"/>
      <c r="D59" s="360"/>
      <c r="F59" s="358" t="s">
        <v>75</v>
      </c>
      <c r="G59" s="359"/>
      <c r="H59" s="359"/>
      <c r="I59" s="360"/>
      <c r="K59" s="358" t="s">
        <v>75</v>
      </c>
      <c r="L59" s="359"/>
      <c r="M59" s="359"/>
      <c r="N59" s="360"/>
    </row>
    <row r="60" spans="1:14" ht="20.100000000000001" customHeight="1" x14ac:dyDescent="0.25">
      <c r="A60" s="20" t="s">
        <v>77</v>
      </c>
      <c r="B60" s="46" t="s">
        <v>3</v>
      </c>
      <c r="C60" s="46" t="s">
        <v>76</v>
      </c>
      <c r="D60" s="47" t="s">
        <v>5</v>
      </c>
      <c r="F60" s="20" t="s">
        <v>77</v>
      </c>
      <c r="G60" s="46" t="s">
        <v>3</v>
      </c>
      <c r="H60" s="46" t="s">
        <v>76</v>
      </c>
      <c r="I60" s="47" t="s">
        <v>5</v>
      </c>
      <c r="K60" s="20" t="s">
        <v>77</v>
      </c>
      <c r="L60" s="46" t="s">
        <v>3</v>
      </c>
      <c r="M60" s="46" t="s">
        <v>76</v>
      </c>
      <c r="N60" s="47" t="s">
        <v>5</v>
      </c>
    </row>
    <row r="61" spans="1:14" ht="20.100000000000001" customHeight="1" x14ac:dyDescent="0.25">
      <c r="A61" s="48" t="s">
        <v>7</v>
      </c>
      <c r="B61" s="14">
        <v>0</v>
      </c>
      <c r="C61" s="49" t="s">
        <v>11</v>
      </c>
      <c r="D61" s="23">
        <v>0</v>
      </c>
      <c r="F61" s="48" t="s">
        <v>7</v>
      </c>
      <c r="G61" s="14">
        <v>0</v>
      </c>
      <c r="H61" s="49" t="s">
        <v>11</v>
      </c>
      <c r="I61" s="23">
        <v>0</v>
      </c>
      <c r="K61" s="48" t="s">
        <v>7</v>
      </c>
      <c r="L61" s="14">
        <v>0</v>
      </c>
      <c r="M61" s="49" t="s">
        <v>11</v>
      </c>
      <c r="N61" s="23">
        <v>0</v>
      </c>
    </row>
    <row r="62" spans="1:14" ht="20.100000000000001" customHeight="1" x14ac:dyDescent="0.25">
      <c r="A62" s="51" t="s">
        <v>8</v>
      </c>
      <c r="B62" s="14">
        <f>$B$22</f>
        <v>10</v>
      </c>
      <c r="C62" s="52" t="s">
        <v>12</v>
      </c>
      <c r="D62" s="23">
        <f>Design!N54</f>
        <v>10.650523037900689</v>
      </c>
      <c r="F62" s="51" t="s">
        <v>8</v>
      </c>
      <c r="G62" s="14">
        <f>$B$22</f>
        <v>10</v>
      </c>
      <c r="H62" s="52" t="s">
        <v>12</v>
      </c>
      <c r="I62" s="23">
        <f>Design!N55</f>
        <v>11.579718885615396</v>
      </c>
      <c r="K62" s="51" t="s">
        <v>8</v>
      </c>
      <c r="L62" s="14">
        <f>$B$22</f>
        <v>10</v>
      </c>
      <c r="M62" s="52" t="s">
        <v>12</v>
      </c>
      <c r="N62" s="23">
        <f>Design!N56</f>
        <v>12.480493203298698</v>
      </c>
    </row>
    <row r="63" spans="1:14" ht="20.100000000000001" customHeight="1" thickBot="1" x14ac:dyDescent="0.3">
      <c r="A63" s="53" t="s">
        <v>9</v>
      </c>
      <c r="B63" s="54">
        <f>2*B62</f>
        <v>20</v>
      </c>
      <c r="C63" s="55" t="s">
        <v>13</v>
      </c>
      <c r="D63" s="89">
        <v>0</v>
      </c>
      <c r="F63" s="53" t="s">
        <v>9</v>
      </c>
      <c r="G63" s="54">
        <f>2*G62</f>
        <v>20</v>
      </c>
      <c r="H63" s="55" t="s">
        <v>13</v>
      </c>
      <c r="I63" s="89">
        <v>0</v>
      </c>
      <c r="K63" s="53" t="s">
        <v>9</v>
      </c>
      <c r="L63" s="54">
        <f>2*L62</f>
        <v>20</v>
      </c>
      <c r="M63" s="55" t="s">
        <v>13</v>
      </c>
      <c r="N63" s="89">
        <v>0</v>
      </c>
    </row>
    <row r="64" spans="1:14" ht="20.100000000000001" customHeight="1" x14ac:dyDescent="0.25">
      <c r="A64" s="58"/>
      <c r="B64" s="59"/>
      <c r="C64" s="59"/>
      <c r="D64" s="30"/>
      <c r="F64" s="58"/>
      <c r="G64" s="59"/>
      <c r="H64" s="59"/>
      <c r="I64" s="30"/>
      <c r="K64" s="58"/>
      <c r="L64" s="59"/>
      <c r="M64" s="59"/>
      <c r="N64" s="30"/>
    </row>
    <row r="65" spans="1:14" ht="20.100000000000001" customHeight="1" x14ac:dyDescent="0.25">
      <c r="A65" s="58"/>
      <c r="B65" s="59"/>
      <c r="C65" s="59"/>
      <c r="D65" s="30"/>
      <c r="F65" s="58"/>
      <c r="G65" s="59"/>
      <c r="H65" s="59"/>
      <c r="I65" s="30"/>
      <c r="K65" s="58"/>
      <c r="L65" s="59"/>
      <c r="M65" s="59"/>
      <c r="N65" s="30"/>
    </row>
    <row r="66" spans="1:14" ht="20.100000000000001" customHeight="1" x14ac:dyDescent="0.25">
      <c r="A66" s="58"/>
      <c r="B66" s="59"/>
      <c r="C66" s="59"/>
      <c r="D66" s="30"/>
      <c r="F66" s="58"/>
      <c r="G66" s="59"/>
      <c r="H66" s="59"/>
      <c r="I66" s="30"/>
      <c r="K66" s="58"/>
      <c r="L66" s="59"/>
      <c r="M66" s="59"/>
      <c r="N66" s="30"/>
    </row>
    <row r="67" spans="1:14" ht="20.100000000000001" customHeight="1" x14ac:dyDescent="0.25">
      <c r="A67" s="58"/>
      <c r="B67" s="59"/>
      <c r="C67" s="59"/>
      <c r="D67" s="30"/>
      <c r="F67" s="58"/>
      <c r="G67" s="59"/>
      <c r="H67" s="59"/>
      <c r="I67" s="30"/>
      <c r="K67" s="58"/>
      <c r="L67" s="59"/>
      <c r="M67" s="59"/>
      <c r="N67" s="30"/>
    </row>
    <row r="68" spans="1:14" ht="20.100000000000001" customHeight="1" x14ac:dyDescent="0.25">
      <c r="A68" s="58"/>
      <c r="B68" s="59"/>
      <c r="C68" s="59"/>
      <c r="D68" s="30"/>
      <c r="F68" s="58"/>
      <c r="G68" s="59"/>
      <c r="H68" s="59"/>
      <c r="I68" s="30"/>
      <c r="K68" s="58"/>
      <c r="L68" s="59"/>
      <c r="M68" s="59"/>
      <c r="N68" s="30"/>
    </row>
    <row r="69" spans="1:14" ht="20.100000000000001" customHeight="1" x14ac:dyDescent="0.25">
      <c r="A69" s="58"/>
      <c r="B69" s="59"/>
      <c r="C69" s="59"/>
      <c r="D69" s="30"/>
      <c r="F69" s="58"/>
      <c r="G69" s="59"/>
      <c r="H69" s="59"/>
      <c r="I69" s="30"/>
      <c r="K69" s="58"/>
      <c r="L69" s="59"/>
      <c r="M69" s="59"/>
      <c r="N69" s="30"/>
    </row>
    <row r="70" spans="1:14" ht="20.100000000000001" customHeight="1" x14ac:dyDescent="0.25">
      <c r="A70" s="58"/>
      <c r="B70" s="59"/>
      <c r="C70" s="59"/>
      <c r="D70" s="30"/>
      <c r="F70" s="58"/>
      <c r="G70" s="59"/>
      <c r="H70" s="59"/>
      <c r="I70" s="30"/>
      <c r="K70" s="58"/>
      <c r="L70" s="59"/>
      <c r="M70" s="59"/>
      <c r="N70" s="30"/>
    </row>
    <row r="71" spans="1:14" ht="20.100000000000001" customHeight="1" x14ac:dyDescent="0.25">
      <c r="A71" s="58"/>
      <c r="B71" s="59"/>
      <c r="C71" s="59"/>
      <c r="D71" s="30"/>
      <c r="F71" s="58"/>
      <c r="G71" s="59"/>
      <c r="H71" s="59"/>
      <c r="I71" s="30"/>
      <c r="K71" s="58"/>
      <c r="L71" s="59"/>
      <c r="M71" s="59"/>
      <c r="N71" s="30"/>
    </row>
    <row r="72" spans="1:14" ht="20.100000000000001" customHeight="1" x14ac:dyDescent="0.25">
      <c r="A72" s="58"/>
      <c r="B72" s="59"/>
      <c r="C72" s="59"/>
      <c r="D72" s="30"/>
      <c r="F72" s="58"/>
      <c r="G72" s="59"/>
      <c r="H72" s="59"/>
      <c r="I72" s="30"/>
      <c r="K72" s="58"/>
      <c r="L72" s="59"/>
      <c r="M72" s="59"/>
      <c r="N72" s="30"/>
    </row>
    <row r="73" spans="1:14" ht="20.100000000000001" customHeight="1" x14ac:dyDescent="0.25">
      <c r="A73" s="58"/>
      <c r="B73" s="59"/>
      <c r="C73" s="59"/>
      <c r="D73" s="30"/>
      <c r="F73" s="58"/>
      <c r="G73" s="59"/>
      <c r="H73" s="59"/>
      <c r="I73" s="30"/>
      <c r="K73" s="58"/>
      <c r="L73" s="59"/>
      <c r="M73" s="59"/>
      <c r="N73" s="30"/>
    </row>
    <row r="74" spans="1:14" ht="20.100000000000001" customHeight="1" x14ac:dyDescent="0.25">
      <c r="A74" s="58"/>
      <c r="B74" s="59"/>
      <c r="C74" s="59"/>
      <c r="D74" s="30"/>
      <c r="F74" s="58"/>
      <c r="G74" s="59"/>
      <c r="H74" s="59"/>
      <c r="I74" s="30"/>
      <c r="K74" s="58"/>
      <c r="L74" s="59"/>
      <c r="M74" s="59"/>
      <c r="N74" s="30"/>
    </row>
    <row r="75" spans="1:14" ht="20.100000000000001" customHeight="1" x14ac:dyDescent="0.25">
      <c r="A75" s="58"/>
      <c r="B75" s="59"/>
      <c r="C75" s="59"/>
      <c r="D75" s="30"/>
      <c r="F75" s="58"/>
      <c r="G75" s="59"/>
      <c r="H75" s="59"/>
      <c r="I75" s="30"/>
      <c r="K75" s="58"/>
      <c r="L75" s="59"/>
      <c r="M75" s="59"/>
      <c r="N75" s="30"/>
    </row>
    <row r="76" spans="1:14" ht="20.100000000000001" customHeight="1" x14ac:dyDescent="0.25">
      <c r="A76" s="58"/>
      <c r="B76" s="59"/>
      <c r="C76" s="59"/>
      <c r="D76" s="30"/>
      <c r="F76" s="58"/>
      <c r="G76" s="59"/>
      <c r="H76" s="59"/>
      <c r="I76" s="30"/>
      <c r="K76" s="58"/>
      <c r="L76" s="59"/>
      <c r="M76" s="59"/>
      <c r="N76" s="30"/>
    </row>
    <row r="77" spans="1:14" ht="20.100000000000001" customHeight="1" x14ac:dyDescent="0.25">
      <c r="A77" s="58"/>
      <c r="B77" s="59"/>
      <c r="C77" s="59"/>
      <c r="D77" s="30"/>
      <c r="F77" s="58"/>
      <c r="G77" s="59"/>
      <c r="H77" s="59"/>
      <c r="I77" s="30"/>
      <c r="K77" s="58"/>
      <c r="L77" s="59"/>
      <c r="M77" s="59"/>
      <c r="N77" s="30"/>
    </row>
    <row r="78" spans="1:14" ht="20.100000000000001" customHeight="1" x14ac:dyDescent="0.25">
      <c r="A78" s="58"/>
      <c r="B78" s="59"/>
      <c r="C78" s="59"/>
      <c r="D78" s="30"/>
      <c r="F78" s="58"/>
      <c r="G78" s="59"/>
      <c r="H78" s="59"/>
      <c r="I78" s="30"/>
      <c r="K78" s="58"/>
      <c r="L78" s="59"/>
      <c r="M78" s="59"/>
      <c r="N78" s="30"/>
    </row>
    <row r="79" spans="1:14" ht="20.100000000000001" customHeight="1" x14ac:dyDescent="0.25">
      <c r="A79" s="58"/>
      <c r="B79" s="59"/>
      <c r="C79" s="59"/>
      <c r="D79" s="30"/>
      <c r="F79" s="58"/>
      <c r="G79" s="59"/>
      <c r="H79" s="59"/>
      <c r="I79" s="30"/>
      <c r="K79" s="58"/>
      <c r="L79" s="59"/>
      <c r="M79" s="59"/>
      <c r="N79" s="30"/>
    </row>
    <row r="80" spans="1:14" ht="20.100000000000001" customHeight="1" x14ac:dyDescent="0.25">
      <c r="A80" s="58"/>
      <c r="B80" s="59"/>
      <c r="C80" s="59"/>
      <c r="D80" s="30"/>
      <c r="F80" s="58"/>
      <c r="G80" s="59"/>
      <c r="H80" s="59"/>
      <c r="I80" s="30"/>
      <c r="K80" s="58"/>
      <c r="L80" s="59"/>
      <c r="M80" s="59"/>
      <c r="N80" s="30"/>
    </row>
    <row r="81" spans="1:14" ht="20.100000000000001" customHeight="1" x14ac:dyDescent="0.25">
      <c r="A81" s="58"/>
      <c r="B81" s="59"/>
      <c r="C81" s="59"/>
      <c r="D81" s="30"/>
      <c r="F81" s="58"/>
      <c r="G81" s="59"/>
      <c r="H81" s="59"/>
      <c r="I81" s="30"/>
      <c r="K81" s="58"/>
      <c r="L81" s="59"/>
      <c r="M81" s="59"/>
      <c r="N81" s="30"/>
    </row>
    <row r="82" spans="1:14" ht="20.100000000000001" customHeight="1" x14ac:dyDescent="0.25">
      <c r="A82" s="58"/>
      <c r="B82" s="59"/>
      <c r="C82" s="59"/>
      <c r="D82" s="30"/>
      <c r="F82" s="58"/>
      <c r="G82" s="59"/>
      <c r="H82" s="59"/>
      <c r="I82" s="30"/>
      <c r="K82" s="58"/>
      <c r="L82" s="59"/>
      <c r="M82" s="59"/>
      <c r="N82" s="30"/>
    </row>
    <row r="83" spans="1:14" ht="20.100000000000001" customHeight="1" x14ac:dyDescent="0.25">
      <c r="A83" s="58"/>
      <c r="B83" s="59"/>
      <c r="C83" s="59"/>
      <c r="D83" s="30"/>
      <c r="F83" s="58"/>
      <c r="G83" s="59"/>
      <c r="H83" s="59"/>
      <c r="I83" s="30"/>
      <c r="K83" s="58"/>
      <c r="L83" s="59"/>
      <c r="M83" s="59"/>
      <c r="N83" s="30"/>
    </row>
    <row r="84" spans="1:14" ht="20.100000000000001" customHeight="1" x14ac:dyDescent="0.25">
      <c r="A84" s="58"/>
      <c r="B84" s="59"/>
      <c r="C84" s="59"/>
      <c r="D84" s="30"/>
      <c r="F84" s="58"/>
      <c r="G84" s="59"/>
      <c r="H84" s="59"/>
      <c r="I84" s="30"/>
      <c r="K84" s="58"/>
      <c r="L84" s="59"/>
      <c r="M84" s="59"/>
      <c r="N84" s="30"/>
    </row>
    <row r="85" spans="1:14" ht="20.100000000000001" customHeight="1" x14ac:dyDescent="0.25">
      <c r="A85" s="58"/>
      <c r="B85" s="59"/>
      <c r="C85" s="7" t="s">
        <v>119</v>
      </c>
      <c r="D85" s="61">
        <f>0.5*B56*D55*60</f>
        <v>4362.9128134601688</v>
      </c>
      <c r="F85" s="58"/>
      <c r="G85" s="59"/>
      <c r="H85" s="7" t="s">
        <v>119</v>
      </c>
      <c r="I85" s="61">
        <f>0.5*G56*I55*60</f>
        <v>4800.1426720539821</v>
      </c>
      <c r="K85" s="58"/>
      <c r="L85" s="59"/>
      <c r="M85" s="7" t="s">
        <v>119</v>
      </c>
      <c r="N85" s="61">
        <f>0.5*L56*N55*60</f>
        <v>5199.6940453548896</v>
      </c>
    </row>
    <row r="86" spans="1:14" ht="20.100000000000001" customHeight="1" x14ac:dyDescent="0.25">
      <c r="A86" s="58"/>
      <c r="B86" s="59"/>
      <c r="C86" s="7" t="s">
        <v>120</v>
      </c>
      <c r="D86" s="61">
        <f>0.5*B63*D62*60</f>
        <v>6390.3138227404133</v>
      </c>
      <c r="F86" s="58"/>
      <c r="G86" s="59"/>
      <c r="H86" s="7" t="s">
        <v>120</v>
      </c>
      <c r="I86" s="61">
        <f>0.5*G63*I62*60</f>
        <v>6947.831331369237</v>
      </c>
      <c r="K86" s="58"/>
      <c r="L86" s="59"/>
      <c r="M86" s="7" t="s">
        <v>120</v>
      </c>
      <c r="N86" s="61">
        <f>0.5*L63*N62*60</f>
        <v>7488.2959219792192</v>
      </c>
    </row>
    <row r="87" spans="1:14" ht="20.100000000000001" customHeight="1" thickBot="1" x14ac:dyDescent="0.3">
      <c r="A87" s="62"/>
      <c r="B87" s="63"/>
      <c r="C87" s="64" t="s">
        <v>95</v>
      </c>
      <c r="D87" s="65">
        <f>D86-D85</f>
        <v>2027.4010092802446</v>
      </c>
      <c r="F87" s="62"/>
      <c r="G87" s="63"/>
      <c r="H87" s="64" t="s">
        <v>95</v>
      </c>
      <c r="I87" s="65">
        <f>I86-I85</f>
        <v>2147.6886593152549</v>
      </c>
      <c r="K87" s="62"/>
      <c r="L87" s="63"/>
      <c r="M87" s="64" t="s">
        <v>95</v>
      </c>
      <c r="N87" s="65">
        <f>N86-N85</f>
        <v>2288.6018766243296</v>
      </c>
    </row>
    <row r="88" spans="1:14" ht="20.100000000000001" customHeight="1" x14ac:dyDescent="0.25"/>
  </sheetData>
  <sheetProtection password="DFCF" sheet="1" objects="1" scenarios="1" selectLockedCells="1" selectUnlockedCells="1"/>
  <mergeCells count="36">
    <mergeCell ref="A59:D59"/>
    <mergeCell ref="F59:I59"/>
    <mergeCell ref="K59:N59"/>
    <mergeCell ref="A52:D52"/>
    <mergeCell ref="F52:I52"/>
    <mergeCell ref="K52:N52"/>
    <mergeCell ref="A58:D58"/>
    <mergeCell ref="F58:I58"/>
    <mergeCell ref="K58:N58"/>
    <mergeCell ref="A50:D50"/>
    <mergeCell ref="F50:I50"/>
    <mergeCell ref="K50:N50"/>
    <mergeCell ref="A51:D51"/>
    <mergeCell ref="F51:I51"/>
    <mergeCell ref="K51:N51"/>
    <mergeCell ref="A18:D18"/>
    <mergeCell ref="F18:I18"/>
    <mergeCell ref="K18:N18"/>
    <mergeCell ref="A19:D19"/>
    <mergeCell ref="F19:I19"/>
    <mergeCell ref="K19:N19"/>
    <mergeCell ref="A11:D11"/>
    <mergeCell ref="F11:I11"/>
    <mergeCell ref="K11:N11"/>
    <mergeCell ref="A12:D12"/>
    <mergeCell ref="F12:I12"/>
    <mergeCell ref="K12:N12"/>
    <mergeCell ref="A1:N1"/>
    <mergeCell ref="A3:N3"/>
    <mergeCell ref="A10:D10"/>
    <mergeCell ref="F10:I10"/>
    <mergeCell ref="K10:N10"/>
    <mergeCell ref="A2:N2"/>
    <mergeCell ref="C5:G5"/>
    <mergeCell ref="H5:L5"/>
    <mergeCell ref="G4:H4"/>
  </mergeCells>
  <phoneticPr fontId="4" type="noConversion"/>
  <printOptions horizontalCentered="1" verticalCentered="1"/>
  <pageMargins left="0.5" right="0.5" top="0.5" bottom="0.5" header="0.5" footer="0.25"/>
  <pageSetup scale="55" fitToHeight="2" orientation="landscape" r:id="rId1"/>
  <headerFooter alignWithMargins="0">
    <oddFooter>&amp;L&amp;F&amp;CPage &amp;P of &amp;N&amp;R&amp;D</oddFooter>
  </headerFooter>
  <rowBreaks count="1" manualBreakCount="1">
    <brk id="48" max="1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53"/>
  </sheetPr>
  <dimension ref="A1:N94"/>
  <sheetViews>
    <sheetView topLeftCell="A25" zoomScaleNormal="100" workbookViewId="0">
      <selection activeCell="F6" sqref="F6"/>
    </sheetView>
  </sheetViews>
  <sheetFormatPr defaultColWidth="15.6640625" defaultRowHeight="13.2" x14ac:dyDescent="0.25"/>
  <cols>
    <col min="1" max="4" width="18.6640625" style="34" customWidth="1"/>
    <col min="5" max="5" width="4.6640625" style="34" customWidth="1"/>
    <col min="6" max="9" width="18.6640625" style="34" customWidth="1"/>
    <col min="10" max="10" width="4.6640625" style="34" customWidth="1"/>
    <col min="11" max="14" width="18.6640625" style="34" customWidth="1"/>
    <col min="15" max="16384" width="15.6640625" style="34"/>
  </cols>
  <sheetData>
    <row r="1" spans="1:14" ht="20.100000000000001" customHeight="1" x14ac:dyDescent="0.4">
      <c r="A1" s="347" t="s">
        <v>108</v>
      </c>
      <c r="B1" s="347"/>
      <c r="C1" s="347"/>
      <c r="D1" s="347"/>
      <c r="E1" s="347"/>
      <c r="F1" s="347"/>
      <c r="G1" s="347"/>
      <c r="H1" s="347"/>
      <c r="I1" s="347"/>
      <c r="J1" s="347"/>
      <c r="K1" s="347"/>
      <c r="L1" s="347"/>
      <c r="M1" s="347"/>
      <c r="N1" s="347"/>
    </row>
    <row r="2" spans="1:14" ht="20.100000000000001" customHeight="1" x14ac:dyDescent="0.4">
      <c r="A2" s="347" t="s">
        <v>111</v>
      </c>
      <c r="B2" s="347"/>
      <c r="C2" s="347"/>
      <c r="D2" s="347"/>
      <c r="E2" s="347"/>
      <c r="F2" s="347"/>
      <c r="G2" s="347"/>
      <c r="H2" s="347"/>
      <c r="I2" s="347"/>
      <c r="J2" s="347"/>
      <c r="K2" s="347"/>
      <c r="L2" s="347"/>
      <c r="M2" s="347"/>
      <c r="N2" s="347"/>
    </row>
    <row r="3" spans="1:14" ht="20.100000000000001" customHeight="1" x14ac:dyDescent="0.3">
      <c r="A3" s="348" t="str">
        <f>Design!I3</f>
        <v>Spreadsheet created by Christopher D. Barnes, PE, CPESC, CPSWQ, CMS4S</v>
      </c>
      <c r="B3" s="348"/>
      <c r="C3" s="348"/>
      <c r="D3" s="348"/>
      <c r="E3" s="348"/>
      <c r="F3" s="348"/>
      <c r="G3" s="348"/>
      <c r="H3" s="348"/>
      <c r="I3" s="348"/>
      <c r="J3" s="348"/>
      <c r="K3" s="348"/>
      <c r="L3" s="348"/>
      <c r="M3" s="348"/>
      <c r="N3" s="348"/>
    </row>
    <row r="4" spans="1:14" ht="20.100000000000001" customHeight="1" thickBot="1" x14ac:dyDescent="0.3">
      <c r="A4" s="27"/>
      <c r="B4" s="27"/>
      <c r="C4" s="27"/>
      <c r="D4" s="27"/>
      <c r="E4" s="27"/>
      <c r="F4" s="27"/>
      <c r="G4" s="354" t="str">
        <f>Design!I4</f>
        <v>Version 1/9/2017</v>
      </c>
      <c r="H4" s="355"/>
      <c r="I4" s="27"/>
      <c r="J4" s="27"/>
      <c r="K4" s="27"/>
      <c r="L4" s="27"/>
      <c r="M4" s="27"/>
      <c r="N4" s="27"/>
    </row>
    <row r="5" spans="1:14" ht="20.100000000000001" customHeight="1" thickBot="1" x14ac:dyDescent="0.3">
      <c r="A5" s="27"/>
      <c r="B5" s="27"/>
      <c r="C5" s="286" t="s">
        <v>86</v>
      </c>
      <c r="D5" s="287"/>
      <c r="E5" s="287"/>
      <c r="F5" s="287"/>
      <c r="G5" s="288"/>
      <c r="H5" s="286" t="s">
        <v>87</v>
      </c>
      <c r="I5" s="287"/>
      <c r="J5" s="287"/>
      <c r="K5" s="287"/>
      <c r="L5" s="288"/>
      <c r="M5" s="27"/>
      <c r="N5" s="27"/>
    </row>
    <row r="6" spans="1:14" ht="20.100000000000001" customHeight="1" x14ac:dyDescent="0.35">
      <c r="A6" s="27"/>
      <c r="B6" s="27"/>
      <c r="C6" s="56"/>
      <c r="D6" s="7" t="s">
        <v>113</v>
      </c>
      <c r="E6" s="104" t="s">
        <v>112</v>
      </c>
      <c r="F6" s="82">
        <f>Design!$I$18</f>
        <v>20</v>
      </c>
      <c r="G6" s="105" t="s">
        <v>116</v>
      </c>
      <c r="H6" s="56"/>
      <c r="I6" s="7" t="s">
        <v>113</v>
      </c>
      <c r="J6" s="104" t="s">
        <v>112</v>
      </c>
      <c r="K6" s="82">
        <f>Design!$I$22</f>
        <v>10</v>
      </c>
      <c r="L6" s="105" t="s">
        <v>116</v>
      </c>
      <c r="M6" s="27"/>
      <c r="N6" s="27"/>
    </row>
    <row r="7" spans="1:14" ht="20.100000000000001" customHeight="1" x14ac:dyDescent="0.25">
      <c r="A7" s="27"/>
      <c r="B7" s="27"/>
      <c r="C7" s="56"/>
      <c r="D7" s="7" t="s">
        <v>114</v>
      </c>
      <c r="E7" s="104" t="s">
        <v>112</v>
      </c>
      <c r="F7" s="82">
        <f>Design!$I$19</f>
        <v>2</v>
      </c>
      <c r="G7" s="105" t="s">
        <v>2</v>
      </c>
      <c r="H7" s="56"/>
      <c r="I7" s="7" t="s">
        <v>114</v>
      </c>
      <c r="J7" s="104" t="s">
        <v>112</v>
      </c>
      <c r="K7" s="82">
        <f>Design!$I$23</f>
        <v>2</v>
      </c>
      <c r="L7" s="105" t="s">
        <v>2</v>
      </c>
      <c r="M7" s="27"/>
      <c r="N7" s="27"/>
    </row>
    <row r="8" spans="1:14" ht="20.100000000000001" customHeight="1" thickBot="1" x14ac:dyDescent="0.3">
      <c r="A8" s="27"/>
      <c r="B8" s="27"/>
      <c r="C8" s="106"/>
      <c r="D8" s="10" t="s">
        <v>115</v>
      </c>
      <c r="E8" s="107" t="s">
        <v>112</v>
      </c>
      <c r="F8" s="95">
        <f>Design!$I$20</f>
        <v>0.40000000000000019</v>
      </c>
      <c r="G8" s="97"/>
      <c r="H8" s="106"/>
      <c r="I8" s="10" t="s">
        <v>115</v>
      </c>
      <c r="J8" s="107" t="s">
        <v>112</v>
      </c>
      <c r="K8" s="95">
        <f>Design!$I$24</f>
        <v>0.86000000000000054</v>
      </c>
      <c r="L8" s="97"/>
      <c r="M8" s="27"/>
      <c r="N8" s="27"/>
    </row>
    <row r="9" spans="1:14" ht="20.100000000000001" customHeight="1" thickBot="1" x14ac:dyDescent="0.3">
      <c r="A9" s="27"/>
      <c r="B9" s="27"/>
      <c r="C9" s="27"/>
      <c r="D9" s="27"/>
      <c r="E9" s="27"/>
      <c r="F9" s="27"/>
      <c r="G9" s="27"/>
      <c r="H9" s="27"/>
      <c r="I9" s="27"/>
      <c r="J9" s="27"/>
      <c r="K9" s="27"/>
      <c r="L9" s="27"/>
      <c r="M9" s="27"/>
      <c r="N9" s="27"/>
    </row>
    <row r="10" spans="1:14" ht="20.100000000000001" customHeight="1" thickBot="1" x14ac:dyDescent="0.3">
      <c r="A10" s="286" t="s">
        <v>74</v>
      </c>
      <c r="B10" s="287"/>
      <c r="C10" s="287"/>
      <c r="D10" s="288"/>
      <c r="E10" s="27"/>
      <c r="F10" s="286" t="s">
        <v>78</v>
      </c>
      <c r="G10" s="287"/>
      <c r="H10" s="287"/>
      <c r="I10" s="288"/>
      <c r="K10" s="286" t="s">
        <v>79</v>
      </c>
      <c r="L10" s="287"/>
      <c r="M10" s="287"/>
      <c r="N10" s="288"/>
    </row>
    <row r="11" spans="1:14" ht="20.100000000000001" customHeight="1" x14ac:dyDescent="0.25">
      <c r="A11" s="356" t="s">
        <v>103</v>
      </c>
      <c r="B11" s="329"/>
      <c r="C11" s="329"/>
      <c r="D11" s="357"/>
      <c r="E11" s="27"/>
      <c r="F11" s="356" t="s">
        <v>103</v>
      </c>
      <c r="G11" s="329"/>
      <c r="H11" s="329"/>
      <c r="I11" s="357"/>
      <c r="K11" s="356" t="s">
        <v>103</v>
      </c>
      <c r="L11" s="329"/>
      <c r="M11" s="329"/>
      <c r="N11" s="357"/>
    </row>
    <row r="12" spans="1:14" ht="20.100000000000001" customHeight="1" x14ac:dyDescent="0.25">
      <c r="A12" s="358" t="s">
        <v>75</v>
      </c>
      <c r="B12" s="359"/>
      <c r="C12" s="359"/>
      <c r="D12" s="360"/>
      <c r="E12" s="27"/>
      <c r="F12" s="358" t="s">
        <v>75</v>
      </c>
      <c r="G12" s="359"/>
      <c r="H12" s="359"/>
      <c r="I12" s="360"/>
      <c r="K12" s="358" t="s">
        <v>75</v>
      </c>
      <c r="L12" s="359"/>
      <c r="M12" s="359"/>
      <c r="N12" s="360"/>
    </row>
    <row r="13" spans="1:14" ht="20.100000000000001" customHeight="1" x14ac:dyDescent="0.25">
      <c r="A13" s="20" t="s">
        <v>77</v>
      </c>
      <c r="B13" s="83" t="s">
        <v>3</v>
      </c>
      <c r="C13" s="46" t="s">
        <v>76</v>
      </c>
      <c r="D13" s="47" t="s">
        <v>5</v>
      </c>
      <c r="E13" s="27"/>
      <c r="F13" s="20" t="s">
        <v>77</v>
      </c>
      <c r="G13" s="83" t="s">
        <v>3</v>
      </c>
      <c r="H13" s="46" t="s">
        <v>76</v>
      </c>
      <c r="I13" s="47" t="s">
        <v>5</v>
      </c>
      <c r="K13" s="20" t="s">
        <v>77</v>
      </c>
      <c r="L13" s="83" t="s">
        <v>3</v>
      </c>
      <c r="M13" s="46" t="s">
        <v>76</v>
      </c>
      <c r="N13" s="47" t="s">
        <v>5</v>
      </c>
    </row>
    <row r="14" spans="1:14" ht="20.100000000000001" customHeight="1" x14ac:dyDescent="0.25">
      <c r="A14" s="48" t="s">
        <v>7</v>
      </c>
      <c r="B14" s="14">
        <v>0</v>
      </c>
      <c r="C14" s="49" t="s">
        <v>11</v>
      </c>
      <c r="D14" s="23">
        <v>0</v>
      </c>
      <c r="E14" s="50"/>
      <c r="F14" s="48" t="s">
        <v>7</v>
      </c>
      <c r="G14" s="14">
        <v>0</v>
      </c>
      <c r="H14" s="49" t="s">
        <v>11</v>
      </c>
      <c r="I14" s="23">
        <v>0</v>
      </c>
      <c r="K14" s="48" t="s">
        <v>7</v>
      </c>
      <c r="L14" s="14">
        <v>0</v>
      </c>
      <c r="M14" s="49" t="s">
        <v>11</v>
      </c>
      <c r="N14" s="23">
        <v>0</v>
      </c>
    </row>
    <row r="15" spans="1:14" ht="20.100000000000001" customHeight="1" x14ac:dyDescent="0.25">
      <c r="A15" s="51" t="s">
        <v>8</v>
      </c>
      <c r="B15" s="14">
        <f>VLOOKUP(D49,'Area D'!A6:S196,19)</f>
        <v>41.838054903842007</v>
      </c>
      <c r="C15" s="52" t="s">
        <v>12</v>
      </c>
      <c r="D15" s="23">
        <f>VLOOKUP(D49,'Area D'!A6:T196,20)</f>
        <v>2.0499999999999998</v>
      </c>
      <c r="E15" s="50"/>
      <c r="F15" s="51" t="s">
        <v>8</v>
      </c>
      <c r="G15" s="14">
        <f>VLOOKUP(I49,'Area D'!$Y$6:$AT$196,19)</f>
        <v>42.591805253712607</v>
      </c>
      <c r="H15" s="52" t="s">
        <v>12</v>
      </c>
      <c r="I15" s="23">
        <f>VLOOKUP(I49,'Area D'!$Y$6:$AT$196,20)</f>
        <v>2.5</v>
      </c>
      <c r="K15" s="51" t="s">
        <v>8</v>
      </c>
      <c r="L15" s="14">
        <f>VLOOKUP(N49,'Area D'!$AW$6:$BR$196,19)</f>
        <v>45.432148718110753</v>
      </c>
      <c r="M15" s="52" t="s">
        <v>12</v>
      </c>
      <c r="N15" s="23">
        <f>VLOOKUP(N49,'Area D'!$AW$6:$BR$196,20)</f>
        <v>2.85</v>
      </c>
    </row>
    <row r="16" spans="1:14" ht="20.100000000000001" customHeight="1" thickBot="1" x14ac:dyDescent="0.3">
      <c r="A16" s="53" t="s">
        <v>9</v>
      </c>
      <c r="B16" s="54">
        <f>(2/D15)*((D46-(0.5*B15*D15*60))/60)+B15</f>
        <v>123.33767797993916</v>
      </c>
      <c r="C16" s="55" t="s">
        <v>13</v>
      </c>
      <c r="D16" s="24">
        <v>0</v>
      </c>
      <c r="E16" s="50"/>
      <c r="F16" s="53" t="s">
        <v>9</v>
      </c>
      <c r="G16" s="54">
        <f>(2/I15)*((I46-(0.5*G15*I15*60))/60)+G15</f>
        <v>121.71914726091849</v>
      </c>
      <c r="H16" s="55" t="s">
        <v>13</v>
      </c>
      <c r="I16" s="24">
        <v>0</v>
      </c>
      <c r="K16" s="53" t="s">
        <v>9</v>
      </c>
      <c r="L16" s="54">
        <f>(2/N15)*((N46-(0.5*L15*N15*60))/60)+L15</f>
        <v>127.895709562774</v>
      </c>
      <c r="M16" s="55" t="s">
        <v>13</v>
      </c>
      <c r="N16" s="24">
        <v>0</v>
      </c>
    </row>
    <row r="17" spans="1:14" ht="20.100000000000001" customHeight="1" thickBot="1" x14ac:dyDescent="0.3">
      <c r="A17" s="56"/>
      <c r="B17" s="14"/>
      <c r="C17" s="57"/>
      <c r="D17" s="23"/>
      <c r="E17" s="50"/>
      <c r="F17" s="56"/>
      <c r="G17" s="14"/>
      <c r="H17" s="57"/>
      <c r="I17" s="23"/>
      <c r="K17" s="56"/>
      <c r="L17" s="14"/>
      <c r="M17" s="57"/>
      <c r="N17" s="23"/>
    </row>
    <row r="18" spans="1:14" ht="20.100000000000001" customHeight="1" x14ac:dyDescent="0.25">
      <c r="A18" s="356" t="s">
        <v>101</v>
      </c>
      <c r="B18" s="329"/>
      <c r="C18" s="329"/>
      <c r="D18" s="357"/>
      <c r="E18" s="27"/>
      <c r="F18" s="356" t="s">
        <v>101</v>
      </c>
      <c r="G18" s="329"/>
      <c r="H18" s="329"/>
      <c r="I18" s="357"/>
      <c r="K18" s="356" t="s">
        <v>101</v>
      </c>
      <c r="L18" s="329"/>
      <c r="M18" s="329"/>
      <c r="N18" s="357"/>
    </row>
    <row r="19" spans="1:14" ht="20.100000000000001" customHeight="1" x14ac:dyDescent="0.25">
      <c r="A19" s="358" t="s">
        <v>75</v>
      </c>
      <c r="B19" s="359"/>
      <c r="C19" s="359"/>
      <c r="D19" s="360"/>
      <c r="E19" s="27"/>
      <c r="F19" s="358" t="s">
        <v>75</v>
      </c>
      <c r="G19" s="359"/>
      <c r="H19" s="359"/>
      <c r="I19" s="360"/>
      <c r="K19" s="358" t="s">
        <v>75</v>
      </c>
      <c r="L19" s="359"/>
      <c r="M19" s="359"/>
      <c r="N19" s="360"/>
    </row>
    <row r="20" spans="1:14" ht="20.100000000000001" customHeight="1" x14ac:dyDescent="0.25">
      <c r="A20" s="20" t="s">
        <v>77</v>
      </c>
      <c r="B20" s="83" t="s">
        <v>3</v>
      </c>
      <c r="C20" s="46" t="s">
        <v>76</v>
      </c>
      <c r="D20" s="47" t="s">
        <v>5</v>
      </c>
      <c r="E20" s="27"/>
      <c r="F20" s="20" t="s">
        <v>77</v>
      </c>
      <c r="G20" s="83" t="s">
        <v>3</v>
      </c>
      <c r="H20" s="46" t="s">
        <v>76</v>
      </c>
      <c r="I20" s="47" t="s">
        <v>5</v>
      </c>
      <c r="K20" s="20" t="s">
        <v>77</v>
      </c>
      <c r="L20" s="83" t="s">
        <v>3</v>
      </c>
      <c r="M20" s="46" t="s">
        <v>76</v>
      </c>
      <c r="N20" s="47" t="s">
        <v>5</v>
      </c>
    </row>
    <row r="21" spans="1:14" ht="20.100000000000001" customHeight="1" x14ac:dyDescent="0.25">
      <c r="A21" s="48" t="s">
        <v>7</v>
      </c>
      <c r="B21" s="14">
        <v>0</v>
      </c>
      <c r="C21" s="49" t="s">
        <v>11</v>
      </c>
      <c r="D21" s="23">
        <v>0</v>
      </c>
      <c r="E21" s="50"/>
      <c r="F21" s="48" t="s">
        <v>7</v>
      </c>
      <c r="G21" s="14">
        <v>0</v>
      </c>
      <c r="H21" s="49" t="s">
        <v>11</v>
      </c>
      <c r="I21" s="23">
        <v>0</v>
      </c>
      <c r="K21" s="48" t="s">
        <v>7</v>
      </c>
      <c r="L21" s="14">
        <v>0</v>
      </c>
      <c r="M21" s="49" t="s">
        <v>11</v>
      </c>
      <c r="N21" s="23">
        <v>0</v>
      </c>
    </row>
    <row r="22" spans="1:14" ht="20.100000000000001" customHeight="1" x14ac:dyDescent="0.25">
      <c r="A22" s="51" t="s">
        <v>8</v>
      </c>
      <c r="B22" s="14">
        <f>VLOOKUP(D49,'Area D'!A6:F196,6)</f>
        <v>10</v>
      </c>
      <c r="C22" s="52" t="s">
        <v>12</v>
      </c>
      <c r="D22" s="23">
        <f>VLOOKUP(D49,'Area D'!A6:G196,7)</f>
        <v>3.3268715770904635</v>
      </c>
      <c r="E22" s="50"/>
      <c r="F22" s="51" t="s">
        <v>8</v>
      </c>
      <c r="G22" s="14">
        <f>VLOOKUP(I49,'Area D'!$Y$6:$AT$196,6)</f>
        <v>10</v>
      </c>
      <c r="H22" s="52" t="s">
        <v>12</v>
      </c>
      <c r="I22" s="23">
        <f>VLOOKUP(I49,'Area D'!$Y$6:$AT$196,7)</f>
        <v>3.9012547199012344</v>
      </c>
      <c r="K22" s="51" t="s">
        <v>8</v>
      </c>
      <c r="L22" s="14">
        <f>VLOOKUP(N49,'Area D'!$AW$6:$BR$196,6)</f>
        <v>10</v>
      </c>
      <c r="M22" s="52" t="s">
        <v>12</v>
      </c>
      <c r="N22" s="23">
        <f>VLOOKUP(N49,'Area D'!$AW$6:$BR$196,7)</f>
        <v>4.3393187173084042</v>
      </c>
    </row>
    <row r="23" spans="1:14" ht="20.100000000000001" customHeight="1" x14ac:dyDescent="0.25">
      <c r="A23" s="51" t="s">
        <v>9</v>
      </c>
      <c r="B23" s="14">
        <f>VLOOKUP(D49,'Area D'!A6:H196,8)</f>
        <v>38</v>
      </c>
      <c r="C23" s="52" t="s">
        <v>13</v>
      </c>
      <c r="D23" s="23">
        <f>VLOOKUP(D49,'Area D'!A6:I196,9)</f>
        <v>3.3268715770904635</v>
      </c>
      <c r="E23" s="50"/>
      <c r="F23" s="51" t="s">
        <v>9</v>
      </c>
      <c r="G23" s="14">
        <f>VLOOKUP(I49,'Area D'!$Y$6:$AT$196,8)</f>
        <v>39</v>
      </c>
      <c r="H23" s="52" t="s">
        <v>13</v>
      </c>
      <c r="I23" s="23">
        <f>VLOOKUP(I49,'Area D'!$Y$6:$AT$196,9)</f>
        <v>3.9012547199012344</v>
      </c>
      <c r="K23" s="51" t="s">
        <v>9</v>
      </c>
      <c r="L23" s="14">
        <f>VLOOKUP(N49,'Area D'!$AW$6:$BR$196,8)</f>
        <v>42</v>
      </c>
      <c r="M23" s="52" t="s">
        <v>13</v>
      </c>
      <c r="N23" s="23">
        <f>VLOOKUP(N49,'Area D'!$AW$6:$BR$196,9)</f>
        <v>4.3393187173084042</v>
      </c>
    </row>
    <row r="24" spans="1:14" ht="20.100000000000001" customHeight="1" thickBot="1" x14ac:dyDescent="0.3">
      <c r="A24" s="53" t="s">
        <v>10</v>
      </c>
      <c r="B24" s="54">
        <f>VLOOKUP(D49,'Area D'!A6:J196,10)</f>
        <v>48</v>
      </c>
      <c r="C24" s="55" t="s">
        <v>14</v>
      </c>
      <c r="D24" s="24">
        <v>0</v>
      </c>
      <c r="E24" s="50"/>
      <c r="F24" s="53" t="s">
        <v>10</v>
      </c>
      <c r="G24" s="54">
        <f>VLOOKUP(I49,'Area D'!$Y$6:$AT$196,10)</f>
        <v>49</v>
      </c>
      <c r="H24" s="55" t="s">
        <v>14</v>
      </c>
      <c r="I24" s="24">
        <v>0</v>
      </c>
      <c r="K24" s="53" t="s">
        <v>10</v>
      </c>
      <c r="L24" s="54">
        <f>VLOOKUP(N49,'Area D'!$AW$6:$BR$196,10)</f>
        <v>52</v>
      </c>
      <c r="M24" s="55" t="s">
        <v>14</v>
      </c>
      <c r="N24" s="24">
        <v>0</v>
      </c>
    </row>
    <row r="25" spans="1:14" ht="20.100000000000001" customHeight="1" x14ac:dyDescent="0.25">
      <c r="A25" s="58"/>
      <c r="B25" s="59"/>
      <c r="C25" s="59"/>
      <c r="D25" s="30"/>
      <c r="F25" s="58"/>
      <c r="G25" s="59"/>
      <c r="H25" s="59"/>
      <c r="I25" s="30"/>
      <c r="K25" s="58"/>
      <c r="L25" s="59"/>
      <c r="M25" s="59"/>
      <c r="N25" s="30"/>
    </row>
    <row r="26" spans="1:14" ht="20.100000000000001" customHeight="1" x14ac:dyDescent="0.25">
      <c r="A26" s="58"/>
      <c r="B26" s="59"/>
      <c r="C26" s="59"/>
      <c r="D26" s="30"/>
      <c r="F26" s="58"/>
      <c r="G26" s="59"/>
      <c r="H26" s="59"/>
      <c r="I26" s="30"/>
      <c r="K26" s="58"/>
      <c r="L26" s="59"/>
      <c r="M26" s="59"/>
      <c r="N26" s="30"/>
    </row>
    <row r="27" spans="1:14" ht="20.100000000000001" customHeight="1" x14ac:dyDescent="0.25">
      <c r="A27" s="58"/>
      <c r="B27" s="59"/>
      <c r="C27" s="59"/>
      <c r="D27" s="30"/>
      <c r="F27" s="58"/>
      <c r="G27" s="59"/>
      <c r="H27" s="59"/>
      <c r="I27" s="30"/>
      <c r="K27" s="58"/>
      <c r="L27" s="59"/>
      <c r="M27" s="59"/>
      <c r="N27" s="30"/>
    </row>
    <row r="28" spans="1:14" ht="20.100000000000001" customHeight="1" x14ac:dyDescent="0.25">
      <c r="A28" s="58"/>
      <c r="B28" s="59"/>
      <c r="C28" s="59"/>
      <c r="D28" s="30"/>
      <c r="F28" s="58"/>
      <c r="G28" s="59"/>
      <c r="H28" s="59"/>
      <c r="I28" s="30"/>
      <c r="K28" s="58"/>
      <c r="L28" s="59"/>
      <c r="M28" s="59"/>
      <c r="N28" s="30"/>
    </row>
    <row r="29" spans="1:14" ht="20.100000000000001" customHeight="1" x14ac:dyDescent="0.25">
      <c r="A29" s="58"/>
      <c r="B29" s="59"/>
      <c r="C29" s="59"/>
      <c r="D29" s="30"/>
      <c r="F29" s="58"/>
      <c r="G29" s="59"/>
      <c r="H29" s="59"/>
      <c r="I29" s="30"/>
      <c r="K29" s="58"/>
      <c r="L29" s="59"/>
      <c r="M29" s="59"/>
      <c r="N29" s="30"/>
    </row>
    <row r="30" spans="1:14" ht="20.100000000000001" customHeight="1" x14ac:dyDescent="0.25">
      <c r="A30" s="58"/>
      <c r="B30" s="59"/>
      <c r="C30" s="59"/>
      <c r="D30" s="30"/>
      <c r="F30" s="58"/>
      <c r="G30" s="59"/>
      <c r="H30" s="59"/>
      <c r="I30" s="30"/>
      <c r="K30" s="58"/>
      <c r="L30" s="59"/>
      <c r="M30" s="59"/>
      <c r="N30" s="30"/>
    </row>
    <row r="31" spans="1:14" ht="20.100000000000001" customHeight="1" x14ac:dyDescent="0.25">
      <c r="A31" s="58"/>
      <c r="B31" s="59"/>
      <c r="C31" s="59"/>
      <c r="D31" s="30"/>
      <c r="F31" s="58"/>
      <c r="G31" s="59"/>
      <c r="H31" s="59"/>
      <c r="I31" s="30"/>
      <c r="K31" s="58"/>
      <c r="L31" s="59"/>
      <c r="M31" s="59"/>
      <c r="N31" s="30"/>
    </row>
    <row r="32" spans="1:14" ht="20.100000000000001" customHeight="1" x14ac:dyDescent="0.25">
      <c r="A32" s="58"/>
      <c r="B32" s="59"/>
      <c r="C32" s="59"/>
      <c r="D32" s="30"/>
      <c r="F32" s="58"/>
      <c r="G32" s="59"/>
      <c r="H32" s="59"/>
      <c r="I32" s="30"/>
      <c r="K32" s="58"/>
      <c r="L32" s="59"/>
      <c r="M32" s="59"/>
      <c r="N32" s="30"/>
    </row>
    <row r="33" spans="1:14" ht="20.100000000000001" customHeight="1" x14ac:dyDescent="0.25">
      <c r="A33" s="58"/>
      <c r="B33" s="59"/>
      <c r="C33" s="59"/>
      <c r="D33" s="30"/>
      <c r="F33" s="58"/>
      <c r="G33" s="59"/>
      <c r="H33" s="59"/>
      <c r="I33" s="30"/>
      <c r="K33" s="58"/>
      <c r="L33" s="59"/>
      <c r="M33" s="59"/>
      <c r="N33" s="30"/>
    </row>
    <row r="34" spans="1:14" ht="20.100000000000001" customHeight="1" x14ac:dyDescent="0.25">
      <c r="A34" s="58"/>
      <c r="B34" s="59"/>
      <c r="C34" s="59"/>
      <c r="D34" s="30"/>
      <c r="F34" s="58"/>
      <c r="G34" s="59"/>
      <c r="H34" s="59"/>
      <c r="I34" s="30"/>
      <c r="K34" s="58"/>
      <c r="L34" s="59"/>
      <c r="M34" s="59"/>
      <c r="N34" s="30"/>
    </row>
    <row r="35" spans="1:14" ht="20.100000000000001" customHeight="1" x14ac:dyDescent="0.25">
      <c r="A35" s="58"/>
      <c r="B35" s="59"/>
      <c r="C35" s="59"/>
      <c r="D35" s="30"/>
      <c r="F35" s="58"/>
      <c r="G35" s="59"/>
      <c r="H35" s="59"/>
      <c r="I35" s="30"/>
      <c r="K35" s="58"/>
      <c r="L35" s="59"/>
      <c r="M35" s="59"/>
      <c r="N35" s="30"/>
    </row>
    <row r="36" spans="1:14" ht="20.100000000000001" customHeight="1" x14ac:dyDescent="0.25">
      <c r="A36" s="58"/>
      <c r="B36" s="59"/>
      <c r="C36" s="59"/>
      <c r="D36" s="30"/>
      <c r="F36" s="58"/>
      <c r="G36" s="59"/>
      <c r="H36" s="59"/>
      <c r="I36" s="30"/>
      <c r="K36" s="58"/>
      <c r="L36" s="59"/>
      <c r="M36" s="59"/>
      <c r="N36" s="30"/>
    </row>
    <row r="37" spans="1:14" ht="20.100000000000001" customHeight="1" x14ac:dyDescent="0.25">
      <c r="A37" s="58"/>
      <c r="B37" s="59"/>
      <c r="C37" s="59"/>
      <c r="D37" s="30"/>
      <c r="F37" s="58"/>
      <c r="G37" s="59"/>
      <c r="H37" s="59"/>
      <c r="I37" s="30"/>
      <c r="K37" s="58"/>
      <c r="L37" s="59"/>
      <c r="M37" s="59"/>
      <c r="N37" s="30"/>
    </row>
    <row r="38" spans="1:14" ht="20.100000000000001" customHeight="1" x14ac:dyDescent="0.25">
      <c r="A38" s="58"/>
      <c r="B38" s="59"/>
      <c r="C38" s="59"/>
      <c r="D38" s="30"/>
      <c r="F38" s="58"/>
      <c r="G38" s="59"/>
      <c r="H38" s="59"/>
      <c r="I38" s="30"/>
      <c r="K38" s="58"/>
      <c r="L38" s="59"/>
      <c r="M38" s="59"/>
      <c r="N38" s="30"/>
    </row>
    <row r="39" spans="1:14" ht="20.100000000000001" customHeight="1" x14ac:dyDescent="0.25">
      <c r="A39" s="58"/>
      <c r="B39" s="59"/>
      <c r="C39" s="59"/>
      <c r="D39" s="30"/>
      <c r="F39" s="58"/>
      <c r="G39" s="59"/>
      <c r="H39" s="59"/>
      <c r="I39" s="30"/>
      <c r="K39" s="58"/>
      <c r="L39" s="59"/>
      <c r="M39" s="59"/>
      <c r="N39" s="30"/>
    </row>
    <row r="40" spans="1:14" ht="20.100000000000001" customHeight="1" x14ac:dyDescent="0.25">
      <c r="A40" s="58"/>
      <c r="B40" s="59"/>
      <c r="C40" s="59"/>
      <c r="D40" s="30"/>
      <c r="F40" s="58"/>
      <c r="G40" s="59"/>
      <c r="H40" s="59"/>
      <c r="I40" s="30"/>
      <c r="K40" s="58"/>
      <c r="L40" s="59"/>
      <c r="M40" s="59"/>
      <c r="N40" s="30"/>
    </row>
    <row r="41" spans="1:14" ht="20.100000000000001" customHeight="1" x14ac:dyDescent="0.25">
      <c r="A41" s="58"/>
      <c r="B41" s="59"/>
      <c r="C41" s="59"/>
      <c r="D41" s="30"/>
      <c r="F41" s="58"/>
      <c r="G41" s="59"/>
      <c r="H41" s="59"/>
      <c r="I41" s="30"/>
      <c r="K41" s="58"/>
      <c r="L41" s="59"/>
      <c r="M41" s="59"/>
      <c r="N41" s="30"/>
    </row>
    <row r="42" spans="1:14" ht="20.100000000000001" customHeight="1" x14ac:dyDescent="0.25">
      <c r="A42" s="58"/>
      <c r="B42" s="59"/>
      <c r="C42" s="59"/>
      <c r="D42" s="30"/>
      <c r="F42" s="58"/>
      <c r="G42" s="59"/>
      <c r="H42" s="59"/>
      <c r="I42" s="30"/>
      <c r="K42" s="58"/>
      <c r="L42" s="59"/>
      <c r="M42" s="59"/>
      <c r="N42" s="30"/>
    </row>
    <row r="43" spans="1:14" ht="20.100000000000001" customHeight="1" x14ac:dyDescent="0.25">
      <c r="A43" s="58"/>
      <c r="B43" s="59"/>
      <c r="C43" s="59"/>
      <c r="D43" s="30"/>
      <c r="F43" s="58"/>
      <c r="G43" s="59"/>
      <c r="H43" s="59"/>
      <c r="I43" s="30"/>
      <c r="K43" s="58"/>
      <c r="L43" s="59"/>
      <c r="M43" s="59"/>
      <c r="N43" s="30"/>
    </row>
    <row r="44" spans="1:14" ht="20.100000000000001" customHeight="1" x14ac:dyDescent="0.25">
      <c r="A44" s="58"/>
      <c r="B44" s="59"/>
      <c r="C44" s="59"/>
      <c r="D44" s="30"/>
      <c r="F44" s="58"/>
      <c r="G44" s="59"/>
      <c r="H44" s="59"/>
      <c r="I44" s="30"/>
      <c r="K44" s="58"/>
      <c r="L44" s="59"/>
      <c r="M44" s="59"/>
      <c r="N44" s="30"/>
    </row>
    <row r="45" spans="1:14" ht="20.100000000000001" customHeight="1" x14ac:dyDescent="0.25">
      <c r="A45" s="58"/>
      <c r="B45" s="59"/>
      <c r="C45" s="59"/>
      <c r="D45" s="30"/>
      <c r="F45" s="58"/>
      <c r="G45" s="59"/>
      <c r="H45" s="59"/>
      <c r="I45" s="30"/>
      <c r="K45" s="58"/>
      <c r="L45" s="59"/>
      <c r="M45" s="59"/>
      <c r="N45" s="30"/>
    </row>
    <row r="46" spans="1:14" ht="20.100000000000001" customHeight="1" x14ac:dyDescent="0.25">
      <c r="A46" s="58"/>
      <c r="B46" s="59"/>
      <c r="C46" s="7" t="s">
        <v>102</v>
      </c>
      <c r="D46" s="61">
        <f>((0.5*B22*D22)+((B23-B22)*D22)+(0.5*(B24-B23)*D23))*60</f>
        <v>7585.2671957662569</v>
      </c>
      <c r="F46" s="58"/>
      <c r="G46" s="59"/>
      <c r="H46" s="7" t="s">
        <v>102</v>
      </c>
      <c r="I46" s="61">
        <f>((0.5*G22*I22)+((G23-G22)*I22)+(0.5*(G24-G23)*I23))*60</f>
        <v>9128.9360445688872</v>
      </c>
      <c r="K46" s="58"/>
      <c r="L46" s="59"/>
      <c r="M46" s="7" t="s">
        <v>102</v>
      </c>
      <c r="N46" s="61">
        <f>((0.5*L22*N22)+((L23-L22)*N22)+(0.5*(L24-L23)*N23))*60</f>
        <v>10935.083167617178</v>
      </c>
    </row>
    <row r="47" spans="1:14" ht="20.100000000000001" customHeight="1" x14ac:dyDescent="0.25">
      <c r="A47" s="58"/>
      <c r="B47" s="59"/>
      <c r="C47" s="7" t="s">
        <v>105</v>
      </c>
      <c r="D47" s="61">
        <f>((0.5*B15*D15)+(0.5*(B16-B15)*D15))*60</f>
        <v>7585.2671957662569</v>
      </c>
      <c r="F47" s="58"/>
      <c r="G47" s="59"/>
      <c r="H47" s="7" t="s">
        <v>105</v>
      </c>
      <c r="I47" s="61">
        <f>((0.5*G15*I15)+(0.5*(G16-G15)*I15))*60</f>
        <v>9128.9360445688872</v>
      </c>
      <c r="K47" s="58"/>
      <c r="L47" s="59"/>
      <c r="M47" s="7" t="s">
        <v>105</v>
      </c>
      <c r="N47" s="61">
        <f>((0.5*L15*N15)+(0.5*(L16-L15)*N15))*60</f>
        <v>10935.083167617178</v>
      </c>
    </row>
    <row r="48" spans="1:14" ht="20.100000000000001" customHeight="1" x14ac:dyDescent="0.25">
      <c r="A48" s="58"/>
      <c r="B48" s="59"/>
      <c r="C48" s="60" t="s">
        <v>104</v>
      </c>
      <c r="D48" s="61">
        <f>D46-((0.5*B15*D15)+(0.5*(B24-B15)*D15))*60</f>
        <v>4633.2671957662569</v>
      </c>
      <c r="E48" s="59"/>
      <c r="F48" s="58"/>
      <c r="G48" s="59"/>
      <c r="H48" s="60" t="s">
        <v>104</v>
      </c>
      <c r="I48" s="61">
        <f>I46-((0.5*G15*I15)+(0.5*(G24-G15)*I15))*60</f>
        <v>5453.9360445688872</v>
      </c>
      <c r="K48" s="58"/>
      <c r="L48" s="59"/>
      <c r="M48" s="60" t="s">
        <v>104</v>
      </c>
      <c r="N48" s="61">
        <f>N46-((0.5*L15*N15)+(0.5*(L24-L15)*N15))*60</f>
        <v>6489.0831676171774</v>
      </c>
    </row>
    <row r="49" spans="1:14" ht="20.100000000000001" customHeight="1" x14ac:dyDescent="0.25">
      <c r="A49" s="58"/>
      <c r="B49" s="59"/>
      <c r="C49" s="60" t="s">
        <v>68</v>
      </c>
      <c r="D49" s="61">
        <f>'Area D'!X198</f>
        <v>38</v>
      </c>
      <c r="F49" s="58"/>
      <c r="G49" s="59"/>
      <c r="H49" s="60" t="s">
        <v>68</v>
      </c>
      <c r="I49" s="61">
        <f>'Area D'!AV198</f>
        <v>39</v>
      </c>
      <c r="K49" s="58"/>
      <c r="L49" s="59"/>
      <c r="M49" s="60" t="s">
        <v>68</v>
      </c>
      <c r="N49" s="61">
        <f>'Area D'!BT198</f>
        <v>42</v>
      </c>
    </row>
    <row r="50" spans="1:14" s="59" customFormat="1" ht="20.100000000000001" customHeight="1" x14ac:dyDescent="0.25">
      <c r="A50" s="58"/>
      <c r="C50" s="60"/>
      <c r="D50" s="182" t="str">
        <f>IF(D49&gt;=200,"Caution! Above critical duration is at maximum. Further evaluation needed.","")</f>
        <v/>
      </c>
      <c r="F50" s="58"/>
      <c r="H50" s="60"/>
      <c r="I50" s="182" t="str">
        <f>IF(I49&gt;=200,"Caution! Above critical duration is at maximum. Further evaluation needed.","")</f>
        <v/>
      </c>
      <c r="K50" s="58"/>
      <c r="M50" s="60"/>
      <c r="N50" s="182" t="str">
        <f>IF(N49&gt;=200,"Caution! Above critical duration is at maximum. Further evaluation needed.","")</f>
        <v/>
      </c>
    </row>
    <row r="51" spans="1:14" ht="20.100000000000001" customHeight="1" thickBot="1" x14ac:dyDescent="0.3">
      <c r="A51" s="62"/>
      <c r="B51" s="63"/>
      <c r="C51" s="64" t="s">
        <v>133</v>
      </c>
      <c r="D51" s="65">
        <f>(B24-B22)/B22</f>
        <v>3.8</v>
      </c>
      <c r="F51" s="62"/>
      <c r="G51" s="63"/>
      <c r="H51" s="64" t="s">
        <v>133</v>
      </c>
      <c r="I51" s="65">
        <f>(G24-G22)/G22</f>
        <v>3.9</v>
      </c>
      <c r="K51" s="62"/>
      <c r="L51" s="63"/>
      <c r="M51" s="64" t="s">
        <v>133</v>
      </c>
      <c r="N51" s="65">
        <f>(L24-L22)/L22</f>
        <v>4.2</v>
      </c>
    </row>
    <row r="52" spans="1:14" ht="20.100000000000001" customHeight="1" thickBot="1" x14ac:dyDescent="0.3"/>
    <row r="53" spans="1:14" ht="20.100000000000001" customHeight="1" thickBot="1" x14ac:dyDescent="0.3">
      <c r="A53" s="286" t="s">
        <v>81</v>
      </c>
      <c r="B53" s="287"/>
      <c r="C53" s="287"/>
      <c r="D53" s="288"/>
      <c r="F53" s="286" t="s">
        <v>80</v>
      </c>
      <c r="G53" s="287"/>
      <c r="H53" s="287"/>
      <c r="I53" s="288"/>
      <c r="K53" s="286" t="s">
        <v>82</v>
      </c>
      <c r="L53" s="287"/>
      <c r="M53" s="287"/>
      <c r="N53" s="288"/>
    </row>
    <row r="54" spans="1:14" ht="20.100000000000001" customHeight="1" x14ac:dyDescent="0.25">
      <c r="A54" s="356" t="s">
        <v>103</v>
      </c>
      <c r="B54" s="329"/>
      <c r="C54" s="329"/>
      <c r="D54" s="357"/>
      <c r="F54" s="356" t="s">
        <v>103</v>
      </c>
      <c r="G54" s="329"/>
      <c r="H54" s="329"/>
      <c r="I54" s="357"/>
      <c r="K54" s="356" t="s">
        <v>103</v>
      </c>
      <c r="L54" s="329"/>
      <c r="M54" s="329"/>
      <c r="N54" s="357"/>
    </row>
    <row r="55" spans="1:14" ht="20.100000000000001" customHeight="1" x14ac:dyDescent="0.25">
      <c r="A55" s="358" t="s">
        <v>75</v>
      </c>
      <c r="B55" s="359"/>
      <c r="C55" s="359"/>
      <c r="D55" s="360"/>
      <c r="F55" s="358" t="s">
        <v>75</v>
      </c>
      <c r="G55" s="359"/>
      <c r="H55" s="359"/>
      <c r="I55" s="360"/>
      <c r="K55" s="358" t="s">
        <v>75</v>
      </c>
      <c r="L55" s="359"/>
      <c r="M55" s="359"/>
      <c r="N55" s="360"/>
    </row>
    <row r="56" spans="1:14" ht="20.100000000000001" customHeight="1" x14ac:dyDescent="0.25">
      <c r="A56" s="20" t="s">
        <v>77</v>
      </c>
      <c r="B56" s="83" t="s">
        <v>3</v>
      </c>
      <c r="C56" s="46" t="s">
        <v>76</v>
      </c>
      <c r="D56" s="47" t="s">
        <v>5</v>
      </c>
      <c r="F56" s="20" t="s">
        <v>77</v>
      </c>
      <c r="G56" s="83" t="s">
        <v>3</v>
      </c>
      <c r="H56" s="46" t="s">
        <v>76</v>
      </c>
      <c r="I56" s="47" t="s">
        <v>5</v>
      </c>
      <c r="K56" s="20" t="s">
        <v>77</v>
      </c>
      <c r="L56" s="83" t="s">
        <v>3</v>
      </c>
      <c r="M56" s="46" t="s">
        <v>76</v>
      </c>
      <c r="N56" s="47" t="s">
        <v>5</v>
      </c>
    </row>
    <row r="57" spans="1:14" ht="20.100000000000001" customHeight="1" x14ac:dyDescent="0.25">
      <c r="A57" s="48" t="s">
        <v>7</v>
      </c>
      <c r="B57" s="14">
        <v>0</v>
      </c>
      <c r="C57" s="49" t="s">
        <v>11</v>
      </c>
      <c r="D57" s="23">
        <v>0</v>
      </c>
      <c r="F57" s="48" t="s">
        <v>7</v>
      </c>
      <c r="G57" s="14">
        <v>0</v>
      </c>
      <c r="H57" s="49" t="s">
        <v>11</v>
      </c>
      <c r="I57" s="23">
        <v>0</v>
      </c>
      <c r="K57" s="48" t="s">
        <v>7</v>
      </c>
      <c r="L57" s="14">
        <v>0</v>
      </c>
      <c r="M57" s="49" t="s">
        <v>11</v>
      </c>
      <c r="N57" s="23">
        <v>0</v>
      </c>
    </row>
    <row r="58" spans="1:14" ht="20.100000000000001" customHeight="1" x14ac:dyDescent="0.25">
      <c r="A58" s="51" t="s">
        <v>8</v>
      </c>
      <c r="B58" s="14">
        <f>VLOOKUP(D92,'Area D'!$BU$6:$CP$196,19)</f>
        <v>54.581989917929143</v>
      </c>
      <c r="C58" s="52" t="s">
        <v>12</v>
      </c>
      <c r="D58" s="23">
        <f>VLOOKUP(D92,'Area D'!$BU$6:$CP$196,20)</f>
        <v>2.85</v>
      </c>
      <c r="F58" s="51" t="s">
        <v>8</v>
      </c>
      <c r="G58" s="14">
        <f>VLOOKUP(I92,'Area D'!$CS$6:$DN$196,19)</f>
        <v>62.666489502895367</v>
      </c>
      <c r="H58" s="52" t="s">
        <v>12</v>
      </c>
      <c r="I58" s="23">
        <f>VLOOKUP(I92,'Area D'!$CS$6:$DN$196,20)</f>
        <v>2.85</v>
      </c>
      <c r="K58" s="51" t="s">
        <v>8</v>
      </c>
      <c r="L58" s="14">
        <f>VLOOKUP(N92,'Area D'!$DQ$6:$EL$196,19)</f>
        <v>72.605556046847923</v>
      </c>
      <c r="M58" s="52" t="s">
        <v>12</v>
      </c>
      <c r="N58" s="23">
        <f>VLOOKUP(N92,'Area D'!$DQ$6:$EL$196,20)</f>
        <v>2.85</v>
      </c>
    </row>
    <row r="59" spans="1:14" ht="20.100000000000001" customHeight="1" thickBot="1" x14ac:dyDescent="0.3">
      <c r="A59" s="53" t="s">
        <v>9</v>
      </c>
      <c r="B59" s="54">
        <f>(2/D58)*((D89-(0.5*B58*D58*60))/60)+B58</f>
        <v>158.92776529744623</v>
      </c>
      <c r="C59" s="55" t="s">
        <v>13</v>
      </c>
      <c r="D59" s="24">
        <v>0</v>
      </c>
      <c r="F59" s="53" t="s">
        <v>9</v>
      </c>
      <c r="G59" s="54">
        <f>(2/I58)*((I89-(0.5*G58*I58*60))/60)+G58</f>
        <v>186.31057776559115</v>
      </c>
      <c r="H59" s="55" t="s">
        <v>13</v>
      </c>
      <c r="I59" s="24">
        <v>0</v>
      </c>
      <c r="K59" s="53" t="s">
        <v>9</v>
      </c>
      <c r="L59" s="54">
        <f>(2/N58)*((N89-(0.5*L58*N58*60))/60)+L58</f>
        <v>215.81235367928139</v>
      </c>
      <c r="M59" s="55" t="s">
        <v>13</v>
      </c>
      <c r="N59" s="24">
        <v>0</v>
      </c>
    </row>
    <row r="60" spans="1:14" ht="20.100000000000001" customHeight="1" thickBot="1" x14ac:dyDescent="0.3">
      <c r="A60" s="56"/>
      <c r="B60" s="14"/>
      <c r="C60" s="57"/>
      <c r="D60" s="23"/>
      <c r="F60" s="56"/>
      <c r="G60" s="14"/>
      <c r="H60" s="57"/>
      <c r="I60" s="23"/>
      <c r="K60" s="56"/>
      <c r="L60" s="14"/>
      <c r="M60" s="57"/>
      <c r="N60" s="23"/>
    </row>
    <row r="61" spans="1:14" ht="20.100000000000001" customHeight="1" x14ac:dyDescent="0.25">
      <c r="A61" s="356" t="s">
        <v>101</v>
      </c>
      <c r="B61" s="329"/>
      <c r="C61" s="329"/>
      <c r="D61" s="357"/>
      <c r="F61" s="356" t="s">
        <v>101</v>
      </c>
      <c r="G61" s="329"/>
      <c r="H61" s="329"/>
      <c r="I61" s="357"/>
      <c r="K61" s="356" t="s">
        <v>101</v>
      </c>
      <c r="L61" s="329"/>
      <c r="M61" s="329"/>
      <c r="N61" s="357"/>
    </row>
    <row r="62" spans="1:14" ht="20.100000000000001" customHeight="1" x14ac:dyDescent="0.25">
      <c r="A62" s="358" t="s">
        <v>75</v>
      </c>
      <c r="B62" s="359"/>
      <c r="C62" s="359"/>
      <c r="D62" s="360"/>
      <c r="F62" s="358" t="s">
        <v>75</v>
      </c>
      <c r="G62" s="359"/>
      <c r="H62" s="359"/>
      <c r="I62" s="360"/>
      <c r="K62" s="358" t="s">
        <v>75</v>
      </c>
      <c r="L62" s="359"/>
      <c r="M62" s="359"/>
      <c r="N62" s="360"/>
    </row>
    <row r="63" spans="1:14" ht="20.100000000000001" customHeight="1" x14ac:dyDescent="0.25">
      <c r="A63" s="20" t="s">
        <v>77</v>
      </c>
      <c r="B63" s="83" t="s">
        <v>3</v>
      </c>
      <c r="C63" s="46" t="s">
        <v>76</v>
      </c>
      <c r="D63" s="47" t="s">
        <v>5</v>
      </c>
      <c r="F63" s="20" t="s">
        <v>77</v>
      </c>
      <c r="G63" s="83" t="s">
        <v>3</v>
      </c>
      <c r="H63" s="46" t="s">
        <v>76</v>
      </c>
      <c r="I63" s="47" t="s">
        <v>5</v>
      </c>
      <c r="K63" s="20" t="s">
        <v>77</v>
      </c>
      <c r="L63" s="83" t="s">
        <v>3</v>
      </c>
      <c r="M63" s="46" t="s">
        <v>76</v>
      </c>
      <c r="N63" s="47" t="s">
        <v>5</v>
      </c>
    </row>
    <row r="64" spans="1:14" ht="20.100000000000001" customHeight="1" x14ac:dyDescent="0.25">
      <c r="A64" s="48" t="s">
        <v>7</v>
      </c>
      <c r="B64" s="14">
        <v>0</v>
      </c>
      <c r="C64" s="49" t="s">
        <v>11</v>
      </c>
      <c r="D64" s="23">
        <v>0</v>
      </c>
      <c r="F64" s="48" t="s">
        <v>7</v>
      </c>
      <c r="G64" s="14">
        <v>0</v>
      </c>
      <c r="H64" s="49" t="s">
        <v>11</v>
      </c>
      <c r="I64" s="23">
        <v>0</v>
      </c>
      <c r="K64" s="48" t="s">
        <v>7</v>
      </c>
      <c r="L64" s="14">
        <v>0</v>
      </c>
      <c r="M64" s="49" t="s">
        <v>11</v>
      </c>
      <c r="N64" s="23">
        <v>0</v>
      </c>
    </row>
    <row r="65" spans="1:14" ht="20.100000000000001" customHeight="1" x14ac:dyDescent="0.25">
      <c r="A65" s="51" t="s">
        <v>8</v>
      </c>
      <c r="B65" s="14">
        <f>VLOOKUP(D92,'Area D'!$BU$6:$CP$196,6)</f>
        <v>10</v>
      </c>
      <c r="C65" s="52" t="s">
        <v>12</v>
      </c>
      <c r="D65" s="23">
        <f>VLOOKUP(D92,'Area D'!$BU$6:$CP$196,7)</f>
        <v>4.4406287362521741</v>
      </c>
      <c r="F65" s="51" t="s">
        <v>8</v>
      </c>
      <c r="G65" s="14">
        <f>VLOOKUP(I92,'Area D'!$CS$6:$DN$196,6)</f>
        <v>10</v>
      </c>
      <c r="H65" s="52" t="s">
        <v>12</v>
      </c>
      <c r="I65" s="23">
        <f>VLOOKUP(I92,'Area D'!$CS$6:$DN$196,7)</f>
        <v>4.4998741239994482</v>
      </c>
      <c r="K65" s="51" t="s">
        <v>8</v>
      </c>
      <c r="L65" s="14">
        <f>VLOOKUP(N92,'Area D'!$DQ$6:$EL$196,6)</f>
        <v>10</v>
      </c>
      <c r="M65" s="52" t="s">
        <v>12</v>
      </c>
      <c r="N65" s="23">
        <f>VLOOKUP(N92,'Area D'!$DQ$6:$EL$196,7)</f>
        <v>4.4569942607677682</v>
      </c>
    </row>
    <row r="66" spans="1:14" ht="20.100000000000001" customHeight="1" x14ac:dyDescent="0.25">
      <c r="A66" s="51" t="s">
        <v>9</v>
      </c>
      <c r="B66" s="14">
        <f>VLOOKUP(D92,'Area D'!$BU$6:$CP$196,8)</f>
        <v>51</v>
      </c>
      <c r="C66" s="52" t="s">
        <v>13</v>
      </c>
      <c r="D66" s="23">
        <f>VLOOKUP(D92,'Area D'!$BU$6:$CP$196,9)</f>
        <v>4.4406287362521741</v>
      </c>
      <c r="F66" s="51" t="s">
        <v>9</v>
      </c>
      <c r="G66" s="14">
        <f>VLOOKUP(I92,'Area D'!$CS$6:$DN$196,8)</f>
        <v>59</v>
      </c>
      <c r="H66" s="52" t="s">
        <v>13</v>
      </c>
      <c r="I66" s="23">
        <f>VLOOKUP(I92,'Area D'!$CS$6:$DN$196,9)</f>
        <v>4.4998741239994482</v>
      </c>
      <c r="K66" s="51" t="s">
        <v>9</v>
      </c>
      <c r="L66" s="14">
        <f>VLOOKUP(N92,'Area D'!$DQ$6:$EL$196,8)</f>
        <v>69</v>
      </c>
      <c r="M66" s="52" t="s">
        <v>13</v>
      </c>
      <c r="N66" s="23">
        <f>VLOOKUP(N92,'Area D'!$DQ$6:$EL$196,9)</f>
        <v>4.4569942607677682</v>
      </c>
    </row>
    <row r="67" spans="1:14" ht="20.100000000000001" customHeight="1" thickBot="1" x14ac:dyDescent="0.3">
      <c r="A67" s="53" t="s">
        <v>10</v>
      </c>
      <c r="B67" s="54">
        <f>VLOOKUP(D92,'Area D'!$BU$6:$CP$196,10)</f>
        <v>61</v>
      </c>
      <c r="C67" s="55" t="s">
        <v>14</v>
      </c>
      <c r="D67" s="24">
        <v>0</v>
      </c>
      <c r="F67" s="53" t="s">
        <v>10</v>
      </c>
      <c r="G67" s="54">
        <f>VLOOKUP(I92,'Area D'!$CS$6:$DN$196,10)</f>
        <v>69</v>
      </c>
      <c r="H67" s="55" t="s">
        <v>14</v>
      </c>
      <c r="I67" s="24">
        <v>0</v>
      </c>
      <c r="K67" s="53" t="s">
        <v>10</v>
      </c>
      <c r="L67" s="54">
        <f>VLOOKUP(N92,'Area D'!$DQ$6:$EL$196,10)</f>
        <v>79</v>
      </c>
      <c r="M67" s="55" t="s">
        <v>14</v>
      </c>
      <c r="N67" s="24">
        <v>0</v>
      </c>
    </row>
    <row r="68" spans="1:14" ht="20.100000000000001" customHeight="1" x14ac:dyDescent="0.25">
      <c r="A68" s="58"/>
      <c r="B68" s="59"/>
      <c r="C68" s="59"/>
      <c r="D68" s="30"/>
      <c r="F68" s="58"/>
      <c r="G68" s="59"/>
      <c r="H68" s="59"/>
      <c r="I68" s="30"/>
      <c r="K68" s="58"/>
      <c r="L68" s="59"/>
      <c r="M68" s="59"/>
      <c r="N68" s="30"/>
    </row>
    <row r="69" spans="1:14" ht="20.100000000000001" customHeight="1" x14ac:dyDescent="0.25">
      <c r="A69" s="58"/>
      <c r="B69" s="59"/>
      <c r="C69" s="59"/>
      <c r="D69" s="30"/>
      <c r="F69" s="58"/>
      <c r="G69" s="59"/>
      <c r="H69" s="59"/>
      <c r="I69" s="30"/>
      <c r="K69" s="58"/>
      <c r="L69" s="59"/>
      <c r="M69" s="59"/>
      <c r="N69" s="30"/>
    </row>
    <row r="70" spans="1:14" ht="20.100000000000001" customHeight="1" x14ac:dyDescent="0.25">
      <c r="A70" s="58"/>
      <c r="B70" s="59"/>
      <c r="C70" s="59"/>
      <c r="D70" s="30"/>
      <c r="F70" s="58"/>
      <c r="G70" s="59"/>
      <c r="H70" s="59"/>
      <c r="I70" s="30"/>
      <c r="K70" s="58"/>
      <c r="L70" s="59"/>
      <c r="M70" s="59"/>
      <c r="N70" s="30"/>
    </row>
    <row r="71" spans="1:14" ht="20.100000000000001" customHeight="1" x14ac:dyDescent="0.25">
      <c r="A71" s="58"/>
      <c r="B71" s="59"/>
      <c r="C71" s="59"/>
      <c r="D71" s="30"/>
      <c r="F71" s="58"/>
      <c r="G71" s="59"/>
      <c r="H71" s="59"/>
      <c r="I71" s="30"/>
      <c r="K71" s="58"/>
      <c r="L71" s="59"/>
      <c r="M71" s="59"/>
      <c r="N71" s="30"/>
    </row>
    <row r="72" spans="1:14" ht="20.100000000000001" customHeight="1" x14ac:dyDescent="0.25">
      <c r="A72" s="58"/>
      <c r="B72" s="59"/>
      <c r="C72" s="59"/>
      <c r="D72" s="30"/>
      <c r="F72" s="58"/>
      <c r="G72" s="59"/>
      <c r="H72" s="59"/>
      <c r="I72" s="30"/>
      <c r="K72" s="58"/>
      <c r="L72" s="59"/>
      <c r="M72" s="59"/>
      <c r="N72" s="30"/>
    </row>
    <row r="73" spans="1:14" ht="20.100000000000001" customHeight="1" x14ac:dyDescent="0.25">
      <c r="A73" s="58"/>
      <c r="B73" s="59"/>
      <c r="C73" s="59"/>
      <c r="D73" s="30"/>
      <c r="F73" s="58"/>
      <c r="G73" s="59"/>
      <c r="H73" s="59"/>
      <c r="I73" s="30"/>
      <c r="K73" s="58"/>
      <c r="L73" s="59"/>
      <c r="M73" s="59"/>
      <c r="N73" s="30"/>
    </row>
    <row r="74" spans="1:14" ht="20.100000000000001" customHeight="1" x14ac:dyDescent="0.25">
      <c r="A74" s="58"/>
      <c r="B74" s="59"/>
      <c r="C74" s="59"/>
      <c r="D74" s="30"/>
      <c r="F74" s="58"/>
      <c r="G74" s="59"/>
      <c r="H74" s="59"/>
      <c r="I74" s="30"/>
      <c r="K74" s="58"/>
      <c r="L74" s="59"/>
      <c r="M74" s="59"/>
      <c r="N74" s="30"/>
    </row>
    <row r="75" spans="1:14" ht="20.100000000000001" customHeight="1" x14ac:dyDescent="0.25">
      <c r="A75" s="58"/>
      <c r="B75" s="59"/>
      <c r="C75" s="59"/>
      <c r="D75" s="30"/>
      <c r="F75" s="58"/>
      <c r="G75" s="59"/>
      <c r="H75" s="59"/>
      <c r="I75" s="30"/>
      <c r="K75" s="58"/>
      <c r="L75" s="59"/>
      <c r="M75" s="59"/>
      <c r="N75" s="30"/>
    </row>
    <row r="76" spans="1:14" ht="20.100000000000001" customHeight="1" x14ac:dyDescent="0.25">
      <c r="A76" s="58"/>
      <c r="B76" s="59"/>
      <c r="C76" s="59"/>
      <c r="D76" s="30"/>
      <c r="F76" s="58"/>
      <c r="G76" s="59"/>
      <c r="H76" s="59"/>
      <c r="I76" s="30"/>
      <c r="K76" s="58"/>
      <c r="L76" s="59"/>
      <c r="M76" s="59"/>
      <c r="N76" s="30"/>
    </row>
    <row r="77" spans="1:14" ht="20.100000000000001" customHeight="1" x14ac:dyDescent="0.25">
      <c r="A77" s="58"/>
      <c r="B77" s="59"/>
      <c r="C77" s="59"/>
      <c r="D77" s="30"/>
      <c r="F77" s="58"/>
      <c r="G77" s="59"/>
      <c r="H77" s="59"/>
      <c r="I77" s="30"/>
      <c r="K77" s="58"/>
      <c r="L77" s="59"/>
      <c r="M77" s="59"/>
      <c r="N77" s="30"/>
    </row>
    <row r="78" spans="1:14" ht="20.100000000000001" customHeight="1" x14ac:dyDescent="0.25">
      <c r="A78" s="58"/>
      <c r="B78" s="59"/>
      <c r="C78" s="59"/>
      <c r="D78" s="30"/>
      <c r="F78" s="58"/>
      <c r="G78" s="59"/>
      <c r="H78" s="59"/>
      <c r="I78" s="30"/>
      <c r="K78" s="58"/>
      <c r="L78" s="59"/>
      <c r="M78" s="59"/>
      <c r="N78" s="30"/>
    </row>
    <row r="79" spans="1:14" ht="20.100000000000001" customHeight="1" x14ac:dyDescent="0.25">
      <c r="A79" s="58"/>
      <c r="B79" s="59"/>
      <c r="C79" s="59"/>
      <c r="D79" s="30"/>
      <c r="F79" s="58"/>
      <c r="G79" s="59"/>
      <c r="H79" s="59"/>
      <c r="I79" s="30"/>
      <c r="K79" s="58"/>
      <c r="L79" s="59"/>
      <c r="M79" s="59"/>
      <c r="N79" s="30"/>
    </row>
    <row r="80" spans="1:14" ht="20.100000000000001" customHeight="1" x14ac:dyDescent="0.25">
      <c r="A80" s="58"/>
      <c r="B80" s="59"/>
      <c r="C80" s="59"/>
      <c r="D80" s="30"/>
      <c r="F80" s="58"/>
      <c r="G80" s="59"/>
      <c r="H80" s="59"/>
      <c r="I80" s="30"/>
      <c r="K80" s="58"/>
      <c r="L80" s="59"/>
      <c r="M80" s="59"/>
      <c r="N80" s="30"/>
    </row>
    <row r="81" spans="1:14" ht="20.100000000000001" customHeight="1" x14ac:dyDescent="0.25">
      <c r="A81" s="58"/>
      <c r="B81" s="59"/>
      <c r="C81" s="59"/>
      <c r="D81" s="30"/>
      <c r="F81" s="58"/>
      <c r="G81" s="59"/>
      <c r="H81" s="59"/>
      <c r="I81" s="30"/>
      <c r="K81" s="58"/>
      <c r="L81" s="59"/>
      <c r="M81" s="59"/>
      <c r="N81" s="30"/>
    </row>
    <row r="82" spans="1:14" ht="20.100000000000001" customHeight="1" x14ac:dyDescent="0.25">
      <c r="A82" s="58"/>
      <c r="B82" s="59"/>
      <c r="C82" s="59"/>
      <c r="D82" s="30"/>
      <c r="F82" s="58"/>
      <c r="G82" s="59"/>
      <c r="H82" s="59"/>
      <c r="I82" s="30"/>
      <c r="K82" s="58"/>
      <c r="L82" s="59"/>
      <c r="M82" s="59"/>
      <c r="N82" s="30"/>
    </row>
    <row r="83" spans="1:14" ht="20.100000000000001" customHeight="1" x14ac:dyDescent="0.25">
      <c r="A83" s="58"/>
      <c r="B83" s="59"/>
      <c r="C83" s="59"/>
      <c r="D83" s="30"/>
      <c r="F83" s="58"/>
      <c r="G83" s="59"/>
      <c r="H83" s="59"/>
      <c r="I83" s="30"/>
      <c r="K83" s="58"/>
      <c r="L83" s="59"/>
      <c r="M83" s="59"/>
      <c r="N83" s="30"/>
    </row>
    <row r="84" spans="1:14" ht="20.100000000000001" customHeight="1" x14ac:dyDescent="0.25">
      <c r="A84" s="58"/>
      <c r="B84" s="59"/>
      <c r="C84" s="59"/>
      <c r="D84" s="30"/>
      <c r="F84" s="58"/>
      <c r="G84" s="59"/>
      <c r="H84" s="59"/>
      <c r="I84" s="30"/>
      <c r="K84" s="58"/>
      <c r="L84" s="59"/>
      <c r="M84" s="59"/>
      <c r="N84" s="30"/>
    </row>
    <row r="85" spans="1:14" ht="20.100000000000001" customHeight="1" x14ac:dyDescent="0.25">
      <c r="A85" s="58"/>
      <c r="B85" s="59"/>
      <c r="C85" s="59"/>
      <c r="D85" s="30"/>
      <c r="F85" s="58"/>
      <c r="G85" s="59"/>
      <c r="H85" s="59"/>
      <c r="I85" s="30"/>
      <c r="K85" s="58"/>
      <c r="L85" s="59"/>
      <c r="M85" s="59"/>
      <c r="N85" s="30"/>
    </row>
    <row r="86" spans="1:14" ht="20.100000000000001" customHeight="1" x14ac:dyDescent="0.25">
      <c r="A86" s="58"/>
      <c r="B86" s="59"/>
      <c r="C86" s="59"/>
      <c r="D86" s="30"/>
      <c r="F86" s="58"/>
      <c r="G86" s="59"/>
      <c r="H86" s="59"/>
      <c r="I86" s="30"/>
      <c r="K86" s="58"/>
      <c r="L86" s="59"/>
      <c r="M86" s="59"/>
      <c r="N86" s="30"/>
    </row>
    <row r="87" spans="1:14" ht="20.100000000000001" customHeight="1" x14ac:dyDescent="0.25">
      <c r="A87" s="58"/>
      <c r="B87" s="59"/>
      <c r="C87" s="59"/>
      <c r="D87" s="30"/>
      <c r="F87" s="58"/>
      <c r="G87" s="59"/>
      <c r="H87" s="59"/>
      <c r="I87" s="30"/>
      <c r="K87" s="58"/>
      <c r="L87" s="59"/>
      <c r="M87" s="59"/>
      <c r="N87" s="30"/>
    </row>
    <row r="88" spans="1:14" ht="20.100000000000001" customHeight="1" x14ac:dyDescent="0.25">
      <c r="A88" s="58"/>
      <c r="B88" s="59"/>
      <c r="C88" s="59"/>
      <c r="D88" s="30"/>
      <c r="F88" s="58"/>
      <c r="G88" s="59"/>
      <c r="H88" s="59"/>
      <c r="I88" s="30"/>
      <c r="K88" s="58"/>
      <c r="L88" s="59"/>
      <c r="M88" s="59"/>
      <c r="N88" s="30"/>
    </row>
    <row r="89" spans="1:14" ht="20.100000000000001" customHeight="1" x14ac:dyDescent="0.25">
      <c r="A89" s="58"/>
      <c r="B89" s="59"/>
      <c r="C89" s="7" t="s">
        <v>102</v>
      </c>
      <c r="D89" s="61">
        <f>((0.5*B65*D65)+((B66-B65)*D65)+(0.5*(B67-B66)*D66))*60</f>
        <v>13588.323932931653</v>
      </c>
      <c r="F89" s="58"/>
      <c r="G89" s="59"/>
      <c r="H89" s="7" t="s">
        <v>102</v>
      </c>
      <c r="I89" s="61">
        <f>((0.5*G65*I65)+((G66-G65)*I65)+(0.5*(G67-G66)*I66))*60</f>
        <v>15929.554398958046</v>
      </c>
      <c r="K89" s="58"/>
      <c r="L89" s="59"/>
      <c r="M89" s="7" t="s">
        <v>102</v>
      </c>
      <c r="N89" s="61">
        <f>((0.5*L65*N65)+((L66-L65)*N65)+(0.5*(L67-L66)*N66))*60</f>
        <v>18451.956239578562</v>
      </c>
    </row>
    <row r="90" spans="1:14" ht="20.100000000000001" customHeight="1" x14ac:dyDescent="0.25">
      <c r="A90" s="58"/>
      <c r="B90" s="59"/>
      <c r="C90" s="7" t="s">
        <v>105</v>
      </c>
      <c r="D90" s="61">
        <f>((0.5*B58*D58)+(0.5*(B59-B58)*D58))*60</f>
        <v>13588.323932931653</v>
      </c>
      <c r="F90" s="58"/>
      <c r="G90" s="59"/>
      <c r="H90" s="7" t="s">
        <v>105</v>
      </c>
      <c r="I90" s="61">
        <f>((0.5*G58*I58)+(0.5*(G59-G58)*I58))*60</f>
        <v>15929.554398958046</v>
      </c>
      <c r="K90" s="58"/>
      <c r="L90" s="59"/>
      <c r="M90" s="7" t="s">
        <v>105</v>
      </c>
      <c r="N90" s="61">
        <f>((0.5*L58*N58)+(0.5*(L59-L58)*N58))*60</f>
        <v>18451.956239578558</v>
      </c>
    </row>
    <row r="91" spans="1:14" ht="20.100000000000001" customHeight="1" x14ac:dyDescent="0.25">
      <c r="A91" s="58"/>
      <c r="B91" s="59"/>
      <c r="C91" s="60" t="s">
        <v>104</v>
      </c>
      <c r="D91" s="61">
        <f>D89-((0.5*B58*D58)+(0.5*(B67-B58)*D58))*60</f>
        <v>8372.823932931653</v>
      </c>
      <c r="F91" s="58"/>
      <c r="G91" s="59"/>
      <c r="H91" s="60" t="s">
        <v>104</v>
      </c>
      <c r="I91" s="61">
        <f>I89-((0.5*G58*I58)+(0.5*(G67-G58)*I58))*60</f>
        <v>10030.054398958046</v>
      </c>
      <c r="K91" s="58"/>
      <c r="L91" s="59"/>
      <c r="M91" s="60" t="s">
        <v>104</v>
      </c>
      <c r="N91" s="61">
        <f>N89-((0.5*L58*N58)+(0.5*(L67-L58)*N58))*60</f>
        <v>11697.456239578562</v>
      </c>
    </row>
    <row r="92" spans="1:14" ht="20.100000000000001" customHeight="1" x14ac:dyDescent="0.25">
      <c r="A92" s="58"/>
      <c r="B92" s="59"/>
      <c r="C92" s="60" t="s">
        <v>68</v>
      </c>
      <c r="D92" s="61">
        <f>'Area D'!CR198</f>
        <v>51</v>
      </c>
      <c r="F92" s="58"/>
      <c r="G92" s="59"/>
      <c r="H92" s="60" t="s">
        <v>68</v>
      </c>
      <c r="I92" s="61">
        <f>'Area D'!DP198</f>
        <v>59</v>
      </c>
      <c r="K92" s="58"/>
      <c r="L92" s="59"/>
      <c r="M92" s="60" t="s">
        <v>68</v>
      </c>
      <c r="N92" s="61">
        <f>'Area D'!EN198</f>
        <v>69</v>
      </c>
    </row>
    <row r="93" spans="1:14" s="59" customFormat="1" ht="20.100000000000001" customHeight="1" x14ac:dyDescent="0.25">
      <c r="A93" s="58"/>
      <c r="D93" s="182" t="str">
        <f>IF(D92&gt;=200,"Caution! Above critical duration is at maximum. Further evaluation needed.","")</f>
        <v/>
      </c>
      <c r="F93" s="58"/>
      <c r="I93" s="182" t="str">
        <f>IF(I92&gt;=200,"Caution! Above critical duration is at maximum. Further evaluation needed.","")</f>
        <v/>
      </c>
      <c r="K93" s="58"/>
      <c r="N93" s="182" t="str">
        <f>IF(N92&gt;=200,"Caution! Above critical duration is at maximum. Further evaluation needed.","")</f>
        <v/>
      </c>
    </row>
    <row r="94" spans="1:14" ht="20.100000000000001" customHeight="1" thickBot="1" x14ac:dyDescent="0.3">
      <c r="A94" s="62"/>
      <c r="B94" s="63"/>
      <c r="C94" s="64" t="s">
        <v>133</v>
      </c>
      <c r="D94" s="65">
        <f>(B67-B65)/B65</f>
        <v>5.0999999999999996</v>
      </c>
      <c r="F94" s="62"/>
      <c r="G94" s="63"/>
      <c r="H94" s="64" t="s">
        <v>133</v>
      </c>
      <c r="I94" s="65">
        <f>(G67-G65)/G65</f>
        <v>5.9</v>
      </c>
      <c r="K94" s="62"/>
      <c r="L94" s="63"/>
      <c r="M94" s="64" t="s">
        <v>133</v>
      </c>
      <c r="N94" s="65">
        <f>(L67-L65)/L65</f>
        <v>6.9</v>
      </c>
    </row>
  </sheetData>
  <sheetProtection password="DFCF" sheet="1" objects="1" scenarios="1" selectLockedCells="1" selectUnlockedCells="1"/>
  <mergeCells count="36">
    <mergeCell ref="A62:D62"/>
    <mergeCell ref="F62:I62"/>
    <mergeCell ref="K62:N62"/>
    <mergeCell ref="A55:D55"/>
    <mergeCell ref="F55:I55"/>
    <mergeCell ref="K55:N55"/>
    <mergeCell ref="A61:D61"/>
    <mergeCell ref="F61:I61"/>
    <mergeCell ref="K61:N61"/>
    <mergeCell ref="A53:D53"/>
    <mergeCell ref="F53:I53"/>
    <mergeCell ref="K53:N53"/>
    <mergeCell ref="A54:D54"/>
    <mergeCell ref="F54:I54"/>
    <mergeCell ref="K54:N54"/>
    <mergeCell ref="A18:D18"/>
    <mergeCell ref="F18:I18"/>
    <mergeCell ref="K18:N18"/>
    <mergeCell ref="A19:D19"/>
    <mergeCell ref="F19:I19"/>
    <mergeCell ref="K19:N19"/>
    <mergeCell ref="A11:D11"/>
    <mergeCell ref="F11:I11"/>
    <mergeCell ref="K11:N11"/>
    <mergeCell ref="A12:D12"/>
    <mergeCell ref="F12:I12"/>
    <mergeCell ref="K12:N12"/>
    <mergeCell ref="A1:N1"/>
    <mergeCell ref="A10:D10"/>
    <mergeCell ref="F10:I10"/>
    <mergeCell ref="K10:N10"/>
    <mergeCell ref="A3:N3"/>
    <mergeCell ref="A2:N2"/>
    <mergeCell ref="C5:G5"/>
    <mergeCell ref="H5:L5"/>
    <mergeCell ref="G4:H4"/>
  </mergeCells>
  <phoneticPr fontId="4" type="noConversion"/>
  <conditionalFormatting sqref="D49 I49 N49 N92 I92 D92">
    <cfRule type="cellIs" dxfId="0" priority="1" stopIfTrue="1" operator="greaterThanOrEqual">
      <formula>200</formula>
    </cfRule>
  </conditionalFormatting>
  <printOptions horizontalCentered="1" verticalCentered="1"/>
  <pageMargins left="0.5" right="0.5" top="0.5" bottom="0.5" header="0.5" footer="0.25"/>
  <pageSetup scale="51" fitToHeight="2" orientation="landscape" r:id="rId1"/>
  <headerFooter alignWithMargins="0">
    <oddFooter>&amp;L&amp;F&amp;CPage &amp;P of &amp;N&amp;R&amp;D</oddFooter>
  </headerFooter>
  <rowBreaks count="1" manualBreakCount="1">
    <brk id="51" max="1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34"/>
    <pageSetUpPr fitToPage="1"/>
  </sheetPr>
  <dimension ref="A1:EQ201"/>
  <sheetViews>
    <sheetView workbookViewId="0">
      <pane xSplit="1" ySplit="5" topLeftCell="B6" activePane="bottomRight" state="frozen"/>
      <selection pane="topRight" activeCell="B1" sqref="B1"/>
      <selection pane="bottomLeft" activeCell="A6" sqref="A6"/>
      <selection pane="bottomRight" activeCell="C6" sqref="C6"/>
    </sheetView>
  </sheetViews>
  <sheetFormatPr defaultColWidth="9.109375" defaultRowHeight="13.2" x14ac:dyDescent="0.25"/>
  <cols>
    <col min="1" max="1" width="9.33203125" style="34" bestFit="1" customWidth="1"/>
    <col min="2" max="2" width="9.33203125" style="1" bestFit="1" customWidth="1"/>
    <col min="3" max="3" width="10.33203125" style="1" customWidth="1"/>
    <col min="4" max="4" width="5.6640625" style="1" bestFit="1" customWidth="1"/>
    <col min="5" max="5" width="4.6640625" style="1" bestFit="1" customWidth="1"/>
    <col min="6" max="6" width="5.6640625" style="1" bestFit="1" customWidth="1"/>
    <col min="7" max="7" width="5.5546875" style="1" bestFit="1" customWidth="1"/>
    <col min="8" max="8" width="6.5546875" style="1" bestFit="1" customWidth="1"/>
    <col min="9" max="9" width="5.5546875" style="1" bestFit="1" customWidth="1"/>
    <col min="10" max="10" width="6.5546875" style="1" bestFit="1" customWidth="1"/>
    <col min="11" max="11" width="8.5546875" style="1" customWidth="1"/>
    <col min="12" max="12" width="11.5546875" style="1" customWidth="1"/>
    <col min="13" max="13" width="9.88671875" style="1" customWidth="1"/>
    <col min="14" max="14" width="9.33203125" style="1" bestFit="1" customWidth="1"/>
    <col min="15" max="15" width="9.88671875" style="1" customWidth="1"/>
    <col min="16" max="16" width="5.6640625" style="1" bestFit="1" customWidth="1"/>
    <col min="17" max="17" width="4.6640625" style="1" bestFit="1" customWidth="1"/>
    <col min="18" max="18" width="6.6640625" style="1" bestFit="1" customWidth="1"/>
    <col min="19" max="19" width="6.6640625" style="1" customWidth="1"/>
    <col min="20" max="20" width="6.33203125" style="1" bestFit="1" customWidth="1"/>
    <col min="21" max="21" width="6.5546875" style="1" bestFit="1" customWidth="1"/>
    <col min="22" max="22" width="5.5546875" style="1" bestFit="1" customWidth="1"/>
    <col min="23" max="23" width="11.5546875" style="1" customWidth="1"/>
    <col min="24" max="24" width="10.33203125" style="34" customWidth="1"/>
    <col min="25" max="27" width="9.33203125" style="1" bestFit="1" customWidth="1"/>
    <col min="28" max="28" width="5.6640625" style="1" bestFit="1" customWidth="1"/>
    <col min="29" max="29" width="4.6640625" style="1" bestFit="1" customWidth="1"/>
    <col min="30" max="30" width="5.6640625" style="1" bestFit="1" customWidth="1"/>
    <col min="31" max="31" width="5.5546875" style="1" bestFit="1" customWidth="1"/>
    <col min="32" max="32" width="6.5546875" style="1" bestFit="1" customWidth="1"/>
    <col min="33" max="33" width="5.5546875" style="1" bestFit="1" customWidth="1"/>
    <col min="34" max="34" width="6.5546875" style="1" bestFit="1" customWidth="1"/>
    <col min="35" max="35" width="9.109375" style="1"/>
    <col min="36" max="36" width="11.33203125" style="1" customWidth="1"/>
    <col min="37" max="37" width="10.33203125" style="1" customWidth="1"/>
    <col min="38" max="38" width="9.33203125" style="1" bestFit="1" customWidth="1"/>
    <col min="39" max="39" width="10.109375" style="1" customWidth="1"/>
    <col min="40" max="40" width="5.6640625" style="1" bestFit="1" customWidth="1"/>
    <col min="41" max="41" width="4.6640625" style="1" bestFit="1" customWidth="1"/>
    <col min="42" max="42" width="7.33203125" style="1" bestFit="1" customWidth="1"/>
    <col min="43" max="43" width="9.109375" style="1" bestFit="1" customWidth="1"/>
    <col min="44" max="44" width="7.44140625" style="1" bestFit="1" customWidth="1"/>
    <col min="45" max="45" width="6.5546875" style="1" bestFit="1" customWidth="1"/>
    <col min="46" max="46" width="4.6640625" style="1" bestFit="1" customWidth="1"/>
    <col min="47" max="47" width="11.44140625" style="1" customWidth="1"/>
    <col min="48" max="48" width="10.5546875" style="1" customWidth="1"/>
    <col min="49" max="50" width="8.6640625" style="1" bestFit="1" customWidth="1"/>
    <col min="51" max="51" width="9.33203125" style="1" bestFit="1" customWidth="1"/>
    <col min="52" max="52" width="5.6640625" style="1" bestFit="1" customWidth="1"/>
    <col min="53" max="53" width="4.6640625" style="1" bestFit="1" customWidth="1"/>
    <col min="54" max="54" width="5.6640625" style="1" bestFit="1" customWidth="1"/>
    <col min="55" max="55" width="5.5546875" style="1" bestFit="1" customWidth="1"/>
    <col min="56" max="56" width="6.5546875" style="1" bestFit="1" customWidth="1"/>
    <col min="57" max="57" width="5.5546875" style="1" bestFit="1" customWidth="1"/>
    <col min="58" max="58" width="6.5546875" style="1" bestFit="1" customWidth="1"/>
    <col min="59" max="59" width="7.44140625" style="1" customWidth="1"/>
    <col min="60" max="60" width="11.109375" style="1" customWidth="1"/>
    <col min="61" max="61" width="10.6640625" style="1" customWidth="1"/>
    <col min="62" max="62" width="9.33203125" style="1" bestFit="1" customWidth="1"/>
    <col min="63" max="63" width="9.6640625" style="1" customWidth="1"/>
    <col min="64" max="64" width="5.6640625" style="1" bestFit="1" customWidth="1"/>
    <col min="65" max="65" width="4.6640625" style="1" bestFit="1" customWidth="1"/>
    <col min="66" max="66" width="6.6640625" style="1" bestFit="1" customWidth="1"/>
    <col min="67" max="67" width="6.6640625" style="1" customWidth="1"/>
    <col min="68" max="68" width="7.44140625" style="1" bestFit="1" customWidth="1"/>
    <col min="69" max="69" width="6.5546875" style="1" bestFit="1" customWidth="1"/>
    <col min="70" max="70" width="5.5546875" style="1" bestFit="1" customWidth="1"/>
    <col min="71" max="71" width="11.33203125" style="1" customWidth="1"/>
    <col min="72" max="72" width="10.5546875" style="1" customWidth="1"/>
    <col min="73" max="74" width="8.6640625" style="1" bestFit="1" customWidth="1"/>
    <col min="75" max="75" width="9.33203125" style="1" bestFit="1" customWidth="1"/>
    <col min="76" max="76" width="5.6640625" style="1" bestFit="1" customWidth="1"/>
    <col min="77" max="77" width="4.6640625" style="1" bestFit="1" customWidth="1"/>
    <col min="78" max="79" width="5.6640625" style="1" bestFit="1" customWidth="1"/>
    <col min="80" max="80" width="6.5546875" style="1" bestFit="1" customWidth="1"/>
    <col min="81" max="81" width="5.6640625" style="1" bestFit="1" customWidth="1"/>
    <col min="82" max="82" width="6.5546875" style="1" bestFit="1" customWidth="1"/>
    <col min="83" max="83" width="7.33203125" style="1" customWidth="1"/>
    <col min="84" max="84" width="11.109375" style="1" customWidth="1"/>
    <col min="85" max="85" width="10" style="1" customWidth="1"/>
    <col min="86" max="86" width="9.33203125" style="1" bestFit="1" customWidth="1"/>
    <col min="87" max="87" width="10" style="1" customWidth="1"/>
    <col min="88" max="88" width="5.6640625" style="1" bestFit="1" customWidth="1"/>
    <col min="89" max="89" width="4.6640625" style="1" bestFit="1" customWidth="1"/>
    <col min="90" max="90" width="6.6640625" style="1" bestFit="1" customWidth="1"/>
    <col min="91" max="91" width="6.6640625" style="1" customWidth="1"/>
    <col min="92" max="92" width="7.44140625" style="1" bestFit="1" customWidth="1"/>
    <col min="93" max="93" width="6.5546875" style="1" bestFit="1" customWidth="1"/>
    <col min="94" max="94" width="5.5546875" style="1" bestFit="1" customWidth="1"/>
    <col min="95" max="95" width="11.33203125" style="1" customWidth="1"/>
    <col min="96" max="96" width="10.6640625" style="1" customWidth="1"/>
    <col min="97" max="98" width="8.6640625" style="1" bestFit="1" customWidth="1"/>
    <col min="99" max="99" width="9.33203125" style="1" bestFit="1" customWidth="1"/>
    <col min="100" max="100" width="5.6640625" style="1" bestFit="1" customWidth="1"/>
    <col min="101" max="101" width="4.6640625" style="1" bestFit="1" customWidth="1"/>
    <col min="102" max="103" width="5.6640625" style="1" bestFit="1" customWidth="1"/>
    <col min="104" max="104" width="6.5546875" style="1" bestFit="1" customWidth="1"/>
    <col min="105" max="105" width="5.6640625" style="1" bestFit="1" customWidth="1"/>
    <col min="106" max="106" width="6.5546875" style="1" bestFit="1" customWidth="1"/>
    <col min="107" max="107" width="7.6640625" style="1" customWidth="1"/>
    <col min="108" max="108" width="11.109375" style="1" customWidth="1"/>
    <col min="109" max="109" width="10.109375" style="1" customWidth="1"/>
    <col min="110" max="110" width="9.33203125" style="1" bestFit="1" customWidth="1"/>
    <col min="111" max="111" width="10" style="1" customWidth="1"/>
    <col min="112" max="112" width="5.6640625" style="1" bestFit="1" customWidth="1"/>
    <col min="113" max="113" width="4.6640625" style="1" bestFit="1" customWidth="1"/>
    <col min="114" max="114" width="7.6640625" style="1" bestFit="1" customWidth="1"/>
    <col min="115" max="115" width="7.6640625" style="1" customWidth="1"/>
    <col min="116" max="116" width="7.44140625" style="1" bestFit="1" customWidth="1"/>
    <col min="117" max="117" width="6.5546875" style="1" bestFit="1" customWidth="1"/>
    <col min="118" max="118" width="5.5546875" style="1" bestFit="1" customWidth="1"/>
    <col min="119" max="119" width="12.33203125" style="1" customWidth="1"/>
    <col min="120" max="120" width="10.6640625" style="1" customWidth="1"/>
    <col min="121" max="122" width="8.6640625" style="1" bestFit="1" customWidth="1"/>
    <col min="123" max="123" width="9.33203125" style="1" bestFit="1" customWidth="1"/>
    <col min="124" max="124" width="5.6640625" style="1" bestFit="1" customWidth="1"/>
    <col min="125" max="125" width="4.6640625" style="1" bestFit="1" customWidth="1"/>
    <col min="126" max="127" width="5.6640625" style="1" bestFit="1" customWidth="1"/>
    <col min="128" max="128" width="6.5546875" style="1" bestFit="1" customWidth="1"/>
    <col min="129" max="129" width="5.6640625" style="1" bestFit="1" customWidth="1"/>
    <col min="130" max="130" width="6.5546875" style="1" bestFit="1" customWidth="1"/>
    <col min="131" max="131" width="6.44140625" style="1" customWidth="1"/>
    <col min="132" max="132" width="11.109375" style="1" customWidth="1"/>
    <col min="133" max="133" width="10.33203125" style="1" customWidth="1"/>
    <col min="134" max="134" width="9.33203125" style="1" bestFit="1" customWidth="1"/>
    <col min="135" max="135" width="10" style="1" customWidth="1"/>
    <col min="136" max="136" width="5.6640625" style="1" bestFit="1" customWidth="1"/>
    <col min="137" max="137" width="4.6640625" style="1" bestFit="1" customWidth="1"/>
    <col min="138" max="138" width="7.33203125" style="1" bestFit="1" customWidth="1"/>
    <col min="139" max="139" width="7.33203125" style="1" customWidth="1"/>
    <col min="140" max="140" width="7.44140625" style="1" bestFit="1" customWidth="1"/>
    <col min="141" max="141" width="6.5546875" style="1" bestFit="1" customWidth="1"/>
    <col min="142" max="142" width="5.5546875" style="1" bestFit="1" customWidth="1"/>
    <col min="143" max="143" width="11.6640625" style="1" customWidth="1"/>
    <col min="144" max="144" width="10.109375" style="1" customWidth="1"/>
    <col min="145" max="145" width="8.6640625" style="1" bestFit="1" customWidth="1"/>
    <col min="146" max="16384" width="9.109375" style="1"/>
  </cols>
  <sheetData>
    <row r="1" spans="1:145" ht="13.8" thickBot="1" x14ac:dyDescent="0.3">
      <c r="A1" s="327" t="s">
        <v>15</v>
      </c>
      <c r="B1" s="328"/>
      <c r="C1" s="328"/>
      <c r="D1" s="328"/>
      <c r="E1" s="328"/>
      <c r="F1" s="328"/>
      <c r="G1" s="328"/>
      <c r="H1" s="328"/>
      <c r="I1" s="328"/>
      <c r="J1" s="328"/>
      <c r="K1" s="328"/>
      <c r="L1" s="328"/>
      <c r="M1" s="328"/>
      <c r="N1" s="328"/>
      <c r="O1" s="328"/>
      <c r="P1" s="328"/>
      <c r="Q1" s="328"/>
      <c r="R1" s="328"/>
      <c r="S1" s="328"/>
      <c r="T1" s="328"/>
      <c r="U1" s="328"/>
      <c r="V1" s="328"/>
      <c r="W1" s="328"/>
      <c r="X1" s="328"/>
      <c r="Y1" s="329"/>
      <c r="Z1" s="329"/>
      <c r="AA1" s="329"/>
      <c r="AB1" s="329"/>
      <c r="AC1" s="329"/>
      <c r="AD1" s="329"/>
      <c r="AE1" s="329"/>
      <c r="AF1" s="329"/>
      <c r="AG1" s="329"/>
      <c r="AH1" s="329"/>
      <c r="AI1" s="329"/>
      <c r="AJ1" s="329"/>
      <c r="AK1" s="329"/>
      <c r="AL1" s="329"/>
      <c r="AM1" s="329"/>
      <c r="AN1" s="329"/>
      <c r="AO1" s="329"/>
      <c r="AP1" s="329"/>
      <c r="AQ1" s="329"/>
      <c r="AR1" s="329"/>
      <c r="AS1" s="329"/>
      <c r="AT1" s="329"/>
      <c r="AU1" s="329"/>
      <c r="AV1" s="329"/>
      <c r="AW1" s="328"/>
      <c r="AX1" s="328"/>
      <c r="AY1" s="328"/>
      <c r="AZ1" s="328"/>
      <c r="BA1" s="328"/>
      <c r="BB1" s="328"/>
      <c r="BC1" s="328"/>
      <c r="BD1" s="328"/>
      <c r="BE1" s="328"/>
      <c r="BF1" s="328"/>
      <c r="BG1" s="328"/>
      <c r="BH1" s="328"/>
      <c r="BI1" s="328"/>
      <c r="BJ1" s="328"/>
      <c r="BK1" s="328"/>
      <c r="BL1" s="328"/>
      <c r="BM1" s="328"/>
      <c r="BN1" s="328"/>
      <c r="BO1" s="328"/>
      <c r="BP1" s="328"/>
      <c r="BQ1" s="328"/>
      <c r="BR1" s="328"/>
      <c r="BS1" s="328"/>
      <c r="BT1" s="328"/>
      <c r="BU1" s="328"/>
      <c r="BV1" s="328"/>
      <c r="BW1" s="328"/>
      <c r="BX1" s="328"/>
      <c r="BY1" s="328"/>
      <c r="BZ1" s="328"/>
      <c r="CA1" s="328"/>
      <c r="CB1" s="328"/>
      <c r="CC1" s="328"/>
      <c r="CD1" s="328"/>
      <c r="CE1" s="328"/>
      <c r="CF1" s="328"/>
      <c r="CG1" s="328"/>
      <c r="CH1" s="328"/>
      <c r="CI1" s="328"/>
      <c r="CJ1" s="328"/>
      <c r="CK1" s="328"/>
      <c r="CL1" s="328"/>
      <c r="CM1" s="328"/>
      <c r="CN1" s="328"/>
      <c r="CO1" s="328"/>
      <c r="CP1" s="328"/>
      <c r="CQ1" s="328"/>
      <c r="CR1" s="328"/>
      <c r="CS1" s="328"/>
      <c r="CT1" s="328"/>
      <c r="CU1" s="328"/>
      <c r="CV1" s="328"/>
      <c r="CW1" s="328"/>
      <c r="CX1" s="328"/>
      <c r="CY1" s="328"/>
      <c r="CZ1" s="328"/>
      <c r="DA1" s="328"/>
      <c r="DB1" s="328"/>
      <c r="DC1" s="328"/>
      <c r="DD1" s="328"/>
      <c r="DE1" s="328"/>
      <c r="DF1" s="328"/>
      <c r="DG1" s="328"/>
      <c r="DH1" s="328"/>
      <c r="DI1" s="328"/>
      <c r="DJ1" s="328"/>
      <c r="DK1" s="328"/>
      <c r="DL1" s="328"/>
      <c r="DM1" s="328"/>
      <c r="DN1" s="328"/>
      <c r="DO1" s="328"/>
      <c r="DP1" s="328"/>
      <c r="DQ1" s="328"/>
      <c r="DR1" s="328"/>
      <c r="DS1" s="328"/>
      <c r="DT1" s="328"/>
      <c r="DU1" s="328"/>
      <c r="DV1" s="328"/>
      <c r="DW1" s="328"/>
      <c r="DX1" s="328"/>
      <c r="DY1" s="328"/>
      <c r="DZ1" s="328"/>
      <c r="EA1" s="328"/>
      <c r="EB1" s="328"/>
      <c r="EC1" s="328"/>
      <c r="ED1" s="328"/>
      <c r="EE1" s="328"/>
      <c r="EF1" s="328"/>
      <c r="EG1" s="328"/>
      <c r="EH1" s="328"/>
      <c r="EI1" s="328"/>
      <c r="EJ1" s="328"/>
      <c r="EK1" s="328"/>
      <c r="EL1" s="328"/>
      <c r="EM1" s="328"/>
      <c r="EN1" s="328"/>
      <c r="EO1" s="330"/>
    </row>
    <row r="2" spans="1:145" s="37" customFormat="1" x14ac:dyDescent="0.25">
      <c r="A2" s="325" t="s">
        <v>59</v>
      </c>
      <c r="B2" s="331" t="s">
        <v>30</v>
      </c>
      <c r="C2" s="332"/>
      <c r="D2" s="332"/>
      <c r="E2" s="332"/>
      <c r="F2" s="332"/>
      <c r="G2" s="332"/>
      <c r="H2" s="332"/>
      <c r="I2" s="332"/>
      <c r="J2" s="332"/>
      <c r="K2" s="332"/>
      <c r="L2" s="332"/>
      <c r="M2" s="332"/>
      <c r="N2" s="332"/>
      <c r="O2" s="332"/>
      <c r="P2" s="332"/>
      <c r="Q2" s="332"/>
      <c r="R2" s="332"/>
      <c r="S2" s="332"/>
      <c r="T2" s="332"/>
      <c r="U2" s="332"/>
      <c r="V2" s="332"/>
      <c r="W2" s="332"/>
      <c r="X2" s="333"/>
      <c r="Y2" s="325" t="s">
        <v>59</v>
      </c>
      <c r="Z2" s="331" t="s">
        <v>33</v>
      </c>
      <c r="AA2" s="332"/>
      <c r="AB2" s="332"/>
      <c r="AC2" s="332"/>
      <c r="AD2" s="332"/>
      <c r="AE2" s="332"/>
      <c r="AF2" s="332"/>
      <c r="AG2" s="332"/>
      <c r="AH2" s="332"/>
      <c r="AI2" s="332"/>
      <c r="AJ2" s="332"/>
      <c r="AK2" s="332"/>
      <c r="AL2" s="332"/>
      <c r="AM2" s="332"/>
      <c r="AN2" s="332"/>
      <c r="AO2" s="332"/>
      <c r="AP2" s="332"/>
      <c r="AQ2" s="332"/>
      <c r="AR2" s="332"/>
      <c r="AS2" s="332"/>
      <c r="AT2" s="332"/>
      <c r="AU2" s="332"/>
      <c r="AV2" s="333"/>
      <c r="AW2" s="325" t="s">
        <v>59</v>
      </c>
      <c r="AX2" s="331" t="s">
        <v>34</v>
      </c>
      <c r="AY2" s="332"/>
      <c r="AZ2" s="332"/>
      <c r="BA2" s="332"/>
      <c r="BB2" s="332"/>
      <c r="BC2" s="332"/>
      <c r="BD2" s="332"/>
      <c r="BE2" s="332"/>
      <c r="BF2" s="332"/>
      <c r="BG2" s="332"/>
      <c r="BH2" s="332"/>
      <c r="BI2" s="332"/>
      <c r="BJ2" s="332"/>
      <c r="BK2" s="332"/>
      <c r="BL2" s="332"/>
      <c r="BM2" s="332"/>
      <c r="BN2" s="332"/>
      <c r="BO2" s="332"/>
      <c r="BP2" s="332"/>
      <c r="BQ2" s="332"/>
      <c r="BR2" s="332"/>
      <c r="BS2" s="332"/>
      <c r="BT2" s="333"/>
      <c r="BU2" s="325" t="s">
        <v>59</v>
      </c>
      <c r="BV2" s="331" t="s">
        <v>35</v>
      </c>
      <c r="BW2" s="332"/>
      <c r="BX2" s="332"/>
      <c r="BY2" s="332"/>
      <c r="BZ2" s="332"/>
      <c r="CA2" s="332"/>
      <c r="CB2" s="332"/>
      <c r="CC2" s="332"/>
      <c r="CD2" s="332"/>
      <c r="CE2" s="332"/>
      <c r="CF2" s="332"/>
      <c r="CG2" s="332"/>
      <c r="CH2" s="332"/>
      <c r="CI2" s="332"/>
      <c r="CJ2" s="332"/>
      <c r="CK2" s="332"/>
      <c r="CL2" s="332"/>
      <c r="CM2" s="332"/>
      <c r="CN2" s="332"/>
      <c r="CO2" s="332"/>
      <c r="CP2" s="332"/>
      <c r="CQ2" s="332"/>
      <c r="CR2" s="333"/>
      <c r="CS2" s="325" t="s">
        <v>59</v>
      </c>
      <c r="CT2" s="331" t="s">
        <v>36</v>
      </c>
      <c r="CU2" s="332"/>
      <c r="CV2" s="332"/>
      <c r="CW2" s="332"/>
      <c r="CX2" s="332"/>
      <c r="CY2" s="332"/>
      <c r="CZ2" s="332"/>
      <c r="DA2" s="332"/>
      <c r="DB2" s="332"/>
      <c r="DC2" s="332"/>
      <c r="DD2" s="332"/>
      <c r="DE2" s="332"/>
      <c r="DF2" s="332"/>
      <c r="DG2" s="332"/>
      <c r="DH2" s="332"/>
      <c r="DI2" s="332"/>
      <c r="DJ2" s="332"/>
      <c r="DK2" s="332"/>
      <c r="DL2" s="332"/>
      <c r="DM2" s="332"/>
      <c r="DN2" s="332"/>
      <c r="DO2" s="332"/>
      <c r="DP2" s="333"/>
      <c r="DQ2" s="325" t="s">
        <v>59</v>
      </c>
      <c r="DR2" s="331" t="s">
        <v>37</v>
      </c>
      <c r="DS2" s="332"/>
      <c r="DT2" s="332"/>
      <c r="DU2" s="332"/>
      <c r="DV2" s="332"/>
      <c r="DW2" s="332"/>
      <c r="DX2" s="332"/>
      <c r="DY2" s="332"/>
      <c r="DZ2" s="332"/>
      <c r="EA2" s="332"/>
      <c r="EB2" s="332"/>
      <c r="EC2" s="332"/>
      <c r="ED2" s="332"/>
      <c r="EE2" s="332"/>
      <c r="EF2" s="332"/>
      <c r="EG2" s="332"/>
      <c r="EH2" s="332"/>
      <c r="EI2" s="332"/>
      <c r="EJ2" s="332"/>
      <c r="EK2" s="332"/>
      <c r="EL2" s="332"/>
      <c r="EM2" s="332"/>
      <c r="EN2" s="333"/>
      <c r="EO2" s="334" t="s">
        <v>59</v>
      </c>
    </row>
    <row r="3" spans="1:145" s="37" customFormat="1" ht="12.75" customHeight="1" x14ac:dyDescent="0.25">
      <c r="A3" s="326"/>
      <c r="B3" s="338" t="s">
        <v>29</v>
      </c>
      <c r="C3" s="340" t="s">
        <v>101</v>
      </c>
      <c r="D3" s="341"/>
      <c r="E3" s="341"/>
      <c r="F3" s="341"/>
      <c r="G3" s="341"/>
      <c r="H3" s="341"/>
      <c r="I3" s="341"/>
      <c r="J3" s="341"/>
      <c r="K3" s="341"/>
      <c r="L3" s="341"/>
      <c r="M3" s="341"/>
      <c r="N3" s="342"/>
      <c r="O3" s="340" t="s">
        <v>103</v>
      </c>
      <c r="P3" s="341"/>
      <c r="Q3" s="341"/>
      <c r="R3" s="341"/>
      <c r="S3" s="341"/>
      <c r="T3" s="341"/>
      <c r="U3" s="341"/>
      <c r="V3" s="341"/>
      <c r="W3" s="342"/>
      <c r="X3" s="336" t="s">
        <v>144</v>
      </c>
      <c r="Y3" s="326"/>
      <c r="Z3" s="338" t="s">
        <v>29</v>
      </c>
      <c r="AA3" s="340" t="s">
        <v>101</v>
      </c>
      <c r="AB3" s="341"/>
      <c r="AC3" s="341"/>
      <c r="AD3" s="341"/>
      <c r="AE3" s="341"/>
      <c r="AF3" s="341"/>
      <c r="AG3" s="341"/>
      <c r="AH3" s="341"/>
      <c r="AI3" s="341"/>
      <c r="AJ3" s="341"/>
      <c r="AK3" s="341"/>
      <c r="AL3" s="342"/>
      <c r="AM3" s="340" t="s">
        <v>103</v>
      </c>
      <c r="AN3" s="341"/>
      <c r="AO3" s="341"/>
      <c r="AP3" s="341"/>
      <c r="AQ3" s="341"/>
      <c r="AR3" s="341"/>
      <c r="AS3" s="341"/>
      <c r="AT3" s="341"/>
      <c r="AU3" s="342"/>
      <c r="AV3" s="336" t="s">
        <v>144</v>
      </c>
      <c r="AW3" s="326"/>
      <c r="AX3" s="338" t="s">
        <v>29</v>
      </c>
      <c r="AY3" s="340" t="s">
        <v>101</v>
      </c>
      <c r="AZ3" s="341"/>
      <c r="BA3" s="341"/>
      <c r="BB3" s="341"/>
      <c r="BC3" s="341"/>
      <c r="BD3" s="341"/>
      <c r="BE3" s="341"/>
      <c r="BF3" s="341"/>
      <c r="BG3" s="341"/>
      <c r="BH3" s="341"/>
      <c r="BI3" s="341"/>
      <c r="BJ3" s="342"/>
      <c r="BK3" s="340" t="s">
        <v>103</v>
      </c>
      <c r="BL3" s="341"/>
      <c r="BM3" s="341"/>
      <c r="BN3" s="341"/>
      <c r="BO3" s="341"/>
      <c r="BP3" s="341"/>
      <c r="BQ3" s="341"/>
      <c r="BR3" s="341"/>
      <c r="BS3" s="342"/>
      <c r="BT3" s="336" t="s">
        <v>144</v>
      </c>
      <c r="BU3" s="326"/>
      <c r="BV3" s="338" t="s">
        <v>29</v>
      </c>
      <c r="BW3" s="340" t="s">
        <v>101</v>
      </c>
      <c r="BX3" s="341"/>
      <c r="BY3" s="341"/>
      <c r="BZ3" s="341"/>
      <c r="CA3" s="341"/>
      <c r="CB3" s="341"/>
      <c r="CC3" s="341"/>
      <c r="CD3" s="341"/>
      <c r="CE3" s="341"/>
      <c r="CF3" s="341"/>
      <c r="CG3" s="341"/>
      <c r="CH3" s="342"/>
      <c r="CI3" s="340" t="s">
        <v>103</v>
      </c>
      <c r="CJ3" s="341"/>
      <c r="CK3" s="341"/>
      <c r="CL3" s="341"/>
      <c r="CM3" s="341"/>
      <c r="CN3" s="341"/>
      <c r="CO3" s="341"/>
      <c r="CP3" s="341"/>
      <c r="CQ3" s="342"/>
      <c r="CR3" s="336" t="s">
        <v>144</v>
      </c>
      <c r="CS3" s="326"/>
      <c r="CT3" s="338" t="s">
        <v>29</v>
      </c>
      <c r="CU3" s="340" t="s">
        <v>101</v>
      </c>
      <c r="CV3" s="341"/>
      <c r="CW3" s="341"/>
      <c r="CX3" s="341"/>
      <c r="CY3" s="341"/>
      <c r="CZ3" s="341"/>
      <c r="DA3" s="341"/>
      <c r="DB3" s="341"/>
      <c r="DC3" s="341"/>
      <c r="DD3" s="341"/>
      <c r="DE3" s="341"/>
      <c r="DF3" s="342"/>
      <c r="DG3" s="340" t="s">
        <v>103</v>
      </c>
      <c r="DH3" s="341"/>
      <c r="DI3" s="341"/>
      <c r="DJ3" s="341"/>
      <c r="DK3" s="341"/>
      <c r="DL3" s="341"/>
      <c r="DM3" s="341"/>
      <c r="DN3" s="341"/>
      <c r="DO3" s="342"/>
      <c r="DP3" s="336" t="s">
        <v>144</v>
      </c>
      <c r="DQ3" s="326"/>
      <c r="DR3" s="338" t="s">
        <v>29</v>
      </c>
      <c r="DS3" s="340" t="s">
        <v>101</v>
      </c>
      <c r="DT3" s="341"/>
      <c r="DU3" s="341"/>
      <c r="DV3" s="341"/>
      <c r="DW3" s="341"/>
      <c r="DX3" s="341"/>
      <c r="DY3" s="341"/>
      <c r="DZ3" s="341"/>
      <c r="EA3" s="341"/>
      <c r="EB3" s="341"/>
      <c r="EC3" s="341"/>
      <c r="ED3" s="342"/>
      <c r="EE3" s="340" t="s">
        <v>103</v>
      </c>
      <c r="EF3" s="341"/>
      <c r="EG3" s="341"/>
      <c r="EH3" s="341"/>
      <c r="EI3" s="341"/>
      <c r="EJ3" s="341"/>
      <c r="EK3" s="341"/>
      <c r="EL3" s="341"/>
      <c r="EM3" s="342"/>
      <c r="EN3" s="336" t="s">
        <v>144</v>
      </c>
      <c r="EO3" s="335"/>
    </row>
    <row r="4" spans="1:145" s="37" customFormat="1" ht="79.2" x14ac:dyDescent="0.25">
      <c r="A4" s="326"/>
      <c r="B4" s="339"/>
      <c r="C4" s="200" t="s">
        <v>32</v>
      </c>
      <c r="D4" s="200" t="s">
        <v>7</v>
      </c>
      <c r="E4" s="200" t="s">
        <v>11</v>
      </c>
      <c r="F4" s="200" t="s">
        <v>8</v>
      </c>
      <c r="G4" s="200" t="s">
        <v>12</v>
      </c>
      <c r="H4" s="200" t="s">
        <v>9</v>
      </c>
      <c r="I4" s="200" t="s">
        <v>13</v>
      </c>
      <c r="J4" s="200" t="s">
        <v>10</v>
      </c>
      <c r="K4" s="200" t="s">
        <v>14</v>
      </c>
      <c r="L4" s="200" t="s">
        <v>31</v>
      </c>
      <c r="M4" s="200" t="s">
        <v>25</v>
      </c>
      <c r="N4" s="200" t="s">
        <v>26</v>
      </c>
      <c r="O4" s="200" t="s">
        <v>27</v>
      </c>
      <c r="P4" s="200" t="s">
        <v>7</v>
      </c>
      <c r="Q4" s="200" t="s">
        <v>11</v>
      </c>
      <c r="R4" s="200" t="s">
        <v>141</v>
      </c>
      <c r="S4" s="200" t="s">
        <v>142</v>
      </c>
      <c r="T4" s="200" t="s">
        <v>143</v>
      </c>
      <c r="U4" s="200" t="s">
        <v>9</v>
      </c>
      <c r="V4" s="200" t="s">
        <v>13</v>
      </c>
      <c r="W4" s="200" t="s">
        <v>31</v>
      </c>
      <c r="X4" s="337"/>
      <c r="Y4" s="326"/>
      <c r="Z4" s="339"/>
      <c r="AA4" s="200" t="s">
        <v>32</v>
      </c>
      <c r="AB4" s="200" t="s">
        <v>7</v>
      </c>
      <c r="AC4" s="200" t="s">
        <v>11</v>
      </c>
      <c r="AD4" s="200" t="s">
        <v>8</v>
      </c>
      <c r="AE4" s="200" t="s">
        <v>12</v>
      </c>
      <c r="AF4" s="200" t="s">
        <v>9</v>
      </c>
      <c r="AG4" s="200" t="s">
        <v>13</v>
      </c>
      <c r="AH4" s="200" t="s">
        <v>10</v>
      </c>
      <c r="AI4" s="200" t="s">
        <v>14</v>
      </c>
      <c r="AJ4" s="200" t="s">
        <v>31</v>
      </c>
      <c r="AK4" s="200" t="s">
        <v>25</v>
      </c>
      <c r="AL4" s="200" t="s">
        <v>26</v>
      </c>
      <c r="AM4" s="200" t="s">
        <v>27</v>
      </c>
      <c r="AN4" s="200" t="s">
        <v>7</v>
      </c>
      <c r="AO4" s="200" t="s">
        <v>11</v>
      </c>
      <c r="AP4" s="200" t="s">
        <v>141</v>
      </c>
      <c r="AQ4" s="200" t="s">
        <v>142</v>
      </c>
      <c r="AR4" s="200" t="s">
        <v>143</v>
      </c>
      <c r="AS4" s="200" t="s">
        <v>9</v>
      </c>
      <c r="AT4" s="200" t="s">
        <v>13</v>
      </c>
      <c r="AU4" s="200" t="s">
        <v>31</v>
      </c>
      <c r="AV4" s="337"/>
      <c r="AW4" s="326"/>
      <c r="AX4" s="339"/>
      <c r="AY4" s="200" t="s">
        <v>32</v>
      </c>
      <c r="AZ4" s="200" t="s">
        <v>7</v>
      </c>
      <c r="BA4" s="200" t="s">
        <v>11</v>
      </c>
      <c r="BB4" s="200" t="s">
        <v>8</v>
      </c>
      <c r="BC4" s="200" t="s">
        <v>12</v>
      </c>
      <c r="BD4" s="200" t="s">
        <v>9</v>
      </c>
      <c r="BE4" s="200" t="s">
        <v>13</v>
      </c>
      <c r="BF4" s="200" t="s">
        <v>10</v>
      </c>
      <c r="BG4" s="200" t="s">
        <v>14</v>
      </c>
      <c r="BH4" s="200" t="s">
        <v>31</v>
      </c>
      <c r="BI4" s="200" t="s">
        <v>25</v>
      </c>
      <c r="BJ4" s="200" t="s">
        <v>26</v>
      </c>
      <c r="BK4" s="200" t="s">
        <v>27</v>
      </c>
      <c r="BL4" s="200" t="s">
        <v>7</v>
      </c>
      <c r="BM4" s="200" t="s">
        <v>11</v>
      </c>
      <c r="BN4" s="200" t="s">
        <v>141</v>
      </c>
      <c r="BO4" s="200" t="s">
        <v>142</v>
      </c>
      <c r="BP4" s="200" t="s">
        <v>143</v>
      </c>
      <c r="BQ4" s="200" t="s">
        <v>9</v>
      </c>
      <c r="BR4" s="200" t="s">
        <v>13</v>
      </c>
      <c r="BS4" s="200" t="s">
        <v>31</v>
      </c>
      <c r="BT4" s="337"/>
      <c r="BU4" s="326"/>
      <c r="BV4" s="339"/>
      <c r="BW4" s="200" t="s">
        <v>32</v>
      </c>
      <c r="BX4" s="200" t="s">
        <v>7</v>
      </c>
      <c r="BY4" s="200" t="s">
        <v>11</v>
      </c>
      <c r="BZ4" s="200" t="s">
        <v>8</v>
      </c>
      <c r="CA4" s="200" t="s">
        <v>12</v>
      </c>
      <c r="CB4" s="200" t="s">
        <v>9</v>
      </c>
      <c r="CC4" s="200" t="s">
        <v>13</v>
      </c>
      <c r="CD4" s="200" t="s">
        <v>10</v>
      </c>
      <c r="CE4" s="200" t="s">
        <v>14</v>
      </c>
      <c r="CF4" s="200" t="s">
        <v>31</v>
      </c>
      <c r="CG4" s="200" t="s">
        <v>25</v>
      </c>
      <c r="CH4" s="200" t="s">
        <v>26</v>
      </c>
      <c r="CI4" s="200" t="s">
        <v>27</v>
      </c>
      <c r="CJ4" s="200" t="s">
        <v>7</v>
      </c>
      <c r="CK4" s="200" t="s">
        <v>11</v>
      </c>
      <c r="CL4" s="200" t="s">
        <v>141</v>
      </c>
      <c r="CM4" s="200" t="s">
        <v>142</v>
      </c>
      <c r="CN4" s="200" t="s">
        <v>143</v>
      </c>
      <c r="CO4" s="200" t="s">
        <v>9</v>
      </c>
      <c r="CP4" s="200" t="s">
        <v>13</v>
      </c>
      <c r="CQ4" s="200" t="s">
        <v>31</v>
      </c>
      <c r="CR4" s="337"/>
      <c r="CS4" s="326"/>
      <c r="CT4" s="339"/>
      <c r="CU4" s="200" t="s">
        <v>32</v>
      </c>
      <c r="CV4" s="200" t="s">
        <v>7</v>
      </c>
      <c r="CW4" s="200" t="s">
        <v>11</v>
      </c>
      <c r="CX4" s="200" t="s">
        <v>8</v>
      </c>
      <c r="CY4" s="200" t="s">
        <v>12</v>
      </c>
      <c r="CZ4" s="200" t="s">
        <v>9</v>
      </c>
      <c r="DA4" s="200" t="s">
        <v>13</v>
      </c>
      <c r="DB4" s="200" t="s">
        <v>10</v>
      </c>
      <c r="DC4" s="200" t="s">
        <v>14</v>
      </c>
      <c r="DD4" s="200" t="s">
        <v>31</v>
      </c>
      <c r="DE4" s="200" t="s">
        <v>25</v>
      </c>
      <c r="DF4" s="200" t="s">
        <v>26</v>
      </c>
      <c r="DG4" s="200" t="s">
        <v>27</v>
      </c>
      <c r="DH4" s="200" t="s">
        <v>7</v>
      </c>
      <c r="DI4" s="200" t="s">
        <v>11</v>
      </c>
      <c r="DJ4" s="200" t="s">
        <v>141</v>
      </c>
      <c r="DK4" s="200" t="s">
        <v>142</v>
      </c>
      <c r="DL4" s="200" t="s">
        <v>143</v>
      </c>
      <c r="DM4" s="200" t="s">
        <v>9</v>
      </c>
      <c r="DN4" s="200" t="s">
        <v>13</v>
      </c>
      <c r="DO4" s="200" t="s">
        <v>31</v>
      </c>
      <c r="DP4" s="337"/>
      <c r="DQ4" s="326"/>
      <c r="DR4" s="339"/>
      <c r="DS4" s="200" t="s">
        <v>32</v>
      </c>
      <c r="DT4" s="200" t="s">
        <v>7</v>
      </c>
      <c r="DU4" s="200" t="s">
        <v>11</v>
      </c>
      <c r="DV4" s="200" t="s">
        <v>8</v>
      </c>
      <c r="DW4" s="200" t="s">
        <v>12</v>
      </c>
      <c r="DX4" s="200" t="s">
        <v>9</v>
      </c>
      <c r="DY4" s="200" t="s">
        <v>13</v>
      </c>
      <c r="DZ4" s="200" t="s">
        <v>10</v>
      </c>
      <c r="EA4" s="200" t="s">
        <v>14</v>
      </c>
      <c r="EB4" s="200" t="s">
        <v>31</v>
      </c>
      <c r="EC4" s="200" t="s">
        <v>25</v>
      </c>
      <c r="ED4" s="200" t="s">
        <v>26</v>
      </c>
      <c r="EE4" s="200" t="s">
        <v>27</v>
      </c>
      <c r="EF4" s="200" t="s">
        <v>7</v>
      </c>
      <c r="EG4" s="200" t="s">
        <v>11</v>
      </c>
      <c r="EH4" s="200" t="s">
        <v>141</v>
      </c>
      <c r="EI4" s="200" t="s">
        <v>142</v>
      </c>
      <c r="EJ4" s="200" t="s">
        <v>143</v>
      </c>
      <c r="EK4" s="200" t="s">
        <v>9</v>
      </c>
      <c r="EL4" s="200" t="s">
        <v>13</v>
      </c>
      <c r="EM4" s="200" t="s">
        <v>31</v>
      </c>
      <c r="EN4" s="337"/>
      <c r="EO4" s="335"/>
    </row>
    <row r="5" spans="1:145" x14ac:dyDescent="0.25">
      <c r="A5" s="20" t="s">
        <v>3</v>
      </c>
      <c r="B5" s="66" t="s">
        <v>4</v>
      </c>
      <c r="C5" s="46" t="s">
        <v>5</v>
      </c>
      <c r="D5" s="46" t="s">
        <v>3</v>
      </c>
      <c r="E5" s="46" t="s">
        <v>5</v>
      </c>
      <c r="F5" s="46" t="s">
        <v>3</v>
      </c>
      <c r="G5" s="46" t="s">
        <v>5</v>
      </c>
      <c r="H5" s="46" t="s">
        <v>3</v>
      </c>
      <c r="I5" s="46" t="s">
        <v>5</v>
      </c>
      <c r="J5" s="46" t="s">
        <v>3</v>
      </c>
      <c r="K5" s="46" t="s">
        <v>5</v>
      </c>
      <c r="L5" s="46" t="s">
        <v>28</v>
      </c>
      <c r="M5" s="46" t="s">
        <v>61</v>
      </c>
      <c r="N5" s="46" t="s">
        <v>5</v>
      </c>
      <c r="O5" s="46" t="s">
        <v>3</v>
      </c>
      <c r="P5" s="46" t="s">
        <v>3</v>
      </c>
      <c r="Q5" s="46" t="s">
        <v>5</v>
      </c>
      <c r="R5" s="46" t="s">
        <v>3</v>
      </c>
      <c r="S5" s="46" t="s">
        <v>3</v>
      </c>
      <c r="T5" s="46" t="s">
        <v>5</v>
      </c>
      <c r="U5" s="46" t="s">
        <v>3</v>
      </c>
      <c r="V5" s="46" t="s">
        <v>5</v>
      </c>
      <c r="W5" s="46" t="s">
        <v>28</v>
      </c>
      <c r="X5" s="67" t="s">
        <v>28</v>
      </c>
      <c r="Y5" s="20" t="s">
        <v>3</v>
      </c>
      <c r="Z5" s="66" t="s">
        <v>4</v>
      </c>
      <c r="AA5" s="46" t="s">
        <v>5</v>
      </c>
      <c r="AB5" s="46" t="s">
        <v>3</v>
      </c>
      <c r="AC5" s="46" t="s">
        <v>5</v>
      </c>
      <c r="AD5" s="46" t="s">
        <v>3</v>
      </c>
      <c r="AE5" s="46" t="s">
        <v>5</v>
      </c>
      <c r="AF5" s="46" t="s">
        <v>3</v>
      </c>
      <c r="AG5" s="46" t="s">
        <v>5</v>
      </c>
      <c r="AH5" s="46" t="s">
        <v>3</v>
      </c>
      <c r="AI5" s="46" t="s">
        <v>5</v>
      </c>
      <c r="AJ5" s="46" t="s">
        <v>28</v>
      </c>
      <c r="AK5" s="46" t="s">
        <v>61</v>
      </c>
      <c r="AL5" s="46" t="s">
        <v>5</v>
      </c>
      <c r="AM5" s="46" t="s">
        <v>3</v>
      </c>
      <c r="AN5" s="46" t="s">
        <v>3</v>
      </c>
      <c r="AO5" s="46" t="s">
        <v>5</v>
      </c>
      <c r="AP5" s="46" t="s">
        <v>3</v>
      </c>
      <c r="AQ5" s="46" t="s">
        <v>3</v>
      </c>
      <c r="AR5" s="46" t="s">
        <v>5</v>
      </c>
      <c r="AS5" s="46" t="s">
        <v>3</v>
      </c>
      <c r="AT5" s="46" t="s">
        <v>5</v>
      </c>
      <c r="AU5" s="46" t="s">
        <v>28</v>
      </c>
      <c r="AV5" s="67" t="s">
        <v>28</v>
      </c>
      <c r="AW5" s="20" t="s">
        <v>3</v>
      </c>
      <c r="AX5" s="66" t="s">
        <v>4</v>
      </c>
      <c r="AY5" s="46" t="s">
        <v>5</v>
      </c>
      <c r="AZ5" s="46" t="s">
        <v>3</v>
      </c>
      <c r="BA5" s="46" t="s">
        <v>5</v>
      </c>
      <c r="BB5" s="46" t="s">
        <v>3</v>
      </c>
      <c r="BC5" s="46" t="s">
        <v>5</v>
      </c>
      <c r="BD5" s="46" t="s">
        <v>3</v>
      </c>
      <c r="BE5" s="46" t="s">
        <v>5</v>
      </c>
      <c r="BF5" s="46" t="s">
        <v>3</v>
      </c>
      <c r="BG5" s="46" t="s">
        <v>5</v>
      </c>
      <c r="BH5" s="46" t="s">
        <v>28</v>
      </c>
      <c r="BI5" s="46" t="s">
        <v>61</v>
      </c>
      <c r="BJ5" s="46" t="s">
        <v>5</v>
      </c>
      <c r="BK5" s="46" t="s">
        <v>3</v>
      </c>
      <c r="BL5" s="46" t="s">
        <v>3</v>
      </c>
      <c r="BM5" s="46" t="s">
        <v>5</v>
      </c>
      <c r="BN5" s="46" t="s">
        <v>3</v>
      </c>
      <c r="BO5" s="46" t="s">
        <v>3</v>
      </c>
      <c r="BP5" s="46" t="s">
        <v>5</v>
      </c>
      <c r="BQ5" s="46" t="s">
        <v>3</v>
      </c>
      <c r="BR5" s="46" t="s">
        <v>5</v>
      </c>
      <c r="BS5" s="46" t="s">
        <v>28</v>
      </c>
      <c r="BT5" s="67" t="s">
        <v>28</v>
      </c>
      <c r="BU5" s="20" t="s">
        <v>3</v>
      </c>
      <c r="BV5" s="66" t="s">
        <v>4</v>
      </c>
      <c r="BW5" s="46" t="s">
        <v>5</v>
      </c>
      <c r="BX5" s="46" t="s">
        <v>3</v>
      </c>
      <c r="BY5" s="46" t="s">
        <v>5</v>
      </c>
      <c r="BZ5" s="46" t="s">
        <v>3</v>
      </c>
      <c r="CA5" s="46" t="s">
        <v>5</v>
      </c>
      <c r="CB5" s="46" t="s">
        <v>3</v>
      </c>
      <c r="CC5" s="46" t="s">
        <v>5</v>
      </c>
      <c r="CD5" s="46" t="s">
        <v>3</v>
      </c>
      <c r="CE5" s="46" t="s">
        <v>5</v>
      </c>
      <c r="CF5" s="46" t="s">
        <v>28</v>
      </c>
      <c r="CG5" s="46" t="s">
        <v>61</v>
      </c>
      <c r="CH5" s="46" t="s">
        <v>5</v>
      </c>
      <c r="CI5" s="46" t="s">
        <v>3</v>
      </c>
      <c r="CJ5" s="46" t="s">
        <v>3</v>
      </c>
      <c r="CK5" s="46" t="s">
        <v>5</v>
      </c>
      <c r="CL5" s="46" t="s">
        <v>3</v>
      </c>
      <c r="CM5" s="46" t="s">
        <v>3</v>
      </c>
      <c r="CN5" s="46" t="s">
        <v>5</v>
      </c>
      <c r="CO5" s="46" t="s">
        <v>3</v>
      </c>
      <c r="CP5" s="46" t="s">
        <v>5</v>
      </c>
      <c r="CQ5" s="46" t="s">
        <v>28</v>
      </c>
      <c r="CR5" s="67" t="s">
        <v>28</v>
      </c>
      <c r="CS5" s="20" t="s">
        <v>3</v>
      </c>
      <c r="CT5" s="66" t="s">
        <v>4</v>
      </c>
      <c r="CU5" s="46" t="s">
        <v>5</v>
      </c>
      <c r="CV5" s="46" t="s">
        <v>3</v>
      </c>
      <c r="CW5" s="46" t="s">
        <v>5</v>
      </c>
      <c r="CX5" s="46" t="s">
        <v>3</v>
      </c>
      <c r="CY5" s="46" t="s">
        <v>5</v>
      </c>
      <c r="CZ5" s="46" t="s">
        <v>3</v>
      </c>
      <c r="DA5" s="46" t="s">
        <v>5</v>
      </c>
      <c r="DB5" s="46" t="s">
        <v>3</v>
      </c>
      <c r="DC5" s="46" t="s">
        <v>5</v>
      </c>
      <c r="DD5" s="46" t="s">
        <v>28</v>
      </c>
      <c r="DE5" s="46" t="s">
        <v>61</v>
      </c>
      <c r="DF5" s="46" t="s">
        <v>5</v>
      </c>
      <c r="DG5" s="46" t="s">
        <v>3</v>
      </c>
      <c r="DH5" s="46" t="s">
        <v>3</v>
      </c>
      <c r="DI5" s="46" t="s">
        <v>5</v>
      </c>
      <c r="DJ5" s="46" t="s">
        <v>3</v>
      </c>
      <c r="DK5" s="46" t="s">
        <v>3</v>
      </c>
      <c r="DL5" s="46" t="s">
        <v>5</v>
      </c>
      <c r="DM5" s="46" t="s">
        <v>3</v>
      </c>
      <c r="DN5" s="46" t="s">
        <v>5</v>
      </c>
      <c r="DO5" s="46" t="s">
        <v>28</v>
      </c>
      <c r="DP5" s="67" t="s">
        <v>28</v>
      </c>
      <c r="DQ5" s="20" t="s">
        <v>3</v>
      </c>
      <c r="DR5" s="66" t="s">
        <v>4</v>
      </c>
      <c r="DS5" s="46" t="s">
        <v>5</v>
      </c>
      <c r="DT5" s="46" t="s">
        <v>3</v>
      </c>
      <c r="DU5" s="46" t="s">
        <v>5</v>
      </c>
      <c r="DV5" s="46" t="s">
        <v>3</v>
      </c>
      <c r="DW5" s="46" t="s">
        <v>5</v>
      </c>
      <c r="DX5" s="46" t="s">
        <v>3</v>
      </c>
      <c r="DY5" s="46" t="s">
        <v>5</v>
      </c>
      <c r="DZ5" s="46" t="s">
        <v>3</v>
      </c>
      <c r="EA5" s="46" t="s">
        <v>5</v>
      </c>
      <c r="EB5" s="46" t="s">
        <v>28</v>
      </c>
      <c r="EC5" s="46" t="s">
        <v>61</v>
      </c>
      <c r="ED5" s="46" t="s">
        <v>5</v>
      </c>
      <c r="EE5" s="46" t="s">
        <v>3</v>
      </c>
      <c r="EF5" s="46" t="s">
        <v>3</v>
      </c>
      <c r="EG5" s="46" t="s">
        <v>5</v>
      </c>
      <c r="EH5" s="46" t="s">
        <v>3</v>
      </c>
      <c r="EI5" s="46" t="s">
        <v>3</v>
      </c>
      <c r="EJ5" s="46" t="s">
        <v>5</v>
      </c>
      <c r="EK5" s="46" t="s">
        <v>3</v>
      </c>
      <c r="EL5" s="46" t="s">
        <v>5</v>
      </c>
      <c r="EM5" s="46" t="s">
        <v>28</v>
      </c>
      <c r="EN5" s="67" t="s">
        <v>28</v>
      </c>
      <c r="EO5" s="67" t="s">
        <v>3</v>
      </c>
    </row>
    <row r="6" spans="1:145" s="34" customFormat="1" x14ac:dyDescent="0.25">
      <c r="A6" s="68">
        <v>10</v>
      </c>
      <c r="B6" s="18">
        <f>'Ohio Intensities'!B6</f>
        <v>3.6816474721659911</v>
      </c>
      <c r="C6" s="17">
        <f>Design!$I$24*'Area A'!B6*Design!$I$23</f>
        <v>6.3324336521255082</v>
      </c>
      <c r="D6" s="18">
        <v>0</v>
      </c>
      <c r="E6" s="18">
        <v>0</v>
      </c>
      <c r="F6" s="18">
        <f>Design!$I$22</f>
        <v>10</v>
      </c>
      <c r="G6" s="18">
        <f>C6</f>
        <v>6.3324336521255082</v>
      </c>
      <c r="H6" s="18">
        <f>A6</f>
        <v>10</v>
      </c>
      <c r="I6" s="18">
        <f>G6</f>
        <v>6.3324336521255082</v>
      </c>
      <c r="J6" s="18">
        <f>F6+H6</f>
        <v>20</v>
      </c>
      <c r="K6" s="18">
        <v>0</v>
      </c>
      <c r="L6" s="18">
        <f>IF(G6&lt;T6,"N/A",(0.5*F6*G6+(H6-F6)*G6+0.5*(J6-H6)*I6)*60)</f>
        <v>3799.4601912753051</v>
      </c>
      <c r="M6" s="18">
        <f>(K6-I6)/(J6-H6)</f>
        <v>-0.63324336521255087</v>
      </c>
      <c r="N6" s="16">
        <f>I6-M6*H6</f>
        <v>12.664867304251018</v>
      </c>
      <c r="O6" s="17">
        <f>(Design!$N$67-'Area A'!N6)/'Area A'!M6</f>
        <v>16.762698020038616</v>
      </c>
      <c r="P6" s="18">
        <v>0</v>
      </c>
      <c r="Q6" s="18">
        <v>0</v>
      </c>
      <c r="R6" s="18">
        <f>O6</f>
        <v>16.762698020038616</v>
      </c>
      <c r="S6" s="18">
        <f>MAX(R6,H6)</f>
        <v>16.762698020038616</v>
      </c>
      <c r="T6" s="18">
        <f>Design!$N$67</f>
        <v>2.0499999999999998</v>
      </c>
      <c r="U6" s="18">
        <f t="shared" ref="U6:U37" si="0">J6</f>
        <v>20</v>
      </c>
      <c r="V6" s="18">
        <v>0</v>
      </c>
      <c r="W6" s="16">
        <f>(0.5*S6*T6+0.5*(U6-S6)*T6)*60</f>
        <v>1230</v>
      </c>
      <c r="X6" s="19">
        <f>IF(L6="N/A","N/A",L6-W6)</f>
        <v>2569.4601912753051</v>
      </c>
      <c r="Y6" s="68">
        <f t="shared" ref="Y6:Y37" si="1">A6</f>
        <v>10</v>
      </c>
      <c r="Z6" s="18">
        <f>'Ohio Intensities'!F6</f>
        <v>4.4054761472330206</v>
      </c>
      <c r="AA6" s="17">
        <f>Design!$I$24*'Area A'!Z6*Design!$I$23</f>
        <v>7.5774189732408006</v>
      </c>
      <c r="AB6" s="18">
        <v>0</v>
      </c>
      <c r="AC6" s="18">
        <v>0</v>
      </c>
      <c r="AD6" s="18">
        <f>Design!$I$22</f>
        <v>10</v>
      </c>
      <c r="AE6" s="18">
        <f>AA6</f>
        <v>7.5774189732408006</v>
      </c>
      <c r="AF6" s="18">
        <f>Y6</f>
        <v>10</v>
      </c>
      <c r="AG6" s="18">
        <f>AE6</f>
        <v>7.5774189732408006</v>
      </c>
      <c r="AH6" s="18">
        <f>AD6+AF6</f>
        <v>20</v>
      </c>
      <c r="AI6" s="18">
        <v>0</v>
      </c>
      <c r="AJ6" s="18">
        <f>IF(AE6&lt;AR6,"N/A",(0.5*AD6*AE6+(AF6-AD6)*AE6+0.5*(AH6-AF6)*AG6)*60)</f>
        <v>4546.4513839444799</v>
      </c>
      <c r="AK6" s="18">
        <f>(AI6-AG6)/(AH6-AF6)</f>
        <v>-0.75774189732408004</v>
      </c>
      <c r="AL6" s="16">
        <f>AG6-AK6*AF6</f>
        <v>15.154837946481601</v>
      </c>
      <c r="AM6" s="17">
        <f>(Design!$N$68-'Area A'!AL6)/'Area A'!AK6</f>
        <v>16.700723546066808</v>
      </c>
      <c r="AN6" s="18">
        <v>0</v>
      </c>
      <c r="AO6" s="18">
        <v>0</v>
      </c>
      <c r="AP6" s="18">
        <f>AM6</f>
        <v>16.700723546066808</v>
      </c>
      <c r="AQ6" s="18">
        <f>MAX(AP6,AF6)</f>
        <v>16.700723546066808</v>
      </c>
      <c r="AR6" s="18">
        <f>Design!$N$68</f>
        <v>2.5</v>
      </c>
      <c r="AS6" s="18">
        <f>AH6</f>
        <v>20</v>
      </c>
      <c r="AT6" s="18">
        <v>0</v>
      </c>
      <c r="AU6" s="16">
        <f>(0.5*AQ6*AR6+0.5*(AS6-AQ6)*AR6)*60</f>
        <v>1500</v>
      </c>
      <c r="AV6" s="19">
        <f>IF(AJ6="N/A","N/A",AJ6-AU6)</f>
        <v>3046.4513839444799</v>
      </c>
      <c r="AW6" s="68">
        <f>Y6</f>
        <v>10</v>
      </c>
      <c r="AX6" s="18">
        <f>'Ohio Intensities'!J6</f>
        <v>4.9431420290789641</v>
      </c>
      <c r="AY6" s="17">
        <f>Design!$I$24*'Area A'!AX6*Design!$I$23</f>
        <v>8.5022042900158237</v>
      </c>
      <c r="AZ6" s="18">
        <v>0</v>
      </c>
      <c r="BA6" s="18">
        <v>0</v>
      </c>
      <c r="BB6" s="18">
        <f>Design!$I$22</f>
        <v>10</v>
      </c>
      <c r="BC6" s="18">
        <f>AY6</f>
        <v>8.5022042900158237</v>
      </c>
      <c r="BD6" s="18">
        <f>AW6</f>
        <v>10</v>
      </c>
      <c r="BE6" s="18">
        <f>BC6</f>
        <v>8.5022042900158237</v>
      </c>
      <c r="BF6" s="18">
        <f>BB6+BD6</f>
        <v>20</v>
      </c>
      <c r="BG6" s="18">
        <v>0</v>
      </c>
      <c r="BH6" s="18">
        <f>IF(BC6&lt;BP6,"N/A",(0.5*BB6*BC6+(BD6-BB6)*BC6+0.5*(BF6-BD6)*BE6)*60)</f>
        <v>5101.322574009494</v>
      </c>
      <c r="BI6" s="18">
        <f>(BG6-BE6)/(BF6-BD6)</f>
        <v>-0.85022042900158235</v>
      </c>
      <c r="BJ6" s="16">
        <f>BE6-BI6*BD6</f>
        <v>17.004408580031647</v>
      </c>
      <c r="BK6" s="17">
        <f>(Design!$N$69-'Area A'!BJ6)/'Area A'!BI6</f>
        <v>16.647928110423354</v>
      </c>
      <c r="BL6" s="18">
        <v>0</v>
      </c>
      <c r="BM6" s="18">
        <v>0</v>
      </c>
      <c r="BN6" s="18">
        <f>BK6</f>
        <v>16.647928110423354</v>
      </c>
      <c r="BO6" s="18">
        <f>MAX(BN6,BD6)</f>
        <v>16.647928110423354</v>
      </c>
      <c r="BP6" s="18">
        <f>Design!$N$69</f>
        <v>2.85</v>
      </c>
      <c r="BQ6" s="18">
        <f>BF6</f>
        <v>20</v>
      </c>
      <c r="BR6" s="18">
        <v>0</v>
      </c>
      <c r="BS6" s="16">
        <f>(0.5*BN6*BP6+0.5*(BQ6-BN6)*BP6)*60</f>
        <v>1710</v>
      </c>
      <c r="BT6" s="19">
        <f>IF(BH6="N/A","N/A",BH6-BS6)</f>
        <v>3391.322574009494</v>
      </c>
      <c r="BU6" s="68">
        <f>AW6</f>
        <v>10</v>
      </c>
      <c r="BV6" s="18">
        <f>'Ohio Intensities'!N6</f>
        <v>5.632284962901867</v>
      </c>
      <c r="BW6" s="17">
        <f>Design!$I$24*'Area A'!BV6*Design!$I$23</f>
        <v>9.6875301361912172</v>
      </c>
      <c r="BX6" s="18">
        <v>0</v>
      </c>
      <c r="BY6" s="18">
        <v>0</v>
      </c>
      <c r="BZ6" s="18">
        <f>Design!$I$22</f>
        <v>10</v>
      </c>
      <c r="CA6" s="18">
        <f>BW6</f>
        <v>9.6875301361912172</v>
      </c>
      <c r="CB6" s="18">
        <f>BU6</f>
        <v>10</v>
      </c>
      <c r="CC6" s="18">
        <f>CA6</f>
        <v>9.6875301361912172</v>
      </c>
      <c r="CD6" s="18">
        <f>BZ6+CB6</f>
        <v>20</v>
      </c>
      <c r="CE6" s="18">
        <v>0</v>
      </c>
      <c r="CF6" s="18">
        <f>IF(CA6&lt;CN6,"N/A",(0.5*BZ6*CA6+(CB6-BZ6)*CA6+0.5*(CD6-CB6)*CC6)*60)</f>
        <v>5812.5180817147302</v>
      </c>
      <c r="CG6" s="18">
        <f>(CE6-CC6)/(CD6-CB6)</f>
        <v>-0.96875301361912169</v>
      </c>
      <c r="CH6" s="16">
        <f>CC6-CG6*CB6</f>
        <v>19.375060272382434</v>
      </c>
      <c r="CI6" s="17">
        <f>(Design!$N$70-'Area A'!CH6)/'Area A'!CG6</f>
        <v>17.058073667969495</v>
      </c>
      <c r="CJ6" s="18">
        <v>0</v>
      </c>
      <c r="CK6" s="18">
        <v>0</v>
      </c>
      <c r="CL6" s="18">
        <f>CI6</f>
        <v>17.058073667969495</v>
      </c>
      <c r="CM6" s="18">
        <f>MAX(CL6,CB6)</f>
        <v>17.058073667969495</v>
      </c>
      <c r="CN6" s="18">
        <f>Design!$N$70</f>
        <v>2.85</v>
      </c>
      <c r="CO6" s="18">
        <f>CD6</f>
        <v>20</v>
      </c>
      <c r="CP6" s="18">
        <v>0</v>
      </c>
      <c r="CQ6" s="16">
        <f>(0.5*CL6*CN6+0.5*(CO6-CL6)*CN6)*60</f>
        <v>1710.0000000000002</v>
      </c>
      <c r="CR6" s="19">
        <f>IF(CF6="N/A","N/A",CF6-CQ6)</f>
        <v>4102.5180817147302</v>
      </c>
      <c r="CS6" s="68">
        <f>BU6</f>
        <v>10</v>
      </c>
      <c r="CT6" s="18">
        <f>'Ohio Intensities'!R6</f>
        <v>6.1329642746584705</v>
      </c>
      <c r="CU6" s="17">
        <f>Design!$I$24*'Area A'!CT6*Design!$I$23</f>
        <v>10.548698552412576</v>
      </c>
      <c r="CV6" s="18">
        <v>0</v>
      </c>
      <c r="CW6" s="18">
        <v>0</v>
      </c>
      <c r="CX6" s="18">
        <f>Design!$I$22</f>
        <v>10</v>
      </c>
      <c r="CY6" s="18">
        <f>CU6</f>
        <v>10.548698552412576</v>
      </c>
      <c r="CZ6" s="18">
        <f>CS6</f>
        <v>10</v>
      </c>
      <c r="DA6" s="18">
        <f>CY6</f>
        <v>10.548698552412576</v>
      </c>
      <c r="DB6" s="18">
        <f>CX6+CZ6</f>
        <v>20</v>
      </c>
      <c r="DC6" s="18">
        <v>0</v>
      </c>
      <c r="DD6" s="18">
        <f>IF(CY6&lt;DL6,"N/A",(0.5*CX6*CY6+(CZ6-CX6)*CY6+0.5*(DB6-CZ6)*DA6)*60)</f>
        <v>6329.2191314475458</v>
      </c>
      <c r="DE6" s="18">
        <f>(DC6-DA6)/(DB6-CZ6)</f>
        <v>-1.0548698552412576</v>
      </c>
      <c r="DF6" s="16">
        <f>DA6-DE6*CZ6</f>
        <v>21.097397104825152</v>
      </c>
      <c r="DG6" s="17">
        <f>(Design!$N$71-'Area A'!DF6)/'Area A'!DE6</f>
        <v>17.298244910649966</v>
      </c>
      <c r="DH6" s="18">
        <v>0</v>
      </c>
      <c r="DI6" s="18">
        <v>0</v>
      </c>
      <c r="DJ6" s="18">
        <f>DG6</f>
        <v>17.298244910649966</v>
      </c>
      <c r="DK6" s="18">
        <f>MAX(DJ6,CZ6)</f>
        <v>17.298244910649966</v>
      </c>
      <c r="DL6" s="18">
        <f>Design!$N$71</f>
        <v>2.85</v>
      </c>
      <c r="DM6" s="18">
        <f>DB6</f>
        <v>20</v>
      </c>
      <c r="DN6" s="18">
        <v>0</v>
      </c>
      <c r="DO6" s="16">
        <f>(0.5*DJ6*DL6+0.5*(DM6-DJ6)*DL6)*60</f>
        <v>1710</v>
      </c>
      <c r="DP6" s="19">
        <f>IF(DD6="N/A","N/A",DD6-DO6)</f>
        <v>4619.2191314475458</v>
      </c>
      <c r="DQ6" s="68">
        <f>CS6</f>
        <v>10</v>
      </c>
      <c r="DR6" s="18">
        <f>'Ohio Intensities'!V6</f>
        <v>6.6133762492479686</v>
      </c>
      <c r="DS6" s="17">
        <f>Design!$I$24*'Area A'!DR6*Design!$I$23</f>
        <v>11.375007148706514</v>
      </c>
      <c r="DT6" s="18">
        <v>0</v>
      </c>
      <c r="DU6" s="18">
        <v>0</v>
      </c>
      <c r="DV6" s="18">
        <f>Design!$I$22</f>
        <v>10</v>
      </c>
      <c r="DW6" s="18">
        <f>DS6</f>
        <v>11.375007148706514</v>
      </c>
      <c r="DX6" s="18">
        <f>DQ6</f>
        <v>10</v>
      </c>
      <c r="DY6" s="18">
        <f>DW6</f>
        <v>11.375007148706514</v>
      </c>
      <c r="DZ6" s="18">
        <f>DV6+DX6</f>
        <v>20</v>
      </c>
      <c r="EA6" s="18">
        <v>0</v>
      </c>
      <c r="EB6" s="18">
        <f>IF(DW6&lt;EJ6,"N/A",(0.5*DV6*DW6+(DX6-DV6)*DW6+0.5*(DZ6-DX6)*DY6)*60)</f>
        <v>6825.0042892239089</v>
      </c>
      <c r="EC6" s="18">
        <f>(EA6-DY6)/(DZ6-DX6)</f>
        <v>-1.1375007148706513</v>
      </c>
      <c r="ED6" s="16">
        <f>DY6-EC6*DX6</f>
        <v>22.750014297413024</v>
      </c>
      <c r="EE6" s="17">
        <f>(Design!$N$72-'Area A'!ED6)/'Area A'!EC6</f>
        <v>17.494507069101854</v>
      </c>
      <c r="EF6" s="18">
        <v>0</v>
      </c>
      <c r="EG6" s="18">
        <v>0</v>
      </c>
      <c r="EH6" s="18">
        <f>EE6</f>
        <v>17.494507069101854</v>
      </c>
      <c r="EI6" s="18">
        <f>MAX(EH6,DX6)</f>
        <v>17.494507069101854</v>
      </c>
      <c r="EJ6" s="18">
        <f>Design!$N$72</f>
        <v>2.85</v>
      </c>
      <c r="EK6" s="18">
        <f>DZ6</f>
        <v>20</v>
      </c>
      <c r="EL6" s="18">
        <v>0</v>
      </c>
      <c r="EM6" s="16">
        <f>(0.5*EH6*EJ6+0.5*(EK6-EH6)*EJ6)*60</f>
        <v>1710</v>
      </c>
      <c r="EN6" s="19">
        <f>IF(EB6="N/A","N/A",EB6-EM6)</f>
        <v>5115.0042892239089</v>
      </c>
      <c r="EO6" s="19">
        <f>DQ6</f>
        <v>10</v>
      </c>
    </row>
    <row r="7" spans="1:145" x14ac:dyDescent="0.25">
      <c r="A7" s="68">
        <f>A6+1</f>
        <v>11</v>
      </c>
      <c r="B7" s="18">
        <f>'Ohio Intensities'!B7</f>
        <v>3.5229524236741208</v>
      </c>
      <c r="C7" s="17">
        <f>Design!$I$24*'Area A'!B7*Design!$I$23</f>
        <v>6.0594781687194912</v>
      </c>
      <c r="D7" s="18">
        <v>0</v>
      </c>
      <c r="E7" s="18">
        <v>0</v>
      </c>
      <c r="F7" s="18">
        <f>Design!$I$22</f>
        <v>10</v>
      </c>
      <c r="G7" s="18">
        <f t="shared" ref="G7:G70" si="2">C7</f>
        <v>6.0594781687194912</v>
      </c>
      <c r="H7" s="18">
        <f t="shared" ref="H7:H70" si="3">A7</f>
        <v>11</v>
      </c>
      <c r="I7" s="18">
        <f t="shared" ref="I7:I70" si="4">G7</f>
        <v>6.0594781687194912</v>
      </c>
      <c r="J7" s="18">
        <f t="shared" ref="J7:J70" si="5">F7+H7</f>
        <v>21</v>
      </c>
      <c r="K7" s="18">
        <v>0</v>
      </c>
      <c r="L7" s="18">
        <f t="shared" ref="L7:L70" si="6">IF(G7&lt;T7,"N/A",(0.5*F7*G7+(H7-F7)*G7+0.5*(J7-H7)*I7)*60)</f>
        <v>3999.255591354864</v>
      </c>
      <c r="M7" s="18">
        <f t="shared" ref="M7:M70" si="7">(K7-I7)/(J7-H7)</f>
        <v>-0.6059478168719491</v>
      </c>
      <c r="N7" s="16">
        <f t="shared" ref="N7:N70" si="8">I7-M7*H7</f>
        <v>12.724904154310931</v>
      </c>
      <c r="O7" s="17">
        <f>(Design!$N$67-'Area A'!N7)/'Area A'!M7</f>
        <v>17.616870392268094</v>
      </c>
      <c r="P7" s="18">
        <v>0</v>
      </c>
      <c r="Q7" s="18">
        <v>0</v>
      </c>
      <c r="R7" s="18">
        <f t="shared" ref="R7:R70" si="9">O7</f>
        <v>17.616870392268094</v>
      </c>
      <c r="S7" s="18">
        <f t="shared" ref="S7:S70" si="10">MAX(R7,H7)</f>
        <v>17.616870392268094</v>
      </c>
      <c r="T7" s="18">
        <f>Design!$N$67</f>
        <v>2.0499999999999998</v>
      </c>
      <c r="U7" s="18">
        <f t="shared" si="0"/>
        <v>21</v>
      </c>
      <c r="V7" s="18">
        <v>0</v>
      </c>
      <c r="W7" s="16">
        <f t="shared" ref="W7:W70" si="11">(0.5*S7*T7+0.5*(U7-S7)*T7)*60</f>
        <v>1291.5</v>
      </c>
      <c r="X7" s="19">
        <f t="shared" ref="X7:X70" si="12">IF(L7="N/A","N/A",L7-W7)</f>
        <v>2707.755591354864</v>
      </c>
      <c r="Y7" s="68">
        <f t="shared" si="1"/>
        <v>11</v>
      </c>
      <c r="Z7" s="18">
        <f>'Ohio Intensities'!F7</f>
        <v>4.2284198161685911</v>
      </c>
      <c r="AA7" s="17">
        <f>Design!$I$24*'Area A'!Z7*Design!$I$23</f>
        <v>7.2728820838099812</v>
      </c>
      <c r="AB7" s="18">
        <v>0</v>
      </c>
      <c r="AC7" s="18">
        <v>0</v>
      </c>
      <c r="AD7" s="18">
        <f>Design!$I$22</f>
        <v>10</v>
      </c>
      <c r="AE7" s="18">
        <f t="shared" ref="AE7:AE70" si="13">AA7</f>
        <v>7.2728820838099812</v>
      </c>
      <c r="AF7" s="18">
        <f t="shared" ref="AF7:AF70" si="14">Y7</f>
        <v>11</v>
      </c>
      <c r="AG7" s="18">
        <f t="shared" ref="AG7:AG70" si="15">AE7</f>
        <v>7.2728820838099812</v>
      </c>
      <c r="AH7" s="18">
        <f t="shared" ref="AH7:AH70" si="16">AD7+AF7</f>
        <v>21</v>
      </c>
      <c r="AI7" s="18">
        <v>0</v>
      </c>
      <c r="AJ7" s="18">
        <f t="shared" ref="AJ7:AJ70" si="17">IF(AE7&lt;AR7,"N/A",(0.5*AD7*AE7+(AF7-AD7)*AE7+0.5*(AH7-AF7)*AG7)*60)</f>
        <v>4800.1021753145869</v>
      </c>
      <c r="AK7" s="18">
        <f t="shared" ref="AK7:AK70" si="18">(AI7-AG7)/(AH7-AF7)</f>
        <v>-0.72728820838099817</v>
      </c>
      <c r="AL7" s="16">
        <f t="shared" ref="AL7:AL70" si="19">AG7-AK7*AF7</f>
        <v>15.273052376000962</v>
      </c>
      <c r="AM7" s="17">
        <f>(Design!$N$68-'Area A'!AL7)/'Area A'!AK7</f>
        <v>17.562573170868259</v>
      </c>
      <c r="AN7" s="18">
        <v>0</v>
      </c>
      <c r="AO7" s="18">
        <v>0</v>
      </c>
      <c r="AP7" s="18">
        <f t="shared" ref="AP7:AP70" si="20">AM7</f>
        <v>17.562573170868259</v>
      </c>
      <c r="AQ7" s="18">
        <f t="shared" ref="AQ7:AQ70" si="21">MAX(AP7,AF7)</f>
        <v>17.562573170868259</v>
      </c>
      <c r="AR7" s="18">
        <f>Design!$N$68</f>
        <v>2.5</v>
      </c>
      <c r="AS7" s="18">
        <f t="shared" ref="AS7:AS70" si="22">AH7</f>
        <v>21</v>
      </c>
      <c r="AT7" s="18">
        <v>0</v>
      </c>
      <c r="AU7" s="16">
        <f t="shared" ref="AU7:AU70" si="23">(0.5*AQ7*AR7+0.5*(AS7-AQ7)*AR7)*60</f>
        <v>1575</v>
      </c>
      <c r="AV7" s="19">
        <f t="shared" ref="AV7:AV70" si="24">IF(AJ7="N/A","N/A",AJ7-AU7)</f>
        <v>3225.1021753145869</v>
      </c>
      <c r="AW7" s="68">
        <f t="shared" ref="AW7:AW70" si="25">Y7</f>
        <v>11</v>
      </c>
      <c r="AX7" s="18">
        <f>'Ohio Intensities'!J7</f>
        <v>4.7532629265578157</v>
      </c>
      <c r="AY7" s="17">
        <f>Design!$I$24*'Area A'!AX7*Design!$I$23</f>
        <v>8.1756122336794483</v>
      </c>
      <c r="AZ7" s="18">
        <v>0</v>
      </c>
      <c r="BA7" s="18">
        <v>0</v>
      </c>
      <c r="BB7" s="18">
        <f>Design!$I$22</f>
        <v>10</v>
      </c>
      <c r="BC7" s="18">
        <f t="shared" ref="BC7:BC70" si="26">AY7</f>
        <v>8.1756122336794483</v>
      </c>
      <c r="BD7" s="18">
        <f t="shared" ref="BD7:BD70" si="27">AW7</f>
        <v>11</v>
      </c>
      <c r="BE7" s="18">
        <f t="shared" ref="BE7:BE70" si="28">BC7</f>
        <v>8.1756122336794483</v>
      </c>
      <c r="BF7" s="18">
        <f t="shared" ref="BF7:BF70" si="29">BB7+BD7</f>
        <v>21</v>
      </c>
      <c r="BG7" s="18">
        <v>0</v>
      </c>
      <c r="BH7" s="18">
        <f t="shared" ref="BH7:BH70" si="30">IF(BC7&lt;BP7,"N/A",(0.5*BB7*BC7+(BD7-BB7)*BC7+0.5*(BF7-BD7)*BE7)*60)</f>
        <v>5395.9040742284351</v>
      </c>
      <c r="BI7" s="18">
        <f t="shared" ref="BI7:BI70" si="31">(BG7-BE7)/(BF7-BD7)</f>
        <v>-0.81756122336794479</v>
      </c>
      <c r="BJ7" s="16">
        <f t="shared" ref="BJ7:BJ70" si="32">BE7-BI7*BD7</f>
        <v>17.168785690726843</v>
      </c>
      <c r="BK7" s="17">
        <f>(Design!$N$69-'Area A'!BJ7)/'Area A'!BI7</f>
        <v>17.514022536123449</v>
      </c>
      <c r="BL7" s="18">
        <v>0</v>
      </c>
      <c r="BM7" s="18">
        <v>0</v>
      </c>
      <c r="BN7" s="18">
        <f t="shared" ref="BN7:BN70" si="33">BK7</f>
        <v>17.514022536123449</v>
      </c>
      <c r="BO7" s="18">
        <f t="shared" ref="BO7:BO70" si="34">MAX(BN7,BD7)</f>
        <v>17.514022536123449</v>
      </c>
      <c r="BP7" s="18">
        <f>Design!$N$69</f>
        <v>2.85</v>
      </c>
      <c r="BQ7" s="18">
        <f t="shared" ref="BQ7:BQ70" si="35">BF7</f>
        <v>21</v>
      </c>
      <c r="BR7" s="18">
        <v>0</v>
      </c>
      <c r="BS7" s="16">
        <f t="shared" ref="BS7:BS70" si="36">(0.5*BN7*BP7+0.5*(BQ7-BN7)*BP7)*60</f>
        <v>1795.5</v>
      </c>
      <c r="BT7" s="19">
        <f t="shared" ref="BT7:BT70" si="37">IF(BH7="N/A","N/A",BH7-BS7)</f>
        <v>3600.4040742284351</v>
      </c>
      <c r="BU7" s="68">
        <f t="shared" ref="BU7:BU70" si="38">AW7</f>
        <v>11</v>
      </c>
      <c r="BV7" s="18">
        <f>'Ohio Intensities'!N7</f>
        <v>5.4237501294735075</v>
      </c>
      <c r="BW7" s="17">
        <f>Design!$I$24*'Area A'!BV7*Design!$I$23</f>
        <v>9.3288502226944381</v>
      </c>
      <c r="BX7" s="18">
        <v>0</v>
      </c>
      <c r="BY7" s="18">
        <v>0</v>
      </c>
      <c r="BZ7" s="18">
        <f>Design!$I$22</f>
        <v>10</v>
      </c>
      <c r="CA7" s="18">
        <f t="shared" ref="CA7:CA70" si="39">BW7</f>
        <v>9.3288502226944381</v>
      </c>
      <c r="CB7" s="18">
        <f t="shared" ref="CB7:CB70" si="40">BU7</f>
        <v>11</v>
      </c>
      <c r="CC7" s="18">
        <f t="shared" ref="CC7:CC70" si="41">CA7</f>
        <v>9.3288502226944381</v>
      </c>
      <c r="CD7" s="18">
        <f t="shared" ref="CD7:CD70" si="42">BZ7+CB7</f>
        <v>21</v>
      </c>
      <c r="CE7" s="18">
        <v>0</v>
      </c>
      <c r="CF7" s="18">
        <f t="shared" ref="CF7:CF70" si="43">IF(CA7&lt;CN7,"N/A",(0.5*BZ7*CA7+(CB7-BZ7)*CA7+0.5*(CD7-CB7)*CC7)*60)</f>
        <v>6157.0411469783294</v>
      </c>
      <c r="CG7" s="18">
        <f t="shared" ref="CG7:CG70" si="44">(CE7-CC7)/(CD7-CB7)</f>
        <v>-0.93288502226944381</v>
      </c>
      <c r="CH7" s="16">
        <f t="shared" ref="CH7:CH70" si="45">CC7-CG7*CB7</f>
        <v>19.590585467658322</v>
      </c>
      <c r="CI7" s="17">
        <f>(Design!$N$70-'Area A'!CH7)/'Area A'!CG7</f>
        <v>17.944961134581451</v>
      </c>
      <c r="CJ7" s="18">
        <v>0</v>
      </c>
      <c r="CK7" s="18">
        <v>0</v>
      </c>
      <c r="CL7" s="18">
        <f t="shared" ref="CL7:CL70" si="46">CI7</f>
        <v>17.944961134581451</v>
      </c>
      <c r="CM7" s="18">
        <f t="shared" ref="CM7:CM70" si="47">MAX(CL7,CB7)</f>
        <v>17.944961134581451</v>
      </c>
      <c r="CN7" s="18">
        <f>Design!$N$70</f>
        <v>2.85</v>
      </c>
      <c r="CO7" s="18">
        <f t="shared" ref="CO7:CO70" si="48">CD7</f>
        <v>21</v>
      </c>
      <c r="CP7" s="18">
        <v>0</v>
      </c>
      <c r="CQ7" s="16">
        <f t="shared" ref="CQ7:CQ70" si="49">(0.5*CL7*CN7+0.5*(CO7-CL7)*CN7)*60</f>
        <v>1795.5</v>
      </c>
      <c r="CR7" s="19">
        <f t="shared" ref="CR7:CR70" si="50">IF(CF7="N/A","N/A",CF7-CQ7)</f>
        <v>4361.5411469783294</v>
      </c>
      <c r="CS7" s="68">
        <f t="shared" ref="CS7:CS70" si="51">BU7</f>
        <v>11</v>
      </c>
      <c r="CT7" s="18">
        <f>'Ohio Intensities'!R7</f>
        <v>5.9113333081847692</v>
      </c>
      <c r="CU7" s="17">
        <f>Design!$I$24*'Area A'!CT7*Design!$I$23</f>
        <v>10.167493290077809</v>
      </c>
      <c r="CV7" s="18">
        <v>0</v>
      </c>
      <c r="CW7" s="18">
        <v>0</v>
      </c>
      <c r="CX7" s="18">
        <f>Design!$I$22</f>
        <v>10</v>
      </c>
      <c r="CY7" s="18">
        <f t="shared" ref="CY7:CY70" si="52">CU7</f>
        <v>10.167493290077809</v>
      </c>
      <c r="CZ7" s="18">
        <f t="shared" ref="CZ7:CZ70" si="53">CS7</f>
        <v>11</v>
      </c>
      <c r="DA7" s="18">
        <f t="shared" ref="DA7:DA70" si="54">CY7</f>
        <v>10.167493290077809</v>
      </c>
      <c r="DB7" s="18">
        <f t="shared" ref="DB7:DB70" si="55">CX7+CZ7</f>
        <v>21</v>
      </c>
      <c r="DC7" s="18">
        <v>0</v>
      </c>
      <c r="DD7" s="18">
        <f t="shared" ref="DD7:DD70" si="56">IF(CY7&lt;DL7,"N/A",(0.5*CX7*CY7+(CZ7-CX7)*CY7+0.5*(DB7-CZ7)*DA7)*60)</f>
        <v>6710.5455714513537</v>
      </c>
      <c r="DE7" s="18">
        <f t="shared" ref="DE7:DE70" si="57">(DC7-DA7)/(DB7-CZ7)</f>
        <v>-1.0167493290077809</v>
      </c>
      <c r="DF7" s="16">
        <f t="shared" ref="DF7:DF70" si="58">DA7-DE7*CZ7</f>
        <v>21.351735909163402</v>
      </c>
      <c r="DG7" s="17">
        <f>(Design!$N$71-'Area A'!DF7)/'Area A'!DE7</f>
        <v>18.196949219744024</v>
      </c>
      <c r="DH7" s="18">
        <v>0</v>
      </c>
      <c r="DI7" s="18">
        <v>0</v>
      </c>
      <c r="DJ7" s="18">
        <f t="shared" ref="DJ7:DJ70" si="59">DG7</f>
        <v>18.196949219744024</v>
      </c>
      <c r="DK7" s="18">
        <f t="shared" ref="DK7:DK70" si="60">MAX(DJ7,CZ7)</f>
        <v>18.196949219744024</v>
      </c>
      <c r="DL7" s="18">
        <f>Design!$N$71</f>
        <v>2.85</v>
      </c>
      <c r="DM7" s="18">
        <f t="shared" ref="DM7:DM70" si="61">DB7</f>
        <v>21</v>
      </c>
      <c r="DN7" s="18">
        <v>0</v>
      </c>
      <c r="DO7" s="16">
        <f t="shared" ref="DO7:DO70" si="62">(0.5*DJ7*DL7+0.5*(DM7-DJ7)*DL7)*60</f>
        <v>1795.5</v>
      </c>
      <c r="DP7" s="19">
        <f t="shared" ref="DP7:DP70" si="63">IF(DD7="N/A","N/A",DD7-DO7)</f>
        <v>4915.0455714513537</v>
      </c>
      <c r="DQ7" s="68">
        <f t="shared" ref="DQ7:DQ70" si="64">CS7</f>
        <v>11</v>
      </c>
      <c r="DR7" s="18">
        <f>'Ohio Intensities'!V7</f>
        <v>6.380093507079005</v>
      </c>
      <c r="DS7" s="17">
        <f>Design!$I$24*'Area A'!DR7*Design!$I$23</f>
        <v>10.973760832175895</v>
      </c>
      <c r="DT7" s="18">
        <v>0</v>
      </c>
      <c r="DU7" s="18">
        <v>0</v>
      </c>
      <c r="DV7" s="18">
        <f>Design!$I$22</f>
        <v>10</v>
      </c>
      <c r="DW7" s="18">
        <f t="shared" ref="DW7:DW70" si="65">DS7</f>
        <v>10.973760832175895</v>
      </c>
      <c r="DX7" s="18">
        <f t="shared" ref="DX7:DX70" si="66">DQ7</f>
        <v>11</v>
      </c>
      <c r="DY7" s="18">
        <f t="shared" ref="DY7:DY70" si="67">DW7</f>
        <v>10.973760832175895</v>
      </c>
      <c r="DZ7" s="18">
        <f t="shared" ref="DZ7:DZ70" si="68">DV7+DX7</f>
        <v>21</v>
      </c>
      <c r="EA7" s="18">
        <v>0</v>
      </c>
      <c r="EB7" s="18">
        <f t="shared" ref="EB7:EB70" si="69">IF(DW7&lt;EJ7,"N/A",(0.5*DV7*DW7+(DX7-DV7)*DW7+0.5*(DZ7-DX7)*DY7)*60)</f>
        <v>7242.6821492360914</v>
      </c>
      <c r="EC7" s="18">
        <f t="shared" ref="EC7:EC70" si="70">(EA7-DY7)/(DZ7-DX7)</f>
        <v>-1.0973760832175894</v>
      </c>
      <c r="ED7" s="16">
        <f t="shared" ref="ED7:ED70" si="71">DY7-EC7*DX7</f>
        <v>23.044897747569379</v>
      </c>
      <c r="EE7" s="17">
        <f>(Design!$N$72-'Area A'!ED7)/'Area A'!EC7</f>
        <v>18.402895831624484</v>
      </c>
      <c r="EF7" s="18">
        <v>0</v>
      </c>
      <c r="EG7" s="18">
        <v>0</v>
      </c>
      <c r="EH7" s="18">
        <f t="shared" ref="EH7:EH70" si="72">EE7</f>
        <v>18.402895831624484</v>
      </c>
      <c r="EI7" s="18">
        <f t="shared" ref="EI7:EI70" si="73">MAX(EH7,DX7)</f>
        <v>18.402895831624484</v>
      </c>
      <c r="EJ7" s="18">
        <f>Design!$N$72</f>
        <v>2.85</v>
      </c>
      <c r="EK7" s="18">
        <f t="shared" ref="EK7:EK70" si="74">DZ7</f>
        <v>21</v>
      </c>
      <c r="EL7" s="18">
        <v>0</v>
      </c>
      <c r="EM7" s="16">
        <f t="shared" ref="EM7:EM70" si="75">(0.5*EH7*EJ7+0.5*(EK7-EH7)*EJ7)*60</f>
        <v>1795.5</v>
      </c>
      <c r="EN7" s="19">
        <f t="shared" ref="EN7:EN70" si="76">IF(EB7="N/A","N/A",EB7-EM7)</f>
        <v>5447.1821492360914</v>
      </c>
      <c r="EO7" s="19">
        <f t="shared" ref="EO7:EO70" si="77">DQ7</f>
        <v>11</v>
      </c>
    </row>
    <row r="8" spans="1:145" x14ac:dyDescent="0.25">
      <c r="A8" s="68">
        <f t="shared" ref="A8:A71" si="78">A7+1</f>
        <v>12</v>
      </c>
      <c r="B8" s="18">
        <f>'Ohio Intensities'!B8</f>
        <v>3.3783541186551287</v>
      </c>
      <c r="C8" s="17">
        <f>Design!$I$24*'Area A'!B8*Design!$I$23</f>
        <v>5.8107690840868251</v>
      </c>
      <c r="D8" s="18">
        <v>0</v>
      </c>
      <c r="E8" s="18">
        <v>0</v>
      </c>
      <c r="F8" s="18">
        <f>Design!$I$22</f>
        <v>10</v>
      </c>
      <c r="G8" s="18">
        <f t="shared" si="2"/>
        <v>5.8107690840868251</v>
      </c>
      <c r="H8" s="18">
        <f t="shared" si="3"/>
        <v>12</v>
      </c>
      <c r="I8" s="18">
        <f t="shared" si="4"/>
        <v>5.8107690840868251</v>
      </c>
      <c r="J8" s="18">
        <f t="shared" si="5"/>
        <v>22</v>
      </c>
      <c r="K8" s="18">
        <v>0</v>
      </c>
      <c r="L8" s="18">
        <f t="shared" si="6"/>
        <v>4183.7537405425137</v>
      </c>
      <c r="M8" s="18">
        <f t="shared" si="7"/>
        <v>-0.58107690840868254</v>
      </c>
      <c r="N8" s="16">
        <f t="shared" si="8"/>
        <v>12.783691984991016</v>
      </c>
      <c r="O8" s="17">
        <f>(Design!$N$67-'Area A'!N8)/'Area A'!M8</f>
        <v>18.472067689604014</v>
      </c>
      <c r="P8" s="18">
        <v>0</v>
      </c>
      <c r="Q8" s="18">
        <v>0</v>
      </c>
      <c r="R8" s="18">
        <f t="shared" si="9"/>
        <v>18.472067689604014</v>
      </c>
      <c r="S8" s="18">
        <f t="shared" si="10"/>
        <v>18.472067689604014</v>
      </c>
      <c r="T8" s="18">
        <f>Design!$N$67</f>
        <v>2.0499999999999998</v>
      </c>
      <c r="U8" s="18">
        <f t="shared" si="0"/>
        <v>22</v>
      </c>
      <c r="V8" s="18">
        <v>0</v>
      </c>
      <c r="W8" s="16">
        <f t="shared" si="11"/>
        <v>1352.9999999999998</v>
      </c>
      <c r="X8" s="19">
        <f t="shared" si="12"/>
        <v>2830.7537405425137</v>
      </c>
      <c r="Y8" s="68">
        <f t="shared" si="1"/>
        <v>12</v>
      </c>
      <c r="Z8" s="18">
        <f>'Ohio Intensities'!F8</f>
        <v>4.0661435761359419</v>
      </c>
      <c r="AA8" s="17">
        <f>Design!$I$24*'Area A'!Z8*Design!$I$23</f>
        <v>6.9937669509538241</v>
      </c>
      <c r="AB8" s="18">
        <v>0</v>
      </c>
      <c r="AC8" s="18">
        <v>0</v>
      </c>
      <c r="AD8" s="18">
        <f>Design!$I$22</f>
        <v>10</v>
      </c>
      <c r="AE8" s="18">
        <f t="shared" si="13"/>
        <v>6.9937669509538241</v>
      </c>
      <c r="AF8" s="18">
        <f t="shared" si="14"/>
        <v>12</v>
      </c>
      <c r="AG8" s="18">
        <f t="shared" si="15"/>
        <v>6.9937669509538241</v>
      </c>
      <c r="AH8" s="18">
        <f t="shared" si="16"/>
        <v>22</v>
      </c>
      <c r="AI8" s="18">
        <v>0</v>
      </c>
      <c r="AJ8" s="18">
        <f t="shared" si="17"/>
        <v>5035.5122046867536</v>
      </c>
      <c r="AK8" s="18">
        <f t="shared" si="18"/>
        <v>-0.69937669509538236</v>
      </c>
      <c r="AL8" s="16">
        <f t="shared" si="19"/>
        <v>15.386287292098412</v>
      </c>
      <c r="AM8" s="17">
        <f>(Design!$N$68-'Area A'!AL8)/'Area A'!AK8</f>
        <v>18.425388467285082</v>
      </c>
      <c r="AN8" s="18">
        <v>0</v>
      </c>
      <c r="AO8" s="18">
        <v>0</v>
      </c>
      <c r="AP8" s="18">
        <f t="shared" si="20"/>
        <v>18.425388467285082</v>
      </c>
      <c r="AQ8" s="18">
        <f t="shared" si="21"/>
        <v>18.425388467285082</v>
      </c>
      <c r="AR8" s="18">
        <f>Design!$N$68</f>
        <v>2.5</v>
      </c>
      <c r="AS8" s="18">
        <f t="shared" si="22"/>
        <v>22</v>
      </c>
      <c r="AT8" s="18">
        <v>0</v>
      </c>
      <c r="AU8" s="16">
        <f t="shared" si="23"/>
        <v>1650</v>
      </c>
      <c r="AV8" s="19">
        <f t="shared" si="24"/>
        <v>3385.5122046867536</v>
      </c>
      <c r="AW8" s="68">
        <f t="shared" si="25"/>
        <v>12</v>
      </c>
      <c r="AX8" s="18">
        <f>'Ohio Intensities'!J8</f>
        <v>4.578644208874656</v>
      </c>
      <c r="AY8" s="17">
        <f>Design!$I$24*'Area A'!AX8*Design!$I$23</f>
        <v>7.8752680392644132</v>
      </c>
      <c r="AZ8" s="18">
        <v>0</v>
      </c>
      <c r="BA8" s="18">
        <v>0</v>
      </c>
      <c r="BB8" s="18">
        <f>Design!$I$22</f>
        <v>10</v>
      </c>
      <c r="BC8" s="18">
        <f t="shared" si="26"/>
        <v>7.8752680392644132</v>
      </c>
      <c r="BD8" s="18">
        <f t="shared" si="27"/>
        <v>12</v>
      </c>
      <c r="BE8" s="18">
        <f t="shared" si="28"/>
        <v>7.8752680392644132</v>
      </c>
      <c r="BF8" s="18">
        <f t="shared" si="29"/>
        <v>22</v>
      </c>
      <c r="BG8" s="18">
        <v>0</v>
      </c>
      <c r="BH8" s="18">
        <f t="shared" si="30"/>
        <v>5670.192988270378</v>
      </c>
      <c r="BI8" s="18">
        <f t="shared" si="31"/>
        <v>-0.78752680392644137</v>
      </c>
      <c r="BJ8" s="16">
        <f t="shared" si="32"/>
        <v>17.325589686381708</v>
      </c>
      <c r="BK8" s="17">
        <f>(Design!$N$69-'Area A'!BJ8)/'Area A'!BI8</f>
        <v>18.381075557313721</v>
      </c>
      <c r="BL8" s="18">
        <v>0</v>
      </c>
      <c r="BM8" s="18">
        <v>0</v>
      </c>
      <c r="BN8" s="18">
        <f t="shared" si="33"/>
        <v>18.381075557313721</v>
      </c>
      <c r="BO8" s="18">
        <f t="shared" si="34"/>
        <v>18.381075557313721</v>
      </c>
      <c r="BP8" s="18">
        <f>Design!$N$69</f>
        <v>2.85</v>
      </c>
      <c r="BQ8" s="18">
        <f t="shared" si="35"/>
        <v>22</v>
      </c>
      <c r="BR8" s="18">
        <v>0</v>
      </c>
      <c r="BS8" s="16">
        <f t="shared" si="36"/>
        <v>1881</v>
      </c>
      <c r="BT8" s="19">
        <f t="shared" si="37"/>
        <v>3789.192988270378</v>
      </c>
      <c r="BU8" s="68">
        <f t="shared" si="38"/>
        <v>12</v>
      </c>
      <c r="BV8" s="18">
        <f>'Ohio Intensities'!N8</f>
        <v>5.2317043396743204</v>
      </c>
      <c r="BW8" s="17">
        <f>Design!$I$24*'Area A'!BV8*Design!$I$23</f>
        <v>8.9985314642398375</v>
      </c>
      <c r="BX8" s="18">
        <v>0</v>
      </c>
      <c r="BY8" s="18">
        <v>0</v>
      </c>
      <c r="BZ8" s="18">
        <f>Design!$I$22</f>
        <v>10</v>
      </c>
      <c r="CA8" s="18">
        <f t="shared" si="39"/>
        <v>8.9985314642398375</v>
      </c>
      <c r="CB8" s="18">
        <f t="shared" si="40"/>
        <v>12</v>
      </c>
      <c r="CC8" s="18">
        <f t="shared" si="41"/>
        <v>8.9985314642398375</v>
      </c>
      <c r="CD8" s="18">
        <f t="shared" si="42"/>
        <v>22</v>
      </c>
      <c r="CE8" s="18">
        <v>0</v>
      </c>
      <c r="CF8" s="18">
        <f t="shared" si="43"/>
        <v>6478.9426542526835</v>
      </c>
      <c r="CG8" s="18">
        <f t="shared" si="44"/>
        <v>-0.89985314642398373</v>
      </c>
      <c r="CH8" s="16">
        <f t="shared" si="45"/>
        <v>19.796769221327644</v>
      </c>
      <c r="CI8" s="17">
        <f>(Design!$N$70-'Area A'!CH8)/'Area A'!CG8</f>
        <v>18.832816541981433</v>
      </c>
      <c r="CJ8" s="18">
        <v>0</v>
      </c>
      <c r="CK8" s="18">
        <v>0</v>
      </c>
      <c r="CL8" s="18">
        <f t="shared" si="46"/>
        <v>18.832816541981433</v>
      </c>
      <c r="CM8" s="18">
        <f t="shared" si="47"/>
        <v>18.832816541981433</v>
      </c>
      <c r="CN8" s="18">
        <f>Design!$N$70</f>
        <v>2.85</v>
      </c>
      <c r="CO8" s="18">
        <f t="shared" si="48"/>
        <v>22</v>
      </c>
      <c r="CP8" s="18">
        <v>0</v>
      </c>
      <c r="CQ8" s="16">
        <f t="shared" si="49"/>
        <v>1881</v>
      </c>
      <c r="CR8" s="19">
        <f t="shared" si="50"/>
        <v>4597.9426542526835</v>
      </c>
      <c r="CS8" s="68">
        <f t="shared" si="51"/>
        <v>12</v>
      </c>
      <c r="CT8" s="18">
        <f>'Ohio Intensities'!R8</f>
        <v>5.707147991120503</v>
      </c>
      <c r="CU8" s="17">
        <f>Design!$I$24*'Area A'!CT8*Design!$I$23</f>
        <v>9.8162945447272705</v>
      </c>
      <c r="CV8" s="18">
        <v>0</v>
      </c>
      <c r="CW8" s="18">
        <v>0</v>
      </c>
      <c r="CX8" s="18">
        <f>Design!$I$22</f>
        <v>10</v>
      </c>
      <c r="CY8" s="18">
        <f t="shared" si="52"/>
        <v>9.8162945447272705</v>
      </c>
      <c r="CZ8" s="18">
        <f t="shared" si="53"/>
        <v>12</v>
      </c>
      <c r="DA8" s="18">
        <f t="shared" si="54"/>
        <v>9.8162945447272705</v>
      </c>
      <c r="DB8" s="18">
        <f t="shared" si="55"/>
        <v>22</v>
      </c>
      <c r="DC8" s="18">
        <v>0</v>
      </c>
      <c r="DD8" s="18">
        <f t="shared" si="56"/>
        <v>7067.7320722036347</v>
      </c>
      <c r="DE8" s="18">
        <f t="shared" si="57"/>
        <v>-0.98162945447272709</v>
      </c>
      <c r="DF8" s="16">
        <f t="shared" si="58"/>
        <v>21.595847998399996</v>
      </c>
      <c r="DG8" s="17">
        <f>(Design!$N$71-'Area A'!DF8)/'Area A'!DE8</f>
        <v>19.096664136335587</v>
      </c>
      <c r="DH8" s="18">
        <v>0</v>
      </c>
      <c r="DI8" s="18">
        <v>0</v>
      </c>
      <c r="DJ8" s="18">
        <f t="shared" si="59"/>
        <v>19.096664136335587</v>
      </c>
      <c r="DK8" s="18">
        <f t="shared" si="60"/>
        <v>19.096664136335587</v>
      </c>
      <c r="DL8" s="18">
        <f>Design!$N$71</f>
        <v>2.85</v>
      </c>
      <c r="DM8" s="18">
        <f t="shared" si="61"/>
        <v>22</v>
      </c>
      <c r="DN8" s="18">
        <v>0</v>
      </c>
      <c r="DO8" s="16">
        <f t="shared" si="62"/>
        <v>1881</v>
      </c>
      <c r="DP8" s="19">
        <f t="shared" si="63"/>
        <v>5186.7320722036347</v>
      </c>
      <c r="DQ8" s="68">
        <f t="shared" si="64"/>
        <v>12</v>
      </c>
      <c r="DR8" s="18">
        <f>'Ohio Intensities'!V8</f>
        <v>6.1650985597864452</v>
      </c>
      <c r="DS8" s="17">
        <f>Design!$I$24*'Area A'!DR8*Design!$I$23</f>
        <v>10.603969522832692</v>
      </c>
      <c r="DT8" s="18">
        <v>0</v>
      </c>
      <c r="DU8" s="18">
        <v>0</v>
      </c>
      <c r="DV8" s="18">
        <f>Design!$I$22</f>
        <v>10</v>
      </c>
      <c r="DW8" s="18">
        <f t="shared" si="65"/>
        <v>10.603969522832692</v>
      </c>
      <c r="DX8" s="18">
        <f t="shared" si="66"/>
        <v>12</v>
      </c>
      <c r="DY8" s="18">
        <f t="shared" si="67"/>
        <v>10.603969522832692</v>
      </c>
      <c r="DZ8" s="18">
        <f t="shared" si="68"/>
        <v>22</v>
      </c>
      <c r="EA8" s="18">
        <v>0</v>
      </c>
      <c r="EB8" s="18">
        <f t="shared" si="69"/>
        <v>7634.8580564395379</v>
      </c>
      <c r="EC8" s="18">
        <f t="shared" si="70"/>
        <v>-1.0603969522832692</v>
      </c>
      <c r="ED8" s="16">
        <f t="shared" si="71"/>
        <v>23.328732950231924</v>
      </c>
      <c r="EE8" s="17">
        <f>(Design!$N$72-'Area A'!ED8)/'Area A'!EC8</f>
        <v>19.312327243242901</v>
      </c>
      <c r="EF8" s="18">
        <v>0</v>
      </c>
      <c r="EG8" s="18">
        <v>0</v>
      </c>
      <c r="EH8" s="18">
        <f t="shared" si="72"/>
        <v>19.312327243242901</v>
      </c>
      <c r="EI8" s="18">
        <f t="shared" si="73"/>
        <v>19.312327243242901</v>
      </c>
      <c r="EJ8" s="18">
        <f>Design!$N$72</f>
        <v>2.85</v>
      </c>
      <c r="EK8" s="18">
        <f t="shared" si="74"/>
        <v>22</v>
      </c>
      <c r="EL8" s="18">
        <v>0</v>
      </c>
      <c r="EM8" s="16">
        <f t="shared" si="75"/>
        <v>1881</v>
      </c>
      <c r="EN8" s="19">
        <f t="shared" si="76"/>
        <v>5753.8580564395379</v>
      </c>
      <c r="EO8" s="19">
        <f t="shared" si="77"/>
        <v>12</v>
      </c>
    </row>
    <row r="9" spans="1:145" x14ac:dyDescent="0.25">
      <c r="A9" s="68">
        <f>A8+1</f>
        <v>13</v>
      </c>
      <c r="B9" s="18">
        <f>'Ohio Intensities'!B9</f>
        <v>3.2460145461098442</v>
      </c>
      <c r="C9" s="17">
        <f>Design!$I$24*'Area A'!B9*Design!$I$23</f>
        <v>5.5831450193089358</v>
      </c>
      <c r="D9" s="18">
        <v>0</v>
      </c>
      <c r="E9" s="18">
        <v>0</v>
      </c>
      <c r="F9" s="18">
        <f>Design!$I$22</f>
        <v>10</v>
      </c>
      <c r="G9" s="18">
        <f t="shared" si="2"/>
        <v>5.5831450193089358</v>
      </c>
      <c r="H9" s="18">
        <f t="shared" si="3"/>
        <v>13</v>
      </c>
      <c r="I9" s="18">
        <f t="shared" si="4"/>
        <v>5.5831450193089358</v>
      </c>
      <c r="J9" s="18">
        <f t="shared" si="5"/>
        <v>23</v>
      </c>
      <c r="K9" s="18">
        <v>0</v>
      </c>
      <c r="L9" s="18">
        <f t="shared" si="6"/>
        <v>4354.8531150609706</v>
      </c>
      <c r="M9" s="18">
        <f t="shared" si="7"/>
        <v>-0.5583145019308936</v>
      </c>
      <c r="N9" s="16">
        <f t="shared" si="8"/>
        <v>12.841233544410553</v>
      </c>
      <c r="O9" s="17">
        <f>(Design!$N$67-'Area A'!N9)/'Area A'!M9</f>
        <v>19.328234368066365</v>
      </c>
      <c r="P9" s="18">
        <v>0</v>
      </c>
      <c r="Q9" s="18">
        <v>0</v>
      </c>
      <c r="R9" s="18">
        <f t="shared" si="9"/>
        <v>19.328234368066365</v>
      </c>
      <c r="S9" s="18">
        <f t="shared" si="10"/>
        <v>19.328234368066365</v>
      </c>
      <c r="T9" s="18">
        <f>Design!$N$67</f>
        <v>2.0499999999999998</v>
      </c>
      <c r="U9" s="18">
        <f t="shared" si="0"/>
        <v>23</v>
      </c>
      <c r="V9" s="18">
        <v>0</v>
      </c>
      <c r="W9" s="16">
        <f t="shared" si="11"/>
        <v>1414.5</v>
      </c>
      <c r="X9" s="19">
        <f t="shared" si="12"/>
        <v>2940.3531150609706</v>
      </c>
      <c r="Y9" s="68">
        <f t="shared" si="1"/>
        <v>13</v>
      </c>
      <c r="Z9" s="18">
        <f>'Ohio Intensities'!F9</f>
        <v>3.9168290394645231</v>
      </c>
      <c r="AA9" s="17">
        <f>Design!$I$24*'Area A'!Z9*Design!$I$23</f>
        <v>6.7369459478789837</v>
      </c>
      <c r="AB9" s="18">
        <v>0</v>
      </c>
      <c r="AC9" s="18">
        <v>0</v>
      </c>
      <c r="AD9" s="18">
        <f>Design!$I$22</f>
        <v>10</v>
      </c>
      <c r="AE9" s="18">
        <f t="shared" si="13"/>
        <v>6.7369459478789837</v>
      </c>
      <c r="AF9" s="18">
        <f t="shared" si="14"/>
        <v>13</v>
      </c>
      <c r="AG9" s="18">
        <f t="shared" si="15"/>
        <v>6.7369459478789837</v>
      </c>
      <c r="AH9" s="18">
        <f t="shared" si="16"/>
        <v>23</v>
      </c>
      <c r="AI9" s="18">
        <v>0</v>
      </c>
      <c r="AJ9" s="18">
        <f t="shared" si="17"/>
        <v>5254.8178393456074</v>
      </c>
      <c r="AK9" s="18">
        <f t="shared" si="18"/>
        <v>-0.67369459478789839</v>
      </c>
      <c r="AL9" s="16">
        <f t="shared" si="19"/>
        <v>15.494975680121662</v>
      </c>
      <c r="AM9" s="17">
        <f>(Design!$N$68-'Area A'!AL9)/'Area A'!AK9</f>
        <v>19.289119700022109</v>
      </c>
      <c r="AN9" s="18">
        <v>0</v>
      </c>
      <c r="AO9" s="18">
        <v>0</v>
      </c>
      <c r="AP9" s="18">
        <f t="shared" si="20"/>
        <v>19.289119700022109</v>
      </c>
      <c r="AQ9" s="18">
        <f t="shared" si="21"/>
        <v>19.289119700022109</v>
      </c>
      <c r="AR9" s="18">
        <f>Design!$N$68</f>
        <v>2.5</v>
      </c>
      <c r="AS9" s="18">
        <f t="shared" si="22"/>
        <v>23</v>
      </c>
      <c r="AT9" s="18">
        <v>0</v>
      </c>
      <c r="AU9" s="16">
        <f t="shared" si="23"/>
        <v>1725</v>
      </c>
      <c r="AV9" s="19">
        <f t="shared" si="24"/>
        <v>3529.8178393456074</v>
      </c>
      <c r="AW9" s="68">
        <f t="shared" si="25"/>
        <v>13</v>
      </c>
      <c r="AX9" s="18">
        <f>'Ohio Intensities'!J9</f>
        <v>4.4174726534923474</v>
      </c>
      <c r="AY9" s="17">
        <f>Design!$I$24*'Area A'!AX9*Design!$I$23</f>
        <v>7.5980529640068424</v>
      </c>
      <c r="AZ9" s="18">
        <v>0</v>
      </c>
      <c r="BA9" s="18">
        <v>0</v>
      </c>
      <c r="BB9" s="18">
        <f>Design!$I$22</f>
        <v>10</v>
      </c>
      <c r="BC9" s="18">
        <f t="shared" si="26"/>
        <v>7.5980529640068424</v>
      </c>
      <c r="BD9" s="18">
        <f t="shared" si="27"/>
        <v>13</v>
      </c>
      <c r="BE9" s="18">
        <f t="shared" si="28"/>
        <v>7.5980529640068424</v>
      </c>
      <c r="BF9" s="18">
        <f t="shared" si="29"/>
        <v>23</v>
      </c>
      <c r="BG9" s="18">
        <v>0</v>
      </c>
      <c r="BH9" s="18">
        <f t="shared" si="30"/>
        <v>5926.4813119253376</v>
      </c>
      <c r="BI9" s="18">
        <f t="shared" si="31"/>
        <v>-0.75980529640068428</v>
      </c>
      <c r="BJ9" s="16">
        <f t="shared" si="32"/>
        <v>17.475521817215739</v>
      </c>
      <c r="BK9" s="17">
        <f>(Design!$N$69-'Area A'!BJ9)/'Area A'!BI9</f>
        <v>19.249039045264766</v>
      </c>
      <c r="BL9" s="18">
        <v>0</v>
      </c>
      <c r="BM9" s="18">
        <v>0</v>
      </c>
      <c r="BN9" s="18">
        <f t="shared" si="33"/>
        <v>19.249039045264766</v>
      </c>
      <c r="BO9" s="18">
        <f t="shared" si="34"/>
        <v>19.249039045264766</v>
      </c>
      <c r="BP9" s="18">
        <f>Design!$N$69</f>
        <v>2.85</v>
      </c>
      <c r="BQ9" s="18">
        <f t="shared" si="35"/>
        <v>23</v>
      </c>
      <c r="BR9" s="18">
        <v>0</v>
      </c>
      <c r="BS9" s="16">
        <f t="shared" si="36"/>
        <v>1966.5000000000005</v>
      </c>
      <c r="BT9" s="19">
        <f t="shared" si="37"/>
        <v>3959.9813119253372</v>
      </c>
      <c r="BU9" s="68">
        <f t="shared" si="38"/>
        <v>13</v>
      </c>
      <c r="BV9" s="18">
        <f>'Ohio Intensities'!N9</f>
        <v>5.0542084630862751</v>
      </c>
      <c r="BW9" s="17">
        <f>Design!$I$24*'Area A'!BV9*Design!$I$23</f>
        <v>8.6932385565083994</v>
      </c>
      <c r="BX9" s="18">
        <v>0</v>
      </c>
      <c r="BY9" s="18">
        <v>0</v>
      </c>
      <c r="BZ9" s="18">
        <f>Design!$I$22</f>
        <v>10</v>
      </c>
      <c r="CA9" s="18">
        <f t="shared" si="39"/>
        <v>8.6932385565083994</v>
      </c>
      <c r="CB9" s="18">
        <f t="shared" si="40"/>
        <v>13</v>
      </c>
      <c r="CC9" s="18">
        <f t="shared" si="41"/>
        <v>8.6932385565083994</v>
      </c>
      <c r="CD9" s="18">
        <f t="shared" si="42"/>
        <v>23</v>
      </c>
      <c r="CE9" s="18">
        <v>0</v>
      </c>
      <c r="CF9" s="18">
        <f t="shared" si="43"/>
        <v>6780.7260740765514</v>
      </c>
      <c r="CG9" s="18">
        <f t="shared" si="44"/>
        <v>-0.86932385565083992</v>
      </c>
      <c r="CH9" s="16">
        <f t="shared" si="45"/>
        <v>19.994448679969317</v>
      </c>
      <c r="CI9" s="17">
        <f>(Design!$N$70-'Area A'!CH9)/'Area A'!CG9</f>
        <v>19.721590024851807</v>
      </c>
      <c r="CJ9" s="18">
        <v>0</v>
      </c>
      <c r="CK9" s="18">
        <v>0</v>
      </c>
      <c r="CL9" s="18">
        <f t="shared" si="46"/>
        <v>19.721590024851807</v>
      </c>
      <c r="CM9" s="18">
        <f t="shared" si="47"/>
        <v>19.721590024851807</v>
      </c>
      <c r="CN9" s="18">
        <f>Design!$N$70</f>
        <v>2.85</v>
      </c>
      <c r="CO9" s="18">
        <f t="shared" si="48"/>
        <v>23</v>
      </c>
      <c r="CP9" s="18">
        <v>0</v>
      </c>
      <c r="CQ9" s="16">
        <f t="shared" si="49"/>
        <v>1966.5</v>
      </c>
      <c r="CR9" s="19">
        <f t="shared" si="50"/>
        <v>4814.2260740765514</v>
      </c>
      <c r="CS9" s="68">
        <f t="shared" si="51"/>
        <v>13</v>
      </c>
      <c r="CT9" s="18">
        <f>'Ohio Intensities'!R9</f>
        <v>5.5183551046391948</v>
      </c>
      <c r="CU9" s="17">
        <f>Design!$I$24*'Area A'!CT9*Design!$I$23</f>
        <v>9.4915707799794209</v>
      </c>
      <c r="CV9" s="18">
        <v>0</v>
      </c>
      <c r="CW9" s="18">
        <v>0</v>
      </c>
      <c r="CX9" s="18">
        <f>Design!$I$22</f>
        <v>10</v>
      </c>
      <c r="CY9" s="18">
        <f t="shared" si="52"/>
        <v>9.4915707799794209</v>
      </c>
      <c r="CZ9" s="18">
        <f t="shared" si="53"/>
        <v>13</v>
      </c>
      <c r="DA9" s="18">
        <f t="shared" si="54"/>
        <v>9.4915707799794209</v>
      </c>
      <c r="DB9" s="18">
        <f t="shared" si="55"/>
        <v>23</v>
      </c>
      <c r="DC9" s="18">
        <v>0</v>
      </c>
      <c r="DD9" s="18">
        <f t="shared" si="56"/>
        <v>7403.4252083839483</v>
      </c>
      <c r="DE9" s="18">
        <f t="shared" si="57"/>
        <v>-0.94915707799794213</v>
      </c>
      <c r="DF9" s="16">
        <f t="shared" si="58"/>
        <v>21.830612793952668</v>
      </c>
      <c r="DG9" s="17">
        <f>(Design!$N$71-'Area A'!DF9)/'Area A'!DE9</f>
        <v>19.99733577711762</v>
      </c>
      <c r="DH9" s="18">
        <v>0</v>
      </c>
      <c r="DI9" s="18">
        <v>0</v>
      </c>
      <c r="DJ9" s="18">
        <f t="shared" si="59"/>
        <v>19.99733577711762</v>
      </c>
      <c r="DK9" s="18">
        <f t="shared" si="60"/>
        <v>19.99733577711762</v>
      </c>
      <c r="DL9" s="18">
        <f>Design!$N$71</f>
        <v>2.85</v>
      </c>
      <c r="DM9" s="18">
        <f t="shared" si="61"/>
        <v>23</v>
      </c>
      <c r="DN9" s="18">
        <v>0</v>
      </c>
      <c r="DO9" s="16">
        <f t="shared" si="62"/>
        <v>1966.5</v>
      </c>
      <c r="DP9" s="19">
        <f t="shared" si="63"/>
        <v>5436.9252083839483</v>
      </c>
      <c r="DQ9" s="68">
        <f t="shared" si="64"/>
        <v>13</v>
      </c>
      <c r="DR9" s="18">
        <f>'Ohio Intensities'!V9</f>
        <v>5.9662366340450372</v>
      </c>
      <c r="DS9" s="17">
        <f>Design!$I$24*'Area A'!DR9*Design!$I$23</f>
        <v>10.261927010557471</v>
      </c>
      <c r="DT9" s="18">
        <v>0</v>
      </c>
      <c r="DU9" s="18">
        <v>0</v>
      </c>
      <c r="DV9" s="18">
        <f>Design!$I$22</f>
        <v>10</v>
      </c>
      <c r="DW9" s="18">
        <f t="shared" si="65"/>
        <v>10.261927010557471</v>
      </c>
      <c r="DX9" s="18">
        <f t="shared" si="66"/>
        <v>13</v>
      </c>
      <c r="DY9" s="18">
        <f t="shared" si="67"/>
        <v>10.261927010557471</v>
      </c>
      <c r="DZ9" s="18">
        <f t="shared" si="68"/>
        <v>23</v>
      </c>
      <c r="EA9" s="18">
        <v>0</v>
      </c>
      <c r="EB9" s="18">
        <f t="shared" si="69"/>
        <v>8004.303068234829</v>
      </c>
      <c r="EC9" s="18">
        <f t="shared" si="70"/>
        <v>-1.0261927010557472</v>
      </c>
      <c r="ED9" s="16">
        <f t="shared" si="71"/>
        <v>23.602432124282185</v>
      </c>
      <c r="EE9" s="17">
        <f>(Design!$N$72-'Area A'!ED9)/'Area A'!EC9</f>
        <v>20.222743840345071</v>
      </c>
      <c r="EF9" s="18">
        <v>0</v>
      </c>
      <c r="EG9" s="18">
        <v>0</v>
      </c>
      <c r="EH9" s="18">
        <f t="shared" si="72"/>
        <v>20.222743840345071</v>
      </c>
      <c r="EI9" s="18">
        <f t="shared" si="73"/>
        <v>20.222743840345071</v>
      </c>
      <c r="EJ9" s="18">
        <f>Design!$N$72</f>
        <v>2.85</v>
      </c>
      <c r="EK9" s="18">
        <f t="shared" si="74"/>
        <v>23</v>
      </c>
      <c r="EL9" s="18">
        <v>0</v>
      </c>
      <c r="EM9" s="16">
        <f t="shared" si="75"/>
        <v>1966.5</v>
      </c>
      <c r="EN9" s="19">
        <f t="shared" si="76"/>
        <v>6037.803068234829</v>
      </c>
      <c r="EO9" s="19">
        <f t="shared" si="77"/>
        <v>13</v>
      </c>
    </row>
    <row r="10" spans="1:145" x14ac:dyDescent="0.25">
      <c r="A10" s="68">
        <f t="shared" si="78"/>
        <v>14</v>
      </c>
      <c r="B10" s="18">
        <f>'Ohio Intensities'!B10</f>
        <v>3.1244050662858438</v>
      </c>
      <c r="C10" s="17">
        <f>Design!$I$24*'Area A'!B10*Design!$I$23</f>
        <v>5.373976714011655</v>
      </c>
      <c r="D10" s="18">
        <v>0</v>
      </c>
      <c r="E10" s="18">
        <v>0</v>
      </c>
      <c r="F10" s="18">
        <f>Design!$I$22</f>
        <v>10</v>
      </c>
      <c r="G10" s="18">
        <f t="shared" si="2"/>
        <v>5.373976714011655</v>
      </c>
      <c r="H10" s="18">
        <f t="shared" si="3"/>
        <v>14</v>
      </c>
      <c r="I10" s="18">
        <f t="shared" si="4"/>
        <v>5.373976714011655</v>
      </c>
      <c r="J10" s="18">
        <f t="shared" si="5"/>
        <v>24</v>
      </c>
      <c r="K10" s="18">
        <v>0</v>
      </c>
      <c r="L10" s="18">
        <f t="shared" si="6"/>
        <v>4514.1404397697906</v>
      </c>
      <c r="M10" s="18">
        <f t="shared" si="7"/>
        <v>-0.53739767140116546</v>
      </c>
      <c r="N10" s="16">
        <f t="shared" si="8"/>
        <v>12.897544113627973</v>
      </c>
      <c r="O10" s="17">
        <f>(Design!$N$67-'Area A'!N10)/'Area A'!M10</f>
        <v>20.185320277523715</v>
      </c>
      <c r="P10" s="18">
        <v>0</v>
      </c>
      <c r="Q10" s="18">
        <v>0</v>
      </c>
      <c r="R10" s="18">
        <f t="shared" si="9"/>
        <v>20.185320277523715</v>
      </c>
      <c r="S10" s="18">
        <f t="shared" si="10"/>
        <v>20.185320277523715</v>
      </c>
      <c r="T10" s="18">
        <f>Design!$N$67</f>
        <v>2.0499999999999998</v>
      </c>
      <c r="U10" s="18">
        <f t="shared" si="0"/>
        <v>24</v>
      </c>
      <c r="V10" s="18">
        <v>0</v>
      </c>
      <c r="W10" s="16">
        <f t="shared" si="11"/>
        <v>1475.9999999999995</v>
      </c>
      <c r="X10" s="19">
        <f t="shared" si="12"/>
        <v>3038.1404397697911</v>
      </c>
      <c r="Y10" s="68">
        <f t="shared" si="1"/>
        <v>14</v>
      </c>
      <c r="Z10" s="18">
        <f>'Ohio Intensities'!F10</f>
        <v>3.7789475083426605</v>
      </c>
      <c r="AA10" s="17">
        <f>Design!$I$24*'Area A'!Z10*Design!$I$23</f>
        <v>6.4997897143493804</v>
      </c>
      <c r="AB10" s="18">
        <v>0</v>
      </c>
      <c r="AC10" s="18">
        <v>0</v>
      </c>
      <c r="AD10" s="18">
        <f>Design!$I$22</f>
        <v>10</v>
      </c>
      <c r="AE10" s="18">
        <f t="shared" si="13"/>
        <v>6.4997897143493804</v>
      </c>
      <c r="AF10" s="18">
        <f t="shared" si="14"/>
        <v>14</v>
      </c>
      <c r="AG10" s="18">
        <f t="shared" si="15"/>
        <v>6.4997897143493804</v>
      </c>
      <c r="AH10" s="18">
        <f t="shared" si="16"/>
        <v>24</v>
      </c>
      <c r="AI10" s="18">
        <v>0</v>
      </c>
      <c r="AJ10" s="18">
        <f t="shared" si="17"/>
        <v>5459.8233600534795</v>
      </c>
      <c r="AK10" s="18">
        <f t="shared" si="18"/>
        <v>-0.64997897143493799</v>
      </c>
      <c r="AL10" s="16">
        <f t="shared" si="19"/>
        <v>15.599495314438514</v>
      </c>
      <c r="AM10" s="17">
        <f>(Design!$N$68-'Area A'!AL10)/'Area A'!AK10</f>
        <v>20.153721720441467</v>
      </c>
      <c r="AN10" s="18">
        <v>0</v>
      </c>
      <c r="AO10" s="18">
        <v>0</v>
      </c>
      <c r="AP10" s="18">
        <f t="shared" si="20"/>
        <v>20.153721720441467</v>
      </c>
      <c r="AQ10" s="18">
        <f t="shared" si="21"/>
        <v>20.153721720441467</v>
      </c>
      <c r="AR10" s="18">
        <f>Design!$N$68</f>
        <v>2.5</v>
      </c>
      <c r="AS10" s="18">
        <f t="shared" si="22"/>
        <v>24</v>
      </c>
      <c r="AT10" s="18">
        <v>0</v>
      </c>
      <c r="AU10" s="16">
        <f t="shared" si="23"/>
        <v>1800</v>
      </c>
      <c r="AV10" s="19">
        <f t="shared" si="24"/>
        <v>3659.8233600534795</v>
      </c>
      <c r="AW10" s="68">
        <f t="shared" si="25"/>
        <v>14</v>
      </c>
      <c r="AX10" s="18">
        <f>'Ohio Intensities'!J10</f>
        <v>4.2682146084289467</v>
      </c>
      <c r="AY10" s="17">
        <f>Design!$I$24*'Area A'!AX10*Design!$I$23</f>
        <v>7.3413291264977927</v>
      </c>
      <c r="AZ10" s="18">
        <v>0</v>
      </c>
      <c r="BA10" s="18">
        <v>0</v>
      </c>
      <c r="BB10" s="18">
        <f>Design!$I$22</f>
        <v>10</v>
      </c>
      <c r="BC10" s="18">
        <f t="shared" si="26"/>
        <v>7.3413291264977927</v>
      </c>
      <c r="BD10" s="18">
        <f t="shared" si="27"/>
        <v>14</v>
      </c>
      <c r="BE10" s="18">
        <f t="shared" si="28"/>
        <v>7.3413291264977927</v>
      </c>
      <c r="BF10" s="18">
        <f t="shared" si="29"/>
        <v>24</v>
      </c>
      <c r="BG10" s="18">
        <v>0</v>
      </c>
      <c r="BH10" s="18">
        <f t="shared" si="30"/>
        <v>6166.7164662581463</v>
      </c>
      <c r="BI10" s="18">
        <f t="shared" si="31"/>
        <v>-0.73413291264977931</v>
      </c>
      <c r="BJ10" s="16">
        <f t="shared" si="32"/>
        <v>17.619189903594702</v>
      </c>
      <c r="BK10" s="17">
        <f>(Design!$N$69-'Area A'!BJ10)/'Area A'!BI10</f>
        <v>20.117869188410022</v>
      </c>
      <c r="BL10" s="18">
        <v>0</v>
      </c>
      <c r="BM10" s="18">
        <v>0</v>
      </c>
      <c r="BN10" s="18">
        <f t="shared" si="33"/>
        <v>20.117869188410022</v>
      </c>
      <c r="BO10" s="18">
        <f t="shared" si="34"/>
        <v>20.117869188410022</v>
      </c>
      <c r="BP10" s="18">
        <f>Design!$N$69</f>
        <v>2.85</v>
      </c>
      <c r="BQ10" s="18">
        <f t="shared" si="35"/>
        <v>24</v>
      </c>
      <c r="BR10" s="18">
        <v>0</v>
      </c>
      <c r="BS10" s="16">
        <f t="shared" si="36"/>
        <v>2052</v>
      </c>
      <c r="BT10" s="19">
        <f t="shared" si="37"/>
        <v>4114.7164662581463</v>
      </c>
      <c r="BU10" s="68">
        <f t="shared" si="38"/>
        <v>14</v>
      </c>
      <c r="BV10" s="18">
        <f>'Ohio Intensities'!N10</f>
        <v>4.8896201312946657</v>
      </c>
      <c r="BW10" s="17">
        <f>Design!$I$24*'Area A'!BV10*Design!$I$23</f>
        <v>8.4101466258268296</v>
      </c>
      <c r="BX10" s="18">
        <v>0</v>
      </c>
      <c r="BY10" s="18">
        <v>0</v>
      </c>
      <c r="BZ10" s="18">
        <f>Design!$I$22</f>
        <v>10</v>
      </c>
      <c r="CA10" s="18">
        <f t="shared" si="39"/>
        <v>8.4101466258268296</v>
      </c>
      <c r="CB10" s="18">
        <f t="shared" si="40"/>
        <v>14</v>
      </c>
      <c r="CC10" s="18">
        <f t="shared" si="41"/>
        <v>8.4101466258268296</v>
      </c>
      <c r="CD10" s="18">
        <f t="shared" si="42"/>
        <v>24</v>
      </c>
      <c r="CE10" s="18">
        <v>0</v>
      </c>
      <c r="CF10" s="18">
        <f t="shared" si="43"/>
        <v>7064.5231656945361</v>
      </c>
      <c r="CG10" s="18">
        <f t="shared" si="44"/>
        <v>-0.84101466258268298</v>
      </c>
      <c r="CH10" s="16">
        <f t="shared" si="45"/>
        <v>20.184351901984392</v>
      </c>
      <c r="CI10" s="17">
        <f>(Design!$N$70-'Area A'!CH10)/'Area A'!CG10</f>
        <v>20.611236252114917</v>
      </c>
      <c r="CJ10" s="18">
        <v>0</v>
      </c>
      <c r="CK10" s="18">
        <v>0</v>
      </c>
      <c r="CL10" s="18">
        <f t="shared" si="46"/>
        <v>20.611236252114917</v>
      </c>
      <c r="CM10" s="18">
        <f t="shared" si="47"/>
        <v>20.611236252114917</v>
      </c>
      <c r="CN10" s="18">
        <f>Design!$N$70</f>
        <v>2.85</v>
      </c>
      <c r="CO10" s="18">
        <f t="shared" si="48"/>
        <v>24</v>
      </c>
      <c r="CP10" s="18">
        <v>0</v>
      </c>
      <c r="CQ10" s="16">
        <f t="shared" si="49"/>
        <v>2052</v>
      </c>
      <c r="CR10" s="19">
        <f t="shared" si="50"/>
        <v>5012.5231656945361</v>
      </c>
      <c r="CS10" s="68">
        <f t="shared" si="51"/>
        <v>14</v>
      </c>
      <c r="CT10" s="18">
        <f>'Ohio Intensities'!R10</f>
        <v>5.3432166151804692</v>
      </c>
      <c r="CU10" s="17">
        <f>Design!$I$24*'Area A'!CT10*Design!$I$23</f>
        <v>9.1903325781104126</v>
      </c>
      <c r="CV10" s="18">
        <v>0</v>
      </c>
      <c r="CW10" s="18">
        <v>0</v>
      </c>
      <c r="CX10" s="18">
        <f>Design!$I$22</f>
        <v>10</v>
      </c>
      <c r="CY10" s="18">
        <f t="shared" si="52"/>
        <v>9.1903325781104126</v>
      </c>
      <c r="CZ10" s="18">
        <f t="shared" si="53"/>
        <v>14</v>
      </c>
      <c r="DA10" s="18">
        <f t="shared" si="54"/>
        <v>9.1903325781104126</v>
      </c>
      <c r="DB10" s="18">
        <f t="shared" si="55"/>
        <v>24</v>
      </c>
      <c r="DC10" s="18">
        <v>0</v>
      </c>
      <c r="DD10" s="18">
        <f t="shared" si="56"/>
        <v>7719.8793656127464</v>
      </c>
      <c r="DE10" s="18">
        <f t="shared" si="57"/>
        <v>-0.91903325781104128</v>
      </c>
      <c r="DF10" s="16">
        <f t="shared" si="58"/>
        <v>22.056798187464992</v>
      </c>
      <c r="DG10" s="17">
        <f>(Design!$N$71-'Area A'!DF10)/'Area A'!DE10</f>
        <v>20.898915272350266</v>
      </c>
      <c r="DH10" s="18">
        <v>0</v>
      </c>
      <c r="DI10" s="18">
        <v>0</v>
      </c>
      <c r="DJ10" s="18">
        <f t="shared" si="59"/>
        <v>20.898915272350266</v>
      </c>
      <c r="DK10" s="18">
        <f t="shared" si="60"/>
        <v>20.898915272350266</v>
      </c>
      <c r="DL10" s="18">
        <f>Design!$N$71</f>
        <v>2.85</v>
      </c>
      <c r="DM10" s="18">
        <f t="shared" si="61"/>
        <v>24</v>
      </c>
      <c r="DN10" s="18">
        <v>0</v>
      </c>
      <c r="DO10" s="16">
        <f t="shared" si="62"/>
        <v>2052</v>
      </c>
      <c r="DP10" s="19">
        <f t="shared" si="63"/>
        <v>5667.8793656127464</v>
      </c>
      <c r="DQ10" s="68">
        <f t="shared" si="64"/>
        <v>14</v>
      </c>
      <c r="DR10" s="18">
        <f>'Ohio Intensities'!V10</f>
        <v>5.7816848456151035</v>
      </c>
      <c r="DS10" s="17">
        <f>Design!$I$24*'Area A'!DR10*Design!$I$23</f>
        <v>9.9444979344579849</v>
      </c>
      <c r="DT10" s="18">
        <v>0</v>
      </c>
      <c r="DU10" s="18">
        <v>0</v>
      </c>
      <c r="DV10" s="18">
        <f>Design!$I$22</f>
        <v>10</v>
      </c>
      <c r="DW10" s="18">
        <f t="shared" si="65"/>
        <v>9.9444979344579849</v>
      </c>
      <c r="DX10" s="18">
        <f t="shared" si="66"/>
        <v>14</v>
      </c>
      <c r="DY10" s="18">
        <f t="shared" si="67"/>
        <v>9.9444979344579849</v>
      </c>
      <c r="DZ10" s="18">
        <f t="shared" si="68"/>
        <v>24</v>
      </c>
      <c r="EA10" s="18">
        <v>0</v>
      </c>
      <c r="EB10" s="18">
        <f t="shared" si="69"/>
        <v>8353.3782649447076</v>
      </c>
      <c r="EC10" s="18">
        <f t="shared" si="70"/>
        <v>-0.99444979344579854</v>
      </c>
      <c r="ED10" s="16">
        <f t="shared" si="71"/>
        <v>23.866795042699167</v>
      </c>
      <c r="EE10" s="17">
        <f>(Design!$N$72-'Area A'!ED10)/'Area A'!EC10</f>
        <v>21.134093627668559</v>
      </c>
      <c r="EF10" s="18">
        <v>0</v>
      </c>
      <c r="EG10" s="18">
        <v>0</v>
      </c>
      <c r="EH10" s="18">
        <f t="shared" si="72"/>
        <v>21.134093627668559</v>
      </c>
      <c r="EI10" s="18">
        <f t="shared" si="73"/>
        <v>21.134093627668559</v>
      </c>
      <c r="EJ10" s="18">
        <f>Design!$N$72</f>
        <v>2.85</v>
      </c>
      <c r="EK10" s="18">
        <f t="shared" si="74"/>
        <v>24</v>
      </c>
      <c r="EL10" s="18">
        <v>0</v>
      </c>
      <c r="EM10" s="16">
        <f t="shared" si="75"/>
        <v>2052</v>
      </c>
      <c r="EN10" s="19">
        <f t="shared" si="76"/>
        <v>6301.3782649447076</v>
      </c>
      <c r="EO10" s="19">
        <f t="shared" si="77"/>
        <v>14</v>
      </c>
    </row>
    <row r="11" spans="1:145" x14ac:dyDescent="0.25">
      <c r="A11" s="68">
        <f t="shared" si="78"/>
        <v>15</v>
      </c>
      <c r="B11" s="18">
        <f>'Ohio Intensities'!B11</f>
        <v>3.0122435829157688</v>
      </c>
      <c r="C11" s="17">
        <f>Design!$I$24*'Area A'!B11*Design!$I$23</f>
        <v>5.1810589626151256</v>
      </c>
      <c r="D11" s="18">
        <v>0</v>
      </c>
      <c r="E11" s="18">
        <v>0</v>
      </c>
      <c r="F11" s="18">
        <f>Design!$I$22</f>
        <v>10</v>
      </c>
      <c r="G11" s="18">
        <f t="shared" si="2"/>
        <v>5.1810589626151256</v>
      </c>
      <c r="H11" s="18">
        <f t="shared" si="3"/>
        <v>15</v>
      </c>
      <c r="I11" s="18">
        <f t="shared" si="4"/>
        <v>5.1810589626151256</v>
      </c>
      <c r="J11" s="18">
        <f t="shared" si="5"/>
        <v>25</v>
      </c>
      <c r="K11" s="18">
        <v>0</v>
      </c>
      <c r="L11" s="18">
        <f t="shared" si="6"/>
        <v>4662.9530663536134</v>
      </c>
      <c r="M11" s="18">
        <f t="shared" si="7"/>
        <v>-0.5181058962615126</v>
      </c>
      <c r="N11" s="16">
        <f t="shared" si="8"/>
        <v>12.952647406537814</v>
      </c>
      <c r="O11" s="17">
        <f>(Design!$N$67-'Area A'!N11)/'Area A'!M11</f>
        <v>21.043279926377696</v>
      </c>
      <c r="P11" s="18">
        <v>0</v>
      </c>
      <c r="Q11" s="18">
        <v>0</v>
      </c>
      <c r="R11" s="18">
        <f t="shared" si="9"/>
        <v>21.043279926377696</v>
      </c>
      <c r="S11" s="18">
        <f t="shared" si="10"/>
        <v>21.043279926377696</v>
      </c>
      <c r="T11" s="18">
        <f>Design!$N$67</f>
        <v>2.0499999999999998</v>
      </c>
      <c r="U11" s="18">
        <f t="shared" si="0"/>
        <v>25</v>
      </c>
      <c r="V11" s="18">
        <v>0</v>
      </c>
      <c r="W11" s="16">
        <f t="shared" si="11"/>
        <v>1537.5</v>
      </c>
      <c r="X11" s="19">
        <f t="shared" si="12"/>
        <v>3125.4530663536134</v>
      </c>
      <c r="Y11" s="68">
        <f t="shared" si="1"/>
        <v>15</v>
      </c>
      <c r="Z11" s="18">
        <f>'Ohio Intensities'!F11</f>
        <v>3.6512041481423396</v>
      </c>
      <c r="AA11" s="17">
        <f>Design!$I$24*'Area A'!Z11*Design!$I$23</f>
        <v>6.2800711348048281</v>
      </c>
      <c r="AB11" s="18">
        <v>0</v>
      </c>
      <c r="AC11" s="18">
        <v>0</v>
      </c>
      <c r="AD11" s="18">
        <f>Design!$I$22</f>
        <v>10</v>
      </c>
      <c r="AE11" s="18">
        <f t="shared" si="13"/>
        <v>6.2800711348048281</v>
      </c>
      <c r="AF11" s="18">
        <f t="shared" si="14"/>
        <v>15</v>
      </c>
      <c r="AG11" s="18">
        <f t="shared" si="15"/>
        <v>6.2800711348048281</v>
      </c>
      <c r="AH11" s="18">
        <f t="shared" si="16"/>
        <v>25</v>
      </c>
      <c r="AI11" s="18">
        <v>0</v>
      </c>
      <c r="AJ11" s="18">
        <f t="shared" si="17"/>
        <v>5652.064021324345</v>
      </c>
      <c r="AK11" s="18">
        <f t="shared" si="18"/>
        <v>-0.62800711348048277</v>
      </c>
      <c r="AL11" s="16">
        <f t="shared" si="19"/>
        <v>15.70017783701207</v>
      </c>
      <c r="AM11" s="17">
        <f>(Design!$N$68-'Area A'!AL11)/'Area A'!AK11</f>
        <v>21.019153372093619</v>
      </c>
      <c r="AN11" s="18">
        <v>0</v>
      </c>
      <c r="AO11" s="18">
        <v>0</v>
      </c>
      <c r="AP11" s="18">
        <f t="shared" si="20"/>
        <v>21.019153372093619</v>
      </c>
      <c r="AQ11" s="18">
        <f t="shared" si="21"/>
        <v>21.019153372093619</v>
      </c>
      <c r="AR11" s="18">
        <f>Design!$N$68</f>
        <v>2.5</v>
      </c>
      <c r="AS11" s="18">
        <f t="shared" si="22"/>
        <v>25</v>
      </c>
      <c r="AT11" s="18">
        <v>0</v>
      </c>
      <c r="AU11" s="16">
        <f t="shared" si="23"/>
        <v>1875</v>
      </c>
      <c r="AV11" s="19">
        <f t="shared" si="24"/>
        <v>3777.064021324345</v>
      </c>
      <c r="AW11" s="68">
        <f t="shared" si="25"/>
        <v>15</v>
      </c>
      <c r="AX11" s="18">
        <f>'Ohio Intensities'!J11</f>
        <v>4.1295637623207444</v>
      </c>
      <c r="AY11" s="17">
        <f>Design!$I$24*'Area A'!AX11*Design!$I$23</f>
        <v>7.1028496711916844</v>
      </c>
      <c r="AZ11" s="18">
        <v>0</v>
      </c>
      <c r="BA11" s="18">
        <v>0</v>
      </c>
      <c r="BB11" s="18">
        <f>Design!$I$22</f>
        <v>10</v>
      </c>
      <c r="BC11" s="18">
        <f t="shared" si="26"/>
        <v>7.1028496711916844</v>
      </c>
      <c r="BD11" s="18">
        <f t="shared" si="27"/>
        <v>15</v>
      </c>
      <c r="BE11" s="18">
        <f t="shared" si="28"/>
        <v>7.1028496711916844</v>
      </c>
      <c r="BF11" s="18">
        <f t="shared" si="29"/>
        <v>25</v>
      </c>
      <c r="BG11" s="18">
        <v>0</v>
      </c>
      <c r="BH11" s="18">
        <f t="shared" si="30"/>
        <v>6392.5647040725162</v>
      </c>
      <c r="BI11" s="18">
        <f t="shared" si="31"/>
        <v>-0.71028496711916844</v>
      </c>
      <c r="BJ11" s="16">
        <f t="shared" si="32"/>
        <v>17.757124177979211</v>
      </c>
      <c r="BK11" s="17">
        <f>(Design!$N$69-'Area A'!BJ11)/'Area A'!BI11</f>
        <v>20.987525948128592</v>
      </c>
      <c r="BL11" s="18">
        <v>0</v>
      </c>
      <c r="BM11" s="18">
        <v>0</v>
      </c>
      <c r="BN11" s="18">
        <f t="shared" si="33"/>
        <v>20.987525948128592</v>
      </c>
      <c r="BO11" s="18">
        <f t="shared" si="34"/>
        <v>20.987525948128592</v>
      </c>
      <c r="BP11" s="18">
        <f>Design!$N$69</f>
        <v>2.85</v>
      </c>
      <c r="BQ11" s="18">
        <f t="shared" si="35"/>
        <v>25</v>
      </c>
      <c r="BR11" s="18">
        <v>0</v>
      </c>
      <c r="BS11" s="16">
        <f t="shared" si="36"/>
        <v>2137.5</v>
      </c>
      <c r="BT11" s="19">
        <f t="shared" si="37"/>
        <v>4255.0647040725162</v>
      </c>
      <c r="BU11" s="68">
        <f t="shared" si="38"/>
        <v>15</v>
      </c>
      <c r="BV11" s="18">
        <f>'Ohio Intensities'!N11</f>
        <v>4.7365386168737897</v>
      </c>
      <c r="BW11" s="17">
        <f>Design!$I$24*'Area A'!BV11*Design!$I$23</f>
        <v>8.1468464210229232</v>
      </c>
      <c r="BX11" s="18">
        <v>0</v>
      </c>
      <c r="BY11" s="18">
        <v>0</v>
      </c>
      <c r="BZ11" s="18">
        <f>Design!$I$22</f>
        <v>10</v>
      </c>
      <c r="CA11" s="18">
        <f t="shared" si="39"/>
        <v>8.1468464210229232</v>
      </c>
      <c r="CB11" s="18">
        <f t="shared" si="40"/>
        <v>15</v>
      </c>
      <c r="CC11" s="18">
        <f t="shared" si="41"/>
        <v>8.1468464210229232</v>
      </c>
      <c r="CD11" s="18">
        <f t="shared" si="42"/>
        <v>25</v>
      </c>
      <c r="CE11" s="18">
        <v>0</v>
      </c>
      <c r="CF11" s="18">
        <f t="shared" si="43"/>
        <v>7332.1617789206302</v>
      </c>
      <c r="CG11" s="18">
        <f t="shared" si="44"/>
        <v>-0.8146846421022923</v>
      </c>
      <c r="CH11" s="16">
        <f t="shared" si="45"/>
        <v>20.367116052557307</v>
      </c>
      <c r="CI11" s="17">
        <f>(Design!$N$70-'Area A'!CH11)/'Area A'!CG11</f>
        <v>21.501713850103297</v>
      </c>
      <c r="CJ11" s="18">
        <v>0</v>
      </c>
      <c r="CK11" s="18">
        <v>0</v>
      </c>
      <c r="CL11" s="18">
        <f t="shared" si="46"/>
        <v>21.501713850103297</v>
      </c>
      <c r="CM11" s="18">
        <f t="shared" si="47"/>
        <v>21.501713850103297</v>
      </c>
      <c r="CN11" s="18">
        <f>Design!$N$70</f>
        <v>2.85</v>
      </c>
      <c r="CO11" s="18">
        <f t="shared" si="48"/>
        <v>25</v>
      </c>
      <c r="CP11" s="18">
        <v>0</v>
      </c>
      <c r="CQ11" s="16">
        <f t="shared" si="49"/>
        <v>2137.5</v>
      </c>
      <c r="CR11" s="19">
        <f t="shared" si="50"/>
        <v>5194.6617789206302</v>
      </c>
      <c r="CS11" s="68">
        <f t="shared" si="51"/>
        <v>15</v>
      </c>
      <c r="CT11" s="18">
        <f>'Ohio Intensities'!R11</f>
        <v>5.1802508825730653</v>
      </c>
      <c r="CU11" s="17">
        <f>Design!$I$24*'Area A'!CT11*Design!$I$23</f>
        <v>8.9100315180256775</v>
      </c>
      <c r="CV11" s="18">
        <v>0</v>
      </c>
      <c r="CW11" s="18">
        <v>0</v>
      </c>
      <c r="CX11" s="18">
        <f>Design!$I$22</f>
        <v>10</v>
      </c>
      <c r="CY11" s="18">
        <f t="shared" si="52"/>
        <v>8.9100315180256775</v>
      </c>
      <c r="CZ11" s="18">
        <f t="shared" si="53"/>
        <v>15</v>
      </c>
      <c r="DA11" s="18">
        <f t="shared" si="54"/>
        <v>8.9100315180256775</v>
      </c>
      <c r="DB11" s="18">
        <f t="shared" si="55"/>
        <v>25</v>
      </c>
      <c r="DC11" s="18">
        <v>0</v>
      </c>
      <c r="DD11" s="18">
        <f t="shared" si="56"/>
        <v>8019.0283662231095</v>
      </c>
      <c r="DE11" s="18">
        <f t="shared" si="57"/>
        <v>-0.89100315180256773</v>
      </c>
      <c r="DF11" s="16">
        <f t="shared" si="58"/>
        <v>22.275078795064193</v>
      </c>
      <c r="DG11" s="17">
        <f>(Design!$N$71-'Area A'!DF11)/'Area A'!DE11</f>
        <v>21.801358116147814</v>
      </c>
      <c r="DH11" s="18">
        <v>0</v>
      </c>
      <c r="DI11" s="18">
        <v>0</v>
      </c>
      <c r="DJ11" s="18">
        <f t="shared" si="59"/>
        <v>21.801358116147814</v>
      </c>
      <c r="DK11" s="18">
        <f t="shared" si="60"/>
        <v>21.801358116147814</v>
      </c>
      <c r="DL11" s="18">
        <f>Design!$N$71</f>
        <v>2.85</v>
      </c>
      <c r="DM11" s="18">
        <f t="shared" si="61"/>
        <v>25</v>
      </c>
      <c r="DN11" s="18">
        <v>0</v>
      </c>
      <c r="DO11" s="16">
        <f t="shared" si="62"/>
        <v>2137.5</v>
      </c>
      <c r="DP11" s="19">
        <f t="shared" si="63"/>
        <v>5881.5283662231095</v>
      </c>
      <c r="DQ11" s="68">
        <f t="shared" si="64"/>
        <v>15</v>
      </c>
      <c r="DR11" s="18">
        <f>'Ohio Intensities'!V11</f>
        <v>5.609890012290399</v>
      </c>
      <c r="DS11" s="17">
        <f>Design!$I$24*'Area A'!DR11*Design!$I$23</f>
        <v>9.6490108211394929</v>
      </c>
      <c r="DT11" s="18">
        <v>0</v>
      </c>
      <c r="DU11" s="18">
        <v>0</v>
      </c>
      <c r="DV11" s="18">
        <f>Design!$I$22</f>
        <v>10</v>
      </c>
      <c r="DW11" s="18">
        <f t="shared" si="65"/>
        <v>9.6490108211394929</v>
      </c>
      <c r="DX11" s="18">
        <f t="shared" si="66"/>
        <v>15</v>
      </c>
      <c r="DY11" s="18">
        <f t="shared" si="67"/>
        <v>9.6490108211394929</v>
      </c>
      <c r="DZ11" s="18">
        <f t="shared" si="68"/>
        <v>25</v>
      </c>
      <c r="EA11" s="18">
        <v>0</v>
      </c>
      <c r="EB11" s="18">
        <f t="shared" si="69"/>
        <v>8684.1097390255418</v>
      </c>
      <c r="EC11" s="18">
        <f t="shared" si="70"/>
        <v>-0.96490108211394932</v>
      </c>
      <c r="ED11" s="16">
        <f t="shared" si="71"/>
        <v>24.122527052848731</v>
      </c>
      <c r="EE11" s="17">
        <f>(Design!$N$72-'Area A'!ED11)/'Area A'!EC11</f>
        <v>22.046329356625765</v>
      </c>
      <c r="EF11" s="18">
        <v>0</v>
      </c>
      <c r="EG11" s="18">
        <v>0</v>
      </c>
      <c r="EH11" s="18">
        <f t="shared" si="72"/>
        <v>22.046329356625765</v>
      </c>
      <c r="EI11" s="18">
        <f t="shared" si="73"/>
        <v>22.046329356625765</v>
      </c>
      <c r="EJ11" s="18">
        <f>Design!$N$72</f>
        <v>2.85</v>
      </c>
      <c r="EK11" s="18">
        <f t="shared" si="74"/>
        <v>25</v>
      </c>
      <c r="EL11" s="18">
        <v>0</v>
      </c>
      <c r="EM11" s="16">
        <f t="shared" si="75"/>
        <v>2137.5</v>
      </c>
      <c r="EN11" s="19">
        <f t="shared" si="76"/>
        <v>6546.6097390255418</v>
      </c>
      <c r="EO11" s="19">
        <f t="shared" si="77"/>
        <v>15</v>
      </c>
    </row>
    <row r="12" spans="1:145" x14ac:dyDescent="0.25">
      <c r="A12" s="68">
        <f t="shared" si="78"/>
        <v>16</v>
      </c>
      <c r="B12" s="18">
        <f>'Ohio Intensities'!B12</f>
        <v>2.9084464835925865</v>
      </c>
      <c r="C12" s="17">
        <f>Design!$I$24*'Area A'!B12*Design!$I$23</f>
        <v>5.0025279517792516</v>
      </c>
      <c r="D12" s="18">
        <v>0</v>
      </c>
      <c r="E12" s="18">
        <v>0</v>
      </c>
      <c r="F12" s="18">
        <f>Design!$I$22</f>
        <v>10</v>
      </c>
      <c r="G12" s="18">
        <f t="shared" si="2"/>
        <v>5.0025279517792516</v>
      </c>
      <c r="H12" s="18">
        <f t="shared" si="3"/>
        <v>16</v>
      </c>
      <c r="I12" s="18">
        <f t="shared" si="4"/>
        <v>5.0025279517792516</v>
      </c>
      <c r="J12" s="18">
        <f t="shared" si="5"/>
        <v>26</v>
      </c>
      <c r="K12" s="18">
        <v>0</v>
      </c>
      <c r="L12" s="18">
        <f t="shared" si="6"/>
        <v>4802.4268337080812</v>
      </c>
      <c r="M12" s="18">
        <f t="shared" si="7"/>
        <v>-0.5002527951779252</v>
      </c>
      <c r="N12" s="16">
        <f t="shared" si="8"/>
        <v>13.006572674626055</v>
      </c>
      <c r="O12" s="17">
        <f>(Design!$N$67-'Area A'!N12)/'Area A'!M12</f>
        <v>21.902071872940009</v>
      </c>
      <c r="P12" s="18">
        <v>0</v>
      </c>
      <c r="Q12" s="18">
        <v>0</v>
      </c>
      <c r="R12" s="18">
        <f t="shared" si="9"/>
        <v>21.902071872940009</v>
      </c>
      <c r="S12" s="18">
        <f t="shared" si="10"/>
        <v>21.902071872940009</v>
      </c>
      <c r="T12" s="18">
        <f>Design!$N$67</f>
        <v>2.0499999999999998</v>
      </c>
      <c r="U12" s="18">
        <f t="shared" si="0"/>
        <v>26</v>
      </c>
      <c r="V12" s="18">
        <v>0</v>
      </c>
      <c r="W12" s="16">
        <f t="shared" si="11"/>
        <v>1599</v>
      </c>
      <c r="X12" s="19">
        <f t="shared" si="12"/>
        <v>3203.4268337080812</v>
      </c>
      <c r="Y12" s="68">
        <f t="shared" si="1"/>
        <v>16</v>
      </c>
      <c r="Z12" s="18">
        <f>'Ohio Intensities'!F12</f>
        <v>3.5324946414139653</v>
      </c>
      <c r="AA12" s="17">
        <f>Design!$I$24*'Area A'!Z12*Design!$I$23</f>
        <v>6.0758907832320244</v>
      </c>
      <c r="AB12" s="18">
        <v>0</v>
      </c>
      <c r="AC12" s="18">
        <v>0</v>
      </c>
      <c r="AD12" s="18">
        <f>Design!$I$22</f>
        <v>10</v>
      </c>
      <c r="AE12" s="18">
        <f t="shared" si="13"/>
        <v>6.0758907832320244</v>
      </c>
      <c r="AF12" s="18">
        <f t="shared" si="14"/>
        <v>16</v>
      </c>
      <c r="AG12" s="18">
        <f t="shared" si="15"/>
        <v>6.0758907832320244</v>
      </c>
      <c r="AH12" s="18">
        <f t="shared" si="16"/>
        <v>26</v>
      </c>
      <c r="AI12" s="18">
        <v>0</v>
      </c>
      <c r="AJ12" s="18">
        <f t="shared" si="17"/>
        <v>5832.8551519027433</v>
      </c>
      <c r="AK12" s="18">
        <f t="shared" si="18"/>
        <v>-0.60758907832320241</v>
      </c>
      <c r="AL12" s="16">
        <f t="shared" si="19"/>
        <v>15.797316036403263</v>
      </c>
      <c r="AM12" s="17">
        <f>(Design!$N$68-'Area A'!AL12)/'Area A'!AK12</f>
        <v>21.885376993774493</v>
      </c>
      <c r="AN12" s="18">
        <v>0</v>
      </c>
      <c r="AO12" s="18">
        <v>0</v>
      </c>
      <c r="AP12" s="18">
        <f t="shared" si="20"/>
        <v>21.885376993774493</v>
      </c>
      <c r="AQ12" s="18">
        <f t="shared" si="21"/>
        <v>21.885376993774493</v>
      </c>
      <c r="AR12" s="18">
        <f>Design!$N$68</f>
        <v>2.5</v>
      </c>
      <c r="AS12" s="18">
        <f t="shared" si="22"/>
        <v>26</v>
      </c>
      <c r="AT12" s="18">
        <v>0</v>
      </c>
      <c r="AU12" s="16">
        <f t="shared" si="23"/>
        <v>1950</v>
      </c>
      <c r="AV12" s="19">
        <f t="shared" si="24"/>
        <v>3882.8551519027433</v>
      </c>
      <c r="AW12" s="68">
        <f t="shared" si="25"/>
        <v>16</v>
      </c>
      <c r="AX12" s="18">
        <f>'Ohio Intensities'!J12</f>
        <v>4.000400250247278</v>
      </c>
      <c r="AY12" s="17">
        <f>Design!$I$24*'Area A'!AX12*Design!$I$23</f>
        <v>6.8806884304253222</v>
      </c>
      <c r="AZ12" s="18">
        <v>0</v>
      </c>
      <c r="BA12" s="18">
        <v>0</v>
      </c>
      <c r="BB12" s="18">
        <f>Design!$I$22</f>
        <v>10</v>
      </c>
      <c r="BC12" s="18">
        <f t="shared" si="26"/>
        <v>6.8806884304253222</v>
      </c>
      <c r="BD12" s="18">
        <f t="shared" si="27"/>
        <v>16</v>
      </c>
      <c r="BE12" s="18">
        <f t="shared" si="28"/>
        <v>6.8806884304253222</v>
      </c>
      <c r="BF12" s="18">
        <f t="shared" si="29"/>
        <v>26</v>
      </c>
      <c r="BG12" s="18">
        <v>0</v>
      </c>
      <c r="BH12" s="18">
        <f t="shared" si="30"/>
        <v>6605.4608932083083</v>
      </c>
      <c r="BI12" s="18">
        <f t="shared" si="31"/>
        <v>-0.68806884304253224</v>
      </c>
      <c r="BJ12" s="16">
        <f t="shared" si="32"/>
        <v>17.889789919105837</v>
      </c>
      <c r="BK12" s="17">
        <f>(Design!$N$69-'Area A'!BJ12)/'Area A'!BI12</f>
        <v>21.857972601407514</v>
      </c>
      <c r="BL12" s="18">
        <v>0</v>
      </c>
      <c r="BM12" s="18">
        <v>0</v>
      </c>
      <c r="BN12" s="18">
        <f t="shared" si="33"/>
        <v>21.857972601407514</v>
      </c>
      <c r="BO12" s="18">
        <f t="shared" si="34"/>
        <v>21.857972601407514</v>
      </c>
      <c r="BP12" s="18">
        <f>Design!$N$69</f>
        <v>2.85</v>
      </c>
      <c r="BQ12" s="18">
        <f t="shared" si="35"/>
        <v>26</v>
      </c>
      <c r="BR12" s="18">
        <v>0</v>
      </c>
      <c r="BS12" s="16">
        <f t="shared" si="36"/>
        <v>2223</v>
      </c>
      <c r="BT12" s="19">
        <f t="shared" si="37"/>
        <v>4382.4608932083083</v>
      </c>
      <c r="BU12" s="68">
        <f t="shared" si="38"/>
        <v>16</v>
      </c>
      <c r="BV12" s="18">
        <f>'Ohio Intensities'!N12</f>
        <v>4.5937616192947264</v>
      </c>
      <c r="BW12" s="17">
        <f>Design!$I$24*'Area A'!BV12*Design!$I$23</f>
        <v>7.9012699851869339</v>
      </c>
      <c r="BX12" s="18">
        <v>0</v>
      </c>
      <c r="BY12" s="18">
        <v>0</v>
      </c>
      <c r="BZ12" s="18">
        <f>Design!$I$22</f>
        <v>10</v>
      </c>
      <c r="CA12" s="18">
        <f t="shared" si="39"/>
        <v>7.9012699851869339</v>
      </c>
      <c r="CB12" s="18">
        <f t="shared" si="40"/>
        <v>16</v>
      </c>
      <c r="CC12" s="18">
        <f t="shared" si="41"/>
        <v>7.9012699851869339</v>
      </c>
      <c r="CD12" s="18">
        <f t="shared" si="42"/>
        <v>26</v>
      </c>
      <c r="CE12" s="18">
        <v>0</v>
      </c>
      <c r="CF12" s="18">
        <f t="shared" si="43"/>
        <v>7585.2191857794569</v>
      </c>
      <c r="CG12" s="18">
        <f t="shared" si="44"/>
        <v>-0.79012699851869339</v>
      </c>
      <c r="CH12" s="16">
        <f t="shared" si="45"/>
        <v>20.54330196148603</v>
      </c>
      <c r="CI12" s="17">
        <f>(Design!$N$70-'Area A'!CH12)/'Area A'!CG12</f>
        <v>22.392984918445901</v>
      </c>
      <c r="CJ12" s="18">
        <v>0</v>
      </c>
      <c r="CK12" s="18">
        <v>0</v>
      </c>
      <c r="CL12" s="18">
        <f t="shared" si="46"/>
        <v>22.392984918445901</v>
      </c>
      <c r="CM12" s="18">
        <f t="shared" si="47"/>
        <v>22.392984918445901</v>
      </c>
      <c r="CN12" s="18">
        <f>Design!$N$70</f>
        <v>2.85</v>
      </c>
      <c r="CO12" s="18">
        <f t="shared" si="48"/>
        <v>26</v>
      </c>
      <c r="CP12" s="18">
        <v>0</v>
      </c>
      <c r="CQ12" s="16">
        <f t="shared" si="49"/>
        <v>2223</v>
      </c>
      <c r="CR12" s="19">
        <f t="shared" si="50"/>
        <v>5362.2191857794569</v>
      </c>
      <c r="CS12" s="68">
        <f t="shared" si="51"/>
        <v>16</v>
      </c>
      <c r="CT12" s="18">
        <f>'Ohio Intensities'!R12</f>
        <v>5.0281866304853109</v>
      </c>
      <c r="CU12" s="17">
        <f>Design!$I$24*'Area A'!CT12*Design!$I$23</f>
        <v>8.6484810044347409</v>
      </c>
      <c r="CV12" s="18">
        <v>0</v>
      </c>
      <c r="CW12" s="18">
        <v>0</v>
      </c>
      <c r="CX12" s="18">
        <f>Design!$I$22</f>
        <v>10</v>
      </c>
      <c r="CY12" s="18">
        <f t="shared" si="52"/>
        <v>8.6484810044347409</v>
      </c>
      <c r="CZ12" s="18">
        <f t="shared" si="53"/>
        <v>16</v>
      </c>
      <c r="DA12" s="18">
        <f t="shared" si="54"/>
        <v>8.6484810044347409</v>
      </c>
      <c r="DB12" s="18">
        <f t="shared" si="55"/>
        <v>26</v>
      </c>
      <c r="DC12" s="18">
        <v>0</v>
      </c>
      <c r="DD12" s="18">
        <f t="shared" si="56"/>
        <v>8302.541764257352</v>
      </c>
      <c r="DE12" s="18">
        <f t="shared" si="57"/>
        <v>-0.86484810044347404</v>
      </c>
      <c r="DF12" s="16">
        <f t="shared" si="58"/>
        <v>22.486050611530324</v>
      </c>
      <c r="DG12" s="17">
        <f>(Design!$N$71-'Area A'!DF12)/'Area A'!DE12</f>
        <v>22.704623622878298</v>
      </c>
      <c r="DH12" s="18">
        <v>0</v>
      </c>
      <c r="DI12" s="18">
        <v>0</v>
      </c>
      <c r="DJ12" s="18">
        <f t="shared" si="59"/>
        <v>22.704623622878298</v>
      </c>
      <c r="DK12" s="18">
        <f t="shared" si="60"/>
        <v>22.704623622878298</v>
      </c>
      <c r="DL12" s="18">
        <f>Design!$N$71</f>
        <v>2.85</v>
      </c>
      <c r="DM12" s="18">
        <f t="shared" si="61"/>
        <v>26</v>
      </c>
      <c r="DN12" s="18">
        <v>0</v>
      </c>
      <c r="DO12" s="16">
        <f t="shared" si="62"/>
        <v>2223.0000000000005</v>
      </c>
      <c r="DP12" s="19">
        <f t="shared" si="63"/>
        <v>6079.541764257352</v>
      </c>
      <c r="DQ12" s="68">
        <f t="shared" si="64"/>
        <v>16</v>
      </c>
      <c r="DR12" s="18">
        <f>'Ohio Intensities'!V12</f>
        <v>5.4495200356613847</v>
      </c>
      <c r="DS12" s="17">
        <f>Design!$I$24*'Area A'!DR12*Design!$I$23</f>
        <v>9.3731744613375874</v>
      </c>
      <c r="DT12" s="18">
        <v>0</v>
      </c>
      <c r="DU12" s="18">
        <v>0</v>
      </c>
      <c r="DV12" s="18">
        <f>Design!$I$22</f>
        <v>10</v>
      </c>
      <c r="DW12" s="18">
        <f t="shared" si="65"/>
        <v>9.3731744613375874</v>
      </c>
      <c r="DX12" s="18">
        <f t="shared" si="66"/>
        <v>16</v>
      </c>
      <c r="DY12" s="18">
        <f t="shared" si="67"/>
        <v>9.3731744613375874</v>
      </c>
      <c r="DZ12" s="18">
        <f t="shared" si="68"/>
        <v>26</v>
      </c>
      <c r="EA12" s="18">
        <v>0</v>
      </c>
      <c r="EB12" s="18">
        <f t="shared" si="69"/>
        <v>8998.2474828840841</v>
      </c>
      <c r="EC12" s="18">
        <f t="shared" si="70"/>
        <v>-0.93731744613375878</v>
      </c>
      <c r="ED12" s="16">
        <f t="shared" si="71"/>
        <v>24.370253599477728</v>
      </c>
      <c r="EE12" s="17">
        <f>(Design!$N$72-'Area A'!ED12)/'Area A'!EC12</f>
        <v>22.959407923371465</v>
      </c>
      <c r="EF12" s="18">
        <v>0</v>
      </c>
      <c r="EG12" s="18">
        <v>0</v>
      </c>
      <c r="EH12" s="18">
        <f t="shared" si="72"/>
        <v>22.959407923371465</v>
      </c>
      <c r="EI12" s="18">
        <f t="shared" si="73"/>
        <v>22.959407923371465</v>
      </c>
      <c r="EJ12" s="18">
        <f>Design!$N$72</f>
        <v>2.85</v>
      </c>
      <c r="EK12" s="18">
        <f t="shared" si="74"/>
        <v>26</v>
      </c>
      <c r="EL12" s="18">
        <v>0</v>
      </c>
      <c r="EM12" s="16">
        <f t="shared" si="75"/>
        <v>2223.0000000000005</v>
      </c>
      <c r="EN12" s="19">
        <f t="shared" si="76"/>
        <v>6775.2474828840841</v>
      </c>
      <c r="EO12" s="19">
        <f t="shared" si="77"/>
        <v>16</v>
      </c>
    </row>
    <row r="13" spans="1:145" x14ac:dyDescent="0.25">
      <c r="A13" s="68">
        <f t="shared" si="78"/>
        <v>17</v>
      </c>
      <c r="B13" s="18">
        <f>'Ohio Intensities'!B13</f>
        <v>2.8120914411178446</v>
      </c>
      <c r="C13" s="17">
        <f>Design!$I$24*'Area A'!B13*Design!$I$23</f>
        <v>4.8367972787226954</v>
      </c>
      <c r="D13" s="18">
        <v>0</v>
      </c>
      <c r="E13" s="18">
        <v>0</v>
      </c>
      <c r="F13" s="18">
        <f>Design!$I$22</f>
        <v>10</v>
      </c>
      <c r="G13" s="18">
        <f t="shared" si="2"/>
        <v>4.8367972787226954</v>
      </c>
      <c r="H13" s="18">
        <f t="shared" si="3"/>
        <v>17</v>
      </c>
      <c r="I13" s="18">
        <f t="shared" si="4"/>
        <v>4.8367972787226954</v>
      </c>
      <c r="J13" s="18">
        <f t="shared" si="5"/>
        <v>27</v>
      </c>
      <c r="K13" s="18">
        <v>0</v>
      </c>
      <c r="L13" s="18">
        <f t="shared" si="6"/>
        <v>4933.5332242971499</v>
      </c>
      <c r="M13" s="18">
        <f t="shared" si="7"/>
        <v>-0.48367972787226954</v>
      </c>
      <c r="N13" s="16">
        <f t="shared" si="8"/>
        <v>13.059352652551278</v>
      </c>
      <c r="O13" s="17">
        <f>(Design!$N$67-'Area A'!N13)/'Area A'!M13</f>
        <v>22.761658217477819</v>
      </c>
      <c r="P13" s="18">
        <v>0</v>
      </c>
      <c r="Q13" s="18">
        <v>0</v>
      </c>
      <c r="R13" s="18">
        <f t="shared" si="9"/>
        <v>22.761658217477819</v>
      </c>
      <c r="S13" s="18">
        <f t="shared" si="10"/>
        <v>22.761658217477819</v>
      </c>
      <c r="T13" s="18">
        <f>Design!$N$67</f>
        <v>2.0499999999999998</v>
      </c>
      <c r="U13" s="18">
        <f t="shared" si="0"/>
        <v>27</v>
      </c>
      <c r="V13" s="18">
        <v>0</v>
      </c>
      <c r="W13" s="16">
        <f t="shared" si="11"/>
        <v>1660.4999999999998</v>
      </c>
      <c r="X13" s="19">
        <f t="shared" si="12"/>
        <v>3273.0332242971499</v>
      </c>
      <c r="Y13" s="68">
        <f t="shared" si="1"/>
        <v>17</v>
      </c>
      <c r="Z13" s="18">
        <f>'Ohio Intensities'!F13</f>
        <v>3.4218711756697942</v>
      </c>
      <c r="AA13" s="17">
        <f>Design!$I$24*'Area A'!Z13*Design!$I$23</f>
        <v>5.8856184221520493</v>
      </c>
      <c r="AB13" s="18">
        <v>0</v>
      </c>
      <c r="AC13" s="18">
        <v>0</v>
      </c>
      <c r="AD13" s="18">
        <f>Design!$I$22</f>
        <v>10</v>
      </c>
      <c r="AE13" s="18">
        <f t="shared" si="13"/>
        <v>5.8856184221520493</v>
      </c>
      <c r="AF13" s="18">
        <f t="shared" si="14"/>
        <v>17</v>
      </c>
      <c r="AG13" s="18">
        <f t="shared" si="15"/>
        <v>5.8856184221520493</v>
      </c>
      <c r="AH13" s="18">
        <f t="shared" si="16"/>
        <v>27</v>
      </c>
      <c r="AI13" s="18">
        <v>0</v>
      </c>
      <c r="AJ13" s="18">
        <f t="shared" si="17"/>
        <v>6003.3307905950905</v>
      </c>
      <c r="AK13" s="18">
        <f t="shared" si="18"/>
        <v>-0.58856184221520491</v>
      </c>
      <c r="AL13" s="16">
        <f t="shared" si="19"/>
        <v>15.891169739810532</v>
      </c>
      <c r="AM13" s="17">
        <f>(Design!$N$68-'Area A'!AL13)/'Area A'!AK13</f>
        <v>22.752358001003593</v>
      </c>
      <c r="AN13" s="18">
        <v>0</v>
      </c>
      <c r="AO13" s="18">
        <v>0</v>
      </c>
      <c r="AP13" s="18">
        <f t="shared" si="20"/>
        <v>22.752358001003593</v>
      </c>
      <c r="AQ13" s="18">
        <f t="shared" si="21"/>
        <v>22.752358001003593</v>
      </c>
      <c r="AR13" s="18">
        <f>Design!$N$68</f>
        <v>2.5</v>
      </c>
      <c r="AS13" s="18">
        <f t="shared" si="22"/>
        <v>27</v>
      </c>
      <c r="AT13" s="18">
        <v>0</v>
      </c>
      <c r="AU13" s="16">
        <f t="shared" si="23"/>
        <v>2025</v>
      </c>
      <c r="AV13" s="19">
        <f t="shared" si="24"/>
        <v>3978.3307905950905</v>
      </c>
      <c r="AW13" s="68">
        <f t="shared" si="25"/>
        <v>17</v>
      </c>
      <c r="AX13" s="18">
        <f>'Ohio Intensities'!J13</f>
        <v>3.8797583170845193</v>
      </c>
      <c r="AY13" s="17">
        <f>Design!$I$24*'Area A'!AX13*Design!$I$23</f>
        <v>6.6731843053853774</v>
      </c>
      <c r="AZ13" s="18">
        <v>0</v>
      </c>
      <c r="BA13" s="18">
        <v>0</v>
      </c>
      <c r="BB13" s="18">
        <f>Design!$I$22</f>
        <v>10</v>
      </c>
      <c r="BC13" s="18">
        <f t="shared" si="26"/>
        <v>6.6731843053853774</v>
      </c>
      <c r="BD13" s="18">
        <f t="shared" si="27"/>
        <v>17</v>
      </c>
      <c r="BE13" s="18">
        <f t="shared" si="28"/>
        <v>6.6731843053853774</v>
      </c>
      <c r="BF13" s="18">
        <f t="shared" si="29"/>
        <v>27</v>
      </c>
      <c r="BG13" s="18">
        <v>0</v>
      </c>
      <c r="BH13" s="18">
        <f t="shared" si="30"/>
        <v>6806.647991493086</v>
      </c>
      <c r="BI13" s="18">
        <f t="shared" si="31"/>
        <v>-0.66731843053853779</v>
      </c>
      <c r="BJ13" s="16">
        <f t="shared" si="32"/>
        <v>18.017597624540521</v>
      </c>
      <c r="BK13" s="17">
        <f>(Design!$N$69-'Area A'!BJ13)/'Area A'!BI13</f>
        <v>22.729175353811225</v>
      </c>
      <c r="BL13" s="18">
        <v>0</v>
      </c>
      <c r="BM13" s="18">
        <v>0</v>
      </c>
      <c r="BN13" s="18">
        <f t="shared" si="33"/>
        <v>22.729175353811225</v>
      </c>
      <c r="BO13" s="18">
        <f t="shared" si="34"/>
        <v>22.729175353811225</v>
      </c>
      <c r="BP13" s="18">
        <f>Design!$N$69</f>
        <v>2.85</v>
      </c>
      <c r="BQ13" s="18">
        <f t="shared" si="35"/>
        <v>27</v>
      </c>
      <c r="BR13" s="18">
        <v>0</v>
      </c>
      <c r="BS13" s="16">
        <f t="shared" si="36"/>
        <v>2308.5</v>
      </c>
      <c r="BT13" s="19">
        <f t="shared" si="37"/>
        <v>4498.147991493086</v>
      </c>
      <c r="BU13" s="68">
        <f t="shared" si="38"/>
        <v>17</v>
      </c>
      <c r="BV13" s="18">
        <f>'Ohio Intensities'!N13</f>
        <v>4.4602510510617677</v>
      </c>
      <c r="BW13" s="17">
        <f>Design!$I$24*'Area A'!BV13*Design!$I$23</f>
        <v>7.6716318078262455</v>
      </c>
      <c r="BX13" s="18">
        <v>0</v>
      </c>
      <c r="BY13" s="18">
        <v>0</v>
      </c>
      <c r="BZ13" s="18">
        <f>Design!$I$22</f>
        <v>10</v>
      </c>
      <c r="CA13" s="18">
        <f t="shared" si="39"/>
        <v>7.6716318078262455</v>
      </c>
      <c r="CB13" s="18">
        <f t="shared" si="40"/>
        <v>17</v>
      </c>
      <c r="CC13" s="18">
        <f t="shared" si="41"/>
        <v>7.6716318078262455</v>
      </c>
      <c r="CD13" s="18">
        <f t="shared" si="42"/>
        <v>27</v>
      </c>
      <c r="CE13" s="18">
        <v>0</v>
      </c>
      <c r="CF13" s="18">
        <f t="shared" si="43"/>
        <v>7825.0644439827702</v>
      </c>
      <c r="CG13" s="18">
        <f t="shared" si="44"/>
        <v>-0.76716318078262458</v>
      </c>
      <c r="CH13" s="16">
        <f t="shared" si="45"/>
        <v>20.713405881130864</v>
      </c>
      <c r="CI13" s="17">
        <f>(Design!$N$70-'Area A'!CH13)/'Area A'!CG13</f>
        <v>23.28501462088866</v>
      </c>
      <c r="CJ13" s="18">
        <v>0</v>
      </c>
      <c r="CK13" s="18">
        <v>0</v>
      </c>
      <c r="CL13" s="18">
        <f t="shared" si="46"/>
        <v>23.28501462088866</v>
      </c>
      <c r="CM13" s="18">
        <f t="shared" si="47"/>
        <v>23.28501462088866</v>
      </c>
      <c r="CN13" s="18">
        <f>Design!$N$70</f>
        <v>2.85</v>
      </c>
      <c r="CO13" s="18">
        <f t="shared" si="48"/>
        <v>27</v>
      </c>
      <c r="CP13" s="18">
        <v>0</v>
      </c>
      <c r="CQ13" s="16">
        <f t="shared" si="49"/>
        <v>2308.5</v>
      </c>
      <c r="CR13" s="19">
        <f t="shared" si="50"/>
        <v>5516.5644439827702</v>
      </c>
      <c r="CS13" s="68">
        <f t="shared" si="51"/>
        <v>17</v>
      </c>
      <c r="CT13" s="18">
        <f>'Ohio Intensities'!R13</f>
        <v>4.8859265471716125</v>
      </c>
      <c r="CU13" s="17">
        <f>Design!$I$24*'Area A'!CT13*Design!$I$23</f>
        <v>8.4037936611351789</v>
      </c>
      <c r="CV13" s="18">
        <v>0</v>
      </c>
      <c r="CW13" s="18">
        <v>0</v>
      </c>
      <c r="CX13" s="18">
        <f>Design!$I$22</f>
        <v>10</v>
      </c>
      <c r="CY13" s="18">
        <f t="shared" si="52"/>
        <v>8.4037936611351789</v>
      </c>
      <c r="CZ13" s="18">
        <f t="shared" si="53"/>
        <v>17</v>
      </c>
      <c r="DA13" s="18">
        <f t="shared" si="54"/>
        <v>8.4037936611351789</v>
      </c>
      <c r="DB13" s="18">
        <f t="shared" si="55"/>
        <v>27</v>
      </c>
      <c r="DC13" s="18">
        <v>0</v>
      </c>
      <c r="DD13" s="18">
        <f t="shared" si="56"/>
        <v>8571.869534357882</v>
      </c>
      <c r="DE13" s="18">
        <f t="shared" si="57"/>
        <v>-0.84037936611351793</v>
      </c>
      <c r="DF13" s="16">
        <f t="shared" si="58"/>
        <v>22.690242885064983</v>
      </c>
      <c r="DG13" s="17">
        <f>(Design!$N$71-'Area A'!DF13)/'Area A'!DE13</f>
        <v>23.608674469031374</v>
      </c>
      <c r="DH13" s="18">
        <v>0</v>
      </c>
      <c r="DI13" s="18">
        <v>0</v>
      </c>
      <c r="DJ13" s="18">
        <f t="shared" si="59"/>
        <v>23.608674469031374</v>
      </c>
      <c r="DK13" s="18">
        <f t="shared" si="60"/>
        <v>23.608674469031374</v>
      </c>
      <c r="DL13" s="18">
        <f>Design!$N$71</f>
        <v>2.85</v>
      </c>
      <c r="DM13" s="18">
        <f t="shared" si="61"/>
        <v>27</v>
      </c>
      <c r="DN13" s="18">
        <v>0</v>
      </c>
      <c r="DO13" s="16">
        <f t="shared" si="62"/>
        <v>2308.4999999999995</v>
      </c>
      <c r="DP13" s="19">
        <f t="shared" si="63"/>
        <v>6263.369534357882</v>
      </c>
      <c r="DQ13" s="68">
        <f t="shared" si="64"/>
        <v>17</v>
      </c>
      <c r="DR13" s="18">
        <f>'Ohio Intensities'!V13</f>
        <v>5.2994255034052467</v>
      </c>
      <c r="DS13" s="17">
        <f>Design!$I$24*'Area A'!DR13*Design!$I$23</f>
        <v>9.1150118658570296</v>
      </c>
      <c r="DT13" s="18">
        <v>0</v>
      </c>
      <c r="DU13" s="18">
        <v>0</v>
      </c>
      <c r="DV13" s="18">
        <f>Design!$I$22</f>
        <v>10</v>
      </c>
      <c r="DW13" s="18">
        <f t="shared" si="65"/>
        <v>9.1150118658570296</v>
      </c>
      <c r="DX13" s="18">
        <f t="shared" si="66"/>
        <v>17</v>
      </c>
      <c r="DY13" s="18">
        <f t="shared" si="67"/>
        <v>9.1150118658570296</v>
      </c>
      <c r="DZ13" s="18">
        <f t="shared" si="68"/>
        <v>27</v>
      </c>
      <c r="EA13" s="18">
        <v>0</v>
      </c>
      <c r="EB13" s="18">
        <f t="shared" si="69"/>
        <v>9297.3121031741703</v>
      </c>
      <c r="EC13" s="18">
        <f t="shared" si="70"/>
        <v>-0.911501186585703</v>
      </c>
      <c r="ED13" s="16">
        <f t="shared" si="71"/>
        <v>24.610532037813982</v>
      </c>
      <c r="EE13" s="17">
        <f>(Design!$N$72-'Area A'!ED13)/'Area A'!EC13</f>
        <v>23.873289862983594</v>
      </c>
      <c r="EF13" s="18">
        <v>0</v>
      </c>
      <c r="EG13" s="18">
        <v>0</v>
      </c>
      <c r="EH13" s="18">
        <f t="shared" si="72"/>
        <v>23.873289862983594</v>
      </c>
      <c r="EI13" s="18">
        <f t="shared" si="73"/>
        <v>23.873289862983594</v>
      </c>
      <c r="EJ13" s="18">
        <f>Design!$N$72</f>
        <v>2.85</v>
      </c>
      <c r="EK13" s="18">
        <f t="shared" si="74"/>
        <v>27</v>
      </c>
      <c r="EL13" s="18">
        <v>0</v>
      </c>
      <c r="EM13" s="16">
        <f t="shared" si="75"/>
        <v>2308.5</v>
      </c>
      <c r="EN13" s="19">
        <f t="shared" si="76"/>
        <v>6988.8121031741703</v>
      </c>
      <c r="EO13" s="19">
        <f t="shared" si="77"/>
        <v>17</v>
      </c>
    </row>
    <row r="14" spans="1:145" x14ac:dyDescent="0.25">
      <c r="A14" s="68">
        <f t="shared" si="78"/>
        <v>18</v>
      </c>
      <c r="B14" s="18">
        <f>'Ohio Intensities'!B14</f>
        <v>2.722388309103962</v>
      </c>
      <c r="C14" s="17">
        <f>Design!$I$24*'Area A'!B14*Design!$I$23</f>
        <v>4.6825078916588172</v>
      </c>
      <c r="D14" s="18">
        <v>0</v>
      </c>
      <c r="E14" s="18">
        <v>0</v>
      </c>
      <c r="F14" s="18">
        <f>Design!$I$22</f>
        <v>10</v>
      </c>
      <c r="G14" s="18">
        <f t="shared" si="2"/>
        <v>4.6825078916588172</v>
      </c>
      <c r="H14" s="18">
        <f t="shared" si="3"/>
        <v>18</v>
      </c>
      <c r="I14" s="18">
        <f t="shared" si="4"/>
        <v>4.6825078916588172</v>
      </c>
      <c r="J14" s="18">
        <f t="shared" si="5"/>
        <v>28</v>
      </c>
      <c r="K14" s="18">
        <v>0</v>
      </c>
      <c r="L14" s="18">
        <f t="shared" si="6"/>
        <v>5057.1085229915225</v>
      </c>
      <c r="M14" s="18">
        <f t="shared" si="7"/>
        <v>-0.4682507891658817</v>
      </c>
      <c r="N14" s="16">
        <f t="shared" si="8"/>
        <v>13.111022096644687</v>
      </c>
      <c r="O14" s="17">
        <f>(Design!$N$67-'Area A'!N14)/'Area A'!M14</f>
        <v>23.622004175045245</v>
      </c>
      <c r="P14" s="18">
        <v>0</v>
      </c>
      <c r="Q14" s="18">
        <v>0</v>
      </c>
      <c r="R14" s="18">
        <f t="shared" si="9"/>
        <v>23.622004175045245</v>
      </c>
      <c r="S14" s="18">
        <f t="shared" si="10"/>
        <v>23.622004175045245</v>
      </c>
      <c r="T14" s="18">
        <f>Design!$N$67</f>
        <v>2.0499999999999998</v>
      </c>
      <c r="U14" s="18">
        <f t="shared" si="0"/>
        <v>28</v>
      </c>
      <c r="V14" s="18">
        <v>0</v>
      </c>
      <c r="W14" s="16">
        <f t="shared" si="11"/>
        <v>1721.9999999999998</v>
      </c>
      <c r="X14" s="19">
        <f t="shared" si="12"/>
        <v>3335.1085229915225</v>
      </c>
      <c r="Y14" s="68">
        <f t="shared" si="1"/>
        <v>18</v>
      </c>
      <c r="Z14" s="18">
        <f>'Ohio Intensities'!F14</f>
        <v>3.3185154950839366</v>
      </c>
      <c r="AA14" s="17">
        <f>Design!$I$24*'Area A'!Z14*Design!$I$23</f>
        <v>5.7078466515443749</v>
      </c>
      <c r="AB14" s="18">
        <v>0</v>
      </c>
      <c r="AC14" s="18">
        <v>0</v>
      </c>
      <c r="AD14" s="18">
        <f>Design!$I$22</f>
        <v>10</v>
      </c>
      <c r="AE14" s="18">
        <f t="shared" si="13"/>
        <v>5.7078466515443749</v>
      </c>
      <c r="AF14" s="18">
        <f t="shared" si="14"/>
        <v>18</v>
      </c>
      <c r="AG14" s="18">
        <f t="shared" si="15"/>
        <v>5.7078466515443749</v>
      </c>
      <c r="AH14" s="18">
        <f t="shared" si="16"/>
        <v>28</v>
      </c>
      <c r="AI14" s="18">
        <v>0</v>
      </c>
      <c r="AJ14" s="18">
        <f t="shared" si="17"/>
        <v>6164.4743836679245</v>
      </c>
      <c r="AK14" s="18">
        <f t="shared" si="18"/>
        <v>-0.57078466515443749</v>
      </c>
      <c r="AL14" s="16">
        <f t="shared" si="19"/>
        <v>15.981970624324251</v>
      </c>
      <c r="AM14" s="17">
        <f>(Design!$N$68-'Area A'!AL14)/'Area A'!AK14</f>
        <v>23.620064531124761</v>
      </c>
      <c r="AN14" s="18">
        <v>0</v>
      </c>
      <c r="AO14" s="18">
        <v>0</v>
      </c>
      <c r="AP14" s="18">
        <f t="shared" si="20"/>
        <v>23.620064531124761</v>
      </c>
      <c r="AQ14" s="18">
        <f t="shared" si="21"/>
        <v>23.620064531124761</v>
      </c>
      <c r="AR14" s="18">
        <f>Design!$N$68</f>
        <v>2.5</v>
      </c>
      <c r="AS14" s="18">
        <f t="shared" si="22"/>
        <v>28</v>
      </c>
      <c r="AT14" s="18">
        <v>0</v>
      </c>
      <c r="AU14" s="16">
        <f t="shared" si="23"/>
        <v>2100</v>
      </c>
      <c r="AV14" s="19">
        <f t="shared" si="24"/>
        <v>4064.4743836679245</v>
      </c>
      <c r="AW14" s="68">
        <f t="shared" si="25"/>
        <v>18</v>
      </c>
      <c r="AX14" s="18">
        <f>'Ohio Intensities'!J14</f>
        <v>3.766800513599633</v>
      </c>
      <c r="AY14" s="17">
        <f>Design!$I$24*'Area A'!AX14*Design!$I$23</f>
        <v>6.4788968833913732</v>
      </c>
      <c r="AZ14" s="18">
        <v>0</v>
      </c>
      <c r="BA14" s="18">
        <v>0</v>
      </c>
      <c r="BB14" s="18">
        <f>Design!$I$22</f>
        <v>10</v>
      </c>
      <c r="BC14" s="18">
        <f t="shared" si="26"/>
        <v>6.4788968833913732</v>
      </c>
      <c r="BD14" s="18">
        <f t="shared" si="27"/>
        <v>18</v>
      </c>
      <c r="BE14" s="18">
        <f t="shared" si="28"/>
        <v>6.4788968833913732</v>
      </c>
      <c r="BF14" s="18">
        <f t="shared" si="29"/>
        <v>28</v>
      </c>
      <c r="BG14" s="18">
        <v>0</v>
      </c>
      <c r="BH14" s="18">
        <f t="shared" si="30"/>
        <v>6997.2086340626829</v>
      </c>
      <c r="BI14" s="18">
        <f t="shared" si="31"/>
        <v>-0.64788968833913729</v>
      </c>
      <c r="BJ14" s="16">
        <f t="shared" si="32"/>
        <v>18.140911273495846</v>
      </c>
      <c r="BK14" s="17">
        <f>(Design!$N$69-'Area A'!BJ14)/'Area A'!BI14</f>
        <v>23.601103009825696</v>
      </c>
      <c r="BL14" s="18">
        <v>0</v>
      </c>
      <c r="BM14" s="18">
        <v>0</v>
      </c>
      <c r="BN14" s="18">
        <f t="shared" si="33"/>
        <v>23.601103009825696</v>
      </c>
      <c r="BO14" s="18">
        <f t="shared" si="34"/>
        <v>23.601103009825696</v>
      </c>
      <c r="BP14" s="18">
        <f>Design!$N$69</f>
        <v>2.85</v>
      </c>
      <c r="BQ14" s="18">
        <f t="shared" si="35"/>
        <v>28</v>
      </c>
      <c r="BR14" s="18">
        <v>0</v>
      </c>
      <c r="BS14" s="16">
        <f t="shared" si="36"/>
        <v>2394.0000000000005</v>
      </c>
      <c r="BT14" s="19">
        <f t="shared" si="37"/>
        <v>4603.2086340626829</v>
      </c>
      <c r="BU14" s="68">
        <f t="shared" si="38"/>
        <v>18</v>
      </c>
      <c r="BV14" s="18">
        <f>'Ohio Intensities'!N14</f>
        <v>4.3351057029985185</v>
      </c>
      <c r="BW14" s="17">
        <f>Design!$I$24*'Area A'!BV14*Design!$I$23</f>
        <v>7.4563818091574561</v>
      </c>
      <c r="BX14" s="18">
        <v>0</v>
      </c>
      <c r="BY14" s="18">
        <v>0</v>
      </c>
      <c r="BZ14" s="18">
        <f>Design!$I$22</f>
        <v>10</v>
      </c>
      <c r="CA14" s="18">
        <f t="shared" si="39"/>
        <v>7.4563818091574561</v>
      </c>
      <c r="CB14" s="18">
        <f t="shared" si="40"/>
        <v>18</v>
      </c>
      <c r="CC14" s="18">
        <f t="shared" si="41"/>
        <v>7.4563818091574561</v>
      </c>
      <c r="CD14" s="18">
        <f t="shared" si="42"/>
        <v>28</v>
      </c>
      <c r="CE14" s="18">
        <v>0</v>
      </c>
      <c r="CF14" s="18">
        <f t="shared" si="43"/>
        <v>8052.8923538900517</v>
      </c>
      <c r="CG14" s="18">
        <f t="shared" si="44"/>
        <v>-0.74563818091574563</v>
      </c>
      <c r="CH14" s="16">
        <f t="shared" si="45"/>
        <v>20.87786906564088</v>
      </c>
      <c r="CI14" s="17">
        <f>(Design!$N$70-'Area A'!CH14)/'Area A'!CG14</f>
        <v>24.177770837191023</v>
      </c>
      <c r="CJ14" s="18">
        <v>0</v>
      </c>
      <c r="CK14" s="18">
        <v>0</v>
      </c>
      <c r="CL14" s="18">
        <f t="shared" si="46"/>
        <v>24.177770837191023</v>
      </c>
      <c r="CM14" s="18">
        <f t="shared" si="47"/>
        <v>24.177770837191023</v>
      </c>
      <c r="CN14" s="18">
        <f>Design!$N$70</f>
        <v>2.85</v>
      </c>
      <c r="CO14" s="18">
        <f t="shared" si="48"/>
        <v>28</v>
      </c>
      <c r="CP14" s="18">
        <v>0</v>
      </c>
      <c r="CQ14" s="16">
        <f t="shared" si="49"/>
        <v>2394.0000000000005</v>
      </c>
      <c r="CR14" s="19">
        <f t="shared" si="50"/>
        <v>5658.8923538900508</v>
      </c>
      <c r="CS14" s="68">
        <f t="shared" si="51"/>
        <v>18</v>
      </c>
      <c r="CT14" s="18">
        <f>'Ohio Intensities'!R14</f>
        <v>4.7525182356758719</v>
      </c>
      <c r="CU14" s="17">
        <f>Design!$I$24*'Area A'!CT14*Design!$I$23</f>
        <v>8.1743313653625052</v>
      </c>
      <c r="CV14" s="18">
        <v>0</v>
      </c>
      <c r="CW14" s="18">
        <v>0</v>
      </c>
      <c r="CX14" s="18">
        <f>Design!$I$22</f>
        <v>10</v>
      </c>
      <c r="CY14" s="18">
        <f t="shared" si="52"/>
        <v>8.1743313653625052</v>
      </c>
      <c r="CZ14" s="18">
        <f t="shared" si="53"/>
        <v>18</v>
      </c>
      <c r="DA14" s="18">
        <f t="shared" si="54"/>
        <v>8.1743313653625052</v>
      </c>
      <c r="DB14" s="18">
        <f t="shared" si="55"/>
        <v>28</v>
      </c>
      <c r="DC14" s="18">
        <v>0</v>
      </c>
      <c r="DD14" s="18">
        <f t="shared" si="56"/>
        <v>8828.2778745915057</v>
      </c>
      <c r="DE14" s="18">
        <f t="shared" si="57"/>
        <v>-0.81743313653625049</v>
      </c>
      <c r="DF14" s="16">
        <f t="shared" si="58"/>
        <v>22.888127823015012</v>
      </c>
      <c r="DG14" s="17">
        <f>(Design!$N$71-'Area A'!DF14)/'Area A'!DE14</f>
        <v>24.513476304525103</v>
      </c>
      <c r="DH14" s="18">
        <v>0</v>
      </c>
      <c r="DI14" s="18">
        <v>0</v>
      </c>
      <c r="DJ14" s="18">
        <f t="shared" si="59"/>
        <v>24.513476304525103</v>
      </c>
      <c r="DK14" s="18">
        <f t="shared" si="60"/>
        <v>24.513476304525103</v>
      </c>
      <c r="DL14" s="18">
        <f>Design!$N$71</f>
        <v>2.85</v>
      </c>
      <c r="DM14" s="18">
        <f t="shared" si="61"/>
        <v>28</v>
      </c>
      <c r="DN14" s="18">
        <v>0</v>
      </c>
      <c r="DO14" s="16">
        <f t="shared" si="62"/>
        <v>2394.0000000000005</v>
      </c>
      <c r="DP14" s="19">
        <f t="shared" si="63"/>
        <v>6434.2778745915057</v>
      </c>
      <c r="DQ14" s="68">
        <f t="shared" si="64"/>
        <v>18</v>
      </c>
      <c r="DR14" s="18">
        <f>'Ohio Intensities'!V14</f>
        <v>5.1586090789701151</v>
      </c>
      <c r="DS14" s="17">
        <f>Design!$I$24*'Area A'!DR14*Design!$I$23</f>
        <v>8.872807615828604</v>
      </c>
      <c r="DT14" s="18">
        <v>0</v>
      </c>
      <c r="DU14" s="18">
        <v>0</v>
      </c>
      <c r="DV14" s="18">
        <f>Design!$I$22</f>
        <v>10</v>
      </c>
      <c r="DW14" s="18">
        <f t="shared" si="65"/>
        <v>8.872807615828604</v>
      </c>
      <c r="DX14" s="18">
        <f t="shared" si="66"/>
        <v>18</v>
      </c>
      <c r="DY14" s="18">
        <f t="shared" si="67"/>
        <v>8.872807615828604</v>
      </c>
      <c r="DZ14" s="18">
        <f t="shared" si="68"/>
        <v>28</v>
      </c>
      <c r="EA14" s="18">
        <v>0</v>
      </c>
      <c r="EB14" s="18">
        <f t="shared" si="69"/>
        <v>9582.6322250948924</v>
      </c>
      <c r="EC14" s="18">
        <f t="shared" si="70"/>
        <v>-0.8872807615828604</v>
      </c>
      <c r="ED14" s="16">
        <f t="shared" si="71"/>
        <v>24.843861324320091</v>
      </c>
      <c r="EE14" s="17">
        <f>(Design!$N$72-'Area A'!ED14)/'Area A'!EC14</f>
        <v>24.787938921479874</v>
      </c>
      <c r="EF14" s="18">
        <v>0</v>
      </c>
      <c r="EG14" s="18">
        <v>0</v>
      </c>
      <c r="EH14" s="18">
        <f t="shared" si="72"/>
        <v>24.787938921479874</v>
      </c>
      <c r="EI14" s="18">
        <f t="shared" si="73"/>
        <v>24.787938921479874</v>
      </c>
      <c r="EJ14" s="18">
        <f>Design!$N$72</f>
        <v>2.85</v>
      </c>
      <c r="EK14" s="18">
        <f t="shared" si="74"/>
        <v>28</v>
      </c>
      <c r="EL14" s="18">
        <v>0</v>
      </c>
      <c r="EM14" s="16">
        <f t="shared" si="75"/>
        <v>2394.0000000000005</v>
      </c>
      <c r="EN14" s="19">
        <f t="shared" si="76"/>
        <v>7188.6322250948924</v>
      </c>
      <c r="EO14" s="19">
        <f t="shared" si="77"/>
        <v>18</v>
      </c>
    </row>
    <row r="15" spans="1:145" x14ac:dyDescent="0.25">
      <c r="A15" s="68">
        <f t="shared" si="78"/>
        <v>19</v>
      </c>
      <c r="B15" s="18">
        <f>'Ohio Intensities'!B15</f>
        <v>2.6386561237523702</v>
      </c>
      <c r="C15" s="17">
        <f>Design!$I$24*'Area A'!B15*Design!$I$23</f>
        <v>4.53848853285408</v>
      </c>
      <c r="D15" s="18">
        <v>0</v>
      </c>
      <c r="E15" s="18">
        <v>0</v>
      </c>
      <c r="F15" s="18">
        <f>Design!$I$22</f>
        <v>10</v>
      </c>
      <c r="G15" s="18">
        <f t="shared" si="2"/>
        <v>4.53848853285408</v>
      </c>
      <c r="H15" s="18">
        <f t="shared" si="3"/>
        <v>19</v>
      </c>
      <c r="I15" s="18">
        <f t="shared" si="4"/>
        <v>4.53848853285408</v>
      </c>
      <c r="J15" s="18">
        <f t="shared" si="5"/>
        <v>29</v>
      </c>
      <c r="K15" s="18">
        <v>0</v>
      </c>
      <c r="L15" s="18">
        <f t="shared" si="6"/>
        <v>5173.8769274536517</v>
      </c>
      <c r="M15" s="18">
        <f t="shared" si="7"/>
        <v>-0.45384885328540803</v>
      </c>
      <c r="N15" s="16">
        <f t="shared" si="8"/>
        <v>13.161616745276833</v>
      </c>
      <c r="O15" s="17">
        <f>(Design!$N$67-'Area A'!N15)/'Area A'!M15</f>
        <v>24.483077713736488</v>
      </c>
      <c r="P15" s="18">
        <v>0</v>
      </c>
      <c r="Q15" s="18">
        <v>0</v>
      </c>
      <c r="R15" s="18">
        <f t="shared" si="9"/>
        <v>24.483077713736488</v>
      </c>
      <c r="S15" s="18">
        <f t="shared" si="10"/>
        <v>24.483077713736488</v>
      </c>
      <c r="T15" s="18">
        <f>Design!$N$67</f>
        <v>2.0499999999999998</v>
      </c>
      <c r="U15" s="18">
        <f t="shared" si="0"/>
        <v>29</v>
      </c>
      <c r="V15" s="18">
        <v>0</v>
      </c>
      <c r="W15" s="16">
        <f t="shared" si="11"/>
        <v>1783.4999999999995</v>
      </c>
      <c r="X15" s="19">
        <f t="shared" si="12"/>
        <v>3390.3769274536521</v>
      </c>
      <c r="Y15" s="68">
        <f t="shared" si="1"/>
        <v>19</v>
      </c>
      <c r="Z15" s="18">
        <f>'Ohio Intensities'!F15</f>
        <v>3.2217173571413711</v>
      </c>
      <c r="AA15" s="17">
        <f>Design!$I$24*'Area A'!Z15*Design!$I$23</f>
        <v>5.5413538542831615</v>
      </c>
      <c r="AB15" s="18">
        <v>0</v>
      </c>
      <c r="AC15" s="18">
        <v>0</v>
      </c>
      <c r="AD15" s="18">
        <f>Design!$I$22</f>
        <v>10</v>
      </c>
      <c r="AE15" s="18">
        <f t="shared" si="13"/>
        <v>5.5413538542831615</v>
      </c>
      <c r="AF15" s="18">
        <f t="shared" si="14"/>
        <v>19</v>
      </c>
      <c r="AG15" s="18">
        <f t="shared" si="15"/>
        <v>5.5413538542831615</v>
      </c>
      <c r="AH15" s="18">
        <f t="shared" si="16"/>
        <v>29</v>
      </c>
      <c r="AI15" s="18">
        <v>0</v>
      </c>
      <c r="AJ15" s="18">
        <f t="shared" si="17"/>
        <v>6317.143393882804</v>
      </c>
      <c r="AK15" s="18">
        <f t="shared" si="18"/>
        <v>-0.5541353854283162</v>
      </c>
      <c r="AL15" s="16">
        <f t="shared" si="19"/>
        <v>16.06992617742117</v>
      </c>
      <c r="AM15" s="17">
        <f>(Design!$N$68-'Area A'!AL15)/'Area A'!AK15</f>
        <v>24.488467140448652</v>
      </c>
      <c r="AN15" s="18">
        <v>0</v>
      </c>
      <c r="AO15" s="18">
        <v>0</v>
      </c>
      <c r="AP15" s="18">
        <f t="shared" si="20"/>
        <v>24.488467140448652</v>
      </c>
      <c r="AQ15" s="18">
        <f t="shared" si="21"/>
        <v>24.488467140448652</v>
      </c>
      <c r="AR15" s="18">
        <f>Design!$N$68</f>
        <v>2.5</v>
      </c>
      <c r="AS15" s="18">
        <f t="shared" si="22"/>
        <v>29</v>
      </c>
      <c r="AT15" s="18">
        <v>0</v>
      </c>
      <c r="AU15" s="16">
        <f t="shared" si="23"/>
        <v>2175</v>
      </c>
      <c r="AV15" s="19">
        <f t="shared" si="24"/>
        <v>4142.143393882804</v>
      </c>
      <c r="AW15" s="68">
        <f t="shared" si="25"/>
        <v>19</v>
      </c>
      <c r="AX15" s="18">
        <f>'Ohio Intensities'!J15</f>
        <v>3.6607969312573787</v>
      </c>
      <c r="AY15" s="17">
        <f>Design!$I$24*'Area A'!AX15*Design!$I$23</f>
        <v>6.2965707217626949</v>
      </c>
      <c r="AZ15" s="18">
        <v>0</v>
      </c>
      <c r="BA15" s="18">
        <v>0</v>
      </c>
      <c r="BB15" s="18">
        <f>Design!$I$22</f>
        <v>10</v>
      </c>
      <c r="BC15" s="18">
        <f t="shared" si="26"/>
        <v>6.2965707217626949</v>
      </c>
      <c r="BD15" s="18">
        <f t="shared" si="27"/>
        <v>19</v>
      </c>
      <c r="BE15" s="18">
        <f t="shared" si="28"/>
        <v>6.2965707217626949</v>
      </c>
      <c r="BF15" s="18">
        <f t="shared" si="29"/>
        <v>29</v>
      </c>
      <c r="BG15" s="18">
        <v>0</v>
      </c>
      <c r="BH15" s="18">
        <f t="shared" si="30"/>
        <v>7178.0906228094718</v>
      </c>
      <c r="BI15" s="18">
        <f t="shared" si="31"/>
        <v>-0.62965707217626954</v>
      </c>
      <c r="BJ15" s="16">
        <f t="shared" si="32"/>
        <v>18.260055093111816</v>
      </c>
      <c r="BK15" s="17">
        <f>(Design!$N$69-'Area A'!BJ15)/'Area A'!BI15</f>
        <v>24.473726690387817</v>
      </c>
      <c r="BL15" s="18">
        <v>0</v>
      </c>
      <c r="BM15" s="18">
        <v>0</v>
      </c>
      <c r="BN15" s="18">
        <f t="shared" si="33"/>
        <v>24.473726690387817</v>
      </c>
      <c r="BO15" s="18">
        <f t="shared" si="34"/>
        <v>24.473726690387817</v>
      </c>
      <c r="BP15" s="18">
        <f>Design!$N$69</f>
        <v>2.85</v>
      </c>
      <c r="BQ15" s="18">
        <f t="shared" si="35"/>
        <v>29</v>
      </c>
      <c r="BR15" s="18">
        <v>0</v>
      </c>
      <c r="BS15" s="16">
        <f t="shared" si="36"/>
        <v>2479.5</v>
      </c>
      <c r="BT15" s="19">
        <f t="shared" si="37"/>
        <v>4698.5906228094718</v>
      </c>
      <c r="BU15" s="68">
        <f t="shared" si="38"/>
        <v>19</v>
      </c>
      <c r="BV15" s="18">
        <f>'Ohio Intensities'!N15</f>
        <v>4.2175392217076464</v>
      </c>
      <c r="BW15" s="17">
        <f>Design!$I$24*'Area A'!BV15*Design!$I$23</f>
        <v>7.2541674613371567</v>
      </c>
      <c r="BX15" s="18">
        <v>0</v>
      </c>
      <c r="BY15" s="18">
        <v>0</v>
      </c>
      <c r="BZ15" s="18">
        <f>Design!$I$22</f>
        <v>10</v>
      </c>
      <c r="CA15" s="18">
        <f t="shared" si="39"/>
        <v>7.2541674613371567</v>
      </c>
      <c r="CB15" s="18">
        <f t="shared" si="40"/>
        <v>19</v>
      </c>
      <c r="CC15" s="18">
        <f t="shared" si="41"/>
        <v>7.2541674613371567</v>
      </c>
      <c r="CD15" s="18">
        <f t="shared" si="42"/>
        <v>29</v>
      </c>
      <c r="CE15" s="18">
        <v>0</v>
      </c>
      <c r="CF15" s="18">
        <f t="shared" si="43"/>
        <v>8269.7509059243603</v>
      </c>
      <c r="CG15" s="18">
        <f t="shared" si="44"/>
        <v>-0.72541674613371565</v>
      </c>
      <c r="CH15" s="16">
        <f t="shared" si="45"/>
        <v>21.037085637877755</v>
      </c>
      <c r="CI15" s="17">
        <f>(Design!$N$70-'Area A'!CH15)/'Area A'!CG15</f>
        <v>25.071223865192298</v>
      </c>
      <c r="CJ15" s="18">
        <v>0</v>
      </c>
      <c r="CK15" s="18">
        <v>0</v>
      </c>
      <c r="CL15" s="18">
        <f t="shared" si="46"/>
        <v>25.071223865192298</v>
      </c>
      <c r="CM15" s="18">
        <f t="shared" si="47"/>
        <v>25.071223865192298</v>
      </c>
      <c r="CN15" s="18">
        <f>Design!$N$70</f>
        <v>2.85</v>
      </c>
      <c r="CO15" s="18">
        <f t="shared" si="48"/>
        <v>29</v>
      </c>
      <c r="CP15" s="18">
        <v>0</v>
      </c>
      <c r="CQ15" s="16">
        <f t="shared" si="49"/>
        <v>2479.5</v>
      </c>
      <c r="CR15" s="19">
        <f t="shared" si="50"/>
        <v>5790.2509059243603</v>
      </c>
      <c r="CS15" s="68">
        <f t="shared" si="51"/>
        <v>19</v>
      </c>
      <c r="CT15" s="18">
        <f>'Ohio Intensities'!R15</f>
        <v>4.6271308315943305</v>
      </c>
      <c r="CU15" s="17">
        <f>Design!$I$24*'Area A'!CT15*Design!$I$23</f>
        <v>7.958665030342253</v>
      </c>
      <c r="CV15" s="18">
        <v>0</v>
      </c>
      <c r="CW15" s="18">
        <v>0</v>
      </c>
      <c r="CX15" s="18">
        <f>Design!$I$22</f>
        <v>10</v>
      </c>
      <c r="CY15" s="18">
        <f t="shared" si="52"/>
        <v>7.958665030342253</v>
      </c>
      <c r="CZ15" s="18">
        <f t="shared" si="53"/>
        <v>19</v>
      </c>
      <c r="DA15" s="18">
        <f t="shared" si="54"/>
        <v>7.958665030342253</v>
      </c>
      <c r="DB15" s="18">
        <f t="shared" si="55"/>
        <v>29</v>
      </c>
      <c r="DC15" s="18">
        <v>0</v>
      </c>
      <c r="DD15" s="18">
        <f t="shared" si="56"/>
        <v>9072.878134590168</v>
      </c>
      <c r="DE15" s="18">
        <f t="shared" si="57"/>
        <v>-0.79586650303422535</v>
      </c>
      <c r="DF15" s="16">
        <f t="shared" si="58"/>
        <v>23.080128587992533</v>
      </c>
      <c r="DG15" s="17">
        <f>(Design!$N$71-'Area A'!DF15)/'Area A'!DE15</f>
        <v>25.41899742088097</v>
      </c>
      <c r="DH15" s="18">
        <v>0</v>
      </c>
      <c r="DI15" s="18">
        <v>0</v>
      </c>
      <c r="DJ15" s="18">
        <f t="shared" si="59"/>
        <v>25.41899742088097</v>
      </c>
      <c r="DK15" s="18">
        <f t="shared" si="60"/>
        <v>25.41899742088097</v>
      </c>
      <c r="DL15" s="18">
        <f>Design!$N$71</f>
        <v>2.85</v>
      </c>
      <c r="DM15" s="18">
        <f t="shared" si="61"/>
        <v>29</v>
      </c>
      <c r="DN15" s="18">
        <v>0</v>
      </c>
      <c r="DO15" s="16">
        <f t="shared" si="62"/>
        <v>2479.5</v>
      </c>
      <c r="DP15" s="19">
        <f t="shared" si="63"/>
        <v>6593.378134590168</v>
      </c>
      <c r="DQ15" s="68">
        <f t="shared" si="64"/>
        <v>19</v>
      </c>
      <c r="DR15" s="18">
        <f>'Ohio Intensities'!V15</f>
        <v>5.026200887896521</v>
      </c>
      <c r="DS15" s="17">
        <f>Design!$I$24*'Area A'!DR15*Design!$I$23</f>
        <v>8.6450655271820214</v>
      </c>
      <c r="DT15" s="18">
        <v>0</v>
      </c>
      <c r="DU15" s="18">
        <v>0</v>
      </c>
      <c r="DV15" s="18">
        <f>Design!$I$22</f>
        <v>10</v>
      </c>
      <c r="DW15" s="18">
        <f t="shared" si="65"/>
        <v>8.6450655271820214</v>
      </c>
      <c r="DX15" s="18">
        <f t="shared" si="66"/>
        <v>19</v>
      </c>
      <c r="DY15" s="18">
        <f t="shared" si="67"/>
        <v>8.6450655271820214</v>
      </c>
      <c r="DZ15" s="18">
        <f t="shared" si="68"/>
        <v>29</v>
      </c>
      <c r="EA15" s="18">
        <v>0</v>
      </c>
      <c r="EB15" s="18">
        <f t="shared" si="69"/>
        <v>9855.374700987506</v>
      </c>
      <c r="EC15" s="18">
        <f t="shared" si="70"/>
        <v>-0.86450655271820209</v>
      </c>
      <c r="ED15" s="16">
        <f t="shared" si="71"/>
        <v>25.070690028827862</v>
      </c>
      <c r="EE15" s="17">
        <f>(Design!$N$72-'Area A'!ED15)/'Area A'!EC15</f>
        <v>25.703321691386883</v>
      </c>
      <c r="EF15" s="18">
        <v>0</v>
      </c>
      <c r="EG15" s="18">
        <v>0</v>
      </c>
      <c r="EH15" s="18">
        <f t="shared" si="72"/>
        <v>25.703321691386883</v>
      </c>
      <c r="EI15" s="18">
        <f t="shared" si="73"/>
        <v>25.703321691386883</v>
      </c>
      <c r="EJ15" s="18">
        <f>Design!$N$72</f>
        <v>2.85</v>
      </c>
      <c r="EK15" s="18">
        <f t="shared" si="74"/>
        <v>29</v>
      </c>
      <c r="EL15" s="18">
        <v>0</v>
      </c>
      <c r="EM15" s="16">
        <f t="shared" si="75"/>
        <v>2479.5</v>
      </c>
      <c r="EN15" s="19">
        <f t="shared" si="76"/>
        <v>7375.874700987506</v>
      </c>
      <c r="EO15" s="19">
        <f t="shared" si="77"/>
        <v>19</v>
      </c>
    </row>
    <row r="16" spans="1:145" x14ac:dyDescent="0.25">
      <c r="A16" s="68">
        <f t="shared" si="78"/>
        <v>20</v>
      </c>
      <c r="B16" s="18">
        <f>'Ohio Intensities'!B16</f>
        <v>2.5603047638898624</v>
      </c>
      <c r="C16" s="17">
        <f>Design!$I$24*'Area A'!B16*Design!$I$23</f>
        <v>4.4037241938905662</v>
      </c>
      <c r="D16" s="18">
        <v>0</v>
      </c>
      <c r="E16" s="18">
        <v>0</v>
      </c>
      <c r="F16" s="18">
        <f>Design!$I$22</f>
        <v>10</v>
      </c>
      <c r="G16" s="18">
        <f t="shared" si="2"/>
        <v>4.4037241938905662</v>
      </c>
      <c r="H16" s="18">
        <f t="shared" si="3"/>
        <v>20</v>
      </c>
      <c r="I16" s="18">
        <f t="shared" si="4"/>
        <v>4.4037241938905662</v>
      </c>
      <c r="J16" s="18">
        <f t="shared" si="5"/>
        <v>30</v>
      </c>
      <c r="K16" s="18">
        <v>0</v>
      </c>
      <c r="L16" s="18">
        <f t="shared" si="6"/>
        <v>5284.4690326686796</v>
      </c>
      <c r="M16" s="18">
        <f t="shared" si="7"/>
        <v>-0.44037241938905664</v>
      </c>
      <c r="N16" s="16">
        <f t="shared" si="8"/>
        <v>13.211172581671699</v>
      </c>
      <c r="O16" s="17">
        <f>(Design!$N$67-'Area A'!N16)/'Area A'!M16</f>
        <v>25.344849246362809</v>
      </c>
      <c r="P16" s="18">
        <v>0</v>
      </c>
      <c r="Q16" s="18">
        <v>0</v>
      </c>
      <c r="R16" s="18">
        <f t="shared" si="9"/>
        <v>25.344849246362809</v>
      </c>
      <c r="S16" s="18">
        <f t="shared" si="10"/>
        <v>25.344849246362809</v>
      </c>
      <c r="T16" s="18">
        <f>Design!$N$67</f>
        <v>2.0499999999999998</v>
      </c>
      <c r="U16" s="18">
        <f t="shared" si="0"/>
        <v>30</v>
      </c>
      <c r="V16" s="18">
        <v>0</v>
      </c>
      <c r="W16" s="16">
        <f t="shared" si="11"/>
        <v>1845</v>
      </c>
      <c r="X16" s="19">
        <f t="shared" si="12"/>
        <v>3439.4690326686796</v>
      </c>
      <c r="Y16" s="68">
        <f t="shared" si="1"/>
        <v>20</v>
      </c>
      <c r="Z16" s="18">
        <f>'Ohio Intensities'!F16</f>
        <v>3.1308571669554848</v>
      </c>
      <c r="AA16" s="17">
        <f>Design!$I$24*'Area A'!Z16*Design!$I$23</f>
        <v>5.3850743271634371</v>
      </c>
      <c r="AB16" s="18">
        <v>0</v>
      </c>
      <c r="AC16" s="18">
        <v>0</v>
      </c>
      <c r="AD16" s="18">
        <f>Design!$I$22</f>
        <v>10</v>
      </c>
      <c r="AE16" s="18">
        <f t="shared" si="13"/>
        <v>5.3850743271634371</v>
      </c>
      <c r="AF16" s="18">
        <f t="shared" si="14"/>
        <v>20</v>
      </c>
      <c r="AG16" s="18">
        <f t="shared" si="15"/>
        <v>5.3850743271634371</v>
      </c>
      <c r="AH16" s="18">
        <f t="shared" si="16"/>
        <v>30</v>
      </c>
      <c r="AI16" s="18">
        <v>0</v>
      </c>
      <c r="AJ16" s="18">
        <f t="shared" si="17"/>
        <v>6462.0891925961241</v>
      </c>
      <c r="AK16" s="18">
        <f t="shared" si="18"/>
        <v>-0.53850743271634371</v>
      </c>
      <c r="AL16" s="16">
        <f t="shared" si="19"/>
        <v>16.155222981490311</v>
      </c>
      <c r="AM16" s="17">
        <f>(Design!$N$68-'Area A'!AL16)/'Area A'!AK16</f>
        <v>25.35753854428809</v>
      </c>
      <c r="AN16" s="18">
        <v>0</v>
      </c>
      <c r="AO16" s="18">
        <v>0</v>
      </c>
      <c r="AP16" s="18">
        <f t="shared" si="20"/>
        <v>25.35753854428809</v>
      </c>
      <c r="AQ16" s="18">
        <f t="shared" si="21"/>
        <v>25.35753854428809</v>
      </c>
      <c r="AR16" s="18">
        <f>Design!$N$68</f>
        <v>2.5</v>
      </c>
      <c r="AS16" s="18">
        <f t="shared" si="22"/>
        <v>30</v>
      </c>
      <c r="AT16" s="18">
        <v>0</v>
      </c>
      <c r="AU16" s="16">
        <f t="shared" si="23"/>
        <v>2250</v>
      </c>
      <c r="AV16" s="19">
        <f t="shared" si="24"/>
        <v>4212.0891925961241</v>
      </c>
      <c r="AW16" s="68">
        <f t="shared" si="25"/>
        <v>20</v>
      </c>
      <c r="AX16" s="18">
        <f>'Ohio Intensities'!J16</f>
        <v>3.5611083606683431</v>
      </c>
      <c r="AY16" s="17">
        <f>Design!$I$24*'Area A'!AX16*Design!$I$23</f>
        <v>6.1251063803495542</v>
      </c>
      <c r="AZ16" s="18">
        <v>0</v>
      </c>
      <c r="BA16" s="18">
        <v>0</v>
      </c>
      <c r="BB16" s="18">
        <f>Design!$I$22</f>
        <v>10</v>
      </c>
      <c r="BC16" s="18">
        <f t="shared" si="26"/>
        <v>6.1251063803495542</v>
      </c>
      <c r="BD16" s="18">
        <f t="shared" si="27"/>
        <v>20</v>
      </c>
      <c r="BE16" s="18">
        <f t="shared" si="28"/>
        <v>6.1251063803495542</v>
      </c>
      <c r="BF16" s="18">
        <f t="shared" si="29"/>
        <v>30</v>
      </c>
      <c r="BG16" s="18">
        <v>0</v>
      </c>
      <c r="BH16" s="18">
        <f t="shared" si="30"/>
        <v>7350.127656419465</v>
      </c>
      <c r="BI16" s="18">
        <f t="shared" si="31"/>
        <v>-0.61251063803495542</v>
      </c>
      <c r="BJ16" s="16">
        <f t="shared" si="32"/>
        <v>18.375319141048664</v>
      </c>
      <c r="BK16" s="17">
        <f>(Design!$N$69-'Area A'!BJ16)/'Area A'!BI16</f>
        <v>25.34701958949919</v>
      </c>
      <c r="BL16" s="18">
        <v>0</v>
      </c>
      <c r="BM16" s="18">
        <v>0</v>
      </c>
      <c r="BN16" s="18">
        <f t="shared" si="33"/>
        <v>25.34701958949919</v>
      </c>
      <c r="BO16" s="18">
        <f t="shared" si="34"/>
        <v>25.34701958949919</v>
      </c>
      <c r="BP16" s="18">
        <f>Design!$N$69</f>
        <v>2.85</v>
      </c>
      <c r="BQ16" s="18">
        <f t="shared" si="35"/>
        <v>30</v>
      </c>
      <c r="BR16" s="18">
        <v>0</v>
      </c>
      <c r="BS16" s="16">
        <f t="shared" si="36"/>
        <v>2565</v>
      </c>
      <c r="BT16" s="19">
        <f t="shared" si="37"/>
        <v>4785.127656419465</v>
      </c>
      <c r="BU16" s="68">
        <f t="shared" si="38"/>
        <v>20</v>
      </c>
      <c r="BV16" s="18">
        <f>'Ohio Intensities'!N16</f>
        <v>4.1068622283291942</v>
      </c>
      <c r="BW16" s="17">
        <f>Design!$I$24*'Area A'!BV16*Design!$I$23</f>
        <v>7.0638030327262182</v>
      </c>
      <c r="BX16" s="18">
        <v>0</v>
      </c>
      <c r="BY16" s="18">
        <v>0</v>
      </c>
      <c r="BZ16" s="18">
        <f>Design!$I$22</f>
        <v>10</v>
      </c>
      <c r="CA16" s="18">
        <f t="shared" si="39"/>
        <v>7.0638030327262182</v>
      </c>
      <c r="CB16" s="18">
        <f t="shared" si="40"/>
        <v>20</v>
      </c>
      <c r="CC16" s="18">
        <f t="shared" si="41"/>
        <v>7.0638030327262182</v>
      </c>
      <c r="CD16" s="18">
        <f t="shared" si="42"/>
        <v>30</v>
      </c>
      <c r="CE16" s="18">
        <v>0</v>
      </c>
      <c r="CF16" s="18">
        <f t="shared" si="43"/>
        <v>8476.5636392714623</v>
      </c>
      <c r="CG16" s="18">
        <f t="shared" si="44"/>
        <v>-0.7063803032726218</v>
      </c>
      <c r="CH16" s="16">
        <f t="shared" si="45"/>
        <v>21.191409098178653</v>
      </c>
      <c r="CI16" s="17">
        <f>(Design!$N$70-'Area A'!CH16)/'Area A'!CG16</f>
        <v>25.965346164387501</v>
      </c>
      <c r="CJ16" s="18">
        <v>0</v>
      </c>
      <c r="CK16" s="18">
        <v>0</v>
      </c>
      <c r="CL16" s="18">
        <f t="shared" si="46"/>
        <v>25.965346164387501</v>
      </c>
      <c r="CM16" s="18">
        <f t="shared" si="47"/>
        <v>25.965346164387501</v>
      </c>
      <c r="CN16" s="18">
        <f>Design!$N$70</f>
        <v>2.85</v>
      </c>
      <c r="CO16" s="18">
        <f t="shared" si="48"/>
        <v>30</v>
      </c>
      <c r="CP16" s="18">
        <v>0</v>
      </c>
      <c r="CQ16" s="16">
        <f t="shared" si="49"/>
        <v>2565</v>
      </c>
      <c r="CR16" s="19">
        <f t="shared" si="50"/>
        <v>5911.5636392714623</v>
      </c>
      <c r="CS16" s="68">
        <f t="shared" si="51"/>
        <v>20</v>
      </c>
      <c r="CT16" s="18">
        <f>'Ohio Intensities'!R16</f>
        <v>4.509036033741352</v>
      </c>
      <c r="CU16" s="17">
        <f>Design!$I$24*'Area A'!CT16*Design!$I$23</f>
        <v>7.7555419780351302</v>
      </c>
      <c r="CV16" s="18">
        <v>0</v>
      </c>
      <c r="CW16" s="18">
        <v>0</v>
      </c>
      <c r="CX16" s="18">
        <f>Design!$I$22</f>
        <v>10</v>
      </c>
      <c r="CY16" s="18">
        <f t="shared" si="52"/>
        <v>7.7555419780351302</v>
      </c>
      <c r="CZ16" s="18">
        <f t="shared" si="53"/>
        <v>20</v>
      </c>
      <c r="DA16" s="18">
        <f t="shared" si="54"/>
        <v>7.7555419780351302</v>
      </c>
      <c r="DB16" s="18">
        <f t="shared" si="55"/>
        <v>30</v>
      </c>
      <c r="DC16" s="18">
        <v>0</v>
      </c>
      <c r="DD16" s="18">
        <f t="shared" si="56"/>
        <v>9306.6503736421564</v>
      </c>
      <c r="DE16" s="18">
        <f t="shared" si="57"/>
        <v>-0.77555419780351298</v>
      </c>
      <c r="DF16" s="16">
        <f t="shared" si="58"/>
        <v>23.266625934105388</v>
      </c>
      <c r="DG16" s="17">
        <f>(Design!$N$71-'Area A'!DF16)/'Area A'!DE16</f>
        <v>26.325208466317847</v>
      </c>
      <c r="DH16" s="18">
        <v>0</v>
      </c>
      <c r="DI16" s="18">
        <v>0</v>
      </c>
      <c r="DJ16" s="18">
        <f t="shared" si="59"/>
        <v>26.325208466317847</v>
      </c>
      <c r="DK16" s="18">
        <f t="shared" si="60"/>
        <v>26.325208466317847</v>
      </c>
      <c r="DL16" s="18">
        <f>Design!$N$71</f>
        <v>2.85</v>
      </c>
      <c r="DM16" s="18">
        <f t="shared" si="61"/>
        <v>30</v>
      </c>
      <c r="DN16" s="18">
        <v>0</v>
      </c>
      <c r="DO16" s="16">
        <f t="shared" si="62"/>
        <v>2565</v>
      </c>
      <c r="DP16" s="19">
        <f t="shared" si="63"/>
        <v>6741.6503736421564</v>
      </c>
      <c r="DQ16" s="68">
        <f t="shared" si="64"/>
        <v>20</v>
      </c>
      <c r="DR16" s="18">
        <f>'Ohio Intensities'!V16</f>
        <v>4.9014385672283698</v>
      </c>
      <c r="DS16" s="17">
        <f>Design!$I$24*'Area A'!DR16*Design!$I$23</f>
        <v>8.4304743356328018</v>
      </c>
      <c r="DT16" s="18">
        <v>0</v>
      </c>
      <c r="DU16" s="18">
        <v>0</v>
      </c>
      <c r="DV16" s="18">
        <f>Design!$I$22</f>
        <v>10</v>
      </c>
      <c r="DW16" s="18">
        <f t="shared" si="65"/>
        <v>8.4304743356328018</v>
      </c>
      <c r="DX16" s="18">
        <f t="shared" si="66"/>
        <v>20</v>
      </c>
      <c r="DY16" s="18">
        <f t="shared" si="67"/>
        <v>8.4304743356328018</v>
      </c>
      <c r="DZ16" s="18">
        <f t="shared" si="68"/>
        <v>30</v>
      </c>
      <c r="EA16" s="18">
        <v>0</v>
      </c>
      <c r="EB16" s="18">
        <f t="shared" si="69"/>
        <v>10116.569202759361</v>
      </c>
      <c r="EC16" s="18">
        <f t="shared" si="70"/>
        <v>-0.84304743356328016</v>
      </c>
      <c r="ED16" s="16">
        <f t="shared" si="71"/>
        <v>25.291423006898405</v>
      </c>
      <c r="EE16" s="17">
        <f>(Design!$N$72-'Area A'!ED16)/'Area A'!EC16</f>
        <v>26.619407299594045</v>
      </c>
      <c r="EF16" s="18">
        <v>0</v>
      </c>
      <c r="EG16" s="18">
        <v>0</v>
      </c>
      <c r="EH16" s="18">
        <f t="shared" si="72"/>
        <v>26.619407299594045</v>
      </c>
      <c r="EI16" s="18">
        <f t="shared" si="73"/>
        <v>26.619407299594045</v>
      </c>
      <c r="EJ16" s="18">
        <f>Design!$N$72</f>
        <v>2.85</v>
      </c>
      <c r="EK16" s="18">
        <f t="shared" si="74"/>
        <v>30</v>
      </c>
      <c r="EL16" s="18">
        <v>0</v>
      </c>
      <c r="EM16" s="16">
        <f t="shared" si="75"/>
        <v>2565</v>
      </c>
      <c r="EN16" s="19">
        <f t="shared" si="76"/>
        <v>7551.5692027593614</v>
      </c>
      <c r="EO16" s="19">
        <f t="shared" si="77"/>
        <v>20</v>
      </c>
    </row>
    <row r="17" spans="1:145" x14ac:dyDescent="0.25">
      <c r="A17" s="68">
        <f t="shared" si="78"/>
        <v>21</v>
      </c>
      <c r="B17" s="18">
        <f>'Ohio Intensities'!B17</f>
        <v>2.4868202015963714</v>
      </c>
      <c r="C17" s="17">
        <f>Design!$I$24*'Area A'!B17*Design!$I$23</f>
        <v>4.2773307467457613</v>
      </c>
      <c r="D17" s="18">
        <v>0</v>
      </c>
      <c r="E17" s="18">
        <v>0</v>
      </c>
      <c r="F17" s="18">
        <f>Design!$I$22</f>
        <v>10</v>
      </c>
      <c r="G17" s="18">
        <f t="shared" si="2"/>
        <v>4.2773307467457613</v>
      </c>
      <c r="H17" s="18">
        <f t="shared" si="3"/>
        <v>21</v>
      </c>
      <c r="I17" s="18">
        <f t="shared" si="4"/>
        <v>4.2773307467457613</v>
      </c>
      <c r="J17" s="18">
        <f t="shared" si="5"/>
        <v>31</v>
      </c>
      <c r="K17" s="18">
        <v>0</v>
      </c>
      <c r="L17" s="18">
        <f t="shared" si="6"/>
        <v>5389.4367408996595</v>
      </c>
      <c r="M17" s="18">
        <f t="shared" si="7"/>
        <v>-0.42773307467457611</v>
      </c>
      <c r="N17" s="16">
        <f t="shared" si="8"/>
        <v>13.25972531491186</v>
      </c>
      <c r="O17" s="17">
        <f>(Design!$N$67-'Area A'!N17)/'Area A'!M17</f>
        <v>26.207291366094005</v>
      </c>
      <c r="P17" s="18">
        <v>0</v>
      </c>
      <c r="Q17" s="18">
        <v>0</v>
      </c>
      <c r="R17" s="18">
        <f t="shared" si="9"/>
        <v>26.207291366094005</v>
      </c>
      <c r="S17" s="18">
        <f t="shared" si="10"/>
        <v>26.207291366094005</v>
      </c>
      <c r="T17" s="18">
        <f>Design!$N$67</f>
        <v>2.0499999999999998</v>
      </c>
      <c r="U17" s="18">
        <f t="shared" si="0"/>
        <v>31</v>
      </c>
      <c r="V17" s="18">
        <v>0</v>
      </c>
      <c r="W17" s="16">
        <f t="shared" si="11"/>
        <v>1906.4999999999998</v>
      </c>
      <c r="X17" s="19">
        <f t="shared" si="12"/>
        <v>3482.9367408996595</v>
      </c>
      <c r="Y17" s="68">
        <f t="shared" si="1"/>
        <v>21</v>
      </c>
      <c r="Z17" s="18">
        <f>'Ohio Intensities'!F17</f>
        <v>3.045391871082904</v>
      </c>
      <c r="AA17" s="17">
        <f>Design!$I$24*'Area A'!Z17*Design!$I$23</f>
        <v>5.2380740182625978</v>
      </c>
      <c r="AB17" s="18">
        <v>0</v>
      </c>
      <c r="AC17" s="18">
        <v>0</v>
      </c>
      <c r="AD17" s="18">
        <f>Design!$I$22</f>
        <v>10</v>
      </c>
      <c r="AE17" s="18">
        <f t="shared" si="13"/>
        <v>5.2380740182625978</v>
      </c>
      <c r="AF17" s="18">
        <f t="shared" si="14"/>
        <v>21</v>
      </c>
      <c r="AG17" s="18">
        <f t="shared" si="15"/>
        <v>5.2380740182625978</v>
      </c>
      <c r="AH17" s="18">
        <f t="shared" si="16"/>
        <v>31</v>
      </c>
      <c r="AI17" s="18">
        <v>0</v>
      </c>
      <c r="AJ17" s="18">
        <f t="shared" si="17"/>
        <v>6599.9732630108729</v>
      </c>
      <c r="AK17" s="18">
        <f t="shared" si="18"/>
        <v>-0.52380740182625973</v>
      </c>
      <c r="AL17" s="16">
        <f t="shared" si="19"/>
        <v>16.238029456614051</v>
      </c>
      <c r="AM17" s="17">
        <f>(Design!$N$68-'Area A'!AL17)/'Area A'!AK17</f>
        <v>26.227253392594825</v>
      </c>
      <c r="AN17" s="18">
        <v>0</v>
      </c>
      <c r="AO17" s="18">
        <v>0</v>
      </c>
      <c r="AP17" s="18">
        <f t="shared" si="20"/>
        <v>26.227253392594825</v>
      </c>
      <c r="AQ17" s="18">
        <f t="shared" si="21"/>
        <v>26.227253392594825</v>
      </c>
      <c r="AR17" s="18">
        <f>Design!$N$68</f>
        <v>2.5</v>
      </c>
      <c r="AS17" s="18">
        <f t="shared" si="22"/>
        <v>31</v>
      </c>
      <c r="AT17" s="18">
        <v>0</v>
      </c>
      <c r="AU17" s="16">
        <f t="shared" si="23"/>
        <v>2325</v>
      </c>
      <c r="AV17" s="19">
        <f t="shared" si="24"/>
        <v>4274.9732630108729</v>
      </c>
      <c r="AW17" s="68">
        <f t="shared" si="25"/>
        <v>21</v>
      </c>
      <c r="AX17" s="18">
        <f>'Ohio Intensities'!J17</f>
        <v>3.4671725325832377</v>
      </c>
      <c r="AY17" s="17">
        <f>Design!$I$24*'Area A'!AX17*Design!$I$23</f>
        <v>5.9635367560431725</v>
      </c>
      <c r="AZ17" s="18">
        <v>0</v>
      </c>
      <c r="BA17" s="18">
        <v>0</v>
      </c>
      <c r="BB17" s="18">
        <f>Design!$I$22</f>
        <v>10</v>
      </c>
      <c r="BC17" s="18">
        <f t="shared" si="26"/>
        <v>5.9635367560431725</v>
      </c>
      <c r="BD17" s="18">
        <f t="shared" si="27"/>
        <v>21</v>
      </c>
      <c r="BE17" s="18">
        <f t="shared" si="28"/>
        <v>5.9635367560431725</v>
      </c>
      <c r="BF17" s="18">
        <f t="shared" si="29"/>
        <v>31</v>
      </c>
      <c r="BG17" s="18">
        <v>0</v>
      </c>
      <c r="BH17" s="18">
        <f t="shared" si="30"/>
        <v>7514.056312614397</v>
      </c>
      <c r="BI17" s="18">
        <f t="shared" si="31"/>
        <v>-0.59635367560431729</v>
      </c>
      <c r="BJ17" s="16">
        <f t="shared" si="32"/>
        <v>18.486963943733834</v>
      </c>
      <c r="BK17" s="17">
        <f>(Design!$N$69-'Area A'!BJ17)/'Area A'!BI17</f>
        <v>26.220956763430788</v>
      </c>
      <c r="BL17" s="18">
        <v>0</v>
      </c>
      <c r="BM17" s="18">
        <v>0</v>
      </c>
      <c r="BN17" s="18">
        <f t="shared" si="33"/>
        <v>26.220956763430788</v>
      </c>
      <c r="BO17" s="18">
        <f t="shared" si="34"/>
        <v>26.220956763430788</v>
      </c>
      <c r="BP17" s="18">
        <f>Design!$N$69</f>
        <v>2.85</v>
      </c>
      <c r="BQ17" s="18">
        <f t="shared" si="35"/>
        <v>31</v>
      </c>
      <c r="BR17" s="18">
        <v>0</v>
      </c>
      <c r="BS17" s="16">
        <f t="shared" si="36"/>
        <v>2650.5000000000005</v>
      </c>
      <c r="BT17" s="19">
        <f t="shared" si="37"/>
        <v>4863.556312614397</v>
      </c>
      <c r="BU17" s="68">
        <f t="shared" si="38"/>
        <v>21</v>
      </c>
      <c r="BV17" s="18">
        <f>'Ohio Intensities'!N17</f>
        <v>4.0024676944170823</v>
      </c>
      <c r="BW17" s="17">
        <f>Design!$I$24*'Area A'!BV17*Design!$I$23</f>
        <v>6.8842444343973854</v>
      </c>
      <c r="BX17" s="18">
        <v>0</v>
      </c>
      <c r="BY17" s="18">
        <v>0</v>
      </c>
      <c r="BZ17" s="18">
        <f>Design!$I$22</f>
        <v>10</v>
      </c>
      <c r="CA17" s="18">
        <f t="shared" si="39"/>
        <v>6.8842444343973854</v>
      </c>
      <c r="CB17" s="18">
        <f t="shared" si="40"/>
        <v>21</v>
      </c>
      <c r="CC17" s="18">
        <f t="shared" si="41"/>
        <v>6.8842444343973854</v>
      </c>
      <c r="CD17" s="18">
        <f t="shared" si="42"/>
        <v>31</v>
      </c>
      <c r="CE17" s="18">
        <v>0</v>
      </c>
      <c r="CF17" s="18">
        <f t="shared" si="43"/>
        <v>8674.1479873407043</v>
      </c>
      <c r="CG17" s="18">
        <f t="shared" si="44"/>
        <v>-0.68842444343973852</v>
      </c>
      <c r="CH17" s="16">
        <f t="shared" si="45"/>
        <v>21.341157746631893</v>
      </c>
      <c r="CI17" s="17">
        <f>(Design!$N$70-'Area A'!CH17)/'Area A'!CG17</f>
        <v>26.860112134078403</v>
      </c>
      <c r="CJ17" s="18">
        <v>0</v>
      </c>
      <c r="CK17" s="18">
        <v>0</v>
      </c>
      <c r="CL17" s="18">
        <f t="shared" si="46"/>
        <v>26.860112134078403</v>
      </c>
      <c r="CM17" s="18">
        <f t="shared" si="47"/>
        <v>26.860112134078403</v>
      </c>
      <c r="CN17" s="18">
        <f>Design!$N$70</f>
        <v>2.85</v>
      </c>
      <c r="CO17" s="18">
        <f t="shared" si="48"/>
        <v>31</v>
      </c>
      <c r="CP17" s="18">
        <v>0</v>
      </c>
      <c r="CQ17" s="16">
        <f t="shared" si="49"/>
        <v>2650.5000000000005</v>
      </c>
      <c r="CR17" s="19">
        <f t="shared" si="50"/>
        <v>6023.6479873407043</v>
      </c>
      <c r="CS17" s="68">
        <f t="shared" si="51"/>
        <v>21</v>
      </c>
      <c r="CT17" s="18">
        <f>'Ohio Intensities'!R17</f>
        <v>4.3975926016966582</v>
      </c>
      <c r="CU17" s="17">
        <f>Design!$I$24*'Area A'!CT17*Design!$I$23</f>
        <v>7.5638592749182569</v>
      </c>
      <c r="CV17" s="18">
        <v>0</v>
      </c>
      <c r="CW17" s="18">
        <v>0</v>
      </c>
      <c r="CX17" s="18">
        <f>Design!$I$22</f>
        <v>10</v>
      </c>
      <c r="CY17" s="18">
        <f t="shared" si="52"/>
        <v>7.5638592749182569</v>
      </c>
      <c r="CZ17" s="18">
        <f t="shared" si="53"/>
        <v>21</v>
      </c>
      <c r="DA17" s="18">
        <f t="shared" si="54"/>
        <v>7.5638592749182569</v>
      </c>
      <c r="DB17" s="18">
        <f t="shared" si="55"/>
        <v>31</v>
      </c>
      <c r="DC17" s="18">
        <v>0</v>
      </c>
      <c r="DD17" s="18">
        <f t="shared" si="56"/>
        <v>9530.4626863970025</v>
      </c>
      <c r="DE17" s="18">
        <f t="shared" si="57"/>
        <v>-0.75638592749182565</v>
      </c>
      <c r="DF17" s="16">
        <f t="shared" si="58"/>
        <v>23.447963752246597</v>
      </c>
      <c r="DG17" s="17">
        <f>(Design!$N$71-'Area A'!DF17)/'Area A'!DE17</f>
        <v>27.232082199822788</v>
      </c>
      <c r="DH17" s="18">
        <v>0</v>
      </c>
      <c r="DI17" s="18">
        <v>0</v>
      </c>
      <c r="DJ17" s="18">
        <f t="shared" si="59"/>
        <v>27.232082199822788</v>
      </c>
      <c r="DK17" s="18">
        <f t="shared" si="60"/>
        <v>27.232082199822788</v>
      </c>
      <c r="DL17" s="18">
        <f>Design!$N$71</f>
        <v>2.85</v>
      </c>
      <c r="DM17" s="18">
        <f t="shared" si="61"/>
        <v>31</v>
      </c>
      <c r="DN17" s="18">
        <v>0</v>
      </c>
      <c r="DO17" s="16">
        <f t="shared" si="62"/>
        <v>2650.5000000000005</v>
      </c>
      <c r="DP17" s="19">
        <f t="shared" si="63"/>
        <v>6879.9626863970025</v>
      </c>
      <c r="DQ17" s="68">
        <f t="shared" si="64"/>
        <v>21</v>
      </c>
      <c r="DR17" s="18">
        <f>'Ohio Intensities'!V17</f>
        <v>4.7836509740859041</v>
      </c>
      <c r="DS17" s="17">
        <f>Design!$I$24*'Area A'!DR17*Design!$I$23</f>
        <v>8.2278796754277597</v>
      </c>
      <c r="DT17" s="18">
        <v>0</v>
      </c>
      <c r="DU17" s="18">
        <v>0</v>
      </c>
      <c r="DV17" s="18">
        <f>Design!$I$22</f>
        <v>10</v>
      </c>
      <c r="DW17" s="18">
        <f t="shared" si="65"/>
        <v>8.2278796754277597</v>
      </c>
      <c r="DX17" s="18">
        <f t="shared" si="66"/>
        <v>21</v>
      </c>
      <c r="DY17" s="18">
        <f t="shared" si="67"/>
        <v>8.2278796754277597</v>
      </c>
      <c r="DZ17" s="18">
        <f t="shared" si="68"/>
        <v>31</v>
      </c>
      <c r="EA17" s="18">
        <v>0</v>
      </c>
      <c r="EB17" s="18">
        <f t="shared" si="69"/>
        <v>10367.128391038977</v>
      </c>
      <c r="EC17" s="18">
        <f t="shared" si="70"/>
        <v>-0.82278796754277594</v>
      </c>
      <c r="ED17" s="16">
        <f t="shared" si="71"/>
        <v>25.506426993826054</v>
      </c>
      <c r="EE17" s="17">
        <f>(Design!$N$72-'Area A'!ED17)/'Area A'!EC17</f>
        <v>27.536167138526082</v>
      </c>
      <c r="EF17" s="18">
        <v>0</v>
      </c>
      <c r="EG17" s="18">
        <v>0</v>
      </c>
      <c r="EH17" s="18">
        <f t="shared" si="72"/>
        <v>27.536167138526082</v>
      </c>
      <c r="EI17" s="18">
        <f t="shared" si="73"/>
        <v>27.536167138526082</v>
      </c>
      <c r="EJ17" s="18">
        <f>Design!$N$72</f>
        <v>2.85</v>
      </c>
      <c r="EK17" s="18">
        <f t="shared" si="74"/>
        <v>31</v>
      </c>
      <c r="EL17" s="18">
        <v>0</v>
      </c>
      <c r="EM17" s="16">
        <f t="shared" si="75"/>
        <v>2650.5</v>
      </c>
      <c r="EN17" s="19">
        <f t="shared" si="76"/>
        <v>7716.6283910389775</v>
      </c>
      <c r="EO17" s="19">
        <f t="shared" si="77"/>
        <v>21</v>
      </c>
    </row>
    <row r="18" spans="1:145" x14ac:dyDescent="0.25">
      <c r="A18" s="68">
        <f t="shared" si="78"/>
        <v>22</v>
      </c>
      <c r="B18" s="18">
        <f>'Ohio Intensities'!B18</f>
        <v>2.4177525470791008</v>
      </c>
      <c r="C18" s="17">
        <f>Design!$I$24*'Area A'!B18*Design!$I$23</f>
        <v>4.1585343809760564</v>
      </c>
      <c r="D18" s="18">
        <v>0</v>
      </c>
      <c r="E18" s="18">
        <v>0</v>
      </c>
      <c r="F18" s="18">
        <f>Design!$I$22</f>
        <v>10</v>
      </c>
      <c r="G18" s="18">
        <f t="shared" si="2"/>
        <v>4.1585343809760564</v>
      </c>
      <c r="H18" s="18">
        <f t="shared" si="3"/>
        <v>22</v>
      </c>
      <c r="I18" s="18">
        <f t="shared" si="4"/>
        <v>4.1585343809760564</v>
      </c>
      <c r="J18" s="18">
        <f t="shared" si="5"/>
        <v>32</v>
      </c>
      <c r="K18" s="18">
        <v>0</v>
      </c>
      <c r="L18" s="18">
        <f t="shared" si="6"/>
        <v>5489.265382888394</v>
      </c>
      <c r="M18" s="18">
        <f t="shared" si="7"/>
        <v>-0.41585343809760567</v>
      </c>
      <c r="N18" s="16">
        <f t="shared" si="8"/>
        <v>13.307310019123381</v>
      </c>
      <c r="O18" s="17">
        <f>(Design!$N$67-'Area A'!N18)/'Area A'!M18</f>
        <v>27.07037861853906</v>
      </c>
      <c r="P18" s="18">
        <v>0</v>
      </c>
      <c r="Q18" s="18">
        <v>0</v>
      </c>
      <c r="R18" s="18">
        <f t="shared" si="9"/>
        <v>27.07037861853906</v>
      </c>
      <c r="S18" s="18">
        <f t="shared" si="10"/>
        <v>27.07037861853906</v>
      </c>
      <c r="T18" s="18">
        <f>Design!$N$67</f>
        <v>2.0499999999999998</v>
      </c>
      <c r="U18" s="18">
        <f t="shared" si="0"/>
        <v>32</v>
      </c>
      <c r="V18" s="18">
        <v>0</v>
      </c>
      <c r="W18" s="16">
        <f t="shared" si="11"/>
        <v>1967.9999999999998</v>
      </c>
      <c r="X18" s="19">
        <f t="shared" si="12"/>
        <v>3521.265382888394</v>
      </c>
      <c r="Y18" s="68">
        <f t="shared" si="1"/>
        <v>22</v>
      </c>
      <c r="Z18" s="18">
        <f>'Ohio Intensities'!F18</f>
        <v>2.9648434167304574</v>
      </c>
      <c r="AA18" s="17">
        <f>Design!$I$24*'Area A'!Z18*Design!$I$23</f>
        <v>5.0995306767763902</v>
      </c>
      <c r="AB18" s="18">
        <v>0</v>
      </c>
      <c r="AC18" s="18">
        <v>0</v>
      </c>
      <c r="AD18" s="18">
        <f>Design!$I$22</f>
        <v>10</v>
      </c>
      <c r="AE18" s="18">
        <f t="shared" si="13"/>
        <v>5.0995306767763902</v>
      </c>
      <c r="AF18" s="18">
        <f t="shared" si="14"/>
        <v>22</v>
      </c>
      <c r="AG18" s="18">
        <f t="shared" si="15"/>
        <v>5.0995306767763902</v>
      </c>
      <c r="AH18" s="18">
        <f t="shared" si="16"/>
        <v>32</v>
      </c>
      <c r="AI18" s="18">
        <v>0</v>
      </c>
      <c r="AJ18" s="18">
        <f t="shared" si="17"/>
        <v>6731.3804933448355</v>
      </c>
      <c r="AK18" s="18">
        <f t="shared" si="18"/>
        <v>-0.50995306767763904</v>
      </c>
      <c r="AL18" s="16">
        <f t="shared" si="19"/>
        <v>16.318498165684449</v>
      </c>
      <c r="AM18" s="17">
        <f>(Design!$N$68-'Area A'!AL18)/'Area A'!AK18</f>
        <v>27.097588075339619</v>
      </c>
      <c r="AN18" s="18">
        <v>0</v>
      </c>
      <c r="AO18" s="18">
        <v>0</v>
      </c>
      <c r="AP18" s="18">
        <f t="shared" si="20"/>
        <v>27.097588075339619</v>
      </c>
      <c r="AQ18" s="18">
        <f t="shared" si="21"/>
        <v>27.097588075339619</v>
      </c>
      <c r="AR18" s="18">
        <f>Design!$N$68</f>
        <v>2.5</v>
      </c>
      <c r="AS18" s="18">
        <f t="shared" si="22"/>
        <v>32</v>
      </c>
      <c r="AT18" s="18">
        <v>0</v>
      </c>
      <c r="AU18" s="16">
        <f t="shared" si="23"/>
        <v>2400</v>
      </c>
      <c r="AV18" s="19">
        <f t="shared" si="24"/>
        <v>4331.3804933448355</v>
      </c>
      <c r="AW18" s="68">
        <f t="shared" si="25"/>
        <v>22</v>
      </c>
      <c r="AX18" s="18">
        <f>'Ohio Intensities'!J18</f>
        <v>3.3784928007166233</v>
      </c>
      <c r="AY18" s="17">
        <f>Design!$I$24*'Area A'!AX18*Design!$I$23</f>
        <v>5.8110076172325957</v>
      </c>
      <c r="AZ18" s="18">
        <v>0</v>
      </c>
      <c r="BA18" s="18">
        <v>0</v>
      </c>
      <c r="BB18" s="18">
        <f>Design!$I$22</f>
        <v>10</v>
      </c>
      <c r="BC18" s="18">
        <f t="shared" si="26"/>
        <v>5.8110076172325957</v>
      </c>
      <c r="BD18" s="18">
        <f t="shared" si="27"/>
        <v>22</v>
      </c>
      <c r="BE18" s="18">
        <f t="shared" si="28"/>
        <v>5.8110076172325957</v>
      </c>
      <c r="BF18" s="18">
        <f t="shared" si="29"/>
        <v>32</v>
      </c>
      <c r="BG18" s="18">
        <v>0</v>
      </c>
      <c r="BH18" s="18">
        <f t="shared" si="30"/>
        <v>7670.530054747026</v>
      </c>
      <c r="BI18" s="18">
        <f t="shared" si="31"/>
        <v>-0.58110076172325953</v>
      </c>
      <c r="BJ18" s="16">
        <f t="shared" si="32"/>
        <v>18.595224375144305</v>
      </c>
      <c r="BK18" s="17">
        <f>(Design!$N$69-'Area A'!BJ18)/'Area A'!BI18</f>
        <v>27.095514947273003</v>
      </c>
      <c r="BL18" s="18">
        <v>0</v>
      </c>
      <c r="BM18" s="18">
        <v>0</v>
      </c>
      <c r="BN18" s="18">
        <f t="shared" si="33"/>
        <v>27.095514947273003</v>
      </c>
      <c r="BO18" s="18">
        <f t="shared" si="34"/>
        <v>27.095514947273003</v>
      </c>
      <c r="BP18" s="18">
        <f>Design!$N$69</f>
        <v>2.85</v>
      </c>
      <c r="BQ18" s="18">
        <f t="shared" si="35"/>
        <v>32</v>
      </c>
      <c r="BR18" s="18">
        <v>0</v>
      </c>
      <c r="BS18" s="16">
        <f t="shared" si="36"/>
        <v>2736</v>
      </c>
      <c r="BT18" s="19">
        <f t="shared" si="37"/>
        <v>4934.530054747026</v>
      </c>
      <c r="BU18" s="68">
        <f t="shared" si="38"/>
        <v>22</v>
      </c>
      <c r="BV18" s="18">
        <f>'Ohio Intensities'!N18</f>
        <v>3.9038189006678823</v>
      </c>
      <c r="BW18" s="17">
        <f>Design!$I$24*'Area A'!BV18*Design!$I$23</f>
        <v>6.7145685091487621</v>
      </c>
      <c r="BX18" s="18">
        <v>0</v>
      </c>
      <c r="BY18" s="18">
        <v>0</v>
      </c>
      <c r="BZ18" s="18">
        <f>Design!$I$22</f>
        <v>10</v>
      </c>
      <c r="CA18" s="18">
        <f t="shared" si="39"/>
        <v>6.7145685091487621</v>
      </c>
      <c r="CB18" s="18">
        <f t="shared" si="40"/>
        <v>22</v>
      </c>
      <c r="CC18" s="18">
        <f t="shared" si="41"/>
        <v>6.7145685091487621</v>
      </c>
      <c r="CD18" s="18">
        <f t="shared" si="42"/>
        <v>32</v>
      </c>
      <c r="CE18" s="18">
        <v>0</v>
      </c>
      <c r="CF18" s="18">
        <f t="shared" si="43"/>
        <v>8863.2304320763651</v>
      </c>
      <c r="CG18" s="18">
        <f t="shared" si="44"/>
        <v>-0.67145685091487617</v>
      </c>
      <c r="CH18" s="16">
        <f t="shared" si="45"/>
        <v>21.486619229276037</v>
      </c>
      <c r="CI18" s="17">
        <f>(Design!$N$70-'Area A'!CH18)/'Area A'!CG18</f>
        <v>27.755497920504038</v>
      </c>
      <c r="CJ18" s="18">
        <v>0</v>
      </c>
      <c r="CK18" s="18">
        <v>0</v>
      </c>
      <c r="CL18" s="18">
        <f t="shared" si="46"/>
        <v>27.755497920504038</v>
      </c>
      <c r="CM18" s="18">
        <f t="shared" si="47"/>
        <v>27.755497920504038</v>
      </c>
      <c r="CN18" s="18">
        <f>Design!$N$70</f>
        <v>2.85</v>
      </c>
      <c r="CO18" s="18">
        <f t="shared" si="48"/>
        <v>32</v>
      </c>
      <c r="CP18" s="18">
        <v>0</v>
      </c>
      <c r="CQ18" s="16">
        <f t="shared" si="49"/>
        <v>2736</v>
      </c>
      <c r="CR18" s="19">
        <f t="shared" si="50"/>
        <v>6127.2304320763651</v>
      </c>
      <c r="CS18" s="68">
        <f t="shared" si="51"/>
        <v>22</v>
      </c>
      <c r="CT18" s="18">
        <f>'Ohio Intensities'!R18</f>
        <v>4.2922335997939465</v>
      </c>
      <c r="CU18" s="17">
        <f>Design!$I$24*'Area A'!CT18*Design!$I$23</f>
        <v>7.3826417916455922</v>
      </c>
      <c r="CV18" s="18">
        <v>0</v>
      </c>
      <c r="CW18" s="18">
        <v>0</v>
      </c>
      <c r="CX18" s="18">
        <f>Design!$I$22</f>
        <v>10</v>
      </c>
      <c r="CY18" s="18">
        <f t="shared" si="52"/>
        <v>7.3826417916455922</v>
      </c>
      <c r="CZ18" s="18">
        <f t="shared" si="53"/>
        <v>22</v>
      </c>
      <c r="DA18" s="18">
        <f t="shared" si="54"/>
        <v>7.3826417916455922</v>
      </c>
      <c r="DB18" s="18">
        <f t="shared" si="55"/>
        <v>32</v>
      </c>
      <c r="DC18" s="18">
        <v>0</v>
      </c>
      <c r="DD18" s="18">
        <f t="shared" si="56"/>
        <v>9745.0871649721812</v>
      </c>
      <c r="DE18" s="18">
        <f t="shared" si="57"/>
        <v>-0.73826417916455922</v>
      </c>
      <c r="DF18" s="16">
        <f t="shared" si="58"/>
        <v>23.624453733265895</v>
      </c>
      <c r="DG18" s="17">
        <f>(Design!$N$71-'Area A'!DF18)/'Area A'!DE18</f>
        <v>28.139593277808572</v>
      </c>
      <c r="DH18" s="18">
        <v>0</v>
      </c>
      <c r="DI18" s="18">
        <v>0</v>
      </c>
      <c r="DJ18" s="18">
        <f t="shared" si="59"/>
        <v>28.139593277808572</v>
      </c>
      <c r="DK18" s="18">
        <f t="shared" si="60"/>
        <v>28.139593277808572</v>
      </c>
      <c r="DL18" s="18">
        <f>Design!$N$71</f>
        <v>2.85</v>
      </c>
      <c r="DM18" s="18">
        <f t="shared" si="61"/>
        <v>32</v>
      </c>
      <c r="DN18" s="18">
        <v>0</v>
      </c>
      <c r="DO18" s="16">
        <f t="shared" si="62"/>
        <v>2736</v>
      </c>
      <c r="DP18" s="19">
        <f t="shared" si="63"/>
        <v>7009.0871649721812</v>
      </c>
      <c r="DQ18" s="68">
        <f t="shared" si="64"/>
        <v>22</v>
      </c>
      <c r="DR18" s="18">
        <f>'Ohio Intensities'!V18</f>
        <v>4.6722447899518516</v>
      </c>
      <c r="DS18" s="17">
        <f>Design!$I$24*'Area A'!DR18*Design!$I$23</f>
        <v>8.0362610387171891</v>
      </c>
      <c r="DT18" s="18">
        <v>0</v>
      </c>
      <c r="DU18" s="18">
        <v>0</v>
      </c>
      <c r="DV18" s="18">
        <f>Design!$I$22</f>
        <v>10</v>
      </c>
      <c r="DW18" s="18">
        <f t="shared" si="65"/>
        <v>8.0362610387171891</v>
      </c>
      <c r="DX18" s="18">
        <f t="shared" si="66"/>
        <v>22</v>
      </c>
      <c r="DY18" s="18">
        <f t="shared" si="67"/>
        <v>8.0362610387171891</v>
      </c>
      <c r="DZ18" s="18">
        <f t="shared" si="68"/>
        <v>32</v>
      </c>
      <c r="EA18" s="18">
        <v>0</v>
      </c>
      <c r="EB18" s="18">
        <f t="shared" si="69"/>
        <v>10607.864571106689</v>
      </c>
      <c r="EC18" s="18">
        <f t="shared" si="70"/>
        <v>-0.80362610387171896</v>
      </c>
      <c r="ED18" s="16">
        <f t="shared" si="71"/>
        <v>25.716035323895007</v>
      </c>
      <c r="EE18" s="17">
        <f>(Design!$N$72-'Area A'!ED18)/'Area A'!EC18</f>
        <v>28.453574633440553</v>
      </c>
      <c r="EF18" s="18">
        <v>0</v>
      </c>
      <c r="EG18" s="18">
        <v>0</v>
      </c>
      <c r="EH18" s="18">
        <f t="shared" si="72"/>
        <v>28.453574633440553</v>
      </c>
      <c r="EI18" s="18">
        <f t="shared" si="73"/>
        <v>28.453574633440553</v>
      </c>
      <c r="EJ18" s="18">
        <f>Design!$N$72</f>
        <v>2.85</v>
      </c>
      <c r="EK18" s="18">
        <f t="shared" si="74"/>
        <v>32</v>
      </c>
      <c r="EL18" s="18">
        <v>0</v>
      </c>
      <c r="EM18" s="16">
        <f t="shared" si="75"/>
        <v>2736</v>
      </c>
      <c r="EN18" s="19">
        <f t="shared" si="76"/>
        <v>7871.8645711066893</v>
      </c>
      <c r="EO18" s="19">
        <f t="shared" si="77"/>
        <v>22</v>
      </c>
    </row>
    <row r="19" spans="1:145" x14ac:dyDescent="0.25">
      <c r="A19" s="68">
        <f t="shared" si="78"/>
        <v>23</v>
      </c>
      <c r="B19" s="18">
        <f>'Ohio Intensities'!B19</f>
        <v>2.3527062874801783</v>
      </c>
      <c r="C19" s="17">
        <f>Design!$I$24*'Area A'!B19*Design!$I$23</f>
        <v>4.0466548144659091</v>
      </c>
      <c r="D19" s="18">
        <v>0</v>
      </c>
      <c r="E19" s="18">
        <v>0</v>
      </c>
      <c r="F19" s="18">
        <f>Design!$I$22</f>
        <v>10</v>
      </c>
      <c r="G19" s="18">
        <f t="shared" si="2"/>
        <v>4.0466548144659091</v>
      </c>
      <c r="H19" s="18">
        <f t="shared" si="3"/>
        <v>23</v>
      </c>
      <c r="I19" s="18">
        <f t="shared" si="4"/>
        <v>4.0466548144659091</v>
      </c>
      <c r="J19" s="18">
        <f t="shared" si="5"/>
        <v>33</v>
      </c>
      <c r="K19" s="18">
        <v>0</v>
      </c>
      <c r="L19" s="18">
        <f t="shared" si="6"/>
        <v>5584.3836439629549</v>
      </c>
      <c r="M19" s="18">
        <f t="shared" si="7"/>
        <v>-0.40466548144659092</v>
      </c>
      <c r="N19" s="16">
        <f t="shared" si="8"/>
        <v>13.3539608877375</v>
      </c>
      <c r="O19" s="17">
        <f>(Design!$N$67-'Area A'!N19)/'Area A'!M19</f>
        <v>27.934087304230403</v>
      </c>
      <c r="P19" s="18">
        <v>0</v>
      </c>
      <c r="Q19" s="18">
        <v>0</v>
      </c>
      <c r="R19" s="18">
        <f t="shared" si="9"/>
        <v>27.934087304230403</v>
      </c>
      <c r="S19" s="18">
        <f t="shared" si="10"/>
        <v>27.934087304230403</v>
      </c>
      <c r="T19" s="18">
        <f>Design!$N$67</f>
        <v>2.0499999999999998</v>
      </c>
      <c r="U19" s="18">
        <f t="shared" si="0"/>
        <v>33</v>
      </c>
      <c r="V19" s="18">
        <v>0</v>
      </c>
      <c r="W19" s="16">
        <f t="shared" si="11"/>
        <v>2029.4999999999998</v>
      </c>
      <c r="X19" s="19">
        <f t="shared" si="12"/>
        <v>3554.8836439629549</v>
      </c>
      <c r="Y19" s="68">
        <f t="shared" si="1"/>
        <v>23</v>
      </c>
      <c r="Z19" s="18">
        <f>'Ohio Intensities'!F19</f>
        <v>2.8887892465281735</v>
      </c>
      <c r="AA19" s="17">
        <f>Design!$I$24*'Area A'!Z19*Design!$I$23</f>
        <v>4.9687175040284615</v>
      </c>
      <c r="AB19" s="18">
        <v>0</v>
      </c>
      <c r="AC19" s="18">
        <v>0</v>
      </c>
      <c r="AD19" s="18">
        <f>Design!$I$22</f>
        <v>10</v>
      </c>
      <c r="AE19" s="18">
        <f t="shared" si="13"/>
        <v>4.9687175040284615</v>
      </c>
      <c r="AF19" s="18">
        <f t="shared" si="14"/>
        <v>23</v>
      </c>
      <c r="AG19" s="18">
        <f t="shared" si="15"/>
        <v>4.9687175040284615</v>
      </c>
      <c r="AH19" s="18">
        <f t="shared" si="16"/>
        <v>33</v>
      </c>
      <c r="AI19" s="18">
        <v>0</v>
      </c>
      <c r="AJ19" s="18">
        <f t="shared" si="17"/>
        <v>6856.830155559277</v>
      </c>
      <c r="AK19" s="18">
        <f t="shared" si="18"/>
        <v>-0.49687175040284615</v>
      </c>
      <c r="AL19" s="16">
        <f t="shared" si="19"/>
        <v>16.396767763293923</v>
      </c>
      <c r="AM19" s="17">
        <f>(Design!$N$68-'Area A'!AL19)/'Area A'!AK19</f>
        <v>27.968520552893001</v>
      </c>
      <c r="AN19" s="18">
        <v>0</v>
      </c>
      <c r="AO19" s="18">
        <v>0</v>
      </c>
      <c r="AP19" s="18">
        <f t="shared" si="20"/>
        <v>27.968520552893001</v>
      </c>
      <c r="AQ19" s="18">
        <f t="shared" si="21"/>
        <v>27.968520552893001</v>
      </c>
      <c r="AR19" s="18">
        <f>Design!$N$68</f>
        <v>2.5</v>
      </c>
      <c r="AS19" s="18">
        <f t="shared" si="22"/>
        <v>33</v>
      </c>
      <c r="AT19" s="18">
        <v>0</v>
      </c>
      <c r="AU19" s="16">
        <f t="shared" si="23"/>
        <v>2475</v>
      </c>
      <c r="AV19" s="19">
        <f t="shared" si="24"/>
        <v>4381.830155559277</v>
      </c>
      <c r="AW19" s="68">
        <f t="shared" si="25"/>
        <v>23</v>
      </c>
      <c r="AX19" s="18">
        <f>'Ohio Intensities'!J19</f>
        <v>3.2946287738240412</v>
      </c>
      <c r="AY19" s="17">
        <f>Design!$I$24*'Area A'!AX19*Design!$I$23</f>
        <v>5.666761490977354</v>
      </c>
      <c r="AZ19" s="18">
        <v>0</v>
      </c>
      <c r="BA19" s="18">
        <v>0</v>
      </c>
      <c r="BB19" s="18">
        <f>Design!$I$22</f>
        <v>10</v>
      </c>
      <c r="BC19" s="18">
        <f t="shared" si="26"/>
        <v>5.666761490977354</v>
      </c>
      <c r="BD19" s="18">
        <f t="shared" si="27"/>
        <v>23</v>
      </c>
      <c r="BE19" s="18">
        <f t="shared" si="28"/>
        <v>5.666761490977354</v>
      </c>
      <c r="BF19" s="18">
        <f t="shared" si="29"/>
        <v>33</v>
      </c>
      <c r="BG19" s="18">
        <v>0</v>
      </c>
      <c r="BH19" s="18">
        <f t="shared" si="30"/>
        <v>7820.1308575487483</v>
      </c>
      <c r="BI19" s="18">
        <f t="shared" si="31"/>
        <v>-0.56667614909773545</v>
      </c>
      <c r="BJ19" s="16">
        <f t="shared" si="32"/>
        <v>18.700312920225269</v>
      </c>
      <c r="BK19" s="17">
        <f>(Design!$N$69-'Area A'!BJ19)/'Area A'!BI19</f>
        <v>27.970672394562953</v>
      </c>
      <c r="BL19" s="18">
        <v>0</v>
      </c>
      <c r="BM19" s="18">
        <v>0</v>
      </c>
      <c r="BN19" s="18">
        <f t="shared" si="33"/>
        <v>27.970672394562953</v>
      </c>
      <c r="BO19" s="18">
        <f t="shared" si="34"/>
        <v>27.970672394562953</v>
      </c>
      <c r="BP19" s="18">
        <f>Design!$N$69</f>
        <v>2.85</v>
      </c>
      <c r="BQ19" s="18">
        <f t="shared" si="35"/>
        <v>33</v>
      </c>
      <c r="BR19" s="18">
        <v>0</v>
      </c>
      <c r="BS19" s="16">
        <f t="shared" si="36"/>
        <v>2821.5000000000005</v>
      </c>
      <c r="BT19" s="19">
        <f t="shared" si="37"/>
        <v>4998.6308575487474</v>
      </c>
      <c r="BU19" s="68">
        <f t="shared" si="38"/>
        <v>23</v>
      </c>
      <c r="BV19" s="18">
        <f>'Ohio Intensities'!N19</f>
        <v>3.8104394595917221</v>
      </c>
      <c r="BW19" s="17">
        <f>Design!$I$24*'Area A'!BV19*Design!$I$23</f>
        <v>6.5539558704977665</v>
      </c>
      <c r="BX19" s="18">
        <v>0</v>
      </c>
      <c r="BY19" s="18">
        <v>0</v>
      </c>
      <c r="BZ19" s="18">
        <f>Design!$I$22</f>
        <v>10</v>
      </c>
      <c r="CA19" s="18">
        <f t="shared" si="39"/>
        <v>6.5539558704977665</v>
      </c>
      <c r="CB19" s="18">
        <f t="shared" si="40"/>
        <v>23</v>
      </c>
      <c r="CC19" s="18">
        <f t="shared" si="41"/>
        <v>6.5539558704977665</v>
      </c>
      <c r="CD19" s="18">
        <f t="shared" si="42"/>
        <v>33</v>
      </c>
      <c r="CE19" s="18">
        <v>0</v>
      </c>
      <c r="CF19" s="18">
        <f t="shared" si="43"/>
        <v>9044.4591012869168</v>
      </c>
      <c r="CG19" s="18">
        <f t="shared" si="44"/>
        <v>-0.65539558704977663</v>
      </c>
      <c r="CH19" s="16">
        <f t="shared" si="45"/>
        <v>21.62805437264263</v>
      </c>
      <c r="CI19" s="17">
        <f>(Design!$N$70-'Area A'!CH19)/'Area A'!CG19</f>
        <v>28.651481248402813</v>
      </c>
      <c r="CJ19" s="18">
        <v>0</v>
      </c>
      <c r="CK19" s="18">
        <v>0</v>
      </c>
      <c r="CL19" s="18">
        <f t="shared" si="46"/>
        <v>28.651481248402813</v>
      </c>
      <c r="CM19" s="18">
        <f t="shared" si="47"/>
        <v>28.651481248402813</v>
      </c>
      <c r="CN19" s="18">
        <f>Design!$N$70</f>
        <v>2.85</v>
      </c>
      <c r="CO19" s="18">
        <f t="shared" si="48"/>
        <v>33</v>
      </c>
      <c r="CP19" s="18">
        <v>0</v>
      </c>
      <c r="CQ19" s="16">
        <f t="shared" si="49"/>
        <v>2821.5</v>
      </c>
      <c r="CR19" s="19">
        <f t="shared" si="50"/>
        <v>6222.9591012869168</v>
      </c>
      <c r="CS19" s="68">
        <f t="shared" si="51"/>
        <v>23</v>
      </c>
      <c r="CT19" s="18">
        <f>'Ohio Intensities'!R19</f>
        <v>4.1924558337930717</v>
      </c>
      <c r="CU19" s="17">
        <f>Design!$I$24*'Area A'!CT19*Design!$I$23</f>
        <v>7.2110240341240877</v>
      </c>
      <c r="CV19" s="18">
        <v>0</v>
      </c>
      <c r="CW19" s="18">
        <v>0</v>
      </c>
      <c r="CX19" s="18">
        <f>Design!$I$22</f>
        <v>10</v>
      </c>
      <c r="CY19" s="18">
        <f t="shared" si="52"/>
        <v>7.2110240341240877</v>
      </c>
      <c r="CZ19" s="18">
        <f t="shared" si="53"/>
        <v>23</v>
      </c>
      <c r="DA19" s="18">
        <f t="shared" si="54"/>
        <v>7.2110240341240877</v>
      </c>
      <c r="DB19" s="18">
        <f t="shared" si="55"/>
        <v>33</v>
      </c>
      <c r="DC19" s="18">
        <v>0</v>
      </c>
      <c r="DD19" s="18">
        <f t="shared" si="56"/>
        <v>9951.2131670912404</v>
      </c>
      <c r="DE19" s="18">
        <f t="shared" si="57"/>
        <v>-0.72110240341240872</v>
      </c>
      <c r="DF19" s="16">
        <f t="shared" si="58"/>
        <v>23.796379312609488</v>
      </c>
      <c r="DG19" s="17">
        <f>(Design!$N$71-'Area A'!DF19)/'Area A'!DE19</f>
        <v>29.047718068178391</v>
      </c>
      <c r="DH19" s="18">
        <v>0</v>
      </c>
      <c r="DI19" s="18">
        <v>0</v>
      </c>
      <c r="DJ19" s="18">
        <f t="shared" si="59"/>
        <v>29.047718068178391</v>
      </c>
      <c r="DK19" s="18">
        <f t="shared" si="60"/>
        <v>29.047718068178391</v>
      </c>
      <c r="DL19" s="18">
        <f>Design!$N$71</f>
        <v>2.85</v>
      </c>
      <c r="DM19" s="18">
        <f t="shared" si="61"/>
        <v>33</v>
      </c>
      <c r="DN19" s="18">
        <v>0</v>
      </c>
      <c r="DO19" s="16">
        <f t="shared" si="62"/>
        <v>2821.5000000000005</v>
      </c>
      <c r="DP19" s="19">
        <f t="shared" si="63"/>
        <v>7129.7131670912404</v>
      </c>
      <c r="DQ19" s="68">
        <f t="shared" si="64"/>
        <v>23</v>
      </c>
      <c r="DR19" s="18">
        <f>'Ohio Intensities'!V19</f>
        <v>4.5666934346155186</v>
      </c>
      <c r="DS19" s="17">
        <f>Design!$I$24*'Area A'!DR19*Design!$I$23</f>
        <v>7.8547127075386971</v>
      </c>
      <c r="DT19" s="18">
        <v>0</v>
      </c>
      <c r="DU19" s="18">
        <v>0</v>
      </c>
      <c r="DV19" s="18">
        <f>Design!$I$22</f>
        <v>10</v>
      </c>
      <c r="DW19" s="18">
        <f t="shared" si="65"/>
        <v>7.8547127075386971</v>
      </c>
      <c r="DX19" s="18">
        <f t="shared" si="66"/>
        <v>23</v>
      </c>
      <c r="DY19" s="18">
        <f t="shared" si="67"/>
        <v>7.8547127075386971</v>
      </c>
      <c r="DZ19" s="18">
        <f t="shared" si="68"/>
        <v>33</v>
      </c>
      <c r="EA19" s="18">
        <v>0</v>
      </c>
      <c r="EB19" s="18">
        <f t="shared" si="69"/>
        <v>10839.503536403403</v>
      </c>
      <c r="EC19" s="18">
        <f t="shared" si="70"/>
        <v>-0.78547127075386969</v>
      </c>
      <c r="ED19" s="16">
        <f t="shared" si="71"/>
        <v>25.9205519348777</v>
      </c>
      <c r="EE19" s="17">
        <f>(Design!$N$72-'Area A'!ED19)/'Area A'!EC19</f>
        <v>29.371605040035821</v>
      </c>
      <c r="EF19" s="18">
        <v>0</v>
      </c>
      <c r="EG19" s="18">
        <v>0</v>
      </c>
      <c r="EH19" s="18">
        <f t="shared" si="72"/>
        <v>29.371605040035821</v>
      </c>
      <c r="EI19" s="18">
        <f t="shared" si="73"/>
        <v>29.371605040035821</v>
      </c>
      <c r="EJ19" s="18">
        <f>Design!$N$72</f>
        <v>2.85</v>
      </c>
      <c r="EK19" s="18">
        <f t="shared" si="74"/>
        <v>33</v>
      </c>
      <c r="EL19" s="18">
        <v>0</v>
      </c>
      <c r="EM19" s="16">
        <f t="shared" si="75"/>
        <v>2821.5000000000005</v>
      </c>
      <c r="EN19" s="19">
        <f t="shared" si="76"/>
        <v>8018.0035364034029</v>
      </c>
      <c r="EO19" s="19">
        <f t="shared" si="77"/>
        <v>23</v>
      </c>
    </row>
    <row r="20" spans="1:145" x14ac:dyDescent="0.25">
      <c r="A20" s="68">
        <f t="shared" si="78"/>
        <v>24</v>
      </c>
      <c r="B20" s="18">
        <f>'Ohio Intensities'!B20</f>
        <v>2.2913322625921273</v>
      </c>
      <c r="C20" s="17">
        <f>Design!$I$24*'Area A'!B20*Design!$I$23</f>
        <v>3.9410914916584616</v>
      </c>
      <c r="D20" s="18">
        <v>0</v>
      </c>
      <c r="E20" s="18">
        <v>0</v>
      </c>
      <c r="F20" s="18">
        <f>Design!$I$22</f>
        <v>10</v>
      </c>
      <c r="G20" s="18">
        <f t="shared" si="2"/>
        <v>3.9410914916584616</v>
      </c>
      <c r="H20" s="18">
        <f t="shared" si="3"/>
        <v>24</v>
      </c>
      <c r="I20" s="18">
        <f t="shared" si="4"/>
        <v>3.9410914916584616</v>
      </c>
      <c r="J20" s="18">
        <f t="shared" si="5"/>
        <v>34</v>
      </c>
      <c r="K20" s="18">
        <v>0</v>
      </c>
      <c r="L20" s="18">
        <f t="shared" si="6"/>
        <v>5675.1717479881845</v>
      </c>
      <c r="M20" s="18">
        <f t="shared" si="7"/>
        <v>-0.39410914916584616</v>
      </c>
      <c r="N20" s="16">
        <f t="shared" si="8"/>
        <v>13.39971107163877</v>
      </c>
      <c r="O20" s="17">
        <f>(Design!$N$67-'Area A'!N20)/'Area A'!M20</f>
        <v>28.798395306632848</v>
      </c>
      <c r="P20" s="18">
        <v>0</v>
      </c>
      <c r="Q20" s="18">
        <v>0</v>
      </c>
      <c r="R20" s="18">
        <f t="shared" si="9"/>
        <v>28.798395306632848</v>
      </c>
      <c r="S20" s="18">
        <f t="shared" si="10"/>
        <v>28.798395306632848</v>
      </c>
      <c r="T20" s="18">
        <f>Design!$N$67</f>
        <v>2.0499999999999998</v>
      </c>
      <c r="U20" s="18">
        <f t="shared" si="0"/>
        <v>34</v>
      </c>
      <c r="V20" s="18">
        <v>0</v>
      </c>
      <c r="W20" s="16">
        <f t="shared" si="11"/>
        <v>2090.9999999999995</v>
      </c>
      <c r="X20" s="19">
        <f t="shared" si="12"/>
        <v>3584.171747988185</v>
      </c>
      <c r="Y20" s="68">
        <f t="shared" si="1"/>
        <v>24</v>
      </c>
      <c r="Z20" s="18">
        <f>'Ohio Intensities'!F20</f>
        <v>2.816854420770122</v>
      </c>
      <c r="AA20" s="17">
        <f>Design!$I$24*'Area A'!Z20*Design!$I$23</f>
        <v>4.8449896037246134</v>
      </c>
      <c r="AB20" s="18">
        <v>0</v>
      </c>
      <c r="AC20" s="18">
        <v>0</v>
      </c>
      <c r="AD20" s="18">
        <f>Design!$I$22</f>
        <v>10</v>
      </c>
      <c r="AE20" s="18">
        <f t="shared" si="13"/>
        <v>4.8449896037246134</v>
      </c>
      <c r="AF20" s="18">
        <f t="shared" si="14"/>
        <v>24</v>
      </c>
      <c r="AG20" s="18">
        <f t="shared" si="15"/>
        <v>4.8449896037246134</v>
      </c>
      <c r="AH20" s="18">
        <f t="shared" si="16"/>
        <v>34</v>
      </c>
      <c r="AI20" s="18">
        <v>0</v>
      </c>
      <c r="AJ20" s="18">
        <f t="shared" si="17"/>
        <v>6976.7850293634438</v>
      </c>
      <c r="AK20" s="18">
        <f t="shared" si="18"/>
        <v>-0.48449896037246132</v>
      </c>
      <c r="AL20" s="16">
        <f t="shared" si="19"/>
        <v>16.472964652663684</v>
      </c>
      <c r="AM20" s="17">
        <f>(Design!$N$68-'Area A'!AL20)/'Area A'!AK20</f>
        <v>28.840030207540359</v>
      </c>
      <c r="AN20" s="18">
        <v>0</v>
      </c>
      <c r="AO20" s="18">
        <v>0</v>
      </c>
      <c r="AP20" s="18">
        <f t="shared" si="20"/>
        <v>28.840030207540359</v>
      </c>
      <c r="AQ20" s="18">
        <f t="shared" si="21"/>
        <v>28.840030207540359</v>
      </c>
      <c r="AR20" s="18">
        <f>Design!$N$68</f>
        <v>2.5</v>
      </c>
      <c r="AS20" s="18">
        <f t="shared" si="22"/>
        <v>34</v>
      </c>
      <c r="AT20" s="18">
        <v>0</v>
      </c>
      <c r="AU20" s="16">
        <f t="shared" si="23"/>
        <v>2550</v>
      </c>
      <c r="AV20" s="19">
        <f t="shared" si="24"/>
        <v>4426.7850293634438</v>
      </c>
      <c r="AW20" s="68">
        <f t="shared" si="25"/>
        <v>24</v>
      </c>
      <c r="AX20" s="18">
        <f>'Ohio Intensities'!J20</f>
        <v>3.2151885150833346</v>
      </c>
      <c r="AY20" s="17">
        <f>Design!$I$24*'Area A'!AX20*Design!$I$23</f>
        <v>5.5301242459433393</v>
      </c>
      <c r="AZ20" s="18">
        <v>0</v>
      </c>
      <c r="BA20" s="18">
        <v>0</v>
      </c>
      <c r="BB20" s="18">
        <f>Design!$I$22</f>
        <v>10</v>
      </c>
      <c r="BC20" s="18">
        <f t="shared" si="26"/>
        <v>5.5301242459433393</v>
      </c>
      <c r="BD20" s="18">
        <f t="shared" si="27"/>
        <v>24</v>
      </c>
      <c r="BE20" s="18">
        <f t="shared" si="28"/>
        <v>5.5301242459433393</v>
      </c>
      <c r="BF20" s="18">
        <f t="shared" si="29"/>
        <v>34</v>
      </c>
      <c r="BG20" s="18">
        <v>0</v>
      </c>
      <c r="BH20" s="18">
        <f t="shared" si="30"/>
        <v>7963.3789141584093</v>
      </c>
      <c r="BI20" s="18">
        <f t="shared" si="31"/>
        <v>-0.55301242459433397</v>
      </c>
      <c r="BJ20" s="16">
        <f t="shared" si="32"/>
        <v>18.802422436207355</v>
      </c>
      <c r="BK20" s="17">
        <f>(Design!$N$69-'Area A'!BJ20)/'Area A'!BI20</f>
        <v>28.846408736493331</v>
      </c>
      <c r="BL20" s="18">
        <v>0</v>
      </c>
      <c r="BM20" s="18">
        <v>0</v>
      </c>
      <c r="BN20" s="18">
        <f t="shared" si="33"/>
        <v>28.846408736493331</v>
      </c>
      <c r="BO20" s="18">
        <f t="shared" si="34"/>
        <v>28.846408736493331</v>
      </c>
      <c r="BP20" s="18">
        <f>Design!$N$69</f>
        <v>2.85</v>
      </c>
      <c r="BQ20" s="18">
        <f t="shared" si="35"/>
        <v>34</v>
      </c>
      <c r="BR20" s="18">
        <v>0</v>
      </c>
      <c r="BS20" s="16">
        <f t="shared" si="36"/>
        <v>2907</v>
      </c>
      <c r="BT20" s="19">
        <f t="shared" si="37"/>
        <v>5056.3789141584093</v>
      </c>
      <c r="BU20" s="68">
        <f t="shared" si="38"/>
        <v>24</v>
      </c>
      <c r="BV20" s="18">
        <f>'Ohio Intensities'!N20</f>
        <v>3.7219049993495785</v>
      </c>
      <c r="BW20" s="17">
        <f>Design!$I$24*'Area A'!BV20*Design!$I$23</f>
        <v>6.4016765988812789</v>
      </c>
      <c r="BX20" s="18">
        <v>0</v>
      </c>
      <c r="BY20" s="18">
        <v>0</v>
      </c>
      <c r="BZ20" s="18">
        <f>Design!$I$22</f>
        <v>10</v>
      </c>
      <c r="CA20" s="18">
        <f t="shared" si="39"/>
        <v>6.4016765988812789</v>
      </c>
      <c r="CB20" s="18">
        <f t="shared" si="40"/>
        <v>24</v>
      </c>
      <c r="CC20" s="18">
        <f t="shared" si="41"/>
        <v>6.4016765988812789</v>
      </c>
      <c r="CD20" s="18">
        <f t="shared" si="42"/>
        <v>34</v>
      </c>
      <c r="CE20" s="18">
        <v>0</v>
      </c>
      <c r="CF20" s="18">
        <f t="shared" si="43"/>
        <v>9218.414302389041</v>
      </c>
      <c r="CG20" s="18">
        <f t="shared" si="44"/>
        <v>-0.64016765988812785</v>
      </c>
      <c r="CH20" s="16">
        <f t="shared" si="45"/>
        <v>21.765700436196347</v>
      </c>
      <c r="CI20" s="17">
        <f>(Design!$N$70-'Area A'!CH20)/'Area A'!CG20</f>
        <v>29.548041273284483</v>
      </c>
      <c r="CJ20" s="18">
        <v>0</v>
      </c>
      <c r="CK20" s="18">
        <v>0</v>
      </c>
      <c r="CL20" s="18">
        <f t="shared" si="46"/>
        <v>29.548041273284483</v>
      </c>
      <c r="CM20" s="18">
        <f t="shared" si="47"/>
        <v>29.548041273284483</v>
      </c>
      <c r="CN20" s="18">
        <f>Design!$N$70</f>
        <v>2.85</v>
      </c>
      <c r="CO20" s="18">
        <f t="shared" si="48"/>
        <v>34</v>
      </c>
      <c r="CP20" s="18">
        <v>0</v>
      </c>
      <c r="CQ20" s="16">
        <f t="shared" si="49"/>
        <v>2907</v>
      </c>
      <c r="CR20" s="19">
        <f t="shared" si="50"/>
        <v>6311.414302389041</v>
      </c>
      <c r="CS20" s="68">
        <f t="shared" si="51"/>
        <v>24</v>
      </c>
      <c r="CT20" s="18">
        <f>'Ohio Intensities'!R20</f>
        <v>4.0978110508969126</v>
      </c>
      <c r="CU20" s="17">
        <f>Design!$I$24*'Area A'!CT20*Design!$I$23</f>
        <v>7.0482350075426936</v>
      </c>
      <c r="CV20" s="18">
        <v>0</v>
      </c>
      <c r="CW20" s="18">
        <v>0</v>
      </c>
      <c r="CX20" s="18">
        <f>Design!$I$22</f>
        <v>10</v>
      </c>
      <c r="CY20" s="18">
        <f t="shared" si="52"/>
        <v>7.0482350075426936</v>
      </c>
      <c r="CZ20" s="18">
        <f t="shared" si="53"/>
        <v>24</v>
      </c>
      <c r="DA20" s="18">
        <f t="shared" si="54"/>
        <v>7.0482350075426936</v>
      </c>
      <c r="DB20" s="18">
        <f t="shared" si="55"/>
        <v>34</v>
      </c>
      <c r="DC20" s="18">
        <v>0</v>
      </c>
      <c r="DD20" s="18">
        <f t="shared" si="56"/>
        <v>10149.458410861478</v>
      </c>
      <c r="DE20" s="18">
        <f t="shared" si="57"/>
        <v>-0.70482350075426936</v>
      </c>
      <c r="DF20" s="16">
        <f t="shared" si="58"/>
        <v>23.963999025645158</v>
      </c>
      <c r="DG20" s="17">
        <f>(Design!$N$71-'Area A'!DF20)/'Area A'!DE20</f>
        <v>29.956434487570203</v>
      </c>
      <c r="DH20" s="18">
        <v>0</v>
      </c>
      <c r="DI20" s="18">
        <v>0</v>
      </c>
      <c r="DJ20" s="18">
        <f t="shared" si="59"/>
        <v>29.956434487570203</v>
      </c>
      <c r="DK20" s="18">
        <f t="shared" si="60"/>
        <v>29.956434487570203</v>
      </c>
      <c r="DL20" s="18">
        <f>Design!$N$71</f>
        <v>2.85</v>
      </c>
      <c r="DM20" s="18">
        <f t="shared" si="61"/>
        <v>34</v>
      </c>
      <c r="DN20" s="18">
        <v>0</v>
      </c>
      <c r="DO20" s="16">
        <f t="shared" si="62"/>
        <v>2907</v>
      </c>
      <c r="DP20" s="19">
        <f t="shared" si="63"/>
        <v>7242.4584108614781</v>
      </c>
      <c r="DQ20" s="68">
        <f t="shared" si="64"/>
        <v>24</v>
      </c>
      <c r="DR20" s="18">
        <f>'Ohio Intensities'!V20</f>
        <v>4.466527835931684</v>
      </c>
      <c r="DS20" s="17">
        <f>Design!$I$24*'Area A'!DR20*Design!$I$23</f>
        <v>7.6824278778025015</v>
      </c>
      <c r="DT20" s="18">
        <v>0</v>
      </c>
      <c r="DU20" s="18">
        <v>0</v>
      </c>
      <c r="DV20" s="18">
        <f>Design!$I$22</f>
        <v>10</v>
      </c>
      <c r="DW20" s="18">
        <f t="shared" si="65"/>
        <v>7.6824278778025015</v>
      </c>
      <c r="DX20" s="18">
        <f t="shared" si="66"/>
        <v>24</v>
      </c>
      <c r="DY20" s="18">
        <f t="shared" si="67"/>
        <v>7.6824278778025015</v>
      </c>
      <c r="DZ20" s="18">
        <f t="shared" si="68"/>
        <v>34</v>
      </c>
      <c r="EA20" s="18">
        <v>0</v>
      </c>
      <c r="EB20" s="18">
        <f t="shared" si="69"/>
        <v>11062.696144035601</v>
      </c>
      <c r="EC20" s="18">
        <f t="shared" si="70"/>
        <v>-0.76824278778025012</v>
      </c>
      <c r="ED20" s="16">
        <f t="shared" si="71"/>
        <v>26.120254784528505</v>
      </c>
      <c r="EE20" s="17">
        <f>(Design!$N$72-'Area A'!ED20)/'Area A'!EC20</f>
        <v>30.290235267636223</v>
      </c>
      <c r="EF20" s="18">
        <v>0</v>
      </c>
      <c r="EG20" s="18">
        <v>0</v>
      </c>
      <c r="EH20" s="18">
        <f t="shared" si="72"/>
        <v>30.290235267636223</v>
      </c>
      <c r="EI20" s="18">
        <f t="shared" si="73"/>
        <v>30.290235267636223</v>
      </c>
      <c r="EJ20" s="18">
        <f>Design!$N$72</f>
        <v>2.85</v>
      </c>
      <c r="EK20" s="18">
        <f t="shared" si="74"/>
        <v>34</v>
      </c>
      <c r="EL20" s="18">
        <v>0</v>
      </c>
      <c r="EM20" s="16">
        <f t="shared" si="75"/>
        <v>2907</v>
      </c>
      <c r="EN20" s="19">
        <f t="shared" si="76"/>
        <v>8155.6961440356008</v>
      </c>
      <c r="EO20" s="19">
        <f t="shared" si="77"/>
        <v>24</v>
      </c>
    </row>
    <row r="21" spans="1:145" x14ac:dyDescent="0.25">
      <c r="A21" s="68">
        <f t="shared" si="78"/>
        <v>25</v>
      </c>
      <c r="B21" s="18">
        <f>'Ohio Intensities'!B21</f>
        <v>2.2333210263260468</v>
      </c>
      <c r="C21" s="17">
        <f>Design!$I$24*'Area A'!B21*Design!$I$23</f>
        <v>3.8413121652808031</v>
      </c>
      <c r="D21" s="18">
        <v>0</v>
      </c>
      <c r="E21" s="18">
        <v>0</v>
      </c>
      <c r="F21" s="18">
        <f>Design!$I$22</f>
        <v>10</v>
      </c>
      <c r="G21" s="18">
        <f t="shared" si="2"/>
        <v>3.8413121652808031</v>
      </c>
      <c r="H21" s="18">
        <f t="shared" si="3"/>
        <v>25</v>
      </c>
      <c r="I21" s="18">
        <f t="shared" si="4"/>
        <v>3.8413121652808031</v>
      </c>
      <c r="J21" s="18">
        <f t="shared" si="5"/>
        <v>35</v>
      </c>
      <c r="K21" s="18">
        <v>0</v>
      </c>
      <c r="L21" s="18">
        <f t="shared" si="6"/>
        <v>5761.9682479212042</v>
      </c>
      <c r="M21" s="18">
        <f t="shared" si="7"/>
        <v>-0.3841312165280803</v>
      </c>
      <c r="N21" s="16">
        <f t="shared" si="8"/>
        <v>13.44459257848281</v>
      </c>
      <c r="O21" s="17">
        <f>(Design!$N$67-'Area A'!N21)/'Area A'!M21</f>
        <v>29.663281941705609</v>
      </c>
      <c r="P21" s="18">
        <v>0</v>
      </c>
      <c r="Q21" s="18">
        <v>0</v>
      </c>
      <c r="R21" s="18">
        <f t="shared" si="9"/>
        <v>29.663281941705609</v>
      </c>
      <c r="S21" s="18">
        <f t="shared" si="10"/>
        <v>29.663281941705609</v>
      </c>
      <c r="T21" s="18">
        <f>Design!$N$67</f>
        <v>2.0499999999999998</v>
      </c>
      <c r="U21" s="18">
        <f t="shared" si="0"/>
        <v>35</v>
      </c>
      <c r="V21" s="18">
        <v>0</v>
      </c>
      <c r="W21" s="16">
        <f t="shared" si="11"/>
        <v>2152.4999999999995</v>
      </c>
      <c r="X21" s="19">
        <f t="shared" si="12"/>
        <v>3609.4682479212047</v>
      </c>
      <c r="Y21" s="68">
        <f t="shared" si="1"/>
        <v>25</v>
      </c>
      <c r="Z21" s="18">
        <f>'Ohio Intensities'!F21</f>
        <v>2.7487050501194492</v>
      </c>
      <c r="AA21" s="17">
        <f>Design!$I$24*'Area A'!Z21*Design!$I$23</f>
        <v>4.7277726862054559</v>
      </c>
      <c r="AB21" s="18">
        <v>0</v>
      </c>
      <c r="AC21" s="18">
        <v>0</v>
      </c>
      <c r="AD21" s="18">
        <f>Design!$I$22</f>
        <v>10</v>
      </c>
      <c r="AE21" s="18">
        <f t="shared" si="13"/>
        <v>4.7277726862054559</v>
      </c>
      <c r="AF21" s="18">
        <f t="shared" si="14"/>
        <v>25</v>
      </c>
      <c r="AG21" s="18">
        <f t="shared" si="15"/>
        <v>4.7277726862054559</v>
      </c>
      <c r="AH21" s="18">
        <f t="shared" si="16"/>
        <v>35</v>
      </c>
      <c r="AI21" s="18">
        <v>0</v>
      </c>
      <c r="AJ21" s="18">
        <f t="shared" si="17"/>
        <v>7091.6590293081836</v>
      </c>
      <c r="AK21" s="18">
        <f t="shared" si="18"/>
        <v>-0.47277726862054559</v>
      </c>
      <c r="AL21" s="16">
        <f t="shared" si="19"/>
        <v>16.547204401719096</v>
      </c>
      <c r="AM21" s="17">
        <f>(Design!$N$68-'Area A'!AL21)/'Area A'!AK21</f>
        <v>29.712097712958112</v>
      </c>
      <c r="AN21" s="18">
        <v>0</v>
      </c>
      <c r="AO21" s="18">
        <v>0</v>
      </c>
      <c r="AP21" s="18">
        <f t="shared" si="20"/>
        <v>29.712097712958112</v>
      </c>
      <c r="AQ21" s="18">
        <f t="shared" si="21"/>
        <v>29.712097712958112</v>
      </c>
      <c r="AR21" s="18">
        <f>Design!$N$68</f>
        <v>2.5</v>
      </c>
      <c r="AS21" s="18">
        <f t="shared" si="22"/>
        <v>35</v>
      </c>
      <c r="AT21" s="18">
        <v>0</v>
      </c>
      <c r="AU21" s="16">
        <f t="shared" si="23"/>
        <v>2625</v>
      </c>
      <c r="AV21" s="19">
        <f t="shared" si="24"/>
        <v>4466.6590293081836</v>
      </c>
      <c r="AW21" s="68">
        <f t="shared" si="25"/>
        <v>25</v>
      </c>
      <c r="AX21" s="18">
        <f>'Ohio Intensities'!J21</f>
        <v>3.1398220102236789</v>
      </c>
      <c r="AY21" s="17">
        <f>Design!$I$24*'Area A'!AX21*Design!$I$23</f>
        <v>5.4004938575847312</v>
      </c>
      <c r="AZ21" s="18">
        <v>0</v>
      </c>
      <c r="BA21" s="18">
        <v>0</v>
      </c>
      <c r="BB21" s="18">
        <f>Design!$I$22</f>
        <v>10</v>
      </c>
      <c r="BC21" s="18">
        <f t="shared" si="26"/>
        <v>5.4004938575847312</v>
      </c>
      <c r="BD21" s="18">
        <f t="shared" si="27"/>
        <v>25</v>
      </c>
      <c r="BE21" s="18">
        <f t="shared" si="28"/>
        <v>5.4004938575847312</v>
      </c>
      <c r="BF21" s="18">
        <f t="shared" si="29"/>
        <v>35</v>
      </c>
      <c r="BG21" s="18">
        <v>0</v>
      </c>
      <c r="BH21" s="18">
        <f t="shared" si="30"/>
        <v>8100.7407863770968</v>
      </c>
      <c r="BI21" s="18">
        <f t="shared" si="31"/>
        <v>-0.54004938575847317</v>
      </c>
      <c r="BJ21" s="16">
        <f t="shared" si="32"/>
        <v>18.901728501546561</v>
      </c>
      <c r="BK21" s="17">
        <f>(Design!$N$69-'Area A'!BJ21)/'Area A'!BI21</f>
        <v>29.722704857820894</v>
      </c>
      <c r="BL21" s="18">
        <v>0</v>
      </c>
      <c r="BM21" s="18">
        <v>0</v>
      </c>
      <c r="BN21" s="18">
        <f t="shared" si="33"/>
        <v>29.722704857820894</v>
      </c>
      <c r="BO21" s="18">
        <f t="shared" si="34"/>
        <v>29.722704857820894</v>
      </c>
      <c r="BP21" s="18">
        <f>Design!$N$69</f>
        <v>2.85</v>
      </c>
      <c r="BQ21" s="18">
        <f t="shared" si="35"/>
        <v>35</v>
      </c>
      <c r="BR21" s="18">
        <v>0</v>
      </c>
      <c r="BS21" s="16">
        <f t="shared" si="36"/>
        <v>2992.5</v>
      </c>
      <c r="BT21" s="19">
        <f t="shared" si="37"/>
        <v>5108.2407863770968</v>
      </c>
      <c r="BU21" s="68">
        <f t="shared" si="38"/>
        <v>25</v>
      </c>
      <c r="BV21" s="18">
        <f>'Ohio Intensities'!N21</f>
        <v>3.6378361936129711</v>
      </c>
      <c r="BW21" s="17">
        <f>Design!$I$24*'Area A'!BV21*Design!$I$23</f>
        <v>6.2570782530143143</v>
      </c>
      <c r="BX21" s="18">
        <v>0</v>
      </c>
      <c r="BY21" s="18">
        <v>0</v>
      </c>
      <c r="BZ21" s="18">
        <f>Design!$I$22</f>
        <v>10</v>
      </c>
      <c r="CA21" s="18">
        <f t="shared" si="39"/>
        <v>6.2570782530143143</v>
      </c>
      <c r="CB21" s="18">
        <f t="shared" si="40"/>
        <v>25</v>
      </c>
      <c r="CC21" s="18">
        <f t="shared" si="41"/>
        <v>6.2570782530143143</v>
      </c>
      <c r="CD21" s="18">
        <f t="shared" si="42"/>
        <v>35</v>
      </c>
      <c r="CE21" s="18">
        <v>0</v>
      </c>
      <c r="CF21" s="18">
        <f t="shared" si="43"/>
        <v>9385.6173795214709</v>
      </c>
      <c r="CG21" s="18">
        <f t="shared" si="44"/>
        <v>-0.62570782530143143</v>
      </c>
      <c r="CH21" s="16">
        <f t="shared" si="45"/>
        <v>21.899773885550101</v>
      </c>
      <c r="CI21" s="17">
        <f>(Design!$N$70-'Area A'!CH21)/'Area A'!CG21</f>
        <v>30.445158451347435</v>
      </c>
      <c r="CJ21" s="18">
        <v>0</v>
      </c>
      <c r="CK21" s="18">
        <v>0</v>
      </c>
      <c r="CL21" s="18">
        <f t="shared" si="46"/>
        <v>30.445158451347435</v>
      </c>
      <c r="CM21" s="18">
        <f t="shared" si="47"/>
        <v>30.445158451347435</v>
      </c>
      <c r="CN21" s="18">
        <f>Design!$N$70</f>
        <v>2.85</v>
      </c>
      <c r="CO21" s="18">
        <f t="shared" si="48"/>
        <v>35</v>
      </c>
      <c r="CP21" s="18">
        <v>0</v>
      </c>
      <c r="CQ21" s="16">
        <f t="shared" si="49"/>
        <v>2992.5000000000005</v>
      </c>
      <c r="CR21" s="19">
        <f t="shared" si="50"/>
        <v>6393.1173795214709</v>
      </c>
      <c r="CS21" s="68">
        <f t="shared" si="51"/>
        <v>25</v>
      </c>
      <c r="CT21" s="18">
        <f>'Ohio Intensities'!R21</f>
        <v>4.0078985675308729</v>
      </c>
      <c r="CU21" s="17">
        <f>Design!$I$24*'Area A'!CT21*Design!$I$23</f>
        <v>6.8935855361531058</v>
      </c>
      <c r="CV21" s="18">
        <v>0</v>
      </c>
      <c r="CW21" s="18">
        <v>0</v>
      </c>
      <c r="CX21" s="18">
        <f>Design!$I$22</f>
        <v>10</v>
      </c>
      <c r="CY21" s="18">
        <f t="shared" si="52"/>
        <v>6.8935855361531058</v>
      </c>
      <c r="CZ21" s="18">
        <f t="shared" si="53"/>
        <v>25</v>
      </c>
      <c r="DA21" s="18">
        <f t="shared" si="54"/>
        <v>6.8935855361531058</v>
      </c>
      <c r="DB21" s="18">
        <f t="shared" si="55"/>
        <v>35</v>
      </c>
      <c r="DC21" s="18">
        <v>0</v>
      </c>
      <c r="DD21" s="18">
        <f t="shared" si="56"/>
        <v>10340.378304229656</v>
      </c>
      <c r="DE21" s="18">
        <f t="shared" si="57"/>
        <v>-0.68935855361531062</v>
      </c>
      <c r="DF21" s="16">
        <f t="shared" si="58"/>
        <v>24.127549376535875</v>
      </c>
      <c r="DG21" s="17">
        <f>(Design!$N$71-'Area A'!DF21)/'Area A'!DE21</f>
        <v>30.86572185830828</v>
      </c>
      <c r="DH21" s="18">
        <v>0</v>
      </c>
      <c r="DI21" s="18">
        <v>0</v>
      </c>
      <c r="DJ21" s="18">
        <f t="shared" si="59"/>
        <v>30.86572185830828</v>
      </c>
      <c r="DK21" s="18">
        <f t="shared" si="60"/>
        <v>30.86572185830828</v>
      </c>
      <c r="DL21" s="18">
        <f>Design!$N$71</f>
        <v>2.85</v>
      </c>
      <c r="DM21" s="18">
        <f t="shared" si="61"/>
        <v>35</v>
      </c>
      <c r="DN21" s="18">
        <v>0</v>
      </c>
      <c r="DO21" s="16">
        <f t="shared" si="62"/>
        <v>2992.5</v>
      </c>
      <c r="DP21" s="19">
        <f t="shared" si="63"/>
        <v>7347.8783042296564</v>
      </c>
      <c r="DQ21" s="68">
        <f t="shared" si="64"/>
        <v>25</v>
      </c>
      <c r="DR21" s="18">
        <f>'Ohio Intensities'!V21</f>
        <v>4.3713287010414961</v>
      </c>
      <c r="DS21" s="17">
        <f>Design!$I$24*'Area A'!DR21*Design!$I$23</f>
        <v>7.5186853657913781</v>
      </c>
      <c r="DT21" s="18">
        <v>0</v>
      </c>
      <c r="DU21" s="18">
        <v>0</v>
      </c>
      <c r="DV21" s="18">
        <f>Design!$I$22</f>
        <v>10</v>
      </c>
      <c r="DW21" s="18">
        <f t="shared" si="65"/>
        <v>7.5186853657913781</v>
      </c>
      <c r="DX21" s="18">
        <f t="shared" si="66"/>
        <v>25</v>
      </c>
      <c r="DY21" s="18">
        <f t="shared" si="67"/>
        <v>7.5186853657913781</v>
      </c>
      <c r="DZ21" s="18">
        <f t="shared" si="68"/>
        <v>35</v>
      </c>
      <c r="EA21" s="18">
        <v>0</v>
      </c>
      <c r="EB21" s="18">
        <f t="shared" si="69"/>
        <v>11278.028048687069</v>
      </c>
      <c r="EC21" s="18">
        <f t="shared" si="70"/>
        <v>-0.75186853657913777</v>
      </c>
      <c r="ED21" s="16">
        <f t="shared" si="71"/>
        <v>26.31539878026982</v>
      </c>
      <c r="EE21" s="17">
        <f>(Design!$N$72-'Area A'!ED21)/'Area A'!EC21</f>
        <v>31.20944372407579</v>
      </c>
      <c r="EF21" s="18">
        <v>0</v>
      </c>
      <c r="EG21" s="18">
        <v>0</v>
      </c>
      <c r="EH21" s="18">
        <f t="shared" si="72"/>
        <v>31.20944372407579</v>
      </c>
      <c r="EI21" s="18">
        <f t="shared" si="73"/>
        <v>31.20944372407579</v>
      </c>
      <c r="EJ21" s="18">
        <f>Design!$N$72</f>
        <v>2.85</v>
      </c>
      <c r="EK21" s="18">
        <f t="shared" si="74"/>
        <v>35</v>
      </c>
      <c r="EL21" s="18">
        <v>0</v>
      </c>
      <c r="EM21" s="16">
        <f t="shared" si="75"/>
        <v>2992.5</v>
      </c>
      <c r="EN21" s="19">
        <f t="shared" si="76"/>
        <v>8285.5280486870688</v>
      </c>
      <c r="EO21" s="19">
        <f t="shared" si="77"/>
        <v>25</v>
      </c>
    </row>
    <row r="22" spans="1:145" x14ac:dyDescent="0.25">
      <c r="A22" s="68">
        <f t="shared" si="78"/>
        <v>26</v>
      </c>
      <c r="B22" s="18">
        <f>'Ohio Intensities'!B22</f>
        <v>2.1783973217935011</v>
      </c>
      <c r="C22" s="17">
        <f>Design!$I$24*'Area A'!B22*Design!$I$23</f>
        <v>3.7468433934848244</v>
      </c>
      <c r="D22" s="18">
        <v>0</v>
      </c>
      <c r="E22" s="18">
        <v>0</v>
      </c>
      <c r="F22" s="18">
        <f>Design!$I$22</f>
        <v>10</v>
      </c>
      <c r="G22" s="18">
        <f t="shared" si="2"/>
        <v>3.7468433934848244</v>
      </c>
      <c r="H22" s="18">
        <f t="shared" si="3"/>
        <v>26</v>
      </c>
      <c r="I22" s="18">
        <f t="shared" si="4"/>
        <v>3.7468433934848244</v>
      </c>
      <c r="J22" s="18">
        <f t="shared" si="5"/>
        <v>36</v>
      </c>
      <c r="K22" s="18">
        <v>0</v>
      </c>
      <c r="L22" s="18">
        <f t="shared" si="6"/>
        <v>5845.0756938363256</v>
      </c>
      <c r="M22" s="18">
        <f t="shared" si="7"/>
        <v>-0.37468433934848244</v>
      </c>
      <c r="N22" s="16">
        <f t="shared" si="8"/>
        <v>13.488636216545366</v>
      </c>
      <c r="O22" s="17">
        <f>(Design!$N$67-'Area A'!N22)/'Area A'!M22</f>
        <v>30.52872782576226</v>
      </c>
      <c r="P22" s="18">
        <v>0</v>
      </c>
      <c r="Q22" s="18">
        <v>0</v>
      </c>
      <c r="R22" s="18">
        <f t="shared" si="9"/>
        <v>30.52872782576226</v>
      </c>
      <c r="S22" s="18">
        <f t="shared" si="10"/>
        <v>30.52872782576226</v>
      </c>
      <c r="T22" s="18">
        <f>Design!$N$67</f>
        <v>2.0499999999999998</v>
      </c>
      <c r="U22" s="18">
        <f t="shared" si="0"/>
        <v>36</v>
      </c>
      <c r="V22" s="18">
        <v>0</v>
      </c>
      <c r="W22" s="16">
        <f t="shared" si="11"/>
        <v>2214</v>
      </c>
      <c r="X22" s="19">
        <f t="shared" si="12"/>
        <v>3631.0756938363256</v>
      </c>
      <c r="Y22" s="68">
        <f t="shared" si="1"/>
        <v>26</v>
      </c>
      <c r="Z22" s="18">
        <f>'Ohio Intensities'!F22</f>
        <v>2.6840427905784461</v>
      </c>
      <c r="AA22" s="17">
        <f>Design!$I$24*'Area A'!Z22*Design!$I$23</f>
        <v>4.6165535997949299</v>
      </c>
      <c r="AB22" s="18">
        <v>0</v>
      </c>
      <c r="AC22" s="18">
        <v>0</v>
      </c>
      <c r="AD22" s="18">
        <f>Design!$I$22</f>
        <v>10</v>
      </c>
      <c r="AE22" s="18">
        <f t="shared" si="13"/>
        <v>4.6165535997949299</v>
      </c>
      <c r="AF22" s="18">
        <f t="shared" si="14"/>
        <v>26</v>
      </c>
      <c r="AG22" s="18">
        <f t="shared" si="15"/>
        <v>4.6165535997949299</v>
      </c>
      <c r="AH22" s="18">
        <f t="shared" si="16"/>
        <v>36</v>
      </c>
      <c r="AI22" s="18">
        <v>0</v>
      </c>
      <c r="AJ22" s="18">
        <f t="shared" si="17"/>
        <v>7201.8236156800904</v>
      </c>
      <c r="AK22" s="18">
        <f t="shared" si="18"/>
        <v>-0.46165535997949297</v>
      </c>
      <c r="AL22" s="16">
        <f t="shared" si="19"/>
        <v>16.619592959261745</v>
      </c>
      <c r="AM22" s="17">
        <f>(Design!$N$68-'Area A'!AL22)/'Area A'!AK22</f>
        <v>30.584704919030823</v>
      </c>
      <c r="AN22" s="18">
        <v>0</v>
      </c>
      <c r="AO22" s="18">
        <v>0</v>
      </c>
      <c r="AP22" s="18">
        <f t="shared" si="20"/>
        <v>30.584704919030823</v>
      </c>
      <c r="AQ22" s="18">
        <f t="shared" si="21"/>
        <v>30.584704919030823</v>
      </c>
      <c r="AR22" s="18">
        <f>Design!$N$68</f>
        <v>2.5</v>
      </c>
      <c r="AS22" s="18">
        <f t="shared" si="22"/>
        <v>36</v>
      </c>
      <c r="AT22" s="18">
        <v>0</v>
      </c>
      <c r="AU22" s="16">
        <f t="shared" si="23"/>
        <v>2700</v>
      </c>
      <c r="AV22" s="19">
        <f t="shared" si="24"/>
        <v>4501.8236156800904</v>
      </c>
      <c r="AW22" s="68">
        <f t="shared" si="25"/>
        <v>26</v>
      </c>
      <c r="AX22" s="18">
        <f>'Ohio Intensities'!J22</f>
        <v>3.0682156692651814</v>
      </c>
      <c r="AY22" s="17">
        <f>Design!$I$24*'Area A'!AX22*Design!$I$23</f>
        <v>5.2773309511361157</v>
      </c>
      <c r="AZ22" s="18">
        <v>0</v>
      </c>
      <c r="BA22" s="18">
        <v>0</v>
      </c>
      <c r="BB22" s="18">
        <f>Design!$I$22</f>
        <v>10</v>
      </c>
      <c r="BC22" s="18">
        <f t="shared" si="26"/>
        <v>5.2773309511361157</v>
      </c>
      <c r="BD22" s="18">
        <f t="shared" si="27"/>
        <v>26</v>
      </c>
      <c r="BE22" s="18">
        <f t="shared" si="28"/>
        <v>5.2773309511361157</v>
      </c>
      <c r="BF22" s="18">
        <f t="shared" si="29"/>
        <v>36</v>
      </c>
      <c r="BG22" s="18">
        <v>0</v>
      </c>
      <c r="BH22" s="18">
        <f t="shared" si="30"/>
        <v>8232.6362837723391</v>
      </c>
      <c r="BI22" s="18">
        <f t="shared" si="31"/>
        <v>-0.52773309511361155</v>
      </c>
      <c r="BJ22" s="16">
        <f t="shared" si="32"/>
        <v>18.998391424090016</v>
      </c>
      <c r="BK22" s="17">
        <f>(Design!$N$69-'Area A'!BJ22)/'Area A'!BI22</f>
        <v>30.599542787085493</v>
      </c>
      <c r="BL22" s="18">
        <v>0</v>
      </c>
      <c r="BM22" s="18">
        <v>0</v>
      </c>
      <c r="BN22" s="18">
        <f t="shared" si="33"/>
        <v>30.599542787085493</v>
      </c>
      <c r="BO22" s="18">
        <f t="shared" si="34"/>
        <v>30.599542787085493</v>
      </c>
      <c r="BP22" s="18">
        <f>Design!$N$69</f>
        <v>2.85</v>
      </c>
      <c r="BQ22" s="18">
        <f t="shared" si="35"/>
        <v>36</v>
      </c>
      <c r="BR22" s="18">
        <v>0</v>
      </c>
      <c r="BS22" s="16">
        <f t="shared" si="36"/>
        <v>3078.0000000000005</v>
      </c>
      <c r="BT22" s="19">
        <f t="shared" si="37"/>
        <v>5154.6362837723391</v>
      </c>
      <c r="BU22" s="68">
        <f t="shared" si="38"/>
        <v>26</v>
      </c>
      <c r="BV22" s="18">
        <f>'Ohio Intensities'!N22</f>
        <v>3.5578928890096009</v>
      </c>
      <c r="BW22" s="17">
        <f>Design!$I$24*'Area A'!BV22*Design!$I$23</f>
        <v>6.1195757690965173</v>
      </c>
      <c r="BX22" s="18">
        <v>0</v>
      </c>
      <c r="BY22" s="18">
        <v>0</v>
      </c>
      <c r="BZ22" s="18">
        <f>Design!$I$22</f>
        <v>10</v>
      </c>
      <c r="CA22" s="18">
        <f t="shared" si="39"/>
        <v>6.1195757690965173</v>
      </c>
      <c r="CB22" s="18">
        <f t="shared" si="40"/>
        <v>26</v>
      </c>
      <c r="CC22" s="18">
        <f t="shared" si="41"/>
        <v>6.1195757690965173</v>
      </c>
      <c r="CD22" s="18">
        <f t="shared" si="42"/>
        <v>36</v>
      </c>
      <c r="CE22" s="18">
        <v>0</v>
      </c>
      <c r="CF22" s="18">
        <f t="shared" si="43"/>
        <v>9546.5381997905679</v>
      </c>
      <c r="CG22" s="18">
        <f t="shared" si="44"/>
        <v>-0.61195757690965169</v>
      </c>
      <c r="CH22" s="16">
        <f t="shared" si="45"/>
        <v>22.030472768747462</v>
      </c>
      <c r="CI22" s="17">
        <f>(Design!$N$70-'Area A'!CH22)/'Area A'!CG22</f>
        <v>31.342814424502553</v>
      </c>
      <c r="CJ22" s="18">
        <v>0</v>
      </c>
      <c r="CK22" s="18">
        <v>0</v>
      </c>
      <c r="CL22" s="18">
        <f t="shared" si="46"/>
        <v>31.342814424502553</v>
      </c>
      <c r="CM22" s="18">
        <f t="shared" si="47"/>
        <v>31.342814424502553</v>
      </c>
      <c r="CN22" s="18">
        <f>Design!$N$70</f>
        <v>2.85</v>
      </c>
      <c r="CO22" s="18">
        <f t="shared" si="48"/>
        <v>36</v>
      </c>
      <c r="CP22" s="18">
        <v>0</v>
      </c>
      <c r="CQ22" s="16">
        <f t="shared" si="49"/>
        <v>3078</v>
      </c>
      <c r="CR22" s="19">
        <f t="shared" si="50"/>
        <v>6468.5381997905679</v>
      </c>
      <c r="CS22" s="68">
        <f t="shared" si="51"/>
        <v>26</v>
      </c>
      <c r="CT22" s="18">
        <f>'Ohio Intensities'!R22</f>
        <v>3.9223590605850553</v>
      </c>
      <c r="CU22" s="17">
        <f>Design!$I$24*'Area A'!CT22*Design!$I$23</f>
        <v>6.7464575842062997</v>
      </c>
      <c r="CV22" s="18">
        <v>0</v>
      </c>
      <c r="CW22" s="18">
        <v>0</v>
      </c>
      <c r="CX22" s="18">
        <f>Design!$I$22</f>
        <v>10</v>
      </c>
      <c r="CY22" s="18">
        <f t="shared" si="52"/>
        <v>6.7464575842062997</v>
      </c>
      <c r="CZ22" s="18">
        <f t="shared" si="53"/>
        <v>26</v>
      </c>
      <c r="DA22" s="18">
        <f t="shared" si="54"/>
        <v>6.7464575842062997</v>
      </c>
      <c r="DB22" s="18">
        <f t="shared" si="55"/>
        <v>36</v>
      </c>
      <c r="DC22" s="18">
        <v>0</v>
      </c>
      <c r="DD22" s="18">
        <f t="shared" si="56"/>
        <v>10524.473831361827</v>
      </c>
      <c r="DE22" s="18">
        <f t="shared" si="57"/>
        <v>-0.67464575842063002</v>
      </c>
      <c r="DF22" s="16">
        <f t="shared" si="58"/>
        <v>24.287247303142681</v>
      </c>
      <c r="DG22" s="17">
        <f>(Design!$N$71-'Area A'!DF22)/'Area A'!DE22</f>
        <v>31.775560782191896</v>
      </c>
      <c r="DH22" s="18">
        <v>0</v>
      </c>
      <c r="DI22" s="18">
        <v>0</v>
      </c>
      <c r="DJ22" s="18">
        <f t="shared" si="59"/>
        <v>31.775560782191896</v>
      </c>
      <c r="DK22" s="18">
        <f t="shared" si="60"/>
        <v>31.775560782191896</v>
      </c>
      <c r="DL22" s="18">
        <f>Design!$N$71</f>
        <v>2.85</v>
      </c>
      <c r="DM22" s="18">
        <f t="shared" si="61"/>
        <v>36</v>
      </c>
      <c r="DN22" s="18">
        <v>0</v>
      </c>
      <c r="DO22" s="16">
        <f t="shared" si="62"/>
        <v>3078.0000000000005</v>
      </c>
      <c r="DP22" s="19">
        <f t="shared" si="63"/>
        <v>7446.4738313618273</v>
      </c>
      <c r="DQ22" s="68">
        <f t="shared" si="64"/>
        <v>26</v>
      </c>
      <c r="DR22" s="18">
        <f>'Ohio Intensities'!V22</f>
        <v>4.280720010246676</v>
      </c>
      <c r="DS22" s="17">
        <f>Design!$I$24*'Area A'!DR22*Design!$I$23</f>
        <v>7.3628384176242871</v>
      </c>
      <c r="DT22" s="18">
        <v>0</v>
      </c>
      <c r="DU22" s="18">
        <v>0</v>
      </c>
      <c r="DV22" s="18">
        <f>Design!$I$22</f>
        <v>10</v>
      </c>
      <c r="DW22" s="18">
        <f t="shared" si="65"/>
        <v>7.3628384176242871</v>
      </c>
      <c r="DX22" s="18">
        <f t="shared" si="66"/>
        <v>26</v>
      </c>
      <c r="DY22" s="18">
        <f t="shared" si="67"/>
        <v>7.3628384176242871</v>
      </c>
      <c r="DZ22" s="18">
        <f t="shared" si="68"/>
        <v>36</v>
      </c>
      <c r="EA22" s="18">
        <v>0</v>
      </c>
      <c r="EB22" s="18">
        <f t="shared" si="69"/>
        <v>11486.027931493889</v>
      </c>
      <c r="EC22" s="18">
        <f t="shared" si="70"/>
        <v>-0.73628384176242867</v>
      </c>
      <c r="ED22" s="16">
        <f t="shared" si="71"/>
        <v>26.506218303447433</v>
      </c>
      <c r="EE22" s="17">
        <f>(Design!$N$72-'Area A'!ED22)/'Area A'!EC22</f>
        <v>32.129210179082555</v>
      </c>
      <c r="EF22" s="18">
        <v>0</v>
      </c>
      <c r="EG22" s="18">
        <v>0</v>
      </c>
      <c r="EH22" s="18">
        <f t="shared" si="72"/>
        <v>32.129210179082555</v>
      </c>
      <c r="EI22" s="18">
        <f t="shared" si="73"/>
        <v>32.129210179082555</v>
      </c>
      <c r="EJ22" s="18">
        <f>Design!$N$72</f>
        <v>2.85</v>
      </c>
      <c r="EK22" s="18">
        <f t="shared" si="74"/>
        <v>36</v>
      </c>
      <c r="EL22" s="18">
        <v>0</v>
      </c>
      <c r="EM22" s="16">
        <f t="shared" si="75"/>
        <v>3078.0000000000005</v>
      </c>
      <c r="EN22" s="19">
        <f t="shared" si="76"/>
        <v>8408.0279314938889</v>
      </c>
      <c r="EO22" s="19">
        <f t="shared" si="77"/>
        <v>26</v>
      </c>
    </row>
    <row r="23" spans="1:145" x14ac:dyDescent="0.25">
      <c r="A23" s="68">
        <f t="shared" si="78"/>
        <v>27</v>
      </c>
      <c r="B23" s="18">
        <f>'Ohio Intensities'!B23</f>
        <v>2.1263154573945773</v>
      </c>
      <c r="C23" s="17">
        <f>Design!$I$24*'Area A'!B23*Design!$I$23</f>
        <v>3.6572625867186752</v>
      </c>
      <c r="D23" s="18">
        <v>0</v>
      </c>
      <c r="E23" s="18">
        <v>0</v>
      </c>
      <c r="F23" s="18">
        <f>Design!$I$22</f>
        <v>10</v>
      </c>
      <c r="G23" s="18">
        <f t="shared" si="2"/>
        <v>3.6572625867186752</v>
      </c>
      <c r="H23" s="18">
        <f t="shared" si="3"/>
        <v>27</v>
      </c>
      <c r="I23" s="18">
        <f t="shared" si="4"/>
        <v>3.6572625867186752</v>
      </c>
      <c r="J23" s="18">
        <f t="shared" si="5"/>
        <v>37</v>
      </c>
      <c r="K23" s="18">
        <v>0</v>
      </c>
      <c r="L23" s="18">
        <f t="shared" si="6"/>
        <v>5924.7653904842537</v>
      </c>
      <c r="M23" s="18">
        <f t="shared" si="7"/>
        <v>-0.36572625867186753</v>
      </c>
      <c r="N23" s="16">
        <f t="shared" si="8"/>
        <v>13.531871570859098</v>
      </c>
      <c r="O23" s="17">
        <f>(Design!$N$67-'Area A'!N23)/'Area A'!M23</f>
        <v>31.394714758944129</v>
      </c>
      <c r="P23" s="18">
        <v>0</v>
      </c>
      <c r="Q23" s="18">
        <v>0</v>
      </c>
      <c r="R23" s="18">
        <f t="shared" si="9"/>
        <v>31.394714758944129</v>
      </c>
      <c r="S23" s="18">
        <f t="shared" si="10"/>
        <v>31.394714758944129</v>
      </c>
      <c r="T23" s="18">
        <f>Design!$N$67</f>
        <v>2.0499999999999998</v>
      </c>
      <c r="U23" s="18">
        <f t="shared" si="0"/>
        <v>37</v>
      </c>
      <c r="V23" s="18">
        <v>0</v>
      </c>
      <c r="W23" s="16">
        <f t="shared" si="11"/>
        <v>2275.5</v>
      </c>
      <c r="X23" s="19">
        <f t="shared" si="12"/>
        <v>3649.2653904842537</v>
      </c>
      <c r="Y23" s="68">
        <f t="shared" si="1"/>
        <v>27</v>
      </c>
      <c r="Z23" s="18">
        <f>'Ohio Intensities'!F23</f>
        <v>2.6226002049455843</v>
      </c>
      <c r="AA23" s="17">
        <f>Design!$I$24*'Area A'!Z23*Design!$I$23</f>
        <v>4.5108723525064081</v>
      </c>
      <c r="AB23" s="18">
        <v>0</v>
      </c>
      <c r="AC23" s="18">
        <v>0</v>
      </c>
      <c r="AD23" s="18">
        <f>Design!$I$22</f>
        <v>10</v>
      </c>
      <c r="AE23" s="18">
        <f t="shared" si="13"/>
        <v>4.5108723525064081</v>
      </c>
      <c r="AF23" s="18">
        <f t="shared" si="14"/>
        <v>27</v>
      </c>
      <c r="AG23" s="18">
        <f t="shared" si="15"/>
        <v>4.5108723525064081</v>
      </c>
      <c r="AH23" s="18">
        <f t="shared" si="16"/>
        <v>37</v>
      </c>
      <c r="AI23" s="18">
        <v>0</v>
      </c>
      <c r="AJ23" s="18">
        <f t="shared" si="17"/>
        <v>7307.6132110603812</v>
      </c>
      <c r="AK23" s="18">
        <f t="shared" si="18"/>
        <v>-0.45108723525064082</v>
      </c>
      <c r="AL23" s="16">
        <f t="shared" si="19"/>
        <v>16.69022770427371</v>
      </c>
      <c r="AM23" s="17">
        <f>(Design!$N$68-'Area A'!AL23)/'Area A'!AK23</f>
        <v>31.457834749833015</v>
      </c>
      <c r="AN23" s="18">
        <v>0</v>
      </c>
      <c r="AO23" s="18">
        <v>0</v>
      </c>
      <c r="AP23" s="18">
        <f t="shared" si="20"/>
        <v>31.457834749833015</v>
      </c>
      <c r="AQ23" s="18">
        <f t="shared" si="21"/>
        <v>31.457834749833015</v>
      </c>
      <c r="AR23" s="18">
        <f>Design!$N$68</f>
        <v>2.5</v>
      </c>
      <c r="AS23" s="18">
        <f t="shared" si="22"/>
        <v>37</v>
      </c>
      <c r="AT23" s="18">
        <v>0</v>
      </c>
      <c r="AU23" s="16">
        <f t="shared" si="23"/>
        <v>2775</v>
      </c>
      <c r="AV23" s="19">
        <f t="shared" si="24"/>
        <v>4532.6132110603812</v>
      </c>
      <c r="AW23" s="68">
        <f t="shared" si="25"/>
        <v>27</v>
      </c>
      <c r="AX23" s="18">
        <f>'Ohio Intensities'!J23</f>
        <v>3.0000876753622507</v>
      </c>
      <c r="AY23" s="17">
        <f>Design!$I$24*'Area A'!AX23*Design!$I$23</f>
        <v>5.1601508016230744</v>
      </c>
      <c r="AZ23" s="18">
        <v>0</v>
      </c>
      <c r="BA23" s="18">
        <v>0</v>
      </c>
      <c r="BB23" s="18">
        <f>Design!$I$22</f>
        <v>10</v>
      </c>
      <c r="BC23" s="18">
        <f t="shared" si="26"/>
        <v>5.1601508016230744</v>
      </c>
      <c r="BD23" s="18">
        <f t="shared" si="27"/>
        <v>27</v>
      </c>
      <c r="BE23" s="18">
        <f t="shared" si="28"/>
        <v>5.1601508016230744</v>
      </c>
      <c r="BF23" s="18">
        <f t="shared" si="29"/>
        <v>37</v>
      </c>
      <c r="BG23" s="18">
        <v>0</v>
      </c>
      <c r="BH23" s="18">
        <f t="shared" si="30"/>
        <v>8359.4442986293798</v>
      </c>
      <c r="BI23" s="18">
        <f t="shared" si="31"/>
        <v>-0.51601508016230746</v>
      </c>
      <c r="BJ23" s="16">
        <f t="shared" si="32"/>
        <v>19.092557966005376</v>
      </c>
      <c r="BK23" s="17">
        <f>(Design!$N$69-'Area A'!BJ23)/'Area A'!BI23</f>
        <v>31.476905599147294</v>
      </c>
      <c r="BL23" s="18">
        <v>0</v>
      </c>
      <c r="BM23" s="18">
        <v>0</v>
      </c>
      <c r="BN23" s="18">
        <f t="shared" si="33"/>
        <v>31.476905599147294</v>
      </c>
      <c r="BO23" s="18">
        <f t="shared" si="34"/>
        <v>31.476905599147294</v>
      </c>
      <c r="BP23" s="18">
        <f>Design!$N$69</f>
        <v>2.85</v>
      </c>
      <c r="BQ23" s="18">
        <f t="shared" si="35"/>
        <v>37</v>
      </c>
      <c r="BR23" s="18">
        <v>0</v>
      </c>
      <c r="BS23" s="16">
        <f t="shared" si="36"/>
        <v>3163.5</v>
      </c>
      <c r="BT23" s="19">
        <f t="shared" si="37"/>
        <v>5195.9442986293798</v>
      </c>
      <c r="BU23" s="68">
        <f t="shared" si="38"/>
        <v>27</v>
      </c>
      <c r="BV23" s="18">
        <f>'Ohio Intensities'!N23</f>
        <v>3.4817691329179543</v>
      </c>
      <c r="BW23" s="17">
        <f>Design!$I$24*'Area A'!BV23*Design!$I$23</f>
        <v>5.9886429086188855</v>
      </c>
      <c r="BX23" s="18">
        <v>0</v>
      </c>
      <c r="BY23" s="18">
        <v>0</v>
      </c>
      <c r="BZ23" s="18">
        <f>Design!$I$22</f>
        <v>10</v>
      </c>
      <c r="CA23" s="18">
        <f t="shared" si="39"/>
        <v>5.9886429086188855</v>
      </c>
      <c r="CB23" s="18">
        <f t="shared" si="40"/>
        <v>27</v>
      </c>
      <c r="CC23" s="18">
        <f t="shared" si="41"/>
        <v>5.9886429086188855</v>
      </c>
      <c r="CD23" s="18">
        <f t="shared" si="42"/>
        <v>37</v>
      </c>
      <c r="CE23" s="18">
        <v>0</v>
      </c>
      <c r="CF23" s="18">
        <f t="shared" si="43"/>
        <v>9701.6015119625954</v>
      </c>
      <c r="CG23" s="18">
        <f t="shared" si="44"/>
        <v>-0.59886429086188853</v>
      </c>
      <c r="CH23" s="16">
        <f t="shared" si="45"/>
        <v>22.157978761889876</v>
      </c>
      <c r="CI23" s="17">
        <f>(Design!$N$70-'Area A'!CH23)/'Area A'!CG23</f>
        <v>32.240991918388943</v>
      </c>
      <c r="CJ23" s="18">
        <v>0</v>
      </c>
      <c r="CK23" s="18">
        <v>0</v>
      </c>
      <c r="CL23" s="18">
        <f t="shared" si="46"/>
        <v>32.240991918388943</v>
      </c>
      <c r="CM23" s="18">
        <f t="shared" si="47"/>
        <v>32.240991918388943</v>
      </c>
      <c r="CN23" s="18">
        <f>Design!$N$70</f>
        <v>2.85</v>
      </c>
      <c r="CO23" s="18">
        <f t="shared" si="48"/>
        <v>37</v>
      </c>
      <c r="CP23" s="18">
        <v>0</v>
      </c>
      <c r="CQ23" s="16">
        <f t="shared" si="49"/>
        <v>3163.5</v>
      </c>
      <c r="CR23" s="19">
        <f t="shared" si="50"/>
        <v>6538.1015119625954</v>
      </c>
      <c r="CS23" s="68">
        <f t="shared" si="51"/>
        <v>27</v>
      </c>
      <c r="CT23" s="18">
        <f>'Ohio Intensities'!R23</f>
        <v>3.8408693124681799</v>
      </c>
      <c r="CU23" s="17">
        <f>Design!$I$24*'Area A'!CT23*Design!$I$23</f>
        <v>6.6062952174452736</v>
      </c>
      <c r="CV23" s="18">
        <v>0</v>
      </c>
      <c r="CW23" s="18">
        <v>0</v>
      </c>
      <c r="CX23" s="18">
        <f>Design!$I$22</f>
        <v>10</v>
      </c>
      <c r="CY23" s="18">
        <f t="shared" si="52"/>
        <v>6.6062952174452736</v>
      </c>
      <c r="CZ23" s="18">
        <f t="shared" si="53"/>
        <v>27</v>
      </c>
      <c r="DA23" s="18">
        <f t="shared" si="54"/>
        <v>6.6062952174452736</v>
      </c>
      <c r="DB23" s="18">
        <f t="shared" si="55"/>
        <v>37</v>
      </c>
      <c r="DC23" s="18">
        <v>0</v>
      </c>
      <c r="DD23" s="18">
        <f t="shared" si="56"/>
        <v>10702.198252261343</v>
      </c>
      <c r="DE23" s="18">
        <f t="shared" si="57"/>
        <v>-0.66062952174452738</v>
      </c>
      <c r="DF23" s="16">
        <f t="shared" si="58"/>
        <v>24.443292304547512</v>
      </c>
      <c r="DG23" s="17">
        <f>(Design!$N$71-'Area A'!DF23)/'Area A'!DE23</f>
        <v>32.685933028735995</v>
      </c>
      <c r="DH23" s="18">
        <v>0</v>
      </c>
      <c r="DI23" s="18">
        <v>0</v>
      </c>
      <c r="DJ23" s="18">
        <f t="shared" si="59"/>
        <v>32.685933028735995</v>
      </c>
      <c r="DK23" s="18">
        <f t="shared" si="60"/>
        <v>32.685933028735995</v>
      </c>
      <c r="DL23" s="18">
        <f>Design!$N$71</f>
        <v>2.85</v>
      </c>
      <c r="DM23" s="18">
        <f t="shared" si="61"/>
        <v>37</v>
      </c>
      <c r="DN23" s="18">
        <v>0</v>
      </c>
      <c r="DO23" s="16">
        <f t="shared" si="62"/>
        <v>3163.4999999999995</v>
      </c>
      <c r="DP23" s="19">
        <f t="shared" si="63"/>
        <v>7538.6982522613434</v>
      </c>
      <c r="DQ23" s="68">
        <f t="shared" si="64"/>
        <v>27</v>
      </c>
      <c r="DR23" s="18">
        <f>'Ohio Intensities'!V23</f>
        <v>4.1943635125767127</v>
      </c>
      <c r="DS23" s="17">
        <f>Design!$I$24*'Area A'!DR23*Design!$I$23</f>
        <v>7.2143052416319504</v>
      </c>
      <c r="DT23" s="18">
        <v>0</v>
      </c>
      <c r="DU23" s="18">
        <v>0</v>
      </c>
      <c r="DV23" s="18">
        <f>Design!$I$22</f>
        <v>10</v>
      </c>
      <c r="DW23" s="18">
        <f t="shared" si="65"/>
        <v>7.2143052416319504</v>
      </c>
      <c r="DX23" s="18">
        <f t="shared" si="66"/>
        <v>27</v>
      </c>
      <c r="DY23" s="18">
        <f t="shared" si="67"/>
        <v>7.2143052416319504</v>
      </c>
      <c r="DZ23" s="18">
        <f t="shared" si="68"/>
        <v>37</v>
      </c>
      <c r="EA23" s="18">
        <v>0</v>
      </c>
      <c r="EB23" s="18">
        <f t="shared" si="69"/>
        <v>11687.17449144376</v>
      </c>
      <c r="EC23" s="18">
        <f t="shared" si="70"/>
        <v>-0.72143052416319509</v>
      </c>
      <c r="ED23" s="16">
        <f t="shared" si="71"/>
        <v>26.69292939403822</v>
      </c>
      <c r="EE23" s="17">
        <f>(Design!$N$72-'Area A'!ED23)/'Area A'!EC23</f>
        <v>33.049515643511505</v>
      </c>
      <c r="EF23" s="18">
        <v>0</v>
      </c>
      <c r="EG23" s="18">
        <v>0</v>
      </c>
      <c r="EH23" s="18">
        <f t="shared" si="72"/>
        <v>33.049515643511505</v>
      </c>
      <c r="EI23" s="18">
        <f t="shared" si="73"/>
        <v>33.049515643511505</v>
      </c>
      <c r="EJ23" s="18">
        <f>Design!$N$72</f>
        <v>2.85</v>
      </c>
      <c r="EK23" s="18">
        <f t="shared" si="74"/>
        <v>37</v>
      </c>
      <c r="EL23" s="18">
        <v>0</v>
      </c>
      <c r="EM23" s="16">
        <f t="shared" si="75"/>
        <v>3163.5</v>
      </c>
      <c r="EN23" s="19">
        <f t="shared" si="76"/>
        <v>8523.6744914437604</v>
      </c>
      <c r="EO23" s="19">
        <f t="shared" si="77"/>
        <v>27</v>
      </c>
    </row>
    <row r="24" spans="1:145" x14ac:dyDescent="0.25">
      <c r="A24" s="68">
        <f t="shared" si="78"/>
        <v>28</v>
      </c>
      <c r="B24" s="18">
        <f>'Ohio Intensities'!B24</f>
        <v>2.0768554165536703</v>
      </c>
      <c r="C24" s="17">
        <f>Design!$I$24*'Area A'!B24*Design!$I$23</f>
        <v>3.5721913164723151</v>
      </c>
      <c r="D24" s="18">
        <v>0</v>
      </c>
      <c r="E24" s="18">
        <v>0</v>
      </c>
      <c r="F24" s="18">
        <f>Design!$I$22</f>
        <v>10</v>
      </c>
      <c r="G24" s="18">
        <f t="shared" si="2"/>
        <v>3.5721913164723151</v>
      </c>
      <c r="H24" s="18">
        <f t="shared" si="3"/>
        <v>28</v>
      </c>
      <c r="I24" s="18">
        <f t="shared" si="4"/>
        <v>3.5721913164723151</v>
      </c>
      <c r="J24" s="18">
        <f t="shared" si="5"/>
        <v>38</v>
      </c>
      <c r="K24" s="18">
        <v>0</v>
      </c>
      <c r="L24" s="18">
        <f t="shared" si="6"/>
        <v>6001.2814116734899</v>
      </c>
      <c r="M24" s="18">
        <f t="shared" si="7"/>
        <v>-0.35721913164723151</v>
      </c>
      <c r="N24" s="16">
        <f t="shared" si="8"/>
        <v>13.574327002594798</v>
      </c>
      <c r="O24" s="17">
        <f>(Design!$N$67-'Area A'!N24)/'Area A'!M24</f>
        <v>32.261225622079898</v>
      </c>
      <c r="P24" s="18">
        <v>0</v>
      </c>
      <c r="Q24" s="18">
        <v>0</v>
      </c>
      <c r="R24" s="18">
        <f t="shared" si="9"/>
        <v>32.261225622079898</v>
      </c>
      <c r="S24" s="18">
        <f t="shared" si="10"/>
        <v>32.261225622079898</v>
      </c>
      <c r="T24" s="18">
        <f>Design!$N$67</f>
        <v>2.0499999999999998</v>
      </c>
      <c r="U24" s="18">
        <f t="shared" si="0"/>
        <v>38</v>
      </c>
      <c r="V24" s="18">
        <v>0</v>
      </c>
      <c r="W24" s="16">
        <f t="shared" si="11"/>
        <v>2337</v>
      </c>
      <c r="X24" s="19">
        <f t="shared" si="12"/>
        <v>3664.2814116734899</v>
      </c>
      <c r="Y24" s="68">
        <f t="shared" si="1"/>
        <v>28</v>
      </c>
      <c r="Z24" s="18">
        <f>'Ohio Intensities'!F24</f>
        <v>2.5641368352477918</v>
      </c>
      <c r="AA24" s="17">
        <f>Design!$I$24*'Area A'!Z24*Design!$I$23</f>
        <v>4.4103153566262048</v>
      </c>
      <c r="AB24" s="18">
        <v>0</v>
      </c>
      <c r="AC24" s="18">
        <v>0</v>
      </c>
      <c r="AD24" s="18">
        <f>Design!$I$22</f>
        <v>10</v>
      </c>
      <c r="AE24" s="18">
        <f t="shared" si="13"/>
        <v>4.4103153566262048</v>
      </c>
      <c r="AF24" s="18">
        <f t="shared" si="14"/>
        <v>28</v>
      </c>
      <c r="AG24" s="18">
        <f t="shared" si="15"/>
        <v>4.4103153566262048</v>
      </c>
      <c r="AH24" s="18">
        <f t="shared" si="16"/>
        <v>38</v>
      </c>
      <c r="AI24" s="18">
        <v>0</v>
      </c>
      <c r="AJ24" s="18">
        <f t="shared" si="17"/>
        <v>7409.3297991320242</v>
      </c>
      <c r="AK24" s="18">
        <f t="shared" si="18"/>
        <v>-0.44103153566262049</v>
      </c>
      <c r="AL24" s="16">
        <f t="shared" si="19"/>
        <v>16.759198355179578</v>
      </c>
      <c r="AM24" s="17">
        <f>(Design!$N$68-'Area A'!AL24)/'Area A'!AK24</f>
        <v>32.331471112958127</v>
      </c>
      <c r="AN24" s="18">
        <v>0</v>
      </c>
      <c r="AO24" s="18">
        <v>0</v>
      </c>
      <c r="AP24" s="18">
        <f t="shared" si="20"/>
        <v>32.331471112958127</v>
      </c>
      <c r="AQ24" s="18">
        <f t="shared" si="21"/>
        <v>32.331471112958127</v>
      </c>
      <c r="AR24" s="18">
        <f>Design!$N$68</f>
        <v>2.5</v>
      </c>
      <c r="AS24" s="18">
        <f t="shared" si="22"/>
        <v>38</v>
      </c>
      <c r="AT24" s="18">
        <v>0</v>
      </c>
      <c r="AU24" s="16">
        <f t="shared" si="23"/>
        <v>2850</v>
      </c>
      <c r="AV24" s="19">
        <f t="shared" si="24"/>
        <v>4559.3297991320242</v>
      </c>
      <c r="AW24" s="68">
        <f t="shared" si="25"/>
        <v>28</v>
      </c>
      <c r="AX24" s="18">
        <f>'Ohio Intensities'!J24</f>
        <v>2.9351840318255498</v>
      </c>
      <c r="AY24" s="17">
        <f>Design!$I$24*'Area A'!AX24*Design!$I$23</f>
        <v>5.0485165347399485</v>
      </c>
      <c r="AZ24" s="18">
        <v>0</v>
      </c>
      <c r="BA24" s="18">
        <v>0</v>
      </c>
      <c r="BB24" s="18">
        <f>Design!$I$22</f>
        <v>10</v>
      </c>
      <c r="BC24" s="18">
        <f t="shared" si="26"/>
        <v>5.0485165347399485</v>
      </c>
      <c r="BD24" s="18">
        <f t="shared" si="27"/>
        <v>28</v>
      </c>
      <c r="BE24" s="18">
        <f t="shared" si="28"/>
        <v>5.0485165347399485</v>
      </c>
      <c r="BF24" s="18">
        <f t="shared" si="29"/>
        <v>38</v>
      </c>
      <c r="BG24" s="18">
        <v>0</v>
      </c>
      <c r="BH24" s="18">
        <f t="shared" si="30"/>
        <v>8481.5077783631132</v>
      </c>
      <c r="BI24" s="18">
        <f t="shared" si="31"/>
        <v>-0.50485165347399485</v>
      </c>
      <c r="BJ24" s="16">
        <f t="shared" si="32"/>
        <v>19.184362832011804</v>
      </c>
      <c r="BK24" s="17">
        <f>(Design!$N$69-'Area A'!BJ24)/'Area A'!BI24</f>
        <v>32.354777328372549</v>
      </c>
      <c r="BL24" s="18">
        <v>0</v>
      </c>
      <c r="BM24" s="18">
        <v>0</v>
      </c>
      <c r="BN24" s="18">
        <f t="shared" si="33"/>
        <v>32.354777328372549</v>
      </c>
      <c r="BO24" s="18">
        <f t="shared" si="34"/>
        <v>32.354777328372549</v>
      </c>
      <c r="BP24" s="18">
        <f>Design!$N$69</f>
        <v>2.85</v>
      </c>
      <c r="BQ24" s="18">
        <f t="shared" si="35"/>
        <v>38</v>
      </c>
      <c r="BR24" s="18">
        <v>0</v>
      </c>
      <c r="BS24" s="16">
        <f t="shared" si="36"/>
        <v>3249.0000000000005</v>
      </c>
      <c r="BT24" s="19">
        <f t="shared" si="37"/>
        <v>5232.5077783631132</v>
      </c>
      <c r="BU24" s="68">
        <f t="shared" si="38"/>
        <v>28</v>
      </c>
      <c r="BV24" s="18">
        <f>'Ohio Intensities'!N24</f>
        <v>3.4091889439770546</v>
      </c>
      <c r="BW24" s="17">
        <f>Design!$I$24*'Area A'!BV24*Design!$I$23</f>
        <v>5.8638049836405379</v>
      </c>
      <c r="BX24" s="18">
        <v>0</v>
      </c>
      <c r="BY24" s="18">
        <v>0</v>
      </c>
      <c r="BZ24" s="18">
        <f>Design!$I$22</f>
        <v>10</v>
      </c>
      <c r="CA24" s="18">
        <f t="shared" si="39"/>
        <v>5.8638049836405379</v>
      </c>
      <c r="CB24" s="18">
        <f t="shared" si="40"/>
        <v>28</v>
      </c>
      <c r="CC24" s="18">
        <f t="shared" si="41"/>
        <v>5.8638049836405379</v>
      </c>
      <c r="CD24" s="18">
        <f t="shared" si="42"/>
        <v>38</v>
      </c>
      <c r="CE24" s="18">
        <v>0</v>
      </c>
      <c r="CF24" s="18">
        <f t="shared" si="43"/>
        <v>9851.192372516105</v>
      </c>
      <c r="CG24" s="18">
        <f t="shared" si="44"/>
        <v>-0.58638049836405381</v>
      </c>
      <c r="CH24" s="16">
        <f t="shared" si="45"/>
        <v>22.282458937834043</v>
      </c>
      <c r="CI24" s="17">
        <f>(Design!$N$70-'Area A'!CH24)/'Area A'!CG24</f>
        <v>33.139674651610626</v>
      </c>
      <c r="CJ24" s="18">
        <v>0</v>
      </c>
      <c r="CK24" s="18">
        <v>0</v>
      </c>
      <c r="CL24" s="18">
        <f t="shared" si="46"/>
        <v>33.139674651610626</v>
      </c>
      <c r="CM24" s="18">
        <f t="shared" si="47"/>
        <v>33.139674651610626</v>
      </c>
      <c r="CN24" s="18">
        <f>Design!$N$70</f>
        <v>2.85</v>
      </c>
      <c r="CO24" s="18">
        <f t="shared" si="48"/>
        <v>38</v>
      </c>
      <c r="CP24" s="18">
        <v>0</v>
      </c>
      <c r="CQ24" s="16">
        <f t="shared" si="49"/>
        <v>3249</v>
      </c>
      <c r="CR24" s="19">
        <f t="shared" si="50"/>
        <v>6602.192372516105</v>
      </c>
      <c r="CS24" s="68">
        <f t="shared" si="51"/>
        <v>28</v>
      </c>
      <c r="CT24" s="18">
        <f>'Ohio Intensities'!R24</f>
        <v>3.7631377425493726</v>
      </c>
      <c r="CU24" s="17">
        <f>Design!$I$24*'Area A'!CT24*Design!$I$23</f>
        <v>6.4725969171849247</v>
      </c>
      <c r="CV24" s="18">
        <v>0</v>
      </c>
      <c r="CW24" s="18">
        <v>0</v>
      </c>
      <c r="CX24" s="18">
        <f>Design!$I$22</f>
        <v>10</v>
      </c>
      <c r="CY24" s="18">
        <f t="shared" si="52"/>
        <v>6.4725969171849247</v>
      </c>
      <c r="CZ24" s="18">
        <f t="shared" si="53"/>
        <v>28</v>
      </c>
      <c r="DA24" s="18">
        <f t="shared" si="54"/>
        <v>6.4725969171849247</v>
      </c>
      <c r="DB24" s="18">
        <f t="shared" si="55"/>
        <v>38</v>
      </c>
      <c r="DC24" s="18">
        <v>0</v>
      </c>
      <c r="DD24" s="18">
        <f t="shared" si="56"/>
        <v>10873.962820870673</v>
      </c>
      <c r="DE24" s="18">
        <f t="shared" si="57"/>
        <v>-0.64725969171849251</v>
      </c>
      <c r="DF24" s="16">
        <f t="shared" si="58"/>
        <v>24.595868285302714</v>
      </c>
      <c r="DG24" s="17">
        <f>(Design!$N$71-'Area A'!DF24)/'Area A'!DE24</f>
        <v>33.596821435870396</v>
      </c>
      <c r="DH24" s="18">
        <v>0</v>
      </c>
      <c r="DI24" s="18">
        <v>0</v>
      </c>
      <c r="DJ24" s="18">
        <f t="shared" si="59"/>
        <v>33.596821435870396</v>
      </c>
      <c r="DK24" s="18">
        <f t="shared" si="60"/>
        <v>33.596821435870396</v>
      </c>
      <c r="DL24" s="18">
        <f>Design!$N$71</f>
        <v>2.85</v>
      </c>
      <c r="DM24" s="18">
        <f t="shared" si="61"/>
        <v>38</v>
      </c>
      <c r="DN24" s="18">
        <v>0</v>
      </c>
      <c r="DO24" s="16">
        <f t="shared" si="62"/>
        <v>3249.0000000000005</v>
      </c>
      <c r="DP24" s="19">
        <f t="shared" si="63"/>
        <v>7624.9628208706727</v>
      </c>
      <c r="DQ24" s="68">
        <f t="shared" si="64"/>
        <v>28</v>
      </c>
      <c r="DR24" s="18">
        <f>'Ohio Intensities'!V24</f>
        <v>4.1119540467392506</v>
      </c>
      <c r="DS24" s="17">
        <f>Design!$I$24*'Area A'!DR24*Design!$I$23</f>
        <v>7.0725609603915158</v>
      </c>
      <c r="DT24" s="18">
        <v>0</v>
      </c>
      <c r="DU24" s="18">
        <v>0</v>
      </c>
      <c r="DV24" s="18">
        <f>Design!$I$22</f>
        <v>10</v>
      </c>
      <c r="DW24" s="18">
        <f t="shared" si="65"/>
        <v>7.0725609603915158</v>
      </c>
      <c r="DX24" s="18">
        <f t="shared" si="66"/>
        <v>28</v>
      </c>
      <c r="DY24" s="18">
        <f t="shared" si="67"/>
        <v>7.0725609603915158</v>
      </c>
      <c r="DZ24" s="18">
        <f t="shared" si="68"/>
        <v>38</v>
      </c>
      <c r="EA24" s="18">
        <v>0</v>
      </c>
      <c r="EB24" s="18">
        <f t="shared" si="69"/>
        <v>11881.902413457745</v>
      </c>
      <c r="EC24" s="18">
        <f t="shared" si="70"/>
        <v>-0.70725609603915163</v>
      </c>
      <c r="ED24" s="16">
        <f t="shared" si="71"/>
        <v>26.875731649487761</v>
      </c>
      <c r="EE24" s="17">
        <f>(Design!$N$72-'Area A'!ED24)/'Area A'!EC24</f>
        <v>33.970342262214686</v>
      </c>
      <c r="EF24" s="18">
        <v>0</v>
      </c>
      <c r="EG24" s="18">
        <v>0</v>
      </c>
      <c r="EH24" s="18">
        <f t="shared" si="72"/>
        <v>33.970342262214686</v>
      </c>
      <c r="EI24" s="18">
        <f t="shared" si="73"/>
        <v>33.970342262214686</v>
      </c>
      <c r="EJ24" s="18">
        <f>Design!$N$72</f>
        <v>2.85</v>
      </c>
      <c r="EK24" s="18">
        <f t="shared" si="74"/>
        <v>38</v>
      </c>
      <c r="EL24" s="18">
        <v>0</v>
      </c>
      <c r="EM24" s="16">
        <f t="shared" si="75"/>
        <v>3249</v>
      </c>
      <c r="EN24" s="19">
        <f t="shared" si="76"/>
        <v>8632.9024134577448</v>
      </c>
      <c r="EO24" s="19">
        <f t="shared" si="77"/>
        <v>28</v>
      </c>
    </row>
    <row r="25" spans="1:145" x14ac:dyDescent="0.25">
      <c r="A25" s="68">
        <f t="shared" si="78"/>
        <v>29</v>
      </c>
      <c r="B25" s="18">
        <f>'Ohio Intensities'!B25</f>
        <v>2.0298195684240263</v>
      </c>
      <c r="C25" s="17">
        <f>Design!$I$24*'Area A'!B25*Design!$I$23</f>
        <v>3.4912896576893275</v>
      </c>
      <c r="D25" s="18">
        <v>0</v>
      </c>
      <c r="E25" s="18">
        <v>0</v>
      </c>
      <c r="F25" s="18">
        <f>Design!$I$22</f>
        <v>10</v>
      </c>
      <c r="G25" s="18">
        <f t="shared" si="2"/>
        <v>3.4912896576893275</v>
      </c>
      <c r="H25" s="18">
        <f t="shared" si="3"/>
        <v>29</v>
      </c>
      <c r="I25" s="18">
        <f t="shared" si="4"/>
        <v>3.4912896576893275</v>
      </c>
      <c r="J25" s="18">
        <f t="shared" si="5"/>
        <v>39</v>
      </c>
      <c r="K25" s="18">
        <v>0</v>
      </c>
      <c r="L25" s="18">
        <f t="shared" si="6"/>
        <v>6074.8440043794299</v>
      </c>
      <c r="M25" s="18">
        <f t="shared" si="7"/>
        <v>-0.34912896576893276</v>
      </c>
      <c r="N25" s="16">
        <f t="shared" si="8"/>
        <v>13.616029664988377</v>
      </c>
      <c r="O25" s="17">
        <f>(Design!$N$67-'Area A'!N25)/'Area A'!M25</f>
        <v>33.128244285073812</v>
      </c>
      <c r="P25" s="18">
        <v>0</v>
      </c>
      <c r="Q25" s="18">
        <v>0</v>
      </c>
      <c r="R25" s="18">
        <f t="shared" si="9"/>
        <v>33.128244285073812</v>
      </c>
      <c r="S25" s="18">
        <f t="shared" si="10"/>
        <v>33.128244285073812</v>
      </c>
      <c r="T25" s="18">
        <f>Design!$N$67</f>
        <v>2.0499999999999998</v>
      </c>
      <c r="U25" s="18">
        <f t="shared" si="0"/>
        <v>39</v>
      </c>
      <c r="V25" s="18">
        <v>0</v>
      </c>
      <c r="W25" s="16">
        <f t="shared" si="11"/>
        <v>2398.5</v>
      </c>
      <c r="X25" s="19">
        <f t="shared" si="12"/>
        <v>3676.3440043794299</v>
      </c>
      <c r="Y25" s="68">
        <f t="shared" si="1"/>
        <v>29</v>
      </c>
      <c r="Z25" s="18">
        <f>'Ohio Intensities'!F25</f>
        <v>2.5084358618041107</v>
      </c>
      <c r="AA25" s="17">
        <f>Design!$I$24*'Area A'!Z25*Design!$I$23</f>
        <v>4.3145096823030729</v>
      </c>
      <c r="AB25" s="18">
        <v>0</v>
      </c>
      <c r="AC25" s="18">
        <v>0</v>
      </c>
      <c r="AD25" s="18">
        <f>Design!$I$22</f>
        <v>10</v>
      </c>
      <c r="AE25" s="18">
        <f t="shared" si="13"/>
        <v>4.3145096823030729</v>
      </c>
      <c r="AF25" s="18">
        <f t="shared" si="14"/>
        <v>29</v>
      </c>
      <c r="AG25" s="18">
        <f t="shared" si="15"/>
        <v>4.3145096823030729</v>
      </c>
      <c r="AH25" s="18">
        <f t="shared" si="16"/>
        <v>39</v>
      </c>
      <c r="AI25" s="18">
        <v>0</v>
      </c>
      <c r="AJ25" s="18">
        <f t="shared" si="17"/>
        <v>7507.2468472073469</v>
      </c>
      <c r="AK25" s="18">
        <f t="shared" si="18"/>
        <v>-0.43145096823030726</v>
      </c>
      <c r="AL25" s="16">
        <f t="shared" si="19"/>
        <v>16.826587760981983</v>
      </c>
      <c r="AM25" s="17">
        <f>(Design!$N$68-'Area A'!AL25)/'Area A'!AK25</f>
        <v>33.205598818669223</v>
      </c>
      <c r="AN25" s="18">
        <v>0</v>
      </c>
      <c r="AO25" s="18">
        <v>0</v>
      </c>
      <c r="AP25" s="18">
        <f t="shared" si="20"/>
        <v>33.205598818669223</v>
      </c>
      <c r="AQ25" s="18">
        <f t="shared" si="21"/>
        <v>33.205598818669223</v>
      </c>
      <c r="AR25" s="18">
        <f>Design!$N$68</f>
        <v>2.5</v>
      </c>
      <c r="AS25" s="18">
        <f t="shared" si="22"/>
        <v>39</v>
      </c>
      <c r="AT25" s="18">
        <v>0</v>
      </c>
      <c r="AU25" s="16">
        <f t="shared" si="23"/>
        <v>2925</v>
      </c>
      <c r="AV25" s="19">
        <f t="shared" si="24"/>
        <v>4582.2468472073469</v>
      </c>
      <c r="AW25" s="68">
        <f t="shared" si="25"/>
        <v>29</v>
      </c>
      <c r="AX25" s="18">
        <f>'Ohio Intensities'!J25</f>
        <v>2.8732751876542153</v>
      </c>
      <c r="AY25" s="17">
        <f>Design!$I$24*'Area A'!AX25*Design!$I$23</f>
        <v>4.9420333227652531</v>
      </c>
      <c r="AZ25" s="18">
        <v>0</v>
      </c>
      <c r="BA25" s="18">
        <v>0</v>
      </c>
      <c r="BB25" s="18">
        <f>Design!$I$22</f>
        <v>10</v>
      </c>
      <c r="BC25" s="18">
        <f t="shared" si="26"/>
        <v>4.9420333227652531</v>
      </c>
      <c r="BD25" s="18">
        <f t="shared" si="27"/>
        <v>29</v>
      </c>
      <c r="BE25" s="18">
        <f t="shared" si="28"/>
        <v>4.9420333227652531</v>
      </c>
      <c r="BF25" s="18">
        <f t="shared" si="29"/>
        <v>39</v>
      </c>
      <c r="BG25" s="18">
        <v>0</v>
      </c>
      <c r="BH25" s="18">
        <f t="shared" si="30"/>
        <v>8599.1379816115405</v>
      </c>
      <c r="BI25" s="18">
        <f t="shared" si="31"/>
        <v>-0.4942033322765253</v>
      </c>
      <c r="BJ25" s="16">
        <f t="shared" si="32"/>
        <v>19.273929958784485</v>
      </c>
      <c r="BK25" s="17">
        <f>(Design!$N$69-'Area A'!BJ25)/'Area A'!BI25</f>
        <v>33.233142891061448</v>
      </c>
      <c r="BL25" s="18">
        <v>0</v>
      </c>
      <c r="BM25" s="18">
        <v>0</v>
      </c>
      <c r="BN25" s="18">
        <f t="shared" si="33"/>
        <v>33.233142891061448</v>
      </c>
      <c r="BO25" s="18">
        <f t="shared" si="34"/>
        <v>33.233142891061448</v>
      </c>
      <c r="BP25" s="18">
        <f>Design!$N$69</f>
        <v>2.85</v>
      </c>
      <c r="BQ25" s="18">
        <f t="shared" si="35"/>
        <v>39</v>
      </c>
      <c r="BR25" s="18">
        <v>0</v>
      </c>
      <c r="BS25" s="16">
        <f t="shared" si="36"/>
        <v>3334.5</v>
      </c>
      <c r="BT25" s="19">
        <f t="shared" si="37"/>
        <v>5264.6379816115405</v>
      </c>
      <c r="BU25" s="68">
        <f t="shared" si="38"/>
        <v>29</v>
      </c>
      <c r="BV25" s="18">
        <f>'Ohio Intensities'!N25</f>
        <v>3.3399026985353037</v>
      </c>
      <c r="BW25" s="17">
        <f>Design!$I$24*'Area A'!BV25*Design!$I$23</f>
        <v>5.7446326414807265</v>
      </c>
      <c r="BX25" s="18">
        <v>0</v>
      </c>
      <c r="BY25" s="18">
        <v>0</v>
      </c>
      <c r="BZ25" s="18">
        <f>Design!$I$22</f>
        <v>10</v>
      </c>
      <c r="CA25" s="18">
        <f t="shared" si="39"/>
        <v>5.7446326414807265</v>
      </c>
      <c r="CB25" s="18">
        <f t="shared" si="40"/>
        <v>29</v>
      </c>
      <c r="CC25" s="18">
        <f t="shared" si="41"/>
        <v>5.7446326414807265</v>
      </c>
      <c r="CD25" s="18">
        <f t="shared" si="42"/>
        <v>39</v>
      </c>
      <c r="CE25" s="18">
        <v>0</v>
      </c>
      <c r="CF25" s="18">
        <f t="shared" si="43"/>
        <v>9995.6607961764639</v>
      </c>
      <c r="CG25" s="18">
        <f t="shared" si="44"/>
        <v>-0.57446326414807269</v>
      </c>
      <c r="CH25" s="16">
        <f t="shared" si="45"/>
        <v>22.404067301774834</v>
      </c>
      <c r="CI25" s="17">
        <f>(Design!$N$70-'Area A'!CH25)/'Area A'!CG25</f>
        <v>34.038847254703839</v>
      </c>
      <c r="CJ25" s="18">
        <v>0</v>
      </c>
      <c r="CK25" s="18">
        <v>0</v>
      </c>
      <c r="CL25" s="18">
        <f t="shared" si="46"/>
        <v>34.038847254703839</v>
      </c>
      <c r="CM25" s="18">
        <f t="shared" si="47"/>
        <v>34.038847254703839</v>
      </c>
      <c r="CN25" s="18">
        <f>Design!$N$70</f>
        <v>2.85</v>
      </c>
      <c r="CO25" s="18">
        <f t="shared" si="48"/>
        <v>39</v>
      </c>
      <c r="CP25" s="18">
        <v>0</v>
      </c>
      <c r="CQ25" s="16">
        <f t="shared" si="49"/>
        <v>3334.5</v>
      </c>
      <c r="CR25" s="19">
        <f t="shared" si="50"/>
        <v>6661.1607961764639</v>
      </c>
      <c r="CS25" s="68">
        <f t="shared" si="51"/>
        <v>29</v>
      </c>
      <c r="CT25" s="18">
        <f>'Ohio Intensities'!R25</f>
        <v>3.6889005904350247</v>
      </c>
      <c r="CU25" s="17">
        <f>Design!$I$24*'Area A'!CT25*Design!$I$23</f>
        <v>6.3449090155482466</v>
      </c>
      <c r="CV25" s="18">
        <v>0</v>
      </c>
      <c r="CW25" s="18">
        <v>0</v>
      </c>
      <c r="CX25" s="18">
        <f>Design!$I$22</f>
        <v>10</v>
      </c>
      <c r="CY25" s="18">
        <f t="shared" si="52"/>
        <v>6.3449090155482466</v>
      </c>
      <c r="CZ25" s="18">
        <f t="shared" si="53"/>
        <v>29</v>
      </c>
      <c r="DA25" s="18">
        <f t="shared" si="54"/>
        <v>6.3449090155482466</v>
      </c>
      <c r="DB25" s="18">
        <f t="shared" si="55"/>
        <v>39</v>
      </c>
      <c r="DC25" s="18">
        <v>0</v>
      </c>
      <c r="DD25" s="18">
        <f t="shared" si="56"/>
        <v>11040.141687053949</v>
      </c>
      <c r="DE25" s="18">
        <f t="shared" si="57"/>
        <v>-0.63449090155482468</v>
      </c>
      <c r="DF25" s="16">
        <f t="shared" si="58"/>
        <v>24.745145160638163</v>
      </c>
      <c r="DG25" s="17">
        <f>(Design!$N$71-'Area A'!DF25)/'Area A'!DE25</f>
        <v>34.508209821423669</v>
      </c>
      <c r="DH25" s="18">
        <v>0</v>
      </c>
      <c r="DI25" s="18">
        <v>0</v>
      </c>
      <c r="DJ25" s="18">
        <f t="shared" si="59"/>
        <v>34.508209821423669</v>
      </c>
      <c r="DK25" s="18">
        <f t="shared" si="60"/>
        <v>34.508209821423669</v>
      </c>
      <c r="DL25" s="18">
        <f>Design!$N$71</f>
        <v>2.85</v>
      </c>
      <c r="DM25" s="18">
        <f t="shared" si="61"/>
        <v>39</v>
      </c>
      <c r="DN25" s="18">
        <v>0</v>
      </c>
      <c r="DO25" s="16">
        <f t="shared" si="62"/>
        <v>3334.5</v>
      </c>
      <c r="DP25" s="19">
        <f t="shared" si="63"/>
        <v>7705.6416870539488</v>
      </c>
      <c r="DQ25" s="68">
        <f t="shared" si="64"/>
        <v>29</v>
      </c>
      <c r="DR25" s="18">
        <f>'Ohio Intensities'!V25</f>
        <v>4.0332155458669119</v>
      </c>
      <c r="DS25" s="17">
        <f>Design!$I$24*'Area A'!DR25*Design!$I$23</f>
        <v>6.937130738891093</v>
      </c>
      <c r="DT25" s="18">
        <v>0</v>
      </c>
      <c r="DU25" s="18">
        <v>0</v>
      </c>
      <c r="DV25" s="18">
        <f>Design!$I$22</f>
        <v>10</v>
      </c>
      <c r="DW25" s="18">
        <f t="shared" si="65"/>
        <v>6.937130738891093</v>
      </c>
      <c r="DX25" s="18">
        <f t="shared" si="66"/>
        <v>29</v>
      </c>
      <c r="DY25" s="18">
        <f t="shared" si="67"/>
        <v>6.937130738891093</v>
      </c>
      <c r="DZ25" s="18">
        <f t="shared" si="68"/>
        <v>39</v>
      </c>
      <c r="EA25" s="18">
        <v>0</v>
      </c>
      <c r="EB25" s="18">
        <f t="shared" si="69"/>
        <v>12070.607485670502</v>
      </c>
      <c r="EC25" s="18">
        <f t="shared" si="70"/>
        <v>-0.6937130738891093</v>
      </c>
      <c r="ED25" s="16">
        <f t="shared" si="71"/>
        <v>27.054809881675261</v>
      </c>
      <c r="EE25" s="17">
        <f>(Design!$N$72-'Area A'!ED25)/'Area A'!EC25</f>
        <v>34.891673218695054</v>
      </c>
      <c r="EF25" s="18">
        <v>0</v>
      </c>
      <c r="EG25" s="18">
        <v>0</v>
      </c>
      <c r="EH25" s="18">
        <f t="shared" si="72"/>
        <v>34.891673218695054</v>
      </c>
      <c r="EI25" s="18">
        <f t="shared" si="73"/>
        <v>34.891673218695054</v>
      </c>
      <c r="EJ25" s="18">
        <f>Design!$N$72</f>
        <v>2.85</v>
      </c>
      <c r="EK25" s="18">
        <f t="shared" si="74"/>
        <v>39</v>
      </c>
      <c r="EL25" s="18">
        <v>0</v>
      </c>
      <c r="EM25" s="16">
        <f t="shared" si="75"/>
        <v>3334.5</v>
      </c>
      <c r="EN25" s="19">
        <f t="shared" si="76"/>
        <v>8736.1074856705018</v>
      </c>
      <c r="EO25" s="19">
        <f t="shared" si="77"/>
        <v>29</v>
      </c>
    </row>
    <row r="26" spans="1:145" x14ac:dyDescent="0.25">
      <c r="A26" s="68">
        <f t="shared" si="78"/>
        <v>30</v>
      </c>
      <c r="B26" s="18">
        <f>'Ohio Intensities'!B26</f>
        <v>1.9850298736691057</v>
      </c>
      <c r="C26" s="17">
        <f>Design!$I$24*'Area A'!B26*Design!$I$23</f>
        <v>3.414251382710864</v>
      </c>
      <c r="D26" s="18">
        <v>0</v>
      </c>
      <c r="E26" s="18">
        <v>0</v>
      </c>
      <c r="F26" s="18">
        <f>Design!$I$22</f>
        <v>10</v>
      </c>
      <c r="G26" s="18">
        <f t="shared" si="2"/>
        <v>3.414251382710864</v>
      </c>
      <c r="H26" s="18">
        <f t="shared" si="3"/>
        <v>30</v>
      </c>
      <c r="I26" s="18">
        <f t="shared" si="4"/>
        <v>3.414251382710864</v>
      </c>
      <c r="J26" s="18">
        <f t="shared" si="5"/>
        <v>40</v>
      </c>
      <c r="K26" s="18">
        <v>0</v>
      </c>
      <c r="L26" s="18">
        <f t="shared" si="6"/>
        <v>6145.6524888795557</v>
      </c>
      <c r="M26" s="18">
        <f t="shared" si="7"/>
        <v>-0.34142513827108639</v>
      </c>
      <c r="N26" s="16">
        <f t="shared" si="8"/>
        <v>13.657005530843456</v>
      </c>
      <c r="O26" s="17">
        <f>(Design!$N$67-'Area A'!N26)/'Area A'!M26</f>
        <v>33.995755525264421</v>
      </c>
      <c r="P26" s="18">
        <v>0</v>
      </c>
      <c r="Q26" s="18">
        <v>0</v>
      </c>
      <c r="R26" s="18">
        <f t="shared" si="9"/>
        <v>33.995755525264421</v>
      </c>
      <c r="S26" s="18">
        <f t="shared" si="10"/>
        <v>33.995755525264421</v>
      </c>
      <c r="T26" s="18">
        <f>Design!$N$67</f>
        <v>2.0499999999999998</v>
      </c>
      <c r="U26" s="18">
        <f t="shared" si="0"/>
        <v>40</v>
      </c>
      <c r="V26" s="18">
        <v>0</v>
      </c>
      <c r="W26" s="16">
        <f t="shared" si="11"/>
        <v>2460</v>
      </c>
      <c r="X26" s="19">
        <f t="shared" si="12"/>
        <v>3685.6524888795557</v>
      </c>
      <c r="Y26" s="68">
        <f t="shared" si="1"/>
        <v>30</v>
      </c>
      <c r="Z26" s="18">
        <f>'Ohio Intensities'!F26</f>
        <v>2.4553012488777552</v>
      </c>
      <c r="AA26" s="17">
        <f>Design!$I$24*'Area A'!Z26*Design!$I$23</f>
        <v>4.2231181480697417</v>
      </c>
      <c r="AB26" s="18">
        <v>0</v>
      </c>
      <c r="AC26" s="18">
        <v>0</v>
      </c>
      <c r="AD26" s="18">
        <f>Design!$I$22</f>
        <v>10</v>
      </c>
      <c r="AE26" s="18">
        <f t="shared" si="13"/>
        <v>4.2231181480697417</v>
      </c>
      <c r="AF26" s="18">
        <f t="shared" si="14"/>
        <v>30</v>
      </c>
      <c r="AG26" s="18">
        <f t="shared" si="15"/>
        <v>4.2231181480697417</v>
      </c>
      <c r="AH26" s="18">
        <f t="shared" si="16"/>
        <v>40</v>
      </c>
      <c r="AI26" s="18">
        <v>0</v>
      </c>
      <c r="AJ26" s="18">
        <f t="shared" si="17"/>
        <v>7601.6126665255351</v>
      </c>
      <c r="AK26" s="18">
        <f t="shared" si="18"/>
        <v>-0.42231181480697416</v>
      </c>
      <c r="AL26" s="16">
        <f t="shared" si="19"/>
        <v>16.892472592278967</v>
      </c>
      <c r="AM26" s="17">
        <f>(Design!$N$68-'Area A'!AL26)/'Area A'!AK26</f>
        <v>34.080203507584379</v>
      </c>
      <c r="AN26" s="18">
        <v>0</v>
      </c>
      <c r="AO26" s="18">
        <v>0</v>
      </c>
      <c r="AP26" s="18">
        <f t="shared" si="20"/>
        <v>34.080203507584379</v>
      </c>
      <c r="AQ26" s="18">
        <f t="shared" si="21"/>
        <v>34.080203507584379</v>
      </c>
      <c r="AR26" s="18">
        <f>Design!$N$68</f>
        <v>2.5</v>
      </c>
      <c r="AS26" s="18">
        <f t="shared" si="22"/>
        <v>40</v>
      </c>
      <c r="AT26" s="18">
        <v>0</v>
      </c>
      <c r="AU26" s="16">
        <f t="shared" si="23"/>
        <v>3000</v>
      </c>
      <c r="AV26" s="19">
        <f t="shared" si="24"/>
        <v>4601.6126665255351</v>
      </c>
      <c r="AW26" s="68">
        <f t="shared" si="25"/>
        <v>30</v>
      </c>
      <c r="AX26" s="18">
        <f>'Ohio Intensities'!J26</f>
        <v>2.8141531448448078</v>
      </c>
      <c r="AY26" s="17">
        <f>Design!$I$24*'Area A'!AX26*Design!$I$23</f>
        <v>4.8403434091330722</v>
      </c>
      <c r="AZ26" s="18">
        <v>0</v>
      </c>
      <c r="BA26" s="18">
        <v>0</v>
      </c>
      <c r="BB26" s="18">
        <f>Design!$I$22</f>
        <v>10</v>
      </c>
      <c r="BC26" s="18">
        <f t="shared" si="26"/>
        <v>4.8403434091330722</v>
      </c>
      <c r="BD26" s="18">
        <f t="shared" si="27"/>
        <v>30</v>
      </c>
      <c r="BE26" s="18">
        <f t="shared" si="28"/>
        <v>4.8403434091330722</v>
      </c>
      <c r="BF26" s="18">
        <f t="shared" si="29"/>
        <v>40</v>
      </c>
      <c r="BG26" s="18">
        <v>0</v>
      </c>
      <c r="BH26" s="18">
        <f t="shared" si="30"/>
        <v>8712.6181364395306</v>
      </c>
      <c r="BI26" s="18">
        <f t="shared" si="31"/>
        <v>-0.48403434091330722</v>
      </c>
      <c r="BJ26" s="16">
        <f t="shared" si="32"/>
        <v>19.361373636532289</v>
      </c>
      <c r="BK26" s="17">
        <f>(Design!$N$69-'Area A'!BJ26)/'Area A'!BI26</f>
        <v>34.111988015927885</v>
      </c>
      <c r="BL26" s="18">
        <v>0</v>
      </c>
      <c r="BM26" s="18">
        <v>0</v>
      </c>
      <c r="BN26" s="18">
        <f t="shared" si="33"/>
        <v>34.111988015927885</v>
      </c>
      <c r="BO26" s="18">
        <f t="shared" si="34"/>
        <v>34.111988015927885</v>
      </c>
      <c r="BP26" s="18">
        <f>Design!$N$69</f>
        <v>2.85</v>
      </c>
      <c r="BQ26" s="18">
        <f t="shared" si="35"/>
        <v>40</v>
      </c>
      <c r="BR26" s="18">
        <v>0</v>
      </c>
      <c r="BS26" s="16">
        <f t="shared" si="36"/>
        <v>3420</v>
      </c>
      <c r="BT26" s="19">
        <f t="shared" si="37"/>
        <v>5292.6181364395306</v>
      </c>
      <c r="BU26" s="68">
        <f t="shared" si="38"/>
        <v>30</v>
      </c>
      <c r="BV26" s="18">
        <f>'Ohio Intensities'!N26</f>
        <v>3.2736840304727561</v>
      </c>
      <c r="BW26" s="17">
        <f>Design!$I$24*'Area A'!BV26*Design!$I$23</f>
        <v>5.6307365324131444</v>
      </c>
      <c r="BX26" s="18">
        <v>0</v>
      </c>
      <c r="BY26" s="18">
        <v>0</v>
      </c>
      <c r="BZ26" s="18">
        <f>Design!$I$22</f>
        <v>10</v>
      </c>
      <c r="CA26" s="18">
        <f t="shared" si="39"/>
        <v>5.6307365324131444</v>
      </c>
      <c r="CB26" s="18">
        <f t="shared" si="40"/>
        <v>30</v>
      </c>
      <c r="CC26" s="18">
        <f t="shared" si="41"/>
        <v>5.6307365324131444</v>
      </c>
      <c r="CD26" s="18">
        <f t="shared" si="42"/>
        <v>40</v>
      </c>
      <c r="CE26" s="18">
        <v>0</v>
      </c>
      <c r="CF26" s="18">
        <f t="shared" si="43"/>
        <v>10135.325758343661</v>
      </c>
      <c r="CG26" s="18">
        <f t="shared" si="44"/>
        <v>-0.56307365324131442</v>
      </c>
      <c r="CH26" s="16">
        <f t="shared" si="45"/>
        <v>22.522946129652578</v>
      </c>
      <c r="CI26" s="17">
        <f>(Design!$N$70-'Area A'!CH26)/'Area A'!CG26</f>
        <v>34.938495197574824</v>
      </c>
      <c r="CJ26" s="18">
        <v>0</v>
      </c>
      <c r="CK26" s="18">
        <v>0</v>
      </c>
      <c r="CL26" s="18">
        <f t="shared" si="46"/>
        <v>34.938495197574824</v>
      </c>
      <c r="CM26" s="18">
        <f t="shared" si="47"/>
        <v>34.938495197574824</v>
      </c>
      <c r="CN26" s="18">
        <f>Design!$N$70</f>
        <v>2.85</v>
      </c>
      <c r="CO26" s="18">
        <f t="shared" si="48"/>
        <v>40</v>
      </c>
      <c r="CP26" s="18">
        <v>0</v>
      </c>
      <c r="CQ26" s="16">
        <f t="shared" si="49"/>
        <v>3420</v>
      </c>
      <c r="CR26" s="19">
        <f t="shared" si="50"/>
        <v>6715.3257583436607</v>
      </c>
      <c r="CS26" s="68">
        <f t="shared" si="51"/>
        <v>30</v>
      </c>
      <c r="CT26" s="18">
        <f>'Ohio Intensities'!R26</f>
        <v>3.6179186422949905</v>
      </c>
      <c r="CU26" s="17">
        <f>Design!$I$24*'Area A'!CT26*Design!$I$23</f>
        <v>6.2228200647473875</v>
      </c>
      <c r="CV26" s="18">
        <v>0</v>
      </c>
      <c r="CW26" s="18">
        <v>0</v>
      </c>
      <c r="CX26" s="18">
        <f>Design!$I$22</f>
        <v>10</v>
      </c>
      <c r="CY26" s="18">
        <f t="shared" si="52"/>
        <v>6.2228200647473875</v>
      </c>
      <c r="CZ26" s="18">
        <f t="shared" si="53"/>
        <v>30</v>
      </c>
      <c r="DA26" s="18">
        <f t="shared" si="54"/>
        <v>6.2228200647473875</v>
      </c>
      <c r="DB26" s="18">
        <f t="shared" si="55"/>
        <v>40</v>
      </c>
      <c r="DC26" s="18">
        <v>0</v>
      </c>
      <c r="DD26" s="18">
        <f t="shared" si="56"/>
        <v>11201.076116545299</v>
      </c>
      <c r="DE26" s="18">
        <f t="shared" si="57"/>
        <v>-0.62228200647473875</v>
      </c>
      <c r="DF26" s="16">
        <f t="shared" si="58"/>
        <v>24.89128025898955</v>
      </c>
      <c r="DG26" s="17">
        <f>(Design!$N$71-'Area A'!DF26)/'Area A'!DE26</f>
        <v>35.420082903978845</v>
      </c>
      <c r="DH26" s="18">
        <v>0</v>
      </c>
      <c r="DI26" s="18">
        <v>0</v>
      </c>
      <c r="DJ26" s="18">
        <f t="shared" si="59"/>
        <v>35.420082903978845</v>
      </c>
      <c r="DK26" s="18">
        <f t="shared" si="60"/>
        <v>35.420082903978845</v>
      </c>
      <c r="DL26" s="18">
        <f>Design!$N$71</f>
        <v>2.85</v>
      </c>
      <c r="DM26" s="18">
        <f t="shared" si="61"/>
        <v>40</v>
      </c>
      <c r="DN26" s="18">
        <v>0</v>
      </c>
      <c r="DO26" s="16">
        <f t="shared" si="62"/>
        <v>3420</v>
      </c>
      <c r="DP26" s="19">
        <f t="shared" si="63"/>
        <v>7781.0761165452986</v>
      </c>
      <c r="DQ26" s="68">
        <f t="shared" si="64"/>
        <v>30</v>
      </c>
      <c r="DR26" s="18">
        <f>'Ohio Intensities'!V26</f>
        <v>3.9578976116672959</v>
      </c>
      <c r="DS26" s="17">
        <f>Design!$I$24*'Area A'!DR26*Design!$I$23</f>
        <v>6.8075838920677532</v>
      </c>
      <c r="DT26" s="18">
        <v>0</v>
      </c>
      <c r="DU26" s="18">
        <v>0</v>
      </c>
      <c r="DV26" s="18">
        <f>Design!$I$22</f>
        <v>10</v>
      </c>
      <c r="DW26" s="18">
        <f t="shared" si="65"/>
        <v>6.8075838920677532</v>
      </c>
      <c r="DX26" s="18">
        <f t="shared" si="66"/>
        <v>30</v>
      </c>
      <c r="DY26" s="18">
        <f t="shared" si="67"/>
        <v>6.8075838920677532</v>
      </c>
      <c r="DZ26" s="18">
        <f t="shared" si="68"/>
        <v>40</v>
      </c>
      <c r="EA26" s="18">
        <v>0</v>
      </c>
      <c r="EB26" s="18">
        <f t="shared" si="69"/>
        <v>12253.651005721955</v>
      </c>
      <c r="EC26" s="18">
        <f t="shared" si="70"/>
        <v>-0.68075838920677534</v>
      </c>
      <c r="ED26" s="16">
        <f t="shared" si="71"/>
        <v>27.230335568271013</v>
      </c>
      <c r="EE26" s="17">
        <f>(Design!$N$72-'Area A'!ED26)/'Area A'!EC26</f>
        <v>35.813492649982848</v>
      </c>
      <c r="EF26" s="18">
        <v>0</v>
      </c>
      <c r="EG26" s="18">
        <v>0</v>
      </c>
      <c r="EH26" s="18">
        <f t="shared" si="72"/>
        <v>35.813492649982848</v>
      </c>
      <c r="EI26" s="18">
        <f t="shared" si="73"/>
        <v>35.813492649982848</v>
      </c>
      <c r="EJ26" s="18">
        <f>Design!$N$72</f>
        <v>2.85</v>
      </c>
      <c r="EK26" s="18">
        <f t="shared" si="74"/>
        <v>40</v>
      </c>
      <c r="EL26" s="18">
        <v>0</v>
      </c>
      <c r="EM26" s="16">
        <f t="shared" si="75"/>
        <v>3420</v>
      </c>
      <c r="EN26" s="19">
        <f t="shared" si="76"/>
        <v>8833.6510057219548</v>
      </c>
      <c r="EO26" s="19">
        <f t="shared" si="77"/>
        <v>30</v>
      </c>
    </row>
    <row r="27" spans="1:145" x14ac:dyDescent="0.25">
      <c r="A27" s="68">
        <f t="shared" si="78"/>
        <v>31</v>
      </c>
      <c r="B27" s="18">
        <f>'Ohio Intensities'!B27</f>
        <v>1.9423255002721702</v>
      </c>
      <c r="C27" s="17">
        <f>Design!$I$24*'Area A'!B27*Design!$I$23</f>
        <v>3.340799860468135</v>
      </c>
      <c r="D27" s="18">
        <v>0</v>
      </c>
      <c r="E27" s="18">
        <v>0</v>
      </c>
      <c r="F27" s="18">
        <f>Design!$I$22</f>
        <v>10</v>
      </c>
      <c r="G27" s="18">
        <f t="shared" si="2"/>
        <v>3.340799860468135</v>
      </c>
      <c r="H27" s="18">
        <f t="shared" si="3"/>
        <v>31</v>
      </c>
      <c r="I27" s="18">
        <f t="shared" si="4"/>
        <v>3.340799860468135</v>
      </c>
      <c r="J27" s="18">
        <f t="shared" si="5"/>
        <v>41</v>
      </c>
      <c r="K27" s="18">
        <v>0</v>
      </c>
      <c r="L27" s="18">
        <f t="shared" si="6"/>
        <v>6213.8877404707309</v>
      </c>
      <c r="M27" s="18">
        <f t="shared" si="7"/>
        <v>-0.33407998604681349</v>
      </c>
      <c r="N27" s="16">
        <f t="shared" si="8"/>
        <v>13.697279427919353</v>
      </c>
      <c r="O27" s="17">
        <f>(Design!$N$67-'Area A'!N27)/'Area A'!M27</f>
        <v>34.863744954441124</v>
      </c>
      <c r="P27" s="18">
        <v>0</v>
      </c>
      <c r="Q27" s="18">
        <v>0</v>
      </c>
      <c r="R27" s="18">
        <f t="shared" si="9"/>
        <v>34.863744954441124</v>
      </c>
      <c r="S27" s="18">
        <f t="shared" si="10"/>
        <v>34.863744954441124</v>
      </c>
      <c r="T27" s="18">
        <f>Design!$N$67</f>
        <v>2.0499999999999998</v>
      </c>
      <c r="U27" s="18">
        <f t="shared" si="0"/>
        <v>41</v>
      </c>
      <c r="V27" s="18">
        <v>0</v>
      </c>
      <c r="W27" s="16">
        <f t="shared" si="11"/>
        <v>2521.4999999999995</v>
      </c>
      <c r="X27" s="19">
        <f t="shared" si="12"/>
        <v>3692.3877404707314</v>
      </c>
      <c r="Y27" s="68">
        <f t="shared" si="1"/>
        <v>31</v>
      </c>
      <c r="Z27" s="18">
        <f>'Ohio Intensities'!F27</f>
        <v>2.4045552959502907</v>
      </c>
      <c r="AA27" s="17">
        <f>Design!$I$24*'Area A'!Z27*Design!$I$23</f>
        <v>4.1358351090345025</v>
      </c>
      <c r="AB27" s="18">
        <v>0</v>
      </c>
      <c r="AC27" s="18">
        <v>0</v>
      </c>
      <c r="AD27" s="18">
        <f>Design!$I$22</f>
        <v>10</v>
      </c>
      <c r="AE27" s="18">
        <f t="shared" si="13"/>
        <v>4.1358351090345025</v>
      </c>
      <c r="AF27" s="18">
        <f t="shared" si="14"/>
        <v>31</v>
      </c>
      <c r="AG27" s="18">
        <f t="shared" si="15"/>
        <v>4.1358351090345025</v>
      </c>
      <c r="AH27" s="18">
        <f t="shared" si="16"/>
        <v>41</v>
      </c>
      <c r="AI27" s="18">
        <v>0</v>
      </c>
      <c r="AJ27" s="18">
        <f t="shared" si="17"/>
        <v>7692.6533028041749</v>
      </c>
      <c r="AK27" s="18">
        <f t="shared" si="18"/>
        <v>-0.41358351090345025</v>
      </c>
      <c r="AL27" s="16">
        <f t="shared" si="19"/>
        <v>16.95692394704146</v>
      </c>
      <c r="AM27" s="17">
        <f>(Design!$N$68-'Area A'!AL27)/'Area A'!AK27</f>
        <v>34.955271585806486</v>
      </c>
      <c r="AN27" s="18">
        <v>0</v>
      </c>
      <c r="AO27" s="18">
        <v>0</v>
      </c>
      <c r="AP27" s="18">
        <f t="shared" si="20"/>
        <v>34.955271585806486</v>
      </c>
      <c r="AQ27" s="18">
        <f t="shared" si="21"/>
        <v>34.955271585806486</v>
      </c>
      <c r="AR27" s="18">
        <f>Design!$N$68</f>
        <v>2.5</v>
      </c>
      <c r="AS27" s="18">
        <f t="shared" si="22"/>
        <v>41</v>
      </c>
      <c r="AT27" s="18">
        <v>0</v>
      </c>
      <c r="AU27" s="16">
        <f t="shared" si="23"/>
        <v>3075</v>
      </c>
      <c r="AV27" s="19">
        <f t="shared" si="24"/>
        <v>4617.6533028041749</v>
      </c>
      <c r="AW27" s="68">
        <f t="shared" si="25"/>
        <v>31</v>
      </c>
      <c r="AX27" s="18">
        <f>'Ohio Intensities'!J27</f>
        <v>2.7576289688403048</v>
      </c>
      <c r="AY27" s="17">
        <f>Design!$I$24*'Area A'!AX27*Design!$I$23</f>
        <v>4.7431218264053276</v>
      </c>
      <c r="AZ27" s="18">
        <v>0</v>
      </c>
      <c r="BA27" s="18">
        <v>0</v>
      </c>
      <c r="BB27" s="18">
        <f>Design!$I$22</f>
        <v>10</v>
      </c>
      <c r="BC27" s="18">
        <f t="shared" si="26"/>
        <v>4.7431218264053276</v>
      </c>
      <c r="BD27" s="18">
        <f t="shared" si="27"/>
        <v>31</v>
      </c>
      <c r="BE27" s="18">
        <f t="shared" si="28"/>
        <v>4.7431218264053276</v>
      </c>
      <c r="BF27" s="18">
        <f t="shared" si="29"/>
        <v>41</v>
      </c>
      <c r="BG27" s="18">
        <v>0</v>
      </c>
      <c r="BH27" s="18">
        <f t="shared" si="30"/>
        <v>8822.2065971139109</v>
      </c>
      <c r="BI27" s="18">
        <f t="shared" si="31"/>
        <v>-0.47431218264053276</v>
      </c>
      <c r="BJ27" s="16">
        <f t="shared" si="32"/>
        <v>19.446799488261842</v>
      </c>
      <c r="BK27" s="17">
        <f>(Design!$N$69-'Area A'!BJ27)/'Area A'!BI27</f>
        <v>34.991299181619517</v>
      </c>
      <c r="BL27" s="18">
        <v>0</v>
      </c>
      <c r="BM27" s="18">
        <v>0</v>
      </c>
      <c r="BN27" s="18">
        <f t="shared" si="33"/>
        <v>34.991299181619517</v>
      </c>
      <c r="BO27" s="18">
        <f t="shared" si="34"/>
        <v>34.991299181619517</v>
      </c>
      <c r="BP27" s="18">
        <f>Design!$N$69</f>
        <v>2.85</v>
      </c>
      <c r="BQ27" s="18">
        <f t="shared" si="35"/>
        <v>41</v>
      </c>
      <c r="BR27" s="18">
        <v>0</v>
      </c>
      <c r="BS27" s="16">
        <f t="shared" si="36"/>
        <v>3505.5000000000005</v>
      </c>
      <c r="BT27" s="19">
        <f t="shared" si="37"/>
        <v>5316.7065971139109</v>
      </c>
      <c r="BU27" s="68">
        <f t="shared" si="38"/>
        <v>31</v>
      </c>
      <c r="BV27" s="18">
        <f>'Ohio Intensities'!N27</f>
        <v>3.2103271609507043</v>
      </c>
      <c r="BW27" s="17">
        <f>Design!$I$24*'Area A'!BV27*Design!$I$23</f>
        <v>5.521762716835215</v>
      </c>
      <c r="BX27" s="18">
        <v>0</v>
      </c>
      <c r="BY27" s="18">
        <v>0</v>
      </c>
      <c r="BZ27" s="18">
        <f>Design!$I$22</f>
        <v>10</v>
      </c>
      <c r="CA27" s="18">
        <f t="shared" si="39"/>
        <v>5.521762716835215</v>
      </c>
      <c r="CB27" s="18">
        <f t="shared" si="40"/>
        <v>31</v>
      </c>
      <c r="CC27" s="18">
        <f t="shared" si="41"/>
        <v>5.521762716835215</v>
      </c>
      <c r="CD27" s="18">
        <f t="shared" si="42"/>
        <v>41</v>
      </c>
      <c r="CE27" s="18">
        <v>0</v>
      </c>
      <c r="CF27" s="18">
        <f t="shared" si="43"/>
        <v>10270.478653313497</v>
      </c>
      <c r="CG27" s="18">
        <f t="shared" si="44"/>
        <v>-0.55217627168352146</v>
      </c>
      <c r="CH27" s="16">
        <f t="shared" si="45"/>
        <v>22.639227139024381</v>
      </c>
      <c r="CI27" s="17">
        <f>(Design!$N$70-'Area A'!CH27)/'Area A'!CG27</f>
        <v>35.838604724337969</v>
      </c>
      <c r="CJ27" s="18">
        <v>0</v>
      </c>
      <c r="CK27" s="18">
        <v>0</v>
      </c>
      <c r="CL27" s="18">
        <f t="shared" si="46"/>
        <v>35.838604724337969</v>
      </c>
      <c r="CM27" s="18">
        <f t="shared" si="47"/>
        <v>35.838604724337969</v>
      </c>
      <c r="CN27" s="18">
        <f>Design!$N$70</f>
        <v>2.85</v>
      </c>
      <c r="CO27" s="18">
        <f t="shared" si="48"/>
        <v>41</v>
      </c>
      <c r="CP27" s="18">
        <v>0</v>
      </c>
      <c r="CQ27" s="16">
        <f t="shared" si="49"/>
        <v>3505.5</v>
      </c>
      <c r="CR27" s="19">
        <f t="shared" si="50"/>
        <v>6764.9786533134975</v>
      </c>
      <c r="CS27" s="68">
        <f t="shared" si="51"/>
        <v>31</v>
      </c>
      <c r="CT27" s="18">
        <f>'Ohio Intensities'!R27</f>
        <v>3.5499744117847549</v>
      </c>
      <c r="CU27" s="17">
        <f>Design!$I$24*'Area A'!CT27*Design!$I$23</f>
        <v>6.1059559882697823</v>
      </c>
      <c r="CV27" s="18">
        <v>0</v>
      </c>
      <c r="CW27" s="18">
        <v>0</v>
      </c>
      <c r="CX27" s="18">
        <f>Design!$I$22</f>
        <v>10</v>
      </c>
      <c r="CY27" s="18">
        <f t="shared" si="52"/>
        <v>6.1059559882697823</v>
      </c>
      <c r="CZ27" s="18">
        <f t="shared" si="53"/>
        <v>31</v>
      </c>
      <c r="DA27" s="18">
        <f t="shared" si="54"/>
        <v>6.1059559882697823</v>
      </c>
      <c r="DB27" s="18">
        <f t="shared" si="55"/>
        <v>41</v>
      </c>
      <c r="DC27" s="18">
        <v>0</v>
      </c>
      <c r="DD27" s="18">
        <f t="shared" si="56"/>
        <v>11357.078138181796</v>
      </c>
      <c r="DE27" s="18">
        <f t="shared" si="57"/>
        <v>-0.61059559882697823</v>
      </c>
      <c r="DF27" s="16">
        <f t="shared" si="58"/>
        <v>25.034419551906105</v>
      </c>
      <c r="DG27" s="17">
        <f>(Design!$N$71-'Area A'!DF27)/'Area A'!DE27</f>
        <v>36.332426231903455</v>
      </c>
      <c r="DH27" s="18">
        <v>0</v>
      </c>
      <c r="DI27" s="18">
        <v>0</v>
      </c>
      <c r="DJ27" s="18">
        <f t="shared" si="59"/>
        <v>36.332426231903455</v>
      </c>
      <c r="DK27" s="18">
        <f t="shared" si="60"/>
        <v>36.332426231903455</v>
      </c>
      <c r="DL27" s="18">
        <f>Design!$N$71</f>
        <v>2.85</v>
      </c>
      <c r="DM27" s="18">
        <f t="shared" si="61"/>
        <v>41</v>
      </c>
      <c r="DN27" s="18">
        <v>0</v>
      </c>
      <c r="DO27" s="16">
        <f t="shared" si="62"/>
        <v>3505.5000000000005</v>
      </c>
      <c r="DP27" s="19">
        <f t="shared" si="63"/>
        <v>7851.578138181796</v>
      </c>
      <c r="DQ27" s="68">
        <f t="shared" si="64"/>
        <v>31</v>
      </c>
      <c r="DR27" s="18">
        <f>'Ohio Intensities'!V27</f>
        <v>3.8857725650226556</v>
      </c>
      <c r="DS27" s="17">
        <f>Design!$I$24*'Area A'!DR27*Design!$I$23</f>
        <v>6.683528811838972</v>
      </c>
      <c r="DT27" s="18">
        <v>0</v>
      </c>
      <c r="DU27" s="18">
        <v>0</v>
      </c>
      <c r="DV27" s="18">
        <f>Design!$I$22</f>
        <v>10</v>
      </c>
      <c r="DW27" s="18">
        <f t="shared" si="65"/>
        <v>6.683528811838972</v>
      </c>
      <c r="DX27" s="18">
        <f t="shared" si="66"/>
        <v>31</v>
      </c>
      <c r="DY27" s="18">
        <f t="shared" si="67"/>
        <v>6.683528811838972</v>
      </c>
      <c r="DZ27" s="18">
        <f t="shared" si="68"/>
        <v>41</v>
      </c>
      <c r="EA27" s="18">
        <v>0</v>
      </c>
      <c r="EB27" s="18">
        <f t="shared" si="69"/>
        <v>12431.363590020486</v>
      </c>
      <c r="EC27" s="18">
        <f t="shared" si="70"/>
        <v>-0.66835288118389724</v>
      </c>
      <c r="ED27" s="16">
        <f t="shared" si="71"/>
        <v>27.402468128539788</v>
      </c>
      <c r="EE27" s="17">
        <f>(Design!$N$72-'Area A'!ED27)/'Area A'!EC27</f>
        <v>36.735785570413626</v>
      </c>
      <c r="EF27" s="18">
        <v>0</v>
      </c>
      <c r="EG27" s="18">
        <v>0</v>
      </c>
      <c r="EH27" s="18">
        <f t="shared" si="72"/>
        <v>36.735785570413626</v>
      </c>
      <c r="EI27" s="18">
        <f t="shared" si="73"/>
        <v>36.735785570413626</v>
      </c>
      <c r="EJ27" s="18">
        <f>Design!$N$72</f>
        <v>2.85</v>
      </c>
      <c r="EK27" s="18">
        <f t="shared" si="74"/>
        <v>41</v>
      </c>
      <c r="EL27" s="18">
        <v>0</v>
      </c>
      <c r="EM27" s="16">
        <f t="shared" si="75"/>
        <v>3505.5000000000005</v>
      </c>
      <c r="EN27" s="19">
        <f t="shared" si="76"/>
        <v>8925.8635900204863</v>
      </c>
      <c r="EO27" s="19">
        <f t="shared" si="77"/>
        <v>31</v>
      </c>
    </row>
    <row r="28" spans="1:145" x14ac:dyDescent="0.25">
      <c r="A28" s="68">
        <f t="shared" si="78"/>
        <v>32</v>
      </c>
      <c r="B28" s="18">
        <f>'Ohio Intensities'!B28</f>
        <v>1.9015607806570676</v>
      </c>
      <c r="C28" s="17">
        <f>Design!$I$24*'Area A'!B28*Design!$I$23</f>
        <v>3.2706845427301583</v>
      </c>
      <c r="D28" s="18">
        <v>0</v>
      </c>
      <c r="E28" s="18">
        <v>0</v>
      </c>
      <c r="F28" s="18">
        <f>Design!$I$22</f>
        <v>10</v>
      </c>
      <c r="G28" s="18">
        <f t="shared" si="2"/>
        <v>3.2706845427301583</v>
      </c>
      <c r="H28" s="18">
        <f t="shared" si="3"/>
        <v>32</v>
      </c>
      <c r="I28" s="18">
        <f t="shared" si="4"/>
        <v>3.2706845427301583</v>
      </c>
      <c r="J28" s="18">
        <f t="shared" si="5"/>
        <v>42</v>
      </c>
      <c r="K28" s="18">
        <v>0</v>
      </c>
      <c r="L28" s="18">
        <f t="shared" si="6"/>
        <v>6279.714322041903</v>
      </c>
      <c r="M28" s="18">
        <f t="shared" si="7"/>
        <v>-0.32706845427301584</v>
      </c>
      <c r="N28" s="16">
        <f t="shared" si="8"/>
        <v>13.736875079466666</v>
      </c>
      <c r="O28" s="17">
        <f>(Design!$N$67-'Area A'!N28)/'Area A'!M28</f>
        <v>35.732198953406893</v>
      </c>
      <c r="P28" s="18">
        <v>0</v>
      </c>
      <c r="Q28" s="18">
        <v>0</v>
      </c>
      <c r="R28" s="18">
        <f t="shared" si="9"/>
        <v>35.732198953406893</v>
      </c>
      <c r="S28" s="18">
        <f t="shared" si="10"/>
        <v>35.732198953406893</v>
      </c>
      <c r="T28" s="18">
        <f>Design!$N$67</f>
        <v>2.0499999999999998</v>
      </c>
      <c r="U28" s="18">
        <f t="shared" si="0"/>
        <v>42</v>
      </c>
      <c r="V28" s="18">
        <v>0</v>
      </c>
      <c r="W28" s="16">
        <f t="shared" si="11"/>
        <v>2583</v>
      </c>
      <c r="X28" s="19">
        <f t="shared" si="12"/>
        <v>3696.714322041903</v>
      </c>
      <c r="Y28" s="68">
        <f t="shared" si="1"/>
        <v>32</v>
      </c>
      <c r="Z28" s="18">
        <f>'Ohio Intensities'!F28</f>
        <v>2.3560365287246157</v>
      </c>
      <c r="AA28" s="17">
        <f>Design!$I$24*'Area A'!Z28*Design!$I$23</f>
        <v>4.0523828294063415</v>
      </c>
      <c r="AB28" s="18">
        <v>0</v>
      </c>
      <c r="AC28" s="18">
        <v>0</v>
      </c>
      <c r="AD28" s="18">
        <f>Design!$I$22</f>
        <v>10</v>
      </c>
      <c r="AE28" s="18">
        <f t="shared" si="13"/>
        <v>4.0523828294063415</v>
      </c>
      <c r="AF28" s="18">
        <f t="shared" si="14"/>
        <v>32</v>
      </c>
      <c r="AG28" s="18">
        <f t="shared" si="15"/>
        <v>4.0523828294063415</v>
      </c>
      <c r="AH28" s="18">
        <f t="shared" si="16"/>
        <v>42</v>
      </c>
      <c r="AI28" s="18">
        <v>0</v>
      </c>
      <c r="AJ28" s="18">
        <f t="shared" si="17"/>
        <v>7780.5750324601759</v>
      </c>
      <c r="AK28" s="18">
        <f t="shared" si="18"/>
        <v>-0.40523828294063413</v>
      </c>
      <c r="AL28" s="16">
        <f t="shared" si="19"/>
        <v>17.020007883506633</v>
      </c>
      <c r="AM28" s="17">
        <f>(Design!$N$68-'Area A'!AL28)/'Area A'!AK28</f>
        <v>35.83079016656913</v>
      </c>
      <c r="AN28" s="18">
        <v>0</v>
      </c>
      <c r="AO28" s="18">
        <v>0</v>
      </c>
      <c r="AP28" s="18">
        <f t="shared" si="20"/>
        <v>35.83079016656913</v>
      </c>
      <c r="AQ28" s="18">
        <f t="shared" si="21"/>
        <v>35.83079016656913</v>
      </c>
      <c r="AR28" s="18">
        <f>Design!$N$68</f>
        <v>2.5</v>
      </c>
      <c r="AS28" s="18">
        <f t="shared" si="22"/>
        <v>42</v>
      </c>
      <c r="AT28" s="18">
        <v>0</v>
      </c>
      <c r="AU28" s="16">
        <f t="shared" si="23"/>
        <v>3150</v>
      </c>
      <c r="AV28" s="19">
        <f t="shared" si="24"/>
        <v>4630.5750324601759</v>
      </c>
      <c r="AW28" s="68">
        <f t="shared" si="25"/>
        <v>32</v>
      </c>
      <c r="AX28" s="18">
        <f>'Ohio Intensities'!J28</f>
        <v>2.7035306378510229</v>
      </c>
      <c r="AY28" s="17">
        <f>Design!$I$24*'Area A'!AX28*Design!$I$23</f>
        <v>4.650072697103762</v>
      </c>
      <c r="AZ28" s="18">
        <v>0</v>
      </c>
      <c r="BA28" s="18">
        <v>0</v>
      </c>
      <c r="BB28" s="18">
        <f>Design!$I$22</f>
        <v>10</v>
      </c>
      <c r="BC28" s="18">
        <f t="shared" si="26"/>
        <v>4.650072697103762</v>
      </c>
      <c r="BD28" s="18">
        <f t="shared" si="27"/>
        <v>32</v>
      </c>
      <c r="BE28" s="18">
        <f t="shared" si="28"/>
        <v>4.650072697103762</v>
      </c>
      <c r="BF28" s="18">
        <f t="shared" si="29"/>
        <v>42</v>
      </c>
      <c r="BG28" s="18">
        <v>0</v>
      </c>
      <c r="BH28" s="18">
        <f t="shared" si="30"/>
        <v>8928.1395784392225</v>
      </c>
      <c r="BI28" s="18">
        <f t="shared" si="31"/>
        <v>-0.4650072697103762</v>
      </c>
      <c r="BJ28" s="16">
        <f t="shared" si="32"/>
        <v>19.530305327835801</v>
      </c>
      <c r="BK28" s="17">
        <f>(Design!$N$69-'Area A'!BJ28)/'Area A'!BI28</f>
        <v>35.87106356041469</v>
      </c>
      <c r="BL28" s="18">
        <v>0</v>
      </c>
      <c r="BM28" s="18">
        <v>0</v>
      </c>
      <c r="BN28" s="18">
        <f t="shared" si="33"/>
        <v>35.87106356041469</v>
      </c>
      <c r="BO28" s="18">
        <f t="shared" si="34"/>
        <v>35.87106356041469</v>
      </c>
      <c r="BP28" s="18">
        <f>Design!$N$69</f>
        <v>2.85</v>
      </c>
      <c r="BQ28" s="18">
        <f t="shared" si="35"/>
        <v>42</v>
      </c>
      <c r="BR28" s="18">
        <v>0</v>
      </c>
      <c r="BS28" s="16">
        <f t="shared" si="36"/>
        <v>3591</v>
      </c>
      <c r="BT28" s="19">
        <f t="shared" si="37"/>
        <v>5337.1395784392225</v>
      </c>
      <c r="BU28" s="68">
        <f t="shared" si="38"/>
        <v>32</v>
      </c>
      <c r="BV28" s="18">
        <f>'Ohio Intensities'!N28</f>
        <v>3.1496445898350593</v>
      </c>
      <c r="BW28" s="17">
        <f>Design!$I$24*'Area A'!BV28*Design!$I$23</f>
        <v>5.4173886945163057</v>
      </c>
      <c r="BX28" s="18">
        <v>0</v>
      </c>
      <c r="BY28" s="18">
        <v>0</v>
      </c>
      <c r="BZ28" s="18">
        <f>Design!$I$22</f>
        <v>10</v>
      </c>
      <c r="CA28" s="18">
        <f t="shared" si="39"/>
        <v>5.4173886945163057</v>
      </c>
      <c r="CB28" s="18">
        <f t="shared" si="40"/>
        <v>32</v>
      </c>
      <c r="CC28" s="18">
        <f t="shared" si="41"/>
        <v>5.4173886945163057</v>
      </c>
      <c r="CD28" s="18">
        <f t="shared" si="42"/>
        <v>42</v>
      </c>
      <c r="CE28" s="18">
        <v>0</v>
      </c>
      <c r="CF28" s="18">
        <f t="shared" si="43"/>
        <v>10401.386293471307</v>
      </c>
      <c r="CG28" s="18">
        <f t="shared" si="44"/>
        <v>-0.54173886945163052</v>
      </c>
      <c r="CH28" s="16">
        <f t="shared" si="45"/>
        <v>22.753032516968482</v>
      </c>
      <c r="CI28" s="17">
        <f>(Design!$N$70-'Area A'!CH28)/'Area A'!CG28</f>
        <v>36.73916279464148</v>
      </c>
      <c r="CJ28" s="18">
        <v>0</v>
      </c>
      <c r="CK28" s="18">
        <v>0</v>
      </c>
      <c r="CL28" s="18">
        <f t="shared" si="46"/>
        <v>36.73916279464148</v>
      </c>
      <c r="CM28" s="18">
        <f t="shared" si="47"/>
        <v>36.73916279464148</v>
      </c>
      <c r="CN28" s="18">
        <f>Design!$N$70</f>
        <v>2.85</v>
      </c>
      <c r="CO28" s="18">
        <f t="shared" si="48"/>
        <v>42</v>
      </c>
      <c r="CP28" s="18">
        <v>0</v>
      </c>
      <c r="CQ28" s="16">
        <f t="shared" si="49"/>
        <v>3591</v>
      </c>
      <c r="CR28" s="19">
        <f t="shared" si="50"/>
        <v>6810.386293471307</v>
      </c>
      <c r="CS28" s="68">
        <f t="shared" si="51"/>
        <v>32</v>
      </c>
      <c r="CT28" s="18">
        <f>'Ohio Intensities'!R28</f>
        <v>3.4848697032544771</v>
      </c>
      <c r="CU28" s="17">
        <f>Design!$I$24*'Area A'!CT28*Design!$I$23</f>
        <v>5.9939758895977047</v>
      </c>
      <c r="CV28" s="18">
        <v>0</v>
      </c>
      <c r="CW28" s="18">
        <v>0</v>
      </c>
      <c r="CX28" s="18">
        <f>Design!$I$22</f>
        <v>10</v>
      </c>
      <c r="CY28" s="18">
        <f t="shared" si="52"/>
        <v>5.9939758895977047</v>
      </c>
      <c r="CZ28" s="18">
        <f t="shared" si="53"/>
        <v>32</v>
      </c>
      <c r="DA28" s="18">
        <f t="shared" si="54"/>
        <v>5.9939758895977047</v>
      </c>
      <c r="DB28" s="18">
        <f t="shared" si="55"/>
        <v>42</v>
      </c>
      <c r="DC28" s="18">
        <v>0</v>
      </c>
      <c r="DD28" s="18">
        <f t="shared" si="56"/>
        <v>11508.433708027593</v>
      </c>
      <c r="DE28" s="18">
        <f t="shared" si="57"/>
        <v>-0.59939758895977047</v>
      </c>
      <c r="DF28" s="16">
        <f t="shared" si="58"/>
        <v>25.174698736310361</v>
      </c>
      <c r="DG28" s="17">
        <f>(Design!$N$71-'Area A'!DF28)/'Area A'!DE28</f>
        <v>37.245226119534358</v>
      </c>
      <c r="DH28" s="18">
        <v>0</v>
      </c>
      <c r="DI28" s="18">
        <v>0</v>
      </c>
      <c r="DJ28" s="18">
        <f t="shared" si="59"/>
        <v>37.245226119534358</v>
      </c>
      <c r="DK28" s="18">
        <f t="shared" si="60"/>
        <v>37.245226119534358</v>
      </c>
      <c r="DL28" s="18">
        <f>Design!$N$71</f>
        <v>2.85</v>
      </c>
      <c r="DM28" s="18">
        <f t="shared" si="61"/>
        <v>42</v>
      </c>
      <c r="DN28" s="18">
        <v>0</v>
      </c>
      <c r="DO28" s="16">
        <f t="shared" si="62"/>
        <v>3591</v>
      </c>
      <c r="DP28" s="19">
        <f t="shared" si="63"/>
        <v>7917.4337080275927</v>
      </c>
      <c r="DQ28" s="68">
        <f t="shared" si="64"/>
        <v>32</v>
      </c>
      <c r="DR28" s="18">
        <f>'Ohio Intensities'!V28</f>
        <v>3.8166328970958809</v>
      </c>
      <c r="DS28" s="17">
        <f>Design!$I$24*'Area A'!DR28*Design!$I$23</f>
        <v>6.5646085830049197</v>
      </c>
      <c r="DT28" s="18">
        <v>0</v>
      </c>
      <c r="DU28" s="18">
        <v>0</v>
      </c>
      <c r="DV28" s="18">
        <f>Design!$I$22</f>
        <v>10</v>
      </c>
      <c r="DW28" s="18">
        <f t="shared" si="65"/>
        <v>6.5646085830049197</v>
      </c>
      <c r="DX28" s="18">
        <f t="shared" si="66"/>
        <v>32</v>
      </c>
      <c r="DY28" s="18">
        <f t="shared" si="67"/>
        <v>6.5646085830049197</v>
      </c>
      <c r="DZ28" s="18">
        <f t="shared" si="68"/>
        <v>42</v>
      </c>
      <c r="EA28" s="18">
        <v>0</v>
      </c>
      <c r="EB28" s="18">
        <f t="shared" si="69"/>
        <v>12604.048479369445</v>
      </c>
      <c r="EC28" s="18">
        <f t="shared" si="70"/>
        <v>-0.65646085830049195</v>
      </c>
      <c r="ED28" s="16">
        <f t="shared" si="71"/>
        <v>27.571356048620661</v>
      </c>
      <c r="EE28" s="17">
        <f>(Design!$N$72-'Area A'!ED28)/'Area A'!EC28</f>
        <v>37.658537803185475</v>
      </c>
      <c r="EF28" s="18">
        <v>0</v>
      </c>
      <c r="EG28" s="18">
        <v>0</v>
      </c>
      <c r="EH28" s="18">
        <f t="shared" si="72"/>
        <v>37.658537803185475</v>
      </c>
      <c r="EI28" s="18">
        <f t="shared" si="73"/>
        <v>37.658537803185475</v>
      </c>
      <c r="EJ28" s="18">
        <f>Design!$N$72</f>
        <v>2.85</v>
      </c>
      <c r="EK28" s="18">
        <f t="shared" si="74"/>
        <v>42</v>
      </c>
      <c r="EL28" s="18">
        <v>0</v>
      </c>
      <c r="EM28" s="16">
        <f t="shared" si="75"/>
        <v>3591.0000000000005</v>
      </c>
      <c r="EN28" s="19">
        <f t="shared" si="76"/>
        <v>9013.048479369445</v>
      </c>
      <c r="EO28" s="19">
        <f t="shared" si="77"/>
        <v>32</v>
      </c>
    </row>
    <row r="29" spans="1:145" x14ac:dyDescent="0.25">
      <c r="A29" s="68">
        <f t="shared" si="78"/>
        <v>33</v>
      </c>
      <c r="B29" s="18">
        <f>'Ohio Intensities'!B29</f>
        <v>1.8626034542839329</v>
      </c>
      <c r="C29" s="17">
        <f>Design!$I$24*'Area A'!B29*Design!$I$23</f>
        <v>3.2036779413683667</v>
      </c>
      <c r="D29" s="18">
        <v>0</v>
      </c>
      <c r="E29" s="18">
        <v>0</v>
      </c>
      <c r="F29" s="18">
        <f>Design!$I$22</f>
        <v>10</v>
      </c>
      <c r="G29" s="18">
        <f t="shared" si="2"/>
        <v>3.2036779413683667</v>
      </c>
      <c r="H29" s="18">
        <f t="shared" si="3"/>
        <v>33</v>
      </c>
      <c r="I29" s="18">
        <f t="shared" si="4"/>
        <v>3.2036779413683667</v>
      </c>
      <c r="J29" s="18">
        <f t="shared" si="5"/>
        <v>43</v>
      </c>
      <c r="K29" s="18">
        <v>0</v>
      </c>
      <c r="L29" s="18">
        <f t="shared" si="6"/>
        <v>6343.282323909365</v>
      </c>
      <c r="M29" s="18">
        <f t="shared" si="7"/>
        <v>-0.32036779413683669</v>
      </c>
      <c r="N29" s="16">
        <f t="shared" si="8"/>
        <v>13.775815147883979</v>
      </c>
      <c r="O29" s="17">
        <f>(Design!$N$67-'Area A'!N29)/'Area A'!M29</f>
        <v>36.60110461314224</v>
      </c>
      <c r="P29" s="18">
        <v>0</v>
      </c>
      <c r="Q29" s="18">
        <v>0</v>
      </c>
      <c r="R29" s="18">
        <f t="shared" si="9"/>
        <v>36.60110461314224</v>
      </c>
      <c r="S29" s="18">
        <f t="shared" si="10"/>
        <v>36.60110461314224</v>
      </c>
      <c r="T29" s="18">
        <f>Design!$N$67</f>
        <v>2.0499999999999998</v>
      </c>
      <c r="U29" s="18">
        <f t="shared" si="0"/>
        <v>43</v>
      </c>
      <c r="V29" s="18">
        <v>0</v>
      </c>
      <c r="W29" s="16">
        <f t="shared" si="11"/>
        <v>2644.4999999999995</v>
      </c>
      <c r="X29" s="19">
        <f t="shared" si="12"/>
        <v>3698.7823239093655</v>
      </c>
      <c r="Y29" s="68">
        <f t="shared" si="1"/>
        <v>33</v>
      </c>
      <c r="Z29" s="18">
        <f>'Ohio Intensities'!F29</f>
        <v>2.3095978759462197</v>
      </c>
      <c r="AA29" s="17">
        <f>Design!$I$24*'Area A'!Z29*Design!$I$23</f>
        <v>3.9725083466275004</v>
      </c>
      <c r="AB29" s="18">
        <v>0</v>
      </c>
      <c r="AC29" s="18">
        <v>0</v>
      </c>
      <c r="AD29" s="18">
        <f>Design!$I$22</f>
        <v>10</v>
      </c>
      <c r="AE29" s="18">
        <f t="shared" si="13"/>
        <v>3.9725083466275004</v>
      </c>
      <c r="AF29" s="18">
        <f t="shared" si="14"/>
        <v>33</v>
      </c>
      <c r="AG29" s="18">
        <f t="shared" si="15"/>
        <v>3.9725083466275004</v>
      </c>
      <c r="AH29" s="18">
        <f t="shared" si="16"/>
        <v>43</v>
      </c>
      <c r="AI29" s="18">
        <v>0</v>
      </c>
      <c r="AJ29" s="18">
        <f t="shared" si="17"/>
        <v>7865.566526322451</v>
      </c>
      <c r="AK29" s="18">
        <f t="shared" si="18"/>
        <v>-0.39725083466275002</v>
      </c>
      <c r="AL29" s="16">
        <f t="shared" si="19"/>
        <v>17.081785890498249</v>
      </c>
      <c r="AM29" s="17">
        <f>(Design!$N$68-'Area A'!AL29)/'Area A'!AK29</f>
        <v>36.706747017605636</v>
      </c>
      <c r="AN29" s="18">
        <v>0</v>
      </c>
      <c r="AO29" s="18">
        <v>0</v>
      </c>
      <c r="AP29" s="18">
        <f t="shared" si="20"/>
        <v>36.706747017605636</v>
      </c>
      <c r="AQ29" s="18">
        <f t="shared" si="21"/>
        <v>36.706747017605636</v>
      </c>
      <c r="AR29" s="18">
        <f>Design!$N$68</f>
        <v>2.5</v>
      </c>
      <c r="AS29" s="18">
        <f t="shared" si="22"/>
        <v>43</v>
      </c>
      <c r="AT29" s="18">
        <v>0</v>
      </c>
      <c r="AU29" s="16">
        <f t="shared" si="23"/>
        <v>3225</v>
      </c>
      <c r="AV29" s="19">
        <f t="shared" si="24"/>
        <v>4640.566526322451</v>
      </c>
      <c r="AW29" s="68">
        <f t="shared" si="25"/>
        <v>33</v>
      </c>
      <c r="AX29" s="18">
        <f>'Ohio Intensities'!J29</f>
        <v>2.6517011782549975</v>
      </c>
      <c r="AY29" s="17">
        <f>Design!$I$24*'Area A'!AX29*Design!$I$23</f>
        <v>4.5609260265985982</v>
      </c>
      <c r="AZ29" s="18">
        <v>0</v>
      </c>
      <c r="BA29" s="18">
        <v>0</v>
      </c>
      <c r="BB29" s="18">
        <f>Design!$I$22</f>
        <v>10</v>
      </c>
      <c r="BC29" s="18">
        <f t="shared" si="26"/>
        <v>4.5609260265985982</v>
      </c>
      <c r="BD29" s="18">
        <f t="shared" si="27"/>
        <v>33</v>
      </c>
      <c r="BE29" s="18">
        <f t="shared" si="28"/>
        <v>4.5609260265985982</v>
      </c>
      <c r="BF29" s="18">
        <f t="shared" si="29"/>
        <v>43</v>
      </c>
      <c r="BG29" s="18">
        <v>0</v>
      </c>
      <c r="BH29" s="18">
        <f t="shared" si="30"/>
        <v>9030.6335326652243</v>
      </c>
      <c r="BI29" s="18">
        <f t="shared" si="31"/>
        <v>-0.45609260265985985</v>
      </c>
      <c r="BJ29" s="16">
        <f t="shared" si="32"/>
        <v>19.611981914373974</v>
      </c>
      <c r="BK29" s="17">
        <f>(Design!$N$69-'Area A'!BJ29)/'Area A'!BI29</f>
        <v>36.751268967356076</v>
      </c>
      <c r="BL29" s="18">
        <v>0</v>
      </c>
      <c r="BM29" s="18">
        <v>0</v>
      </c>
      <c r="BN29" s="18">
        <f t="shared" si="33"/>
        <v>36.751268967356076</v>
      </c>
      <c r="BO29" s="18">
        <f t="shared" si="34"/>
        <v>36.751268967356076</v>
      </c>
      <c r="BP29" s="18">
        <f>Design!$N$69</f>
        <v>2.85</v>
      </c>
      <c r="BQ29" s="18">
        <f t="shared" si="35"/>
        <v>43</v>
      </c>
      <c r="BR29" s="18">
        <v>0</v>
      </c>
      <c r="BS29" s="16">
        <f t="shared" si="36"/>
        <v>3676.5000000000005</v>
      </c>
      <c r="BT29" s="19">
        <f t="shared" si="37"/>
        <v>5354.1335326652243</v>
      </c>
      <c r="BU29" s="68">
        <f t="shared" si="38"/>
        <v>33</v>
      </c>
      <c r="BV29" s="18">
        <f>'Ohio Intensities'!N29</f>
        <v>3.0914650926837495</v>
      </c>
      <c r="BW29" s="17">
        <f>Design!$I$24*'Area A'!BV29*Design!$I$23</f>
        <v>5.3173199594160527</v>
      </c>
      <c r="BX29" s="18">
        <v>0</v>
      </c>
      <c r="BY29" s="18">
        <v>0</v>
      </c>
      <c r="BZ29" s="18">
        <f>Design!$I$22</f>
        <v>10</v>
      </c>
      <c r="CA29" s="18">
        <f t="shared" si="39"/>
        <v>5.3173199594160527</v>
      </c>
      <c r="CB29" s="18">
        <f t="shared" si="40"/>
        <v>33</v>
      </c>
      <c r="CC29" s="18">
        <f t="shared" si="41"/>
        <v>5.3173199594160527</v>
      </c>
      <c r="CD29" s="18">
        <f t="shared" si="42"/>
        <v>43</v>
      </c>
      <c r="CE29" s="18">
        <v>0</v>
      </c>
      <c r="CF29" s="18">
        <f t="shared" si="43"/>
        <v>10528.293519643783</v>
      </c>
      <c r="CG29" s="18">
        <f t="shared" si="44"/>
        <v>-0.53173199594160525</v>
      </c>
      <c r="CH29" s="16">
        <f t="shared" si="45"/>
        <v>22.864475825489027</v>
      </c>
      <c r="CI29" s="17">
        <f>(Design!$N$70-'Area A'!CH29)/'Area A'!CG29</f>
        <v>37.640157030699001</v>
      </c>
      <c r="CJ29" s="18">
        <v>0</v>
      </c>
      <c r="CK29" s="18">
        <v>0</v>
      </c>
      <c r="CL29" s="18">
        <f t="shared" si="46"/>
        <v>37.640157030699001</v>
      </c>
      <c r="CM29" s="18">
        <f t="shared" si="47"/>
        <v>37.640157030699001</v>
      </c>
      <c r="CN29" s="18">
        <f>Design!$N$70</f>
        <v>2.85</v>
      </c>
      <c r="CO29" s="18">
        <f t="shared" si="48"/>
        <v>43</v>
      </c>
      <c r="CP29" s="18">
        <v>0</v>
      </c>
      <c r="CQ29" s="16">
        <f t="shared" si="49"/>
        <v>3676.5</v>
      </c>
      <c r="CR29" s="19">
        <f t="shared" si="50"/>
        <v>6851.7935196437829</v>
      </c>
      <c r="CS29" s="68">
        <f t="shared" si="51"/>
        <v>33</v>
      </c>
      <c r="CT29" s="18">
        <f>'Ohio Intensities'!R29</f>
        <v>3.4224234978310792</v>
      </c>
      <c r="CU29" s="17">
        <f>Design!$I$24*'Area A'!CT29*Design!$I$23</f>
        <v>5.8865684162694603</v>
      </c>
      <c r="CV29" s="18">
        <v>0</v>
      </c>
      <c r="CW29" s="18">
        <v>0</v>
      </c>
      <c r="CX29" s="18">
        <f>Design!$I$22</f>
        <v>10</v>
      </c>
      <c r="CY29" s="18">
        <f t="shared" si="52"/>
        <v>5.8865684162694603</v>
      </c>
      <c r="CZ29" s="18">
        <f t="shared" si="53"/>
        <v>33</v>
      </c>
      <c r="DA29" s="18">
        <f t="shared" si="54"/>
        <v>5.8865684162694603</v>
      </c>
      <c r="DB29" s="18">
        <f t="shared" si="55"/>
        <v>43</v>
      </c>
      <c r="DC29" s="18">
        <v>0</v>
      </c>
      <c r="DD29" s="18">
        <f t="shared" si="56"/>
        <v>11655.405464213531</v>
      </c>
      <c r="DE29" s="18">
        <f t="shared" si="57"/>
        <v>-0.58865684162694598</v>
      </c>
      <c r="DF29" s="16">
        <f t="shared" si="58"/>
        <v>25.312244189958676</v>
      </c>
      <c r="DG29" s="17">
        <f>(Design!$N$71-'Area A'!DF29)/'Area A'!DE29</f>
        <v>38.158469589645648</v>
      </c>
      <c r="DH29" s="18">
        <v>0</v>
      </c>
      <c r="DI29" s="18">
        <v>0</v>
      </c>
      <c r="DJ29" s="18">
        <f t="shared" si="59"/>
        <v>38.158469589645648</v>
      </c>
      <c r="DK29" s="18">
        <f t="shared" si="60"/>
        <v>38.158469589645648</v>
      </c>
      <c r="DL29" s="18">
        <f>Design!$N$71</f>
        <v>2.85</v>
      </c>
      <c r="DM29" s="18">
        <f t="shared" si="61"/>
        <v>43</v>
      </c>
      <c r="DN29" s="18">
        <v>0</v>
      </c>
      <c r="DO29" s="16">
        <f t="shared" si="62"/>
        <v>3676.5</v>
      </c>
      <c r="DP29" s="19">
        <f t="shared" si="63"/>
        <v>7978.9054642135306</v>
      </c>
      <c r="DQ29" s="68">
        <f t="shared" si="64"/>
        <v>33</v>
      </c>
      <c r="DR29" s="18">
        <f>'Ohio Intensities'!V29</f>
        <v>3.7502890585763593</v>
      </c>
      <c r="DS29" s="17">
        <f>Design!$I$24*'Area A'!DR29*Design!$I$23</f>
        <v>6.4504971807513423</v>
      </c>
      <c r="DT29" s="18">
        <v>0</v>
      </c>
      <c r="DU29" s="18">
        <v>0</v>
      </c>
      <c r="DV29" s="18">
        <f>Design!$I$22</f>
        <v>10</v>
      </c>
      <c r="DW29" s="18">
        <f t="shared" si="65"/>
        <v>6.4504971807513423</v>
      </c>
      <c r="DX29" s="18">
        <f t="shared" si="66"/>
        <v>33</v>
      </c>
      <c r="DY29" s="18">
        <f t="shared" si="67"/>
        <v>6.4504971807513423</v>
      </c>
      <c r="DZ29" s="18">
        <f t="shared" si="68"/>
        <v>43</v>
      </c>
      <c r="EA29" s="18">
        <v>0</v>
      </c>
      <c r="EB29" s="18">
        <f t="shared" si="69"/>
        <v>12771.984417887657</v>
      </c>
      <c r="EC29" s="18">
        <f t="shared" si="70"/>
        <v>-0.64504971807513423</v>
      </c>
      <c r="ED29" s="16">
        <f t="shared" si="71"/>
        <v>27.737137877230772</v>
      </c>
      <c r="EE29" s="17">
        <f>(Design!$N$72-'Area A'!ED29)/'Area A'!EC29</f>
        <v>38.581735918737294</v>
      </c>
      <c r="EF29" s="18">
        <v>0</v>
      </c>
      <c r="EG29" s="18">
        <v>0</v>
      </c>
      <c r="EH29" s="18">
        <f t="shared" si="72"/>
        <v>38.581735918737294</v>
      </c>
      <c r="EI29" s="18">
        <f t="shared" si="73"/>
        <v>38.581735918737294</v>
      </c>
      <c r="EJ29" s="18">
        <f>Design!$N$72</f>
        <v>2.85</v>
      </c>
      <c r="EK29" s="18">
        <f t="shared" si="74"/>
        <v>43</v>
      </c>
      <c r="EL29" s="18">
        <v>0</v>
      </c>
      <c r="EM29" s="16">
        <f t="shared" si="75"/>
        <v>3676.5000000000005</v>
      </c>
      <c r="EN29" s="19">
        <f t="shared" si="76"/>
        <v>9095.4844178876574</v>
      </c>
      <c r="EO29" s="19">
        <f t="shared" si="77"/>
        <v>33</v>
      </c>
    </row>
    <row r="30" spans="1:145" x14ac:dyDescent="0.25">
      <c r="A30" s="68">
        <f t="shared" si="78"/>
        <v>34</v>
      </c>
      <c r="B30" s="18">
        <f>'Ohio Intensities'!B30</f>
        <v>1.8253331501059618</v>
      </c>
      <c r="C30" s="17">
        <f>Design!$I$24*'Area A'!B30*Design!$I$23</f>
        <v>3.1395730181822561</v>
      </c>
      <c r="D30" s="18">
        <v>0</v>
      </c>
      <c r="E30" s="18">
        <v>0</v>
      </c>
      <c r="F30" s="18">
        <f>Design!$I$22</f>
        <v>10</v>
      </c>
      <c r="G30" s="18">
        <f t="shared" si="2"/>
        <v>3.1395730181822561</v>
      </c>
      <c r="H30" s="18">
        <f t="shared" si="3"/>
        <v>34</v>
      </c>
      <c r="I30" s="18">
        <f t="shared" si="4"/>
        <v>3.1395730181822561</v>
      </c>
      <c r="J30" s="18">
        <f t="shared" si="5"/>
        <v>44</v>
      </c>
      <c r="K30" s="18">
        <v>0</v>
      </c>
      <c r="L30" s="18">
        <f t="shared" si="6"/>
        <v>6404.7289570918019</v>
      </c>
      <c r="M30" s="18">
        <f t="shared" si="7"/>
        <v>-0.31395730181822562</v>
      </c>
      <c r="N30" s="16">
        <f t="shared" si="8"/>
        <v>13.814121280001928</v>
      </c>
      <c r="O30" s="17">
        <f>(Design!$N$67-'Area A'!N30)/'Area A'!M30</f>
        <v>37.470449681763078</v>
      </c>
      <c r="P30" s="18">
        <v>0</v>
      </c>
      <c r="Q30" s="18">
        <v>0</v>
      </c>
      <c r="R30" s="18">
        <f t="shared" si="9"/>
        <v>37.470449681763078</v>
      </c>
      <c r="S30" s="18">
        <f t="shared" si="10"/>
        <v>37.470449681763078</v>
      </c>
      <c r="T30" s="18">
        <f>Design!$N$67</f>
        <v>2.0499999999999998</v>
      </c>
      <c r="U30" s="18">
        <f t="shared" si="0"/>
        <v>44</v>
      </c>
      <c r="V30" s="18">
        <v>0</v>
      </c>
      <c r="W30" s="16">
        <f t="shared" si="11"/>
        <v>2705.9999999999995</v>
      </c>
      <c r="X30" s="19">
        <f t="shared" si="12"/>
        <v>3698.7289570918024</v>
      </c>
      <c r="Y30" s="68">
        <f t="shared" si="1"/>
        <v>34</v>
      </c>
      <c r="Z30" s="18">
        <f>'Ohio Intensities'!F30</f>
        <v>2.2651050877138972</v>
      </c>
      <c r="AA30" s="17">
        <f>Design!$I$24*'Area A'!Z30*Design!$I$23</f>
        <v>3.8959807508679054</v>
      </c>
      <c r="AB30" s="18">
        <v>0</v>
      </c>
      <c r="AC30" s="18">
        <v>0</v>
      </c>
      <c r="AD30" s="18">
        <f>Design!$I$22</f>
        <v>10</v>
      </c>
      <c r="AE30" s="18">
        <f t="shared" si="13"/>
        <v>3.8959807508679054</v>
      </c>
      <c r="AF30" s="18">
        <f t="shared" si="14"/>
        <v>34</v>
      </c>
      <c r="AG30" s="18">
        <f t="shared" si="15"/>
        <v>3.8959807508679054</v>
      </c>
      <c r="AH30" s="18">
        <f t="shared" si="16"/>
        <v>44</v>
      </c>
      <c r="AI30" s="18">
        <v>0</v>
      </c>
      <c r="AJ30" s="18">
        <f t="shared" si="17"/>
        <v>7947.8007317705269</v>
      </c>
      <c r="AK30" s="18">
        <f t="shared" si="18"/>
        <v>-0.38959807508679056</v>
      </c>
      <c r="AL30" s="16">
        <f t="shared" si="19"/>
        <v>17.142315303818783</v>
      </c>
      <c r="AM30" s="17">
        <f>(Design!$N$68-'Area A'!AL30)/'Area A'!AK30</f>
        <v>37.583130513560477</v>
      </c>
      <c r="AN30" s="18">
        <v>0</v>
      </c>
      <c r="AO30" s="18">
        <v>0</v>
      </c>
      <c r="AP30" s="18">
        <f t="shared" si="20"/>
        <v>37.583130513560477</v>
      </c>
      <c r="AQ30" s="18">
        <f t="shared" si="21"/>
        <v>37.583130513560477</v>
      </c>
      <c r="AR30" s="18">
        <f>Design!$N$68</f>
        <v>2.5</v>
      </c>
      <c r="AS30" s="18">
        <f t="shared" si="22"/>
        <v>44</v>
      </c>
      <c r="AT30" s="18">
        <v>0</v>
      </c>
      <c r="AU30" s="16">
        <f t="shared" si="23"/>
        <v>3300</v>
      </c>
      <c r="AV30" s="19">
        <f t="shared" si="24"/>
        <v>4647.8007317705269</v>
      </c>
      <c r="AW30" s="68">
        <f t="shared" si="25"/>
        <v>34</v>
      </c>
      <c r="AX30" s="18">
        <f>'Ohio Intensities'!J30</f>
        <v>2.6019970425021524</v>
      </c>
      <c r="AY30" s="17">
        <f>Design!$I$24*'Area A'!AX30*Design!$I$23</f>
        <v>4.4754349131037046</v>
      </c>
      <c r="AZ30" s="18">
        <v>0</v>
      </c>
      <c r="BA30" s="18">
        <v>0</v>
      </c>
      <c r="BB30" s="18">
        <f>Design!$I$22</f>
        <v>10</v>
      </c>
      <c r="BC30" s="18">
        <f t="shared" si="26"/>
        <v>4.4754349131037046</v>
      </c>
      <c r="BD30" s="18">
        <f t="shared" si="27"/>
        <v>34</v>
      </c>
      <c r="BE30" s="18">
        <f t="shared" si="28"/>
        <v>4.4754349131037046</v>
      </c>
      <c r="BF30" s="18">
        <f t="shared" si="29"/>
        <v>44</v>
      </c>
      <c r="BG30" s="18">
        <v>0</v>
      </c>
      <c r="BH30" s="18">
        <f t="shared" si="30"/>
        <v>9129.8872227315569</v>
      </c>
      <c r="BI30" s="18">
        <f t="shared" si="31"/>
        <v>-0.44754349131037047</v>
      </c>
      <c r="BJ30" s="16">
        <f t="shared" si="32"/>
        <v>19.691913617656301</v>
      </c>
      <c r="BK30" s="17">
        <f>(Design!$N$69-'Area A'!BJ30)/'Area A'!BI30</f>
        <v>37.631903814184774</v>
      </c>
      <c r="BL30" s="18">
        <v>0</v>
      </c>
      <c r="BM30" s="18">
        <v>0</v>
      </c>
      <c r="BN30" s="18">
        <f t="shared" si="33"/>
        <v>37.631903814184774</v>
      </c>
      <c r="BO30" s="18">
        <f t="shared" si="34"/>
        <v>37.631903814184774</v>
      </c>
      <c r="BP30" s="18">
        <f>Design!$N$69</f>
        <v>2.85</v>
      </c>
      <c r="BQ30" s="18">
        <f t="shared" si="35"/>
        <v>44</v>
      </c>
      <c r="BR30" s="18">
        <v>0</v>
      </c>
      <c r="BS30" s="16">
        <f t="shared" si="36"/>
        <v>3762</v>
      </c>
      <c r="BT30" s="19">
        <f t="shared" si="37"/>
        <v>5367.8872227315569</v>
      </c>
      <c r="BU30" s="68">
        <f t="shared" si="38"/>
        <v>34</v>
      </c>
      <c r="BV30" s="18">
        <f>'Ohio Intensities'!N30</f>
        <v>3.0356319769488809</v>
      </c>
      <c r="BW30" s="17">
        <f>Design!$I$24*'Area A'!BV30*Design!$I$23</f>
        <v>5.2212870003520786</v>
      </c>
      <c r="BX30" s="18">
        <v>0</v>
      </c>
      <c r="BY30" s="18">
        <v>0</v>
      </c>
      <c r="BZ30" s="18">
        <f>Design!$I$22</f>
        <v>10</v>
      </c>
      <c r="CA30" s="18">
        <f t="shared" si="39"/>
        <v>5.2212870003520786</v>
      </c>
      <c r="CB30" s="18">
        <f t="shared" si="40"/>
        <v>34</v>
      </c>
      <c r="CC30" s="18">
        <f t="shared" si="41"/>
        <v>5.2212870003520786</v>
      </c>
      <c r="CD30" s="18">
        <f t="shared" si="42"/>
        <v>44</v>
      </c>
      <c r="CE30" s="18">
        <v>0</v>
      </c>
      <c r="CF30" s="18">
        <f t="shared" si="43"/>
        <v>10651.425480718241</v>
      </c>
      <c r="CG30" s="18">
        <f t="shared" si="44"/>
        <v>-0.52212870003520784</v>
      </c>
      <c r="CH30" s="16">
        <f t="shared" si="45"/>
        <v>22.973662801549143</v>
      </c>
      <c r="CI30" s="17">
        <f>(Design!$N$70-'Area A'!CH30)/'Area A'!CG30</f>
        <v>38.541575669355417</v>
      </c>
      <c r="CJ30" s="18">
        <v>0</v>
      </c>
      <c r="CK30" s="18">
        <v>0</v>
      </c>
      <c r="CL30" s="18">
        <f t="shared" si="46"/>
        <v>38.541575669355417</v>
      </c>
      <c r="CM30" s="18">
        <f t="shared" si="47"/>
        <v>38.541575669355417</v>
      </c>
      <c r="CN30" s="18">
        <f>Design!$N$70</f>
        <v>2.85</v>
      </c>
      <c r="CO30" s="18">
        <f t="shared" si="48"/>
        <v>44</v>
      </c>
      <c r="CP30" s="18">
        <v>0</v>
      </c>
      <c r="CQ30" s="16">
        <f t="shared" si="49"/>
        <v>3762</v>
      </c>
      <c r="CR30" s="19">
        <f t="shared" si="50"/>
        <v>6889.4254807182406</v>
      </c>
      <c r="CS30" s="68">
        <f t="shared" si="51"/>
        <v>34</v>
      </c>
      <c r="CT30" s="18">
        <f>'Ohio Intensities'!R30</f>
        <v>3.3624701133177686</v>
      </c>
      <c r="CU30" s="17">
        <f>Design!$I$24*'Area A'!CT30*Design!$I$23</f>
        <v>5.7834485949065657</v>
      </c>
      <c r="CV30" s="18">
        <v>0</v>
      </c>
      <c r="CW30" s="18">
        <v>0</v>
      </c>
      <c r="CX30" s="18">
        <f>Design!$I$22</f>
        <v>10</v>
      </c>
      <c r="CY30" s="18">
        <f t="shared" si="52"/>
        <v>5.7834485949065657</v>
      </c>
      <c r="CZ30" s="18">
        <f t="shared" si="53"/>
        <v>34</v>
      </c>
      <c r="DA30" s="18">
        <f t="shared" si="54"/>
        <v>5.7834485949065657</v>
      </c>
      <c r="DB30" s="18">
        <f t="shared" si="55"/>
        <v>44</v>
      </c>
      <c r="DC30" s="18">
        <v>0</v>
      </c>
      <c r="DD30" s="18">
        <f t="shared" si="56"/>
        <v>11798.235133609393</v>
      </c>
      <c r="DE30" s="18">
        <f t="shared" si="57"/>
        <v>-0.57834485949065662</v>
      </c>
      <c r="DF30" s="16">
        <f t="shared" si="58"/>
        <v>25.44717381758889</v>
      </c>
      <c r="DG30" s="17">
        <f>(Design!$N$71-'Area A'!DF30)/'Area A'!DE30</f>
        <v>39.072144321452129</v>
      </c>
      <c r="DH30" s="18">
        <v>0</v>
      </c>
      <c r="DI30" s="18">
        <v>0</v>
      </c>
      <c r="DJ30" s="18">
        <f t="shared" si="59"/>
        <v>39.072144321452129</v>
      </c>
      <c r="DK30" s="18">
        <f t="shared" si="60"/>
        <v>39.072144321452129</v>
      </c>
      <c r="DL30" s="18">
        <f>Design!$N$71</f>
        <v>2.85</v>
      </c>
      <c r="DM30" s="18">
        <f t="shared" si="61"/>
        <v>44</v>
      </c>
      <c r="DN30" s="18">
        <v>0</v>
      </c>
      <c r="DO30" s="16">
        <f t="shared" si="62"/>
        <v>3761.9999999999995</v>
      </c>
      <c r="DP30" s="19">
        <f t="shared" si="63"/>
        <v>8036.2351336093925</v>
      </c>
      <c r="DQ30" s="68">
        <f t="shared" si="64"/>
        <v>34</v>
      </c>
      <c r="DR30" s="18">
        <f>'Ohio Intensities'!V30</f>
        <v>3.686567535597717</v>
      </c>
      <c r="DS30" s="17">
        <f>Design!$I$24*'Area A'!DR30*Design!$I$23</f>
        <v>6.340896161228077</v>
      </c>
      <c r="DT30" s="18">
        <v>0</v>
      </c>
      <c r="DU30" s="18">
        <v>0</v>
      </c>
      <c r="DV30" s="18">
        <f>Design!$I$22</f>
        <v>10</v>
      </c>
      <c r="DW30" s="18">
        <f t="shared" si="65"/>
        <v>6.340896161228077</v>
      </c>
      <c r="DX30" s="18">
        <f t="shared" si="66"/>
        <v>34</v>
      </c>
      <c r="DY30" s="18">
        <f t="shared" si="67"/>
        <v>6.340896161228077</v>
      </c>
      <c r="DZ30" s="18">
        <f t="shared" si="68"/>
        <v>44</v>
      </c>
      <c r="EA30" s="18">
        <v>0</v>
      </c>
      <c r="EB30" s="18">
        <f t="shared" si="69"/>
        <v>12935.428168905279</v>
      </c>
      <c r="EC30" s="18">
        <f t="shared" si="70"/>
        <v>-0.63408961612280768</v>
      </c>
      <c r="ED30" s="16">
        <f t="shared" si="71"/>
        <v>27.899943109403537</v>
      </c>
      <c r="EE30" s="17">
        <f>(Design!$N$72-'Area A'!ED30)/'Area A'!EC30</f>
        <v>39.505367179127525</v>
      </c>
      <c r="EF30" s="18">
        <v>0</v>
      </c>
      <c r="EG30" s="18">
        <v>0</v>
      </c>
      <c r="EH30" s="18">
        <f t="shared" si="72"/>
        <v>39.505367179127525</v>
      </c>
      <c r="EI30" s="18">
        <f t="shared" si="73"/>
        <v>39.505367179127525</v>
      </c>
      <c r="EJ30" s="18">
        <f>Design!$N$72</f>
        <v>2.85</v>
      </c>
      <c r="EK30" s="18">
        <f t="shared" si="74"/>
        <v>44</v>
      </c>
      <c r="EL30" s="18">
        <v>0</v>
      </c>
      <c r="EM30" s="16">
        <f t="shared" si="75"/>
        <v>3761.9999999999995</v>
      </c>
      <c r="EN30" s="19">
        <f t="shared" si="76"/>
        <v>9173.4281689052787</v>
      </c>
      <c r="EO30" s="19">
        <f t="shared" si="77"/>
        <v>34</v>
      </c>
    </row>
    <row r="31" spans="1:145" x14ac:dyDescent="0.25">
      <c r="A31" s="68">
        <f t="shared" si="78"/>
        <v>35</v>
      </c>
      <c r="B31" s="18">
        <f>'Ohio Intensities'!B31</f>
        <v>1.7896400714342304</v>
      </c>
      <c r="C31" s="17">
        <f>Design!$I$24*'Area A'!B31*Design!$I$23</f>
        <v>3.0781809228668782</v>
      </c>
      <c r="D31" s="18">
        <v>0</v>
      </c>
      <c r="E31" s="18">
        <v>0</v>
      </c>
      <c r="F31" s="18">
        <f>Design!$I$22</f>
        <v>10</v>
      </c>
      <c r="G31" s="18">
        <f t="shared" si="2"/>
        <v>3.0781809228668782</v>
      </c>
      <c r="H31" s="18">
        <f t="shared" si="3"/>
        <v>35</v>
      </c>
      <c r="I31" s="18">
        <f t="shared" si="4"/>
        <v>3.0781809228668782</v>
      </c>
      <c r="J31" s="18">
        <f t="shared" si="5"/>
        <v>45</v>
      </c>
      <c r="K31" s="18">
        <v>0</v>
      </c>
      <c r="L31" s="18">
        <f t="shared" si="6"/>
        <v>6464.1799380204438</v>
      </c>
      <c r="M31" s="18">
        <f t="shared" si="7"/>
        <v>-0.30781809228668783</v>
      </c>
      <c r="N31" s="16">
        <f t="shared" si="8"/>
        <v>13.851814152900952</v>
      </c>
      <c r="O31" s="17">
        <f>(Design!$N$67-'Area A'!N31)/'Area A'!M31</f>
        <v>38.340222516580596</v>
      </c>
      <c r="P31" s="18">
        <v>0</v>
      </c>
      <c r="Q31" s="18">
        <v>0</v>
      </c>
      <c r="R31" s="18">
        <f t="shared" si="9"/>
        <v>38.340222516580596</v>
      </c>
      <c r="S31" s="18">
        <f t="shared" si="10"/>
        <v>38.340222516580596</v>
      </c>
      <c r="T31" s="18">
        <f>Design!$N$67</f>
        <v>2.0499999999999998</v>
      </c>
      <c r="U31" s="18">
        <f t="shared" si="0"/>
        <v>45</v>
      </c>
      <c r="V31" s="18">
        <v>0</v>
      </c>
      <c r="W31" s="16">
        <f t="shared" si="11"/>
        <v>2767.4999999999995</v>
      </c>
      <c r="X31" s="19">
        <f t="shared" si="12"/>
        <v>3696.6799380204443</v>
      </c>
      <c r="Y31" s="68">
        <f t="shared" si="1"/>
        <v>35</v>
      </c>
      <c r="Z31" s="18">
        <f>'Ohio Intensities'!F31</f>
        <v>2.2224353586554213</v>
      </c>
      <c r="AA31" s="17">
        <f>Design!$I$24*'Area A'!Z31*Design!$I$23</f>
        <v>3.8225888168873272</v>
      </c>
      <c r="AB31" s="18">
        <v>0</v>
      </c>
      <c r="AC31" s="18">
        <v>0</v>
      </c>
      <c r="AD31" s="18">
        <f>Design!$I$22</f>
        <v>10</v>
      </c>
      <c r="AE31" s="18">
        <f t="shared" si="13"/>
        <v>3.8225888168873272</v>
      </c>
      <c r="AF31" s="18">
        <f t="shared" si="14"/>
        <v>35</v>
      </c>
      <c r="AG31" s="18">
        <f t="shared" si="15"/>
        <v>3.8225888168873272</v>
      </c>
      <c r="AH31" s="18">
        <f t="shared" si="16"/>
        <v>45</v>
      </c>
      <c r="AI31" s="18">
        <v>0</v>
      </c>
      <c r="AJ31" s="18">
        <f t="shared" si="17"/>
        <v>8027.4365154633879</v>
      </c>
      <c r="AK31" s="18">
        <f t="shared" si="18"/>
        <v>-0.38225888168873273</v>
      </c>
      <c r="AL31" s="16">
        <f t="shared" si="19"/>
        <v>17.201649675992975</v>
      </c>
      <c r="AM31" s="17">
        <f>(Design!$N$68-'Area A'!AL31)/'Area A'!AK31</f>
        <v>38.459929592857158</v>
      </c>
      <c r="AN31" s="18">
        <v>0</v>
      </c>
      <c r="AO31" s="18">
        <v>0</v>
      </c>
      <c r="AP31" s="18">
        <f t="shared" si="20"/>
        <v>38.459929592857158</v>
      </c>
      <c r="AQ31" s="18">
        <f t="shared" si="21"/>
        <v>38.459929592857158</v>
      </c>
      <c r="AR31" s="18">
        <f>Design!$N$68</f>
        <v>2.5</v>
      </c>
      <c r="AS31" s="18">
        <f t="shared" si="22"/>
        <v>45</v>
      </c>
      <c r="AT31" s="18">
        <v>0</v>
      </c>
      <c r="AU31" s="16">
        <f t="shared" si="23"/>
        <v>3375</v>
      </c>
      <c r="AV31" s="19">
        <f t="shared" si="24"/>
        <v>4652.4365154633879</v>
      </c>
      <c r="AW31" s="68">
        <f t="shared" si="25"/>
        <v>35</v>
      </c>
      <c r="AX31" s="18">
        <f>'Ohio Intensities'!J31</f>
        <v>2.5542866933884651</v>
      </c>
      <c r="AY31" s="17">
        <f>Design!$I$24*'Area A'!AX31*Design!$I$23</f>
        <v>4.3933731126281632</v>
      </c>
      <c r="AZ31" s="18">
        <v>0</v>
      </c>
      <c r="BA31" s="18">
        <v>0</v>
      </c>
      <c r="BB31" s="18">
        <f>Design!$I$22</f>
        <v>10</v>
      </c>
      <c r="BC31" s="18">
        <f t="shared" si="26"/>
        <v>4.3933731126281632</v>
      </c>
      <c r="BD31" s="18">
        <f t="shared" si="27"/>
        <v>35</v>
      </c>
      <c r="BE31" s="18">
        <f t="shared" si="28"/>
        <v>4.3933731126281632</v>
      </c>
      <c r="BF31" s="18">
        <f t="shared" si="29"/>
        <v>45</v>
      </c>
      <c r="BG31" s="18">
        <v>0</v>
      </c>
      <c r="BH31" s="18">
        <f t="shared" si="30"/>
        <v>9226.0835365191433</v>
      </c>
      <c r="BI31" s="18">
        <f t="shared" si="31"/>
        <v>-0.43933731126281633</v>
      </c>
      <c r="BJ31" s="16">
        <f t="shared" si="32"/>
        <v>19.770179006826737</v>
      </c>
      <c r="BK31" s="17">
        <f>(Design!$N$69-'Area A'!BJ31)/'Area A'!BI31</f>
        <v>38.512957067525051</v>
      </c>
      <c r="BL31" s="18">
        <v>0</v>
      </c>
      <c r="BM31" s="18">
        <v>0</v>
      </c>
      <c r="BN31" s="18">
        <f t="shared" si="33"/>
        <v>38.512957067525051</v>
      </c>
      <c r="BO31" s="18">
        <f t="shared" si="34"/>
        <v>38.512957067525051</v>
      </c>
      <c r="BP31" s="18">
        <f>Design!$N$69</f>
        <v>2.85</v>
      </c>
      <c r="BQ31" s="18">
        <f t="shared" si="35"/>
        <v>45</v>
      </c>
      <c r="BR31" s="18">
        <v>0</v>
      </c>
      <c r="BS31" s="16">
        <f t="shared" si="36"/>
        <v>3847.5</v>
      </c>
      <c r="BT31" s="19">
        <f t="shared" si="37"/>
        <v>5378.5835365191433</v>
      </c>
      <c r="BU31" s="68">
        <f t="shared" si="38"/>
        <v>35</v>
      </c>
      <c r="BV31" s="18">
        <f>'Ohio Intensities'!N31</f>
        <v>2.9820015589315583</v>
      </c>
      <c r="BW31" s="17">
        <f>Design!$I$24*'Area A'!BV31*Design!$I$23</f>
        <v>5.1290426813622831</v>
      </c>
      <c r="BX31" s="18">
        <v>0</v>
      </c>
      <c r="BY31" s="18">
        <v>0</v>
      </c>
      <c r="BZ31" s="18">
        <f>Design!$I$22</f>
        <v>10</v>
      </c>
      <c r="CA31" s="18">
        <f t="shared" si="39"/>
        <v>5.1290426813622831</v>
      </c>
      <c r="CB31" s="18">
        <f t="shared" si="40"/>
        <v>35</v>
      </c>
      <c r="CC31" s="18">
        <f t="shared" si="41"/>
        <v>5.1290426813622831</v>
      </c>
      <c r="CD31" s="18">
        <f t="shared" si="42"/>
        <v>45</v>
      </c>
      <c r="CE31" s="18">
        <v>0</v>
      </c>
      <c r="CF31" s="18">
        <f t="shared" si="43"/>
        <v>10770.989630860795</v>
      </c>
      <c r="CG31" s="18">
        <f t="shared" si="44"/>
        <v>-0.51290426813622836</v>
      </c>
      <c r="CH31" s="16">
        <f t="shared" si="45"/>
        <v>23.080692066130275</v>
      </c>
      <c r="CI31" s="17">
        <f>(Design!$N$70-'Area A'!CH31)/'Area A'!CG31</f>
        <v>39.44340751860728</v>
      </c>
      <c r="CJ31" s="18">
        <v>0</v>
      </c>
      <c r="CK31" s="18">
        <v>0</v>
      </c>
      <c r="CL31" s="18">
        <f t="shared" si="46"/>
        <v>39.44340751860728</v>
      </c>
      <c r="CM31" s="18">
        <f t="shared" si="47"/>
        <v>39.44340751860728</v>
      </c>
      <c r="CN31" s="18">
        <f>Design!$N$70</f>
        <v>2.85</v>
      </c>
      <c r="CO31" s="18">
        <f t="shared" si="48"/>
        <v>45</v>
      </c>
      <c r="CP31" s="18">
        <v>0</v>
      </c>
      <c r="CQ31" s="16">
        <f t="shared" si="49"/>
        <v>3847.5</v>
      </c>
      <c r="CR31" s="19">
        <f t="shared" si="50"/>
        <v>6923.4896308607949</v>
      </c>
      <c r="CS31" s="68">
        <f t="shared" si="51"/>
        <v>35</v>
      </c>
      <c r="CT31" s="18">
        <f>'Ohio Intensities'!R31</f>
        <v>3.3048575972201903</v>
      </c>
      <c r="CU31" s="17">
        <f>Design!$I$24*'Area A'!CT31*Design!$I$23</f>
        <v>5.6843550672187311</v>
      </c>
      <c r="CV31" s="18">
        <v>0</v>
      </c>
      <c r="CW31" s="18">
        <v>0</v>
      </c>
      <c r="CX31" s="18">
        <f>Design!$I$22</f>
        <v>10</v>
      </c>
      <c r="CY31" s="18">
        <f t="shared" si="52"/>
        <v>5.6843550672187311</v>
      </c>
      <c r="CZ31" s="18">
        <f t="shared" si="53"/>
        <v>35</v>
      </c>
      <c r="DA31" s="18">
        <f t="shared" si="54"/>
        <v>5.6843550672187311</v>
      </c>
      <c r="DB31" s="18">
        <f t="shared" si="55"/>
        <v>45</v>
      </c>
      <c r="DC31" s="18">
        <v>0</v>
      </c>
      <c r="DD31" s="18">
        <f t="shared" si="56"/>
        <v>11937.145641159335</v>
      </c>
      <c r="DE31" s="18">
        <f t="shared" si="57"/>
        <v>-0.56843550672187315</v>
      </c>
      <c r="DF31" s="16">
        <f t="shared" si="58"/>
        <v>25.579597802484294</v>
      </c>
      <c r="DG31" s="17">
        <f>(Design!$N$71-'Area A'!DF31)/'Area A'!DE31</f>
        <v>39.986238603503594</v>
      </c>
      <c r="DH31" s="18">
        <v>0</v>
      </c>
      <c r="DI31" s="18">
        <v>0</v>
      </c>
      <c r="DJ31" s="18">
        <f t="shared" si="59"/>
        <v>39.986238603503594</v>
      </c>
      <c r="DK31" s="18">
        <f t="shared" si="60"/>
        <v>39.986238603503594</v>
      </c>
      <c r="DL31" s="18">
        <f>Design!$N$71</f>
        <v>2.85</v>
      </c>
      <c r="DM31" s="18">
        <f t="shared" si="61"/>
        <v>45</v>
      </c>
      <c r="DN31" s="18">
        <v>0</v>
      </c>
      <c r="DO31" s="16">
        <f t="shared" si="62"/>
        <v>3847.5</v>
      </c>
      <c r="DP31" s="19">
        <f t="shared" si="63"/>
        <v>8089.6456411593354</v>
      </c>
      <c r="DQ31" s="68">
        <f t="shared" si="64"/>
        <v>35</v>
      </c>
      <c r="DR31" s="18">
        <f>'Ohio Intensities'!V31</f>
        <v>3.6253091696550555</v>
      </c>
      <c r="DS31" s="17">
        <f>Design!$I$24*'Area A'!DR31*Design!$I$23</f>
        <v>6.2355317718066994</v>
      </c>
      <c r="DT31" s="18">
        <v>0</v>
      </c>
      <c r="DU31" s="18">
        <v>0</v>
      </c>
      <c r="DV31" s="18">
        <f>Design!$I$22</f>
        <v>10</v>
      </c>
      <c r="DW31" s="18">
        <f t="shared" si="65"/>
        <v>6.2355317718066994</v>
      </c>
      <c r="DX31" s="18">
        <f t="shared" si="66"/>
        <v>35</v>
      </c>
      <c r="DY31" s="18">
        <f t="shared" si="67"/>
        <v>6.2355317718066994</v>
      </c>
      <c r="DZ31" s="18">
        <f t="shared" si="68"/>
        <v>45</v>
      </c>
      <c r="EA31" s="18">
        <v>0</v>
      </c>
      <c r="EB31" s="18">
        <f t="shared" si="69"/>
        <v>13094.616720794071</v>
      </c>
      <c r="EC31" s="18">
        <f t="shared" si="70"/>
        <v>-0.62355317718066994</v>
      </c>
      <c r="ED31" s="16">
        <f t="shared" si="71"/>
        <v>28.059892973130147</v>
      </c>
      <c r="EE31" s="17">
        <f>(Design!$N$72-'Area A'!ED31)/'Area A'!EC31</f>
        <v>40.429419487707563</v>
      </c>
      <c r="EF31" s="18">
        <v>0</v>
      </c>
      <c r="EG31" s="18">
        <v>0</v>
      </c>
      <c r="EH31" s="18">
        <f t="shared" si="72"/>
        <v>40.429419487707563</v>
      </c>
      <c r="EI31" s="18">
        <f t="shared" si="73"/>
        <v>40.429419487707563</v>
      </c>
      <c r="EJ31" s="18">
        <f>Design!$N$72</f>
        <v>2.85</v>
      </c>
      <c r="EK31" s="18">
        <f t="shared" si="74"/>
        <v>45</v>
      </c>
      <c r="EL31" s="18">
        <v>0</v>
      </c>
      <c r="EM31" s="16">
        <f t="shared" si="75"/>
        <v>3847.5</v>
      </c>
      <c r="EN31" s="19">
        <f t="shared" si="76"/>
        <v>9247.1167207940707</v>
      </c>
      <c r="EO31" s="19">
        <f t="shared" si="77"/>
        <v>35</v>
      </c>
    </row>
    <row r="32" spans="1:145" x14ac:dyDescent="0.25">
      <c r="A32" s="68">
        <f t="shared" si="78"/>
        <v>36</v>
      </c>
      <c r="B32" s="18">
        <f>'Ohio Intensities'!B32</f>
        <v>1.7554238523091321</v>
      </c>
      <c r="C32" s="17">
        <f>Design!$I$24*'Area A'!B32*Design!$I$23</f>
        <v>3.0193290259717092</v>
      </c>
      <c r="D32" s="18">
        <v>0</v>
      </c>
      <c r="E32" s="18">
        <v>0</v>
      </c>
      <c r="F32" s="18">
        <f>Design!$I$22</f>
        <v>10</v>
      </c>
      <c r="G32" s="18">
        <f t="shared" si="2"/>
        <v>3.0193290259717092</v>
      </c>
      <c r="H32" s="18">
        <f t="shared" si="3"/>
        <v>36</v>
      </c>
      <c r="I32" s="18">
        <f t="shared" si="4"/>
        <v>3.0193290259717092</v>
      </c>
      <c r="J32" s="18">
        <f t="shared" si="5"/>
        <v>46</v>
      </c>
      <c r="K32" s="18">
        <v>0</v>
      </c>
      <c r="L32" s="18">
        <f t="shared" si="6"/>
        <v>6521.7506960988912</v>
      </c>
      <c r="M32" s="18">
        <f t="shared" si="7"/>
        <v>-0.30193290259717093</v>
      </c>
      <c r="N32" s="16">
        <f t="shared" si="8"/>
        <v>13.888913519469863</v>
      </c>
      <c r="O32" s="17">
        <f>(Design!$N$67-'Area A'!N32)/'Area A'!M32</f>
        <v>39.210412040667713</v>
      </c>
      <c r="P32" s="18">
        <v>0</v>
      </c>
      <c r="Q32" s="18">
        <v>0</v>
      </c>
      <c r="R32" s="18">
        <f t="shared" si="9"/>
        <v>39.210412040667713</v>
      </c>
      <c r="S32" s="18">
        <f t="shared" si="10"/>
        <v>39.210412040667713</v>
      </c>
      <c r="T32" s="18">
        <f>Design!$N$67</f>
        <v>2.0499999999999998</v>
      </c>
      <c r="U32" s="18">
        <f t="shared" si="0"/>
        <v>46</v>
      </c>
      <c r="V32" s="18">
        <v>0</v>
      </c>
      <c r="W32" s="16">
        <f t="shared" si="11"/>
        <v>2829</v>
      </c>
      <c r="X32" s="19">
        <f t="shared" si="12"/>
        <v>3692.7506960988912</v>
      </c>
      <c r="Y32" s="68">
        <f t="shared" si="1"/>
        <v>36</v>
      </c>
      <c r="Z32" s="18">
        <f>'Ohio Intensities'!F32</f>
        <v>2.1814761255711344</v>
      </c>
      <c r="AA32" s="17">
        <f>Design!$I$24*'Area A'!Z32*Design!$I$23</f>
        <v>3.7521389359823534</v>
      </c>
      <c r="AB32" s="18">
        <v>0</v>
      </c>
      <c r="AC32" s="18">
        <v>0</v>
      </c>
      <c r="AD32" s="18">
        <f>Design!$I$22</f>
        <v>10</v>
      </c>
      <c r="AE32" s="18">
        <f t="shared" si="13"/>
        <v>3.7521389359823534</v>
      </c>
      <c r="AF32" s="18">
        <f t="shared" si="14"/>
        <v>36</v>
      </c>
      <c r="AG32" s="18">
        <f t="shared" si="15"/>
        <v>3.7521389359823534</v>
      </c>
      <c r="AH32" s="18">
        <f t="shared" si="16"/>
        <v>46</v>
      </c>
      <c r="AI32" s="18">
        <v>0</v>
      </c>
      <c r="AJ32" s="18">
        <f t="shared" si="17"/>
        <v>8104.6201017218827</v>
      </c>
      <c r="AK32" s="18">
        <f t="shared" si="18"/>
        <v>-0.37521389359823532</v>
      </c>
      <c r="AL32" s="16">
        <f t="shared" si="19"/>
        <v>17.259839105518825</v>
      </c>
      <c r="AM32" s="17">
        <f>(Design!$N$68-'Area A'!AL32)/'Area A'!AK32</f>
        <v>39.337133718516021</v>
      </c>
      <c r="AN32" s="18">
        <v>0</v>
      </c>
      <c r="AO32" s="18">
        <v>0</v>
      </c>
      <c r="AP32" s="18">
        <f t="shared" si="20"/>
        <v>39.337133718516021</v>
      </c>
      <c r="AQ32" s="18">
        <f t="shared" si="21"/>
        <v>39.337133718516021</v>
      </c>
      <c r="AR32" s="18">
        <f>Design!$N$68</f>
        <v>2.5</v>
      </c>
      <c r="AS32" s="18">
        <f t="shared" si="22"/>
        <v>46</v>
      </c>
      <c r="AT32" s="18">
        <v>0</v>
      </c>
      <c r="AU32" s="16">
        <f t="shared" si="23"/>
        <v>3450</v>
      </c>
      <c r="AV32" s="19">
        <f t="shared" si="24"/>
        <v>4654.6201017218827</v>
      </c>
      <c r="AW32" s="68">
        <f t="shared" si="25"/>
        <v>36</v>
      </c>
      <c r="AX32" s="18">
        <f>'Ohio Intensities'!J32</f>
        <v>2.5084493646058266</v>
      </c>
      <c r="AY32" s="17">
        <f>Design!$I$24*'Area A'!AX32*Design!$I$23</f>
        <v>4.3145329071220244</v>
      </c>
      <c r="AZ32" s="18">
        <v>0</v>
      </c>
      <c r="BA32" s="18">
        <v>0</v>
      </c>
      <c r="BB32" s="18">
        <f>Design!$I$22</f>
        <v>10</v>
      </c>
      <c r="BC32" s="18">
        <f t="shared" si="26"/>
        <v>4.3145329071220244</v>
      </c>
      <c r="BD32" s="18">
        <f t="shared" si="27"/>
        <v>36</v>
      </c>
      <c r="BE32" s="18">
        <f t="shared" si="28"/>
        <v>4.3145329071220244</v>
      </c>
      <c r="BF32" s="18">
        <f t="shared" si="29"/>
        <v>46</v>
      </c>
      <c r="BG32" s="18">
        <v>0</v>
      </c>
      <c r="BH32" s="18">
        <f t="shared" si="30"/>
        <v>9319.391079383573</v>
      </c>
      <c r="BI32" s="18">
        <f t="shared" si="31"/>
        <v>-0.43145329071220245</v>
      </c>
      <c r="BJ32" s="16">
        <f t="shared" si="32"/>
        <v>19.846851372761314</v>
      </c>
      <c r="BK32" s="17">
        <f>(Design!$N$69-'Area A'!BJ32)/'Area A'!BI32</f>
        <v>39.394418210843895</v>
      </c>
      <c r="BL32" s="18">
        <v>0</v>
      </c>
      <c r="BM32" s="18">
        <v>0</v>
      </c>
      <c r="BN32" s="18">
        <f t="shared" si="33"/>
        <v>39.394418210843895</v>
      </c>
      <c r="BO32" s="18">
        <f t="shared" si="34"/>
        <v>39.394418210843895</v>
      </c>
      <c r="BP32" s="18">
        <f>Design!$N$69</f>
        <v>2.85</v>
      </c>
      <c r="BQ32" s="18">
        <f t="shared" si="35"/>
        <v>46</v>
      </c>
      <c r="BR32" s="18">
        <v>0</v>
      </c>
      <c r="BS32" s="16">
        <f t="shared" si="36"/>
        <v>3933</v>
      </c>
      <c r="BT32" s="19">
        <f t="shared" si="37"/>
        <v>5386.391079383573</v>
      </c>
      <c r="BU32" s="68">
        <f t="shared" si="38"/>
        <v>36</v>
      </c>
      <c r="BV32" s="18">
        <f>'Ohio Intensities'!N32</f>
        <v>2.930441829432616</v>
      </c>
      <c r="BW32" s="17">
        <f>Design!$I$24*'Area A'!BV32*Design!$I$23</f>
        <v>5.0403599466241022</v>
      </c>
      <c r="BX32" s="18">
        <v>0</v>
      </c>
      <c r="BY32" s="18">
        <v>0</v>
      </c>
      <c r="BZ32" s="18">
        <f>Design!$I$22</f>
        <v>10</v>
      </c>
      <c r="CA32" s="18">
        <f t="shared" si="39"/>
        <v>5.0403599466241022</v>
      </c>
      <c r="CB32" s="18">
        <f t="shared" si="40"/>
        <v>36</v>
      </c>
      <c r="CC32" s="18">
        <f t="shared" si="41"/>
        <v>5.0403599466241022</v>
      </c>
      <c r="CD32" s="18">
        <f t="shared" si="42"/>
        <v>46</v>
      </c>
      <c r="CE32" s="18">
        <v>0</v>
      </c>
      <c r="CF32" s="18">
        <f t="shared" si="43"/>
        <v>10887.17748470806</v>
      </c>
      <c r="CG32" s="18">
        <f t="shared" si="44"/>
        <v>-0.50403599466241022</v>
      </c>
      <c r="CH32" s="16">
        <f t="shared" si="45"/>
        <v>23.185655754470872</v>
      </c>
      <c r="CI32" s="17">
        <f>(Design!$N$70-'Area A'!CH32)/'Area A'!CG32</f>
        <v>40.345641918076005</v>
      </c>
      <c r="CJ32" s="18">
        <v>0</v>
      </c>
      <c r="CK32" s="18">
        <v>0</v>
      </c>
      <c r="CL32" s="18">
        <f t="shared" si="46"/>
        <v>40.345641918076005</v>
      </c>
      <c r="CM32" s="18">
        <f t="shared" si="47"/>
        <v>40.345641918076005</v>
      </c>
      <c r="CN32" s="18">
        <f>Design!$N$70</f>
        <v>2.85</v>
      </c>
      <c r="CO32" s="18">
        <f t="shared" si="48"/>
        <v>46</v>
      </c>
      <c r="CP32" s="18">
        <v>0</v>
      </c>
      <c r="CQ32" s="16">
        <f t="shared" si="49"/>
        <v>3933.0000000000009</v>
      </c>
      <c r="CR32" s="19">
        <f t="shared" si="50"/>
        <v>6954.1774847080587</v>
      </c>
      <c r="CS32" s="68">
        <f t="shared" si="51"/>
        <v>36</v>
      </c>
      <c r="CT32" s="18">
        <f>'Ohio Intensities'!R32</f>
        <v>3.2494463189982636</v>
      </c>
      <c r="CU32" s="17">
        <f>Design!$I$24*'Area A'!CT32*Design!$I$23</f>
        <v>5.5890476686770167</v>
      </c>
      <c r="CV32" s="18">
        <v>0</v>
      </c>
      <c r="CW32" s="18">
        <v>0</v>
      </c>
      <c r="CX32" s="18">
        <f>Design!$I$22</f>
        <v>10</v>
      </c>
      <c r="CY32" s="18">
        <f t="shared" si="52"/>
        <v>5.5890476686770167</v>
      </c>
      <c r="CZ32" s="18">
        <f t="shared" si="53"/>
        <v>36</v>
      </c>
      <c r="DA32" s="18">
        <f t="shared" si="54"/>
        <v>5.5890476686770167</v>
      </c>
      <c r="DB32" s="18">
        <f t="shared" si="55"/>
        <v>46</v>
      </c>
      <c r="DC32" s="18">
        <v>0</v>
      </c>
      <c r="DD32" s="18">
        <f t="shared" si="56"/>
        <v>12072.342964342357</v>
      </c>
      <c r="DE32" s="18">
        <f t="shared" si="57"/>
        <v>-0.55890476686770163</v>
      </c>
      <c r="DF32" s="16">
        <f t="shared" si="58"/>
        <v>25.709619275914278</v>
      </c>
      <c r="DG32" s="17">
        <f>(Design!$N$71-'Area A'!DF32)/'Area A'!DE32</f>
        <v>40.900741290913658</v>
      </c>
      <c r="DH32" s="18">
        <v>0</v>
      </c>
      <c r="DI32" s="18">
        <v>0</v>
      </c>
      <c r="DJ32" s="18">
        <f t="shared" si="59"/>
        <v>40.900741290913658</v>
      </c>
      <c r="DK32" s="18">
        <f t="shared" si="60"/>
        <v>40.900741290913658</v>
      </c>
      <c r="DL32" s="18">
        <f>Design!$N$71</f>
        <v>2.85</v>
      </c>
      <c r="DM32" s="18">
        <f t="shared" si="61"/>
        <v>46</v>
      </c>
      <c r="DN32" s="18">
        <v>0</v>
      </c>
      <c r="DO32" s="16">
        <f t="shared" si="62"/>
        <v>3933</v>
      </c>
      <c r="DP32" s="19">
        <f t="shared" si="63"/>
        <v>8139.3429643423569</v>
      </c>
      <c r="DQ32" s="68">
        <f t="shared" si="64"/>
        <v>36</v>
      </c>
      <c r="DR32" s="18">
        <f>'Ohio Intensities'!V32</f>
        <v>3.5663676859845852</v>
      </c>
      <c r="DS32" s="17">
        <f>Design!$I$24*'Area A'!DR32*Design!$I$23</f>
        <v>6.13415241989349</v>
      </c>
      <c r="DT32" s="18">
        <v>0</v>
      </c>
      <c r="DU32" s="18">
        <v>0</v>
      </c>
      <c r="DV32" s="18">
        <f>Design!$I$22</f>
        <v>10</v>
      </c>
      <c r="DW32" s="18">
        <f t="shared" si="65"/>
        <v>6.13415241989349</v>
      </c>
      <c r="DX32" s="18">
        <f t="shared" si="66"/>
        <v>36</v>
      </c>
      <c r="DY32" s="18">
        <f t="shared" si="67"/>
        <v>6.13415241989349</v>
      </c>
      <c r="DZ32" s="18">
        <f t="shared" si="68"/>
        <v>46</v>
      </c>
      <c r="EA32" s="18">
        <v>0</v>
      </c>
      <c r="EB32" s="18">
        <f t="shared" si="69"/>
        <v>13249.769226969938</v>
      </c>
      <c r="EC32" s="18">
        <f t="shared" si="70"/>
        <v>-0.61341524198934905</v>
      </c>
      <c r="ED32" s="16">
        <f t="shared" si="71"/>
        <v>28.217101131510056</v>
      </c>
      <c r="EE32" s="17">
        <f>(Design!$N$72-'Area A'!ED32)/'Area A'!EC32</f>
        <v>41.353881343480722</v>
      </c>
      <c r="EF32" s="18">
        <v>0</v>
      </c>
      <c r="EG32" s="18">
        <v>0</v>
      </c>
      <c r="EH32" s="18">
        <f t="shared" si="72"/>
        <v>41.353881343480722</v>
      </c>
      <c r="EI32" s="18">
        <f t="shared" si="73"/>
        <v>41.353881343480722</v>
      </c>
      <c r="EJ32" s="18">
        <f>Design!$N$72</f>
        <v>2.85</v>
      </c>
      <c r="EK32" s="18">
        <f t="shared" si="74"/>
        <v>46</v>
      </c>
      <c r="EL32" s="18">
        <v>0</v>
      </c>
      <c r="EM32" s="16">
        <f t="shared" si="75"/>
        <v>3933</v>
      </c>
      <c r="EN32" s="19">
        <f t="shared" si="76"/>
        <v>9316.7692269699382</v>
      </c>
      <c r="EO32" s="19">
        <f t="shared" si="77"/>
        <v>36</v>
      </c>
    </row>
    <row r="33" spans="1:145" x14ac:dyDescent="0.25">
      <c r="A33" s="68">
        <f t="shared" si="78"/>
        <v>37</v>
      </c>
      <c r="B33" s="18">
        <f>'Ohio Intensities'!B33</f>
        <v>1.7225925597648415</v>
      </c>
      <c r="C33" s="17">
        <f>Design!$I$24*'Area A'!B33*Design!$I$23</f>
        <v>2.9628592027955292</v>
      </c>
      <c r="D33" s="18">
        <v>0</v>
      </c>
      <c r="E33" s="18">
        <v>0</v>
      </c>
      <c r="F33" s="18">
        <f>Design!$I$22</f>
        <v>10</v>
      </c>
      <c r="G33" s="18">
        <f t="shared" si="2"/>
        <v>2.9628592027955292</v>
      </c>
      <c r="H33" s="18">
        <f t="shared" si="3"/>
        <v>37</v>
      </c>
      <c r="I33" s="18">
        <f t="shared" si="4"/>
        <v>2.9628592027955292</v>
      </c>
      <c r="J33" s="18">
        <f t="shared" si="5"/>
        <v>47</v>
      </c>
      <c r="K33" s="18">
        <v>0</v>
      </c>
      <c r="L33" s="18">
        <f t="shared" si="6"/>
        <v>6577.5474302060757</v>
      </c>
      <c r="M33" s="18">
        <f t="shared" si="7"/>
        <v>-0.29628592027955292</v>
      </c>
      <c r="N33" s="16">
        <f t="shared" si="8"/>
        <v>13.925438253138987</v>
      </c>
      <c r="O33" s="17">
        <f>(Design!$N$67-'Area A'!N33)/'Area A'!M33</f>
        <v>40.081007703417782</v>
      </c>
      <c r="P33" s="18">
        <v>0</v>
      </c>
      <c r="Q33" s="18">
        <v>0</v>
      </c>
      <c r="R33" s="18">
        <f t="shared" si="9"/>
        <v>40.081007703417782</v>
      </c>
      <c r="S33" s="18">
        <f t="shared" si="10"/>
        <v>40.081007703417782</v>
      </c>
      <c r="T33" s="18">
        <f>Design!$N$67</f>
        <v>2.0499999999999998</v>
      </c>
      <c r="U33" s="18">
        <f t="shared" si="0"/>
        <v>47</v>
      </c>
      <c r="V33" s="18">
        <v>0</v>
      </c>
      <c r="W33" s="16">
        <f t="shared" si="11"/>
        <v>2890.5</v>
      </c>
      <c r="X33" s="19">
        <f t="shared" si="12"/>
        <v>3687.0474302060757</v>
      </c>
      <c r="Y33" s="68">
        <f t="shared" si="1"/>
        <v>37</v>
      </c>
      <c r="Z33" s="18">
        <f>'Ohio Intensities'!F33</f>
        <v>2.1421240142073557</v>
      </c>
      <c r="AA33" s="17">
        <f>Design!$I$24*'Area A'!Z33*Design!$I$23</f>
        <v>3.6844533044366541</v>
      </c>
      <c r="AB33" s="18">
        <v>0</v>
      </c>
      <c r="AC33" s="18">
        <v>0</v>
      </c>
      <c r="AD33" s="18">
        <f>Design!$I$22</f>
        <v>10</v>
      </c>
      <c r="AE33" s="18">
        <f t="shared" si="13"/>
        <v>3.6844533044366541</v>
      </c>
      <c r="AF33" s="18">
        <f t="shared" si="14"/>
        <v>37</v>
      </c>
      <c r="AG33" s="18">
        <f t="shared" si="15"/>
        <v>3.6844533044366541</v>
      </c>
      <c r="AH33" s="18">
        <f t="shared" si="16"/>
        <v>47</v>
      </c>
      <c r="AI33" s="18">
        <v>0</v>
      </c>
      <c r="AJ33" s="18">
        <f t="shared" si="17"/>
        <v>8179.4863358493712</v>
      </c>
      <c r="AK33" s="18">
        <f t="shared" si="18"/>
        <v>-0.3684453304436654</v>
      </c>
      <c r="AL33" s="16">
        <f t="shared" si="19"/>
        <v>17.316930530852275</v>
      </c>
      <c r="AM33" s="17">
        <f>(Design!$N$68-'Area A'!AL33)/'Area A'!AK33</f>
        <v>40.214732842482739</v>
      </c>
      <c r="AN33" s="18">
        <v>0</v>
      </c>
      <c r="AO33" s="18">
        <v>0</v>
      </c>
      <c r="AP33" s="18">
        <f t="shared" si="20"/>
        <v>40.214732842482739</v>
      </c>
      <c r="AQ33" s="18">
        <f t="shared" si="21"/>
        <v>40.214732842482739</v>
      </c>
      <c r="AR33" s="18">
        <f>Design!$N$68</f>
        <v>2.5</v>
      </c>
      <c r="AS33" s="18">
        <f t="shared" si="22"/>
        <v>47</v>
      </c>
      <c r="AT33" s="18">
        <v>0</v>
      </c>
      <c r="AU33" s="16">
        <f t="shared" si="23"/>
        <v>3525</v>
      </c>
      <c r="AV33" s="19">
        <f t="shared" si="24"/>
        <v>4654.4863358493712</v>
      </c>
      <c r="AW33" s="68">
        <f t="shared" si="25"/>
        <v>37</v>
      </c>
      <c r="AX33" s="18">
        <f>'Ohio Intensities'!J33</f>
        <v>2.4643739723983056</v>
      </c>
      <c r="AY33" s="17">
        <f>Design!$I$24*'Area A'!AX33*Design!$I$23</f>
        <v>4.2387232325250883</v>
      </c>
      <c r="AZ33" s="18">
        <v>0</v>
      </c>
      <c r="BA33" s="18">
        <v>0</v>
      </c>
      <c r="BB33" s="18">
        <f>Design!$I$22</f>
        <v>10</v>
      </c>
      <c r="BC33" s="18">
        <f t="shared" si="26"/>
        <v>4.2387232325250883</v>
      </c>
      <c r="BD33" s="18">
        <f t="shared" si="27"/>
        <v>37</v>
      </c>
      <c r="BE33" s="18">
        <f t="shared" si="28"/>
        <v>4.2387232325250883</v>
      </c>
      <c r="BF33" s="18">
        <f t="shared" si="29"/>
        <v>47</v>
      </c>
      <c r="BG33" s="18">
        <v>0</v>
      </c>
      <c r="BH33" s="18">
        <f t="shared" si="30"/>
        <v>9409.9655762056955</v>
      </c>
      <c r="BI33" s="18">
        <f t="shared" si="31"/>
        <v>-0.42387232325250884</v>
      </c>
      <c r="BJ33" s="16">
        <f t="shared" si="32"/>
        <v>19.921999192867915</v>
      </c>
      <c r="BK33" s="17">
        <f>(Design!$N$69-'Area A'!BJ33)/'Area A'!BI33</f>
        <v>40.276277209771486</v>
      </c>
      <c r="BL33" s="18">
        <v>0</v>
      </c>
      <c r="BM33" s="18">
        <v>0</v>
      </c>
      <c r="BN33" s="18">
        <f t="shared" si="33"/>
        <v>40.276277209771486</v>
      </c>
      <c r="BO33" s="18">
        <f t="shared" si="34"/>
        <v>40.276277209771486</v>
      </c>
      <c r="BP33" s="18">
        <f>Design!$N$69</f>
        <v>2.85</v>
      </c>
      <c r="BQ33" s="18">
        <f t="shared" si="35"/>
        <v>47</v>
      </c>
      <c r="BR33" s="18">
        <v>0</v>
      </c>
      <c r="BS33" s="16">
        <f t="shared" si="36"/>
        <v>4018.4999999999995</v>
      </c>
      <c r="BT33" s="19">
        <f t="shared" si="37"/>
        <v>5391.4655762056955</v>
      </c>
      <c r="BU33" s="68">
        <f t="shared" si="38"/>
        <v>37</v>
      </c>
      <c r="BV33" s="18">
        <f>'Ohio Intensities'!N33</f>
        <v>2.8808312812697237</v>
      </c>
      <c r="BW33" s="17">
        <f>Design!$I$24*'Area A'!BV33*Design!$I$23</f>
        <v>4.955029803783928</v>
      </c>
      <c r="BX33" s="18">
        <v>0</v>
      </c>
      <c r="BY33" s="18">
        <v>0</v>
      </c>
      <c r="BZ33" s="18">
        <f>Design!$I$22</f>
        <v>10</v>
      </c>
      <c r="CA33" s="18">
        <f t="shared" si="39"/>
        <v>4.955029803783928</v>
      </c>
      <c r="CB33" s="18">
        <f t="shared" si="40"/>
        <v>37</v>
      </c>
      <c r="CC33" s="18">
        <f t="shared" si="41"/>
        <v>4.955029803783928</v>
      </c>
      <c r="CD33" s="18">
        <f t="shared" si="42"/>
        <v>47</v>
      </c>
      <c r="CE33" s="18">
        <v>0</v>
      </c>
      <c r="CF33" s="18">
        <f t="shared" si="43"/>
        <v>11000.166164400322</v>
      </c>
      <c r="CG33" s="18">
        <f t="shared" si="44"/>
        <v>-0.4955029803783928</v>
      </c>
      <c r="CH33" s="16">
        <f t="shared" si="45"/>
        <v>23.288640077784464</v>
      </c>
      <c r="CI33" s="17">
        <f>(Design!$N$70-'Area A'!CH33)/'Area A'!CG33</f>
        <v>41.248268702998345</v>
      </c>
      <c r="CJ33" s="18">
        <v>0</v>
      </c>
      <c r="CK33" s="18">
        <v>0</v>
      </c>
      <c r="CL33" s="18">
        <f t="shared" si="46"/>
        <v>41.248268702998345</v>
      </c>
      <c r="CM33" s="18">
        <f t="shared" si="47"/>
        <v>41.248268702998345</v>
      </c>
      <c r="CN33" s="18">
        <f>Design!$N$70</f>
        <v>2.85</v>
      </c>
      <c r="CO33" s="18">
        <f t="shared" si="48"/>
        <v>47</v>
      </c>
      <c r="CP33" s="18">
        <v>0</v>
      </c>
      <c r="CQ33" s="16">
        <f t="shared" si="49"/>
        <v>4018.4999999999995</v>
      </c>
      <c r="CR33" s="19">
        <f t="shared" si="50"/>
        <v>6981.6661644003216</v>
      </c>
      <c r="CS33" s="68">
        <f t="shared" si="51"/>
        <v>37</v>
      </c>
      <c r="CT33" s="18">
        <f>'Ohio Intensities'!R33</f>
        <v>3.1961077331807499</v>
      </c>
      <c r="CU33" s="17">
        <f>Design!$I$24*'Area A'!CT33*Design!$I$23</f>
        <v>5.4973053010708934</v>
      </c>
      <c r="CV33" s="18">
        <v>0</v>
      </c>
      <c r="CW33" s="18">
        <v>0</v>
      </c>
      <c r="CX33" s="18">
        <f>Design!$I$22</f>
        <v>10</v>
      </c>
      <c r="CY33" s="18">
        <f t="shared" si="52"/>
        <v>5.4973053010708934</v>
      </c>
      <c r="CZ33" s="18">
        <f t="shared" si="53"/>
        <v>37</v>
      </c>
      <c r="DA33" s="18">
        <f t="shared" si="54"/>
        <v>5.4973053010708934</v>
      </c>
      <c r="DB33" s="18">
        <f t="shared" si="55"/>
        <v>47</v>
      </c>
      <c r="DC33" s="18">
        <v>0</v>
      </c>
      <c r="DD33" s="18">
        <f t="shared" si="56"/>
        <v>12204.017768377384</v>
      </c>
      <c r="DE33" s="18">
        <f t="shared" si="57"/>
        <v>-0.54973053010708939</v>
      </c>
      <c r="DF33" s="16">
        <f t="shared" si="58"/>
        <v>25.837334915033203</v>
      </c>
      <c r="DG33" s="17">
        <f>(Design!$N$71-'Area A'!DF33)/'Area A'!DE33</f>
        <v>41.815641766439988</v>
      </c>
      <c r="DH33" s="18">
        <v>0</v>
      </c>
      <c r="DI33" s="18">
        <v>0</v>
      </c>
      <c r="DJ33" s="18">
        <f t="shared" si="59"/>
        <v>41.815641766439988</v>
      </c>
      <c r="DK33" s="18">
        <f t="shared" si="60"/>
        <v>41.815641766439988</v>
      </c>
      <c r="DL33" s="18">
        <f>Design!$N$71</f>
        <v>2.85</v>
      </c>
      <c r="DM33" s="18">
        <f t="shared" si="61"/>
        <v>47</v>
      </c>
      <c r="DN33" s="18">
        <v>0</v>
      </c>
      <c r="DO33" s="16">
        <f t="shared" si="62"/>
        <v>4018.4999999999995</v>
      </c>
      <c r="DP33" s="19">
        <f t="shared" si="63"/>
        <v>8185.5177683773836</v>
      </c>
      <c r="DQ33" s="68">
        <f t="shared" si="64"/>
        <v>37</v>
      </c>
      <c r="DR33" s="18">
        <f>'Ohio Intensities'!V33</f>
        <v>3.5096084006852784</v>
      </c>
      <c r="DS33" s="17">
        <f>Design!$I$24*'Area A'!DR33*Design!$I$23</f>
        <v>6.036526449178683</v>
      </c>
      <c r="DT33" s="18">
        <v>0</v>
      </c>
      <c r="DU33" s="18">
        <v>0</v>
      </c>
      <c r="DV33" s="18">
        <f>Design!$I$22</f>
        <v>10</v>
      </c>
      <c r="DW33" s="18">
        <f t="shared" si="65"/>
        <v>6.036526449178683</v>
      </c>
      <c r="DX33" s="18">
        <f t="shared" si="66"/>
        <v>37</v>
      </c>
      <c r="DY33" s="18">
        <f t="shared" si="67"/>
        <v>6.036526449178683</v>
      </c>
      <c r="DZ33" s="18">
        <f t="shared" si="68"/>
        <v>47</v>
      </c>
      <c r="EA33" s="18">
        <v>0</v>
      </c>
      <c r="EB33" s="18">
        <f t="shared" si="69"/>
        <v>13401.088717176677</v>
      </c>
      <c r="EC33" s="18">
        <f t="shared" si="70"/>
        <v>-0.6036526449178683</v>
      </c>
      <c r="ED33" s="16">
        <f t="shared" si="71"/>
        <v>28.37167431113981</v>
      </c>
      <c r="EE33" s="17">
        <f>(Design!$N$72-'Area A'!ED33)/'Area A'!EC33</f>
        <v>42.278741799619269</v>
      </c>
      <c r="EF33" s="18">
        <v>0</v>
      </c>
      <c r="EG33" s="18">
        <v>0</v>
      </c>
      <c r="EH33" s="18">
        <f t="shared" si="72"/>
        <v>42.278741799619269</v>
      </c>
      <c r="EI33" s="18">
        <f t="shared" si="73"/>
        <v>42.278741799619269</v>
      </c>
      <c r="EJ33" s="18">
        <f>Design!$N$72</f>
        <v>2.85</v>
      </c>
      <c r="EK33" s="18">
        <f t="shared" si="74"/>
        <v>47</v>
      </c>
      <c r="EL33" s="18">
        <v>0</v>
      </c>
      <c r="EM33" s="16">
        <f t="shared" si="75"/>
        <v>4018.5000000000005</v>
      </c>
      <c r="EN33" s="19">
        <f t="shared" si="76"/>
        <v>9382.5887171766772</v>
      </c>
      <c r="EO33" s="19">
        <f t="shared" si="77"/>
        <v>37</v>
      </c>
    </row>
    <row r="34" spans="1:145" x14ac:dyDescent="0.25">
      <c r="A34" s="68">
        <f t="shared" si="78"/>
        <v>38</v>
      </c>
      <c r="B34" s="18">
        <f>'Ohio Intensities'!B34</f>
        <v>1.6910618206627759</v>
      </c>
      <c r="C34" s="17">
        <f>Design!$I$24*'Area A'!B34*Design!$I$23</f>
        <v>2.9086263315399763</v>
      </c>
      <c r="D34" s="18">
        <v>0</v>
      </c>
      <c r="E34" s="18">
        <v>0</v>
      </c>
      <c r="F34" s="18">
        <f>Design!$I$22</f>
        <v>10</v>
      </c>
      <c r="G34" s="18">
        <f t="shared" si="2"/>
        <v>2.9086263315399763</v>
      </c>
      <c r="H34" s="18">
        <f t="shared" si="3"/>
        <v>38</v>
      </c>
      <c r="I34" s="18">
        <f t="shared" si="4"/>
        <v>2.9086263315399763</v>
      </c>
      <c r="J34" s="18">
        <f t="shared" si="5"/>
        <v>48</v>
      </c>
      <c r="K34" s="18">
        <v>0</v>
      </c>
      <c r="L34" s="18">
        <f t="shared" si="6"/>
        <v>6631.6680359111451</v>
      </c>
      <c r="M34" s="18">
        <f t="shared" si="7"/>
        <v>-0.29086263315399763</v>
      </c>
      <c r="N34" s="16">
        <f t="shared" si="8"/>
        <v>13.961406391391886</v>
      </c>
      <c r="O34" s="17">
        <f>(Design!$N$67-'Area A'!N34)/'Area A'!M34</f>
        <v>40.951999444649786</v>
      </c>
      <c r="P34" s="18">
        <v>0</v>
      </c>
      <c r="Q34" s="18">
        <v>0</v>
      </c>
      <c r="R34" s="18">
        <f t="shared" si="9"/>
        <v>40.951999444649786</v>
      </c>
      <c r="S34" s="18">
        <f t="shared" si="10"/>
        <v>40.951999444649786</v>
      </c>
      <c r="T34" s="18">
        <f>Design!$N$67</f>
        <v>2.0499999999999998</v>
      </c>
      <c r="U34" s="18">
        <f t="shared" si="0"/>
        <v>48</v>
      </c>
      <c r="V34" s="18">
        <v>0</v>
      </c>
      <c r="W34" s="16">
        <f t="shared" si="11"/>
        <v>2951.9999999999991</v>
      </c>
      <c r="X34" s="19">
        <f t="shared" si="12"/>
        <v>3679.668035911146</v>
      </c>
      <c r="Y34" s="68">
        <f t="shared" si="1"/>
        <v>38</v>
      </c>
      <c r="Z34" s="18">
        <f>'Ohio Intensities'!F34</f>
        <v>2.1042839139510421</v>
      </c>
      <c r="AA34" s="17">
        <f>Design!$I$24*'Area A'!Z34*Design!$I$23</f>
        <v>3.6193683319957946</v>
      </c>
      <c r="AB34" s="18">
        <v>0</v>
      </c>
      <c r="AC34" s="18">
        <v>0</v>
      </c>
      <c r="AD34" s="18">
        <f>Design!$I$22</f>
        <v>10</v>
      </c>
      <c r="AE34" s="18">
        <f t="shared" si="13"/>
        <v>3.6193683319957946</v>
      </c>
      <c r="AF34" s="18">
        <f t="shared" si="14"/>
        <v>38</v>
      </c>
      <c r="AG34" s="18">
        <f t="shared" si="15"/>
        <v>3.6193683319957946</v>
      </c>
      <c r="AH34" s="18">
        <f t="shared" si="16"/>
        <v>48</v>
      </c>
      <c r="AI34" s="18">
        <v>0</v>
      </c>
      <c r="AJ34" s="18">
        <f t="shared" si="17"/>
        <v>8252.159796950411</v>
      </c>
      <c r="AK34" s="18">
        <f t="shared" si="18"/>
        <v>-0.36193683319957948</v>
      </c>
      <c r="AL34" s="16">
        <f t="shared" si="19"/>
        <v>17.372967993579817</v>
      </c>
      <c r="AM34" s="17">
        <f>(Design!$N$68-'Area A'!AL34)/'Area A'!AK34</f>
        <v>41.09271737308525</v>
      </c>
      <c r="AN34" s="18">
        <v>0</v>
      </c>
      <c r="AO34" s="18">
        <v>0</v>
      </c>
      <c r="AP34" s="18">
        <f t="shared" si="20"/>
        <v>41.09271737308525</v>
      </c>
      <c r="AQ34" s="18">
        <f t="shared" si="21"/>
        <v>41.09271737308525</v>
      </c>
      <c r="AR34" s="18">
        <f>Design!$N$68</f>
        <v>2.5</v>
      </c>
      <c r="AS34" s="18">
        <f t="shared" si="22"/>
        <v>48</v>
      </c>
      <c r="AT34" s="18">
        <v>0</v>
      </c>
      <c r="AU34" s="16">
        <f t="shared" si="23"/>
        <v>3600</v>
      </c>
      <c r="AV34" s="19">
        <f t="shared" si="24"/>
        <v>4652.159796950411</v>
      </c>
      <c r="AW34" s="68">
        <f t="shared" si="25"/>
        <v>38</v>
      </c>
      <c r="AX34" s="18">
        <f>'Ohio Intensities'!J34</f>
        <v>2.421958157190415</v>
      </c>
      <c r="AY34" s="17">
        <f>Design!$I$24*'Area A'!AX34*Design!$I$23</f>
        <v>4.1657680303675164</v>
      </c>
      <c r="AZ34" s="18">
        <v>0</v>
      </c>
      <c r="BA34" s="18">
        <v>0</v>
      </c>
      <c r="BB34" s="18">
        <f>Design!$I$22</f>
        <v>10</v>
      </c>
      <c r="BC34" s="18">
        <f t="shared" si="26"/>
        <v>4.1657680303675164</v>
      </c>
      <c r="BD34" s="18">
        <f t="shared" si="27"/>
        <v>38</v>
      </c>
      <c r="BE34" s="18">
        <f t="shared" si="28"/>
        <v>4.1657680303675164</v>
      </c>
      <c r="BF34" s="18">
        <f t="shared" si="29"/>
        <v>48</v>
      </c>
      <c r="BG34" s="18">
        <v>0</v>
      </c>
      <c r="BH34" s="18">
        <f t="shared" si="30"/>
        <v>9497.9511092379398</v>
      </c>
      <c r="BI34" s="18">
        <f t="shared" si="31"/>
        <v>-0.41657680303675165</v>
      </c>
      <c r="BJ34" s="16">
        <f t="shared" si="32"/>
        <v>19.99568654576408</v>
      </c>
      <c r="BK34" s="17">
        <f>(Design!$N$69-'Area A'!BJ34)/'Area A'!BI34</f>
        <v>41.158524480422003</v>
      </c>
      <c r="BL34" s="18">
        <v>0</v>
      </c>
      <c r="BM34" s="18">
        <v>0</v>
      </c>
      <c r="BN34" s="18">
        <f t="shared" si="33"/>
        <v>41.158524480422003</v>
      </c>
      <c r="BO34" s="18">
        <f t="shared" si="34"/>
        <v>41.158524480422003</v>
      </c>
      <c r="BP34" s="18">
        <f>Design!$N$69</f>
        <v>2.85</v>
      </c>
      <c r="BQ34" s="18">
        <f t="shared" si="35"/>
        <v>48</v>
      </c>
      <c r="BR34" s="18">
        <v>0</v>
      </c>
      <c r="BS34" s="16">
        <f t="shared" si="36"/>
        <v>4104</v>
      </c>
      <c r="BT34" s="19">
        <f t="shared" si="37"/>
        <v>5393.9511092379398</v>
      </c>
      <c r="BU34" s="68">
        <f t="shared" si="38"/>
        <v>38</v>
      </c>
      <c r="BV34" s="18">
        <f>'Ohio Intensities'!N34</f>
        <v>2.8330578761167526</v>
      </c>
      <c r="BW34" s="17">
        <f>Design!$I$24*'Area A'!BV34*Design!$I$23</f>
        <v>4.872859546920818</v>
      </c>
      <c r="BX34" s="18">
        <v>0</v>
      </c>
      <c r="BY34" s="18">
        <v>0</v>
      </c>
      <c r="BZ34" s="18">
        <f>Design!$I$22</f>
        <v>10</v>
      </c>
      <c r="CA34" s="18">
        <f t="shared" si="39"/>
        <v>4.872859546920818</v>
      </c>
      <c r="CB34" s="18">
        <f t="shared" si="40"/>
        <v>38</v>
      </c>
      <c r="CC34" s="18">
        <f t="shared" si="41"/>
        <v>4.872859546920818</v>
      </c>
      <c r="CD34" s="18">
        <f t="shared" si="42"/>
        <v>48</v>
      </c>
      <c r="CE34" s="18">
        <v>0</v>
      </c>
      <c r="CF34" s="18">
        <f t="shared" si="43"/>
        <v>11110.119766979464</v>
      </c>
      <c r="CG34" s="18">
        <f t="shared" si="44"/>
        <v>-0.4872859546920818</v>
      </c>
      <c r="CH34" s="16">
        <f t="shared" si="45"/>
        <v>23.389725825219926</v>
      </c>
      <c r="CI34" s="17">
        <f>(Design!$N$70-'Area A'!CH34)/'Area A'!CG34</f>
        <v>42.151278171354377</v>
      </c>
      <c r="CJ34" s="18">
        <v>0</v>
      </c>
      <c r="CK34" s="18">
        <v>0</v>
      </c>
      <c r="CL34" s="18">
        <f t="shared" si="46"/>
        <v>42.151278171354377</v>
      </c>
      <c r="CM34" s="18">
        <f t="shared" si="47"/>
        <v>42.151278171354377</v>
      </c>
      <c r="CN34" s="18">
        <f>Design!$N$70</f>
        <v>2.85</v>
      </c>
      <c r="CO34" s="18">
        <f t="shared" si="48"/>
        <v>48</v>
      </c>
      <c r="CP34" s="18">
        <v>0</v>
      </c>
      <c r="CQ34" s="16">
        <f t="shared" si="49"/>
        <v>4104</v>
      </c>
      <c r="CR34" s="19">
        <f t="shared" si="50"/>
        <v>7006.1197669794637</v>
      </c>
      <c r="CS34" s="68">
        <f t="shared" si="51"/>
        <v>38</v>
      </c>
      <c r="CT34" s="18">
        <f>'Ohio Intensities'!R34</f>
        <v>3.1447232895176525</v>
      </c>
      <c r="CU34" s="17">
        <f>Design!$I$24*'Area A'!CT34*Design!$I$23</f>
        <v>5.4089240579703652</v>
      </c>
      <c r="CV34" s="18">
        <v>0</v>
      </c>
      <c r="CW34" s="18">
        <v>0</v>
      </c>
      <c r="CX34" s="18">
        <f>Design!$I$22</f>
        <v>10</v>
      </c>
      <c r="CY34" s="18">
        <f t="shared" si="52"/>
        <v>5.4089240579703652</v>
      </c>
      <c r="CZ34" s="18">
        <f t="shared" si="53"/>
        <v>38</v>
      </c>
      <c r="DA34" s="18">
        <f t="shared" si="54"/>
        <v>5.4089240579703652</v>
      </c>
      <c r="DB34" s="18">
        <f t="shared" si="55"/>
        <v>48</v>
      </c>
      <c r="DC34" s="18">
        <v>0</v>
      </c>
      <c r="DD34" s="18">
        <f t="shared" si="56"/>
        <v>12332.346852172432</v>
      </c>
      <c r="DE34" s="18">
        <f t="shared" si="57"/>
        <v>-0.54089240579703657</v>
      </c>
      <c r="DF34" s="16">
        <f t="shared" si="58"/>
        <v>25.962835478257752</v>
      </c>
      <c r="DG34" s="17">
        <f>(Design!$N$71-'Area A'!DF34)/'Area A'!DE34</f>
        <v>42.730929904995868</v>
      </c>
      <c r="DH34" s="18">
        <v>0</v>
      </c>
      <c r="DI34" s="18">
        <v>0</v>
      </c>
      <c r="DJ34" s="18">
        <f t="shared" si="59"/>
        <v>42.730929904995868</v>
      </c>
      <c r="DK34" s="18">
        <f t="shared" si="60"/>
        <v>42.730929904995868</v>
      </c>
      <c r="DL34" s="18">
        <f>Design!$N$71</f>
        <v>2.85</v>
      </c>
      <c r="DM34" s="18">
        <f t="shared" si="61"/>
        <v>48</v>
      </c>
      <c r="DN34" s="18">
        <v>0</v>
      </c>
      <c r="DO34" s="16">
        <f t="shared" si="62"/>
        <v>4104</v>
      </c>
      <c r="DP34" s="19">
        <f t="shared" si="63"/>
        <v>8228.3468521724317</v>
      </c>
      <c r="DQ34" s="68">
        <f t="shared" si="64"/>
        <v>38</v>
      </c>
      <c r="DR34" s="18">
        <f>'Ohio Intensities'!V34</f>
        <v>3.4549070816262222</v>
      </c>
      <c r="DS34" s="17">
        <f>Design!$I$24*'Area A'!DR34*Design!$I$23</f>
        <v>5.9424401803971056</v>
      </c>
      <c r="DT34" s="18">
        <v>0</v>
      </c>
      <c r="DU34" s="18">
        <v>0</v>
      </c>
      <c r="DV34" s="18">
        <f>Design!$I$22</f>
        <v>10</v>
      </c>
      <c r="DW34" s="18">
        <f t="shared" si="65"/>
        <v>5.9424401803971056</v>
      </c>
      <c r="DX34" s="18">
        <f t="shared" si="66"/>
        <v>38</v>
      </c>
      <c r="DY34" s="18">
        <f t="shared" si="67"/>
        <v>5.9424401803971056</v>
      </c>
      <c r="DZ34" s="18">
        <f t="shared" si="68"/>
        <v>48</v>
      </c>
      <c r="EA34" s="18">
        <v>0</v>
      </c>
      <c r="EB34" s="18">
        <f t="shared" si="69"/>
        <v>13548.763611305401</v>
      </c>
      <c r="EC34" s="18">
        <f t="shared" si="70"/>
        <v>-0.59424401803971061</v>
      </c>
      <c r="ED34" s="16">
        <f t="shared" si="71"/>
        <v>28.523712865906109</v>
      </c>
      <c r="EE34" s="17">
        <f>(Design!$N$72-'Area A'!ED34)/'Area A'!EC34</f>
        <v>43.203990425681411</v>
      </c>
      <c r="EF34" s="18">
        <v>0</v>
      </c>
      <c r="EG34" s="18">
        <v>0</v>
      </c>
      <c r="EH34" s="18">
        <f t="shared" si="72"/>
        <v>43.203990425681411</v>
      </c>
      <c r="EI34" s="18">
        <f t="shared" si="73"/>
        <v>43.203990425681411</v>
      </c>
      <c r="EJ34" s="18">
        <f>Design!$N$72</f>
        <v>2.85</v>
      </c>
      <c r="EK34" s="18">
        <f t="shared" si="74"/>
        <v>48</v>
      </c>
      <c r="EL34" s="18">
        <v>0</v>
      </c>
      <c r="EM34" s="16">
        <f t="shared" si="75"/>
        <v>4104</v>
      </c>
      <c r="EN34" s="19">
        <f t="shared" si="76"/>
        <v>9444.7636113054014</v>
      </c>
      <c r="EO34" s="19">
        <f t="shared" si="77"/>
        <v>38</v>
      </c>
    </row>
    <row r="35" spans="1:145" x14ac:dyDescent="0.25">
      <c r="A35" s="68">
        <f t="shared" si="78"/>
        <v>39</v>
      </c>
      <c r="B35" s="18">
        <f>'Ohio Intensities'!B35</f>
        <v>1.6607540552667173</v>
      </c>
      <c r="C35" s="17">
        <f>Design!$I$24*'Area A'!B35*Design!$I$23</f>
        <v>2.8564969750587554</v>
      </c>
      <c r="D35" s="18">
        <v>0</v>
      </c>
      <c r="E35" s="18">
        <v>0</v>
      </c>
      <c r="F35" s="18">
        <f>Design!$I$22</f>
        <v>10</v>
      </c>
      <c r="G35" s="18">
        <f t="shared" si="2"/>
        <v>2.8564969750587554</v>
      </c>
      <c r="H35" s="18">
        <f t="shared" si="3"/>
        <v>39</v>
      </c>
      <c r="I35" s="18">
        <f t="shared" si="4"/>
        <v>2.8564969750587554</v>
      </c>
      <c r="J35" s="18">
        <f t="shared" si="5"/>
        <v>49</v>
      </c>
      <c r="K35" s="18">
        <v>0</v>
      </c>
      <c r="L35" s="18">
        <f t="shared" si="6"/>
        <v>6684.2029216374876</v>
      </c>
      <c r="M35" s="18">
        <f t="shared" si="7"/>
        <v>-0.28564969750587554</v>
      </c>
      <c r="N35" s="16">
        <f t="shared" si="8"/>
        <v>13.996835177787903</v>
      </c>
      <c r="O35" s="17">
        <f>(Design!$N$67-'Area A'!N35)/'Area A'!M35</f>
        <v>41.823377661872613</v>
      </c>
      <c r="P35" s="18">
        <v>0</v>
      </c>
      <c r="Q35" s="18">
        <v>0</v>
      </c>
      <c r="R35" s="18">
        <f t="shared" si="9"/>
        <v>41.823377661872613</v>
      </c>
      <c r="S35" s="18">
        <f t="shared" si="10"/>
        <v>41.823377661872613</v>
      </c>
      <c r="T35" s="18">
        <f>Design!$N$67</f>
        <v>2.0499999999999998</v>
      </c>
      <c r="U35" s="18">
        <f t="shared" si="0"/>
        <v>49</v>
      </c>
      <c r="V35" s="18">
        <v>0</v>
      </c>
      <c r="W35" s="16">
        <f t="shared" si="11"/>
        <v>3013.5</v>
      </c>
      <c r="X35" s="19">
        <f t="shared" si="12"/>
        <v>3670.7029216374876</v>
      </c>
      <c r="Y35" s="68">
        <f t="shared" si="1"/>
        <v>39</v>
      </c>
      <c r="Z35" s="18">
        <f>'Ohio Intensities'!F35</f>
        <v>2.0678681626232596</v>
      </c>
      <c r="AA35" s="17">
        <f>Design!$I$24*'Area A'!Z35*Design!$I$23</f>
        <v>3.5567332397120088</v>
      </c>
      <c r="AB35" s="18">
        <v>0</v>
      </c>
      <c r="AC35" s="18">
        <v>0</v>
      </c>
      <c r="AD35" s="18">
        <f>Design!$I$22</f>
        <v>10</v>
      </c>
      <c r="AE35" s="18">
        <f t="shared" si="13"/>
        <v>3.5567332397120088</v>
      </c>
      <c r="AF35" s="18">
        <f t="shared" si="14"/>
        <v>39</v>
      </c>
      <c r="AG35" s="18">
        <f t="shared" si="15"/>
        <v>3.5567332397120088</v>
      </c>
      <c r="AH35" s="18">
        <f t="shared" si="16"/>
        <v>49</v>
      </c>
      <c r="AI35" s="18">
        <v>0</v>
      </c>
      <c r="AJ35" s="18">
        <f t="shared" si="17"/>
        <v>8322.7557809261016</v>
      </c>
      <c r="AK35" s="18">
        <f t="shared" si="18"/>
        <v>-0.35567332397120088</v>
      </c>
      <c r="AL35" s="16">
        <f t="shared" si="19"/>
        <v>17.427992874588842</v>
      </c>
      <c r="AM35" s="17">
        <f>(Design!$N$68-'Area A'!AL35)/'Area A'!AK35</f>
        <v>41.971078145285844</v>
      </c>
      <c r="AN35" s="18">
        <v>0</v>
      </c>
      <c r="AO35" s="18">
        <v>0</v>
      </c>
      <c r="AP35" s="18">
        <f t="shared" si="20"/>
        <v>41.971078145285844</v>
      </c>
      <c r="AQ35" s="18">
        <f t="shared" si="21"/>
        <v>41.971078145285844</v>
      </c>
      <c r="AR35" s="18">
        <f>Design!$N$68</f>
        <v>2.5</v>
      </c>
      <c r="AS35" s="18">
        <f t="shared" si="22"/>
        <v>49</v>
      </c>
      <c r="AT35" s="18">
        <v>0</v>
      </c>
      <c r="AU35" s="16">
        <f t="shared" si="23"/>
        <v>3675</v>
      </c>
      <c r="AV35" s="19">
        <f t="shared" si="24"/>
        <v>4647.7557809261016</v>
      </c>
      <c r="AW35" s="68">
        <f t="shared" si="25"/>
        <v>39</v>
      </c>
      <c r="AX35" s="18">
        <f>'Ohio Intensities'!J35</f>
        <v>2.3811074373730126</v>
      </c>
      <c r="AY35" s="17">
        <f>Design!$I$24*'Area A'!AX35*Design!$I$23</f>
        <v>4.0955047922815844</v>
      </c>
      <c r="AZ35" s="18">
        <v>0</v>
      </c>
      <c r="BA35" s="18">
        <v>0</v>
      </c>
      <c r="BB35" s="18">
        <f>Design!$I$22</f>
        <v>10</v>
      </c>
      <c r="BC35" s="18">
        <f t="shared" si="26"/>
        <v>4.0955047922815844</v>
      </c>
      <c r="BD35" s="18">
        <f t="shared" si="27"/>
        <v>39</v>
      </c>
      <c r="BE35" s="18">
        <f t="shared" si="28"/>
        <v>4.0955047922815844</v>
      </c>
      <c r="BF35" s="18">
        <f t="shared" si="29"/>
        <v>49</v>
      </c>
      <c r="BG35" s="18">
        <v>0</v>
      </c>
      <c r="BH35" s="18">
        <f t="shared" si="30"/>
        <v>9583.4812139389069</v>
      </c>
      <c r="BI35" s="18">
        <f t="shared" si="31"/>
        <v>-0.40955047922815846</v>
      </c>
      <c r="BJ35" s="16">
        <f t="shared" si="32"/>
        <v>20.067973482179767</v>
      </c>
      <c r="BK35" s="17">
        <f>(Design!$N$69-'Area A'!BJ35)/'Area A'!BI35</f>
        <v>42.041150860399121</v>
      </c>
      <c r="BL35" s="18">
        <v>0</v>
      </c>
      <c r="BM35" s="18">
        <v>0</v>
      </c>
      <c r="BN35" s="18">
        <f t="shared" si="33"/>
        <v>42.041150860399121</v>
      </c>
      <c r="BO35" s="18">
        <f t="shared" si="34"/>
        <v>42.041150860399121</v>
      </c>
      <c r="BP35" s="18">
        <f>Design!$N$69</f>
        <v>2.85</v>
      </c>
      <c r="BQ35" s="18">
        <f t="shared" si="35"/>
        <v>49</v>
      </c>
      <c r="BR35" s="18">
        <v>0</v>
      </c>
      <c r="BS35" s="16">
        <f t="shared" si="36"/>
        <v>4189.5</v>
      </c>
      <c r="BT35" s="19">
        <f t="shared" si="37"/>
        <v>5393.9812139389069</v>
      </c>
      <c r="BU35" s="68">
        <f t="shared" si="38"/>
        <v>39</v>
      </c>
      <c r="BV35" s="18">
        <f>'Ohio Intensities'!N35</f>
        <v>2.7870181316499054</v>
      </c>
      <c r="BW35" s="17">
        <f>Design!$I$24*'Area A'!BV35*Design!$I$23</f>
        <v>4.7936711864378401</v>
      </c>
      <c r="BX35" s="18">
        <v>0</v>
      </c>
      <c r="BY35" s="18">
        <v>0</v>
      </c>
      <c r="BZ35" s="18">
        <f>Design!$I$22</f>
        <v>10</v>
      </c>
      <c r="CA35" s="18">
        <f t="shared" si="39"/>
        <v>4.7936711864378401</v>
      </c>
      <c r="CB35" s="18">
        <f t="shared" si="40"/>
        <v>39</v>
      </c>
      <c r="CC35" s="18">
        <f t="shared" si="41"/>
        <v>4.7936711864378401</v>
      </c>
      <c r="CD35" s="18">
        <f t="shared" si="42"/>
        <v>49</v>
      </c>
      <c r="CE35" s="18">
        <v>0</v>
      </c>
      <c r="CF35" s="18">
        <f t="shared" si="43"/>
        <v>11217.190576264547</v>
      </c>
      <c r="CG35" s="18">
        <f t="shared" si="44"/>
        <v>-0.47936711864378401</v>
      </c>
      <c r="CH35" s="16">
        <f t="shared" si="45"/>
        <v>23.488988813545419</v>
      </c>
      <c r="CI35" s="17">
        <f>(Design!$N$70-'Area A'!CH35)/'Area A'!CG35</f>
        <v>43.054661053801183</v>
      </c>
      <c r="CJ35" s="18">
        <v>0</v>
      </c>
      <c r="CK35" s="18">
        <v>0</v>
      </c>
      <c r="CL35" s="18">
        <f t="shared" si="46"/>
        <v>43.054661053801183</v>
      </c>
      <c r="CM35" s="18">
        <f t="shared" si="47"/>
        <v>43.054661053801183</v>
      </c>
      <c r="CN35" s="18">
        <f>Design!$N$70</f>
        <v>2.85</v>
      </c>
      <c r="CO35" s="18">
        <f t="shared" si="48"/>
        <v>49</v>
      </c>
      <c r="CP35" s="18">
        <v>0</v>
      </c>
      <c r="CQ35" s="16">
        <f t="shared" si="49"/>
        <v>4189.5</v>
      </c>
      <c r="CR35" s="19">
        <f t="shared" si="50"/>
        <v>7027.6905762645474</v>
      </c>
      <c r="CS35" s="68">
        <f t="shared" si="51"/>
        <v>39</v>
      </c>
      <c r="CT35" s="18">
        <f>'Ohio Intensities'!R35</f>
        <v>3.0951834700807934</v>
      </c>
      <c r="CU35" s="17">
        <f>Design!$I$24*'Area A'!CT35*Design!$I$23</f>
        <v>5.3237155685389679</v>
      </c>
      <c r="CV35" s="18">
        <v>0</v>
      </c>
      <c r="CW35" s="18">
        <v>0</v>
      </c>
      <c r="CX35" s="18">
        <f>Design!$I$22</f>
        <v>10</v>
      </c>
      <c r="CY35" s="18">
        <f t="shared" si="52"/>
        <v>5.3237155685389679</v>
      </c>
      <c r="CZ35" s="18">
        <f t="shared" si="53"/>
        <v>39</v>
      </c>
      <c r="DA35" s="18">
        <f t="shared" si="54"/>
        <v>5.3237155685389679</v>
      </c>
      <c r="DB35" s="18">
        <f t="shared" si="55"/>
        <v>49</v>
      </c>
      <c r="DC35" s="18">
        <v>0</v>
      </c>
      <c r="DD35" s="18">
        <f t="shared" si="56"/>
        <v>12457.494430381183</v>
      </c>
      <c r="DE35" s="18">
        <f t="shared" si="57"/>
        <v>-0.53237155685389681</v>
      </c>
      <c r="DF35" s="16">
        <f t="shared" si="58"/>
        <v>26.086206285840944</v>
      </c>
      <c r="DG35" s="17">
        <f>(Design!$N$71-'Area A'!DF35)/'Area A'!DE35</f>
        <v>43.646596041226616</v>
      </c>
      <c r="DH35" s="18">
        <v>0</v>
      </c>
      <c r="DI35" s="18">
        <v>0</v>
      </c>
      <c r="DJ35" s="18">
        <f t="shared" si="59"/>
        <v>43.646596041226616</v>
      </c>
      <c r="DK35" s="18">
        <f t="shared" si="60"/>
        <v>43.646596041226616</v>
      </c>
      <c r="DL35" s="18">
        <f>Design!$N$71</f>
        <v>2.85</v>
      </c>
      <c r="DM35" s="18">
        <f t="shared" si="61"/>
        <v>49</v>
      </c>
      <c r="DN35" s="18">
        <v>0</v>
      </c>
      <c r="DO35" s="16">
        <f t="shared" si="62"/>
        <v>4189.5</v>
      </c>
      <c r="DP35" s="19">
        <f t="shared" si="63"/>
        <v>8267.9944303811826</v>
      </c>
      <c r="DQ35" s="68">
        <f t="shared" si="64"/>
        <v>39</v>
      </c>
      <c r="DR35" s="18">
        <f>'Ohio Intensities'!V35</f>
        <v>3.4021489421027082</v>
      </c>
      <c r="DS35" s="17">
        <f>Design!$I$24*'Area A'!DR35*Design!$I$23</f>
        <v>5.8516961804166616</v>
      </c>
      <c r="DT35" s="18">
        <v>0</v>
      </c>
      <c r="DU35" s="18">
        <v>0</v>
      </c>
      <c r="DV35" s="18">
        <f>Design!$I$22</f>
        <v>10</v>
      </c>
      <c r="DW35" s="18">
        <f t="shared" si="65"/>
        <v>5.8516961804166616</v>
      </c>
      <c r="DX35" s="18">
        <f t="shared" si="66"/>
        <v>39</v>
      </c>
      <c r="DY35" s="18">
        <f t="shared" si="67"/>
        <v>5.8516961804166616</v>
      </c>
      <c r="DZ35" s="18">
        <f t="shared" si="68"/>
        <v>49</v>
      </c>
      <c r="EA35" s="18">
        <v>0</v>
      </c>
      <c r="EB35" s="18">
        <f t="shared" si="69"/>
        <v>13692.969062174989</v>
      </c>
      <c r="EC35" s="18">
        <f t="shared" si="70"/>
        <v>-0.58516961804166612</v>
      </c>
      <c r="ED35" s="16">
        <f t="shared" si="71"/>
        <v>28.673311284041638</v>
      </c>
      <c r="EE35" s="17">
        <f>(Design!$N$72-'Area A'!ED35)/'Area A'!EC35</f>
        <v>44.129617273128709</v>
      </c>
      <c r="EF35" s="18">
        <v>0</v>
      </c>
      <c r="EG35" s="18">
        <v>0</v>
      </c>
      <c r="EH35" s="18">
        <f t="shared" si="72"/>
        <v>44.129617273128709</v>
      </c>
      <c r="EI35" s="18">
        <f t="shared" si="73"/>
        <v>44.129617273128709</v>
      </c>
      <c r="EJ35" s="18">
        <f>Design!$N$72</f>
        <v>2.85</v>
      </c>
      <c r="EK35" s="18">
        <f t="shared" si="74"/>
        <v>49</v>
      </c>
      <c r="EL35" s="18">
        <v>0</v>
      </c>
      <c r="EM35" s="16">
        <f t="shared" si="75"/>
        <v>4189.5</v>
      </c>
      <c r="EN35" s="19">
        <f t="shared" si="76"/>
        <v>9503.4690621749887</v>
      </c>
      <c r="EO35" s="19">
        <f t="shared" si="77"/>
        <v>39</v>
      </c>
    </row>
    <row r="36" spans="1:145" x14ac:dyDescent="0.25">
      <c r="A36" s="68">
        <f t="shared" si="78"/>
        <v>40</v>
      </c>
      <c r="B36" s="18">
        <f>'Ohio Intensities'!B36</f>
        <v>1.6315978025957834</v>
      </c>
      <c r="C36" s="17">
        <f>Design!$I$24*'Area A'!B36*Design!$I$23</f>
        <v>2.806348220464749</v>
      </c>
      <c r="D36" s="18">
        <v>0</v>
      </c>
      <c r="E36" s="18">
        <v>0</v>
      </c>
      <c r="F36" s="18">
        <f>Design!$I$22</f>
        <v>10</v>
      </c>
      <c r="G36" s="18">
        <f t="shared" si="2"/>
        <v>2.806348220464749</v>
      </c>
      <c r="H36" s="18">
        <f t="shared" si="3"/>
        <v>40</v>
      </c>
      <c r="I36" s="18">
        <f t="shared" si="4"/>
        <v>2.806348220464749</v>
      </c>
      <c r="J36" s="18">
        <f t="shared" si="5"/>
        <v>50</v>
      </c>
      <c r="K36" s="18">
        <v>0</v>
      </c>
      <c r="L36" s="18">
        <f t="shared" si="6"/>
        <v>6735.2357291153985</v>
      </c>
      <c r="M36" s="18">
        <f t="shared" si="7"/>
        <v>-0.28063482204647489</v>
      </c>
      <c r="N36" s="16">
        <f t="shared" si="8"/>
        <v>14.031741102323744</v>
      </c>
      <c r="O36" s="17">
        <f>(Design!$N$67-'Area A'!N36)/'Area A'!M36</f>
        <v>42.695133180370235</v>
      </c>
      <c r="P36" s="18">
        <v>0</v>
      </c>
      <c r="Q36" s="18">
        <v>0</v>
      </c>
      <c r="R36" s="18">
        <f t="shared" si="9"/>
        <v>42.695133180370235</v>
      </c>
      <c r="S36" s="18">
        <f t="shared" si="10"/>
        <v>42.695133180370235</v>
      </c>
      <c r="T36" s="18">
        <f>Design!$N$67</f>
        <v>2.0499999999999998</v>
      </c>
      <c r="U36" s="18">
        <f t="shared" si="0"/>
        <v>50</v>
      </c>
      <c r="V36" s="18">
        <v>0</v>
      </c>
      <c r="W36" s="16">
        <f t="shared" si="11"/>
        <v>3075</v>
      </c>
      <c r="X36" s="19">
        <f t="shared" si="12"/>
        <v>3660.2357291153985</v>
      </c>
      <c r="Y36" s="68">
        <f t="shared" si="1"/>
        <v>40</v>
      </c>
      <c r="Z36" s="18">
        <f>'Ohio Intensities'!F36</f>
        <v>2.0327958263378623</v>
      </c>
      <c r="AA36" s="17">
        <f>Design!$I$24*'Area A'!Z36*Design!$I$23</f>
        <v>3.4964088213011255</v>
      </c>
      <c r="AB36" s="18">
        <v>0</v>
      </c>
      <c r="AC36" s="18">
        <v>0</v>
      </c>
      <c r="AD36" s="18">
        <f>Design!$I$22</f>
        <v>10</v>
      </c>
      <c r="AE36" s="18">
        <f t="shared" si="13"/>
        <v>3.4964088213011255</v>
      </c>
      <c r="AF36" s="18">
        <f t="shared" si="14"/>
        <v>40</v>
      </c>
      <c r="AG36" s="18">
        <f t="shared" si="15"/>
        <v>3.4964088213011255</v>
      </c>
      <c r="AH36" s="18">
        <f t="shared" si="16"/>
        <v>50</v>
      </c>
      <c r="AI36" s="18">
        <v>0</v>
      </c>
      <c r="AJ36" s="18">
        <f t="shared" si="17"/>
        <v>8391.3811711227008</v>
      </c>
      <c r="AK36" s="18">
        <f t="shared" si="18"/>
        <v>-0.34964088213011257</v>
      </c>
      <c r="AL36" s="16">
        <f t="shared" si="19"/>
        <v>17.482044106505626</v>
      </c>
      <c r="AM36" s="17">
        <f>(Design!$N$68-'Area A'!AL36)/'Area A'!AK36</f>
        <v>42.84980639343636</v>
      </c>
      <c r="AN36" s="18">
        <v>0</v>
      </c>
      <c r="AO36" s="18">
        <v>0</v>
      </c>
      <c r="AP36" s="18">
        <f t="shared" si="20"/>
        <v>42.84980639343636</v>
      </c>
      <c r="AQ36" s="18">
        <f t="shared" si="21"/>
        <v>42.84980639343636</v>
      </c>
      <c r="AR36" s="18">
        <f>Design!$N$68</f>
        <v>2.5</v>
      </c>
      <c r="AS36" s="18">
        <f t="shared" si="22"/>
        <v>50</v>
      </c>
      <c r="AT36" s="18">
        <v>0</v>
      </c>
      <c r="AU36" s="16">
        <f t="shared" si="23"/>
        <v>3750</v>
      </c>
      <c r="AV36" s="19">
        <f t="shared" si="24"/>
        <v>4641.3811711227008</v>
      </c>
      <c r="AW36" s="68">
        <f t="shared" si="25"/>
        <v>40</v>
      </c>
      <c r="AX36" s="18">
        <f>'Ohio Intensities'!J36</f>
        <v>2.341734460176188</v>
      </c>
      <c r="AY36" s="17">
        <f>Design!$I$24*'Area A'!AX36*Design!$I$23</f>
        <v>4.0277832715030462</v>
      </c>
      <c r="AZ36" s="18">
        <v>0</v>
      </c>
      <c r="BA36" s="18">
        <v>0</v>
      </c>
      <c r="BB36" s="18">
        <f>Design!$I$22</f>
        <v>10</v>
      </c>
      <c r="BC36" s="18">
        <f t="shared" si="26"/>
        <v>4.0277832715030462</v>
      </c>
      <c r="BD36" s="18">
        <f t="shared" si="27"/>
        <v>40</v>
      </c>
      <c r="BE36" s="18">
        <f t="shared" si="28"/>
        <v>4.0277832715030462</v>
      </c>
      <c r="BF36" s="18">
        <f t="shared" si="29"/>
        <v>50</v>
      </c>
      <c r="BG36" s="18">
        <v>0</v>
      </c>
      <c r="BH36" s="18">
        <f t="shared" si="30"/>
        <v>9666.6798516073104</v>
      </c>
      <c r="BI36" s="18">
        <f t="shared" si="31"/>
        <v>-0.40277832715030459</v>
      </c>
      <c r="BJ36" s="16">
        <f t="shared" si="32"/>
        <v>20.138916357515232</v>
      </c>
      <c r="BK36" s="17">
        <f>(Design!$N$69-'Area A'!BJ36)/'Area A'!BI36</f>
        <v>42.924147582209741</v>
      </c>
      <c r="BL36" s="18">
        <v>0</v>
      </c>
      <c r="BM36" s="18">
        <v>0</v>
      </c>
      <c r="BN36" s="18">
        <f t="shared" si="33"/>
        <v>42.924147582209741</v>
      </c>
      <c r="BO36" s="18">
        <f t="shared" si="34"/>
        <v>42.924147582209741</v>
      </c>
      <c r="BP36" s="18">
        <f>Design!$N$69</f>
        <v>2.85</v>
      </c>
      <c r="BQ36" s="18">
        <f t="shared" si="35"/>
        <v>50</v>
      </c>
      <c r="BR36" s="18">
        <v>0</v>
      </c>
      <c r="BS36" s="16">
        <f t="shared" si="36"/>
        <v>4275</v>
      </c>
      <c r="BT36" s="19">
        <f t="shared" si="37"/>
        <v>5391.6798516073104</v>
      </c>
      <c r="BU36" s="68">
        <f t="shared" si="38"/>
        <v>40</v>
      </c>
      <c r="BV36" s="18">
        <f>'Ohio Intensities'!N36</f>
        <v>2.7426163129031988</v>
      </c>
      <c r="BW36" s="17">
        <f>Design!$I$24*'Area A'!BV36*Design!$I$23</f>
        <v>4.717300058193505</v>
      </c>
      <c r="BX36" s="18">
        <v>0</v>
      </c>
      <c r="BY36" s="18">
        <v>0</v>
      </c>
      <c r="BZ36" s="18">
        <f>Design!$I$22</f>
        <v>10</v>
      </c>
      <c r="CA36" s="18">
        <f t="shared" si="39"/>
        <v>4.717300058193505</v>
      </c>
      <c r="CB36" s="18">
        <f t="shared" si="40"/>
        <v>40</v>
      </c>
      <c r="CC36" s="18">
        <f t="shared" si="41"/>
        <v>4.717300058193505</v>
      </c>
      <c r="CD36" s="18">
        <f t="shared" si="42"/>
        <v>50</v>
      </c>
      <c r="CE36" s="18">
        <v>0</v>
      </c>
      <c r="CF36" s="18">
        <f t="shared" si="43"/>
        <v>11321.520139664413</v>
      </c>
      <c r="CG36" s="18">
        <f t="shared" si="44"/>
        <v>-0.47173000581935048</v>
      </c>
      <c r="CH36" s="16">
        <f t="shared" si="45"/>
        <v>23.586500290967525</v>
      </c>
      <c r="CI36" s="17">
        <f>(Design!$N$70-'Area A'!CH36)/'Area A'!CG36</f>
        <v>43.958408486121591</v>
      </c>
      <c r="CJ36" s="18">
        <v>0</v>
      </c>
      <c r="CK36" s="18">
        <v>0</v>
      </c>
      <c r="CL36" s="18">
        <f t="shared" si="46"/>
        <v>43.958408486121591</v>
      </c>
      <c r="CM36" s="18">
        <f t="shared" si="47"/>
        <v>43.958408486121591</v>
      </c>
      <c r="CN36" s="18">
        <f>Design!$N$70</f>
        <v>2.85</v>
      </c>
      <c r="CO36" s="18">
        <f t="shared" si="48"/>
        <v>50</v>
      </c>
      <c r="CP36" s="18">
        <v>0</v>
      </c>
      <c r="CQ36" s="16">
        <f t="shared" si="49"/>
        <v>4275</v>
      </c>
      <c r="CR36" s="19">
        <f t="shared" si="50"/>
        <v>7046.5201396644134</v>
      </c>
      <c r="CS36" s="68">
        <f t="shared" si="51"/>
        <v>40</v>
      </c>
      <c r="CT36" s="18">
        <f>'Ohio Intensities'!R36</f>
        <v>3.0473869363102573</v>
      </c>
      <c r="CU36" s="17">
        <f>Design!$I$24*'Area A'!CT36*Design!$I$23</f>
        <v>5.2415055304536455</v>
      </c>
      <c r="CV36" s="18">
        <v>0</v>
      </c>
      <c r="CW36" s="18">
        <v>0</v>
      </c>
      <c r="CX36" s="18">
        <f>Design!$I$22</f>
        <v>10</v>
      </c>
      <c r="CY36" s="18">
        <f t="shared" si="52"/>
        <v>5.2415055304536455</v>
      </c>
      <c r="CZ36" s="18">
        <f t="shared" si="53"/>
        <v>40</v>
      </c>
      <c r="DA36" s="18">
        <f t="shared" si="54"/>
        <v>5.2415055304536455</v>
      </c>
      <c r="DB36" s="18">
        <f t="shared" si="55"/>
        <v>50</v>
      </c>
      <c r="DC36" s="18">
        <v>0</v>
      </c>
      <c r="DD36" s="18">
        <f t="shared" si="56"/>
        <v>12579.613273088748</v>
      </c>
      <c r="DE36" s="18">
        <f t="shared" si="57"/>
        <v>-0.52415055304536451</v>
      </c>
      <c r="DF36" s="16">
        <f t="shared" si="58"/>
        <v>26.207527652268226</v>
      </c>
      <c r="DG36" s="17">
        <f>(Design!$N$71-'Area A'!DF36)/'Area A'!DE36</f>
        <v>44.562630939829731</v>
      </c>
      <c r="DH36" s="18">
        <v>0</v>
      </c>
      <c r="DI36" s="18">
        <v>0</v>
      </c>
      <c r="DJ36" s="18">
        <f t="shared" si="59"/>
        <v>44.562630939829731</v>
      </c>
      <c r="DK36" s="18">
        <f t="shared" si="60"/>
        <v>44.562630939829731</v>
      </c>
      <c r="DL36" s="18">
        <f>Design!$N$71</f>
        <v>2.85</v>
      </c>
      <c r="DM36" s="18">
        <f t="shared" si="61"/>
        <v>50</v>
      </c>
      <c r="DN36" s="18">
        <v>0</v>
      </c>
      <c r="DO36" s="16">
        <f t="shared" si="62"/>
        <v>4275</v>
      </c>
      <c r="DP36" s="19">
        <f t="shared" si="63"/>
        <v>8304.6132730887475</v>
      </c>
      <c r="DQ36" s="68">
        <f t="shared" si="64"/>
        <v>40</v>
      </c>
      <c r="DR36" s="18">
        <f>'Ohio Intensities'!V36</f>
        <v>3.3512277494423728</v>
      </c>
      <c r="DS36" s="17">
        <f>Design!$I$24*'Area A'!DR36*Design!$I$23</f>
        <v>5.7641117290408852</v>
      </c>
      <c r="DT36" s="18">
        <v>0</v>
      </c>
      <c r="DU36" s="18">
        <v>0</v>
      </c>
      <c r="DV36" s="18">
        <f>Design!$I$22</f>
        <v>10</v>
      </c>
      <c r="DW36" s="18">
        <f t="shared" si="65"/>
        <v>5.7641117290408852</v>
      </c>
      <c r="DX36" s="18">
        <f t="shared" si="66"/>
        <v>40</v>
      </c>
      <c r="DY36" s="18">
        <f t="shared" si="67"/>
        <v>5.7641117290408852</v>
      </c>
      <c r="DZ36" s="18">
        <f t="shared" si="68"/>
        <v>50</v>
      </c>
      <c r="EA36" s="18">
        <v>0</v>
      </c>
      <c r="EB36" s="18">
        <f t="shared" si="69"/>
        <v>13833.868149698123</v>
      </c>
      <c r="EC36" s="18">
        <f t="shared" si="70"/>
        <v>-0.5764111729040885</v>
      </c>
      <c r="ED36" s="16">
        <f t="shared" si="71"/>
        <v>28.820558645204425</v>
      </c>
      <c r="EE36" s="17">
        <f>(Design!$N$72-'Area A'!ED36)/'Area A'!EC36</f>
        <v>45.05561284379506</v>
      </c>
      <c r="EF36" s="18">
        <v>0</v>
      </c>
      <c r="EG36" s="18">
        <v>0</v>
      </c>
      <c r="EH36" s="18">
        <f t="shared" si="72"/>
        <v>45.05561284379506</v>
      </c>
      <c r="EI36" s="18">
        <f t="shared" si="73"/>
        <v>45.05561284379506</v>
      </c>
      <c r="EJ36" s="18">
        <f>Design!$N$72</f>
        <v>2.85</v>
      </c>
      <c r="EK36" s="18">
        <f t="shared" si="74"/>
        <v>50</v>
      </c>
      <c r="EL36" s="18">
        <v>0</v>
      </c>
      <c r="EM36" s="16">
        <f t="shared" si="75"/>
        <v>4275</v>
      </c>
      <c r="EN36" s="19">
        <f t="shared" si="76"/>
        <v>9558.8681496981226</v>
      </c>
      <c r="EO36" s="19">
        <f t="shared" si="77"/>
        <v>40</v>
      </c>
    </row>
    <row r="37" spans="1:145" x14ac:dyDescent="0.25">
      <c r="A37" s="68">
        <f t="shared" si="78"/>
        <v>41</v>
      </c>
      <c r="B37" s="18">
        <f>'Ohio Intensities'!B37</f>
        <v>1.6035271249468801</v>
      </c>
      <c r="C37" s="17">
        <f>Design!$I$24*'Area A'!B37*Design!$I$23</f>
        <v>2.7580666549086357</v>
      </c>
      <c r="D37" s="18">
        <v>0</v>
      </c>
      <c r="E37" s="18">
        <v>0</v>
      </c>
      <c r="F37" s="18">
        <f>Design!$I$22</f>
        <v>10</v>
      </c>
      <c r="G37" s="18">
        <f t="shared" si="2"/>
        <v>2.7580666549086357</v>
      </c>
      <c r="H37" s="18">
        <f t="shared" si="3"/>
        <v>41</v>
      </c>
      <c r="I37" s="18">
        <f t="shared" si="4"/>
        <v>2.7580666549086357</v>
      </c>
      <c r="J37" s="18">
        <f t="shared" si="5"/>
        <v>51</v>
      </c>
      <c r="K37" s="18">
        <v>0</v>
      </c>
      <c r="L37" s="18">
        <f t="shared" si="6"/>
        <v>6784.8439710752436</v>
      </c>
      <c r="M37" s="18">
        <f t="shared" si="7"/>
        <v>-0.27580666549086358</v>
      </c>
      <c r="N37" s="16">
        <f t="shared" si="8"/>
        <v>14.066139940034041</v>
      </c>
      <c r="O37" s="17">
        <f>(Design!$N$67-'Area A'!N37)/'Area A'!M37</f>
        <v>43.567257225812369</v>
      </c>
      <c r="P37" s="18">
        <v>0</v>
      </c>
      <c r="Q37" s="18">
        <v>0</v>
      </c>
      <c r="R37" s="18">
        <f t="shared" si="9"/>
        <v>43.567257225812369</v>
      </c>
      <c r="S37" s="18">
        <f t="shared" si="10"/>
        <v>43.567257225812369</v>
      </c>
      <c r="T37" s="18">
        <f>Design!$N$67</f>
        <v>2.0499999999999998</v>
      </c>
      <c r="U37" s="18">
        <f t="shared" si="0"/>
        <v>51</v>
      </c>
      <c r="V37" s="18">
        <v>0</v>
      </c>
      <c r="W37" s="16">
        <f t="shared" si="11"/>
        <v>3136.4999999999995</v>
      </c>
      <c r="X37" s="19">
        <f t="shared" si="12"/>
        <v>3648.3439710752441</v>
      </c>
      <c r="Y37" s="68">
        <f t="shared" si="1"/>
        <v>41</v>
      </c>
      <c r="Z37" s="18">
        <f>'Ohio Intensities'!F37</f>
        <v>1.9989920616982606</v>
      </c>
      <c r="AA37" s="17">
        <f>Design!$I$24*'Area A'!Z37*Design!$I$23</f>
        <v>3.4382663461210106</v>
      </c>
      <c r="AB37" s="18">
        <v>0</v>
      </c>
      <c r="AC37" s="18">
        <v>0</v>
      </c>
      <c r="AD37" s="18">
        <f>Design!$I$22</f>
        <v>10</v>
      </c>
      <c r="AE37" s="18">
        <f t="shared" si="13"/>
        <v>3.4382663461210106</v>
      </c>
      <c r="AF37" s="18">
        <f t="shared" si="14"/>
        <v>41</v>
      </c>
      <c r="AG37" s="18">
        <f t="shared" si="15"/>
        <v>3.4382663461210106</v>
      </c>
      <c r="AH37" s="18">
        <f t="shared" si="16"/>
        <v>51</v>
      </c>
      <c r="AI37" s="18">
        <v>0</v>
      </c>
      <c r="AJ37" s="18">
        <f t="shared" si="17"/>
        <v>8458.1352114576857</v>
      </c>
      <c r="AK37" s="18">
        <f t="shared" si="18"/>
        <v>-0.34382663461210106</v>
      </c>
      <c r="AL37" s="16">
        <f t="shared" si="19"/>
        <v>17.535158365217153</v>
      </c>
      <c r="AM37" s="17">
        <f>(Design!$N$68-'Area A'!AL37)/'Area A'!AK37</f>
        <v>43.728893726280241</v>
      </c>
      <c r="AN37" s="18">
        <v>0</v>
      </c>
      <c r="AO37" s="18">
        <v>0</v>
      </c>
      <c r="AP37" s="18">
        <f t="shared" si="20"/>
        <v>43.728893726280241</v>
      </c>
      <c r="AQ37" s="18">
        <f t="shared" si="21"/>
        <v>43.728893726280241</v>
      </c>
      <c r="AR37" s="18">
        <f>Design!$N$68</f>
        <v>2.5</v>
      </c>
      <c r="AS37" s="18">
        <f t="shared" si="22"/>
        <v>51</v>
      </c>
      <c r="AT37" s="18">
        <v>0</v>
      </c>
      <c r="AU37" s="16">
        <f t="shared" si="23"/>
        <v>3825</v>
      </c>
      <c r="AV37" s="19">
        <f t="shared" si="24"/>
        <v>4633.1352114576857</v>
      </c>
      <c r="AW37" s="68">
        <f t="shared" si="25"/>
        <v>41</v>
      </c>
      <c r="AX37" s="18">
        <f>'Ohio Intensities'!J37</f>
        <v>2.3037583368347376</v>
      </c>
      <c r="AY37" s="17">
        <f>Design!$I$24*'Area A'!AX37*Design!$I$23</f>
        <v>3.9624643393557513</v>
      </c>
      <c r="AZ37" s="18">
        <v>0</v>
      </c>
      <c r="BA37" s="18">
        <v>0</v>
      </c>
      <c r="BB37" s="18">
        <f>Design!$I$22</f>
        <v>10</v>
      </c>
      <c r="BC37" s="18">
        <f t="shared" si="26"/>
        <v>3.9624643393557513</v>
      </c>
      <c r="BD37" s="18">
        <f t="shared" si="27"/>
        <v>41</v>
      </c>
      <c r="BE37" s="18">
        <f t="shared" si="28"/>
        <v>3.9624643393557513</v>
      </c>
      <c r="BF37" s="18">
        <f t="shared" si="29"/>
        <v>51</v>
      </c>
      <c r="BG37" s="18">
        <v>0</v>
      </c>
      <c r="BH37" s="18">
        <f t="shared" si="30"/>
        <v>9747.6622748151494</v>
      </c>
      <c r="BI37" s="18">
        <f t="shared" si="31"/>
        <v>-0.39624643393557513</v>
      </c>
      <c r="BJ37" s="16">
        <f t="shared" si="32"/>
        <v>20.20856813071433</v>
      </c>
      <c r="BK37" s="17">
        <f>(Design!$N$69-'Area A'!BJ37)/'Area A'!BI37</f>
        <v>43.807506248842664</v>
      </c>
      <c r="BL37" s="18">
        <v>0</v>
      </c>
      <c r="BM37" s="18">
        <v>0</v>
      </c>
      <c r="BN37" s="18">
        <f t="shared" si="33"/>
        <v>43.807506248842664</v>
      </c>
      <c r="BO37" s="18">
        <f t="shared" si="34"/>
        <v>43.807506248842664</v>
      </c>
      <c r="BP37" s="18">
        <f>Design!$N$69</f>
        <v>2.85</v>
      </c>
      <c r="BQ37" s="18">
        <f t="shared" si="35"/>
        <v>51</v>
      </c>
      <c r="BR37" s="18">
        <v>0</v>
      </c>
      <c r="BS37" s="16">
        <f t="shared" si="36"/>
        <v>4360.5000000000009</v>
      </c>
      <c r="BT37" s="19">
        <f t="shared" si="37"/>
        <v>5387.1622748151485</v>
      </c>
      <c r="BU37" s="68">
        <f t="shared" si="38"/>
        <v>41</v>
      </c>
      <c r="BV37" s="18">
        <f>'Ohio Intensities'!N37</f>
        <v>2.6997637141582858</v>
      </c>
      <c r="BW37" s="17">
        <f>Design!$I$24*'Area A'!BV37*Design!$I$23</f>
        <v>4.6435935883522541</v>
      </c>
      <c r="BX37" s="18">
        <v>0</v>
      </c>
      <c r="BY37" s="18">
        <v>0</v>
      </c>
      <c r="BZ37" s="18">
        <f>Design!$I$22</f>
        <v>10</v>
      </c>
      <c r="CA37" s="18">
        <f t="shared" si="39"/>
        <v>4.6435935883522541</v>
      </c>
      <c r="CB37" s="18">
        <f t="shared" si="40"/>
        <v>41</v>
      </c>
      <c r="CC37" s="18">
        <f t="shared" si="41"/>
        <v>4.6435935883522541</v>
      </c>
      <c r="CD37" s="18">
        <f t="shared" si="42"/>
        <v>51</v>
      </c>
      <c r="CE37" s="18">
        <v>0</v>
      </c>
      <c r="CF37" s="18">
        <f t="shared" si="43"/>
        <v>11423.240227346545</v>
      </c>
      <c r="CG37" s="18">
        <f t="shared" si="44"/>
        <v>-0.46435935883522539</v>
      </c>
      <c r="CH37" s="16">
        <f t="shared" si="45"/>
        <v>23.682327300596494</v>
      </c>
      <c r="CI37" s="17">
        <f>(Design!$N$70-'Area A'!CH37)/'Area A'!CG37</f>
        <v>44.862511983932464</v>
      </c>
      <c r="CJ37" s="18">
        <v>0</v>
      </c>
      <c r="CK37" s="18">
        <v>0</v>
      </c>
      <c r="CL37" s="18">
        <f t="shared" si="46"/>
        <v>44.862511983932464</v>
      </c>
      <c r="CM37" s="18">
        <f t="shared" si="47"/>
        <v>44.862511983932464</v>
      </c>
      <c r="CN37" s="18">
        <f>Design!$N$70</f>
        <v>2.85</v>
      </c>
      <c r="CO37" s="18">
        <f t="shared" si="48"/>
        <v>51</v>
      </c>
      <c r="CP37" s="18">
        <v>0</v>
      </c>
      <c r="CQ37" s="16">
        <f t="shared" si="49"/>
        <v>4360.5</v>
      </c>
      <c r="CR37" s="19">
        <f t="shared" si="50"/>
        <v>7062.740227346545</v>
      </c>
      <c r="CS37" s="68">
        <f t="shared" si="51"/>
        <v>41</v>
      </c>
      <c r="CT37" s="18">
        <f>'Ohio Intensities'!R37</f>
        <v>3.0012397715666967</v>
      </c>
      <c r="CU37" s="17">
        <f>Design!$I$24*'Area A'!CT37*Design!$I$23</f>
        <v>5.1621324070947221</v>
      </c>
      <c r="CV37" s="18">
        <v>0</v>
      </c>
      <c r="CW37" s="18">
        <v>0</v>
      </c>
      <c r="CX37" s="18">
        <f>Design!$I$22</f>
        <v>10</v>
      </c>
      <c r="CY37" s="18">
        <f t="shared" si="52"/>
        <v>5.1621324070947221</v>
      </c>
      <c r="CZ37" s="18">
        <f t="shared" si="53"/>
        <v>41</v>
      </c>
      <c r="DA37" s="18">
        <f t="shared" si="54"/>
        <v>5.1621324070947221</v>
      </c>
      <c r="DB37" s="18">
        <f t="shared" si="55"/>
        <v>51</v>
      </c>
      <c r="DC37" s="18">
        <v>0</v>
      </c>
      <c r="DD37" s="18">
        <f t="shared" si="56"/>
        <v>12698.845721453015</v>
      </c>
      <c r="DE37" s="18">
        <f t="shared" si="57"/>
        <v>-0.51621324070947217</v>
      </c>
      <c r="DF37" s="16">
        <f t="shared" si="58"/>
        <v>26.326875276183081</v>
      </c>
      <c r="DG37" s="17">
        <f>(Design!$N$71-'Area A'!DF37)/'Area A'!DE37</f>
        <v>45.479025768337472</v>
      </c>
      <c r="DH37" s="18">
        <v>0</v>
      </c>
      <c r="DI37" s="18">
        <v>0</v>
      </c>
      <c r="DJ37" s="18">
        <f t="shared" si="59"/>
        <v>45.479025768337472</v>
      </c>
      <c r="DK37" s="18">
        <f t="shared" si="60"/>
        <v>45.479025768337472</v>
      </c>
      <c r="DL37" s="18">
        <f>Design!$N$71</f>
        <v>2.85</v>
      </c>
      <c r="DM37" s="18">
        <f t="shared" si="61"/>
        <v>51</v>
      </c>
      <c r="DN37" s="18">
        <v>0</v>
      </c>
      <c r="DO37" s="16">
        <f t="shared" si="62"/>
        <v>4360.5</v>
      </c>
      <c r="DP37" s="19">
        <f t="shared" si="63"/>
        <v>8338.3457214530154</v>
      </c>
      <c r="DQ37" s="68">
        <f t="shared" si="64"/>
        <v>41</v>
      </c>
      <c r="DR37" s="18">
        <f>'Ohio Intensities'!V37</f>
        <v>3.3020450334491174</v>
      </c>
      <c r="DS37" s="17">
        <f>Design!$I$24*'Area A'!DR37*Design!$I$23</f>
        <v>5.6795174575324854</v>
      </c>
      <c r="DT37" s="18">
        <v>0</v>
      </c>
      <c r="DU37" s="18">
        <v>0</v>
      </c>
      <c r="DV37" s="18">
        <f>Design!$I$22</f>
        <v>10</v>
      </c>
      <c r="DW37" s="18">
        <f t="shared" si="65"/>
        <v>5.6795174575324854</v>
      </c>
      <c r="DX37" s="18">
        <f t="shared" si="66"/>
        <v>41</v>
      </c>
      <c r="DY37" s="18">
        <f t="shared" si="67"/>
        <v>5.6795174575324854</v>
      </c>
      <c r="DZ37" s="18">
        <f t="shared" si="68"/>
        <v>51</v>
      </c>
      <c r="EA37" s="18">
        <v>0</v>
      </c>
      <c r="EB37" s="18">
        <f t="shared" si="69"/>
        <v>13971.612945529912</v>
      </c>
      <c r="EC37" s="18">
        <f t="shared" si="70"/>
        <v>-0.56795174575324858</v>
      </c>
      <c r="ED37" s="16">
        <f t="shared" si="71"/>
        <v>28.965539033415681</v>
      </c>
      <c r="EE37" s="17">
        <f>(Design!$N$72-'Area A'!ED37)/'Area A'!EC37</f>
        <v>45.981968061001076</v>
      </c>
      <c r="EF37" s="18">
        <v>0</v>
      </c>
      <c r="EG37" s="18">
        <v>0</v>
      </c>
      <c r="EH37" s="18">
        <f t="shared" si="72"/>
        <v>45.981968061001076</v>
      </c>
      <c r="EI37" s="18">
        <f t="shared" si="73"/>
        <v>45.981968061001076</v>
      </c>
      <c r="EJ37" s="18">
        <f>Design!$N$72</f>
        <v>2.85</v>
      </c>
      <c r="EK37" s="18">
        <f t="shared" si="74"/>
        <v>51</v>
      </c>
      <c r="EL37" s="18">
        <v>0</v>
      </c>
      <c r="EM37" s="16">
        <f t="shared" si="75"/>
        <v>4360.5000000000009</v>
      </c>
      <c r="EN37" s="19">
        <f t="shared" si="76"/>
        <v>9611.1129455299124</v>
      </c>
      <c r="EO37" s="19">
        <f t="shared" si="77"/>
        <v>41</v>
      </c>
    </row>
    <row r="38" spans="1:145" x14ac:dyDescent="0.25">
      <c r="A38" s="68">
        <f t="shared" si="78"/>
        <v>42</v>
      </c>
      <c r="B38" s="18">
        <f>'Ohio Intensities'!B38</f>
        <v>1.5764810809239864</v>
      </c>
      <c r="C38" s="17">
        <f>Design!$I$24*'Area A'!B38*Design!$I$23</f>
        <v>2.7115474591892585</v>
      </c>
      <c r="D38" s="18">
        <v>0</v>
      </c>
      <c r="E38" s="18">
        <v>0</v>
      </c>
      <c r="F38" s="18">
        <f>Design!$I$22</f>
        <v>10</v>
      </c>
      <c r="G38" s="18">
        <f t="shared" si="2"/>
        <v>2.7115474591892585</v>
      </c>
      <c r="H38" s="18">
        <f t="shared" si="3"/>
        <v>42</v>
      </c>
      <c r="I38" s="18">
        <f t="shared" si="4"/>
        <v>2.7115474591892585</v>
      </c>
      <c r="J38" s="18">
        <f t="shared" si="5"/>
        <v>52</v>
      </c>
      <c r="K38" s="18">
        <v>0</v>
      </c>
      <c r="L38" s="18">
        <f t="shared" si="6"/>
        <v>6833.0995971569318</v>
      </c>
      <c r="M38" s="18">
        <f t="shared" si="7"/>
        <v>-0.27115474591892585</v>
      </c>
      <c r="N38" s="16">
        <f t="shared" si="8"/>
        <v>14.100046787784144</v>
      </c>
      <c r="O38" s="17">
        <f>(Design!$N$67-'Area A'!N38)/'Area A'!M38</f>
        <v>44.439741399131023</v>
      </c>
      <c r="P38" s="18">
        <v>0</v>
      </c>
      <c r="Q38" s="18">
        <v>0</v>
      </c>
      <c r="R38" s="18">
        <f t="shared" si="9"/>
        <v>44.439741399131023</v>
      </c>
      <c r="S38" s="18">
        <f t="shared" si="10"/>
        <v>44.439741399131023</v>
      </c>
      <c r="T38" s="18">
        <f>Design!$N$67</f>
        <v>2.0499999999999998</v>
      </c>
      <c r="U38" s="18">
        <f t="shared" ref="U38:U69" si="79">J38</f>
        <v>52</v>
      </c>
      <c r="V38" s="18">
        <v>0</v>
      </c>
      <c r="W38" s="16">
        <f t="shared" si="11"/>
        <v>3198</v>
      </c>
      <c r="X38" s="19">
        <f t="shared" si="12"/>
        <v>3635.0995971569318</v>
      </c>
      <c r="Y38" s="68">
        <f t="shared" ref="Y38:Y69" si="80">A38</f>
        <v>42</v>
      </c>
      <c r="Z38" s="18">
        <f>'Ohio Intensities'!F38</f>
        <v>1.9663875495202918</v>
      </c>
      <c r="AA38" s="17">
        <f>Design!$I$24*'Area A'!Z38*Design!$I$23</f>
        <v>3.382186585174904</v>
      </c>
      <c r="AB38" s="18">
        <v>0</v>
      </c>
      <c r="AC38" s="18">
        <v>0</v>
      </c>
      <c r="AD38" s="18">
        <f>Design!$I$22</f>
        <v>10</v>
      </c>
      <c r="AE38" s="18">
        <f t="shared" si="13"/>
        <v>3.382186585174904</v>
      </c>
      <c r="AF38" s="18">
        <f t="shared" si="14"/>
        <v>42</v>
      </c>
      <c r="AG38" s="18">
        <f t="shared" si="15"/>
        <v>3.382186585174904</v>
      </c>
      <c r="AH38" s="18">
        <f t="shared" si="16"/>
        <v>52</v>
      </c>
      <c r="AI38" s="18">
        <v>0</v>
      </c>
      <c r="AJ38" s="18">
        <f t="shared" si="17"/>
        <v>8523.110194640758</v>
      </c>
      <c r="AK38" s="18">
        <f t="shared" si="18"/>
        <v>-0.33821865851749039</v>
      </c>
      <c r="AL38" s="16">
        <f t="shared" si="19"/>
        <v>17.5873702429095</v>
      </c>
      <c r="AM38" s="17">
        <f>(Design!$N$68-'Area A'!AL38)/'Area A'!AK38</f>
        <v>44.60833210397611</v>
      </c>
      <c r="AN38" s="18">
        <v>0</v>
      </c>
      <c r="AO38" s="18">
        <v>0</v>
      </c>
      <c r="AP38" s="18">
        <f t="shared" si="20"/>
        <v>44.60833210397611</v>
      </c>
      <c r="AQ38" s="18">
        <f t="shared" si="21"/>
        <v>44.60833210397611</v>
      </c>
      <c r="AR38" s="18">
        <f>Design!$N$68</f>
        <v>2.5</v>
      </c>
      <c r="AS38" s="18">
        <f t="shared" si="22"/>
        <v>52</v>
      </c>
      <c r="AT38" s="18">
        <v>0</v>
      </c>
      <c r="AU38" s="16">
        <f t="shared" si="23"/>
        <v>3900</v>
      </c>
      <c r="AV38" s="19">
        <f t="shared" si="24"/>
        <v>4623.110194640758</v>
      </c>
      <c r="AW38" s="68">
        <f t="shared" si="25"/>
        <v>42</v>
      </c>
      <c r="AX38" s="18">
        <f>'Ohio Intensities'!J38</f>
        <v>2.2671040511478564</v>
      </c>
      <c r="AY38" s="17">
        <f>Design!$I$24*'Area A'!AX38*Design!$I$23</f>
        <v>3.8994189679743156</v>
      </c>
      <c r="AZ38" s="18">
        <v>0</v>
      </c>
      <c r="BA38" s="18">
        <v>0</v>
      </c>
      <c r="BB38" s="18">
        <f>Design!$I$22</f>
        <v>10</v>
      </c>
      <c r="BC38" s="18">
        <f t="shared" si="26"/>
        <v>3.8994189679743156</v>
      </c>
      <c r="BD38" s="18">
        <f t="shared" si="27"/>
        <v>42</v>
      </c>
      <c r="BE38" s="18">
        <f t="shared" si="28"/>
        <v>3.8994189679743156</v>
      </c>
      <c r="BF38" s="18">
        <f t="shared" si="29"/>
        <v>52</v>
      </c>
      <c r="BG38" s="18">
        <v>0</v>
      </c>
      <c r="BH38" s="18">
        <f t="shared" si="30"/>
        <v>9826.5357992952759</v>
      </c>
      <c r="BI38" s="18">
        <f t="shared" si="31"/>
        <v>-0.38994189679743158</v>
      </c>
      <c r="BJ38" s="16">
        <f t="shared" si="32"/>
        <v>20.276978633466442</v>
      </c>
      <c r="BK38" s="17">
        <f>(Design!$N$69-'Area A'!BJ38)/'Area A'!BI38</f>
        <v>44.691218811297595</v>
      </c>
      <c r="BL38" s="18">
        <v>0</v>
      </c>
      <c r="BM38" s="18">
        <v>0</v>
      </c>
      <c r="BN38" s="18">
        <f t="shared" si="33"/>
        <v>44.691218811297595</v>
      </c>
      <c r="BO38" s="18">
        <f t="shared" si="34"/>
        <v>44.691218811297595</v>
      </c>
      <c r="BP38" s="18">
        <f>Design!$N$69</f>
        <v>2.85</v>
      </c>
      <c r="BQ38" s="18">
        <f t="shared" si="35"/>
        <v>52</v>
      </c>
      <c r="BR38" s="18">
        <v>0</v>
      </c>
      <c r="BS38" s="16">
        <f t="shared" si="36"/>
        <v>4446.0000000000009</v>
      </c>
      <c r="BT38" s="19">
        <f t="shared" si="37"/>
        <v>5380.535799295275</v>
      </c>
      <c r="BU38" s="68">
        <f t="shared" si="38"/>
        <v>42</v>
      </c>
      <c r="BV38" s="18">
        <f>'Ohio Intensities'!N38</f>
        <v>2.6583780197128206</v>
      </c>
      <c r="BW38" s="17">
        <f>Design!$I$24*'Area A'!BV38*Design!$I$23</f>
        <v>4.5724101939060544</v>
      </c>
      <c r="BX38" s="18">
        <v>0</v>
      </c>
      <c r="BY38" s="18">
        <v>0</v>
      </c>
      <c r="BZ38" s="18">
        <f>Design!$I$22</f>
        <v>10</v>
      </c>
      <c r="CA38" s="18">
        <f t="shared" si="39"/>
        <v>4.5724101939060544</v>
      </c>
      <c r="CB38" s="18">
        <f t="shared" si="40"/>
        <v>42</v>
      </c>
      <c r="CC38" s="18">
        <f t="shared" si="41"/>
        <v>4.5724101939060544</v>
      </c>
      <c r="CD38" s="18">
        <f t="shared" si="42"/>
        <v>52</v>
      </c>
      <c r="CE38" s="18">
        <v>0</v>
      </c>
      <c r="CF38" s="18">
        <f t="shared" si="43"/>
        <v>11522.473688643257</v>
      </c>
      <c r="CG38" s="18">
        <f t="shared" si="44"/>
        <v>-0.45724101939060546</v>
      </c>
      <c r="CH38" s="16">
        <f t="shared" si="45"/>
        <v>23.776533008311485</v>
      </c>
      <c r="CI38" s="17">
        <f>(Design!$N$70-'Area A'!CH38)/'Area A'!CG38</f>
        <v>45.766963419427292</v>
      </c>
      <c r="CJ38" s="18">
        <v>0</v>
      </c>
      <c r="CK38" s="18">
        <v>0</v>
      </c>
      <c r="CL38" s="18">
        <f t="shared" si="46"/>
        <v>45.766963419427292</v>
      </c>
      <c r="CM38" s="18">
        <f t="shared" si="47"/>
        <v>45.766963419427292</v>
      </c>
      <c r="CN38" s="18">
        <f>Design!$N$70</f>
        <v>2.85</v>
      </c>
      <c r="CO38" s="18">
        <f t="shared" si="48"/>
        <v>52</v>
      </c>
      <c r="CP38" s="18">
        <v>0</v>
      </c>
      <c r="CQ38" s="16">
        <f t="shared" si="49"/>
        <v>4446</v>
      </c>
      <c r="CR38" s="19">
        <f t="shared" si="50"/>
        <v>7076.4736886432565</v>
      </c>
      <c r="CS38" s="68">
        <f t="shared" si="51"/>
        <v>42</v>
      </c>
      <c r="CT38" s="18">
        <f>'Ohio Intensities'!R38</f>
        <v>2.9566548068843757</v>
      </c>
      <c r="CU38" s="17">
        <f>Design!$I$24*'Area A'!CT38*Design!$I$23</f>
        <v>5.085446267841129</v>
      </c>
      <c r="CV38" s="18">
        <v>0</v>
      </c>
      <c r="CW38" s="18">
        <v>0</v>
      </c>
      <c r="CX38" s="18">
        <f>Design!$I$22</f>
        <v>10</v>
      </c>
      <c r="CY38" s="18">
        <f t="shared" si="52"/>
        <v>5.085446267841129</v>
      </c>
      <c r="CZ38" s="18">
        <f t="shared" si="53"/>
        <v>42</v>
      </c>
      <c r="DA38" s="18">
        <f t="shared" si="54"/>
        <v>5.085446267841129</v>
      </c>
      <c r="DB38" s="18">
        <f t="shared" si="55"/>
        <v>52</v>
      </c>
      <c r="DC38" s="18">
        <v>0</v>
      </c>
      <c r="DD38" s="18">
        <f t="shared" si="56"/>
        <v>12815.324594959644</v>
      </c>
      <c r="DE38" s="18">
        <f t="shared" si="57"/>
        <v>-0.50854462678411294</v>
      </c>
      <c r="DF38" s="16">
        <f t="shared" si="58"/>
        <v>26.44432059277387</v>
      </c>
      <c r="DG38" s="17">
        <f>(Design!$N$71-'Area A'!DF38)/'Area A'!DE38</f>
        <v>46.395772072113772</v>
      </c>
      <c r="DH38" s="18">
        <v>0</v>
      </c>
      <c r="DI38" s="18">
        <v>0</v>
      </c>
      <c r="DJ38" s="18">
        <f t="shared" si="59"/>
        <v>46.395772072113772</v>
      </c>
      <c r="DK38" s="18">
        <f t="shared" si="60"/>
        <v>46.395772072113772</v>
      </c>
      <c r="DL38" s="18">
        <f>Design!$N$71</f>
        <v>2.85</v>
      </c>
      <c r="DM38" s="18">
        <f t="shared" si="61"/>
        <v>52</v>
      </c>
      <c r="DN38" s="18">
        <v>0</v>
      </c>
      <c r="DO38" s="16">
        <f t="shared" si="62"/>
        <v>4446</v>
      </c>
      <c r="DP38" s="19">
        <f t="shared" si="63"/>
        <v>8369.3245949596439</v>
      </c>
      <c r="DQ38" s="68">
        <f t="shared" si="64"/>
        <v>42</v>
      </c>
      <c r="DR38" s="18">
        <f>'Ohio Intensities'!V38</f>
        <v>3.254509381809946</v>
      </c>
      <c r="DS38" s="17">
        <f>Design!$I$24*'Area A'!DR38*Design!$I$23</f>
        <v>5.5977561367131106</v>
      </c>
      <c r="DT38" s="18">
        <v>0</v>
      </c>
      <c r="DU38" s="18">
        <v>0</v>
      </c>
      <c r="DV38" s="18">
        <f>Design!$I$22</f>
        <v>10</v>
      </c>
      <c r="DW38" s="18">
        <f t="shared" si="65"/>
        <v>5.5977561367131106</v>
      </c>
      <c r="DX38" s="18">
        <f t="shared" si="66"/>
        <v>42</v>
      </c>
      <c r="DY38" s="18">
        <f t="shared" si="67"/>
        <v>5.5977561367131106</v>
      </c>
      <c r="DZ38" s="18">
        <f t="shared" si="68"/>
        <v>52</v>
      </c>
      <c r="EA38" s="18">
        <v>0</v>
      </c>
      <c r="EB38" s="18">
        <f t="shared" si="69"/>
        <v>14106.345464517039</v>
      </c>
      <c r="EC38" s="18">
        <f t="shared" si="70"/>
        <v>-0.55977561367131101</v>
      </c>
      <c r="ED38" s="16">
        <f t="shared" si="71"/>
        <v>29.10833191090817</v>
      </c>
      <c r="EE38" s="17">
        <f>(Design!$N$72-'Area A'!ED38)/'Area A'!EC38</f>
        <v>46.908674243045056</v>
      </c>
      <c r="EF38" s="18">
        <v>0</v>
      </c>
      <c r="EG38" s="18">
        <v>0</v>
      </c>
      <c r="EH38" s="18">
        <f t="shared" si="72"/>
        <v>46.908674243045056</v>
      </c>
      <c r="EI38" s="18">
        <f t="shared" si="73"/>
        <v>46.908674243045056</v>
      </c>
      <c r="EJ38" s="18">
        <f>Design!$N$72</f>
        <v>2.85</v>
      </c>
      <c r="EK38" s="18">
        <f t="shared" si="74"/>
        <v>52</v>
      </c>
      <c r="EL38" s="18">
        <v>0</v>
      </c>
      <c r="EM38" s="16">
        <f t="shared" si="75"/>
        <v>4446</v>
      </c>
      <c r="EN38" s="19">
        <f t="shared" si="76"/>
        <v>9660.3454645170386</v>
      </c>
      <c r="EO38" s="19">
        <f t="shared" si="77"/>
        <v>42</v>
      </c>
    </row>
    <row r="39" spans="1:145" x14ac:dyDescent="0.25">
      <c r="A39" s="68">
        <f t="shared" si="78"/>
        <v>43</v>
      </c>
      <c r="B39" s="18">
        <f>'Ohio Intensities'!B39</f>
        <v>1.5504032579253335</v>
      </c>
      <c r="C39" s="17">
        <f>Design!$I$24*'Area A'!B39*Design!$I$23</f>
        <v>2.6666936036315754</v>
      </c>
      <c r="D39" s="18">
        <v>0</v>
      </c>
      <c r="E39" s="18">
        <v>0</v>
      </c>
      <c r="F39" s="18">
        <f>Design!$I$22</f>
        <v>10</v>
      </c>
      <c r="G39" s="18">
        <f t="shared" si="2"/>
        <v>2.6666936036315754</v>
      </c>
      <c r="H39" s="18">
        <f t="shared" si="3"/>
        <v>43</v>
      </c>
      <c r="I39" s="18">
        <f t="shared" si="4"/>
        <v>2.6666936036315754</v>
      </c>
      <c r="J39" s="18">
        <f t="shared" si="5"/>
        <v>53</v>
      </c>
      <c r="K39" s="18">
        <v>0</v>
      </c>
      <c r="L39" s="18">
        <f t="shared" si="6"/>
        <v>6880.0694973694635</v>
      </c>
      <c r="M39" s="18">
        <f t="shared" si="7"/>
        <v>-0.26666936036315753</v>
      </c>
      <c r="N39" s="16">
        <f t="shared" si="8"/>
        <v>14.13347609924735</v>
      </c>
      <c r="O39" s="17">
        <f>(Design!$N$67-'Area A'!N39)/'Area A'!M39</f>
        <v>45.312577653434744</v>
      </c>
      <c r="P39" s="18">
        <v>0</v>
      </c>
      <c r="Q39" s="18">
        <v>0</v>
      </c>
      <c r="R39" s="18">
        <f t="shared" si="9"/>
        <v>45.312577653434744</v>
      </c>
      <c r="S39" s="18">
        <f t="shared" si="10"/>
        <v>45.312577653434744</v>
      </c>
      <c r="T39" s="18">
        <f>Design!$N$67</f>
        <v>2.0499999999999998</v>
      </c>
      <c r="U39" s="18">
        <f t="shared" si="79"/>
        <v>53</v>
      </c>
      <c r="V39" s="18">
        <v>0</v>
      </c>
      <c r="W39" s="16">
        <f t="shared" si="11"/>
        <v>3259.4999999999995</v>
      </c>
      <c r="X39" s="19">
        <f t="shared" si="12"/>
        <v>3620.569497369464</v>
      </c>
      <c r="Y39" s="68">
        <f t="shared" si="80"/>
        <v>43</v>
      </c>
      <c r="Z39" s="18">
        <f>'Ohio Intensities'!F39</f>
        <v>1.9349179908656062</v>
      </c>
      <c r="AA39" s="17">
        <f>Design!$I$24*'Area A'!Z39*Design!$I$23</f>
        <v>3.3280589442888449</v>
      </c>
      <c r="AB39" s="18">
        <v>0</v>
      </c>
      <c r="AC39" s="18">
        <v>0</v>
      </c>
      <c r="AD39" s="18">
        <f>Design!$I$22</f>
        <v>10</v>
      </c>
      <c r="AE39" s="18">
        <f t="shared" si="13"/>
        <v>3.3280589442888449</v>
      </c>
      <c r="AF39" s="18">
        <f t="shared" si="14"/>
        <v>43</v>
      </c>
      <c r="AG39" s="18">
        <f t="shared" si="15"/>
        <v>3.3280589442888449</v>
      </c>
      <c r="AH39" s="18">
        <f t="shared" si="16"/>
        <v>53</v>
      </c>
      <c r="AI39" s="18">
        <v>0</v>
      </c>
      <c r="AJ39" s="18">
        <f t="shared" si="17"/>
        <v>8586.3920762652197</v>
      </c>
      <c r="AK39" s="18">
        <f t="shared" si="18"/>
        <v>-0.33280589442888447</v>
      </c>
      <c r="AL39" s="16">
        <f t="shared" si="19"/>
        <v>17.638712404730878</v>
      </c>
      <c r="AM39" s="17">
        <f>(Design!$N$68-'Area A'!AL39)/'Area A'!AK39</f>
        <v>45.488113816943795</v>
      </c>
      <c r="AN39" s="18">
        <v>0</v>
      </c>
      <c r="AO39" s="18">
        <v>0</v>
      </c>
      <c r="AP39" s="18">
        <f t="shared" si="20"/>
        <v>45.488113816943795</v>
      </c>
      <c r="AQ39" s="18">
        <f t="shared" si="21"/>
        <v>45.488113816943795</v>
      </c>
      <c r="AR39" s="18">
        <f>Design!$N$68</f>
        <v>2.5</v>
      </c>
      <c r="AS39" s="18">
        <f t="shared" si="22"/>
        <v>53</v>
      </c>
      <c r="AT39" s="18">
        <v>0</v>
      </c>
      <c r="AU39" s="16">
        <f t="shared" si="23"/>
        <v>3975</v>
      </c>
      <c r="AV39" s="19">
        <f t="shared" si="24"/>
        <v>4611.3920762652197</v>
      </c>
      <c r="AW39" s="68">
        <f t="shared" si="25"/>
        <v>43</v>
      </c>
      <c r="AX39" s="18">
        <f>'Ohio Intensities'!J39</f>
        <v>2.2317019321197575</v>
      </c>
      <c r="AY39" s="17">
        <f>Design!$I$24*'Area A'!AX39*Design!$I$23</f>
        <v>3.8385273232459856</v>
      </c>
      <c r="AZ39" s="18">
        <v>0</v>
      </c>
      <c r="BA39" s="18">
        <v>0</v>
      </c>
      <c r="BB39" s="18">
        <f>Design!$I$22</f>
        <v>10</v>
      </c>
      <c r="BC39" s="18">
        <f t="shared" si="26"/>
        <v>3.8385273232459856</v>
      </c>
      <c r="BD39" s="18">
        <f t="shared" si="27"/>
        <v>43</v>
      </c>
      <c r="BE39" s="18">
        <f t="shared" si="28"/>
        <v>3.8385273232459856</v>
      </c>
      <c r="BF39" s="18">
        <f t="shared" si="29"/>
        <v>53</v>
      </c>
      <c r="BG39" s="18">
        <v>0</v>
      </c>
      <c r="BH39" s="18">
        <f t="shared" si="30"/>
        <v>9903.400493974641</v>
      </c>
      <c r="BI39" s="18">
        <f t="shared" si="31"/>
        <v>-0.38385273232459854</v>
      </c>
      <c r="BJ39" s="16">
        <f t="shared" si="32"/>
        <v>20.344194813203721</v>
      </c>
      <c r="BK39" s="17">
        <f>(Design!$N$69-'Area A'!BJ39)/'Area A'!BI39</f>
        <v>45.575277547874926</v>
      </c>
      <c r="BL39" s="18">
        <v>0</v>
      </c>
      <c r="BM39" s="18">
        <v>0</v>
      </c>
      <c r="BN39" s="18">
        <f t="shared" si="33"/>
        <v>45.575277547874926</v>
      </c>
      <c r="BO39" s="18">
        <f t="shared" si="34"/>
        <v>45.575277547874926</v>
      </c>
      <c r="BP39" s="18">
        <f>Design!$N$69</f>
        <v>2.85</v>
      </c>
      <c r="BQ39" s="18">
        <f t="shared" si="35"/>
        <v>53</v>
      </c>
      <c r="BR39" s="18">
        <v>0</v>
      </c>
      <c r="BS39" s="16">
        <f t="shared" si="36"/>
        <v>4531.5</v>
      </c>
      <c r="BT39" s="19">
        <f t="shared" si="37"/>
        <v>5371.900493974641</v>
      </c>
      <c r="BU39" s="68">
        <f t="shared" si="38"/>
        <v>43</v>
      </c>
      <c r="BV39" s="18">
        <f>'Ohio Intensities'!N39</f>
        <v>2.6183827335605101</v>
      </c>
      <c r="BW39" s="17">
        <f>Design!$I$24*'Area A'!BV39*Design!$I$23</f>
        <v>4.5036183017240798</v>
      </c>
      <c r="BX39" s="18">
        <v>0</v>
      </c>
      <c r="BY39" s="18">
        <v>0</v>
      </c>
      <c r="BZ39" s="18">
        <f>Design!$I$22</f>
        <v>10</v>
      </c>
      <c r="CA39" s="18">
        <f t="shared" si="39"/>
        <v>4.5036183017240798</v>
      </c>
      <c r="CB39" s="18">
        <f t="shared" si="40"/>
        <v>43</v>
      </c>
      <c r="CC39" s="18">
        <f t="shared" si="41"/>
        <v>4.5036183017240798</v>
      </c>
      <c r="CD39" s="18">
        <f t="shared" si="42"/>
        <v>53</v>
      </c>
      <c r="CE39" s="18">
        <v>0</v>
      </c>
      <c r="CF39" s="18">
        <f t="shared" si="43"/>
        <v>11619.335218448125</v>
      </c>
      <c r="CG39" s="18">
        <f t="shared" si="44"/>
        <v>-0.450361830172408</v>
      </c>
      <c r="CH39" s="16">
        <f t="shared" si="45"/>
        <v>23.869176999137622</v>
      </c>
      <c r="CI39" s="17">
        <f>(Design!$N$70-'Area A'!CH39)/'Area A'!CG39</f>
        <v>46.671754999954231</v>
      </c>
      <c r="CJ39" s="18">
        <v>0</v>
      </c>
      <c r="CK39" s="18">
        <v>0</v>
      </c>
      <c r="CL39" s="18">
        <f t="shared" si="46"/>
        <v>46.671754999954231</v>
      </c>
      <c r="CM39" s="18">
        <f t="shared" si="47"/>
        <v>46.671754999954231</v>
      </c>
      <c r="CN39" s="18">
        <f>Design!$N$70</f>
        <v>2.85</v>
      </c>
      <c r="CO39" s="18">
        <f t="shared" si="48"/>
        <v>53</v>
      </c>
      <c r="CP39" s="18">
        <v>0</v>
      </c>
      <c r="CQ39" s="16">
        <f t="shared" si="49"/>
        <v>4531.5</v>
      </c>
      <c r="CR39" s="19">
        <f t="shared" si="50"/>
        <v>7087.8352184481246</v>
      </c>
      <c r="CS39" s="68">
        <f t="shared" si="51"/>
        <v>43</v>
      </c>
      <c r="CT39" s="18">
        <f>'Ohio Intensities'!R39</f>
        <v>2.9135510194050229</v>
      </c>
      <c r="CU39" s="17">
        <f>Design!$I$24*'Area A'!CT39*Design!$I$23</f>
        <v>5.0113077533766424</v>
      </c>
      <c r="CV39" s="18">
        <v>0</v>
      </c>
      <c r="CW39" s="18">
        <v>0</v>
      </c>
      <c r="CX39" s="18">
        <f>Design!$I$22</f>
        <v>10</v>
      </c>
      <c r="CY39" s="18">
        <f t="shared" si="52"/>
        <v>5.0113077533766424</v>
      </c>
      <c r="CZ39" s="18">
        <f t="shared" si="53"/>
        <v>43</v>
      </c>
      <c r="DA39" s="18">
        <f t="shared" si="54"/>
        <v>5.0113077533766424</v>
      </c>
      <c r="DB39" s="18">
        <f t="shared" si="55"/>
        <v>53</v>
      </c>
      <c r="DC39" s="18">
        <v>0</v>
      </c>
      <c r="DD39" s="18">
        <f t="shared" si="56"/>
        <v>12929.17400371174</v>
      </c>
      <c r="DE39" s="18">
        <f t="shared" si="57"/>
        <v>-0.50113077533766426</v>
      </c>
      <c r="DF39" s="16">
        <f t="shared" si="58"/>
        <v>26.559931092896203</v>
      </c>
      <c r="DG39" s="17">
        <f>(Design!$N$71-'Area A'!DF39)/'Area A'!DE39</f>
        <v>47.312861751346922</v>
      </c>
      <c r="DH39" s="18">
        <v>0</v>
      </c>
      <c r="DI39" s="18">
        <v>0</v>
      </c>
      <c r="DJ39" s="18">
        <f t="shared" si="59"/>
        <v>47.312861751346922</v>
      </c>
      <c r="DK39" s="18">
        <f t="shared" si="60"/>
        <v>47.312861751346922</v>
      </c>
      <c r="DL39" s="18">
        <f>Design!$N$71</f>
        <v>2.85</v>
      </c>
      <c r="DM39" s="18">
        <f t="shared" si="61"/>
        <v>53</v>
      </c>
      <c r="DN39" s="18">
        <v>0</v>
      </c>
      <c r="DO39" s="16">
        <f t="shared" si="62"/>
        <v>4531.5</v>
      </c>
      <c r="DP39" s="19">
        <f t="shared" si="63"/>
        <v>8397.6740037117397</v>
      </c>
      <c r="DQ39" s="68">
        <f t="shared" si="64"/>
        <v>43</v>
      </c>
      <c r="DR39" s="18">
        <f>'Ohio Intensities'!V39</f>
        <v>3.2085358114603348</v>
      </c>
      <c r="DS39" s="17">
        <f>Design!$I$24*'Area A'!DR39*Design!$I$23</f>
        <v>5.5186815957117794</v>
      </c>
      <c r="DT39" s="18">
        <v>0</v>
      </c>
      <c r="DU39" s="18">
        <v>0</v>
      </c>
      <c r="DV39" s="18">
        <f>Design!$I$22</f>
        <v>10</v>
      </c>
      <c r="DW39" s="18">
        <f t="shared" si="65"/>
        <v>5.5186815957117794</v>
      </c>
      <c r="DX39" s="18">
        <f t="shared" si="66"/>
        <v>43</v>
      </c>
      <c r="DY39" s="18">
        <f t="shared" si="67"/>
        <v>5.5186815957117794</v>
      </c>
      <c r="DZ39" s="18">
        <f t="shared" si="68"/>
        <v>53</v>
      </c>
      <c r="EA39" s="18">
        <v>0</v>
      </c>
      <c r="EB39" s="18">
        <f t="shared" si="69"/>
        <v>14238.198516936391</v>
      </c>
      <c r="EC39" s="18">
        <f t="shared" si="70"/>
        <v>-0.55186815957117796</v>
      </c>
      <c r="ED39" s="16">
        <f t="shared" si="71"/>
        <v>29.249012457272432</v>
      </c>
      <c r="EE39" s="17">
        <f>(Design!$N$72-'Area A'!ED39)/'Area A'!EC39</f>
        <v>47.835723078833617</v>
      </c>
      <c r="EF39" s="18">
        <v>0</v>
      </c>
      <c r="EG39" s="18">
        <v>0</v>
      </c>
      <c r="EH39" s="18">
        <f t="shared" si="72"/>
        <v>47.835723078833617</v>
      </c>
      <c r="EI39" s="18">
        <f t="shared" si="73"/>
        <v>47.835723078833617</v>
      </c>
      <c r="EJ39" s="18">
        <f>Design!$N$72</f>
        <v>2.85</v>
      </c>
      <c r="EK39" s="18">
        <f t="shared" si="74"/>
        <v>53</v>
      </c>
      <c r="EL39" s="18">
        <v>0</v>
      </c>
      <c r="EM39" s="16">
        <f t="shared" si="75"/>
        <v>4531.4999999999991</v>
      </c>
      <c r="EN39" s="19">
        <f t="shared" si="76"/>
        <v>9706.6985169363907</v>
      </c>
      <c r="EO39" s="19">
        <f t="shared" si="77"/>
        <v>43</v>
      </c>
    </row>
    <row r="40" spans="1:145" x14ac:dyDescent="0.25">
      <c r="A40" s="68">
        <f t="shared" si="78"/>
        <v>44</v>
      </c>
      <c r="B40" s="18">
        <f>'Ohio Intensities'!B40</f>
        <v>1.5252413563832246</v>
      </c>
      <c r="C40" s="17">
        <f>Design!$I$24*'Area A'!B40*Design!$I$23</f>
        <v>2.6234151329791477</v>
      </c>
      <c r="D40" s="18">
        <v>0</v>
      </c>
      <c r="E40" s="18">
        <v>0</v>
      </c>
      <c r="F40" s="18">
        <f>Design!$I$22</f>
        <v>10</v>
      </c>
      <c r="G40" s="18">
        <f t="shared" si="2"/>
        <v>2.6234151329791477</v>
      </c>
      <c r="H40" s="18">
        <f t="shared" si="3"/>
        <v>44</v>
      </c>
      <c r="I40" s="18">
        <f t="shared" si="4"/>
        <v>2.6234151329791477</v>
      </c>
      <c r="J40" s="18">
        <f t="shared" si="5"/>
        <v>54</v>
      </c>
      <c r="K40" s="18">
        <v>0</v>
      </c>
      <c r="L40" s="18">
        <f t="shared" si="6"/>
        <v>6925.8159510649493</v>
      </c>
      <c r="M40" s="18">
        <f t="shared" si="7"/>
        <v>-0.26234151329791477</v>
      </c>
      <c r="N40" s="16">
        <f t="shared" si="8"/>
        <v>14.166441718087398</v>
      </c>
      <c r="O40" s="17">
        <f>(Design!$N$67-'Area A'!N40)/'Area A'!M40</f>
        <v>46.185758272759436</v>
      </c>
      <c r="P40" s="18">
        <v>0</v>
      </c>
      <c r="Q40" s="18">
        <v>0</v>
      </c>
      <c r="R40" s="18">
        <f t="shared" si="9"/>
        <v>46.185758272759436</v>
      </c>
      <c r="S40" s="18">
        <f t="shared" si="10"/>
        <v>46.185758272759436</v>
      </c>
      <c r="T40" s="18">
        <f>Design!$N$67</f>
        <v>2.0499999999999998</v>
      </c>
      <c r="U40" s="18">
        <f t="shared" si="79"/>
        <v>54</v>
      </c>
      <c r="V40" s="18">
        <v>0</v>
      </c>
      <c r="W40" s="16">
        <f t="shared" si="11"/>
        <v>3320.9999999999995</v>
      </c>
      <c r="X40" s="19">
        <f t="shared" si="12"/>
        <v>3604.8159510649498</v>
      </c>
      <c r="Y40" s="68">
        <f t="shared" si="80"/>
        <v>44</v>
      </c>
      <c r="Z40" s="18">
        <f>'Ohio Intensities'!F40</f>
        <v>1.9045236575055486</v>
      </c>
      <c r="AA40" s="17">
        <f>Design!$I$24*'Area A'!Z40*Design!$I$23</f>
        <v>3.2757806909095457</v>
      </c>
      <c r="AB40" s="18">
        <v>0</v>
      </c>
      <c r="AC40" s="18">
        <v>0</v>
      </c>
      <c r="AD40" s="18">
        <f>Design!$I$22</f>
        <v>10</v>
      </c>
      <c r="AE40" s="18">
        <f t="shared" si="13"/>
        <v>3.2757806909095457</v>
      </c>
      <c r="AF40" s="18">
        <f t="shared" si="14"/>
        <v>44</v>
      </c>
      <c r="AG40" s="18">
        <f t="shared" si="15"/>
        <v>3.2757806909095457</v>
      </c>
      <c r="AH40" s="18">
        <f t="shared" si="16"/>
        <v>54</v>
      </c>
      <c r="AI40" s="18">
        <v>0</v>
      </c>
      <c r="AJ40" s="18">
        <f t="shared" si="17"/>
        <v>8648.0610240011993</v>
      </c>
      <c r="AK40" s="18">
        <f t="shared" si="18"/>
        <v>-0.32757806909095455</v>
      </c>
      <c r="AL40" s="16">
        <f t="shared" si="19"/>
        <v>17.689215730911545</v>
      </c>
      <c r="AM40" s="17">
        <f>(Design!$N$68-'Area A'!AL40)/'Area A'!AK40</f>
        <v>46.368231466356633</v>
      </c>
      <c r="AN40" s="18">
        <v>0</v>
      </c>
      <c r="AO40" s="18">
        <v>0</v>
      </c>
      <c r="AP40" s="18">
        <f t="shared" si="20"/>
        <v>46.368231466356633</v>
      </c>
      <c r="AQ40" s="18">
        <f t="shared" si="21"/>
        <v>46.368231466356633</v>
      </c>
      <c r="AR40" s="18">
        <f>Design!$N$68</f>
        <v>2.5</v>
      </c>
      <c r="AS40" s="18">
        <f t="shared" si="22"/>
        <v>54</v>
      </c>
      <c r="AT40" s="18">
        <v>0</v>
      </c>
      <c r="AU40" s="16">
        <f t="shared" si="23"/>
        <v>4050</v>
      </c>
      <c r="AV40" s="19">
        <f t="shared" si="24"/>
        <v>4598.0610240011993</v>
      </c>
      <c r="AW40" s="68">
        <f t="shared" si="25"/>
        <v>44</v>
      </c>
      <c r="AX40" s="18">
        <f>'Ohio Intensities'!J40</f>
        <v>2.1974871826977984</v>
      </c>
      <c r="AY40" s="17">
        <f>Design!$I$24*'Area A'!AX40*Design!$I$23</f>
        <v>3.7796779542402157</v>
      </c>
      <c r="AZ40" s="18">
        <v>0</v>
      </c>
      <c r="BA40" s="18">
        <v>0</v>
      </c>
      <c r="BB40" s="18">
        <f>Design!$I$22</f>
        <v>10</v>
      </c>
      <c r="BC40" s="18">
        <f t="shared" si="26"/>
        <v>3.7796779542402157</v>
      </c>
      <c r="BD40" s="18">
        <f t="shared" si="27"/>
        <v>44</v>
      </c>
      <c r="BE40" s="18">
        <f t="shared" si="28"/>
        <v>3.7796779542402157</v>
      </c>
      <c r="BF40" s="18">
        <f t="shared" si="29"/>
        <v>54</v>
      </c>
      <c r="BG40" s="18">
        <v>0</v>
      </c>
      <c r="BH40" s="18">
        <f t="shared" si="30"/>
        <v>9978.3497991941695</v>
      </c>
      <c r="BI40" s="18">
        <f t="shared" si="31"/>
        <v>-0.37796779542402159</v>
      </c>
      <c r="BJ40" s="16">
        <f t="shared" si="32"/>
        <v>20.410260952897168</v>
      </c>
      <c r="BK40" s="17">
        <f>(Design!$N$69-'Area A'!BJ40)/'Area A'!BI40</f>
        <v>46.459675045058432</v>
      </c>
      <c r="BL40" s="18">
        <v>0</v>
      </c>
      <c r="BM40" s="18">
        <v>0</v>
      </c>
      <c r="BN40" s="18">
        <f t="shared" si="33"/>
        <v>46.459675045058432</v>
      </c>
      <c r="BO40" s="18">
        <f t="shared" si="34"/>
        <v>46.459675045058432</v>
      </c>
      <c r="BP40" s="18">
        <f>Design!$N$69</f>
        <v>2.85</v>
      </c>
      <c r="BQ40" s="18">
        <f t="shared" si="35"/>
        <v>54</v>
      </c>
      <c r="BR40" s="18">
        <v>0</v>
      </c>
      <c r="BS40" s="16">
        <f t="shared" si="36"/>
        <v>4617</v>
      </c>
      <c r="BT40" s="19">
        <f t="shared" si="37"/>
        <v>5361.3497991941695</v>
      </c>
      <c r="BU40" s="68">
        <f t="shared" si="38"/>
        <v>44</v>
      </c>
      <c r="BV40" s="18">
        <f>'Ohio Intensities'!N40</f>
        <v>2.5797066694340676</v>
      </c>
      <c r="BW40" s="17">
        <f>Design!$I$24*'Area A'!BV40*Design!$I$23</f>
        <v>4.4370954714265993</v>
      </c>
      <c r="BX40" s="18">
        <v>0</v>
      </c>
      <c r="BY40" s="18">
        <v>0</v>
      </c>
      <c r="BZ40" s="18">
        <f>Design!$I$22</f>
        <v>10</v>
      </c>
      <c r="CA40" s="18">
        <f t="shared" si="39"/>
        <v>4.4370954714265993</v>
      </c>
      <c r="CB40" s="18">
        <f t="shared" si="40"/>
        <v>44</v>
      </c>
      <c r="CC40" s="18">
        <f t="shared" si="41"/>
        <v>4.4370954714265993</v>
      </c>
      <c r="CD40" s="18">
        <f t="shared" si="42"/>
        <v>54</v>
      </c>
      <c r="CE40" s="18">
        <v>0</v>
      </c>
      <c r="CF40" s="18">
        <f t="shared" si="43"/>
        <v>11713.932044566223</v>
      </c>
      <c r="CG40" s="18">
        <f t="shared" si="44"/>
        <v>-0.44370954714265992</v>
      </c>
      <c r="CH40" s="16">
        <f t="shared" si="45"/>
        <v>23.960315545703637</v>
      </c>
      <c r="CI40" s="17">
        <f>(Design!$N$70-'Area A'!CH40)/'Area A'!CG40</f>
        <v>47.576879248253633</v>
      </c>
      <c r="CJ40" s="18">
        <v>0</v>
      </c>
      <c r="CK40" s="18">
        <v>0</v>
      </c>
      <c r="CL40" s="18">
        <f t="shared" si="46"/>
        <v>47.576879248253633</v>
      </c>
      <c r="CM40" s="18">
        <f t="shared" si="47"/>
        <v>47.576879248253633</v>
      </c>
      <c r="CN40" s="18">
        <f>Design!$N$70</f>
        <v>2.85</v>
      </c>
      <c r="CO40" s="18">
        <f t="shared" si="48"/>
        <v>54</v>
      </c>
      <c r="CP40" s="18">
        <v>0</v>
      </c>
      <c r="CQ40" s="16">
        <f t="shared" si="49"/>
        <v>4617</v>
      </c>
      <c r="CR40" s="19">
        <f t="shared" si="50"/>
        <v>7096.9320445662233</v>
      </c>
      <c r="CS40" s="68">
        <f t="shared" si="51"/>
        <v>44</v>
      </c>
      <c r="CT40" s="18">
        <f>'Ohio Intensities'!R40</f>
        <v>2.8718529944709972</v>
      </c>
      <c r="CU40" s="17">
        <f>Design!$I$24*'Area A'!CT40*Design!$I$23</f>
        <v>4.9395871504901185</v>
      </c>
      <c r="CV40" s="18">
        <v>0</v>
      </c>
      <c r="CW40" s="18">
        <v>0</v>
      </c>
      <c r="CX40" s="18">
        <f>Design!$I$22</f>
        <v>10</v>
      </c>
      <c r="CY40" s="18">
        <f t="shared" si="52"/>
        <v>4.9395871504901185</v>
      </c>
      <c r="CZ40" s="18">
        <f t="shared" si="53"/>
        <v>44</v>
      </c>
      <c r="DA40" s="18">
        <f t="shared" si="54"/>
        <v>4.9395871504901185</v>
      </c>
      <c r="DB40" s="18">
        <f t="shared" si="55"/>
        <v>54</v>
      </c>
      <c r="DC40" s="18">
        <v>0</v>
      </c>
      <c r="DD40" s="18">
        <f t="shared" si="56"/>
        <v>13040.510077293913</v>
      </c>
      <c r="DE40" s="18">
        <f t="shared" si="57"/>
        <v>-0.49395871504901184</v>
      </c>
      <c r="DF40" s="16">
        <f t="shared" si="58"/>
        <v>26.673770612646642</v>
      </c>
      <c r="DG40" s="17">
        <f>(Design!$N$71-'Area A'!DF40)/'Area A'!DE40</f>
        <v>48.230287039844583</v>
      </c>
      <c r="DH40" s="18">
        <v>0</v>
      </c>
      <c r="DI40" s="18">
        <v>0</v>
      </c>
      <c r="DJ40" s="18">
        <f t="shared" si="59"/>
        <v>48.230287039844583</v>
      </c>
      <c r="DK40" s="18">
        <f t="shared" si="60"/>
        <v>48.230287039844583</v>
      </c>
      <c r="DL40" s="18">
        <f>Design!$N$71</f>
        <v>2.85</v>
      </c>
      <c r="DM40" s="18">
        <f t="shared" si="61"/>
        <v>54</v>
      </c>
      <c r="DN40" s="18">
        <v>0</v>
      </c>
      <c r="DO40" s="16">
        <f t="shared" si="62"/>
        <v>4617</v>
      </c>
      <c r="DP40" s="19">
        <f t="shared" si="63"/>
        <v>8423.5100772939131</v>
      </c>
      <c r="DQ40" s="68">
        <f t="shared" si="64"/>
        <v>44</v>
      </c>
      <c r="DR40" s="18">
        <f>'Ohio Intensities'!V40</f>
        <v>3.1640452064729727</v>
      </c>
      <c r="DS40" s="17">
        <f>Design!$I$24*'Area A'!DR40*Design!$I$23</f>
        <v>5.4421577551335165</v>
      </c>
      <c r="DT40" s="18">
        <v>0</v>
      </c>
      <c r="DU40" s="18">
        <v>0</v>
      </c>
      <c r="DV40" s="18">
        <f>Design!$I$22</f>
        <v>10</v>
      </c>
      <c r="DW40" s="18">
        <f t="shared" si="65"/>
        <v>5.4421577551335165</v>
      </c>
      <c r="DX40" s="18">
        <f t="shared" si="66"/>
        <v>44</v>
      </c>
      <c r="DY40" s="18">
        <f t="shared" si="67"/>
        <v>5.4421577551335165</v>
      </c>
      <c r="DZ40" s="18">
        <f t="shared" si="68"/>
        <v>54</v>
      </c>
      <c r="EA40" s="18">
        <v>0</v>
      </c>
      <c r="EB40" s="18">
        <f t="shared" si="69"/>
        <v>14367.296473552484</v>
      </c>
      <c r="EC40" s="18">
        <f t="shared" si="70"/>
        <v>-0.54421577551335165</v>
      </c>
      <c r="ED40" s="16">
        <f t="shared" si="71"/>
        <v>29.387651877720991</v>
      </c>
      <c r="EE40" s="17">
        <f>(Design!$N$72-'Area A'!ED40)/'Area A'!EC40</f>
        <v>48.763106605442239</v>
      </c>
      <c r="EF40" s="18">
        <v>0</v>
      </c>
      <c r="EG40" s="18">
        <v>0</v>
      </c>
      <c r="EH40" s="18">
        <f t="shared" si="72"/>
        <v>48.763106605442239</v>
      </c>
      <c r="EI40" s="18">
        <f t="shared" si="73"/>
        <v>48.763106605442239</v>
      </c>
      <c r="EJ40" s="18">
        <f>Design!$N$72</f>
        <v>2.85</v>
      </c>
      <c r="EK40" s="18">
        <f t="shared" si="74"/>
        <v>54</v>
      </c>
      <c r="EL40" s="18">
        <v>0</v>
      </c>
      <c r="EM40" s="16">
        <f t="shared" si="75"/>
        <v>4617</v>
      </c>
      <c r="EN40" s="19">
        <f t="shared" si="76"/>
        <v>9750.2964735524838</v>
      </c>
      <c r="EO40" s="19">
        <f t="shared" si="77"/>
        <v>44</v>
      </c>
    </row>
    <row r="41" spans="1:145" x14ac:dyDescent="0.25">
      <c r="A41" s="68">
        <f t="shared" si="78"/>
        <v>45</v>
      </c>
      <c r="B41" s="18">
        <f>'Ohio Intensities'!B41</f>
        <v>1.5009468191741295</v>
      </c>
      <c r="C41" s="17">
        <f>Design!$I$24*'Area A'!B41*Design!$I$23</f>
        <v>2.5816285289795045</v>
      </c>
      <c r="D41" s="18">
        <v>0</v>
      </c>
      <c r="E41" s="18">
        <v>0</v>
      </c>
      <c r="F41" s="18">
        <f>Design!$I$22</f>
        <v>10</v>
      </c>
      <c r="G41" s="18">
        <f t="shared" si="2"/>
        <v>2.5816285289795045</v>
      </c>
      <c r="H41" s="18">
        <f t="shared" si="3"/>
        <v>45</v>
      </c>
      <c r="I41" s="18">
        <f t="shared" si="4"/>
        <v>2.5816285289795045</v>
      </c>
      <c r="J41" s="18">
        <f t="shared" si="5"/>
        <v>55</v>
      </c>
      <c r="K41" s="18">
        <v>0</v>
      </c>
      <c r="L41" s="18">
        <f t="shared" si="6"/>
        <v>6970.3970282446617</v>
      </c>
      <c r="M41" s="18">
        <f t="shared" si="7"/>
        <v>-0.25816285289795043</v>
      </c>
      <c r="N41" s="16">
        <f t="shared" si="8"/>
        <v>14.198956909387274</v>
      </c>
      <c r="O41" s="17">
        <f>(Design!$N$67-'Area A'!N41)/'Area A'!M41</f>
        <v>47.059275852477704</v>
      </c>
      <c r="P41" s="18">
        <v>0</v>
      </c>
      <c r="Q41" s="18">
        <v>0</v>
      </c>
      <c r="R41" s="18">
        <f t="shared" si="9"/>
        <v>47.059275852477704</v>
      </c>
      <c r="S41" s="18">
        <f t="shared" si="10"/>
        <v>47.059275852477704</v>
      </c>
      <c r="T41" s="18">
        <f>Design!$N$67</f>
        <v>2.0499999999999998</v>
      </c>
      <c r="U41" s="18">
        <f t="shared" si="79"/>
        <v>55</v>
      </c>
      <c r="V41" s="18">
        <v>0</v>
      </c>
      <c r="W41" s="16">
        <f t="shared" si="11"/>
        <v>3382.5</v>
      </c>
      <c r="X41" s="19">
        <f t="shared" si="12"/>
        <v>3587.8970282446617</v>
      </c>
      <c r="Y41" s="68">
        <f t="shared" si="80"/>
        <v>45</v>
      </c>
      <c r="Z41" s="18">
        <f>'Ohio Intensities'!F41</f>
        <v>1.8751489900568068</v>
      </c>
      <c r="AA41" s="17">
        <f>Design!$I$24*'Area A'!Z41*Design!$I$23</f>
        <v>3.2252562628977097</v>
      </c>
      <c r="AB41" s="18">
        <v>0</v>
      </c>
      <c r="AC41" s="18">
        <v>0</v>
      </c>
      <c r="AD41" s="18">
        <f>Design!$I$22</f>
        <v>10</v>
      </c>
      <c r="AE41" s="18">
        <f t="shared" si="13"/>
        <v>3.2252562628977097</v>
      </c>
      <c r="AF41" s="18">
        <f t="shared" si="14"/>
        <v>45</v>
      </c>
      <c r="AG41" s="18">
        <f t="shared" si="15"/>
        <v>3.2252562628977097</v>
      </c>
      <c r="AH41" s="18">
        <f t="shared" si="16"/>
        <v>55</v>
      </c>
      <c r="AI41" s="18">
        <v>0</v>
      </c>
      <c r="AJ41" s="18">
        <f t="shared" si="17"/>
        <v>8708.1919098238159</v>
      </c>
      <c r="AK41" s="18">
        <f t="shared" si="18"/>
        <v>-0.32252562628977099</v>
      </c>
      <c r="AL41" s="16">
        <f t="shared" si="19"/>
        <v>17.738909445937406</v>
      </c>
      <c r="AM41" s="17">
        <f>(Design!$N$68-'Area A'!AL41)/'Area A'!AK41</f>
        <v>47.248677946124225</v>
      </c>
      <c r="AN41" s="18">
        <v>0</v>
      </c>
      <c r="AO41" s="18">
        <v>0</v>
      </c>
      <c r="AP41" s="18">
        <f t="shared" si="20"/>
        <v>47.248677946124225</v>
      </c>
      <c r="AQ41" s="18">
        <f t="shared" si="21"/>
        <v>47.248677946124225</v>
      </c>
      <c r="AR41" s="18">
        <f>Design!$N$68</f>
        <v>2.5</v>
      </c>
      <c r="AS41" s="18">
        <f t="shared" si="22"/>
        <v>55</v>
      </c>
      <c r="AT41" s="18">
        <v>0</v>
      </c>
      <c r="AU41" s="16">
        <f t="shared" si="23"/>
        <v>4125</v>
      </c>
      <c r="AV41" s="19">
        <f t="shared" si="24"/>
        <v>4583.1919098238159</v>
      </c>
      <c r="AW41" s="68">
        <f t="shared" si="25"/>
        <v>45</v>
      </c>
      <c r="AX41" s="18">
        <f>'Ohio Intensities'!J41</f>
        <v>2.1643994577442616</v>
      </c>
      <c r="AY41" s="17">
        <f>Design!$I$24*'Area A'!AX41*Design!$I$23</f>
        <v>3.7227670673201323</v>
      </c>
      <c r="AZ41" s="18">
        <v>0</v>
      </c>
      <c r="BA41" s="18">
        <v>0</v>
      </c>
      <c r="BB41" s="18">
        <f>Design!$I$22</f>
        <v>10</v>
      </c>
      <c r="BC41" s="18">
        <f t="shared" si="26"/>
        <v>3.7227670673201323</v>
      </c>
      <c r="BD41" s="18">
        <f t="shared" si="27"/>
        <v>45</v>
      </c>
      <c r="BE41" s="18">
        <f t="shared" si="28"/>
        <v>3.7227670673201323</v>
      </c>
      <c r="BF41" s="18">
        <f t="shared" si="29"/>
        <v>55</v>
      </c>
      <c r="BG41" s="18">
        <v>0</v>
      </c>
      <c r="BH41" s="18">
        <f t="shared" si="30"/>
        <v>10051.471081764357</v>
      </c>
      <c r="BI41" s="18">
        <f t="shared" si="31"/>
        <v>-0.37227670673201324</v>
      </c>
      <c r="BJ41" s="16">
        <f t="shared" si="32"/>
        <v>20.475218870260726</v>
      </c>
      <c r="BK41" s="17">
        <f>(Design!$N$69-'Area A'!BJ41)/'Area A'!BI41</f>
        <v>47.344404179841412</v>
      </c>
      <c r="BL41" s="18">
        <v>0</v>
      </c>
      <c r="BM41" s="18">
        <v>0</v>
      </c>
      <c r="BN41" s="18">
        <f t="shared" si="33"/>
        <v>47.344404179841412</v>
      </c>
      <c r="BO41" s="18">
        <f t="shared" si="34"/>
        <v>47.344404179841412</v>
      </c>
      <c r="BP41" s="18">
        <f>Design!$N$69</f>
        <v>2.85</v>
      </c>
      <c r="BQ41" s="18">
        <f t="shared" si="35"/>
        <v>55</v>
      </c>
      <c r="BR41" s="18">
        <v>0</v>
      </c>
      <c r="BS41" s="16">
        <f t="shared" si="36"/>
        <v>4702.5</v>
      </c>
      <c r="BT41" s="19">
        <f t="shared" si="37"/>
        <v>5348.9710817643572</v>
      </c>
      <c r="BU41" s="68">
        <f t="shared" si="38"/>
        <v>45</v>
      </c>
      <c r="BV41" s="18">
        <f>'Ohio Intensities'!N41</f>
        <v>2.5422834938566643</v>
      </c>
      <c r="BW41" s="17">
        <f>Design!$I$24*'Area A'!BV41*Design!$I$23</f>
        <v>4.3727276094334657</v>
      </c>
      <c r="BX41" s="18">
        <v>0</v>
      </c>
      <c r="BY41" s="18">
        <v>0</v>
      </c>
      <c r="BZ41" s="18">
        <f>Design!$I$22</f>
        <v>10</v>
      </c>
      <c r="CA41" s="18">
        <f t="shared" si="39"/>
        <v>4.3727276094334657</v>
      </c>
      <c r="CB41" s="18">
        <f t="shared" si="40"/>
        <v>45</v>
      </c>
      <c r="CC41" s="18">
        <f t="shared" si="41"/>
        <v>4.3727276094334657</v>
      </c>
      <c r="CD41" s="18">
        <f t="shared" si="42"/>
        <v>55</v>
      </c>
      <c r="CE41" s="18">
        <v>0</v>
      </c>
      <c r="CF41" s="18">
        <f t="shared" si="43"/>
        <v>11806.364545470358</v>
      </c>
      <c r="CG41" s="18">
        <f t="shared" si="44"/>
        <v>-0.43727276094334655</v>
      </c>
      <c r="CH41" s="16">
        <f t="shared" si="45"/>
        <v>24.050001851884058</v>
      </c>
      <c r="CI41" s="17">
        <f>(Design!$N$70-'Area A'!CH41)/'Area A'!CG41</f>
        <v>48.482328984198375</v>
      </c>
      <c r="CJ41" s="18">
        <v>0</v>
      </c>
      <c r="CK41" s="18">
        <v>0</v>
      </c>
      <c r="CL41" s="18">
        <f t="shared" si="46"/>
        <v>48.482328984198375</v>
      </c>
      <c r="CM41" s="18">
        <f t="shared" si="47"/>
        <v>48.482328984198375</v>
      </c>
      <c r="CN41" s="18">
        <f>Design!$N$70</f>
        <v>2.85</v>
      </c>
      <c r="CO41" s="18">
        <f t="shared" si="48"/>
        <v>55</v>
      </c>
      <c r="CP41" s="18">
        <v>0</v>
      </c>
      <c r="CQ41" s="16">
        <f t="shared" si="49"/>
        <v>4702.5</v>
      </c>
      <c r="CR41" s="19">
        <f t="shared" si="50"/>
        <v>7103.8645454703583</v>
      </c>
      <c r="CS41" s="68">
        <f t="shared" si="51"/>
        <v>45</v>
      </c>
      <c r="CT41" s="18">
        <f>'Ohio Intensities'!R41</f>
        <v>2.8314904436179975</v>
      </c>
      <c r="CU41" s="17">
        <f>Design!$I$24*'Area A'!CT41*Design!$I$23</f>
        <v>4.8701635630229587</v>
      </c>
      <c r="CV41" s="18">
        <v>0</v>
      </c>
      <c r="CW41" s="18">
        <v>0</v>
      </c>
      <c r="CX41" s="18">
        <f>Design!$I$22</f>
        <v>10</v>
      </c>
      <c r="CY41" s="18">
        <f t="shared" si="52"/>
        <v>4.8701635630229587</v>
      </c>
      <c r="CZ41" s="18">
        <f t="shared" si="53"/>
        <v>45</v>
      </c>
      <c r="DA41" s="18">
        <f t="shared" si="54"/>
        <v>4.8701635630229587</v>
      </c>
      <c r="DB41" s="18">
        <f t="shared" si="55"/>
        <v>55</v>
      </c>
      <c r="DC41" s="18">
        <v>0</v>
      </c>
      <c r="DD41" s="18">
        <f t="shared" si="56"/>
        <v>13149.44162016199</v>
      </c>
      <c r="DE41" s="18">
        <f t="shared" si="57"/>
        <v>-0.48701635630229589</v>
      </c>
      <c r="DF41" s="16">
        <f t="shared" si="58"/>
        <v>26.785899596626276</v>
      </c>
      <c r="DG41" s="17">
        <f>(Design!$N$71-'Area A'!DF41)/'Area A'!DE41</f>
        <v>49.148040485459639</v>
      </c>
      <c r="DH41" s="18">
        <v>0</v>
      </c>
      <c r="DI41" s="18">
        <v>0</v>
      </c>
      <c r="DJ41" s="18">
        <f t="shared" si="59"/>
        <v>49.148040485459639</v>
      </c>
      <c r="DK41" s="18">
        <f t="shared" si="60"/>
        <v>49.148040485459639</v>
      </c>
      <c r="DL41" s="18">
        <f>Design!$N$71</f>
        <v>2.85</v>
      </c>
      <c r="DM41" s="18">
        <f t="shared" si="61"/>
        <v>55</v>
      </c>
      <c r="DN41" s="18">
        <v>0</v>
      </c>
      <c r="DO41" s="16">
        <f t="shared" si="62"/>
        <v>4702.5</v>
      </c>
      <c r="DP41" s="19">
        <f t="shared" si="63"/>
        <v>8446.9416201619897</v>
      </c>
      <c r="DQ41" s="68">
        <f t="shared" si="64"/>
        <v>45</v>
      </c>
      <c r="DR41" s="18">
        <f>'Ohio Intensities'!V41</f>
        <v>3.1209638143560166</v>
      </c>
      <c r="DS41" s="17">
        <f>Design!$I$24*'Area A'!DR41*Design!$I$23</f>
        <v>5.3680577606923521</v>
      </c>
      <c r="DT41" s="18">
        <v>0</v>
      </c>
      <c r="DU41" s="18">
        <v>0</v>
      </c>
      <c r="DV41" s="18">
        <f>Design!$I$22</f>
        <v>10</v>
      </c>
      <c r="DW41" s="18">
        <f t="shared" si="65"/>
        <v>5.3680577606923521</v>
      </c>
      <c r="DX41" s="18">
        <f t="shared" si="66"/>
        <v>45</v>
      </c>
      <c r="DY41" s="18">
        <f t="shared" si="67"/>
        <v>5.3680577606923521</v>
      </c>
      <c r="DZ41" s="18">
        <f t="shared" si="68"/>
        <v>55</v>
      </c>
      <c r="EA41" s="18">
        <v>0</v>
      </c>
      <c r="EB41" s="18">
        <f t="shared" si="69"/>
        <v>14493.755953869351</v>
      </c>
      <c r="EC41" s="18">
        <f t="shared" si="70"/>
        <v>-0.53680577606923519</v>
      </c>
      <c r="ED41" s="16">
        <f t="shared" si="71"/>
        <v>29.524317683807936</v>
      </c>
      <c r="EE41" s="17">
        <f>(Design!$N$72-'Area A'!ED41)/'Area A'!EC41</f>
        <v>49.690817187420841</v>
      </c>
      <c r="EF41" s="18">
        <v>0</v>
      </c>
      <c r="EG41" s="18">
        <v>0</v>
      </c>
      <c r="EH41" s="18">
        <f t="shared" si="72"/>
        <v>49.690817187420841</v>
      </c>
      <c r="EI41" s="18">
        <f t="shared" si="73"/>
        <v>49.690817187420841</v>
      </c>
      <c r="EJ41" s="18">
        <f>Design!$N$72</f>
        <v>2.85</v>
      </c>
      <c r="EK41" s="18">
        <f t="shared" si="74"/>
        <v>55</v>
      </c>
      <c r="EL41" s="18">
        <v>0</v>
      </c>
      <c r="EM41" s="16">
        <f t="shared" si="75"/>
        <v>4702.5</v>
      </c>
      <c r="EN41" s="19">
        <f t="shared" si="76"/>
        <v>9791.2559538693513</v>
      </c>
      <c r="EO41" s="19">
        <f t="shared" si="77"/>
        <v>45</v>
      </c>
    </row>
    <row r="42" spans="1:145" x14ac:dyDescent="0.25">
      <c r="A42" s="68">
        <f t="shared" si="78"/>
        <v>46</v>
      </c>
      <c r="B42" s="18">
        <f>'Ohio Intensities'!B42</f>
        <v>1.4774745005584979</v>
      </c>
      <c r="C42" s="17">
        <f>Design!$I$24*'Area A'!B42*Design!$I$23</f>
        <v>2.541256140960618</v>
      </c>
      <c r="D42" s="18">
        <v>0</v>
      </c>
      <c r="E42" s="18">
        <v>0</v>
      </c>
      <c r="F42" s="18">
        <f>Design!$I$22</f>
        <v>10</v>
      </c>
      <c r="G42" s="18">
        <f t="shared" si="2"/>
        <v>2.541256140960618</v>
      </c>
      <c r="H42" s="18">
        <f t="shared" si="3"/>
        <v>46</v>
      </c>
      <c r="I42" s="18">
        <f t="shared" si="4"/>
        <v>2.541256140960618</v>
      </c>
      <c r="J42" s="18">
        <f t="shared" si="5"/>
        <v>56</v>
      </c>
      <c r="K42" s="18">
        <v>0</v>
      </c>
      <c r="L42" s="18">
        <f t="shared" si="6"/>
        <v>7013.8669490513066</v>
      </c>
      <c r="M42" s="18">
        <f t="shared" si="7"/>
        <v>-0.25412561409606182</v>
      </c>
      <c r="N42" s="16">
        <f t="shared" si="8"/>
        <v>14.231034389379461</v>
      </c>
      <c r="O42" s="17">
        <f>(Design!$N$67-'Area A'!N42)/'Area A'!M42</f>
        <v>47.93312328120895</v>
      </c>
      <c r="P42" s="18">
        <v>0</v>
      </c>
      <c r="Q42" s="18">
        <v>0</v>
      </c>
      <c r="R42" s="18">
        <f t="shared" si="9"/>
        <v>47.93312328120895</v>
      </c>
      <c r="S42" s="18">
        <f t="shared" si="10"/>
        <v>47.93312328120895</v>
      </c>
      <c r="T42" s="18">
        <f>Design!$N$67</f>
        <v>2.0499999999999998</v>
      </c>
      <c r="U42" s="18">
        <f t="shared" si="79"/>
        <v>56</v>
      </c>
      <c r="V42" s="18">
        <v>0</v>
      </c>
      <c r="W42" s="16">
        <f t="shared" si="11"/>
        <v>3444</v>
      </c>
      <c r="X42" s="19">
        <f t="shared" si="12"/>
        <v>3569.8669490513066</v>
      </c>
      <c r="Y42" s="68">
        <f t="shared" si="80"/>
        <v>46</v>
      </c>
      <c r="Z42" s="18">
        <f>'Ohio Intensities'!F42</f>
        <v>1.8467422379747287</v>
      </c>
      <c r="AA42" s="17">
        <f>Design!$I$24*'Area A'!Z42*Design!$I$23</f>
        <v>3.1763966493165352</v>
      </c>
      <c r="AB42" s="18">
        <v>0</v>
      </c>
      <c r="AC42" s="18">
        <v>0</v>
      </c>
      <c r="AD42" s="18">
        <f>Design!$I$22</f>
        <v>10</v>
      </c>
      <c r="AE42" s="18">
        <f t="shared" si="13"/>
        <v>3.1763966493165352</v>
      </c>
      <c r="AF42" s="18">
        <f t="shared" si="14"/>
        <v>46</v>
      </c>
      <c r="AG42" s="18">
        <f t="shared" si="15"/>
        <v>3.1763966493165352</v>
      </c>
      <c r="AH42" s="18">
        <f t="shared" si="16"/>
        <v>56</v>
      </c>
      <c r="AI42" s="18">
        <v>0</v>
      </c>
      <c r="AJ42" s="18">
        <f t="shared" si="17"/>
        <v>8766.854752113637</v>
      </c>
      <c r="AK42" s="18">
        <f t="shared" si="18"/>
        <v>-0.31763966493165352</v>
      </c>
      <c r="AL42" s="16">
        <f t="shared" si="19"/>
        <v>17.787821236172597</v>
      </c>
      <c r="AM42" s="17">
        <f>(Design!$N$68-'Area A'!AL42)/'Area A'!AK42</f>
        <v>48.129446426226636</v>
      </c>
      <c r="AN42" s="18">
        <v>0</v>
      </c>
      <c r="AO42" s="18">
        <v>0</v>
      </c>
      <c r="AP42" s="18">
        <f t="shared" si="20"/>
        <v>48.129446426226636</v>
      </c>
      <c r="AQ42" s="18">
        <f t="shared" si="21"/>
        <v>48.129446426226636</v>
      </c>
      <c r="AR42" s="18">
        <f>Design!$N$68</f>
        <v>2.5</v>
      </c>
      <c r="AS42" s="18">
        <f t="shared" si="22"/>
        <v>56</v>
      </c>
      <c r="AT42" s="18">
        <v>0</v>
      </c>
      <c r="AU42" s="16">
        <f t="shared" si="23"/>
        <v>4200</v>
      </c>
      <c r="AV42" s="19">
        <f t="shared" si="24"/>
        <v>4566.854752113637</v>
      </c>
      <c r="AW42" s="68">
        <f t="shared" si="25"/>
        <v>46</v>
      </c>
      <c r="AX42" s="18">
        <f>'Ohio Intensities'!J42</f>
        <v>2.1323824853236304</v>
      </c>
      <c r="AY42" s="17">
        <f>Design!$I$24*'Area A'!AX42*Design!$I$23</f>
        <v>3.6676978747566467</v>
      </c>
      <c r="AZ42" s="18">
        <v>0</v>
      </c>
      <c r="BA42" s="18">
        <v>0</v>
      </c>
      <c r="BB42" s="18">
        <f>Design!$I$22</f>
        <v>10</v>
      </c>
      <c r="BC42" s="18">
        <f t="shared" si="26"/>
        <v>3.6676978747566467</v>
      </c>
      <c r="BD42" s="18">
        <f t="shared" si="27"/>
        <v>46</v>
      </c>
      <c r="BE42" s="18">
        <f t="shared" si="28"/>
        <v>3.6676978747566467</v>
      </c>
      <c r="BF42" s="18">
        <f t="shared" si="29"/>
        <v>56</v>
      </c>
      <c r="BG42" s="18">
        <v>0</v>
      </c>
      <c r="BH42" s="18">
        <f t="shared" si="30"/>
        <v>10122.846134328343</v>
      </c>
      <c r="BI42" s="18">
        <f t="shared" si="31"/>
        <v>-0.36676978747566469</v>
      </c>
      <c r="BJ42" s="16">
        <f t="shared" si="32"/>
        <v>20.539108098637225</v>
      </c>
      <c r="BK42" s="17">
        <f>(Design!$N$69-'Area A'!BJ42)/'Area A'!BI42</f>
        <v>48.229458103363825</v>
      </c>
      <c r="BL42" s="18">
        <v>0</v>
      </c>
      <c r="BM42" s="18">
        <v>0</v>
      </c>
      <c r="BN42" s="18">
        <f t="shared" si="33"/>
        <v>48.229458103363825</v>
      </c>
      <c r="BO42" s="18">
        <f t="shared" si="34"/>
        <v>48.229458103363825</v>
      </c>
      <c r="BP42" s="18">
        <f>Design!$N$69</f>
        <v>2.85</v>
      </c>
      <c r="BQ42" s="18">
        <f t="shared" si="35"/>
        <v>56</v>
      </c>
      <c r="BR42" s="18">
        <v>0</v>
      </c>
      <c r="BS42" s="16">
        <f t="shared" si="36"/>
        <v>4788.0000000000009</v>
      </c>
      <c r="BT42" s="19">
        <f t="shared" si="37"/>
        <v>5334.8461343283425</v>
      </c>
      <c r="BU42" s="68">
        <f t="shared" si="38"/>
        <v>46</v>
      </c>
      <c r="BV42" s="18">
        <f>'Ohio Intensities'!N42</f>
        <v>2.506051315857087</v>
      </c>
      <c r="BW42" s="17">
        <f>Design!$I$24*'Area A'!BV42*Design!$I$23</f>
        <v>4.3104082632741925</v>
      </c>
      <c r="BX42" s="18">
        <v>0</v>
      </c>
      <c r="BY42" s="18">
        <v>0</v>
      </c>
      <c r="BZ42" s="18">
        <f>Design!$I$22</f>
        <v>10</v>
      </c>
      <c r="CA42" s="18">
        <f t="shared" si="39"/>
        <v>4.3104082632741925</v>
      </c>
      <c r="CB42" s="18">
        <f t="shared" si="40"/>
        <v>46</v>
      </c>
      <c r="CC42" s="18">
        <f t="shared" si="41"/>
        <v>4.3104082632741925</v>
      </c>
      <c r="CD42" s="18">
        <f t="shared" si="42"/>
        <v>56</v>
      </c>
      <c r="CE42" s="18">
        <v>0</v>
      </c>
      <c r="CF42" s="18">
        <f t="shared" si="43"/>
        <v>11896.726806636771</v>
      </c>
      <c r="CG42" s="18">
        <f t="shared" si="44"/>
        <v>-0.43104082632741925</v>
      </c>
      <c r="CH42" s="16">
        <f t="shared" si="45"/>
        <v>24.138286274335478</v>
      </c>
      <c r="CI42" s="17">
        <f>(Design!$N$70-'Area A'!CH42)/'Area A'!CG42</f>
        <v>49.388097307898306</v>
      </c>
      <c r="CJ42" s="18">
        <v>0</v>
      </c>
      <c r="CK42" s="18">
        <v>0</v>
      </c>
      <c r="CL42" s="18">
        <f t="shared" si="46"/>
        <v>49.388097307898306</v>
      </c>
      <c r="CM42" s="18">
        <f t="shared" si="47"/>
        <v>49.388097307898306</v>
      </c>
      <c r="CN42" s="18">
        <f>Design!$N$70</f>
        <v>2.85</v>
      </c>
      <c r="CO42" s="18">
        <f t="shared" si="48"/>
        <v>56</v>
      </c>
      <c r="CP42" s="18">
        <v>0</v>
      </c>
      <c r="CQ42" s="16">
        <f t="shared" si="49"/>
        <v>4788.0000000000009</v>
      </c>
      <c r="CR42" s="19">
        <f t="shared" si="50"/>
        <v>7108.7268066367697</v>
      </c>
      <c r="CS42" s="68">
        <f t="shared" si="51"/>
        <v>46</v>
      </c>
      <c r="CT42" s="18">
        <f>'Ohio Intensities'!R42</f>
        <v>2.7923977717738309</v>
      </c>
      <c r="CU42" s="17">
        <f>Design!$I$24*'Area A'!CT42*Design!$I$23</f>
        <v>4.8029241674509917</v>
      </c>
      <c r="CV42" s="18">
        <v>0</v>
      </c>
      <c r="CW42" s="18">
        <v>0</v>
      </c>
      <c r="CX42" s="18">
        <f>Design!$I$22</f>
        <v>10</v>
      </c>
      <c r="CY42" s="18">
        <f t="shared" si="52"/>
        <v>4.8029241674509917</v>
      </c>
      <c r="CZ42" s="18">
        <f t="shared" si="53"/>
        <v>46</v>
      </c>
      <c r="DA42" s="18">
        <f t="shared" si="54"/>
        <v>4.8029241674509917</v>
      </c>
      <c r="DB42" s="18">
        <f t="shared" si="55"/>
        <v>56</v>
      </c>
      <c r="DC42" s="18">
        <v>0</v>
      </c>
      <c r="DD42" s="18">
        <f t="shared" si="56"/>
        <v>13256.070702164738</v>
      </c>
      <c r="DE42" s="18">
        <f t="shared" si="57"/>
        <v>-0.48029241674509915</v>
      </c>
      <c r="DF42" s="16">
        <f t="shared" si="58"/>
        <v>26.896375337725555</v>
      </c>
      <c r="DG42" s="17">
        <f>(Design!$N$71-'Area A'!DF42)/'Area A'!DE42</f>
        <v>50.066114931994541</v>
      </c>
      <c r="DH42" s="18">
        <v>0</v>
      </c>
      <c r="DI42" s="18">
        <v>0</v>
      </c>
      <c r="DJ42" s="18">
        <f t="shared" si="59"/>
        <v>50.066114931994541</v>
      </c>
      <c r="DK42" s="18">
        <f t="shared" si="60"/>
        <v>50.066114931994541</v>
      </c>
      <c r="DL42" s="18">
        <f>Design!$N$71</f>
        <v>2.85</v>
      </c>
      <c r="DM42" s="18">
        <f t="shared" si="61"/>
        <v>56</v>
      </c>
      <c r="DN42" s="18">
        <v>0</v>
      </c>
      <c r="DO42" s="16">
        <f t="shared" si="62"/>
        <v>4788.0000000000009</v>
      </c>
      <c r="DP42" s="19">
        <f t="shared" si="63"/>
        <v>8468.0707021647358</v>
      </c>
      <c r="DQ42" s="68">
        <f t="shared" si="64"/>
        <v>46</v>
      </c>
      <c r="DR42" s="18">
        <f>'Ohio Intensities'!V42</f>
        <v>3.0792227937629488</v>
      </c>
      <c r="DS42" s="17">
        <f>Design!$I$24*'Area A'!DR42*Design!$I$23</f>
        <v>5.2962632052722753</v>
      </c>
      <c r="DT42" s="18">
        <v>0</v>
      </c>
      <c r="DU42" s="18">
        <v>0</v>
      </c>
      <c r="DV42" s="18">
        <f>Design!$I$22</f>
        <v>10</v>
      </c>
      <c r="DW42" s="18">
        <f t="shared" si="65"/>
        <v>5.2962632052722753</v>
      </c>
      <c r="DX42" s="18">
        <f t="shared" si="66"/>
        <v>46</v>
      </c>
      <c r="DY42" s="18">
        <f t="shared" si="67"/>
        <v>5.2962632052722753</v>
      </c>
      <c r="DZ42" s="18">
        <f t="shared" si="68"/>
        <v>56</v>
      </c>
      <c r="EA42" s="18">
        <v>0</v>
      </c>
      <c r="EB42" s="18">
        <f t="shared" si="69"/>
        <v>14617.686446551481</v>
      </c>
      <c r="EC42" s="18">
        <f t="shared" si="70"/>
        <v>-0.52962632052722758</v>
      </c>
      <c r="ED42" s="16">
        <f t="shared" si="71"/>
        <v>29.659073949524743</v>
      </c>
      <c r="EE42" s="17">
        <f>(Design!$N$72-'Area A'!ED42)/'Area A'!EC42</f>
        <v>50.618847497679283</v>
      </c>
      <c r="EF42" s="18">
        <v>0</v>
      </c>
      <c r="EG42" s="18">
        <v>0</v>
      </c>
      <c r="EH42" s="18">
        <f t="shared" si="72"/>
        <v>50.618847497679283</v>
      </c>
      <c r="EI42" s="18">
        <f t="shared" si="73"/>
        <v>50.618847497679283</v>
      </c>
      <c r="EJ42" s="18">
        <f>Design!$N$72</f>
        <v>2.85</v>
      </c>
      <c r="EK42" s="18">
        <f t="shared" si="74"/>
        <v>56</v>
      </c>
      <c r="EL42" s="18">
        <v>0</v>
      </c>
      <c r="EM42" s="16">
        <f t="shared" si="75"/>
        <v>4788</v>
      </c>
      <c r="EN42" s="19">
        <f t="shared" si="76"/>
        <v>9829.6864465514809</v>
      </c>
      <c r="EO42" s="19">
        <f t="shared" si="77"/>
        <v>46</v>
      </c>
    </row>
    <row r="43" spans="1:145" x14ac:dyDescent="0.25">
      <c r="A43" s="68">
        <f t="shared" si="78"/>
        <v>47</v>
      </c>
      <c r="B43" s="18">
        <f>'Ohio Intensities'!B43</f>
        <v>1.4547823698023437</v>
      </c>
      <c r="C43" s="17">
        <f>Design!$I$24*'Area A'!B43*Design!$I$23</f>
        <v>2.5022256760600325</v>
      </c>
      <c r="D43" s="18">
        <v>0</v>
      </c>
      <c r="E43" s="18">
        <v>0</v>
      </c>
      <c r="F43" s="18">
        <f>Design!$I$22</f>
        <v>10</v>
      </c>
      <c r="G43" s="18">
        <f t="shared" si="2"/>
        <v>2.5022256760600325</v>
      </c>
      <c r="H43" s="18">
        <f t="shared" si="3"/>
        <v>47</v>
      </c>
      <c r="I43" s="18">
        <f t="shared" si="4"/>
        <v>2.5022256760600325</v>
      </c>
      <c r="J43" s="18">
        <f t="shared" si="5"/>
        <v>57</v>
      </c>
      <c r="K43" s="18">
        <v>0</v>
      </c>
      <c r="L43" s="18">
        <f t="shared" si="6"/>
        <v>7056.2764064892917</v>
      </c>
      <c r="M43" s="18">
        <f t="shared" si="7"/>
        <v>-0.25022256760600325</v>
      </c>
      <c r="N43" s="16">
        <f t="shared" si="8"/>
        <v>14.262686353542184</v>
      </c>
      <c r="O43" s="17">
        <f>(Design!$N$67-'Area A'!N43)/'Area A'!M43</f>
        <v>48.807293724090066</v>
      </c>
      <c r="P43" s="18">
        <v>0</v>
      </c>
      <c r="Q43" s="18">
        <v>0</v>
      </c>
      <c r="R43" s="18">
        <f t="shared" si="9"/>
        <v>48.807293724090066</v>
      </c>
      <c r="S43" s="18">
        <f t="shared" si="10"/>
        <v>48.807293724090066</v>
      </c>
      <c r="T43" s="18">
        <f>Design!$N$67</f>
        <v>2.0499999999999998</v>
      </c>
      <c r="U43" s="18">
        <f t="shared" si="79"/>
        <v>57</v>
      </c>
      <c r="V43" s="18">
        <v>0</v>
      </c>
      <c r="W43" s="16">
        <f t="shared" si="11"/>
        <v>3505.4999999999995</v>
      </c>
      <c r="X43" s="19">
        <f t="shared" si="12"/>
        <v>3550.7764064892922</v>
      </c>
      <c r="Y43" s="68">
        <f t="shared" si="80"/>
        <v>47</v>
      </c>
      <c r="Z43" s="18">
        <f>'Ohio Intensities'!F43</f>
        <v>1.8192551363885738</v>
      </c>
      <c r="AA43" s="17">
        <f>Design!$I$24*'Area A'!Z43*Design!$I$23</f>
        <v>3.1291188345883492</v>
      </c>
      <c r="AB43" s="18">
        <v>0</v>
      </c>
      <c r="AC43" s="18">
        <v>0</v>
      </c>
      <c r="AD43" s="18">
        <f>Design!$I$22</f>
        <v>10</v>
      </c>
      <c r="AE43" s="18">
        <f t="shared" si="13"/>
        <v>3.1291188345883492</v>
      </c>
      <c r="AF43" s="18">
        <f t="shared" si="14"/>
        <v>47</v>
      </c>
      <c r="AG43" s="18">
        <f t="shared" si="15"/>
        <v>3.1291188345883492</v>
      </c>
      <c r="AH43" s="18">
        <f t="shared" si="16"/>
        <v>57</v>
      </c>
      <c r="AI43" s="18">
        <v>0</v>
      </c>
      <c r="AJ43" s="18">
        <f t="shared" si="17"/>
        <v>8824.1151135391447</v>
      </c>
      <c r="AK43" s="18">
        <f t="shared" si="18"/>
        <v>-0.31291188345883492</v>
      </c>
      <c r="AL43" s="16">
        <f t="shared" si="19"/>
        <v>17.835977357153592</v>
      </c>
      <c r="AM43" s="17">
        <f>(Design!$N$68-'Area A'!AL43)/'Area A'!AK43</f>
        <v>49.010530337276613</v>
      </c>
      <c r="AN43" s="18">
        <v>0</v>
      </c>
      <c r="AO43" s="18">
        <v>0</v>
      </c>
      <c r="AP43" s="18">
        <f t="shared" si="20"/>
        <v>49.010530337276613</v>
      </c>
      <c r="AQ43" s="18">
        <f t="shared" si="21"/>
        <v>49.010530337276613</v>
      </c>
      <c r="AR43" s="18">
        <f>Design!$N$68</f>
        <v>2.5</v>
      </c>
      <c r="AS43" s="18">
        <f t="shared" si="22"/>
        <v>57</v>
      </c>
      <c r="AT43" s="18">
        <v>0</v>
      </c>
      <c r="AU43" s="16">
        <f t="shared" si="23"/>
        <v>4275</v>
      </c>
      <c r="AV43" s="19">
        <f t="shared" si="24"/>
        <v>4549.1151135391447</v>
      </c>
      <c r="AW43" s="68">
        <f t="shared" si="25"/>
        <v>47</v>
      </c>
      <c r="AX43" s="18">
        <f>'Ohio Intensities'!J43</f>
        <v>2.1013837261884909</v>
      </c>
      <c r="AY43" s="17">
        <f>Design!$I$24*'Area A'!AX43*Design!$I$23</f>
        <v>3.6143800090442064</v>
      </c>
      <c r="AZ43" s="18">
        <v>0</v>
      </c>
      <c r="BA43" s="18">
        <v>0</v>
      </c>
      <c r="BB43" s="18">
        <f>Design!$I$22</f>
        <v>10</v>
      </c>
      <c r="BC43" s="18">
        <f t="shared" si="26"/>
        <v>3.6143800090442064</v>
      </c>
      <c r="BD43" s="18">
        <f t="shared" si="27"/>
        <v>47</v>
      </c>
      <c r="BE43" s="18">
        <f t="shared" si="28"/>
        <v>3.6143800090442064</v>
      </c>
      <c r="BF43" s="18">
        <f t="shared" si="29"/>
        <v>57</v>
      </c>
      <c r="BG43" s="18">
        <v>0</v>
      </c>
      <c r="BH43" s="18">
        <f t="shared" si="30"/>
        <v>10192.551625504662</v>
      </c>
      <c r="BI43" s="18">
        <f t="shared" si="31"/>
        <v>-0.36143800090442063</v>
      </c>
      <c r="BJ43" s="16">
        <f t="shared" si="32"/>
        <v>20.601966051551976</v>
      </c>
      <c r="BK43" s="17">
        <f>(Design!$N$69-'Area A'!BJ43)/'Area A'!BI43</f>
        <v>49.114830225741372</v>
      </c>
      <c r="BL43" s="18">
        <v>0</v>
      </c>
      <c r="BM43" s="18">
        <v>0</v>
      </c>
      <c r="BN43" s="18">
        <f t="shared" si="33"/>
        <v>49.114830225741372</v>
      </c>
      <c r="BO43" s="18">
        <f t="shared" si="34"/>
        <v>49.114830225741372</v>
      </c>
      <c r="BP43" s="18">
        <f>Design!$N$69</f>
        <v>2.85</v>
      </c>
      <c r="BQ43" s="18">
        <f t="shared" si="35"/>
        <v>57</v>
      </c>
      <c r="BR43" s="18">
        <v>0</v>
      </c>
      <c r="BS43" s="16">
        <f t="shared" si="36"/>
        <v>4873.5000000000009</v>
      </c>
      <c r="BT43" s="19">
        <f t="shared" si="37"/>
        <v>5319.0516255046614</v>
      </c>
      <c r="BU43" s="68">
        <f t="shared" si="38"/>
        <v>47</v>
      </c>
      <c r="BV43" s="18">
        <f>'Ohio Intensities'!N43</f>
        <v>2.4709523178596546</v>
      </c>
      <c r="BW43" s="17">
        <f>Design!$I$24*'Area A'!BV43*Design!$I$23</f>
        <v>4.2500379867186089</v>
      </c>
      <c r="BX43" s="18">
        <v>0</v>
      </c>
      <c r="BY43" s="18">
        <v>0</v>
      </c>
      <c r="BZ43" s="18">
        <f>Design!$I$22</f>
        <v>10</v>
      </c>
      <c r="CA43" s="18">
        <f t="shared" si="39"/>
        <v>4.2500379867186089</v>
      </c>
      <c r="CB43" s="18">
        <f t="shared" si="40"/>
        <v>47</v>
      </c>
      <c r="CC43" s="18">
        <f t="shared" si="41"/>
        <v>4.2500379867186089</v>
      </c>
      <c r="CD43" s="18">
        <f t="shared" si="42"/>
        <v>57</v>
      </c>
      <c r="CE43" s="18">
        <v>0</v>
      </c>
      <c r="CF43" s="18">
        <f t="shared" si="43"/>
        <v>11985.107122546478</v>
      </c>
      <c r="CG43" s="18">
        <f t="shared" si="44"/>
        <v>-0.42500379867186089</v>
      </c>
      <c r="CH43" s="16">
        <f t="shared" si="45"/>
        <v>24.225216524296073</v>
      </c>
      <c r="CI43" s="17">
        <f>(Design!$N$70-'Area A'!CH43)/'Area A'!CG43</f>
        <v>50.294177584044512</v>
      </c>
      <c r="CJ43" s="18">
        <v>0</v>
      </c>
      <c r="CK43" s="18">
        <v>0</v>
      </c>
      <c r="CL43" s="18">
        <f t="shared" si="46"/>
        <v>50.294177584044512</v>
      </c>
      <c r="CM43" s="18">
        <f t="shared" si="47"/>
        <v>50.294177584044512</v>
      </c>
      <c r="CN43" s="18">
        <f>Design!$N$70</f>
        <v>2.85</v>
      </c>
      <c r="CO43" s="18">
        <f t="shared" si="48"/>
        <v>57</v>
      </c>
      <c r="CP43" s="18">
        <v>0</v>
      </c>
      <c r="CQ43" s="16">
        <f t="shared" si="49"/>
        <v>4873.5</v>
      </c>
      <c r="CR43" s="19">
        <f t="shared" si="50"/>
        <v>7111.6071225464784</v>
      </c>
      <c r="CS43" s="68">
        <f t="shared" si="51"/>
        <v>47</v>
      </c>
      <c r="CT43" s="18">
        <f>'Ohio Intensities'!R43</f>
        <v>2.7545136878733949</v>
      </c>
      <c r="CU43" s="17">
        <f>Design!$I$24*'Area A'!CT43*Design!$I$23</f>
        <v>4.7377635431422425</v>
      </c>
      <c r="CV43" s="18">
        <v>0</v>
      </c>
      <c r="CW43" s="18">
        <v>0</v>
      </c>
      <c r="CX43" s="18">
        <f>Design!$I$22</f>
        <v>10</v>
      </c>
      <c r="CY43" s="18">
        <f t="shared" si="52"/>
        <v>4.7377635431422425</v>
      </c>
      <c r="CZ43" s="18">
        <f t="shared" si="53"/>
        <v>47</v>
      </c>
      <c r="DA43" s="18">
        <f t="shared" si="54"/>
        <v>4.7377635431422425</v>
      </c>
      <c r="DB43" s="18">
        <f t="shared" si="55"/>
        <v>57</v>
      </c>
      <c r="DC43" s="18">
        <v>0</v>
      </c>
      <c r="DD43" s="18">
        <f t="shared" si="56"/>
        <v>13360.493191661126</v>
      </c>
      <c r="DE43" s="18">
        <f t="shared" si="57"/>
        <v>-0.47377635431422427</v>
      </c>
      <c r="DF43" s="16">
        <f t="shared" si="58"/>
        <v>27.005252195910785</v>
      </c>
      <c r="DG43" s="17">
        <f>(Design!$N$71-'Area A'!DF43)/'Area A'!DE43</f>
        <v>50.984503502448362</v>
      </c>
      <c r="DH43" s="18">
        <v>0</v>
      </c>
      <c r="DI43" s="18">
        <v>0</v>
      </c>
      <c r="DJ43" s="18">
        <f t="shared" si="59"/>
        <v>50.984503502448362</v>
      </c>
      <c r="DK43" s="18">
        <f t="shared" si="60"/>
        <v>50.984503502448362</v>
      </c>
      <c r="DL43" s="18">
        <f>Design!$N$71</f>
        <v>2.85</v>
      </c>
      <c r="DM43" s="18">
        <f t="shared" si="61"/>
        <v>57</v>
      </c>
      <c r="DN43" s="18">
        <v>0</v>
      </c>
      <c r="DO43" s="16">
        <f t="shared" si="62"/>
        <v>4873.5</v>
      </c>
      <c r="DP43" s="19">
        <f t="shared" si="63"/>
        <v>8486.9931916611258</v>
      </c>
      <c r="DQ43" s="68">
        <f t="shared" si="64"/>
        <v>47</v>
      </c>
      <c r="DR43" s="18">
        <f>'Ohio Intensities'!V43</f>
        <v>3.0387578075619666</v>
      </c>
      <c r="DS43" s="17">
        <f>Design!$I$24*'Area A'!DR43*Design!$I$23</f>
        <v>5.2266634290065861</v>
      </c>
      <c r="DT43" s="18">
        <v>0</v>
      </c>
      <c r="DU43" s="18">
        <v>0</v>
      </c>
      <c r="DV43" s="18">
        <f>Design!$I$22</f>
        <v>10</v>
      </c>
      <c r="DW43" s="18">
        <f t="shared" si="65"/>
        <v>5.2266634290065861</v>
      </c>
      <c r="DX43" s="18">
        <f t="shared" si="66"/>
        <v>47</v>
      </c>
      <c r="DY43" s="18">
        <f t="shared" si="67"/>
        <v>5.2266634290065861</v>
      </c>
      <c r="DZ43" s="18">
        <f t="shared" si="68"/>
        <v>57</v>
      </c>
      <c r="EA43" s="18">
        <v>0</v>
      </c>
      <c r="EB43" s="18">
        <f t="shared" si="69"/>
        <v>14739.190869798571</v>
      </c>
      <c r="EC43" s="18">
        <f t="shared" si="70"/>
        <v>-0.52266634290065861</v>
      </c>
      <c r="ED43" s="16">
        <f t="shared" si="71"/>
        <v>29.791981545337539</v>
      </c>
      <c r="EE43" s="17">
        <f>(Design!$N$72-'Area A'!ED43)/'Area A'!EC43</f>
        <v>51.547190499806696</v>
      </c>
      <c r="EF43" s="18">
        <v>0</v>
      </c>
      <c r="EG43" s="18">
        <v>0</v>
      </c>
      <c r="EH43" s="18">
        <f t="shared" si="72"/>
        <v>51.547190499806696</v>
      </c>
      <c r="EI43" s="18">
        <f t="shared" si="73"/>
        <v>51.547190499806696</v>
      </c>
      <c r="EJ43" s="18">
        <f>Design!$N$72</f>
        <v>2.85</v>
      </c>
      <c r="EK43" s="18">
        <f t="shared" si="74"/>
        <v>57</v>
      </c>
      <c r="EL43" s="18">
        <v>0</v>
      </c>
      <c r="EM43" s="16">
        <f t="shared" si="75"/>
        <v>4873.5000000000009</v>
      </c>
      <c r="EN43" s="19">
        <f t="shared" si="76"/>
        <v>9865.6908697985709</v>
      </c>
      <c r="EO43" s="19">
        <f t="shared" si="77"/>
        <v>47</v>
      </c>
    </row>
    <row r="44" spans="1:145" x14ac:dyDescent="0.25">
      <c r="A44" s="68">
        <f t="shared" si="78"/>
        <v>48</v>
      </c>
      <c r="B44" s="18">
        <f>'Ohio Intensities'!B44</f>
        <v>1.4328312453019449</v>
      </c>
      <c r="C44" s="17">
        <f>Design!$I$24*'Area A'!B44*Design!$I$23</f>
        <v>2.4644697419193466</v>
      </c>
      <c r="D44" s="18">
        <v>0</v>
      </c>
      <c r="E44" s="18">
        <v>0</v>
      </c>
      <c r="F44" s="18">
        <f>Design!$I$22</f>
        <v>10</v>
      </c>
      <c r="G44" s="18">
        <f t="shared" si="2"/>
        <v>2.4644697419193466</v>
      </c>
      <c r="H44" s="18">
        <f t="shared" si="3"/>
        <v>48</v>
      </c>
      <c r="I44" s="18">
        <f t="shared" si="4"/>
        <v>2.4644697419193466</v>
      </c>
      <c r="J44" s="18">
        <f t="shared" si="5"/>
        <v>58</v>
      </c>
      <c r="K44" s="18">
        <v>0</v>
      </c>
      <c r="L44" s="18">
        <f t="shared" si="6"/>
        <v>7097.6728567277196</v>
      </c>
      <c r="M44" s="18">
        <f t="shared" si="7"/>
        <v>-0.24644697419193468</v>
      </c>
      <c r="N44" s="16">
        <f t="shared" si="8"/>
        <v>14.293924503132212</v>
      </c>
      <c r="O44" s="17">
        <f>(Design!$N$67-'Area A'!N44)/'Area A'!M44</f>
        <v>49.6817806072821</v>
      </c>
      <c r="P44" s="18">
        <v>0</v>
      </c>
      <c r="Q44" s="18">
        <v>0</v>
      </c>
      <c r="R44" s="18">
        <f t="shared" si="9"/>
        <v>49.6817806072821</v>
      </c>
      <c r="S44" s="18">
        <f t="shared" si="10"/>
        <v>49.6817806072821</v>
      </c>
      <c r="T44" s="18">
        <f>Design!$N$67</f>
        <v>2.0499999999999998</v>
      </c>
      <c r="U44" s="18">
        <f t="shared" si="79"/>
        <v>58</v>
      </c>
      <c r="V44" s="18">
        <v>0</v>
      </c>
      <c r="W44" s="16">
        <f t="shared" si="11"/>
        <v>3566.9999999999995</v>
      </c>
      <c r="X44" s="19">
        <f t="shared" si="12"/>
        <v>3530.67285672772</v>
      </c>
      <c r="Y44" s="68">
        <f t="shared" si="80"/>
        <v>48</v>
      </c>
      <c r="Z44" s="18">
        <f>'Ohio Intensities'!F44</f>
        <v>1.7926426154399375</v>
      </c>
      <c r="AA44" s="17">
        <f>Design!$I$24*'Area A'!Z44*Design!$I$23</f>
        <v>3.0833452985566945</v>
      </c>
      <c r="AB44" s="18">
        <v>0</v>
      </c>
      <c r="AC44" s="18">
        <v>0</v>
      </c>
      <c r="AD44" s="18">
        <f>Design!$I$22</f>
        <v>10</v>
      </c>
      <c r="AE44" s="18">
        <f t="shared" si="13"/>
        <v>3.0833452985566945</v>
      </c>
      <c r="AF44" s="18">
        <f t="shared" si="14"/>
        <v>48</v>
      </c>
      <c r="AG44" s="18">
        <f t="shared" si="15"/>
        <v>3.0833452985566945</v>
      </c>
      <c r="AH44" s="18">
        <f t="shared" si="16"/>
        <v>58</v>
      </c>
      <c r="AI44" s="18">
        <v>0</v>
      </c>
      <c r="AJ44" s="18">
        <f t="shared" si="17"/>
        <v>8880.0344598432803</v>
      </c>
      <c r="AK44" s="18">
        <f t="shared" si="18"/>
        <v>-0.30833452985566945</v>
      </c>
      <c r="AL44" s="16">
        <f t="shared" si="19"/>
        <v>17.883402731628827</v>
      </c>
      <c r="AM44" s="17">
        <f>(Design!$N$68-'Area A'!AL44)/'Area A'!AK44</f>
        <v>49.891923356199371</v>
      </c>
      <c r="AN44" s="18">
        <v>0</v>
      </c>
      <c r="AO44" s="18">
        <v>0</v>
      </c>
      <c r="AP44" s="18">
        <f t="shared" si="20"/>
        <v>49.891923356199371</v>
      </c>
      <c r="AQ44" s="18">
        <f t="shared" si="21"/>
        <v>49.891923356199371</v>
      </c>
      <c r="AR44" s="18">
        <f>Design!$N$68</f>
        <v>2.5</v>
      </c>
      <c r="AS44" s="18">
        <f t="shared" si="22"/>
        <v>58</v>
      </c>
      <c r="AT44" s="18">
        <v>0</v>
      </c>
      <c r="AU44" s="16">
        <f t="shared" si="23"/>
        <v>4350</v>
      </c>
      <c r="AV44" s="19">
        <f t="shared" si="24"/>
        <v>4530.0344598432803</v>
      </c>
      <c r="AW44" s="68">
        <f t="shared" si="25"/>
        <v>48</v>
      </c>
      <c r="AX44" s="18">
        <f>'Ohio Intensities'!J44</f>
        <v>2.0713540670282198</v>
      </c>
      <c r="AY44" s="17">
        <f>Design!$I$24*'Area A'!AX44*Design!$I$23</f>
        <v>3.5627289952885404</v>
      </c>
      <c r="AZ44" s="18">
        <v>0</v>
      </c>
      <c r="BA44" s="18">
        <v>0</v>
      </c>
      <c r="BB44" s="18">
        <f>Design!$I$22</f>
        <v>10</v>
      </c>
      <c r="BC44" s="18">
        <f t="shared" si="26"/>
        <v>3.5627289952885404</v>
      </c>
      <c r="BD44" s="18">
        <f t="shared" si="27"/>
        <v>48</v>
      </c>
      <c r="BE44" s="18">
        <f t="shared" si="28"/>
        <v>3.5627289952885404</v>
      </c>
      <c r="BF44" s="18">
        <f t="shared" si="29"/>
        <v>58</v>
      </c>
      <c r="BG44" s="18">
        <v>0</v>
      </c>
      <c r="BH44" s="18">
        <f t="shared" si="30"/>
        <v>10260.659506430997</v>
      </c>
      <c r="BI44" s="18">
        <f t="shared" si="31"/>
        <v>-0.35627289952885405</v>
      </c>
      <c r="BJ44" s="16">
        <f t="shared" si="32"/>
        <v>20.663828172673536</v>
      </c>
      <c r="BK44" s="17">
        <f>(Design!$N$69-'Area A'!BJ44)/'Area A'!BI44</f>
        <v>50.000514201981332</v>
      </c>
      <c r="BL44" s="18">
        <v>0</v>
      </c>
      <c r="BM44" s="18">
        <v>0</v>
      </c>
      <c r="BN44" s="18">
        <f t="shared" si="33"/>
        <v>50.000514201981332</v>
      </c>
      <c r="BO44" s="18">
        <f t="shared" si="34"/>
        <v>50.000514201981332</v>
      </c>
      <c r="BP44" s="18">
        <f>Design!$N$69</f>
        <v>2.85</v>
      </c>
      <c r="BQ44" s="18">
        <f t="shared" si="35"/>
        <v>58</v>
      </c>
      <c r="BR44" s="18">
        <v>0</v>
      </c>
      <c r="BS44" s="16">
        <f t="shared" si="36"/>
        <v>4959</v>
      </c>
      <c r="BT44" s="19">
        <f t="shared" si="37"/>
        <v>5301.6595064309968</v>
      </c>
      <c r="BU44" s="68">
        <f t="shared" si="38"/>
        <v>48</v>
      </c>
      <c r="BV44" s="18">
        <f>'Ohio Intensities'!N44</f>
        <v>2.4369324229878702</v>
      </c>
      <c r="BW44" s="17">
        <f>Design!$I$24*'Area A'!BV44*Design!$I$23</f>
        <v>4.191523767539139</v>
      </c>
      <c r="BX44" s="18">
        <v>0</v>
      </c>
      <c r="BY44" s="18">
        <v>0</v>
      </c>
      <c r="BZ44" s="18">
        <f>Design!$I$22</f>
        <v>10</v>
      </c>
      <c r="CA44" s="18">
        <f t="shared" si="39"/>
        <v>4.191523767539139</v>
      </c>
      <c r="CB44" s="18">
        <f t="shared" si="40"/>
        <v>48</v>
      </c>
      <c r="CC44" s="18">
        <f t="shared" si="41"/>
        <v>4.191523767539139</v>
      </c>
      <c r="CD44" s="18">
        <f t="shared" si="42"/>
        <v>58</v>
      </c>
      <c r="CE44" s="18">
        <v>0</v>
      </c>
      <c r="CF44" s="18">
        <f t="shared" si="43"/>
        <v>12071.58845051272</v>
      </c>
      <c r="CG44" s="18">
        <f t="shared" si="44"/>
        <v>-0.41915237675391392</v>
      </c>
      <c r="CH44" s="16">
        <f t="shared" si="45"/>
        <v>24.310837851727008</v>
      </c>
      <c r="CI44" s="17">
        <f>(Design!$N$70-'Area A'!CH44)/'Area A'!CG44</f>
        <v>51.200563427382761</v>
      </c>
      <c r="CJ44" s="18">
        <v>0</v>
      </c>
      <c r="CK44" s="18">
        <v>0</v>
      </c>
      <c r="CL44" s="18">
        <f t="shared" si="46"/>
        <v>51.200563427382761</v>
      </c>
      <c r="CM44" s="18">
        <f t="shared" si="47"/>
        <v>51.200563427382761</v>
      </c>
      <c r="CN44" s="18">
        <f>Design!$N$70</f>
        <v>2.85</v>
      </c>
      <c r="CO44" s="18">
        <f t="shared" si="48"/>
        <v>58</v>
      </c>
      <c r="CP44" s="18">
        <v>0</v>
      </c>
      <c r="CQ44" s="16">
        <f t="shared" si="49"/>
        <v>4959</v>
      </c>
      <c r="CR44" s="19">
        <f t="shared" si="50"/>
        <v>7112.5884505127196</v>
      </c>
      <c r="CS44" s="68">
        <f t="shared" si="51"/>
        <v>48</v>
      </c>
      <c r="CT44" s="18">
        <f>'Ohio Intensities'!R44</f>
        <v>2.7177808538684518</v>
      </c>
      <c r="CU44" s="17">
        <f>Design!$I$24*'Area A'!CT44*Design!$I$23</f>
        <v>4.6745830686537397</v>
      </c>
      <c r="CV44" s="18">
        <v>0</v>
      </c>
      <c r="CW44" s="18">
        <v>0</v>
      </c>
      <c r="CX44" s="18">
        <f>Design!$I$22</f>
        <v>10</v>
      </c>
      <c r="CY44" s="18">
        <f t="shared" si="52"/>
        <v>4.6745830686537397</v>
      </c>
      <c r="CZ44" s="18">
        <f t="shared" si="53"/>
        <v>48</v>
      </c>
      <c r="DA44" s="18">
        <f t="shared" si="54"/>
        <v>4.6745830686537397</v>
      </c>
      <c r="DB44" s="18">
        <f t="shared" si="55"/>
        <v>58</v>
      </c>
      <c r="DC44" s="18">
        <v>0</v>
      </c>
      <c r="DD44" s="18">
        <f t="shared" si="56"/>
        <v>13462.799237722769</v>
      </c>
      <c r="DE44" s="18">
        <f t="shared" si="57"/>
        <v>-0.46745830686537398</v>
      </c>
      <c r="DF44" s="16">
        <f t="shared" si="58"/>
        <v>27.112581798191691</v>
      </c>
      <c r="DG44" s="17">
        <f>(Design!$N$71-'Area A'!DF44)/'Area A'!DE44</f>
        <v>51.903199583485446</v>
      </c>
      <c r="DH44" s="18">
        <v>0</v>
      </c>
      <c r="DI44" s="18">
        <v>0</v>
      </c>
      <c r="DJ44" s="18">
        <f t="shared" si="59"/>
        <v>51.903199583485446</v>
      </c>
      <c r="DK44" s="18">
        <f t="shared" si="60"/>
        <v>51.903199583485446</v>
      </c>
      <c r="DL44" s="18">
        <f>Design!$N$71</f>
        <v>2.85</v>
      </c>
      <c r="DM44" s="18">
        <f t="shared" si="61"/>
        <v>58</v>
      </c>
      <c r="DN44" s="18">
        <v>0</v>
      </c>
      <c r="DO44" s="16">
        <f t="shared" si="62"/>
        <v>4959</v>
      </c>
      <c r="DP44" s="19">
        <f t="shared" si="63"/>
        <v>8503.7992377227692</v>
      </c>
      <c r="DQ44" s="68">
        <f t="shared" si="64"/>
        <v>48</v>
      </c>
      <c r="DR44" s="18">
        <f>'Ohio Intensities'!V44</f>
        <v>2.9995086560166784</v>
      </c>
      <c r="DS44" s="17">
        <f>Design!$I$24*'Area A'!DR44*Design!$I$23</f>
        <v>5.1591548883486897</v>
      </c>
      <c r="DT44" s="18">
        <v>0</v>
      </c>
      <c r="DU44" s="18">
        <v>0</v>
      </c>
      <c r="DV44" s="18">
        <f>Design!$I$22</f>
        <v>10</v>
      </c>
      <c r="DW44" s="18">
        <f t="shared" si="65"/>
        <v>5.1591548883486897</v>
      </c>
      <c r="DX44" s="18">
        <f t="shared" si="66"/>
        <v>48</v>
      </c>
      <c r="DY44" s="18">
        <f t="shared" si="67"/>
        <v>5.1591548883486897</v>
      </c>
      <c r="DZ44" s="18">
        <f t="shared" si="68"/>
        <v>58</v>
      </c>
      <c r="EA44" s="18">
        <v>0</v>
      </c>
      <c r="EB44" s="18">
        <f t="shared" si="69"/>
        <v>14858.366078444227</v>
      </c>
      <c r="EC44" s="18">
        <f t="shared" si="70"/>
        <v>-0.51591548883486893</v>
      </c>
      <c r="ED44" s="16">
        <f t="shared" si="71"/>
        <v>29.9230983524224</v>
      </c>
      <c r="EE44" s="17">
        <f>(Design!$N$72-'Area A'!ED44)/'Area A'!EC44</f>
        <v>52.475839431693799</v>
      </c>
      <c r="EF44" s="18">
        <v>0</v>
      </c>
      <c r="EG44" s="18">
        <v>0</v>
      </c>
      <c r="EH44" s="18">
        <f t="shared" si="72"/>
        <v>52.475839431693799</v>
      </c>
      <c r="EI44" s="18">
        <f t="shared" si="73"/>
        <v>52.475839431693799</v>
      </c>
      <c r="EJ44" s="18">
        <f>Design!$N$72</f>
        <v>2.85</v>
      </c>
      <c r="EK44" s="18">
        <f t="shared" si="74"/>
        <v>58</v>
      </c>
      <c r="EL44" s="18">
        <v>0</v>
      </c>
      <c r="EM44" s="16">
        <f t="shared" si="75"/>
        <v>4959</v>
      </c>
      <c r="EN44" s="19">
        <f t="shared" si="76"/>
        <v>9899.3660784442272</v>
      </c>
      <c r="EO44" s="19">
        <f t="shared" si="77"/>
        <v>48</v>
      </c>
    </row>
    <row r="45" spans="1:145" x14ac:dyDescent="0.25">
      <c r="A45" s="68">
        <f t="shared" si="78"/>
        <v>49</v>
      </c>
      <c r="B45" s="18">
        <f>'Ohio Intensities'!B45</f>
        <v>1.4115845555998934</v>
      </c>
      <c r="C45" s="17">
        <f>Design!$I$24*'Area A'!B45*Design!$I$23</f>
        <v>2.4279254356318183</v>
      </c>
      <c r="D45" s="18">
        <v>0</v>
      </c>
      <c r="E45" s="18">
        <v>0</v>
      </c>
      <c r="F45" s="18">
        <f>Design!$I$22</f>
        <v>10</v>
      </c>
      <c r="G45" s="18">
        <f t="shared" si="2"/>
        <v>2.4279254356318183</v>
      </c>
      <c r="H45" s="18">
        <f t="shared" si="3"/>
        <v>49</v>
      </c>
      <c r="I45" s="18">
        <f t="shared" si="4"/>
        <v>2.4279254356318183</v>
      </c>
      <c r="J45" s="18">
        <f t="shared" si="5"/>
        <v>59</v>
      </c>
      <c r="K45" s="18">
        <v>0</v>
      </c>
      <c r="L45" s="18">
        <f t="shared" si="6"/>
        <v>7138.1007807575452</v>
      </c>
      <c r="M45" s="18">
        <f t="shared" si="7"/>
        <v>-0.24279254356318183</v>
      </c>
      <c r="N45" s="16">
        <f t="shared" si="8"/>
        <v>14.324760070227729</v>
      </c>
      <c r="O45" s="17">
        <f>(Design!$N$67-'Area A'!N45)/'Area A'!M45</f>
        <v>50.556577603601205</v>
      </c>
      <c r="P45" s="18">
        <v>0</v>
      </c>
      <c r="Q45" s="18">
        <v>0</v>
      </c>
      <c r="R45" s="18">
        <f t="shared" si="9"/>
        <v>50.556577603601205</v>
      </c>
      <c r="S45" s="18">
        <f t="shared" si="10"/>
        <v>50.556577603601205</v>
      </c>
      <c r="T45" s="18">
        <f>Design!$N$67</f>
        <v>2.0499999999999998</v>
      </c>
      <c r="U45" s="18">
        <f t="shared" si="79"/>
        <v>59</v>
      </c>
      <c r="V45" s="18">
        <v>0</v>
      </c>
      <c r="W45" s="16">
        <f t="shared" si="11"/>
        <v>3628.4999999999995</v>
      </c>
      <c r="X45" s="19">
        <f t="shared" si="12"/>
        <v>3509.6007807575456</v>
      </c>
      <c r="Y45" s="68">
        <f t="shared" si="80"/>
        <v>49</v>
      </c>
      <c r="Z45" s="18">
        <f>'Ohio Intensities'!F45</f>
        <v>1.7668625383611674</v>
      </c>
      <c r="AA45" s="17">
        <f>Design!$I$24*'Area A'!Z45*Design!$I$23</f>
        <v>3.0390035659812096</v>
      </c>
      <c r="AB45" s="18">
        <v>0</v>
      </c>
      <c r="AC45" s="18">
        <v>0</v>
      </c>
      <c r="AD45" s="18">
        <f>Design!$I$22</f>
        <v>10</v>
      </c>
      <c r="AE45" s="18">
        <f t="shared" si="13"/>
        <v>3.0390035659812096</v>
      </c>
      <c r="AF45" s="18">
        <f t="shared" si="14"/>
        <v>49</v>
      </c>
      <c r="AG45" s="18">
        <f t="shared" si="15"/>
        <v>3.0390035659812096</v>
      </c>
      <c r="AH45" s="18">
        <f t="shared" si="16"/>
        <v>59</v>
      </c>
      <c r="AI45" s="18">
        <v>0</v>
      </c>
      <c r="AJ45" s="18">
        <f t="shared" si="17"/>
        <v>8934.6704839847553</v>
      </c>
      <c r="AK45" s="18">
        <f t="shared" si="18"/>
        <v>-0.30390035659812098</v>
      </c>
      <c r="AL45" s="16">
        <f t="shared" si="19"/>
        <v>17.930121039289137</v>
      </c>
      <c r="AM45" s="17">
        <f>(Design!$N$68-'Area A'!AL45)/'Area A'!AK45</f>
        <v>50.773619392931444</v>
      </c>
      <c r="AN45" s="18">
        <v>0</v>
      </c>
      <c r="AO45" s="18">
        <v>0</v>
      </c>
      <c r="AP45" s="18">
        <f t="shared" si="20"/>
        <v>50.773619392931444</v>
      </c>
      <c r="AQ45" s="18">
        <f t="shared" si="21"/>
        <v>50.773619392931444</v>
      </c>
      <c r="AR45" s="18">
        <f>Design!$N$68</f>
        <v>2.5</v>
      </c>
      <c r="AS45" s="18">
        <f t="shared" si="22"/>
        <v>59</v>
      </c>
      <c r="AT45" s="18">
        <v>0</v>
      </c>
      <c r="AU45" s="16">
        <f t="shared" si="23"/>
        <v>4425</v>
      </c>
      <c r="AV45" s="19">
        <f t="shared" si="24"/>
        <v>4509.6704839847553</v>
      </c>
      <c r="AW45" s="68">
        <f t="shared" si="25"/>
        <v>49</v>
      </c>
      <c r="AX45" s="18">
        <f>'Ohio Intensities'!J45</f>
        <v>2.042247543625209</v>
      </c>
      <c r="AY45" s="17">
        <f>Design!$I$24*'Area A'!AX45*Design!$I$23</f>
        <v>3.5126657750353618</v>
      </c>
      <c r="AZ45" s="18">
        <v>0</v>
      </c>
      <c r="BA45" s="18">
        <v>0</v>
      </c>
      <c r="BB45" s="18">
        <f>Design!$I$22</f>
        <v>10</v>
      </c>
      <c r="BC45" s="18">
        <f t="shared" si="26"/>
        <v>3.5126657750353618</v>
      </c>
      <c r="BD45" s="18">
        <f t="shared" si="27"/>
        <v>49</v>
      </c>
      <c r="BE45" s="18">
        <f t="shared" si="28"/>
        <v>3.5126657750353618</v>
      </c>
      <c r="BF45" s="18">
        <f t="shared" si="29"/>
        <v>59</v>
      </c>
      <c r="BG45" s="18">
        <v>0</v>
      </c>
      <c r="BH45" s="18">
        <f t="shared" si="30"/>
        <v>10327.237378603964</v>
      </c>
      <c r="BI45" s="18">
        <f t="shared" si="31"/>
        <v>-0.35126657750353618</v>
      </c>
      <c r="BJ45" s="16">
        <f t="shared" si="32"/>
        <v>20.724728072708636</v>
      </c>
      <c r="BK45" s="17">
        <f>(Design!$N$69-'Area A'!BJ45)/'Area A'!BI45</f>
        <v>50.886503918889609</v>
      </c>
      <c r="BL45" s="18">
        <v>0</v>
      </c>
      <c r="BM45" s="18">
        <v>0</v>
      </c>
      <c r="BN45" s="18">
        <f t="shared" si="33"/>
        <v>50.886503918889609</v>
      </c>
      <c r="BO45" s="18">
        <f t="shared" si="34"/>
        <v>50.886503918889609</v>
      </c>
      <c r="BP45" s="18">
        <f>Design!$N$69</f>
        <v>2.85</v>
      </c>
      <c r="BQ45" s="18">
        <f t="shared" si="35"/>
        <v>59</v>
      </c>
      <c r="BR45" s="18">
        <v>0</v>
      </c>
      <c r="BS45" s="16">
        <f t="shared" si="36"/>
        <v>5044.4999999999991</v>
      </c>
      <c r="BT45" s="19">
        <f t="shared" si="37"/>
        <v>5282.7373786039652</v>
      </c>
      <c r="BU45" s="68">
        <f t="shared" si="38"/>
        <v>49</v>
      </c>
      <c r="BV45" s="18">
        <f>'Ohio Intensities'!N45</f>
        <v>2.4039409946415495</v>
      </c>
      <c r="BW45" s="17">
        <f>Design!$I$24*'Area A'!BV45*Design!$I$23</f>
        <v>4.1347785107834678</v>
      </c>
      <c r="BX45" s="18">
        <v>0</v>
      </c>
      <c r="BY45" s="18">
        <v>0</v>
      </c>
      <c r="BZ45" s="18">
        <f>Design!$I$22</f>
        <v>10</v>
      </c>
      <c r="CA45" s="18">
        <f t="shared" si="39"/>
        <v>4.1347785107834678</v>
      </c>
      <c r="CB45" s="18">
        <f t="shared" si="40"/>
        <v>49</v>
      </c>
      <c r="CC45" s="18">
        <f t="shared" si="41"/>
        <v>4.1347785107834678</v>
      </c>
      <c r="CD45" s="18">
        <f t="shared" si="42"/>
        <v>59</v>
      </c>
      <c r="CE45" s="18">
        <v>0</v>
      </c>
      <c r="CF45" s="18">
        <f t="shared" si="43"/>
        <v>12156.248821703395</v>
      </c>
      <c r="CG45" s="18">
        <f t="shared" si="44"/>
        <v>-0.41347785107834678</v>
      </c>
      <c r="CH45" s="16">
        <f t="shared" si="45"/>
        <v>24.395193213622463</v>
      </c>
      <c r="CI45" s="17">
        <f>(Design!$N$70-'Area A'!CH45)/'Area A'!CG45</f>
        <v>52.107248689217037</v>
      </c>
      <c r="CJ45" s="18">
        <v>0</v>
      </c>
      <c r="CK45" s="18">
        <v>0</v>
      </c>
      <c r="CL45" s="18">
        <f t="shared" si="46"/>
        <v>52.107248689217037</v>
      </c>
      <c r="CM45" s="18">
        <f t="shared" si="47"/>
        <v>52.107248689217037</v>
      </c>
      <c r="CN45" s="18">
        <f>Design!$N$70</f>
        <v>2.85</v>
      </c>
      <c r="CO45" s="18">
        <f t="shared" si="48"/>
        <v>59</v>
      </c>
      <c r="CP45" s="18">
        <v>0</v>
      </c>
      <c r="CQ45" s="16">
        <f t="shared" si="49"/>
        <v>5044.5</v>
      </c>
      <c r="CR45" s="19">
        <f t="shared" si="50"/>
        <v>7111.7488217033952</v>
      </c>
      <c r="CS45" s="68">
        <f t="shared" si="51"/>
        <v>49</v>
      </c>
      <c r="CT45" s="18">
        <f>'Ohio Intensities'!R45</f>
        <v>2.6821455677659887</v>
      </c>
      <c r="CU45" s="17">
        <f>Design!$I$24*'Area A'!CT45*Design!$I$23</f>
        <v>4.6132903765575035</v>
      </c>
      <c r="CV45" s="18">
        <v>0</v>
      </c>
      <c r="CW45" s="18">
        <v>0</v>
      </c>
      <c r="CX45" s="18">
        <f>Design!$I$22</f>
        <v>10</v>
      </c>
      <c r="CY45" s="18">
        <f t="shared" si="52"/>
        <v>4.6132903765575035</v>
      </c>
      <c r="CZ45" s="18">
        <f t="shared" si="53"/>
        <v>49</v>
      </c>
      <c r="DA45" s="18">
        <f t="shared" si="54"/>
        <v>4.6132903765575035</v>
      </c>
      <c r="DB45" s="18">
        <f t="shared" si="55"/>
        <v>59</v>
      </c>
      <c r="DC45" s="18">
        <v>0</v>
      </c>
      <c r="DD45" s="18">
        <f t="shared" si="56"/>
        <v>13563.07370707906</v>
      </c>
      <c r="DE45" s="18">
        <f t="shared" si="57"/>
        <v>-0.46132903765575034</v>
      </c>
      <c r="DF45" s="16">
        <f t="shared" si="58"/>
        <v>27.218413221689271</v>
      </c>
      <c r="DG45" s="17">
        <f>(Design!$N$71-'Area A'!DF45)/'Area A'!DE45</f>
        <v>52.822196811017328</v>
      </c>
      <c r="DH45" s="18">
        <v>0</v>
      </c>
      <c r="DI45" s="18">
        <v>0</v>
      </c>
      <c r="DJ45" s="18">
        <f t="shared" si="59"/>
        <v>52.822196811017328</v>
      </c>
      <c r="DK45" s="18">
        <f t="shared" si="60"/>
        <v>52.822196811017328</v>
      </c>
      <c r="DL45" s="18">
        <f>Design!$N$71</f>
        <v>2.85</v>
      </c>
      <c r="DM45" s="18">
        <f t="shared" si="61"/>
        <v>59</v>
      </c>
      <c r="DN45" s="18">
        <v>0</v>
      </c>
      <c r="DO45" s="16">
        <f t="shared" si="62"/>
        <v>5044.5</v>
      </c>
      <c r="DP45" s="19">
        <f t="shared" si="63"/>
        <v>8518.5737070790601</v>
      </c>
      <c r="DQ45" s="68">
        <f t="shared" si="64"/>
        <v>49</v>
      </c>
      <c r="DR45" s="18">
        <f>'Ohio Intensities'!V45</f>
        <v>2.9614189455153563</v>
      </c>
      <c r="DS45" s="17">
        <f>Design!$I$24*'Area A'!DR45*Design!$I$23</f>
        <v>5.0936405862864165</v>
      </c>
      <c r="DT45" s="18">
        <v>0</v>
      </c>
      <c r="DU45" s="18">
        <v>0</v>
      </c>
      <c r="DV45" s="18">
        <f>Design!$I$22</f>
        <v>10</v>
      </c>
      <c r="DW45" s="18">
        <f t="shared" si="65"/>
        <v>5.0936405862864165</v>
      </c>
      <c r="DX45" s="18">
        <f t="shared" si="66"/>
        <v>49</v>
      </c>
      <c r="DY45" s="18">
        <f t="shared" si="67"/>
        <v>5.0936405862864165</v>
      </c>
      <c r="DZ45" s="18">
        <f t="shared" si="68"/>
        <v>59</v>
      </c>
      <c r="EA45" s="18">
        <v>0</v>
      </c>
      <c r="EB45" s="18">
        <f t="shared" si="69"/>
        <v>14975.303323682065</v>
      </c>
      <c r="EC45" s="18">
        <f t="shared" si="70"/>
        <v>-0.50936405862864165</v>
      </c>
      <c r="ED45" s="16">
        <f t="shared" si="71"/>
        <v>30.052479459089856</v>
      </c>
      <c r="EE45" s="17">
        <f>(Design!$N$72-'Area A'!ED45)/'Area A'!EC45</f>
        <v>53.404787790341857</v>
      </c>
      <c r="EF45" s="18">
        <v>0</v>
      </c>
      <c r="EG45" s="18">
        <v>0</v>
      </c>
      <c r="EH45" s="18">
        <f t="shared" si="72"/>
        <v>53.404787790341857</v>
      </c>
      <c r="EI45" s="18">
        <f t="shared" si="73"/>
        <v>53.404787790341857</v>
      </c>
      <c r="EJ45" s="18">
        <f>Design!$N$72</f>
        <v>2.85</v>
      </c>
      <c r="EK45" s="18">
        <f t="shared" si="74"/>
        <v>59</v>
      </c>
      <c r="EL45" s="18">
        <v>0</v>
      </c>
      <c r="EM45" s="16">
        <f t="shared" si="75"/>
        <v>5044.5</v>
      </c>
      <c r="EN45" s="19">
        <f t="shared" si="76"/>
        <v>9930.8033236820647</v>
      </c>
      <c r="EO45" s="19">
        <f t="shared" si="77"/>
        <v>49</v>
      </c>
    </row>
    <row r="46" spans="1:145" x14ac:dyDescent="0.25">
      <c r="A46" s="68">
        <f t="shared" si="78"/>
        <v>50</v>
      </c>
      <c r="B46" s="18">
        <f>'Ohio Intensities'!B46</f>
        <v>1.3910081241624426</v>
      </c>
      <c r="C46" s="17">
        <f>Design!$I$24*'Area A'!B46*Design!$I$23</f>
        <v>2.3925339735594027</v>
      </c>
      <c r="D46" s="18">
        <v>0</v>
      </c>
      <c r="E46" s="18">
        <v>0</v>
      </c>
      <c r="F46" s="18">
        <f>Design!$I$22</f>
        <v>10</v>
      </c>
      <c r="G46" s="18">
        <f t="shared" si="2"/>
        <v>2.3925339735594027</v>
      </c>
      <c r="H46" s="18">
        <f t="shared" si="3"/>
        <v>50</v>
      </c>
      <c r="I46" s="18">
        <f t="shared" si="4"/>
        <v>2.3925339735594027</v>
      </c>
      <c r="J46" s="18">
        <f t="shared" si="5"/>
        <v>60</v>
      </c>
      <c r="K46" s="18">
        <v>0</v>
      </c>
      <c r="L46" s="18">
        <f t="shared" si="6"/>
        <v>7177.6019206782084</v>
      </c>
      <c r="M46" s="18">
        <f t="shared" si="7"/>
        <v>-0.23925339735594026</v>
      </c>
      <c r="N46" s="16">
        <f t="shared" si="8"/>
        <v>14.355203841356415</v>
      </c>
      <c r="O46" s="17">
        <f>(Design!$N$67-'Area A'!N46)/'Area A'!M46</f>
        <v>51.431678619174676</v>
      </c>
      <c r="P46" s="18">
        <v>0</v>
      </c>
      <c r="Q46" s="18">
        <v>0</v>
      </c>
      <c r="R46" s="18">
        <f t="shared" si="9"/>
        <v>51.431678619174676</v>
      </c>
      <c r="S46" s="18">
        <f t="shared" si="10"/>
        <v>51.431678619174676</v>
      </c>
      <c r="T46" s="18">
        <f>Design!$N$67</f>
        <v>2.0499999999999998</v>
      </c>
      <c r="U46" s="18">
        <f t="shared" si="79"/>
        <v>60</v>
      </c>
      <c r="V46" s="18">
        <v>0</v>
      </c>
      <c r="W46" s="16">
        <f t="shared" si="11"/>
        <v>3689.9999999999995</v>
      </c>
      <c r="X46" s="19">
        <f t="shared" si="12"/>
        <v>3487.6019206782089</v>
      </c>
      <c r="Y46" s="68">
        <f t="shared" si="80"/>
        <v>50</v>
      </c>
      <c r="Z46" s="18">
        <f>'Ohio Intensities'!F46</f>
        <v>1.7418754650216428</v>
      </c>
      <c r="AA46" s="17">
        <f>Design!$I$24*'Area A'!Z46*Design!$I$23</f>
        <v>2.9960257998372275</v>
      </c>
      <c r="AB46" s="18">
        <v>0</v>
      </c>
      <c r="AC46" s="18">
        <v>0</v>
      </c>
      <c r="AD46" s="18">
        <f>Design!$I$22</f>
        <v>10</v>
      </c>
      <c r="AE46" s="18">
        <f t="shared" si="13"/>
        <v>2.9960257998372275</v>
      </c>
      <c r="AF46" s="18">
        <f t="shared" si="14"/>
        <v>50</v>
      </c>
      <c r="AG46" s="18">
        <f t="shared" si="15"/>
        <v>2.9960257998372275</v>
      </c>
      <c r="AH46" s="18">
        <f t="shared" si="16"/>
        <v>60</v>
      </c>
      <c r="AI46" s="18">
        <v>0</v>
      </c>
      <c r="AJ46" s="18">
        <f t="shared" si="17"/>
        <v>8988.0773995116833</v>
      </c>
      <c r="AK46" s="18">
        <f t="shared" si="18"/>
        <v>-0.29960257998372275</v>
      </c>
      <c r="AL46" s="16">
        <f t="shared" si="19"/>
        <v>17.976154799023366</v>
      </c>
      <c r="AM46" s="17">
        <f>(Design!$N$68-'Area A'!AL46)/'Area A'!AK46</f>
        <v>51.655612578049819</v>
      </c>
      <c r="AN46" s="18">
        <v>0</v>
      </c>
      <c r="AO46" s="18">
        <v>0</v>
      </c>
      <c r="AP46" s="18">
        <f t="shared" si="20"/>
        <v>51.655612578049819</v>
      </c>
      <c r="AQ46" s="18">
        <f t="shared" si="21"/>
        <v>51.655612578049819</v>
      </c>
      <c r="AR46" s="18">
        <f>Design!$N$68</f>
        <v>2.5</v>
      </c>
      <c r="AS46" s="18">
        <f t="shared" si="22"/>
        <v>60</v>
      </c>
      <c r="AT46" s="18">
        <v>0</v>
      </c>
      <c r="AU46" s="16">
        <f t="shared" si="23"/>
        <v>4500</v>
      </c>
      <c r="AV46" s="19">
        <f t="shared" si="24"/>
        <v>4488.0773995116833</v>
      </c>
      <c r="AW46" s="68">
        <f t="shared" si="25"/>
        <v>50</v>
      </c>
      <c r="AX46" s="18">
        <f>'Ohio Intensities'!J46</f>
        <v>2.0140210905595901</v>
      </c>
      <c r="AY46" s="17">
        <f>Design!$I$24*'Area A'!AX46*Design!$I$23</f>
        <v>3.464116275762497</v>
      </c>
      <c r="AZ46" s="18">
        <v>0</v>
      </c>
      <c r="BA46" s="18">
        <v>0</v>
      </c>
      <c r="BB46" s="18">
        <f>Design!$I$22</f>
        <v>10</v>
      </c>
      <c r="BC46" s="18">
        <f t="shared" si="26"/>
        <v>3.464116275762497</v>
      </c>
      <c r="BD46" s="18">
        <f t="shared" si="27"/>
        <v>50</v>
      </c>
      <c r="BE46" s="18">
        <f t="shared" si="28"/>
        <v>3.464116275762497</v>
      </c>
      <c r="BF46" s="18">
        <f t="shared" si="29"/>
        <v>60</v>
      </c>
      <c r="BG46" s="18">
        <v>0</v>
      </c>
      <c r="BH46" s="18">
        <f t="shared" si="30"/>
        <v>10392.348827287489</v>
      </c>
      <c r="BI46" s="18">
        <f t="shared" si="31"/>
        <v>-0.34641162757624971</v>
      </c>
      <c r="BJ46" s="16">
        <f t="shared" si="32"/>
        <v>20.78469765457498</v>
      </c>
      <c r="BK46" s="17">
        <f>(Design!$N$69-'Area A'!BJ46)/'Area A'!BI46</f>
        <v>51.772793482884225</v>
      </c>
      <c r="BL46" s="18">
        <v>0</v>
      </c>
      <c r="BM46" s="18">
        <v>0</v>
      </c>
      <c r="BN46" s="18">
        <f t="shared" si="33"/>
        <v>51.772793482884225</v>
      </c>
      <c r="BO46" s="18">
        <f t="shared" si="34"/>
        <v>51.772793482884225</v>
      </c>
      <c r="BP46" s="18">
        <f>Design!$N$69</f>
        <v>2.85</v>
      </c>
      <c r="BQ46" s="18">
        <f t="shared" si="35"/>
        <v>60</v>
      </c>
      <c r="BR46" s="18">
        <v>0</v>
      </c>
      <c r="BS46" s="16">
        <f t="shared" si="36"/>
        <v>5130</v>
      </c>
      <c r="BT46" s="19">
        <f t="shared" si="37"/>
        <v>5262.3488272874893</v>
      </c>
      <c r="BU46" s="68">
        <f t="shared" si="38"/>
        <v>50</v>
      </c>
      <c r="BV46" s="18">
        <f>'Ohio Intensities'!N46</f>
        <v>2.3719305647381916</v>
      </c>
      <c r="BW46" s="17">
        <f>Design!$I$24*'Area A'!BV46*Design!$I$23</f>
        <v>4.079720571349692</v>
      </c>
      <c r="BX46" s="18">
        <v>0</v>
      </c>
      <c r="BY46" s="18">
        <v>0</v>
      </c>
      <c r="BZ46" s="18">
        <f>Design!$I$22</f>
        <v>10</v>
      </c>
      <c r="CA46" s="18">
        <f t="shared" si="39"/>
        <v>4.079720571349692</v>
      </c>
      <c r="CB46" s="18">
        <f t="shared" si="40"/>
        <v>50</v>
      </c>
      <c r="CC46" s="18">
        <f t="shared" si="41"/>
        <v>4.079720571349692</v>
      </c>
      <c r="CD46" s="18">
        <f t="shared" si="42"/>
        <v>60</v>
      </c>
      <c r="CE46" s="18">
        <v>0</v>
      </c>
      <c r="CF46" s="18">
        <f t="shared" si="43"/>
        <v>12239.161714049076</v>
      </c>
      <c r="CG46" s="18">
        <f t="shared" si="44"/>
        <v>-0.4079720571349692</v>
      </c>
      <c r="CH46" s="16">
        <f t="shared" si="45"/>
        <v>24.478323428098154</v>
      </c>
      <c r="CI46" s="17">
        <f>(Design!$N$70-'Area A'!CH46)/'Area A'!CG46</f>
        <v>53.014227444853816</v>
      </c>
      <c r="CJ46" s="18">
        <v>0</v>
      </c>
      <c r="CK46" s="18">
        <v>0</v>
      </c>
      <c r="CL46" s="18">
        <f t="shared" si="46"/>
        <v>53.014227444853816</v>
      </c>
      <c r="CM46" s="18">
        <f t="shared" si="47"/>
        <v>53.014227444853816</v>
      </c>
      <c r="CN46" s="18">
        <f>Design!$N$70</f>
        <v>2.85</v>
      </c>
      <c r="CO46" s="18">
        <f t="shared" si="48"/>
        <v>60</v>
      </c>
      <c r="CP46" s="18">
        <v>0</v>
      </c>
      <c r="CQ46" s="16">
        <f t="shared" si="49"/>
        <v>5130</v>
      </c>
      <c r="CR46" s="19">
        <f t="shared" si="50"/>
        <v>7109.1617140490762</v>
      </c>
      <c r="CS46" s="68">
        <f t="shared" si="51"/>
        <v>50</v>
      </c>
      <c r="CT46" s="18">
        <f>'Ohio Intensities'!R46</f>
        <v>2.64755747688934</v>
      </c>
      <c r="CU46" s="17">
        <f>Design!$I$24*'Area A'!CT46*Design!$I$23</f>
        <v>4.5537988602496675</v>
      </c>
      <c r="CV46" s="18">
        <v>0</v>
      </c>
      <c r="CW46" s="18">
        <v>0</v>
      </c>
      <c r="CX46" s="18">
        <f>Design!$I$22</f>
        <v>10</v>
      </c>
      <c r="CY46" s="18">
        <f t="shared" si="52"/>
        <v>4.5537988602496675</v>
      </c>
      <c r="CZ46" s="18">
        <f t="shared" si="53"/>
        <v>50</v>
      </c>
      <c r="DA46" s="18">
        <f t="shared" si="54"/>
        <v>4.5537988602496675</v>
      </c>
      <c r="DB46" s="18">
        <f t="shared" si="55"/>
        <v>60</v>
      </c>
      <c r="DC46" s="18">
        <v>0</v>
      </c>
      <c r="DD46" s="18">
        <f t="shared" si="56"/>
        <v>13661.396580749002</v>
      </c>
      <c r="DE46" s="18">
        <f t="shared" si="57"/>
        <v>-0.45537988602496676</v>
      </c>
      <c r="DF46" s="16">
        <f t="shared" si="58"/>
        <v>27.322793161498005</v>
      </c>
      <c r="DG46" s="17">
        <f>(Design!$N$71-'Area A'!DF46)/'Area A'!DE46</f>
        <v>53.741489056800923</v>
      </c>
      <c r="DH46" s="18">
        <v>0</v>
      </c>
      <c r="DI46" s="18">
        <v>0</v>
      </c>
      <c r="DJ46" s="18">
        <f t="shared" si="59"/>
        <v>53.741489056800923</v>
      </c>
      <c r="DK46" s="18">
        <f t="shared" si="60"/>
        <v>53.741489056800923</v>
      </c>
      <c r="DL46" s="18">
        <f>Design!$N$71</f>
        <v>2.85</v>
      </c>
      <c r="DM46" s="18">
        <f t="shared" si="61"/>
        <v>60</v>
      </c>
      <c r="DN46" s="18">
        <v>0</v>
      </c>
      <c r="DO46" s="16">
        <f t="shared" si="62"/>
        <v>5130</v>
      </c>
      <c r="DP46" s="19">
        <f t="shared" si="63"/>
        <v>8531.3965807490022</v>
      </c>
      <c r="DQ46" s="68">
        <f t="shared" si="64"/>
        <v>50</v>
      </c>
      <c r="DR46" s="18">
        <f>'Ohio Intensities'!V46</f>
        <v>2.9244357888719312</v>
      </c>
      <c r="DS46" s="17">
        <f>Design!$I$24*'Area A'!DR46*Design!$I$23</f>
        <v>5.0300295568597253</v>
      </c>
      <c r="DT46" s="18">
        <v>0</v>
      </c>
      <c r="DU46" s="18">
        <v>0</v>
      </c>
      <c r="DV46" s="18">
        <f>Design!$I$22</f>
        <v>10</v>
      </c>
      <c r="DW46" s="18">
        <f t="shared" si="65"/>
        <v>5.0300295568597253</v>
      </c>
      <c r="DX46" s="18">
        <f t="shared" si="66"/>
        <v>50</v>
      </c>
      <c r="DY46" s="18">
        <f t="shared" si="67"/>
        <v>5.0300295568597253</v>
      </c>
      <c r="DZ46" s="18">
        <f t="shared" si="68"/>
        <v>60</v>
      </c>
      <c r="EA46" s="18">
        <v>0</v>
      </c>
      <c r="EB46" s="18">
        <f t="shared" si="69"/>
        <v>15090.088670579173</v>
      </c>
      <c r="EC46" s="18">
        <f t="shared" si="70"/>
        <v>-0.50300295568597253</v>
      </c>
      <c r="ED46" s="16">
        <f t="shared" si="71"/>
        <v>30.180177341158348</v>
      </c>
      <c r="EE46" s="17">
        <f>(Design!$N$72-'Area A'!ED46)/'Area A'!EC46</f>
        <v>54.334029317753604</v>
      </c>
      <c r="EF46" s="18">
        <v>0</v>
      </c>
      <c r="EG46" s="18">
        <v>0</v>
      </c>
      <c r="EH46" s="18">
        <f t="shared" si="72"/>
        <v>54.334029317753604</v>
      </c>
      <c r="EI46" s="18">
        <f t="shared" si="73"/>
        <v>54.334029317753604</v>
      </c>
      <c r="EJ46" s="18">
        <f>Design!$N$72</f>
        <v>2.85</v>
      </c>
      <c r="EK46" s="18">
        <f t="shared" si="74"/>
        <v>60</v>
      </c>
      <c r="EL46" s="18">
        <v>0</v>
      </c>
      <c r="EM46" s="16">
        <f t="shared" si="75"/>
        <v>5130</v>
      </c>
      <c r="EN46" s="19">
        <f t="shared" si="76"/>
        <v>9960.0886705791727</v>
      </c>
      <c r="EO46" s="19">
        <f t="shared" si="77"/>
        <v>50</v>
      </c>
    </row>
    <row r="47" spans="1:145" x14ac:dyDescent="0.25">
      <c r="A47" s="68">
        <f t="shared" si="78"/>
        <v>51</v>
      </c>
      <c r="B47" s="18">
        <f>'Ohio Intensities'!B47</f>
        <v>1.3710699751985687</v>
      </c>
      <c r="C47" s="17">
        <f>Design!$I$24*'Area A'!B47*Design!$I$23</f>
        <v>2.3582403573415394</v>
      </c>
      <c r="D47" s="18">
        <v>0</v>
      </c>
      <c r="E47" s="18">
        <v>0</v>
      </c>
      <c r="F47" s="18">
        <f>Design!$I$22</f>
        <v>10</v>
      </c>
      <c r="G47" s="18">
        <f t="shared" si="2"/>
        <v>2.3582403573415394</v>
      </c>
      <c r="H47" s="18">
        <f t="shared" si="3"/>
        <v>51</v>
      </c>
      <c r="I47" s="18">
        <f t="shared" si="4"/>
        <v>2.3582403573415394</v>
      </c>
      <c r="J47" s="18">
        <f t="shared" si="5"/>
        <v>61</v>
      </c>
      <c r="K47" s="18">
        <v>0</v>
      </c>
      <c r="L47" s="18">
        <f t="shared" si="6"/>
        <v>7216.2154934651107</v>
      </c>
      <c r="M47" s="18">
        <f t="shared" si="7"/>
        <v>-0.23582403573415395</v>
      </c>
      <c r="N47" s="16">
        <f t="shared" si="8"/>
        <v>14.385266179783391</v>
      </c>
      <c r="O47" s="17">
        <f>(Design!$N$67-'Area A'!N47)/'Area A'!M47</f>
        <v>52.307077781032561</v>
      </c>
      <c r="P47" s="18">
        <v>0</v>
      </c>
      <c r="Q47" s="18">
        <v>0</v>
      </c>
      <c r="R47" s="18">
        <f t="shared" si="9"/>
        <v>52.307077781032561</v>
      </c>
      <c r="S47" s="18">
        <f t="shared" si="10"/>
        <v>52.307077781032561</v>
      </c>
      <c r="T47" s="18">
        <f>Design!$N$67</f>
        <v>2.0499999999999998</v>
      </c>
      <c r="U47" s="18">
        <f t="shared" si="79"/>
        <v>61</v>
      </c>
      <c r="V47" s="18">
        <v>0</v>
      </c>
      <c r="W47" s="16">
        <f t="shared" si="11"/>
        <v>3751.4999999999995</v>
      </c>
      <c r="X47" s="19">
        <f t="shared" si="12"/>
        <v>3464.7154934651112</v>
      </c>
      <c r="Y47" s="68">
        <f t="shared" si="80"/>
        <v>51</v>
      </c>
      <c r="Z47" s="18">
        <f>'Ohio Intensities'!F47</f>
        <v>1.7176444380897036</v>
      </c>
      <c r="AA47" s="17">
        <f>Design!$I$24*'Area A'!Z47*Design!$I$23</f>
        <v>2.954348433514292</v>
      </c>
      <c r="AB47" s="18">
        <v>0</v>
      </c>
      <c r="AC47" s="18">
        <v>0</v>
      </c>
      <c r="AD47" s="18">
        <f>Design!$I$22</f>
        <v>10</v>
      </c>
      <c r="AE47" s="18">
        <f t="shared" si="13"/>
        <v>2.954348433514292</v>
      </c>
      <c r="AF47" s="18">
        <f t="shared" si="14"/>
        <v>51</v>
      </c>
      <c r="AG47" s="18">
        <f t="shared" si="15"/>
        <v>2.954348433514292</v>
      </c>
      <c r="AH47" s="18">
        <f t="shared" si="16"/>
        <v>61</v>
      </c>
      <c r="AI47" s="18">
        <v>0</v>
      </c>
      <c r="AJ47" s="18">
        <f t="shared" si="17"/>
        <v>9040.3062065537324</v>
      </c>
      <c r="AK47" s="18">
        <f t="shared" si="18"/>
        <v>-0.29543484335142922</v>
      </c>
      <c r="AL47" s="16">
        <f t="shared" si="19"/>
        <v>18.021525444437181</v>
      </c>
      <c r="AM47" s="17">
        <f>(Design!$N$68-'Area A'!AL47)/'Area A'!AK47</f>
        <v>52.537897251252211</v>
      </c>
      <c r="AN47" s="18">
        <v>0</v>
      </c>
      <c r="AO47" s="18">
        <v>0</v>
      </c>
      <c r="AP47" s="18">
        <f t="shared" si="20"/>
        <v>52.537897251252211</v>
      </c>
      <c r="AQ47" s="18">
        <f t="shared" si="21"/>
        <v>52.537897251252211</v>
      </c>
      <c r="AR47" s="18">
        <f>Design!$N$68</f>
        <v>2.5</v>
      </c>
      <c r="AS47" s="18">
        <f t="shared" si="22"/>
        <v>61</v>
      </c>
      <c r="AT47" s="18">
        <v>0</v>
      </c>
      <c r="AU47" s="16">
        <f t="shared" si="23"/>
        <v>4575</v>
      </c>
      <c r="AV47" s="19">
        <f t="shared" si="24"/>
        <v>4465.3062065537324</v>
      </c>
      <c r="AW47" s="68">
        <f t="shared" si="25"/>
        <v>51</v>
      </c>
      <c r="AX47" s="18">
        <f>'Ohio Intensities'!J47</f>
        <v>1.9866343145289307</v>
      </c>
      <c r="AY47" s="17">
        <f>Design!$I$24*'Area A'!AX47*Design!$I$23</f>
        <v>3.4170110209897628</v>
      </c>
      <c r="AZ47" s="18">
        <v>0</v>
      </c>
      <c r="BA47" s="18">
        <v>0</v>
      </c>
      <c r="BB47" s="18">
        <f>Design!$I$22</f>
        <v>10</v>
      </c>
      <c r="BC47" s="18">
        <f t="shared" si="26"/>
        <v>3.4170110209897628</v>
      </c>
      <c r="BD47" s="18">
        <f t="shared" si="27"/>
        <v>51</v>
      </c>
      <c r="BE47" s="18">
        <f t="shared" si="28"/>
        <v>3.4170110209897628</v>
      </c>
      <c r="BF47" s="18">
        <f t="shared" si="29"/>
        <v>61</v>
      </c>
      <c r="BG47" s="18">
        <v>0</v>
      </c>
      <c r="BH47" s="18">
        <f t="shared" si="30"/>
        <v>10456.053724228674</v>
      </c>
      <c r="BI47" s="18">
        <f t="shared" si="31"/>
        <v>-0.34170110209897631</v>
      </c>
      <c r="BJ47" s="16">
        <f t="shared" si="32"/>
        <v>20.843767228037553</v>
      </c>
      <c r="BK47" s="17">
        <f>(Design!$N$69-'Area A'!BJ47)/'Area A'!BI47</f>
        <v>52.659377208638681</v>
      </c>
      <c r="BL47" s="18">
        <v>0</v>
      </c>
      <c r="BM47" s="18">
        <v>0</v>
      </c>
      <c r="BN47" s="18">
        <f t="shared" si="33"/>
        <v>52.659377208638681</v>
      </c>
      <c r="BO47" s="18">
        <f t="shared" si="34"/>
        <v>52.659377208638681</v>
      </c>
      <c r="BP47" s="18">
        <f>Design!$N$69</f>
        <v>2.85</v>
      </c>
      <c r="BQ47" s="18">
        <f t="shared" si="35"/>
        <v>61</v>
      </c>
      <c r="BR47" s="18">
        <v>0</v>
      </c>
      <c r="BS47" s="16">
        <f t="shared" si="36"/>
        <v>5215.5</v>
      </c>
      <c r="BT47" s="19">
        <f t="shared" si="37"/>
        <v>5240.5537242286737</v>
      </c>
      <c r="BU47" s="68">
        <f t="shared" si="38"/>
        <v>51</v>
      </c>
      <c r="BV47" s="18">
        <f>'Ohio Intensities'!N47</f>
        <v>2.3408565874647946</v>
      </c>
      <c r="BW47" s="17">
        <f>Design!$I$24*'Area A'!BV47*Design!$I$23</f>
        <v>4.0262733304394489</v>
      </c>
      <c r="BX47" s="18">
        <v>0</v>
      </c>
      <c r="BY47" s="18">
        <v>0</v>
      </c>
      <c r="BZ47" s="18">
        <f>Design!$I$22</f>
        <v>10</v>
      </c>
      <c r="CA47" s="18">
        <f t="shared" si="39"/>
        <v>4.0262733304394489</v>
      </c>
      <c r="CB47" s="18">
        <f t="shared" si="40"/>
        <v>51</v>
      </c>
      <c r="CC47" s="18">
        <f t="shared" si="41"/>
        <v>4.0262733304394489</v>
      </c>
      <c r="CD47" s="18">
        <f t="shared" si="42"/>
        <v>61</v>
      </c>
      <c r="CE47" s="18">
        <v>0</v>
      </c>
      <c r="CF47" s="18">
        <f t="shared" si="43"/>
        <v>12320.396391144714</v>
      </c>
      <c r="CG47" s="18">
        <f t="shared" si="44"/>
        <v>-0.40262733304394488</v>
      </c>
      <c r="CH47" s="16">
        <f t="shared" si="45"/>
        <v>24.560267315680637</v>
      </c>
      <c r="CI47" s="17">
        <f>(Design!$N$70-'Area A'!CH47)/'Area A'!CG47</f>
        <v>53.921493981907737</v>
      </c>
      <c r="CJ47" s="18">
        <v>0</v>
      </c>
      <c r="CK47" s="18">
        <v>0</v>
      </c>
      <c r="CL47" s="18">
        <f t="shared" si="46"/>
        <v>53.921493981907737</v>
      </c>
      <c r="CM47" s="18">
        <f t="shared" si="47"/>
        <v>53.921493981907737</v>
      </c>
      <c r="CN47" s="18">
        <f>Design!$N$70</f>
        <v>2.85</v>
      </c>
      <c r="CO47" s="18">
        <f t="shared" si="48"/>
        <v>61</v>
      </c>
      <c r="CP47" s="18">
        <v>0</v>
      </c>
      <c r="CQ47" s="16">
        <f t="shared" si="49"/>
        <v>5215.5</v>
      </c>
      <c r="CR47" s="19">
        <f t="shared" si="50"/>
        <v>7104.8963911447136</v>
      </c>
      <c r="CS47" s="68">
        <f t="shared" si="51"/>
        <v>51</v>
      </c>
      <c r="CT47" s="18">
        <f>'Ohio Intensities'!R47</f>
        <v>2.6139693180366428</v>
      </c>
      <c r="CU47" s="17">
        <f>Design!$I$24*'Area A'!CT47*Design!$I$23</f>
        <v>4.4960272270230286</v>
      </c>
      <c r="CV47" s="18">
        <v>0</v>
      </c>
      <c r="CW47" s="18">
        <v>0</v>
      </c>
      <c r="CX47" s="18">
        <f>Design!$I$22</f>
        <v>10</v>
      </c>
      <c r="CY47" s="18">
        <f t="shared" si="52"/>
        <v>4.4960272270230286</v>
      </c>
      <c r="CZ47" s="18">
        <f t="shared" si="53"/>
        <v>51</v>
      </c>
      <c r="DA47" s="18">
        <f t="shared" si="54"/>
        <v>4.4960272270230286</v>
      </c>
      <c r="DB47" s="18">
        <f t="shared" si="55"/>
        <v>61</v>
      </c>
      <c r="DC47" s="18">
        <v>0</v>
      </c>
      <c r="DD47" s="18">
        <f t="shared" si="56"/>
        <v>13757.843314690468</v>
      </c>
      <c r="DE47" s="18">
        <f t="shared" si="57"/>
        <v>-0.44960272270230284</v>
      </c>
      <c r="DF47" s="16">
        <f t="shared" si="58"/>
        <v>27.425766084840472</v>
      </c>
      <c r="DG47" s="17">
        <f>(Design!$N$71-'Area A'!DF47)/'Area A'!DE47</f>
        <v>54.661070415965689</v>
      </c>
      <c r="DH47" s="18">
        <v>0</v>
      </c>
      <c r="DI47" s="18">
        <v>0</v>
      </c>
      <c r="DJ47" s="18">
        <f t="shared" si="59"/>
        <v>54.661070415965689</v>
      </c>
      <c r="DK47" s="18">
        <f t="shared" si="60"/>
        <v>54.661070415965689</v>
      </c>
      <c r="DL47" s="18">
        <f>Design!$N$71</f>
        <v>2.85</v>
      </c>
      <c r="DM47" s="18">
        <f t="shared" si="61"/>
        <v>61</v>
      </c>
      <c r="DN47" s="18">
        <v>0</v>
      </c>
      <c r="DO47" s="16">
        <f t="shared" si="62"/>
        <v>5215.5000000000009</v>
      </c>
      <c r="DP47" s="19">
        <f t="shared" si="63"/>
        <v>8542.3433146904681</v>
      </c>
      <c r="DQ47" s="68">
        <f t="shared" si="64"/>
        <v>51</v>
      </c>
      <c r="DR47" s="18">
        <f>'Ohio Intensities'!V47</f>
        <v>2.888509533724402</v>
      </c>
      <c r="DS47" s="17">
        <f>Design!$I$24*'Area A'!DR47*Design!$I$23</f>
        <v>4.9682363980059749</v>
      </c>
      <c r="DT47" s="18">
        <v>0</v>
      </c>
      <c r="DU47" s="18">
        <v>0</v>
      </c>
      <c r="DV47" s="18">
        <f>Design!$I$22</f>
        <v>10</v>
      </c>
      <c r="DW47" s="18">
        <f t="shared" si="65"/>
        <v>4.9682363980059749</v>
      </c>
      <c r="DX47" s="18">
        <f t="shared" si="66"/>
        <v>51</v>
      </c>
      <c r="DY47" s="18">
        <f t="shared" si="67"/>
        <v>4.9682363980059749</v>
      </c>
      <c r="DZ47" s="18">
        <f t="shared" si="68"/>
        <v>61</v>
      </c>
      <c r="EA47" s="18">
        <v>0</v>
      </c>
      <c r="EB47" s="18">
        <f t="shared" si="69"/>
        <v>15202.803377898283</v>
      </c>
      <c r="EC47" s="18">
        <f t="shared" si="70"/>
        <v>-0.49682363980059752</v>
      </c>
      <c r="ED47" s="16">
        <f t="shared" si="71"/>
        <v>30.306242027836447</v>
      </c>
      <c r="EE47" s="17">
        <f>(Design!$N$72-'Area A'!ED47)/'Area A'!EC47</f>
        <v>55.263557987812611</v>
      </c>
      <c r="EF47" s="18">
        <v>0</v>
      </c>
      <c r="EG47" s="18">
        <v>0</v>
      </c>
      <c r="EH47" s="18">
        <f t="shared" si="72"/>
        <v>55.263557987812611</v>
      </c>
      <c r="EI47" s="18">
        <f t="shared" si="73"/>
        <v>55.263557987812611</v>
      </c>
      <c r="EJ47" s="18">
        <f>Design!$N$72</f>
        <v>2.85</v>
      </c>
      <c r="EK47" s="18">
        <f t="shared" si="74"/>
        <v>61</v>
      </c>
      <c r="EL47" s="18">
        <v>0</v>
      </c>
      <c r="EM47" s="16">
        <f t="shared" si="75"/>
        <v>5215.5</v>
      </c>
      <c r="EN47" s="19">
        <f t="shared" si="76"/>
        <v>9987.3033778982826</v>
      </c>
      <c r="EO47" s="19">
        <f t="shared" si="77"/>
        <v>51</v>
      </c>
    </row>
    <row r="48" spans="1:145" x14ac:dyDescent="0.25">
      <c r="A48" s="68">
        <f t="shared" si="78"/>
        <v>52</v>
      </c>
      <c r="B48" s="18">
        <f>'Ohio Intensities'!B48</f>
        <v>1.3517401581519521</v>
      </c>
      <c r="C48" s="17">
        <f>Design!$I$24*'Area A'!B48*Design!$I$23</f>
        <v>2.3249930720213592</v>
      </c>
      <c r="D48" s="18">
        <v>0</v>
      </c>
      <c r="E48" s="18">
        <v>0</v>
      </c>
      <c r="F48" s="18">
        <f>Design!$I$22</f>
        <v>10</v>
      </c>
      <c r="G48" s="18">
        <f t="shared" si="2"/>
        <v>2.3249930720213592</v>
      </c>
      <c r="H48" s="18">
        <f t="shared" si="3"/>
        <v>52</v>
      </c>
      <c r="I48" s="18">
        <f t="shared" si="4"/>
        <v>2.3249930720213592</v>
      </c>
      <c r="J48" s="18">
        <f t="shared" si="5"/>
        <v>62</v>
      </c>
      <c r="K48" s="18">
        <v>0</v>
      </c>
      <c r="L48" s="18">
        <f t="shared" si="6"/>
        <v>7253.978384706641</v>
      </c>
      <c r="M48" s="18">
        <f t="shared" si="7"/>
        <v>-0.23249930720213591</v>
      </c>
      <c r="N48" s="16">
        <f t="shared" si="8"/>
        <v>14.414957046532425</v>
      </c>
      <c r="O48" s="17">
        <f>(Design!$N$67-'Area A'!N48)/'Area A'!M48</f>
        <v>53.182769425554795</v>
      </c>
      <c r="P48" s="18">
        <v>0</v>
      </c>
      <c r="Q48" s="18">
        <v>0</v>
      </c>
      <c r="R48" s="18">
        <f t="shared" si="9"/>
        <v>53.182769425554795</v>
      </c>
      <c r="S48" s="18">
        <f t="shared" si="10"/>
        <v>53.182769425554795</v>
      </c>
      <c r="T48" s="18">
        <f>Design!$N$67</f>
        <v>2.0499999999999998</v>
      </c>
      <c r="U48" s="18">
        <f t="shared" si="79"/>
        <v>62</v>
      </c>
      <c r="V48" s="18">
        <v>0</v>
      </c>
      <c r="W48" s="16">
        <f t="shared" si="11"/>
        <v>3813</v>
      </c>
      <c r="X48" s="19">
        <f t="shared" si="12"/>
        <v>3440.978384706641</v>
      </c>
      <c r="Y48" s="68">
        <f t="shared" si="80"/>
        <v>52</v>
      </c>
      <c r="Z48" s="18">
        <f>'Ohio Intensities'!F48</f>
        <v>1.6941347893181975</v>
      </c>
      <c r="AA48" s="17">
        <f>Design!$I$24*'Area A'!Z48*Design!$I$23</f>
        <v>2.9139118376273014</v>
      </c>
      <c r="AB48" s="18">
        <v>0</v>
      </c>
      <c r="AC48" s="18">
        <v>0</v>
      </c>
      <c r="AD48" s="18">
        <f>Design!$I$22</f>
        <v>10</v>
      </c>
      <c r="AE48" s="18">
        <f t="shared" si="13"/>
        <v>2.9139118376273014</v>
      </c>
      <c r="AF48" s="18">
        <f t="shared" si="14"/>
        <v>52</v>
      </c>
      <c r="AG48" s="18">
        <f t="shared" si="15"/>
        <v>2.9139118376273014</v>
      </c>
      <c r="AH48" s="18">
        <f t="shared" si="16"/>
        <v>62</v>
      </c>
      <c r="AI48" s="18">
        <v>0</v>
      </c>
      <c r="AJ48" s="18">
        <f t="shared" si="17"/>
        <v>9091.4049333971816</v>
      </c>
      <c r="AK48" s="18">
        <f t="shared" si="18"/>
        <v>-0.29139118376273015</v>
      </c>
      <c r="AL48" s="16">
        <f t="shared" si="19"/>
        <v>18.066253393289269</v>
      </c>
      <c r="AM48" s="17">
        <f>(Design!$N$68-'Area A'!AL48)/'Area A'!AK48</f>
        <v>53.420467950616981</v>
      </c>
      <c r="AN48" s="18">
        <v>0</v>
      </c>
      <c r="AO48" s="18">
        <v>0</v>
      </c>
      <c r="AP48" s="18">
        <f t="shared" si="20"/>
        <v>53.420467950616981</v>
      </c>
      <c r="AQ48" s="18">
        <f t="shared" si="21"/>
        <v>53.420467950616981</v>
      </c>
      <c r="AR48" s="18">
        <f>Design!$N$68</f>
        <v>2.5</v>
      </c>
      <c r="AS48" s="18">
        <f t="shared" si="22"/>
        <v>62</v>
      </c>
      <c r="AT48" s="18">
        <v>0</v>
      </c>
      <c r="AU48" s="16">
        <f t="shared" si="23"/>
        <v>4650</v>
      </c>
      <c r="AV48" s="19">
        <f t="shared" si="24"/>
        <v>4441.4049333971816</v>
      </c>
      <c r="AW48" s="68">
        <f t="shared" si="25"/>
        <v>52</v>
      </c>
      <c r="AX48" s="18">
        <f>'Ohio Intensities'!J48</f>
        <v>1.960049288714905</v>
      </c>
      <c r="AY48" s="17">
        <f>Design!$I$24*'Area A'!AX48*Design!$I$23</f>
        <v>3.371284776589639</v>
      </c>
      <c r="AZ48" s="18">
        <v>0</v>
      </c>
      <c r="BA48" s="18">
        <v>0</v>
      </c>
      <c r="BB48" s="18">
        <f>Design!$I$22</f>
        <v>10</v>
      </c>
      <c r="BC48" s="18">
        <f t="shared" si="26"/>
        <v>3.371284776589639</v>
      </c>
      <c r="BD48" s="18">
        <f t="shared" si="27"/>
        <v>52</v>
      </c>
      <c r="BE48" s="18">
        <f t="shared" si="28"/>
        <v>3.371284776589639</v>
      </c>
      <c r="BF48" s="18">
        <f t="shared" si="29"/>
        <v>62</v>
      </c>
      <c r="BG48" s="18">
        <v>0</v>
      </c>
      <c r="BH48" s="18">
        <f t="shared" si="30"/>
        <v>10518.408502959675</v>
      </c>
      <c r="BI48" s="18">
        <f t="shared" si="31"/>
        <v>-0.33712847765896392</v>
      </c>
      <c r="BJ48" s="16">
        <f t="shared" si="32"/>
        <v>20.901965614855765</v>
      </c>
      <c r="BK48" s="17">
        <f>(Design!$N$69-'Area A'!BJ48)/'Area A'!BI48</f>
        <v>53.546249608485958</v>
      </c>
      <c r="BL48" s="18">
        <v>0</v>
      </c>
      <c r="BM48" s="18">
        <v>0</v>
      </c>
      <c r="BN48" s="18">
        <f t="shared" si="33"/>
        <v>53.546249608485958</v>
      </c>
      <c r="BO48" s="18">
        <f t="shared" si="34"/>
        <v>53.546249608485958</v>
      </c>
      <c r="BP48" s="18">
        <f>Design!$N$69</f>
        <v>2.85</v>
      </c>
      <c r="BQ48" s="18">
        <f t="shared" si="35"/>
        <v>62</v>
      </c>
      <c r="BR48" s="18">
        <v>0</v>
      </c>
      <c r="BS48" s="16">
        <f t="shared" si="36"/>
        <v>5301.0000000000009</v>
      </c>
      <c r="BT48" s="19">
        <f t="shared" si="37"/>
        <v>5217.4085029596745</v>
      </c>
      <c r="BU48" s="68">
        <f t="shared" si="38"/>
        <v>52</v>
      </c>
      <c r="BV48" s="18">
        <f>'Ohio Intensities'!N48</f>
        <v>2.3106772157778916</v>
      </c>
      <c r="BW48" s="17">
        <f>Design!$I$24*'Area A'!BV48*Design!$I$23</f>
        <v>3.9743648111379763</v>
      </c>
      <c r="BX48" s="18">
        <v>0</v>
      </c>
      <c r="BY48" s="18">
        <v>0</v>
      </c>
      <c r="BZ48" s="18">
        <f>Design!$I$22</f>
        <v>10</v>
      </c>
      <c r="CA48" s="18">
        <f t="shared" si="39"/>
        <v>3.9743648111379763</v>
      </c>
      <c r="CB48" s="18">
        <f t="shared" si="40"/>
        <v>52</v>
      </c>
      <c r="CC48" s="18">
        <f t="shared" si="41"/>
        <v>3.9743648111379763</v>
      </c>
      <c r="CD48" s="18">
        <f t="shared" si="42"/>
        <v>62</v>
      </c>
      <c r="CE48" s="18">
        <v>0</v>
      </c>
      <c r="CF48" s="18">
        <f t="shared" si="43"/>
        <v>12400.018210750484</v>
      </c>
      <c r="CG48" s="18">
        <f t="shared" si="44"/>
        <v>-0.39743648111379765</v>
      </c>
      <c r="CH48" s="16">
        <f t="shared" si="45"/>
        <v>24.641061829055456</v>
      </c>
      <c r="CI48" s="17">
        <f>(Design!$N$70-'Area A'!CH48)/'Area A'!CG48</f>
        <v>54.829042789396169</v>
      </c>
      <c r="CJ48" s="18">
        <v>0</v>
      </c>
      <c r="CK48" s="18">
        <v>0</v>
      </c>
      <c r="CL48" s="18">
        <f t="shared" si="46"/>
        <v>54.829042789396169</v>
      </c>
      <c r="CM48" s="18">
        <f t="shared" si="47"/>
        <v>54.829042789396169</v>
      </c>
      <c r="CN48" s="18">
        <f>Design!$N$70</f>
        <v>2.85</v>
      </c>
      <c r="CO48" s="18">
        <f t="shared" si="48"/>
        <v>62</v>
      </c>
      <c r="CP48" s="18">
        <v>0</v>
      </c>
      <c r="CQ48" s="16">
        <f t="shared" si="49"/>
        <v>5301</v>
      </c>
      <c r="CR48" s="19">
        <f t="shared" si="50"/>
        <v>7099.0182107504843</v>
      </c>
      <c r="CS48" s="68">
        <f t="shared" si="51"/>
        <v>52</v>
      </c>
      <c r="CT48" s="18">
        <f>'Ohio Intensities'!R48</f>
        <v>2.581336681624459</v>
      </c>
      <c r="CU48" s="17">
        <f>Design!$I$24*'Area A'!CT48*Design!$I$23</f>
        <v>4.4398990923940724</v>
      </c>
      <c r="CV48" s="18">
        <v>0</v>
      </c>
      <c r="CW48" s="18">
        <v>0</v>
      </c>
      <c r="CX48" s="18">
        <f>Design!$I$22</f>
        <v>10</v>
      </c>
      <c r="CY48" s="18">
        <f t="shared" si="52"/>
        <v>4.4398990923940724</v>
      </c>
      <c r="CZ48" s="18">
        <f t="shared" si="53"/>
        <v>52</v>
      </c>
      <c r="DA48" s="18">
        <f t="shared" si="54"/>
        <v>4.4398990923940724</v>
      </c>
      <c r="DB48" s="18">
        <f t="shared" si="55"/>
        <v>62</v>
      </c>
      <c r="DC48" s="18">
        <v>0</v>
      </c>
      <c r="DD48" s="18">
        <f t="shared" si="56"/>
        <v>13852.485168269506</v>
      </c>
      <c r="DE48" s="18">
        <f t="shared" si="57"/>
        <v>-0.44398990923940723</v>
      </c>
      <c r="DF48" s="16">
        <f t="shared" si="58"/>
        <v>27.527374372843248</v>
      </c>
      <c r="DG48" s="17">
        <f>(Design!$N$71-'Area A'!DF48)/'Area A'!DE48</f>
        <v>55.580935195391497</v>
      </c>
      <c r="DH48" s="18">
        <v>0</v>
      </c>
      <c r="DI48" s="18">
        <v>0</v>
      </c>
      <c r="DJ48" s="18">
        <f t="shared" si="59"/>
        <v>55.580935195391497</v>
      </c>
      <c r="DK48" s="18">
        <f t="shared" si="60"/>
        <v>55.580935195391497</v>
      </c>
      <c r="DL48" s="18">
        <f>Design!$N$71</f>
        <v>2.85</v>
      </c>
      <c r="DM48" s="18">
        <f t="shared" si="61"/>
        <v>62</v>
      </c>
      <c r="DN48" s="18">
        <v>0</v>
      </c>
      <c r="DO48" s="16">
        <f t="shared" si="62"/>
        <v>5301.0000000000009</v>
      </c>
      <c r="DP48" s="19">
        <f t="shared" si="63"/>
        <v>8551.4851682695044</v>
      </c>
      <c r="DQ48" s="68">
        <f t="shared" si="64"/>
        <v>52</v>
      </c>
      <c r="DR48" s="18">
        <f>'Ohio Intensities'!V48</f>
        <v>2.8535935159882122</v>
      </c>
      <c r="DS48" s="17">
        <f>Design!$I$24*'Area A'!DR48*Design!$I$23</f>
        <v>4.9081808474997279</v>
      </c>
      <c r="DT48" s="18">
        <v>0</v>
      </c>
      <c r="DU48" s="18">
        <v>0</v>
      </c>
      <c r="DV48" s="18">
        <f>Design!$I$22</f>
        <v>10</v>
      </c>
      <c r="DW48" s="18">
        <f t="shared" si="65"/>
        <v>4.9081808474997279</v>
      </c>
      <c r="DX48" s="18">
        <f t="shared" si="66"/>
        <v>52</v>
      </c>
      <c r="DY48" s="18">
        <f t="shared" si="67"/>
        <v>4.9081808474997279</v>
      </c>
      <c r="DZ48" s="18">
        <f t="shared" si="68"/>
        <v>62</v>
      </c>
      <c r="EA48" s="18">
        <v>0</v>
      </c>
      <c r="EB48" s="18">
        <f t="shared" si="69"/>
        <v>15313.52424419915</v>
      </c>
      <c r="EC48" s="18">
        <f t="shared" si="70"/>
        <v>-0.49081808474997279</v>
      </c>
      <c r="ED48" s="16">
        <f t="shared" si="71"/>
        <v>30.430721254498316</v>
      </c>
      <c r="EE48" s="17">
        <f>(Design!$N$72-'Area A'!ED48)/'Area A'!EC48</f>
        <v>56.193367994066854</v>
      </c>
      <c r="EF48" s="18">
        <v>0</v>
      </c>
      <c r="EG48" s="18">
        <v>0</v>
      </c>
      <c r="EH48" s="18">
        <f t="shared" si="72"/>
        <v>56.193367994066854</v>
      </c>
      <c r="EI48" s="18">
        <f t="shared" si="73"/>
        <v>56.193367994066854</v>
      </c>
      <c r="EJ48" s="18">
        <f>Design!$N$72</f>
        <v>2.85</v>
      </c>
      <c r="EK48" s="18">
        <f t="shared" si="74"/>
        <v>62</v>
      </c>
      <c r="EL48" s="18">
        <v>0</v>
      </c>
      <c r="EM48" s="16">
        <f t="shared" si="75"/>
        <v>5301</v>
      </c>
      <c r="EN48" s="19">
        <f t="shared" si="76"/>
        <v>10012.52424419915</v>
      </c>
      <c r="EO48" s="19">
        <f t="shared" si="77"/>
        <v>52</v>
      </c>
    </row>
    <row r="49" spans="1:145" x14ac:dyDescent="0.25">
      <c r="A49" s="68">
        <f t="shared" si="78"/>
        <v>53</v>
      </c>
      <c r="B49" s="18">
        <f>'Ohio Intensities'!B49</f>
        <v>1.3329905887977223</v>
      </c>
      <c r="C49" s="17">
        <f>Design!$I$24*'Area A'!B49*Design!$I$23</f>
        <v>2.2927438127320836</v>
      </c>
      <c r="D49" s="18">
        <v>0</v>
      </c>
      <c r="E49" s="18">
        <v>0</v>
      </c>
      <c r="F49" s="18">
        <f>Design!$I$22</f>
        <v>10</v>
      </c>
      <c r="G49" s="18">
        <f t="shared" si="2"/>
        <v>2.2927438127320836</v>
      </c>
      <c r="H49" s="18">
        <f t="shared" si="3"/>
        <v>53</v>
      </c>
      <c r="I49" s="18">
        <f t="shared" si="4"/>
        <v>2.2927438127320836</v>
      </c>
      <c r="J49" s="18">
        <f t="shared" si="5"/>
        <v>63</v>
      </c>
      <c r="K49" s="18">
        <v>0</v>
      </c>
      <c r="L49" s="18">
        <f t="shared" si="6"/>
        <v>7290.9253244880265</v>
      </c>
      <c r="M49" s="18">
        <f t="shared" si="7"/>
        <v>-0.22927438127320837</v>
      </c>
      <c r="N49" s="16">
        <f t="shared" si="8"/>
        <v>14.444286020212127</v>
      </c>
      <c r="O49" s="17">
        <f>(Design!$N$67-'Area A'!N49)/'Area A'!M49</f>
        <v>54.058748087702071</v>
      </c>
      <c r="P49" s="18">
        <v>0</v>
      </c>
      <c r="Q49" s="18">
        <v>0</v>
      </c>
      <c r="R49" s="18">
        <f t="shared" si="9"/>
        <v>54.058748087702071</v>
      </c>
      <c r="S49" s="18">
        <f t="shared" si="10"/>
        <v>54.058748087702071</v>
      </c>
      <c r="T49" s="18">
        <f>Design!$N$67</f>
        <v>2.0499999999999998</v>
      </c>
      <c r="U49" s="18">
        <f t="shared" si="79"/>
        <v>63</v>
      </c>
      <c r="V49" s="18">
        <v>0</v>
      </c>
      <c r="W49" s="16">
        <f t="shared" si="11"/>
        <v>3874.4999999999991</v>
      </c>
      <c r="X49" s="19">
        <f t="shared" si="12"/>
        <v>3416.4253244880274</v>
      </c>
      <c r="Y49" s="68">
        <f t="shared" si="80"/>
        <v>53</v>
      </c>
      <c r="Z49" s="18">
        <f>'Ohio Intensities'!F49</f>
        <v>1.6713139637712766</v>
      </c>
      <c r="AA49" s="17">
        <f>Design!$I$24*'Area A'!Z49*Design!$I$23</f>
        <v>2.8746600176865975</v>
      </c>
      <c r="AB49" s="18">
        <v>0</v>
      </c>
      <c r="AC49" s="18">
        <v>0</v>
      </c>
      <c r="AD49" s="18">
        <f>Design!$I$22</f>
        <v>10</v>
      </c>
      <c r="AE49" s="18">
        <f t="shared" si="13"/>
        <v>2.8746600176865975</v>
      </c>
      <c r="AF49" s="18">
        <f t="shared" si="14"/>
        <v>53</v>
      </c>
      <c r="AG49" s="18">
        <f t="shared" si="15"/>
        <v>2.8746600176865975</v>
      </c>
      <c r="AH49" s="18">
        <f t="shared" si="16"/>
        <v>63</v>
      </c>
      <c r="AI49" s="18">
        <v>0</v>
      </c>
      <c r="AJ49" s="18">
        <f t="shared" si="17"/>
        <v>9141.4188562433792</v>
      </c>
      <c r="AK49" s="18">
        <f t="shared" si="18"/>
        <v>-0.28746600176865977</v>
      </c>
      <c r="AL49" s="16">
        <f t="shared" si="19"/>
        <v>18.110358111425565</v>
      </c>
      <c r="AM49" s="17">
        <f>(Design!$N$68-'Area A'!AL49)/'Area A'!AK49</f>
        <v>54.303319402577934</v>
      </c>
      <c r="AN49" s="18">
        <v>0</v>
      </c>
      <c r="AO49" s="18">
        <v>0</v>
      </c>
      <c r="AP49" s="18">
        <f t="shared" si="20"/>
        <v>54.303319402577934</v>
      </c>
      <c r="AQ49" s="18">
        <f t="shared" si="21"/>
        <v>54.303319402577934</v>
      </c>
      <c r="AR49" s="18">
        <f>Design!$N$68</f>
        <v>2.5</v>
      </c>
      <c r="AS49" s="18">
        <f t="shared" si="22"/>
        <v>63</v>
      </c>
      <c r="AT49" s="18">
        <v>0</v>
      </c>
      <c r="AU49" s="16">
        <f t="shared" si="23"/>
        <v>4725</v>
      </c>
      <c r="AV49" s="19">
        <f t="shared" si="24"/>
        <v>4416.4188562433792</v>
      </c>
      <c r="AW49" s="68">
        <f t="shared" si="25"/>
        <v>53</v>
      </c>
      <c r="AX49" s="18">
        <f>'Ohio Intensities'!J49</f>
        <v>1.9342303659440756</v>
      </c>
      <c r="AY49" s="17">
        <f>Design!$I$24*'Area A'!AX49*Design!$I$23</f>
        <v>3.3268762294238123</v>
      </c>
      <c r="AZ49" s="18">
        <v>0</v>
      </c>
      <c r="BA49" s="18">
        <v>0</v>
      </c>
      <c r="BB49" s="18">
        <f>Design!$I$22</f>
        <v>10</v>
      </c>
      <c r="BC49" s="18">
        <f t="shared" si="26"/>
        <v>3.3268762294238123</v>
      </c>
      <c r="BD49" s="18">
        <f t="shared" si="27"/>
        <v>53</v>
      </c>
      <c r="BE49" s="18">
        <f t="shared" si="28"/>
        <v>3.3268762294238123</v>
      </c>
      <c r="BF49" s="18">
        <f t="shared" si="29"/>
        <v>63</v>
      </c>
      <c r="BG49" s="18">
        <v>0</v>
      </c>
      <c r="BH49" s="18">
        <f t="shared" si="30"/>
        <v>10579.466409567724</v>
      </c>
      <c r="BI49" s="18">
        <f t="shared" si="31"/>
        <v>-0.33268762294238124</v>
      </c>
      <c r="BJ49" s="16">
        <f t="shared" si="32"/>
        <v>20.959320245370019</v>
      </c>
      <c r="BK49" s="17">
        <f>(Design!$N$69-'Area A'!BJ49)/'Area A'!BI49</f>
        <v>54.433405382521258</v>
      </c>
      <c r="BL49" s="18">
        <v>0</v>
      </c>
      <c r="BM49" s="18">
        <v>0</v>
      </c>
      <c r="BN49" s="18">
        <f t="shared" si="33"/>
        <v>54.433405382521258</v>
      </c>
      <c r="BO49" s="18">
        <f t="shared" si="34"/>
        <v>54.433405382521258</v>
      </c>
      <c r="BP49" s="18">
        <f>Design!$N$69</f>
        <v>2.85</v>
      </c>
      <c r="BQ49" s="18">
        <f t="shared" si="35"/>
        <v>63</v>
      </c>
      <c r="BR49" s="18">
        <v>0</v>
      </c>
      <c r="BS49" s="16">
        <f t="shared" si="36"/>
        <v>5386.5</v>
      </c>
      <c r="BT49" s="19">
        <f t="shared" si="37"/>
        <v>5192.9664095677235</v>
      </c>
      <c r="BU49" s="68">
        <f t="shared" si="38"/>
        <v>53</v>
      </c>
      <c r="BV49" s="18">
        <f>'Ohio Intensities'!N49</f>
        <v>2.281353098227247</v>
      </c>
      <c r="BW49" s="17">
        <f>Design!$I$24*'Area A'!BV49*Design!$I$23</f>
        <v>3.9239273289508674</v>
      </c>
      <c r="BX49" s="18">
        <v>0</v>
      </c>
      <c r="BY49" s="18">
        <v>0</v>
      </c>
      <c r="BZ49" s="18">
        <f>Design!$I$22</f>
        <v>10</v>
      </c>
      <c r="CA49" s="18">
        <f t="shared" si="39"/>
        <v>3.9239273289508674</v>
      </c>
      <c r="CB49" s="18">
        <f t="shared" si="40"/>
        <v>53</v>
      </c>
      <c r="CC49" s="18">
        <f t="shared" si="41"/>
        <v>3.9239273289508674</v>
      </c>
      <c r="CD49" s="18">
        <f t="shared" si="42"/>
        <v>63</v>
      </c>
      <c r="CE49" s="18">
        <v>0</v>
      </c>
      <c r="CF49" s="18">
        <f t="shared" si="43"/>
        <v>12478.088906063758</v>
      </c>
      <c r="CG49" s="18">
        <f t="shared" si="44"/>
        <v>-0.39239273289508675</v>
      </c>
      <c r="CH49" s="16">
        <f t="shared" si="45"/>
        <v>24.720742172390466</v>
      </c>
      <c r="CI49" s="17">
        <f>(Design!$N$70-'Area A'!CH49)/'Area A'!CG49</f>
        <v>55.73686854755794</v>
      </c>
      <c r="CJ49" s="18">
        <v>0</v>
      </c>
      <c r="CK49" s="18">
        <v>0</v>
      </c>
      <c r="CL49" s="18">
        <f t="shared" si="46"/>
        <v>55.73686854755794</v>
      </c>
      <c r="CM49" s="18">
        <f t="shared" si="47"/>
        <v>55.73686854755794</v>
      </c>
      <c r="CN49" s="18">
        <f>Design!$N$70</f>
        <v>2.85</v>
      </c>
      <c r="CO49" s="18">
        <f t="shared" si="48"/>
        <v>63</v>
      </c>
      <c r="CP49" s="18">
        <v>0</v>
      </c>
      <c r="CQ49" s="16">
        <f t="shared" si="49"/>
        <v>5386.5</v>
      </c>
      <c r="CR49" s="19">
        <f t="shared" si="50"/>
        <v>7091.5889060637583</v>
      </c>
      <c r="CS49" s="68">
        <f t="shared" si="51"/>
        <v>53</v>
      </c>
      <c r="CT49" s="18">
        <f>'Ohio Intensities'!R49</f>
        <v>2.5496177972604173</v>
      </c>
      <c r="CU49" s="17">
        <f>Design!$I$24*'Area A'!CT49*Design!$I$23</f>
        <v>4.3853426112879204</v>
      </c>
      <c r="CV49" s="18">
        <v>0</v>
      </c>
      <c r="CW49" s="18">
        <v>0</v>
      </c>
      <c r="CX49" s="18">
        <f>Design!$I$22</f>
        <v>10</v>
      </c>
      <c r="CY49" s="18">
        <f t="shared" si="52"/>
        <v>4.3853426112879204</v>
      </c>
      <c r="CZ49" s="18">
        <f t="shared" si="53"/>
        <v>53</v>
      </c>
      <c r="DA49" s="18">
        <f t="shared" si="54"/>
        <v>4.3853426112879204</v>
      </c>
      <c r="DB49" s="18">
        <f t="shared" si="55"/>
        <v>63</v>
      </c>
      <c r="DC49" s="18">
        <v>0</v>
      </c>
      <c r="DD49" s="18">
        <f t="shared" si="56"/>
        <v>13945.389503895589</v>
      </c>
      <c r="DE49" s="18">
        <f t="shared" si="57"/>
        <v>-0.43853426112879201</v>
      </c>
      <c r="DF49" s="16">
        <f t="shared" si="58"/>
        <v>27.627658451113899</v>
      </c>
      <c r="DG49" s="17">
        <f>(Design!$N$71-'Area A'!DF49)/'Area A'!DE49</f>
        <v>56.501077902866541</v>
      </c>
      <c r="DH49" s="18">
        <v>0</v>
      </c>
      <c r="DI49" s="18">
        <v>0</v>
      </c>
      <c r="DJ49" s="18">
        <f t="shared" si="59"/>
        <v>56.501077902866541</v>
      </c>
      <c r="DK49" s="18">
        <f t="shared" si="60"/>
        <v>56.501077902866541</v>
      </c>
      <c r="DL49" s="18">
        <f>Design!$N$71</f>
        <v>2.85</v>
      </c>
      <c r="DM49" s="18">
        <f t="shared" si="61"/>
        <v>63</v>
      </c>
      <c r="DN49" s="18">
        <v>0</v>
      </c>
      <c r="DO49" s="16">
        <f t="shared" si="62"/>
        <v>5386.5</v>
      </c>
      <c r="DP49" s="19">
        <f t="shared" si="63"/>
        <v>8558.8895038955889</v>
      </c>
      <c r="DQ49" s="68">
        <f t="shared" si="64"/>
        <v>53</v>
      </c>
      <c r="DR49" s="18">
        <f>'Ohio Intensities'!V49</f>
        <v>2.8196438356944222</v>
      </c>
      <c r="DS49" s="17">
        <f>Design!$I$24*'Area A'!DR49*Design!$I$23</f>
        <v>4.849787397394409</v>
      </c>
      <c r="DT49" s="18">
        <v>0</v>
      </c>
      <c r="DU49" s="18">
        <v>0</v>
      </c>
      <c r="DV49" s="18">
        <f>Design!$I$22</f>
        <v>10</v>
      </c>
      <c r="DW49" s="18">
        <f t="shared" si="65"/>
        <v>4.849787397394409</v>
      </c>
      <c r="DX49" s="18">
        <f t="shared" si="66"/>
        <v>53</v>
      </c>
      <c r="DY49" s="18">
        <f t="shared" si="67"/>
        <v>4.849787397394409</v>
      </c>
      <c r="DZ49" s="18">
        <f t="shared" si="68"/>
        <v>63</v>
      </c>
      <c r="EA49" s="18">
        <v>0</v>
      </c>
      <c r="EB49" s="18">
        <f t="shared" si="69"/>
        <v>15422.323923714219</v>
      </c>
      <c r="EC49" s="18">
        <f t="shared" si="70"/>
        <v>-0.48497873973944089</v>
      </c>
      <c r="ED49" s="16">
        <f t="shared" si="71"/>
        <v>30.553660603584774</v>
      </c>
      <c r="EE49" s="17">
        <f>(Design!$N$72-'Area A'!ED49)/'Area A'!EC49</f>
        <v>57.123453738340793</v>
      </c>
      <c r="EF49" s="18">
        <v>0</v>
      </c>
      <c r="EG49" s="18">
        <v>0</v>
      </c>
      <c r="EH49" s="18">
        <f t="shared" si="72"/>
        <v>57.123453738340793</v>
      </c>
      <c r="EI49" s="18">
        <f t="shared" si="73"/>
        <v>57.123453738340793</v>
      </c>
      <c r="EJ49" s="18">
        <f>Design!$N$72</f>
        <v>2.85</v>
      </c>
      <c r="EK49" s="18">
        <f t="shared" si="74"/>
        <v>63</v>
      </c>
      <c r="EL49" s="18">
        <v>0</v>
      </c>
      <c r="EM49" s="16">
        <f t="shared" si="75"/>
        <v>5386.5</v>
      </c>
      <c r="EN49" s="19">
        <f t="shared" si="76"/>
        <v>10035.823923714219</v>
      </c>
      <c r="EO49" s="19">
        <f t="shared" si="77"/>
        <v>53</v>
      </c>
    </row>
    <row r="50" spans="1:145" x14ac:dyDescent="0.25">
      <c r="A50" s="68">
        <f t="shared" si="78"/>
        <v>54</v>
      </c>
      <c r="B50" s="18">
        <f>'Ohio Intensities'!B50</f>
        <v>1.314794905134073</v>
      </c>
      <c r="C50" s="17">
        <f>Design!$I$24*'Area A'!B50*Design!$I$23</f>
        <v>2.2614472368306071</v>
      </c>
      <c r="D50" s="18">
        <v>0</v>
      </c>
      <c r="E50" s="18">
        <v>0</v>
      </c>
      <c r="F50" s="18">
        <f>Design!$I$22</f>
        <v>10</v>
      </c>
      <c r="G50" s="18">
        <f t="shared" si="2"/>
        <v>2.2614472368306071</v>
      </c>
      <c r="H50" s="18">
        <f t="shared" si="3"/>
        <v>54</v>
      </c>
      <c r="I50" s="18">
        <f t="shared" si="4"/>
        <v>2.2614472368306071</v>
      </c>
      <c r="J50" s="18">
        <f t="shared" si="5"/>
        <v>64</v>
      </c>
      <c r="K50" s="18">
        <v>0</v>
      </c>
      <c r="L50" s="18">
        <f t="shared" si="6"/>
        <v>7327.0890473311683</v>
      </c>
      <c r="M50" s="18">
        <f t="shared" si="7"/>
        <v>-0.22614472368306071</v>
      </c>
      <c r="N50" s="16">
        <f t="shared" si="8"/>
        <v>14.473262315715886</v>
      </c>
      <c r="O50" s="17">
        <f>(Design!$N$67-'Area A'!N50)/'Area A'!M50</f>
        <v>54.935008490965046</v>
      </c>
      <c r="P50" s="18">
        <v>0</v>
      </c>
      <c r="Q50" s="18">
        <v>0</v>
      </c>
      <c r="R50" s="18">
        <f t="shared" si="9"/>
        <v>54.935008490965046</v>
      </c>
      <c r="S50" s="18">
        <f t="shared" si="10"/>
        <v>54.935008490965046</v>
      </c>
      <c r="T50" s="18">
        <f>Design!$N$67</f>
        <v>2.0499999999999998</v>
      </c>
      <c r="U50" s="18">
        <f t="shared" si="79"/>
        <v>64</v>
      </c>
      <c r="V50" s="18">
        <v>0</v>
      </c>
      <c r="W50" s="16">
        <f t="shared" si="11"/>
        <v>3935.9999999999995</v>
      </c>
      <c r="X50" s="19">
        <f t="shared" si="12"/>
        <v>3391.0890473311688</v>
      </c>
      <c r="Y50" s="68">
        <f t="shared" si="80"/>
        <v>54</v>
      </c>
      <c r="Z50" s="18">
        <f>'Ohio Intensities'!F50</f>
        <v>1.6491513600771355</v>
      </c>
      <c r="AA50" s="17">
        <f>Design!$I$24*'Area A'!Z50*Design!$I$23</f>
        <v>2.8365403393326747</v>
      </c>
      <c r="AB50" s="18">
        <v>0</v>
      </c>
      <c r="AC50" s="18">
        <v>0</v>
      </c>
      <c r="AD50" s="18">
        <f>Design!$I$22</f>
        <v>10</v>
      </c>
      <c r="AE50" s="18">
        <f t="shared" si="13"/>
        <v>2.8365403393326747</v>
      </c>
      <c r="AF50" s="18">
        <f t="shared" si="14"/>
        <v>54</v>
      </c>
      <c r="AG50" s="18">
        <f t="shared" si="15"/>
        <v>2.8365403393326747</v>
      </c>
      <c r="AH50" s="18">
        <f t="shared" si="16"/>
        <v>64</v>
      </c>
      <c r="AI50" s="18">
        <v>0</v>
      </c>
      <c r="AJ50" s="18">
        <f t="shared" si="17"/>
        <v>9190.3906994378667</v>
      </c>
      <c r="AK50" s="18">
        <f t="shared" si="18"/>
        <v>-0.28365403393326749</v>
      </c>
      <c r="AL50" s="16">
        <f t="shared" si="19"/>
        <v>18.153858171729119</v>
      </c>
      <c r="AM50" s="17">
        <f>(Design!$N$68-'Area A'!AL50)/'Area A'!AK50</f>
        <v>55.18644651255638</v>
      </c>
      <c r="AN50" s="18">
        <v>0</v>
      </c>
      <c r="AO50" s="18">
        <v>0</v>
      </c>
      <c r="AP50" s="18">
        <f t="shared" si="20"/>
        <v>55.18644651255638</v>
      </c>
      <c r="AQ50" s="18">
        <f t="shared" si="21"/>
        <v>55.18644651255638</v>
      </c>
      <c r="AR50" s="18">
        <f>Design!$N$68</f>
        <v>2.5</v>
      </c>
      <c r="AS50" s="18">
        <f t="shared" si="22"/>
        <v>64</v>
      </c>
      <c r="AT50" s="18">
        <v>0</v>
      </c>
      <c r="AU50" s="16">
        <f t="shared" si="23"/>
        <v>4800</v>
      </c>
      <c r="AV50" s="19">
        <f t="shared" si="24"/>
        <v>4390.3906994378667</v>
      </c>
      <c r="AW50" s="68">
        <f t="shared" si="25"/>
        <v>54</v>
      </c>
      <c r="AX50" s="18">
        <f>'Ohio Intensities'!J50</f>
        <v>1.9091440086620173</v>
      </c>
      <c r="AY50" s="17">
        <f>Design!$I$24*'Area A'!AX50*Design!$I$23</f>
        <v>3.2837276948986718</v>
      </c>
      <c r="AZ50" s="18">
        <v>0</v>
      </c>
      <c r="BA50" s="18">
        <v>0</v>
      </c>
      <c r="BB50" s="18">
        <f>Design!$I$22</f>
        <v>10</v>
      </c>
      <c r="BC50" s="18">
        <f t="shared" si="26"/>
        <v>3.2837276948986718</v>
      </c>
      <c r="BD50" s="18">
        <f t="shared" si="27"/>
        <v>54</v>
      </c>
      <c r="BE50" s="18">
        <f t="shared" si="28"/>
        <v>3.2837276948986718</v>
      </c>
      <c r="BF50" s="18">
        <f t="shared" si="29"/>
        <v>64</v>
      </c>
      <c r="BG50" s="18">
        <v>0</v>
      </c>
      <c r="BH50" s="18">
        <f t="shared" si="30"/>
        <v>10639.277731471697</v>
      </c>
      <c r="BI50" s="18">
        <f t="shared" si="31"/>
        <v>-0.32837276948986716</v>
      </c>
      <c r="BJ50" s="16">
        <f t="shared" si="32"/>
        <v>21.015857247351498</v>
      </c>
      <c r="BK50" s="17">
        <f>(Design!$N$69-'Area A'!BJ50)/'Area A'!BI50</f>
        <v>55.320839409347109</v>
      </c>
      <c r="BL50" s="18">
        <v>0</v>
      </c>
      <c r="BM50" s="18">
        <v>0</v>
      </c>
      <c r="BN50" s="18">
        <f t="shared" si="33"/>
        <v>55.320839409347109</v>
      </c>
      <c r="BO50" s="18">
        <f t="shared" si="34"/>
        <v>55.320839409347109</v>
      </c>
      <c r="BP50" s="18">
        <f>Design!$N$69</f>
        <v>2.85</v>
      </c>
      <c r="BQ50" s="18">
        <f t="shared" si="35"/>
        <v>64</v>
      </c>
      <c r="BR50" s="18">
        <v>0</v>
      </c>
      <c r="BS50" s="16">
        <f t="shared" si="36"/>
        <v>5472</v>
      </c>
      <c r="BT50" s="19">
        <f t="shared" si="37"/>
        <v>5167.2777314716968</v>
      </c>
      <c r="BU50" s="68">
        <f t="shared" si="38"/>
        <v>54</v>
      </c>
      <c r="BV50" s="18">
        <f>'Ohio Intensities'!N50</f>
        <v>2.2528471939704642</v>
      </c>
      <c r="BW50" s="17">
        <f>Design!$I$24*'Area A'!BV50*Design!$I$23</f>
        <v>3.8748971736292006</v>
      </c>
      <c r="BX50" s="18">
        <v>0</v>
      </c>
      <c r="BY50" s="18">
        <v>0</v>
      </c>
      <c r="BZ50" s="18">
        <f>Design!$I$22</f>
        <v>10</v>
      </c>
      <c r="CA50" s="18">
        <f t="shared" si="39"/>
        <v>3.8748971736292006</v>
      </c>
      <c r="CB50" s="18">
        <f t="shared" si="40"/>
        <v>54</v>
      </c>
      <c r="CC50" s="18">
        <f t="shared" si="41"/>
        <v>3.8748971736292006</v>
      </c>
      <c r="CD50" s="18">
        <f t="shared" si="42"/>
        <v>64</v>
      </c>
      <c r="CE50" s="18">
        <v>0</v>
      </c>
      <c r="CF50" s="18">
        <f t="shared" si="43"/>
        <v>12554.666842558609</v>
      </c>
      <c r="CG50" s="18">
        <f t="shared" si="44"/>
        <v>-0.38748971736292004</v>
      </c>
      <c r="CH50" s="16">
        <f t="shared" si="45"/>
        <v>24.799341911226882</v>
      </c>
      <c r="CI50" s="17">
        <f>(Design!$N$70-'Area A'!CH50)/'Area A'!CG50</f>
        <v>56.644966118337763</v>
      </c>
      <c r="CJ50" s="18">
        <v>0</v>
      </c>
      <c r="CK50" s="18">
        <v>0</v>
      </c>
      <c r="CL50" s="18">
        <f t="shared" si="46"/>
        <v>56.644966118337763</v>
      </c>
      <c r="CM50" s="18">
        <f t="shared" si="47"/>
        <v>56.644966118337763</v>
      </c>
      <c r="CN50" s="18">
        <f>Design!$N$70</f>
        <v>2.85</v>
      </c>
      <c r="CO50" s="18">
        <f t="shared" si="48"/>
        <v>64</v>
      </c>
      <c r="CP50" s="18">
        <v>0</v>
      </c>
      <c r="CQ50" s="16">
        <f t="shared" si="49"/>
        <v>5472</v>
      </c>
      <c r="CR50" s="19">
        <f t="shared" si="50"/>
        <v>7082.6668425586086</v>
      </c>
      <c r="CS50" s="68">
        <f t="shared" si="51"/>
        <v>54</v>
      </c>
      <c r="CT50" s="18">
        <f>'Ohio Intensities'!R50</f>
        <v>2.5187733384965236</v>
      </c>
      <c r="CU50" s="17">
        <f>Design!$I$24*'Area A'!CT50*Design!$I$23</f>
        <v>4.3322901422140232</v>
      </c>
      <c r="CV50" s="18">
        <v>0</v>
      </c>
      <c r="CW50" s="18">
        <v>0</v>
      </c>
      <c r="CX50" s="18">
        <f>Design!$I$22</f>
        <v>10</v>
      </c>
      <c r="CY50" s="18">
        <f t="shared" si="52"/>
        <v>4.3322901422140232</v>
      </c>
      <c r="CZ50" s="18">
        <f t="shared" si="53"/>
        <v>54</v>
      </c>
      <c r="DA50" s="18">
        <f t="shared" si="54"/>
        <v>4.3322901422140232</v>
      </c>
      <c r="DB50" s="18">
        <f t="shared" si="55"/>
        <v>64</v>
      </c>
      <c r="DC50" s="18">
        <v>0</v>
      </c>
      <c r="DD50" s="18">
        <f t="shared" si="56"/>
        <v>14036.620060773437</v>
      </c>
      <c r="DE50" s="18">
        <f t="shared" si="57"/>
        <v>-0.43322901422140231</v>
      </c>
      <c r="DF50" s="16">
        <f t="shared" si="58"/>
        <v>27.726656910169748</v>
      </c>
      <c r="DG50" s="17">
        <f>(Design!$N$71-'Area A'!DF50)/'Area A'!DE50</f>
        <v>57.421493236961489</v>
      </c>
      <c r="DH50" s="18">
        <v>0</v>
      </c>
      <c r="DI50" s="18">
        <v>0</v>
      </c>
      <c r="DJ50" s="18">
        <f t="shared" si="59"/>
        <v>57.421493236961489</v>
      </c>
      <c r="DK50" s="18">
        <f t="shared" si="60"/>
        <v>57.421493236961489</v>
      </c>
      <c r="DL50" s="18">
        <f>Design!$N$71</f>
        <v>2.85</v>
      </c>
      <c r="DM50" s="18">
        <f t="shared" si="61"/>
        <v>64</v>
      </c>
      <c r="DN50" s="18">
        <v>0</v>
      </c>
      <c r="DO50" s="16">
        <f t="shared" si="62"/>
        <v>5471.9999999999991</v>
      </c>
      <c r="DP50" s="19">
        <f t="shared" si="63"/>
        <v>8564.620060773439</v>
      </c>
      <c r="DQ50" s="68">
        <f t="shared" si="64"/>
        <v>54</v>
      </c>
      <c r="DR50" s="18">
        <f>'Ohio Intensities'!V50</f>
        <v>2.7866191528640889</v>
      </c>
      <c r="DS50" s="17">
        <f>Design!$I$24*'Area A'!DR50*Design!$I$23</f>
        <v>4.7929849429262363</v>
      </c>
      <c r="DT50" s="18">
        <v>0</v>
      </c>
      <c r="DU50" s="18">
        <v>0</v>
      </c>
      <c r="DV50" s="18">
        <f>Design!$I$22</f>
        <v>10</v>
      </c>
      <c r="DW50" s="18">
        <f t="shared" si="65"/>
        <v>4.7929849429262363</v>
      </c>
      <c r="DX50" s="18">
        <f t="shared" si="66"/>
        <v>54</v>
      </c>
      <c r="DY50" s="18">
        <f t="shared" si="67"/>
        <v>4.7929849429262363</v>
      </c>
      <c r="DZ50" s="18">
        <f t="shared" si="68"/>
        <v>64</v>
      </c>
      <c r="EA50" s="18">
        <v>0</v>
      </c>
      <c r="EB50" s="18">
        <f t="shared" si="69"/>
        <v>15529.271215081008</v>
      </c>
      <c r="EC50" s="18">
        <f t="shared" si="70"/>
        <v>-0.47929849429262361</v>
      </c>
      <c r="ED50" s="16">
        <f t="shared" si="71"/>
        <v>30.675103634727911</v>
      </c>
      <c r="EE50" s="17">
        <f>(Design!$N$72-'Area A'!ED50)/'Area A'!EC50</f>
        <v>58.053809820107624</v>
      </c>
      <c r="EF50" s="18">
        <v>0</v>
      </c>
      <c r="EG50" s="18">
        <v>0</v>
      </c>
      <c r="EH50" s="18">
        <f t="shared" si="72"/>
        <v>58.053809820107624</v>
      </c>
      <c r="EI50" s="18">
        <f t="shared" si="73"/>
        <v>58.053809820107624</v>
      </c>
      <c r="EJ50" s="18">
        <f>Design!$N$72</f>
        <v>2.85</v>
      </c>
      <c r="EK50" s="18">
        <f t="shared" si="74"/>
        <v>64</v>
      </c>
      <c r="EL50" s="18">
        <v>0</v>
      </c>
      <c r="EM50" s="16">
        <f t="shared" si="75"/>
        <v>5472</v>
      </c>
      <c r="EN50" s="19">
        <f t="shared" si="76"/>
        <v>10057.271215081008</v>
      </c>
      <c r="EO50" s="19">
        <f t="shared" si="77"/>
        <v>54</v>
      </c>
    </row>
    <row r="51" spans="1:145" x14ac:dyDescent="0.25">
      <c r="A51" s="68">
        <f t="shared" si="78"/>
        <v>55</v>
      </c>
      <c r="B51" s="18">
        <f>'Ohio Intensities'!B51</f>
        <v>1.2971283364813688</v>
      </c>
      <c r="C51" s="17">
        <f>Design!$I$24*'Area A'!B51*Design!$I$23</f>
        <v>2.231060738747956</v>
      </c>
      <c r="D51" s="18">
        <v>0</v>
      </c>
      <c r="E51" s="18">
        <v>0</v>
      </c>
      <c r="F51" s="18">
        <f>Design!$I$22</f>
        <v>10</v>
      </c>
      <c r="G51" s="18">
        <f t="shared" si="2"/>
        <v>2.231060738747956</v>
      </c>
      <c r="H51" s="18">
        <f t="shared" si="3"/>
        <v>55</v>
      </c>
      <c r="I51" s="18">
        <f t="shared" si="4"/>
        <v>2.231060738747956</v>
      </c>
      <c r="J51" s="18">
        <f t="shared" si="5"/>
        <v>65</v>
      </c>
      <c r="K51" s="18">
        <v>0</v>
      </c>
      <c r="L51" s="18">
        <f t="shared" si="6"/>
        <v>7362.5004378682552</v>
      </c>
      <c r="M51" s="18">
        <f t="shared" si="7"/>
        <v>-0.22310607387479559</v>
      </c>
      <c r="N51" s="16">
        <f t="shared" si="8"/>
        <v>14.501894801861713</v>
      </c>
      <c r="O51" s="17">
        <f>(Design!$N$67-'Area A'!N51)/'Area A'!M51</f>
        <v>55.811545537973856</v>
      </c>
      <c r="P51" s="18">
        <v>0</v>
      </c>
      <c r="Q51" s="18">
        <v>0</v>
      </c>
      <c r="R51" s="18">
        <f t="shared" si="9"/>
        <v>55.811545537973856</v>
      </c>
      <c r="S51" s="18">
        <f t="shared" si="10"/>
        <v>55.811545537973856</v>
      </c>
      <c r="T51" s="18">
        <f>Design!$N$67</f>
        <v>2.0499999999999998</v>
      </c>
      <c r="U51" s="18">
        <f t="shared" si="79"/>
        <v>65</v>
      </c>
      <c r="V51" s="18">
        <v>0</v>
      </c>
      <c r="W51" s="16">
        <f t="shared" si="11"/>
        <v>3997.5</v>
      </c>
      <c r="X51" s="19">
        <f t="shared" si="12"/>
        <v>3365.0004378682552</v>
      </c>
      <c r="Y51" s="68">
        <f t="shared" si="80"/>
        <v>55</v>
      </c>
      <c r="Z51" s="18">
        <f>'Ohio Intensities'!F51</f>
        <v>1.6276181850220202</v>
      </c>
      <c r="AA51" s="17">
        <f>Design!$I$24*'Area A'!Z51*Design!$I$23</f>
        <v>2.7995032782378764</v>
      </c>
      <c r="AB51" s="18">
        <v>0</v>
      </c>
      <c r="AC51" s="18">
        <v>0</v>
      </c>
      <c r="AD51" s="18">
        <f>Design!$I$22</f>
        <v>10</v>
      </c>
      <c r="AE51" s="18">
        <f t="shared" si="13"/>
        <v>2.7995032782378764</v>
      </c>
      <c r="AF51" s="18">
        <f t="shared" si="14"/>
        <v>55</v>
      </c>
      <c r="AG51" s="18">
        <f t="shared" si="15"/>
        <v>2.7995032782378764</v>
      </c>
      <c r="AH51" s="18">
        <f t="shared" si="16"/>
        <v>65</v>
      </c>
      <c r="AI51" s="18">
        <v>0</v>
      </c>
      <c r="AJ51" s="18">
        <f t="shared" si="17"/>
        <v>9238.3608181849922</v>
      </c>
      <c r="AK51" s="18">
        <f t="shared" si="18"/>
        <v>-0.27995032782378765</v>
      </c>
      <c r="AL51" s="16">
        <f t="shared" si="19"/>
        <v>18.196771308546197</v>
      </c>
      <c r="AM51" s="17">
        <f>(Design!$N$68-'Area A'!AL51)/'Area A'!AK51</f>
        <v>56.069844356197343</v>
      </c>
      <c r="AN51" s="18">
        <v>0</v>
      </c>
      <c r="AO51" s="18">
        <v>0</v>
      </c>
      <c r="AP51" s="18">
        <f t="shared" si="20"/>
        <v>56.069844356197343</v>
      </c>
      <c r="AQ51" s="18">
        <f t="shared" si="21"/>
        <v>56.069844356197343</v>
      </c>
      <c r="AR51" s="18">
        <f>Design!$N$68</f>
        <v>2.5</v>
      </c>
      <c r="AS51" s="18">
        <f t="shared" si="22"/>
        <v>65</v>
      </c>
      <c r="AT51" s="18">
        <v>0</v>
      </c>
      <c r="AU51" s="16">
        <f t="shared" si="23"/>
        <v>4875</v>
      </c>
      <c r="AV51" s="19">
        <f t="shared" si="24"/>
        <v>4363.3608181849922</v>
      </c>
      <c r="AW51" s="68">
        <f t="shared" si="25"/>
        <v>55</v>
      </c>
      <c r="AX51" s="18">
        <f>'Ohio Intensities'!J51</f>
        <v>1.8847586339756677</v>
      </c>
      <c r="AY51" s="17">
        <f>Design!$I$24*'Area A'!AX51*Design!$I$23</f>
        <v>3.2417848504381506</v>
      </c>
      <c r="AZ51" s="18">
        <v>0</v>
      </c>
      <c r="BA51" s="18">
        <v>0</v>
      </c>
      <c r="BB51" s="18">
        <f>Design!$I$22</f>
        <v>10</v>
      </c>
      <c r="BC51" s="18">
        <f t="shared" si="26"/>
        <v>3.2417848504381506</v>
      </c>
      <c r="BD51" s="18">
        <f t="shared" si="27"/>
        <v>55</v>
      </c>
      <c r="BE51" s="18">
        <f t="shared" si="28"/>
        <v>3.2417848504381506</v>
      </c>
      <c r="BF51" s="18">
        <f t="shared" si="29"/>
        <v>65</v>
      </c>
      <c r="BG51" s="18">
        <v>0</v>
      </c>
      <c r="BH51" s="18">
        <f t="shared" si="30"/>
        <v>10697.890006445896</v>
      </c>
      <c r="BI51" s="18">
        <f t="shared" si="31"/>
        <v>-0.32417848504381508</v>
      </c>
      <c r="BJ51" s="16">
        <f t="shared" si="32"/>
        <v>21.071601527847982</v>
      </c>
      <c r="BK51" s="17">
        <f>(Design!$N$69-'Area A'!BJ51)/'Area A'!BI51</f>
        <v>56.20854673740979</v>
      </c>
      <c r="BL51" s="18">
        <v>0</v>
      </c>
      <c r="BM51" s="18">
        <v>0</v>
      </c>
      <c r="BN51" s="18">
        <f t="shared" si="33"/>
        <v>56.20854673740979</v>
      </c>
      <c r="BO51" s="18">
        <f t="shared" si="34"/>
        <v>56.20854673740979</v>
      </c>
      <c r="BP51" s="18">
        <f>Design!$N$69</f>
        <v>2.85</v>
      </c>
      <c r="BQ51" s="18">
        <f t="shared" si="35"/>
        <v>65</v>
      </c>
      <c r="BR51" s="18">
        <v>0</v>
      </c>
      <c r="BS51" s="16">
        <f t="shared" si="36"/>
        <v>5557.5</v>
      </c>
      <c r="BT51" s="19">
        <f t="shared" si="37"/>
        <v>5140.3900064458958</v>
      </c>
      <c r="BU51" s="68">
        <f t="shared" si="38"/>
        <v>55</v>
      </c>
      <c r="BV51" s="18">
        <f>'Ohio Intensities'!N51</f>
        <v>2.2251246040984785</v>
      </c>
      <c r="BW51" s="17">
        <f>Design!$I$24*'Area A'!BV51*Design!$I$23</f>
        <v>3.8272143190493852</v>
      </c>
      <c r="BX51" s="18">
        <v>0</v>
      </c>
      <c r="BY51" s="18">
        <v>0</v>
      </c>
      <c r="BZ51" s="18">
        <f>Design!$I$22</f>
        <v>10</v>
      </c>
      <c r="CA51" s="18">
        <f t="shared" si="39"/>
        <v>3.8272143190493852</v>
      </c>
      <c r="CB51" s="18">
        <f t="shared" si="40"/>
        <v>55</v>
      </c>
      <c r="CC51" s="18">
        <f t="shared" si="41"/>
        <v>3.8272143190493852</v>
      </c>
      <c r="CD51" s="18">
        <f t="shared" si="42"/>
        <v>65</v>
      </c>
      <c r="CE51" s="18">
        <v>0</v>
      </c>
      <c r="CF51" s="18">
        <f t="shared" si="43"/>
        <v>12629.807252862971</v>
      </c>
      <c r="CG51" s="18">
        <f t="shared" si="44"/>
        <v>-0.38272143190493851</v>
      </c>
      <c r="CH51" s="16">
        <f t="shared" si="45"/>
        <v>24.876893073821005</v>
      </c>
      <c r="CI51" s="17">
        <f>(Design!$N$70-'Area A'!CH51)/'Area A'!CG51</f>
        <v>57.553330536483017</v>
      </c>
      <c r="CJ51" s="18">
        <v>0</v>
      </c>
      <c r="CK51" s="18">
        <v>0</v>
      </c>
      <c r="CL51" s="18">
        <f t="shared" si="46"/>
        <v>57.553330536483017</v>
      </c>
      <c r="CM51" s="18">
        <f t="shared" si="47"/>
        <v>57.553330536483017</v>
      </c>
      <c r="CN51" s="18">
        <f>Design!$N$70</f>
        <v>2.85</v>
      </c>
      <c r="CO51" s="18">
        <f t="shared" si="48"/>
        <v>65</v>
      </c>
      <c r="CP51" s="18">
        <v>0</v>
      </c>
      <c r="CQ51" s="16">
        <f t="shared" si="49"/>
        <v>5557.5</v>
      </c>
      <c r="CR51" s="19">
        <f t="shared" si="50"/>
        <v>7072.3072528629709</v>
      </c>
      <c r="CS51" s="68">
        <f t="shared" si="51"/>
        <v>55</v>
      </c>
      <c r="CT51" s="18">
        <f>'Ohio Intensities'!R51</f>
        <v>2.4887662447813281</v>
      </c>
      <c r="CU51" s="17">
        <f>Design!$I$24*'Area A'!CT51*Design!$I$23</f>
        <v>4.2806779410238871</v>
      </c>
      <c r="CV51" s="18">
        <v>0</v>
      </c>
      <c r="CW51" s="18">
        <v>0</v>
      </c>
      <c r="CX51" s="18">
        <f>Design!$I$22</f>
        <v>10</v>
      </c>
      <c r="CY51" s="18">
        <f t="shared" si="52"/>
        <v>4.2806779410238871</v>
      </c>
      <c r="CZ51" s="18">
        <f t="shared" si="53"/>
        <v>55</v>
      </c>
      <c r="DA51" s="18">
        <f t="shared" si="54"/>
        <v>4.2806779410238871</v>
      </c>
      <c r="DB51" s="18">
        <f t="shared" si="55"/>
        <v>65</v>
      </c>
      <c r="DC51" s="18">
        <v>0</v>
      </c>
      <c r="DD51" s="18">
        <f t="shared" si="56"/>
        <v>14126.237205378826</v>
      </c>
      <c r="DE51" s="18">
        <f t="shared" si="57"/>
        <v>-0.42806779410238871</v>
      </c>
      <c r="DF51" s="16">
        <f t="shared" si="58"/>
        <v>27.824406616655267</v>
      </c>
      <c r="DG51" s="17">
        <f>(Design!$N$71-'Area A'!DF51)/'Area A'!DE51</f>
        <v>58.342176077562343</v>
      </c>
      <c r="DH51" s="18">
        <v>0</v>
      </c>
      <c r="DI51" s="18">
        <v>0</v>
      </c>
      <c r="DJ51" s="18">
        <f t="shared" si="59"/>
        <v>58.342176077562343</v>
      </c>
      <c r="DK51" s="18">
        <f t="shared" si="60"/>
        <v>58.342176077562343</v>
      </c>
      <c r="DL51" s="18">
        <f>Design!$N$71</f>
        <v>2.85</v>
      </c>
      <c r="DM51" s="18">
        <f t="shared" si="61"/>
        <v>65</v>
      </c>
      <c r="DN51" s="18">
        <v>0</v>
      </c>
      <c r="DO51" s="16">
        <f t="shared" si="62"/>
        <v>5557.5</v>
      </c>
      <c r="DP51" s="19">
        <f t="shared" si="63"/>
        <v>8568.7372053788258</v>
      </c>
      <c r="DQ51" s="68">
        <f t="shared" si="64"/>
        <v>55</v>
      </c>
      <c r="DR51" s="18">
        <f>'Ohio Intensities'!V51</f>
        <v>2.75448050134891</v>
      </c>
      <c r="DS51" s="17">
        <f>Design!$I$24*'Area A'!DR51*Design!$I$23</f>
        <v>4.7377064623201282</v>
      </c>
      <c r="DT51" s="18">
        <v>0</v>
      </c>
      <c r="DU51" s="18">
        <v>0</v>
      </c>
      <c r="DV51" s="18">
        <f>Design!$I$22</f>
        <v>10</v>
      </c>
      <c r="DW51" s="18">
        <f t="shared" si="65"/>
        <v>4.7377064623201282</v>
      </c>
      <c r="DX51" s="18">
        <f t="shared" si="66"/>
        <v>55</v>
      </c>
      <c r="DY51" s="18">
        <f t="shared" si="67"/>
        <v>4.7377064623201282</v>
      </c>
      <c r="DZ51" s="18">
        <f t="shared" si="68"/>
        <v>65</v>
      </c>
      <c r="EA51" s="18">
        <v>0</v>
      </c>
      <c r="EB51" s="18">
        <f t="shared" si="69"/>
        <v>15634.431325656422</v>
      </c>
      <c r="EC51" s="18">
        <f t="shared" si="70"/>
        <v>-0.47377064623201282</v>
      </c>
      <c r="ED51" s="16">
        <f t="shared" si="71"/>
        <v>30.795092005080832</v>
      </c>
      <c r="EE51" s="17">
        <f>(Design!$N$72-'Area A'!ED51)/'Area A'!EC51</f>
        <v>58.984431026559818</v>
      </c>
      <c r="EF51" s="18">
        <v>0</v>
      </c>
      <c r="EG51" s="18">
        <v>0</v>
      </c>
      <c r="EH51" s="18">
        <f t="shared" si="72"/>
        <v>58.984431026559818</v>
      </c>
      <c r="EI51" s="18">
        <f t="shared" si="73"/>
        <v>58.984431026559818</v>
      </c>
      <c r="EJ51" s="18">
        <f>Design!$N$72</f>
        <v>2.85</v>
      </c>
      <c r="EK51" s="18">
        <f t="shared" si="74"/>
        <v>65</v>
      </c>
      <c r="EL51" s="18">
        <v>0</v>
      </c>
      <c r="EM51" s="16">
        <f t="shared" si="75"/>
        <v>5557.5000000000009</v>
      </c>
      <c r="EN51" s="19">
        <f t="shared" si="76"/>
        <v>10076.93132565642</v>
      </c>
      <c r="EO51" s="19">
        <f t="shared" si="77"/>
        <v>55</v>
      </c>
    </row>
    <row r="52" spans="1:145" x14ac:dyDescent="0.25">
      <c r="A52" s="68">
        <f t="shared" si="78"/>
        <v>56</v>
      </c>
      <c r="B52" s="18">
        <f>'Ohio Intensities'!B52</f>
        <v>1.2799675843935103</v>
      </c>
      <c r="C52" s="17">
        <f>Design!$I$24*'Area A'!B52*Design!$I$23</f>
        <v>2.201544245156839</v>
      </c>
      <c r="D52" s="18">
        <v>0</v>
      </c>
      <c r="E52" s="18">
        <v>0</v>
      </c>
      <c r="F52" s="18">
        <f>Design!$I$22</f>
        <v>10</v>
      </c>
      <c r="G52" s="18">
        <f t="shared" si="2"/>
        <v>2.201544245156839</v>
      </c>
      <c r="H52" s="18">
        <f t="shared" si="3"/>
        <v>56</v>
      </c>
      <c r="I52" s="18">
        <f t="shared" si="4"/>
        <v>2.201544245156839</v>
      </c>
      <c r="J52" s="18">
        <f t="shared" si="5"/>
        <v>66</v>
      </c>
      <c r="K52" s="18">
        <v>0</v>
      </c>
      <c r="L52" s="18">
        <f t="shared" si="6"/>
        <v>7397.188663726979</v>
      </c>
      <c r="M52" s="18">
        <f t="shared" si="7"/>
        <v>-0.2201544245156839</v>
      </c>
      <c r="N52" s="16">
        <f t="shared" si="8"/>
        <v>14.530192018035137</v>
      </c>
      <c r="O52" s="17">
        <f>(Design!$N$67-'Area A'!N52)/'Area A'!M52</f>
        <v>56.68835430171444</v>
      </c>
      <c r="P52" s="18">
        <v>0</v>
      </c>
      <c r="Q52" s="18">
        <v>0</v>
      </c>
      <c r="R52" s="18">
        <f t="shared" si="9"/>
        <v>56.68835430171444</v>
      </c>
      <c r="S52" s="18">
        <f t="shared" si="10"/>
        <v>56.68835430171444</v>
      </c>
      <c r="T52" s="18">
        <f>Design!$N$67</f>
        <v>2.0499999999999998</v>
      </c>
      <c r="U52" s="18">
        <f t="shared" si="79"/>
        <v>66</v>
      </c>
      <c r="V52" s="18">
        <v>0</v>
      </c>
      <c r="W52" s="16">
        <f t="shared" si="11"/>
        <v>4058.9999999999995</v>
      </c>
      <c r="X52" s="19">
        <f t="shared" si="12"/>
        <v>3338.1886637269795</v>
      </c>
      <c r="Y52" s="68">
        <f t="shared" si="80"/>
        <v>56</v>
      </c>
      <c r="Z52" s="18">
        <f>'Ohio Intensities'!F52</f>
        <v>1.6066873210007877</v>
      </c>
      <c r="AA52" s="17">
        <f>Design!$I$24*'Area A'!Z52*Design!$I$23</f>
        <v>2.7635021921213565</v>
      </c>
      <c r="AB52" s="18">
        <v>0</v>
      </c>
      <c r="AC52" s="18">
        <v>0</v>
      </c>
      <c r="AD52" s="18">
        <f>Design!$I$22</f>
        <v>10</v>
      </c>
      <c r="AE52" s="18">
        <f t="shared" si="13"/>
        <v>2.7635021921213565</v>
      </c>
      <c r="AF52" s="18">
        <f t="shared" si="14"/>
        <v>56</v>
      </c>
      <c r="AG52" s="18">
        <f t="shared" si="15"/>
        <v>2.7635021921213565</v>
      </c>
      <c r="AH52" s="18">
        <f t="shared" si="16"/>
        <v>66</v>
      </c>
      <c r="AI52" s="18">
        <v>0</v>
      </c>
      <c r="AJ52" s="18">
        <f t="shared" si="17"/>
        <v>9285.3673655277598</v>
      </c>
      <c r="AK52" s="18">
        <f t="shared" si="18"/>
        <v>-0.27635021921213565</v>
      </c>
      <c r="AL52" s="16">
        <f t="shared" si="19"/>
        <v>18.239114468000952</v>
      </c>
      <c r="AM52" s="17">
        <f>(Design!$N$68-'Area A'!AL52)/'Area A'!AK52</f>
        <v>56.953508171162632</v>
      </c>
      <c r="AN52" s="18">
        <v>0</v>
      </c>
      <c r="AO52" s="18">
        <v>0</v>
      </c>
      <c r="AP52" s="18">
        <f t="shared" si="20"/>
        <v>56.953508171162632</v>
      </c>
      <c r="AQ52" s="18">
        <f t="shared" si="21"/>
        <v>56.953508171162632</v>
      </c>
      <c r="AR52" s="18">
        <f>Design!$N$68</f>
        <v>2.5</v>
      </c>
      <c r="AS52" s="18">
        <f t="shared" si="22"/>
        <v>66</v>
      </c>
      <c r="AT52" s="18">
        <v>0</v>
      </c>
      <c r="AU52" s="16">
        <f t="shared" si="23"/>
        <v>4950</v>
      </c>
      <c r="AV52" s="19">
        <f t="shared" si="24"/>
        <v>4335.3673655277598</v>
      </c>
      <c r="AW52" s="68">
        <f t="shared" si="25"/>
        <v>56</v>
      </c>
      <c r="AX52" s="18">
        <f>'Ohio Intensities'!J52</f>
        <v>1.8610444722233024</v>
      </c>
      <c r="AY52" s="17">
        <f>Design!$I$24*'Area A'!AX52*Design!$I$23</f>
        <v>3.2009964922240823</v>
      </c>
      <c r="AZ52" s="18">
        <v>0</v>
      </c>
      <c r="BA52" s="18">
        <v>0</v>
      </c>
      <c r="BB52" s="18">
        <f>Design!$I$22</f>
        <v>10</v>
      </c>
      <c r="BC52" s="18">
        <f t="shared" si="26"/>
        <v>3.2009964922240823</v>
      </c>
      <c r="BD52" s="18">
        <f t="shared" si="27"/>
        <v>56</v>
      </c>
      <c r="BE52" s="18">
        <f t="shared" si="28"/>
        <v>3.2009964922240823</v>
      </c>
      <c r="BF52" s="18">
        <f t="shared" si="29"/>
        <v>66</v>
      </c>
      <c r="BG52" s="18">
        <v>0</v>
      </c>
      <c r="BH52" s="18">
        <f t="shared" si="30"/>
        <v>10755.348213872916</v>
      </c>
      <c r="BI52" s="18">
        <f t="shared" si="31"/>
        <v>-0.32009964922240824</v>
      </c>
      <c r="BJ52" s="16">
        <f t="shared" si="32"/>
        <v>21.126576848678944</v>
      </c>
      <c r="BK52" s="17">
        <f>(Design!$N$69-'Area A'!BJ52)/'Area A'!BI52</f>
        <v>57.096522576881071</v>
      </c>
      <c r="BL52" s="18">
        <v>0</v>
      </c>
      <c r="BM52" s="18">
        <v>0</v>
      </c>
      <c r="BN52" s="18">
        <f t="shared" si="33"/>
        <v>57.096522576881071</v>
      </c>
      <c r="BO52" s="18">
        <f t="shared" si="34"/>
        <v>57.096522576881071</v>
      </c>
      <c r="BP52" s="18">
        <f>Design!$N$69</f>
        <v>2.85</v>
      </c>
      <c r="BQ52" s="18">
        <f t="shared" si="35"/>
        <v>66</v>
      </c>
      <c r="BR52" s="18">
        <v>0</v>
      </c>
      <c r="BS52" s="16">
        <f t="shared" si="36"/>
        <v>5643.0000000000009</v>
      </c>
      <c r="BT52" s="19">
        <f t="shared" si="37"/>
        <v>5112.348213872915</v>
      </c>
      <c r="BU52" s="68">
        <f t="shared" si="38"/>
        <v>56</v>
      </c>
      <c r="BV52" s="18">
        <f>'Ohio Intensities'!N52</f>
        <v>2.1981524176114444</v>
      </c>
      <c r="BW52" s="17">
        <f>Design!$I$24*'Area A'!BV52*Design!$I$23</f>
        <v>3.780822158291687</v>
      </c>
      <c r="BX52" s="18">
        <v>0</v>
      </c>
      <c r="BY52" s="18">
        <v>0</v>
      </c>
      <c r="BZ52" s="18">
        <f>Design!$I$22</f>
        <v>10</v>
      </c>
      <c r="CA52" s="18">
        <f t="shared" si="39"/>
        <v>3.780822158291687</v>
      </c>
      <c r="CB52" s="18">
        <f t="shared" si="40"/>
        <v>56</v>
      </c>
      <c r="CC52" s="18">
        <f t="shared" si="41"/>
        <v>3.780822158291687</v>
      </c>
      <c r="CD52" s="18">
        <f t="shared" si="42"/>
        <v>66</v>
      </c>
      <c r="CE52" s="18">
        <v>0</v>
      </c>
      <c r="CF52" s="18">
        <f t="shared" si="43"/>
        <v>12703.562451860067</v>
      </c>
      <c r="CG52" s="18">
        <f t="shared" si="44"/>
        <v>-0.37808221582916868</v>
      </c>
      <c r="CH52" s="16">
        <f t="shared" si="45"/>
        <v>24.953426244725133</v>
      </c>
      <c r="CI52" s="17">
        <f>(Design!$N$70-'Area A'!CH52)/'Area A'!CG52</f>
        <v>58.461957001204901</v>
      </c>
      <c r="CJ52" s="18">
        <v>0</v>
      </c>
      <c r="CK52" s="18">
        <v>0</v>
      </c>
      <c r="CL52" s="18">
        <f t="shared" si="46"/>
        <v>58.461957001204901</v>
      </c>
      <c r="CM52" s="18">
        <f t="shared" si="47"/>
        <v>58.461957001204901</v>
      </c>
      <c r="CN52" s="18">
        <f>Design!$N$70</f>
        <v>2.85</v>
      </c>
      <c r="CO52" s="18">
        <f t="shared" si="48"/>
        <v>66</v>
      </c>
      <c r="CP52" s="18">
        <v>0</v>
      </c>
      <c r="CQ52" s="16">
        <f t="shared" si="49"/>
        <v>5643</v>
      </c>
      <c r="CR52" s="19">
        <f t="shared" si="50"/>
        <v>7060.5624518600671</v>
      </c>
      <c r="CS52" s="68">
        <f t="shared" si="51"/>
        <v>56</v>
      </c>
      <c r="CT52" s="18">
        <f>'Ohio Intensities'!R52</f>
        <v>2.4595615588605759</v>
      </c>
      <c r="CU52" s="17">
        <f>Design!$I$24*'Area A'!CT52*Design!$I$23</f>
        <v>4.2304458812401933</v>
      </c>
      <c r="CV52" s="18">
        <v>0</v>
      </c>
      <c r="CW52" s="18">
        <v>0</v>
      </c>
      <c r="CX52" s="18">
        <f>Design!$I$22</f>
        <v>10</v>
      </c>
      <c r="CY52" s="18">
        <f t="shared" si="52"/>
        <v>4.2304458812401933</v>
      </c>
      <c r="CZ52" s="18">
        <f t="shared" si="53"/>
        <v>56</v>
      </c>
      <c r="DA52" s="18">
        <f t="shared" si="54"/>
        <v>4.2304458812401933</v>
      </c>
      <c r="DB52" s="18">
        <f t="shared" si="55"/>
        <v>66</v>
      </c>
      <c r="DC52" s="18">
        <v>0</v>
      </c>
      <c r="DD52" s="18">
        <f t="shared" si="56"/>
        <v>14214.29816096705</v>
      </c>
      <c r="DE52" s="18">
        <f t="shared" si="57"/>
        <v>-0.42304458812401935</v>
      </c>
      <c r="DF52" s="16">
        <f t="shared" si="58"/>
        <v>27.920942816185278</v>
      </c>
      <c r="DG52" s="17">
        <f>(Design!$N$71-'Area A'!DF52)/'Area A'!DE52</f>
        <v>59.263121477009662</v>
      </c>
      <c r="DH52" s="18">
        <v>0</v>
      </c>
      <c r="DI52" s="18">
        <v>0</v>
      </c>
      <c r="DJ52" s="18">
        <f t="shared" si="59"/>
        <v>59.263121477009662</v>
      </c>
      <c r="DK52" s="18">
        <f t="shared" si="60"/>
        <v>59.263121477009662</v>
      </c>
      <c r="DL52" s="18">
        <f>Design!$N$71</f>
        <v>2.85</v>
      </c>
      <c r="DM52" s="18">
        <f t="shared" si="61"/>
        <v>66</v>
      </c>
      <c r="DN52" s="18">
        <v>0</v>
      </c>
      <c r="DO52" s="16">
        <f t="shared" si="62"/>
        <v>5643</v>
      </c>
      <c r="DP52" s="19">
        <f t="shared" si="63"/>
        <v>8571.2981609670496</v>
      </c>
      <c r="DQ52" s="68">
        <f t="shared" si="64"/>
        <v>56</v>
      </c>
      <c r="DR52" s="18">
        <f>'Ohio Intensities'!V52</f>
        <v>2.7231911188099094</v>
      </c>
      <c r="DS52" s="17">
        <f>Design!$I$24*'Area A'!DR52*Design!$I$23</f>
        <v>4.6838887243530474</v>
      </c>
      <c r="DT52" s="18">
        <v>0</v>
      </c>
      <c r="DU52" s="18">
        <v>0</v>
      </c>
      <c r="DV52" s="18">
        <f>Design!$I$22</f>
        <v>10</v>
      </c>
      <c r="DW52" s="18">
        <f t="shared" si="65"/>
        <v>4.6838887243530474</v>
      </c>
      <c r="DX52" s="18">
        <f t="shared" si="66"/>
        <v>56</v>
      </c>
      <c r="DY52" s="18">
        <f t="shared" si="67"/>
        <v>4.6838887243530474</v>
      </c>
      <c r="DZ52" s="18">
        <f t="shared" si="68"/>
        <v>66</v>
      </c>
      <c r="EA52" s="18">
        <v>0</v>
      </c>
      <c r="EB52" s="18">
        <f t="shared" si="69"/>
        <v>15737.86611382624</v>
      </c>
      <c r="EC52" s="18">
        <f t="shared" si="70"/>
        <v>-0.46838887243530475</v>
      </c>
      <c r="ED52" s="16">
        <f t="shared" si="71"/>
        <v>30.913665580730111</v>
      </c>
      <c r="EE52" s="17">
        <f>(Design!$N$72-'Area A'!ED52)/'Area A'!EC52</f>
        <v>59.915312323322425</v>
      </c>
      <c r="EF52" s="18">
        <v>0</v>
      </c>
      <c r="EG52" s="18">
        <v>0</v>
      </c>
      <c r="EH52" s="18">
        <f t="shared" si="72"/>
        <v>59.915312323322425</v>
      </c>
      <c r="EI52" s="18">
        <f t="shared" si="73"/>
        <v>59.915312323322425</v>
      </c>
      <c r="EJ52" s="18">
        <f>Design!$N$72</f>
        <v>2.85</v>
      </c>
      <c r="EK52" s="18">
        <f t="shared" si="74"/>
        <v>66</v>
      </c>
      <c r="EL52" s="18">
        <v>0</v>
      </c>
      <c r="EM52" s="16">
        <f t="shared" si="75"/>
        <v>5643</v>
      </c>
      <c r="EN52" s="19">
        <f t="shared" si="76"/>
        <v>10094.86611382624</v>
      </c>
      <c r="EO52" s="19">
        <f t="shared" si="77"/>
        <v>56</v>
      </c>
    </row>
    <row r="53" spans="1:145" x14ac:dyDescent="0.25">
      <c r="A53" s="68">
        <f t="shared" si="78"/>
        <v>57</v>
      </c>
      <c r="B53" s="18">
        <f>'Ohio Intensities'!B53</f>
        <v>1.2632907141526304</v>
      </c>
      <c r="C53" s="17">
        <f>Design!$I$24*'Area A'!B53*Design!$I$23</f>
        <v>2.1728600283425257</v>
      </c>
      <c r="D53" s="18">
        <v>0</v>
      </c>
      <c r="E53" s="18">
        <v>0</v>
      </c>
      <c r="F53" s="18">
        <f>Design!$I$22</f>
        <v>10</v>
      </c>
      <c r="G53" s="18">
        <f t="shared" si="2"/>
        <v>2.1728600283425257</v>
      </c>
      <c r="H53" s="18">
        <f t="shared" si="3"/>
        <v>57</v>
      </c>
      <c r="I53" s="18">
        <f t="shared" si="4"/>
        <v>2.1728600283425257</v>
      </c>
      <c r="J53" s="18">
        <f t="shared" si="5"/>
        <v>67</v>
      </c>
      <c r="K53" s="18">
        <v>0</v>
      </c>
      <c r="L53" s="18">
        <f t="shared" si="6"/>
        <v>7431.1812969314378</v>
      </c>
      <c r="M53" s="18">
        <f t="shared" si="7"/>
        <v>-0.21728600283425256</v>
      </c>
      <c r="N53" s="16">
        <f t="shared" si="8"/>
        <v>14.558162189894922</v>
      </c>
      <c r="O53" s="17">
        <f>(Design!$N$67-'Area A'!N53)/'Area A'!M53</f>
        <v>57.565430017304173</v>
      </c>
      <c r="P53" s="18">
        <v>0</v>
      </c>
      <c r="Q53" s="18">
        <v>0</v>
      </c>
      <c r="R53" s="18">
        <f t="shared" si="9"/>
        <v>57.565430017304173</v>
      </c>
      <c r="S53" s="18">
        <f t="shared" si="10"/>
        <v>57.565430017304173</v>
      </c>
      <c r="T53" s="18">
        <f>Design!$N$67</f>
        <v>2.0499999999999998</v>
      </c>
      <c r="U53" s="18">
        <f t="shared" si="79"/>
        <v>67</v>
      </c>
      <c r="V53" s="18">
        <v>0</v>
      </c>
      <c r="W53" s="16">
        <f t="shared" si="11"/>
        <v>4120.5</v>
      </c>
      <c r="X53" s="19">
        <f t="shared" si="12"/>
        <v>3310.6812969314378</v>
      </c>
      <c r="Y53" s="68">
        <f t="shared" si="80"/>
        <v>57</v>
      </c>
      <c r="Z53" s="18">
        <f>'Ohio Intensities'!F53</f>
        <v>1.5863332050127679</v>
      </c>
      <c r="AA53" s="17">
        <f>Design!$I$24*'Area A'!Z53*Design!$I$23</f>
        <v>2.7284931126219623</v>
      </c>
      <c r="AB53" s="18">
        <v>0</v>
      </c>
      <c r="AC53" s="18">
        <v>0</v>
      </c>
      <c r="AD53" s="18">
        <f>Design!$I$22</f>
        <v>10</v>
      </c>
      <c r="AE53" s="18">
        <f t="shared" si="13"/>
        <v>2.7284931126219623</v>
      </c>
      <c r="AF53" s="18">
        <f t="shared" si="14"/>
        <v>57</v>
      </c>
      <c r="AG53" s="18">
        <f t="shared" si="15"/>
        <v>2.7284931126219623</v>
      </c>
      <c r="AH53" s="18">
        <f t="shared" si="16"/>
        <v>67</v>
      </c>
      <c r="AI53" s="18">
        <v>0</v>
      </c>
      <c r="AJ53" s="18">
        <f t="shared" si="17"/>
        <v>9331.446445167112</v>
      </c>
      <c r="AK53" s="18">
        <f t="shared" si="18"/>
        <v>-0.27284931126219625</v>
      </c>
      <c r="AL53" s="16">
        <f t="shared" si="19"/>
        <v>18.28090385456715</v>
      </c>
      <c r="AM53" s="17">
        <f>(Design!$N$68-'Area A'!AL53)/'Area A'!AK53</f>
        <v>57.837433349437312</v>
      </c>
      <c r="AN53" s="18">
        <v>0</v>
      </c>
      <c r="AO53" s="18">
        <v>0</v>
      </c>
      <c r="AP53" s="18">
        <f t="shared" si="20"/>
        <v>57.837433349437312</v>
      </c>
      <c r="AQ53" s="18">
        <f t="shared" si="21"/>
        <v>57.837433349437312</v>
      </c>
      <c r="AR53" s="18">
        <f>Design!$N$68</f>
        <v>2.5</v>
      </c>
      <c r="AS53" s="18">
        <f t="shared" si="22"/>
        <v>67</v>
      </c>
      <c r="AT53" s="18">
        <v>0</v>
      </c>
      <c r="AU53" s="16">
        <f t="shared" si="23"/>
        <v>5025</v>
      </c>
      <c r="AV53" s="19">
        <f t="shared" si="24"/>
        <v>4306.446445167112</v>
      </c>
      <c r="AW53" s="68">
        <f t="shared" si="25"/>
        <v>57</v>
      </c>
      <c r="AX53" s="18">
        <f>'Ohio Intensities'!J53</f>
        <v>1.8379734377093808</v>
      </c>
      <c r="AY53" s="17">
        <f>Design!$I$24*'Area A'!AX53*Design!$I$23</f>
        <v>3.1613143128601369</v>
      </c>
      <c r="AZ53" s="18">
        <v>0</v>
      </c>
      <c r="BA53" s="18">
        <v>0</v>
      </c>
      <c r="BB53" s="18">
        <f>Design!$I$22</f>
        <v>10</v>
      </c>
      <c r="BC53" s="18">
        <f t="shared" si="26"/>
        <v>3.1613143128601369</v>
      </c>
      <c r="BD53" s="18">
        <f t="shared" si="27"/>
        <v>57</v>
      </c>
      <c r="BE53" s="18">
        <f t="shared" si="28"/>
        <v>3.1613143128601369</v>
      </c>
      <c r="BF53" s="18">
        <f t="shared" si="29"/>
        <v>67</v>
      </c>
      <c r="BG53" s="18">
        <v>0</v>
      </c>
      <c r="BH53" s="18">
        <f t="shared" si="30"/>
        <v>10811.694949981669</v>
      </c>
      <c r="BI53" s="18">
        <f t="shared" si="31"/>
        <v>-0.31613143128601368</v>
      </c>
      <c r="BJ53" s="16">
        <f t="shared" si="32"/>
        <v>21.180805896162916</v>
      </c>
      <c r="BK53" s="17">
        <f>(Design!$N$69-'Area A'!BJ53)/'Area A'!BI53</f>
        <v>57.984762292043271</v>
      </c>
      <c r="BL53" s="18">
        <v>0</v>
      </c>
      <c r="BM53" s="18">
        <v>0</v>
      </c>
      <c r="BN53" s="18">
        <f t="shared" si="33"/>
        <v>57.984762292043271</v>
      </c>
      <c r="BO53" s="18">
        <f t="shared" si="34"/>
        <v>57.984762292043271</v>
      </c>
      <c r="BP53" s="18">
        <f>Design!$N$69</f>
        <v>2.85</v>
      </c>
      <c r="BQ53" s="18">
        <f t="shared" si="35"/>
        <v>67</v>
      </c>
      <c r="BR53" s="18">
        <v>0</v>
      </c>
      <c r="BS53" s="16">
        <f t="shared" si="36"/>
        <v>5728.5000000000009</v>
      </c>
      <c r="BT53" s="19">
        <f t="shared" si="37"/>
        <v>5083.1949499816683</v>
      </c>
      <c r="BU53" s="68">
        <f t="shared" si="38"/>
        <v>57</v>
      </c>
      <c r="BV53" s="18">
        <f>'Ohio Intensities'!N53</f>
        <v>2.1718995705755391</v>
      </c>
      <c r="BW53" s="17">
        <f>Design!$I$24*'Area A'!BV53*Design!$I$23</f>
        <v>3.7356672613899295</v>
      </c>
      <c r="BX53" s="18">
        <v>0</v>
      </c>
      <c r="BY53" s="18">
        <v>0</v>
      </c>
      <c r="BZ53" s="18">
        <f>Design!$I$22</f>
        <v>10</v>
      </c>
      <c r="CA53" s="18">
        <f t="shared" si="39"/>
        <v>3.7356672613899295</v>
      </c>
      <c r="CB53" s="18">
        <f t="shared" si="40"/>
        <v>57</v>
      </c>
      <c r="CC53" s="18">
        <f t="shared" si="41"/>
        <v>3.7356672613899295</v>
      </c>
      <c r="CD53" s="18">
        <f t="shared" si="42"/>
        <v>67</v>
      </c>
      <c r="CE53" s="18">
        <v>0</v>
      </c>
      <c r="CF53" s="18">
        <f t="shared" si="43"/>
        <v>12775.982033953558</v>
      </c>
      <c r="CG53" s="18">
        <f t="shared" si="44"/>
        <v>-0.37356672613899294</v>
      </c>
      <c r="CH53" s="16">
        <f t="shared" si="45"/>
        <v>25.028970651312527</v>
      </c>
      <c r="CI53" s="17">
        <f>(Design!$N$70-'Area A'!CH53)/'Area A'!CG53</f>
        <v>59.370840868360418</v>
      </c>
      <c r="CJ53" s="18">
        <v>0</v>
      </c>
      <c r="CK53" s="18">
        <v>0</v>
      </c>
      <c r="CL53" s="18">
        <f t="shared" si="46"/>
        <v>59.370840868360418</v>
      </c>
      <c r="CM53" s="18">
        <f t="shared" si="47"/>
        <v>59.370840868360418</v>
      </c>
      <c r="CN53" s="18">
        <f>Design!$N$70</f>
        <v>2.85</v>
      </c>
      <c r="CO53" s="18">
        <f t="shared" si="48"/>
        <v>67</v>
      </c>
      <c r="CP53" s="18">
        <v>0</v>
      </c>
      <c r="CQ53" s="16">
        <f t="shared" si="49"/>
        <v>5728.5000000000009</v>
      </c>
      <c r="CR53" s="19">
        <f t="shared" si="50"/>
        <v>7047.4820339535572</v>
      </c>
      <c r="CS53" s="68">
        <f t="shared" si="51"/>
        <v>57</v>
      </c>
      <c r="CT53" s="18">
        <f>'Ohio Intensities'!R53</f>
        <v>2.4311262780773553</v>
      </c>
      <c r="CU53" s="17">
        <f>Design!$I$24*'Area A'!CT53*Design!$I$23</f>
        <v>4.1815371982930536</v>
      </c>
      <c r="CV53" s="18">
        <v>0</v>
      </c>
      <c r="CW53" s="18">
        <v>0</v>
      </c>
      <c r="CX53" s="18">
        <f>Design!$I$22</f>
        <v>10</v>
      </c>
      <c r="CY53" s="18">
        <f t="shared" si="52"/>
        <v>4.1815371982930536</v>
      </c>
      <c r="CZ53" s="18">
        <f t="shared" si="53"/>
        <v>57</v>
      </c>
      <c r="DA53" s="18">
        <f t="shared" si="54"/>
        <v>4.1815371982930536</v>
      </c>
      <c r="DB53" s="18">
        <f t="shared" si="55"/>
        <v>67</v>
      </c>
      <c r="DC53" s="18">
        <v>0</v>
      </c>
      <c r="DD53" s="18">
        <f t="shared" si="56"/>
        <v>14300.857218162242</v>
      </c>
      <c r="DE53" s="18">
        <f t="shared" si="57"/>
        <v>-0.41815371982930538</v>
      </c>
      <c r="DF53" s="16">
        <f t="shared" si="58"/>
        <v>28.016299228563462</v>
      </c>
      <c r="DG53" s="17">
        <f>(Design!$N$71-'Area A'!DF53)/'Area A'!DE53</f>
        <v>60.184324651796956</v>
      </c>
      <c r="DH53" s="18">
        <v>0</v>
      </c>
      <c r="DI53" s="18">
        <v>0</v>
      </c>
      <c r="DJ53" s="18">
        <f t="shared" si="59"/>
        <v>60.184324651796956</v>
      </c>
      <c r="DK53" s="18">
        <f t="shared" si="60"/>
        <v>60.184324651796956</v>
      </c>
      <c r="DL53" s="18">
        <f>Design!$N$71</f>
        <v>2.85</v>
      </c>
      <c r="DM53" s="18">
        <f t="shared" si="61"/>
        <v>67</v>
      </c>
      <c r="DN53" s="18">
        <v>0</v>
      </c>
      <c r="DO53" s="16">
        <f t="shared" si="62"/>
        <v>5728.5</v>
      </c>
      <c r="DP53" s="19">
        <f t="shared" si="63"/>
        <v>8572.3572181622421</v>
      </c>
      <c r="DQ53" s="68">
        <f t="shared" si="64"/>
        <v>57</v>
      </c>
      <c r="DR53" s="18">
        <f>'Ohio Intensities'!V53</f>
        <v>2.6927162912164153</v>
      </c>
      <c r="DS53" s="17">
        <f>Design!$I$24*'Area A'!DR53*Design!$I$23</f>
        <v>4.6314720208922369</v>
      </c>
      <c r="DT53" s="18">
        <v>0</v>
      </c>
      <c r="DU53" s="18">
        <v>0</v>
      </c>
      <c r="DV53" s="18">
        <f>Design!$I$22</f>
        <v>10</v>
      </c>
      <c r="DW53" s="18">
        <f t="shared" si="65"/>
        <v>4.6314720208922369</v>
      </c>
      <c r="DX53" s="18">
        <f t="shared" si="66"/>
        <v>57</v>
      </c>
      <c r="DY53" s="18">
        <f t="shared" si="67"/>
        <v>4.6314720208922369</v>
      </c>
      <c r="DZ53" s="18">
        <f t="shared" si="68"/>
        <v>67</v>
      </c>
      <c r="EA53" s="18">
        <v>0</v>
      </c>
      <c r="EB53" s="18">
        <f t="shared" si="69"/>
        <v>15839.634311451449</v>
      </c>
      <c r="EC53" s="18">
        <f t="shared" si="70"/>
        <v>-0.46314720208922366</v>
      </c>
      <c r="ED53" s="16">
        <f t="shared" si="71"/>
        <v>31.030862539977985</v>
      </c>
      <c r="EE53" s="17">
        <f>(Design!$N$72-'Area A'!ED53)/'Area A'!EC53</f>
        <v>60.846448845758204</v>
      </c>
      <c r="EF53" s="18">
        <v>0</v>
      </c>
      <c r="EG53" s="18">
        <v>0</v>
      </c>
      <c r="EH53" s="18">
        <f t="shared" si="72"/>
        <v>60.846448845758204</v>
      </c>
      <c r="EI53" s="18">
        <f t="shared" si="73"/>
        <v>60.846448845758204</v>
      </c>
      <c r="EJ53" s="18">
        <f>Design!$N$72</f>
        <v>2.85</v>
      </c>
      <c r="EK53" s="18">
        <f t="shared" si="74"/>
        <v>67</v>
      </c>
      <c r="EL53" s="18">
        <v>0</v>
      </c>
      <c r="EM53" s="16">
        <f t="shared" si="75"/>
        <v>5728.5</v>
      </c>
      <c r="EN53" s="19">
        <f t="shared" si="76"/>
        <v>10111.134311451449</v>
      </c>
      <c r="EO53" s="19">
        <f t="shared" si="77"/>
        <v>57</v>
      </c>
    </row>
    <row r="54" spans="1:145" x14ac:dyDescent="0.25">
      <c r="A54" s="68">
        <f t="shared" si="78"/>
        <v>58</v>
      </c>
      <c r="B54" s="18">
        <f>'Ohio Intensities'!B54</f>
        <v>1.2470770557625068</v>
      </c>
      <c r="C54" s="17">
        <f>Design!$I$24*'Area A'!B54*Design!$I$23</f>
        <v>2.144972535911513</v>
      </c>
      <c r="D54" s="18">
        <v>0</v>
      </c>
      <c r="E54" s="18">
        <v>0</v>
      </c>
      <c r="F54" s="18">
        <f>Design!$I$22</f>
        <v>10</v>
      </c>
      <c r="G54" s="18">
        <f t="shared" si="2"/>
        <v>2.144972535911513</v>
      </c>
      <c r="H54" s="18">
        <f t="shared" si="3"/>
        <v>58</v>
      </c>
      <c r="I54" s="18">
        <f t="shared" si="4"/>
        <v>2.144972535911513</v>
      </c>
      <c r="J54" s="18">
        <f t="shared" si="5"/>
        <v>68</v>
      </c>
      <c r="K54" s="18">
        <v>0</v>
      </c>
      <c r="L54" s="18">
        <f t="shared" si="6"/>
        <v>7464.504424972064</v>
      </c>
      <c r="M54" s="18">
        <f t="shared" si="7"/>
        <v>-0.21449725359115129</v>
      </c>
      <c r="N54" s="16">
        <f t="shared" si="8"/>
        <v>14.585813244198288</v>
      </c>
      <c r="O54" s="17">
        <f>(Design!$N$67-'Area A'!N54)/'Area A'!M54</f>
        <v>58.442768074282839</v>
      </c>
      <c r="P54" s="18">
        <v>0</v>
      </c>
      <c r="Q54" s="18">
        <v>0</v>
      </c>
      <c r="R54" s="18">
        <f t="shared" si="9"/>
        <v>58.442768074282839</v>
      </c>
      <c r="S54" s="18">
        <f t="shared" si="10"/>
        <v>58.442768074282839</v>
      </c>
      <c r="T54" s="18">
        <f>Design!$N$67</f>
        <v>2.0499999999999998</v>
      </c>
      <c r="U54" s="18">
        <f t="shared" si="79"/>
        <v>68</v>
      </c>
      <c r="V54" s="18">
        <v>0</v>
      </c>
      <c r="W54" s="16">
        <f t="shared" si="11"/>
        <v>4181.9999999999991</v>
      </c>
      <c r="X54" s="19">
        <f t="shared" si="12"/>
        <v>3282.504424972065</v>
      </c>
      <c r="Y54" s="68">
        <f t="shared" si="80"/>
        <v>58</v>
      </c>
      <c r="Z54" s="18">
        <f>'Ohio Intensities'!F54</f>
        <v>1.5665317180427245</v>
      </c>
      <c r="AA54" s="17">
        <f>Design!$I$24*'Area A'!Z54*Design!$I$23</f>
        <v>2.6944345550334878</v>
      </c>
      <c r="AB54" s="18">
        <v>0</v>
      </c>
      <c r="AC54" s="18">
        <v>0</v>
      </c>
      <c r="AD54" s="18">
        <f>Design!$I$22</f>
        <v>10</v>
      </c>
      <c r="AE54" s="18">
        <f t="shared" si="13"/>
        <v>2.6944345550334878</v>
      </c>
      <c r="AF54" s="18">
        <f t="shared" si="14"/>
        <v>58</v>
      </c>
      <c r="AG54" s="18">
        <f t="shared" si="15"/>
        <v>2.6944345550334878</v>
      </c>
      <c r="AH54" s="18">
        <f t="shared" si="16"/>
        <v>68</v>
      </c>
      <c r="AI54" s="18">
        <v>0</v>
      </c>
      <c r="AJ54" s="18">
        <f t="shared" si="17"/>
        <v>9376.6322515165375</v>
      </c>
      <c r="AK54" s="18">
        <f t="shared" si="18"/>
        <v>-0.26944345550334881</v>
      </c>
      <c r="AL54" s="16">
        <f t="shared" si="19"/>
        <v>18.322154974227718</v>
      </c>
      <c r="AM54" s="17">
        <f>(Design!$N$68-'Area A'!AL54)/'Area A'!AK54</f>
        <v>58.721615430110425</v>
      </c>
      <c r="AN54" s="18">
        <v>0</v>
      </c>
      <c r="AO54" s="18">
        <v>0</v>
      </c>
      <c r="AP54" s="18">
        <f t="shared" si="20"/>
        <v>58.721615430110425</v>
      </c>
      <c r="AQ54" s="18">
        <f t="shared" si="21"/>
        <v>58.721615430110425</v>
      </c>
      <c r="AR54" s="18">
        <f>Design!$N$68</f>
        <v>2.5</v>
      </c>
      <c r="AS54" s="18">
        <f t="shared" si="22"/>
        <v>68</v>
      </c>
      <c r="AT54" s="18">
        <v>0</v>
      </c>
      <c r="AU54" s="16">
        <f t="shared" si="23"/>
        <v>5100</v>
      </c>
      <c r="AV54" s="19">
        <f t="shared" si="24"/>
        <v>4276.6322515165375</v>
      </c>
      <c r="AW54" s="68">
        <f t="shared" si="25"/>
        <v>58</v>
      </c>
      <c r="AX54" s="18">
        <f>'Ohio Intensities'!J54</f>
        <v>1.8155190103966212</v>
      </c>
      <c r="AY54" s="17">
        <f>Design!$I$24*'Area A'!AX54*Design!$I$23</f>
        <v>3.1226926978821905</v>
      </c>
      <c r="AZ54" s="18">
        <v>0</v>
      </c>
      <c r="BA54" s="18">
        <v>0</v>
      </c>
      <c r="BB54" s="18">
        <f>Design!$I$22</f>
        <v>10</v>
      </c>
      <c r="BC54" s="18">
        <f t="shared" si="26"/>
        <v>3.1226926978821905</v>
      </c>
      <c r="BD54" s="18">
        <f t="shared" si="27"/>
        <v>58</v>
      </c>
      <c r="BE54" s="18">
        <f t="shared" si="28"/>
        <v>3.1226926978821905</v>
      </c>
      <c r="BF54" s="18">
        <f t="shared" si="29"/>
        <v>68</v>
      </c>
      <c r="BG54" s="18">
        <v>0</v>
      </c>
      <c r="BH54" s="18">
        <f t="shared" si="30"/>
        <v>10866.970588630023</v>
      </c>
      <c r="BI54" s="18">
        <f t="shared" si="31"/>
        <v>-0.31226926978821906</v>
      </c>
      <c r="BJ54" s="16">
        <f t="shared" si="32"/>
        <v>21.234310345598896</v>
      </c>
      <c r="BK54" s="17">
        <f>(Design!$N$69-'Area A'!BJ54)/'Area A'!BI54</f>
        <v>58.873261394139519</v>
      </c>
      <c r="BL54" s="18">
        <v>0</v>
      </c>
      <c r="BM54" s="18">
        <v>0</v>
      </c>
      <c r="BN54" s="18">
        <f t="shared" si="33"/>
        <v>58.873261394139519</v>
      </c>
      <c r="BO54" s="18">
        <f t="shared" si="34"/>
        <v>58.873261394139519</v>
      </c>
      <c r="BP54" s="18">
        <f>Design!$N$69</f>
        <v>2.85</v>
      </c>
      <c r="BQ54" s="18">
        <f t="shared" si="35"/>
        <v>68</v>
      </c>
      <c r="BR54" s="18">
        <v>0</v>
      </c>
      <c r="BS54" s="16">
        <f t="shared" si="36"/>
        <v>5814</v>
      </c>
      <c r="BT54" s="19">
        <f t="shared" si="37"/>
        <v>5052.9705886300235</v>
      </c>
      <c r="BU54" s="68">
        <f t="shared" si="38"/>
        <v>58</v>
      </c>
      <c r="BV54" s="18">
        <f>'Ohio Intensities'!N54</f>
        <v>2.1463367171577525</v>
      </c>
      <c r="BW54" s="17">
        <f>Design!$I$24*'Area A'!BV54*Design!$I$23</f>
        <v>3.6916991535113368</v>
      </c>
      <c r="BX54" s="18">
        <v>0</v>
      </c>
      <c r="BY54" s="18">
        <v>0</v>
      </c>
      <c r="BZ54" s="18">
        <f>Design!$I$22</f>
        <v>10</v>
      </c>
      <c r="CA54" s="18">
        <f t="shared" si="39"/>
        <v>3.6916991535113368</v>
      </c>
      <c r="CB54" s="18">
        <f t="shared" si="40"/>
        <v>58</v>
      </c>
      <c r="CC54" s="18">
        <f t="shared" si="41"/>
        <v>3.6916991535113368</v>
      </c>
      <c r="CD54" s="18">
        <f t="shared" si="42"/>
        <v>68</v>
      </c>
      <c r="CE54" s="18">
        <v>0</v>
      </c>
      <c r="CF54" s="18">
        <f t="shared" si="43"/>
        <v>12847.113054219451</v>
      </c>
      <c r="CG54" s="18">
        <f t="shared" si="44"/>
        <v>-0.36916991535113369</v>
      </c>
      <c r="CH54" s="16">
        <f t="shared" si="45"/>
        <v>25.103554243877092</v>
      </c>
      <c r="CI54" s="17">
        <f>(Design!$N$70-'Area A'!CH54)/'Area A'!CG54</f>
        <v>60.279977643115252</v>
      </c>
      <c r="CJ54" s="18">
        <v>0</v>
      </c>
      <c r="CK54" s="18">
        <v>0</v>
      </c>
      <c r="CL54" s="18">
        <f t="shared" si="46"/>
        <v>60.279977643115252</v>
      </c>
      <c r="CM54" s="18">
        <f t="shared" si="47"/>
        <v>60.279977643115252</v>
      </c>
      <c r="CN54" s="18">
        <f>Design!$N$70</f>
        <v>2.85</v>
      </c>
      <c r="CO54" s="18">
        <f t="shared" si="48"/>
        <v>68</v>
      </c>
      <c r="CP54" s="18">
        <v>0</v>
      </c>
      <c r="CQ54" s="16">
        <f t="shared" si="49"/>
        <v>5814</v>
      </c>
      <c r="CR54" s="19">
        <f t="shared" si="50"/>
        <v>7033.1130542194514</v>
      </c>
      <c r="CS54" s="68">
        <f t="shared" si="51"/>
        <v>58</v>
      </c>
      <c r="CT54" s="18">
        <f>'Ohio Intensities'!R54</f>
        <v>2.4034292181983754</v>
      </c>
      <c r="CU54" s="17">
        <f>Design!$I$24*'Area A'!CT54*Design!$I$23</f>
        <v>4.133898255301208</v>
      </c>
      <c r="CV54" s="18">
        <v>0</v>
      </c>
      <c r="CW54" s="18">
        <v>0</v>
      </c>
      <c r="CX54" s="18">
        <f>Design!$I$22</f>
        <v>10</v>
      </c>
      <c r="CY54" s="18">
        <f t="shared" si="52"/>
        <v>4.133898255301208</v>
      </c>
      <c r="CZ54" s="18">
        <f t="shared" si="53"/>
        <v>58</v>
      </c>
      <c r="DA54" s="18">
        <f t="shared" si="54"/>
        <v>4.133898255301208</v>
      </c>
      <c r="DB54" s="18">
        <f t="shared" si="55"/>
        <v>68</v>
      </c>
      <c r="DC54" s="18">
        <v>0</v>
      </c>
      <c r="DD54" s="18">
        <f t="shared" si="56"/>
        <v>14385.965928448206</v>
      </c>
      <c r="DE54" s="18">
        <f t="shared" si="57"/>
        <v>-0.41338982553012082</v>
      </c>
      <c r="DF54" s="16">
        <f t="shared" si="58"/>
        <v>28.110508136048217</v>
      </c>
      <c r="DG54" s="17">
        <f>(Design!$N$71-'Area A'!DF54)/'Area A'!DE54</f>
        <v>61.105780974785162</v>
      </c>
      <c r="DH54" s="18">
        <v>0</v>
      </c>
      <c r="DI54" s="18">
        <v>0</v>
      </c>
      <c r="DJ54" s="18">
        <f t="shared" si="59"/>
        <v>61.105780974785162</v>
      </c>
      <c r="DK54" s="18">
        <f t="shared" si="60"/>
        <v>61.105780974785162</v>
      </c>
      <c r="DL54" s="18">
        <f>Design!$N$71</f>
        <v>2.85</v>
      </c>
      <c r="DM54" s="18">
        <f t="shared" si="61"/>
        <v>68</v>
      </c>
      <c r="DN54" s="18">
        <v>0</v>
      </c>
      <c r="DO54" s="16">
        <f t="shared" si="62"/>
        <v>5814</v>
      </c>
      <c r="DP54" s="19">
        <f t="shared" si="63"/>
        <v>8571.9659284482059</v>
      </c>
      <c r="DQ54" s="68">
        <f t="shared" si="64"/>
        <v>58</v>
      </c>
      <c r="DR54" s="18">
        <f>'Ohio Intensities'!V54</f>
        <v>2.6630232104310472</v>
      </c>
      <c r="DS54" s="17">
        <f>Design!$I$24*'Area A'!DR54*Design!$I$23</f>
        <v>4.580399921941404</v>
      </c>
      <c r="DT54" s="18">
        <v>0</v>
      </c>
      <c r="DU54" s="18">
        <v>0</v>
      </c>
      <c r="DV54" s="18">
        <f>Design!$I$22</f>
        <v>10</v>
      </c>
      <c r="DW54" s="18">
        <f t="shared" si="65"/>
        <v>4.580399921941404</v>
      </c>
      <c r="DX54" s="18">
        <f t="shared" si="66"/>
        <v>58</v>
      </c>
      <c r="DY54" s="18">
        <f t="shared" si="67"/>
        <v>4.580399921941404</v>
      </c>
      <c r="DZ54" s="18">
        <f t="shared" si="68"/>
        <v>68</v>
      </c>
      <c r="EA54" s="18">
        <v>0</v>
      </c>
      <c r="EB54" s="18">
        <f t="shared" si="69"/>
        <v>15939.791728356087</v>
      </c>
      <c r="EC54" s="18">
        <f t="shared" si="70"/>
        <v>-0.45803999219414038</v>
      </c>
      <c r="ED54" s="16">
        <f t="shared" si="71"/>
        <v>31.146719469201546</v>
      </c>
      <c r="EE54" s="17">
        <f>(Design!$N$72-'Area A'!ED54)/'Area A'!EC54</f>
        <v>61.777835890818835</v>
      </c>
      <c r="EF54" s="18">
        <v>0</v>
      </c>
      <c r="EG54" s="18">
        <v>0</v>
      </c>
      <c r="EH54" s="18">
        <f t="shared" si="72"/>
        <v>61.777835890818835</v>
      </c>
      <c r="EI54" s="18">
        <f t="shared" si="73"/>
        <v>61.777835890818835</v>
      </c>
      <c r="EJ54" s="18">
        <f>Design!$N$72</f>
        <v>2.85</v>
      </c>
      <c r="EK54" s="18">
        <f t="shared" si="74"/>
        <v>68</v>
      </c>
      <c r="EL54" s="18">
        <v>0</v>
      </c>
      <c r="EM54" s="16">
        <f t="shared" si="75"/>
        <v>5814</v>
      </c>
      <c r="EN54" s="19">
        <f t="shared" si="76"/>
        <v>10125.791728356087</v>
      </c>
      <c r="EO54" s="19">
        <f t="shared" si="77"/>
        <v>58</v>
      </c>
    </row>
    <row r="55" spans="1:145" x14ac:dyDescent="0.25">
      <c r="A55" s="68">
        <f t="shared" si="78"/>
        <v>59</v>
      </c>
      <c r="B55" s="18">
        <f>'Ohio Intensities'!B55</f>
        <v>1.2313071134815738</v>
      </c>
      <c r="C55" s="17">
        <f>Design!$I$24*'Area A'!B55*Design!$I$23</f>
        <v>2.1178482351883083</v>
      </c>
      <c r="D55" s="18">
        <v>0</v>
      </c>
      <c r="E55" s="18">
        <v>0</v>
      </c>
      <c r="F55" s="18">
        <f>Design!$I$22</f>
        <v>10</v>
      </c>
      <c r="G55" s="18">
        <f t="shared" si="2"/>
        <v>2.1178482351883083</v>
      </c>
      <c r="H55" s="18">
        <f t="shared" si="3"/>
        <v>59</v>
      </c>
      <c r="I55" s="18">
        <f t="shared" si="4"/>
        <v>2.1178482351883083</v>
      </c>
      <c r="J55" s="18">
        <f t="shared" si="5"/>
        <v>69</v>
      </c>
      <c r="K55" s="18">
        <v>0</v>
      </c>
      <c r="L55" s="18">
        <f t="shared" si="6"/>
        <v>7497.1827525666113</v>
      </c>
      <c r="M55" s="18">
        <f t="shared" si="7"/>
        <v>-0.21178482351883082</v>
      </c>
      <c r="N55" s="16">
        <f t="shared" si="8"/>
        <v>14.613152822799327</v>
      </c>
      <c r="O55" s="17">
        <f>(Design!$N$67-'Area A'!N55)/'Area A'!M55</f>
        <v>59.320364009379908</v>
      </c>
      <c r="P55" s="18">
        <v>0</v>
      </c>
      <c r="Q55" s="18">
        <v>0</v>
      </c>
      <c r="R55" s="18">
        <f t="shared" si="9"/>
        <v>59.320364009379908</v>
      </c>
      <c r="S55" s="18">
        <f t="shared" si="10"/>
        <v>59.320364009379908</v>
      </c>
      <c r="T55" s="18">
        <f>Design!$N$67</f>
        <v>2.0499999999999998</v>
      </c>
      <c r="U55" s="18">
        <f t="shared" si="79"/>
        <v>69</v>
      </c>
      <c r="V55" s="18">
        <v>0</v>
      </c>
      <c r="W55" s="16">
        <f t="shared" si="11"/>
        <v>4243.5</v>
      </c>
      <c r="X55" s="19">
        <f t="shared" si="12"/>
        <v>3253.6827525666113</v>
      </c>
      <c r="Y55" s="68">
        <f t="shared" si="80"/>
        <v>59</v>
      </c>
      <c r="Z55" s="18">
        <f>'Ohio Intensities'!F55</f>
        <v>1.5472600837983583</v>
      </c>
      <c r="AA55" s="17">
        <f>Design!$I$24*'Area A'!Z55*Design!$I$23</f>
        <v>2.6612873441331781</v>
      </c>
      <c r="AB55" s="18">
        <v>0</v>
      </c>
      <c r="AC55" s="18">
        <v>0</v>
      </c>
      <c r="AD55" s="18">
        <f>Design!$I$22</f>
        <v>10</v>
      </c>
      <c r="AE55" s="18">
        <f t="shared" si="13"/>
        <v>2.6612873441331781</v>
      </c>
      <c r="AF55" s="18">
        <f t="shared" si="14"/>
        <v>59</v>
      </c>
      <c r="AG55" s="18">
        <f t="shared" si="15"/>
        <v>2.6612873441331781</v>
      </c>
      <c r="AH55" s="18">
        <f t="shared" si="16"/>
        <v>69</v>
      </c>
      <c r="AI55" s="18">
        <v>0</v>
      </c>
      <c r="AJ55" s="18">
        <f t="shared" si="17"/>
        <v>9420.9571982314483</v>
      </c>
      <c r="AK55" s="18">
        <f t="shared" si="18"/>
        <v>-0.2661287344133178</v>
      </c>
      <c r="AL55" s="16">
        <f t="shared" si="19"/>
        <v>18.362882674518929</v>
      </c>
      <c r="AM55" s="17">
        <f>(Design!$N$68-'Area A'!AL55)/'Area A'!AK55</f>
        <v>59.606050092594238</v>
      </c>
      <c r="AN55" s="18">
        <v>0</v>
      </c>
      <c r="AO55" s="18">
        <v>0</v>
      </c>
      <c r="AP55" s="18">
        <f t="shared" si="20"/>
        <v>59.606050092594238</v>
      </c>
      <c r="AQ55" s="18">
        <f t="shared" si="21"/>
        <v>59.606050092594238</v>
      </c>
      <c r="AR55" s="18">
        <f>Design!$N$68</f>
        <v>2.5</v>
      </c>
      <c r="AS55" s="18">
        <f t="shared" si="22"/>
        <v>69</v>
      </c>
      <c r="AT55" s="18">
        <v>0</v>
      </c>
      <c r="AU55" s="16">
        <f t="shared" si="23"/>
        <v>5175</v>
      </c>
      <c r="AV55" s="19">
        <f t="shared" si="24"/>
        <v>4245.9571982314483</v>
      </c>
      <c r="AW55" s="68">
        <f t="shared" si="25"/>
        <v>59</v>
      </c>
      <c r="AX55" s="18">
        <f>'Ohio Intensities'!J55</f>
        <v>1.7936561274830434</v>
      </c>
      <c r="AY55" s="17">
        <f>Design!$I$24*'Area A'!AX55*Design!$I$23</f>
        <v>3.0850885392708367</v>
      </c>
      <c r="AZ55" s="18">
        <v>0</v>
      </c>
      <c r="BA55" s="18">
        <v>0</v>
      </c>
      <c r="BB55" s="18">
        <f>Design!$I$22</f>
        <v>10</v>
      </c>
      <c r="BC55" s="18">
        <f t="shared" si="26"/>
        <v>3.0850885392708367</v>
      </c>
      <c r="BD55" s="18">
        <f t="shared" si="27"/>
        <v>59</v>
      </c>
      <c r="BE55" s="18">
        <f t="shared" si="28"/>
        <v>3.0850885392708367</v>
      </c>
      <c r="BF55" s="18">
        <f t="shared" si="29"/>
        <v>69</v>
      </c>
      <c r="BG55" s="18">
        <v>0</v>
      </c>
      <c r="BH55" s="18">
        <f t="shared" si="30"/>
        <v>10921.213429018762</v>
      </c>
      <c r="BI55" s="18">
        <f t="shared" si="31"/>
        <v>-0.30850885392708366</v>
      </c>
      <c r="BJ55" s="16">
        <f t="shared" si="32"/>
        <v>21.287110920968772</v>
      </c>
      <c r="BK55" s="17">
        <f>(Design!$N$69-'Area A'!BJ55)/'Area A'!BI55</f>
        <v>59.76201553465431</v>
      </c>
      <c r="BL55" s="18">
        <v>0</v>
      </c>
      <c r="BM55" s="18">
        <v>0</v>
      </c>
      <c r="BN55" s="18">
        <f t="shared" si="33"/>
        <v>59.76201553465431</v>
      </c>
      <c r="BO55" s="18">
        <f t="shared" si="34"/>
        <v>59.76201553465431</v>
      </c>
      <c r="BP55" s="18">
        <f>Design!$N$69</f>
        <v>2.85</v>
      </c>
      <c r="BQ55" s="18">
        <f t="shared" si="35"/>
        <v>69</v>
      </c>
      <c r="BR55" s="18">
        <v>0</v>
      </c>
      <c r="BS55" s="16">
        <f t="shared" si="36"/>
        <v>5899.5</v>
      </c>
      <c r="BT55" s="19">
        <f t="shared" si="37"/>
        <v>5021.7134290187623</v>
      </c>
      <c r="BU55" s="68">
        <f t="shared" si="38"/>
        <v>59</v>
      </c>
      <c r="BV55" s="18">
        <f>'Ohio Intensities'!N55</f>
        <v>2.1214361113813451</v>
      </c>
      <c r="BW55" s="17">
        <f>Design!$I$24*'Area A'!BV55*Design!$I$23</f>
        <v>3.6488701115759161</v>
      </c>
      <c r="BX55" s="18">
        <v>0</v>
      </c>
      <c r="BY55" s="18">
        <v>0</v>
      </c>
      <c r="BZ55" s="18">
        <f>Design!$I$22</f>
        <v>10</v>
      </c>
      <c r="CA55" s="18">
        <f t="shared" si="39"/>
        <v>3.6488701115759161</v>
      </c>
      <c r="CB55" s="18">
        <f t="shared" si="40"/>
        <v>59</v>
      </c>
      <c r="CC55" s="18">
        <f t="shared" si="41"/>
        <v>3.6488701115759161</v>
      </c>
      <c r="CD55" s="18">
        <f t="shared" si="42"/>
        <v>69</v>
      </c>
      <c r="CE55" s="18">
        <v>0</v>
      </c>
      <c r="CF55" s="18">
        <f t="shared" si="43"/>
        <v>12917.000194978742</v>
      </c>
      <c r="CG55" s="18">
        <f t="shared" si="44"/>
        <v>-0.36488701115759159</v>
      </c>
      <c r="CH55" s="16">
        <f t="shared" si="45"/>
        <v>25.17720376987382</v>
      </c>
      <c r="CI55" s="17">
        <f>(Design!$N$70-'Area A'!CH55)/'Area A'!CG55</f>
        <v>61.189362973051651</v>
      </c>
      <c r="CJ55" s="18">
        <v>0</v>
      </c>
      <c r="CK55" s="18">
        <v>0</v>
      </c>
      <c r="CL55" s="18">
        <f t="shared" si="46"/>
        <v>61.189362973051651</v>
      </c>
      <c r="CM55" s="18">
        <f t="shared" si="47"/>
        <v>61.189362973051651</v>
      </c>
      <c r="CN55" s="18">
        <f>Design!$N$70</f>
        <v>2.85</v>
      </c>
      <c r="CO55" s="18">
        <f t="shared" si="48"/>
        <v>69</v>
      </c>
      <c r="CP55" s="18">
        <v>0</v>
      </c>
      <c r="CQ55" s="16">
        <f t="shared" si="49"/>
        <v>5899.5</v>
      </c>
      <c r="CR55" s="19">
        <f t="shared" si="50"/>
        <v>7017.500194978742</v>
      </c>
      <c r="CS55" s="68">
        <f t="shared" si="51"/>
        <v>59</v>
      </c>
      <c r="CT55" s="18">
        <f>'Ohio Intensities'!R55</f>
        <v>2.3764408885464769</v>
      </c>
      <c r="CU55" s="17">
        <f>Design!$I$24*'Area A'!CT55*Design!$I$23</f>
        <v>4.0874783282999427</v>
      </c>
      <c r="CV55" s="18">
        <v>0</v>
      </c>
      <c r="CW55" s="18">
        <v>0</v>
      </c>
      <c r="CX55" s="18">
        <f>Design!$I$22</f>
        <v>10</v>
      </c>
      <c r="CY55" s="18">
        <f t="shared" si="52"/>
        <v>4.0874783282999427</v>
      </c>
      <c r="CZ55" s="18">
        <f t="shared" si="53"/>
        <v>59</v>
      </c>
      <c r="DA55" s="18">
        <f t="shared" si="54"/>
        <v>4.0874783282999427</v>
      </c>
      <c r="DB55" s="18">
        <f t="shared" si="55"/>
        <v>69</v>
      </c>
      <c r="DC55" s="18">
        <v>0</v>
      </c>
      <c r="DD55" s="18">
        <f t="shared" si="56"/>
        <v>14469.673282181797</v>
      </c>
      <c r="DE55" s="18">
        <f t="shared" si="57"/>
        <v>-0.40874783282999427</v>
      </c>
      <c r="DF55" s="16">
        <f t="shared" si="58"/>
        <v>28.203600465269602</v>
      </c>
      <c r="DG55" s="17">
        <f>(Design!$N$71-'Area A'!DF55)/'Area A'!DE55</f>
        <v>62.027485967894116</v>
      </c>
      <c r="DH55" s="18">
        <v>0</v>
      </c>
      <c r="DI55" s="18">
        <v>0</v>
      </c>
      <c r="DJ55" s="18">
        <f t="shared" si="59"/>
        <v>62.027485967894116</v>
      </c>
      <c r="DK55" s="18">
        <f t="shared" si="60"/>
        <v>62.027485967894116</v>
      </c>
      <c r="DL55" s="18">
        <f>Design!$N$71</f>
        <v>2.85</v>
      </c>
      <c r="DM55" s="18">
        <f t="shared" si="61"/>
        <v>69</v>
      </c>
      <c r="DN55" s="18">
        <v>0</v>
      </c>
      <c r="DO55" s="16">
        <f t="shared" si="62"/>
        <v>5899.5</v>
      </c>
      <c r="DP55" s="19">
        <f t="shared" si="63"/>
        <v>8570.1732821817968</v>
      </c>
      <c r="DQ55" s="68">
        <f t="shared" si="64"/>
        <v>59</v>
      </c>
      <c r="DR55" s="18">
        <f>'Ohio Intensities'!V55</f>
        <v>2.6340808436066689</v>
      </c>
      <c r="DS55" s="17">
        <f>Design!$I$24*'Area A'!DR55*Design!$I$23</f>
        <v>4.5306190510034732</v>
      </c>
      <c r="DT55" s="18">
        <v>0</v>
      </c>
      <c r="DU55" s="18">
        <v>0</v>
      </c>
      <c r="DV55" s="18">
        <f>Design!$I$22</f>
        <v>10</v>
      </c>
      <c r="DW55" s="18">
        <f t="shared" si="65"/>
        <v>4.5306190510034732</v>
      </c>
      <c r="DX55" s="18">
        <f t="shared" si="66"/>
        <v>59</v>
      </c>
      <c r="DY55" s="18">
        <f t="shared" si="67"/>
        <v>4.5306190510034732</v>
      </c>
      <c r="DZ55" s="18">
        <f t="shared" si="68"/>
        <v>69</v>
      </c>
      <c r="EA55" s="18">
        <v>0</v>
      </c>
      <c r="EB55" s="18">
        <f t="shared" si="69"/>
        <v>16038.391440552294</v>
      </c>
      <c r="EC55" s="18">
        <f t="shared" si="70"/>
        <v>-0.45306190510034733</v>
      </c>
      <c r="ED55" s="16">
        <f t="shared" si="71"/>
        <v>31.261271451923964</v>
      </c>
      <c r="EE55" s="17">
        <f>(Design!$N$72-'Area A'!ED55)/'Area A'!EC55</f>
        <v>62.709468909400435</v>
      </c>
      <c r="EF55" s="18">
        <v>0</v>
      </c>
      <c r="EG55" s="18">
        <v>0</v>
      </c>
      <c r="EH55" s="18">
        <f t="shared" si="72"/>
        <v>62.709468909400435</v>
      </c>
      <c r="EI55" s="18">
        <f t="shared" si="73"/>
        <v>62.709468909400435</v>
      </c>
      <c r="EJ55" s="18">
        <f>Design!$N$72</f>
        <v>2.85</v>
      </c>
      <c r="EK55" s="18">
        <f t="shared" si="74"/>
        <v>69</v>
      </c>
      <c r="EL55" s="18">
        <v>0</v>
      </c>
      <c r="EM55" s="16">
        <f t="shared" si="75"/>
        <v>5899.5</v>
      </c>
      <c r="EN55" s="19">
        <f t="shared" si="76"/>
        <v>10138.891440552294</v>
      </c>
      <c r="EO55" s="19">
        <f t="shared" si="77"/>
        <v>59</v>
      </c>
    </row>
    <row r="56" spans="1:145" x14ac:dyDescent="0.25">
      <c r="A56" s="68">
        <f t="shared" si="78"/>
        <v>60</v>
      </c>
      <c r="B56" s="18">
        <f>'Ohio Intensities'!B56</f>
        <v>1.2159624830457461</v>
      </c>
      <c r="C56" s="17">
        <f>Design!$I$24*'Area A'!B56*Design!$I$23</f>
        <v>2.0914554708386843</v>
      </c>
      <c r="D56" s="18">
        <v>0</v>
      </c>
      <c r="E56" s="18">
        <v>0</v>
      </c>
      <c r="F56" s="18">
        <f>Design!$I$22</f>
        <v>10</v>
      </c>
      <c r="G56" s="18">
        <f t="shared" si="2"/>
        <v>2.0914554708386843</v>
      </c>
      <c r="H56" s="18">
        <f t="shared" si="3"/>
        <v>60</v>
      </c>
      <c r="I56" s="18">
        <f t="shared" si="4"/>
        <v>2.0914554708386843</v>
      </c>
      <c r="J56" s="18">
        <f t="shared" si="5"/>
        <v>70</v>
      </c>
      <c r="K56" s="18">
        <v>0</v>
      </c>
      <c r="L56" s="18">
        <f t="shared" si="6"/>
        <v>7529.2396950192633</v>
      </c>
      <c r="M56" s="18">
        <f t="shared" si="7"/>
        <v>-0.20914554708386843</v>
      </c>
      <c r="N56" s="16">
        <f t="shared" si="8"/>
        <v>14.640188295870789</v>
      </c>
      <c r="O56" s="17">
        <f>(Design!$N$67-'Area A'!N56)/'Area A'!M56</f>
        <v>60.198213499721604</v>
      </c>
      <c r="P56" s="18">
        <v>0</v>
      </c>
      <c r="Q56" s="18">
        <v>0</v>
      </c>
      <c r="R56" s="18">
        <f t="shared" si="9"/>
        <v>60.198213499721604</v>
      </c>
      <c r="S56" s="18">
        <f t="shared" si="10"/>
        <v>60.198213499721604</v>
      </c>
      <c r="T56" s="18">
        <f>Design!$N$67</f>
        <v>2.0499999999999998</v>
      </c>
      <c r="U56" s="18">
        <f t="shared" si="79"/>
        <v>70</v>
      </c>
      <c r="V56" s="18">
        <v>0</v>
      </c>
      <c r="W56" s="16">
        <f t="shared" si="11"/>
        <v>4305</v>
      </c>
      <c r="X56" s="19">
        <f t="shared" si="12"/>
        <v>3224.2396950192633</v>
      </c>
      <c r="Y56" s="68">
        <f t="shared" si="80"/>
        <v>60</v>
      </c>
      <c r="Z56" s="18">
        <f>'Ohio Intensities'!F56</f>
        <v>1.5284967758908992</v>
      </c>
      <c r="AA56" s="17">
        <f>Design!$I$24*'Area A'!Z56*Design!$I$23</f>
        <v>2.6290144545323484</v>
      </c>
      <c r="AB56" s="18">
        <v>0</v>
      </c>
      <c r="AC56" s="18">
        <v>0</v>
      </c>
      <c r="AD56" s="18">
        <f>Design!$I$22</f>
        <v>10</v>
      </c>
      <c r="AE56" s="18">
        <f t="shared" si="13"/>
        <v>2.6290144545323484</v>
      </c>
      <c r="AF56" s="18">
        <f t="shared" si="14"/>
        <v>60</v>
      </c>
      <c r="AG56" s="18">
        <f t="shared" si="15"/>
        <v>2.6290144545323484</v>
      </c>
      <c r="AH56" s="18">
        <f t="shared" si="16"/>
        <v>70</v>
      </c>
      <c r="AI56" s="18">
        <v>0</v>
      </c>
      <c r="AJ56" s="18">
        <f t="shared" si="17"/>
        <v>9464.4520363164538</v>
      </c>
      <c r="AK56" s="18">
        <f t="shared" si="18"/>
        <v>-0.26290144545323485</v>
      </c>
      <c r="AL56" s="16">
        <f t="shared" si="19"/>
        <v>18.403101181726438</v>
      </c>
      <c r="AM56" s="17">
        <f>(Design!$N$68-'Area A'!AL56)/'Area A'!AK56</f>
        <v>60.490733150249248</v>
      </c>
      <c r="AN56" s="18">
        <v>0</v>
      </c>
      <c r="AO56" s="18">
        <v>0</v>
      </c>
      <c r="AP56" s="18">
        <f t="shared" si="20"/>
        <v>60.490733150249248</v>
      </c>
      <c r="AQ56" s="18">
        <f t="shared" si="21"/>
        <v>60.490733150249248</v>
      </c>
      <c r="AR56" s="18">
        <f>Design!$N$68</f>
        <v>2.5</v>
      </c>
      <c r="AS56" s="18">
        <f t="shared" si="22"/>
        <v>70</v>
      </c>
      <c r="AT56" s="18">
        <v>0</v>
      </c>
      <c r="AU56" s="16">
        <f t="shared" si="23"/>
        <v>5250</v>
      </c>
      <c r="AV56" s="19">
        <f t="shared" si="24"/>
        <v>4214.4520363164538</v>
      </c>
      <c r="AW56" s="68">
        <f t="shared" si="25"/>
        <v>60</v>
      </c>
      <c r="AX56" s="18">
        <f>'Ohio Intensities'!J56</f>
        <v>1.7723610839103559</v>
      </c>
      <c r="AY56" s="17">
        <f>Design!$I$24*'Area A'!AX56*Design!$I$23</f>
        <v>3.0484610643258141</v>
      </c>
      <c r="AZ56" s="18">
        <v>0</v>
      </c>
      <c r="BA56" s="18">
        <v>0</v>
      </c>
      <c r="BB56" s="18">
        <f>Design!$I$22</f>
        <v>10</v>
      </c>
      <c r="BC56" s="18">
        <f t="shared" si="26"/>
        <v>3.0484610643258141</v>
      </c>
      <c r="BD56" s="18">
        <f t="shared" si="27"/>
        <v>60</v>
      </c>
      <c r="BE56" s="18">
        <f t="shared" si="28"/>
        <v>3.0484610643258141</v>
      </c>
      <c r="BF56" s="18">
        <f t="shared" si="29"/>
        <v>70</v>
      </c>
      <c r="BG56" s="18">
        <v>0</v>
      </c>
      <c r="BH56" s="18">
        <f t="shared" si="30"/>
        <v>10974.459831572929</v>
      </c>
      <c r="BI56" s="18">
        <f t="shared" si="31"/>
        <v>-0.30484610643258142</v>
      </c>
      <c r="BJ56" s="16">
        <f t="shared" si="32"/>
        <v>21.339227450280699</v>
      </c>
      <c r="BK56" s="17">
        <f>(Design!$N$69-'Area A'!BJ56)/'Area A'!BI56</f>
        <v>60.651020498992999</v>
      </c>
      <c r="BL56" s="18">
        <v>0</v>
      </c>
      <c r="BM56" s="18">
        <v>0</v>
      </c>
      <c r="BN56" s="18">
        <f t="shared" si="33"/>
        <v>60.651020498992999</v>
      </c>
      <c r="BO56" s="18">
        <f t="shared" si="34"/>
        <v>60.651020498992999</v>
      </c>
      <c r="BP56" s="18">
        <f>Design!$N$69</f>
        <v>2.85</v>
      </c>
      <c r="BQ56" s="18">
        <f t="shared" si="35"/>
        <v>70</v>
      </c>
      <c r="BR56" s="18">
        <v>0</v>
      </c>
      <c r="BS56" s="16">
        <f t="shared" si="36"/>
        <v>5985</v>
      </c>
      <c r="BT56" s="19">
        <f t="shared" si="37"/>
        <v>4989.459831572929</v>
      </c>
      <c r="BU56" s="68">
        <f t="shared" si="38"/>
        <v>60</v>
      </c>
      <c r="BV56" s="18">
        <f>'Ohio Intensities'!N56</f>
        <v>2.0971714985721661</v>
      </c>
      <c r="BW56" s="17">
        <f>Design!$I$24*'Area A'!BV56*Design!$I$23</f>
        <v>3.6071349775441282</v>
      </c>
      <c r="BX56" s="18">
        <v>0</v>
      </c>
      <c r="BY56" s="18">
        <v>0</v>
      </c>
      <c r="BZ56" s="18">
        <f>Design!$I$22</f>
        <v>10</v>
      </c>
      <c r="CA56" s="18">
        <f t="shared" si="39"/>
        <v>3.6071349775441282</v>
      </c>
      <c r="CB56" s="18">
        <f t="shared" si="40"/>
        <v>60</v>
      </c>
      <c r="CC56" s="18">
        <f t="shared" si="41"/>
        <v>3.6071349775441282</v>
      </c>
      <c r="CD56" s="18">
        <f t="shared" si="42"/>
        <v>70</v>
      </c>
      <c r="CE56" s="18">
        <v>0</v>
      </c>
      <c r="CF56" s="18">
        <f t="shared" si="43"/>
        <v>12985.685919158859</v>
      </c>
      <c r="CG56" s="18">
        <f t="shared" si="44"/>
        <v>-0.3607134977544128</v>
      </c>
      <c r="CH56" s="16">
        <f t="shared" si="45"/>
        <v>25.249944842808898</v>
      </c>
      <c r="CI56" s="17">
        <f>(Design!$N$70-'Area A'!CH56)/'Area A'!CG56</f>
        <v>62.098992641688206</v>
      </c>
      <c r="CJ56" s="18">
        <v>0</v>
      </c>
      <c r="CK56" s="18">
        <v>0</v>
      </c>
      <c r="CL56" s="18">
        <f t="shared" si="46"/>
        <v>62.098992641688206</v>
      </c>
      <c r="CM56" s="18">
        <f t="shared" si="47"/>
        <v>62.098992641688206</v>
      </c>
      <c r="CN56" s="18">
        <f>Design!$N$70</f>
        <v>2.85</v>
      </c>
      <c r="CO56" s="18">
        <f t="shared" si="48"/>
        <v>70</v>
      </c>
      <c r="CP56" s="18">
        <v>0</v>
      </c>
      <c r="CQ56" s="16">
        <f t="shared" si="49"/>
        <v>5985</v>
      </c>
      <c r="CR56" s="19">
        <f t="shared" si="50"/>
        <v>7000.6859191588592</v>
      </c>
      <c r="CS56" s="68">
        <f t="shared" si="51"/>
        <v>60</v>
      </c>
      <c r="CT56" s="18">
        <f>'Ohio Intensities'!R56</f>
        <v>2.3501333773538637</v>
      </c>
      <c r="CU56" s="17">
        <f>Design!$I$24*'Area A'!CT56*Design!$I$23</f>
        <v>4.0422294090486481</v>
      </c>
      <c r="CV56" s="18">
        <v>0</v>
      </c>
      <c r="CW56" s="18">
        <v>0</v>
      </c>
      <c r="CX56" s="18">
        <f>Design!$I$22</f>
        <v>10</v>
      </c>
      <c r="CY56" s="18">
        <f t="shared" si="52"/>
        <v>4.0422294090486481</v>
      </c>
      <c r="CZ56" s="18">
        <f t="shared" si="53"/>
        <v>60</v>
      </c>
      <c r="DA56" s="18">
        <f t="shared" si="54"/>
        <v>4.0422294090486481</v>
      </c>
      <c r="DB56" s="18">
        <f t="shared" si="55"/>
        <v>70</v>
      </c>
      <c r="DC56" s="18">
        <v>0</v>
      </c>
      <c r="DD56" s="18">
        <f t="shared" si="56"/>
        <v>14552.025872575134</v>
      </c>
      <c r="DE56" s="18">
        <f t="shared" si="57"/>
        <v>-0.40422294090486482</v>
      </c>
      <c r="DF56" s="16">
        <f t="shared" si="58"/>
        <v>28.295605863340537</v>
      </c>
      <c r="DG56" s="17">
        <f>(Design!$N$71-'Area A'!DF56)/'Area A'!DE56</f>
        <v>62.949435295235361</v>
      </c>
      <c r="DH56" s="18">
        <v>0</v>
      </c>
      <c r="DI56" s="18">
        <v>0</v>
      </c>
      <c r="DJ56" s="18">
        <f t="shared" si="59"/>
        <v>62.949435295235361</v>
      </c>
      <c r="DK56" s="18">
        <f t="shared" si="60"/>
        <v>62.949435295235361</v>
      </c>
      <c r="DL56" s="18">
        <f>Design!$N$71</f>
        <v>2.85</v>
      </c>
      <c r="DM56" s="18">
        <f t="shared" si="61"/>
        <v>70</v>
      </c>
      <c r="DN56" s="18">
        <v>0</v>
      </c>
      <c r="DO56" s="16">
        <f t="shared" si="62"/>
        <v>5985</v>
      </c>
      <c r="DP56" s="19">
        <f t="shared" si="63"/>
        <v>8567.0258725751337</v>
      </c>
      <c r="DQ56" s="68">
        <f t="shared" si="64"/>
        <v>60</v>
      </c>
      <c r="DR56" s="18">
        <f>'Ohio Intensities'!V56</f>
        <v>2.6058598132617314</v>
      </c>
      <c r="DS56" s="17">
        <f>Design!$I$24*'Area A'!DR56*Design!$I$23</f>
        <v>4.4820788788101806</v>
      </c>
      <c r="DT56" s="18">
        <v>0</v>
      </c>
      <c r="DU56" s="18">
        <v>0</v>
      </c>
      <c r="DV56" s="18">
        <f>Design!$I$22</f>
        <v>10</v>
      </c>
      <c r="DW56" s="18">
        <f t="shared" si="65"/>
        <v>4.4820788788101806</v>
      </c>
      <c r="DX56" s="18">
        <f t="shared" si="66"/>
        <v>60</v>
      </c>
      <c r="DY56" s="18">
        <f t="shared" si="67"/>
        <v>4.4820788788101806</v>
      </c>
      <c r="DZ56" s="18">
        <f t="shared" si="68"/>
        <v>70</v>
      </c>
      <c r="EA56" s="18">
        <v>0</v>
      </c>
      <c r="EB56" s="18">
        <f t="shared" si="69"/>
        <v>16135.48396371665</v>
      </c>
      <c r="EC56" s="18">
        <f t="shared" si="70"/>
        <v>-0.44820788788101806</v>
      </c>
      <c r="ED56" s="16">
        <f t="shared" si="71"/>
        <v>31.374552151671264</v>
      </c>
      <c r="EE56" s="17">
        <f>(Design!$N$72-'Area A'!ED56)/'Area A'!EC56</f>
        <v>63.641343499165352</v>
      </c>
      <c r="EF56" s="18">
        <v>0</v>
      </c>
      <c r="EG56" s="18">
        <v>0</v>
      </c>
      <c r="EH56" s="18">
        <f t="shared" si="72"/>
        <v>63.641343499165352</v>
      </c>
      <c r="EI56" s="18">
        <f t="shared" si="73"/>
        <v>63.641343499165352</v>
      </c>
      <c r="EJ56" s="18">
        <f>Design!$N$72</f>
        <v>2.85</v>
      </c>
      <c r="EK56" s="18">
        <f t="shared" si="74"/>
        <v>70</v>
      </c>
      <c r="EL56" s="18">
        <v>0</v>
      </c>
      <c r="EM56" s="16">
        <f t="shared" si="75"/>
        <v>5985</v>
      </c>
      <c r="EN56" s="19">
        <f t="shared" si="76"/>
        <v>10150.48396371665</v>
      </c>
      <c r="EO56" s="19">
        <f t="shared" si="77"/>
        <v>60</v>
      </c>
    </row>
    <row r="57" spans="1:145" x14ac:dyDescent="0.25">
      <c r="A57" s="68">
        <f t="shared" si="78"/>
        <v>61</v>
      </c>
      <c r="B57" s="18">
        <f>'Ohio Intensities'!B57</f>
        <v>1.2010257758268001</v>
      </c>
      <c r="C57" s="17">
        <f>Design!$I$24*'Area A'!B57*Design!$I$23</f>
        <v>2.0657643344220977</v>
      </c>
      <c r="D57" s="18">
        <v>0</v>
      </c>
      <c r="E57" s="18">
        <v>0</v>
      </c>
      <c r="F57" s="18">
        <f>Design!$I$22</f>
        <v>10</v>
      </c>
      <c r="G57" s="18">
        <f t="shared" si="2"/>
        <v>2.0657643344220977</v>
      </c>
      <c r="H57" s="18">
        <f t="shared" si="3"/>
        <v>61</v>
      </c>
      <c r="I57" s="18">
        <f t="shared" si="4"/>
        <v>2.0657643344220977</v>
      </c>
      <c r="J57" s="18">
        <f t="shared" si="5"/>
        <v>71</v>
      </c>
      <c r="K57" s="18">
        <v>0</v>
      </c>
      <c r="L57" s="18">
        <f t="shared" si="6"/>
        <v>7560.6974639848786</v>
      </c>
      <c r="M57" s="18">
        <f t="shared" si="7"/>
        <v>-0.20657643344220977</v>
      </c>
      <c r="N57" s="16">
        <f t="shared" si="8"/>
        <v>14.666926774396895</v>
      </c>
      <c r="O57" s="17">
        <f>(Design!$N$67-'Area A'!N57)/'Area A'!M57</f>
        <v>61.076312356445577</v>
      </c>
      <c r="P57" s="18">
        <v>0</v>
      </c>
      <c r="Q57" s="18">
        <v>0</v>
      </c>
      <c r="R57" s="18">
        <f t="shared" si="9"/>
        <v>61.076312356445577</v>
      </c>
      <c r="S57" s="18">
        <f t="shared" si="10"/>
        <v>61.076312356445577</v>
      </c>
      <c r="T57" s="18">
        <f>Design!$N$67</f>
        <v>2.0499999999999998</v>
      </c>
      <c r="U57" s="18">
        <f t="shared" si="79"/>
        <v>71</v>
      </c>
      <c r="V57" s="18">
        <v>0</v>
      </c>
      <c r="W57" s="16">
        <f t="shared" si="11"/>
        <v>4366.4999999999991</v>
      </c>
      <c r="X57" s="19">
        <f t="shared" si="12"/>
        <v>3194.1974639848795</v>
      </c>
      <c r="Y57" s="68">
        <f t="shared" si="80"/>
        <v>61</v>
      </c>
      <c r="Z57" s="18">
        <f>'Ohio Intensities'!F57</f>
        <v>1.5102214326460717</v>
      </c>
      <c r="AA57" s="17">
        <f>Design!$I$24*'Area A'!Z57*Design!$I$23</f>
        <v>2.597580864151245</v>
      </c>
      <c r="AB57" s="18">
        <v>0</v>
      </c>
      <c r="AC57" s="18">
        <v>0</v>
      </c>
      <c r="AD57" s="18">
        <f>Design!$I$22</f>
        <v>10</v>
      </c>
      <c r="AE57" s="18">
        <f t="shared" si="13"/>
        <v>2.597580864151245</v>
      </c>
      <c r="AF57" s="18">
        <f t="shared" si="14"/>
        <v>61</v>
      </c>
      <c r="AG57" s="18">
        <f t="shared" si="15"/>
        <v>2.597580864151245</v>
      </c>
      <c r="AH57" s="18">
        <f t="shared" si="16"/>
        <v>71</v>
      </c>
      <c r="AI57" s="18">
        <v>0</v>
      </c>
      <c r="AJ57" s="18">
        <f t="shared" si="17"/>
        <v>9507.1459627935583</v>
      </c>
      <c r="AK57" s="18">
        <f t="shared" si="18"/>
        <v>-0.25975808641512449</v>
      </c>
      <c r="AL57" s="16">
        <f t="shared" si="19"/>
        <v>18.442824135473838</v>
      </c>
      <c r="AM57" s="17">
        <f>(Design!$N$68-'Area A'!AL57)/'Area A'!AK57</f>
        <v>61.375660544385511</v>
      </c>
      <c r="AN57" s="18">
        <v>0</v>
      </c>
      <c r="AO57" s="18">
        <v>0</v>
      </c>
      <c r="AP57" s="18">
        <f t="shared" si="20"/>
        <v>61.375660544385511</v>
      </c>
      <c r="AQ57" s="18">
        <f t="shared" si="21"/>
        <v>61.375660544385511</v>
      </c>
      <c r="AR57" s="18">
        <f>Design!$N$68</f>
        <v>2.5</v>
      </c>
      <c r="AS57" s="18">
        <f t="shared" si="22"/>
        <v>71</v>
      </c>
      <c r="AT57" s="18">
        <v>0</v>
      </c>
      <c r="AU57" s="16">
        <f t="shared" si="23"/>
        <v>5325</v>
      </c>
      <c r="AV57" s="19">
        <f t="shared" si="24"/>
        <v>4182.1459627935583</v>
      </c>
      <c r="AW57" s="68">
        <f t="shared" si="25"/>
        <v>61</v>
      </c>
      <c r="AX57" s="18">
        <f>'Ohio Intensities'!J57</f>
        <v>1.7516114409539871</v>
      </c>
      <c r="AY57" s="17">
        <f>Design!$I$24*'Area A'!AX57*Design!$I$23</f>
        <v>3.0127716784408598</v>
      </c>
      <c r="AZ57" s="18">
        <v>0</v>
      </c>
      <c r="BA57" s="18">
        <v>0</v>
      </c>
      <c r="BB57" s="18">
        <f>Design!$I$22</f>
        <v>10</v>
      </c>
      <c r="BC57" s="18">
        <f t="shared" si="26"/>
        <v>3.0127716784408598</v>
      </c>
      <c r="BD57" s="18">
        <f t="shared" si="27"/>
        <v>61</v>
      </c>
      <c r="BE57" s="18">
        <f t="shared" si="28"/>
        <v>3.0127716784408598</v>
      </c>
      <c r="BF57" s="18">
        <f t="shared" si="29"/>
        <v>71</v>
      </c>
      <c r="BG57" s="18">
        <v>0</v>
      </c>
      <c r="BH57" s="18">
        <f t="shared" si="30"/>
        <v>11026.744343093547</v>
      </c>
      <c r="BI57" s="18">
        <f t="shared" si="31"/>
        <v>-0.30127716784408598</v>
      </c>
      <c r="BJ57" s="16">
        <f t="shared" si="32"/>
        <v>21.390678916930103</v>
      </c>
      <c r="BK57" s="17">
        <f>(Design!$N$69-'Area A'!BJ57)/'Area A'!BI57</f>
        <v>61.54027220053095</v>
      </c>
      <c r="BL57" s="18">
        <v>0</v>
      </c>
      <c r="BM57" s="18">
        <v>0</v>
      </c>
      <c r="BN57" s="18">
        <f t="shared" si="33"/>
        <v>61.54027220053095</v>
      </c>
      <c r="BO57" s="18">
        <f t="shared" si="34"/>
        <v>61.54027220053095</v>
      </c>
      <c r="BP57" s="18">
        <f>Design!$N$69</f>
        <v>2.85</v>
      </c>
      <c r="BQ57" s="18">
        <f t="shared" si="35"/>
        <v>71</v>
      </c>
      <c r="BR57" s="18">
        <v>0</v>
      </c>
      <c r="BS57" s="16">
        <f t="shared" si="36"/>
        <v>6070.5</v>
      </c>
      <c r="BT57" s="19">
        <f t="shared" si="37"/>
        <v>4956.2443430935473</v>
      </c>
      <c r="BU57" s="68">
        <f t="shared" si="38"/>
        <v>61</v>
      </c>
      <c r="BV57" s="18">
        <f>'Ohio Intensities'!N57</f>
        <v>2.0735180155778514</v>
      </c>
      <c r="BW57" s="17">
        <f>Design!$I$24*'Area A'!BV57*Design!$I$23</f>
        <v>3.5664509867939067</v>
      </c>
      <c r="BX57" s="18">
        <v>0</v>
      </c>
      <c r="BY57" s="18">
        <v>0</v>
      </c>
      <c r="BZ57" s="18">
        <f>Design!$I$22</f>
        <v>10</v>
      </c>
      <c r="CA57" s="18">
        <f t="shared" si="39"/>
        <v>3.5664509867939067</v>
      </c>
      <c r="CB57" s="18">
        <f t="shared" si="40"/>
        <v>61</v>
      </c>
      <c r="CC57" s="18">
        <f t="shared" si="41"/>
        <v>3.5664509867939067</v>
      </c>
      <c r="CD57" s="18">
        <f t="shared" si="42"/>
        <v>71</v>
      </c>
      <c r="CE57" s="18">
        <v>0</v>
      </c>
      <c r="CF57" s="18">
        <f t="shared" si="43"/>
        <v>13053.210611665698</v>
      </c>
      <c r="CG57" s="18">
        <f t="shared" si="44"/>
        <v>-0.35664509867939065</v>
      </c>
      <c r="CH57" s="16">
        <f t="shared" si="45"/>
        <v>25.321802006236737</v>
      </c>
      <c r="CI57" s="17">
        <f>(Design!$N$70-'Area A'!CH57)/'Area A'!CG57</f>
        <v>63.008862562381566</v>
      </c>
      <c r="CJ57" s="18">
        <v>0</v>
      </c>
      <c r="CK57" s="18">
        <v>0</v>
      </c>
      <c r="CL57" s="18">
        <f t="shared" si="46"/>
        <v>63.008862562381566</v>
      </c>
      <c r="CM57" s="18">
        <f t="shared" si="47"/>
        <v>63.008862562381566</v>
      </c>
      <c r="CN57" s="18">
        <f>Design!$N$70</f>
        <v>2.85</v>
      </c>
      <c r="CO57" s="18">
        <f t="shared" si="48"/>
        <v>71</v>
      </c>
      <c r="CP57" s="18">
        <v>0</v>
      </c>
      <c r="CQ57" s="16">
        <f t="shared" si="49"/>
        <v>6070.5</v>
      </c>
      <c r="CR57" s="19">
        <f t="shared" si="50"/>
        <v>6982.7106116656978</v>
      </c>
      <c r="CS57" s="68">
        <f t="shared" si="51"/>
        <v>61</v>
      </c>
      <c r="CT57" s="18">
        <f>'Ohio Intensities'!R57</f>
        <v>2.3244802463684922</v>
      </c>
      <c r="CU57" s="17">
        <f>Design!$I$24*'Area A'!CT57*Design!$I$23</f>
        <v>3.9981060237538091</v>
      </c>
      <c r="CV57" s="18">
        <v>0</v>
      </c>
      <c r="CW57" s="18">
        <v>0</v>
      </c>
      <c r="CX57" s="18">
        <f>Design!$I$22</f>
        <v>10</v>
      </c>
      <c r="CY57" s="18">
        <f t="shared" si="52"/>
        <v>3.9981060237538091</v>
      </c>
      <c r="CZ57" s="18">
        <f t="shared" si="53"/>
        <v>61</v>
      </c>
      <c r="DA57" s="18">
        <f t="shared" si="54"/>
        <v>3.9981060237538091</v>
      </c>
      <c r="DB57" s="18">
        <f t="shared" si="55"/>
        <v>71</v>
      </c>
      <c r="DC57" s="18">
        <v>0</v>
      </c>
      <c r="DD57" s="18">
        <f t="shared" si="56"/>
        <v>14633.068046938941</v>
      </c>
      <c r="DE57" s="18">
        <f t="shared" si="57"/>
        <v>-0.39981060237538091</v>
      </c>
      <c r="DF57" s="16">
        <f t="shared" si="58"/>
        <v>28.386552768652045</v>
      </c>
      <c r="DG57" s="17">
        <f>(Design!$N$71-'Area A'!DF57)/'Area A'!DE57</f>
        <v>63.871624756653787</v>
      </c>
      <c r="DH57" s="18">
        <v>0</v>
      </c>
      <c r="DI57" s="18">
        <v>0</v>
      </c>
      <c r="DJ57" s="18">
        <f t="shared" si="59"/>
        <v>63.871624756653787</v>
      </c>
      <c r="DK57" s="18">
        <f t="shared" si="60"/>
        <v>63.871624756653787</v>
      </c>
      <c r="DL57" s="18">
        <f>Design!$N$71</f>
        <v>2.85</v>
      </c>
      <c r="DM57" s="18">
        <f t="shared" si="61"/>
        <v>71</v>
      </c>
      <c r="DN57" s="18">
        <v>0</v>
      </c>
      <c r="DO57" s="16">
        <f t="shared" si="62"/>
        <v>6070.5000000000009</v>
      </c>
      <c r="DP57" s="19">
        <f t="shared" si="63"/>
        <v>8562.5680469389408</v>
      </c>
      <c r="DQ57" s="68">
        <f t="shared" si="64"/>
        <v>61</v>
      </c>
      <c r="DR57" s="18">
        <f>'Ohio Intensities'!V57</f>
        <v>2.5783322870235206</v>
      </c>
      <c r="DS57" s="17">
        <f>Design!$I$24*'Area A'!DR57*Design!$I$23</f>
        <v>4.4347315336804582</v>
      </c>
      <c r="DT57" s="18">
        <v>0</v>
      </c>
      <c r="DU57" s="18">
        <v>0</v>
      </c>
      <c r="DV57" s="18">
        <f>Design!$I$22</f>
        <v>10</v>
      </c>
      <c r="DW57" s="18">
        <f t="shared" si="65"/>
        <v>4.4347315336804582</v>
      </c>
      <c r="DX57" s="18">
        <f t="shared" si="66"/>
        <v>61</v>
      </c>
      <c r="DY57" s="18">
        <f t="shared" si="67"/>
        <v>4.4347315336804582</v>
      </c>
      <c r="DZ57" s="18">
        <f t="shared" si="68"/>
        <v>71</v>
      </c>
      <c r="EA57" s="18">
        <v>0</v>
      </c>
      <c r="EB57" s="18">
        <f t="shared" si="69"/>
        <v>16231.117413270476</v>
      </c>
      <c r="EC57" s="18">
        <f t="shared" si="70"/>
        <v>-0.44347315336804582</v>
      </c>
      <c r="ED57" s="16">
        <f t="shared" si="71"/>
        <v>31.486593889131253</v>
      </c>
      <c r="EE57" s="17">
        <f>(Design!$N$72-'Area A'!ED57)/'Area A'!EC57</f>
        <v>64.573455397795541</v>
      </c>
      <c r="EF57" s="18">
        <v>0</v>
      </c>
      <c r="EG57" s="18">
        <v>0</v>
      </c>
      <c r="EH57" s="18">
        <f t="shared" si="72"/>
        <v>64.573455397795541</v>
      </c>
      <c r="EI57" s="18">
        <f t="shared" si="73"/>
        <v>64.573455397795541</v>
      </c>
      <c r="EJ57" s="18">
        <f>Design!$N$72</f>
        <v>2.85</v>
      </c>
      <c r="EK57" s="18">
        <f t="shared" si="74"/>
        <v>71</v>
      </c>
      <c r="EL57" s="18">
        <v>0</v>
      </c>
      <c r="EM57" s="16">
        <f t="shared" si="75"/>
        <v>6070.5</v>
      </c>
      <c r="EN57" s="19">
        <f t="shared" si="76"/>
        <v>10160.617413270476</v>
      </c>
      <c r="EO57" s="19">
        <f t="shared" si="77"/>
        <v>61</v>
      </c>
    </row>
    <row r="58" spans="1:145" x14ac:dyDescent="0.25">
      <c r="A58" s="68">
        <f t="shared" si="78"/>
        <v>62</v>
      </c>
      <c r="B58" s="18">
        <f>'Ohio Intensities'!B58</f>
        <v>1.1864805492556196</v>
      </c>
      <c r="C58" s="17">
        <f>Design!$I$24*'Area A'!B58*Design!$I$23</f>
        <v>2.0407465447196671</v>
      </c>
      <c r="D58" s="18">
        <v>0</v>
      </c>
      <c r="E58" s="18">
        <v>0</v>
      </c>
      <c r="F58" s="18">
        <f>Design!$I$22</f>
        <v>10</v>
      </c>
      <c r="G58" s="18">
        <f t="shared" si="2"/>
        <v>2.0407465447196671</v>
      </c>
      <c r="H58" s="18">
        <f t="shared" si="3"/>
        <v>62</v>
      </c>
      <c r="I58" s="18">
        <f t="shared" si="4"/>
        <v>2.0407465447196671</v>
      </c>
      <c r="J58" s="18">
        <f t="shared" si="5"/>
        <v>72</v>
      </c>
      <c r="K58" s="18">
        <v>0</v>
      </c>
      <c r="L58" s="18" t="str">
        <f t="shared" si="6"/>
        <v>N/A</v>
      </c>
      <c r="M58" s="18">
        <f t="shared" si="7"/>
        <v>-0.20407465447196671</v>
      </c>
      <c r="N58" s="16">
        <f t="shared" si="8"/>
        <v>14.693375121981603</v>
      </c>
      <c r="O58" s="17">
        <f>(Design!$N$67-'Area A'!N58)/'Area A'!M58</f>
        <v>61.954656518692751</v>
      </c>
      <c r="P58" s="18">
        <v>0</v>
      </c>
      <c r="Q58" s="18">
        <v>0</v>
      </c>
      <c r="R58" s="18">
        <f t="shared" si="9"/>
        <v>61.954656518692751</v>
      </c>
      <c r="S58" s="18">
        <f t="shared" si="10"/>
        <v>62</v>
      </c>
      <c r="T58" s="18">
        <f>Design!$N$67</f>
        <v>2.0499999999999998</v>
      </c>
      <c r="U58" s="18">
        <f t="shared" si="79"/>
        <v>72</v>
      </c>
      <c r="V58" s="18">
        <v>0</v>
      </c>
      <c r="W58" s="16">
        <f t="shared" si="11"/>
        <v>4428</v>
      </c>
      <c r="X58" s="19" t="str">
        <f t="shared" si="12"/>
        <v>N/A</v>
      </c>
      <c r="Y58" s="68">
        <f t="shared" si="80"/>
        <v>62</v>
      </c>
      <c r="Z58" s="18">
        <f>'Ohio Intensities'!F58</f>
        <v>1.4924147788211364</v>
      </c>
      <c r="AA58" s="17">
        <f>Design!$I$24*'Area A'!Z58*Design!$I$23</f>
        <v>2.5669534195723562</v>
      </c>
      <c r="AB58" s="18">
        <v>0</v>
      </c>
      <c r="AC58" s="18">
        <v>0</v>
      </c>
      <c r="AD58" s="18">
        <f>Design!$I$22</f>
        <v>10</v>
      </c>
      <c r="AE58" s="18">
        <f t="shared" si="13"/>
        <v>2.5669534195723562</v>
      </c>
      <c r="AF58" s="18">
        <f t="shared" si="14"/>
        <v>62</v>
      </c>
      <c r="AG58" s="18">
        <f t="shared" si="15"/>
        <v>2.5669534195723562</v>
      </c>
      <c r="AH58" s="18">
        <f t="shared" si="16"/>
        <v>72</v>
      </c>
      <c r="AI58" s="18">
        <v>0</v>
      </c>
      <c r="AJ58" s="18">
        <f t="shared" si="17"/>
        <v>9549.0667208091636</v>
      </c>
      <c r="AK58" s="18">
        <f t="shared" si="18"/>
        <v>-0.25669534195723565</v>
      </c>
      <c r="AL58" s="16">
        <f t="shared" si="19"/>
        <v>18.482064620920966</v>
      </c>
      <c r="AM58" s="17">
        <f>(Design!$N$68-'Area A'!AL58)/'Area A'!AK58</f>
        <v>62.260828338612818</v>
      </c>
      <c r="AN58" s="18">
        <v>0</v>
      </c>
      <c r="AO58" s="18">
        <v>0</v>
      </c>
      <c r="AP58" s="18">
        <f t="shared" si="20"/>
        <v>62.260828338612818</v>
      </c>
      <c r="AQ58" s="18">
        <f t="shared" si="21"/>
        <v>62.260828338612818</v>
      </c>
      <c r="AR58" s="18">
        <f>Design!$N$68</f>
        <v>2.5</v>
      </c>
      <c r="AS58" s="18">
        <f t="shared" si="22"/>
        <v>72</v>
      </c>
      <c r="AT58" s="18">
        <v>0</v>
      </c>
      <c r="AU58" s="16">
        <f t="shared" si="23"/>
        <v>5400</v>
      </c>
      <c r="AV58" s="19">
        <f t="shared" si="24"/>
        <v>4149.0667208091636</v>
      </c>
      <c r="AW58" s="68">
        <f t="shared" si="25"/>
        <v>62</v>
      </c>
      <c r="AX58" s="18">
        <f>'Ohio Intensities'!J58</f>
        <v>1.7313859421364808</v>
      </c>
      <c r="AY58" s="17">
        <f>Design!$I$24*'Area A'!AX58*Design!$I$23</f>
        <v>2.9779838204747486</v>
      </c>
      <c r="AZ58" s="18">
        <v>0</v>
      </c>
      <c r="BA58" s="18">
        <v>0</v>
      </c>
      <c r="BB58" s="18">
        <f>Design!$I$22</f>
        <v>10</v>
      </c>
      <c r="BC58" s="18">
        <f t="shared" si="26"/>
        <v>2.9779838204747486</v>
      </c>
      <c r="BD58" s="18">
        <f t="shared" si="27"/>
        <v>62</v>
      </c>
      <c r="BE58" s="18">
        <f t="shared" si="28"/>
        <v>2.9779838204747486</v>
      </c>
      <c r="BF58" s="18">
        <f t="shared" si="29"/>
        <v>72</v>
      </c>
      <c r="BG58" s="18">
        <v>0</v>
      </c>
      <c r="BH58" s="18">
        <f t="shared" si="30"/>
        <v>11078.099812166065</v>
      </c>
      <c r="BI58" s="18">
        <f t="shared" si="31"/>
        <v>-0.29779838204747489</v>
      </c>
      <c r="BJ58" s="16">
        <f t="shared" si="32"/>
        <v>21.441483507418191</v>
      </c>
      <c r="BK58" s="17">
        <f>(Design!$N$69-'Area A'!BJ58)/'Area A'!BI58</f>
        <v>62.429766675006121</v>
      </c>
      <c r="BL58" s="18">
        <v>0</v>
      </c>
      <c r="BM58" s="18">
        <v>0</v>
      </c>
      <c r="BN58" s="18">
        <f t="shared" si="33"/>
        <v>62.429766675006121</v>
      </c>
      <c r="BO58" s="18">
        <f t="shared" si="34"/>
        <v>62.429766675006121</v>
      </c>
      <c r="BP58" s="18">
        <f>Design!$N$69</f>
        <v>2.85</v>
      </c>
      <c r="BQ58" s="18">
        <f t="shared" si="35"/>
        <v>72</v>
      </c>
      <c r="BR58" s="18">
        <v>0</v>
      </c>
      <c r="BS58" s="16">
        <f t="shared" si="36"/>
        <v>6156.0000000000009</v>
      </c>
      <c r="BT58" s="19">
        <f t="shared" si="37"/>
        <v>4922.0998121660641</v>
      </c>
      <c r="BU58" s="68">
        <f t="shared" si="38"/>
        <v>62</v>
      </c>
      <c r="BV58" s="18">
        <f>'Ohio Intensities'!N58</f>
        <v>2.050452098940311</v>
      </c>
      <c r="BW58" s="17">
        <f>Design!$I$24*'Area A'!BV58*Design!$I$23</f>
        <v>3.5267776101773372</v>
      </c>
      <c r="BX58" s="18">
        <v>0</v>
      </c>
      <c r="BY58" s="18">
        <v>0</v>
      </c>
      <c r="BZ58" s="18">
        <f>Design!$I$22</f>
        <v>10</v>
      </c>
      <c r="CA58" s="18">
        <f t="shared" si="39"/>
        <v>3.5267776101773372</v>
      </c>
      <c r="CB58" s="18">
        <f t="shared" si="40"/>
        <v>62</v>
      </c>
      <c r="CC58" s="18">
        <f t="shared" si="41"/>
        <v>3.5267776101773372</v>
      </c>
      <c r="CD58" s="18">
        <f t="shared" si="42"/>
        <v>72</v>
      </c>
      <c r="CE58" s="18">
        <v>0</v>
      </c>
      <c r="CF58" s="18">
        <f t="shared" si="43"/>
        <v>13119.612709859695</v>
      </c>
      <c r="CG58" s="18">
        <f t="shared" si="44"/>
        <v>-0.35267776101773374</v>
      </c>
      <c r="CH58" s="16">
        <f t="shared" si="45"/>
        <v>25.392798793276828</v>
      </c>
      <c r="CI58" s="17">
        <f>(Design!$N$70-'Area A'!CH58)/'Area A'!CG58</f>
        <v>63.918968772582474</v>
      </c>
      <c r="CJ58" s="18">
        <v>0</v>
      </c>
      <c r="CK58" s="18">
        <v>0</v>
      </c>
      <c r="CL58" s="18">
        <f t="shared" si="46"/>
        <v>63.918968772582474</v>
      </c>
      <c r="CM58" s="18">
        <f t="shared" si="47"/>
        <v>63.918968772582474</v>
      </c>
      <c r="CN58" s="18">
        <f>Design!$N$70</f>
        <v>2.85</v>
      </c>
      <c r="CO58" s="18">
        <f t="shared" si="48"/>
        <v>72</v>
      </c>
      <c r="CP58" s="18">
        <v>0</v>
      </c>
      <c r="CQ58" s="16">
        <f t="shared" si="49"/>
        <v>6156.0000000000009</v>
      </c>
      <c r="CR58" s="19">
        <f t="shared" si="50"/>
        <v>6963.6127098596944</v>
      </c>
      <c r="CS58" s="68">
        <f t="shared" si="51"/>
        <v>62</v>
      </c>
      <c r="CT58" s="18">
        <f>'Ohio Intensities'!R58</f>
        <v>2.2994564338496506</v>
      </c>
      <c r="CU58" s="17">
        <f>Design!$I$24*'Area A'!CT58*Design!$I$23</f>
        <v>3.9550650662214015</v>
      </c>
      <c r="CV58" s="18">
        <v>0</v>
      </c>
      <c r="CW58" s="18">
        <v>0</v>
      </c>
      <c r="CX58" s="18">
        <f>Design!$I$22</f>
        <v>10</v>
      </c>
      <c r="CY58" s="18">
        <f t="shared" si="52"/>
        <v>3.9550650662214015</v>
      </c>
      <c r="CZ58" s="18">
        <f t="shared" si="53"/>
        <v>62</v>
      </c>
      <c r="DA58" s="18">
        <f t="shared" si="54"/>
        <v>3.9550650662214015</v>
      </c>
      <c r="DB58" s="18">
        <f t="shared" si="55"/>
        <v>72</v>
      </c>
      <c r="DC58" s="18">
        <v>0</v>
      </c>
      <c r="DD58" s="18">
        <f t="shared" si="56"/>
        <v>14712.842046343614</v>
      </c>
      <c r="DE58" s="18">
        <f t="shared" si="57"/>
        <v>-0.39550650662214015</v>
      </c>
      <c r="DF58" s="16">
        <f t="shared" si="58"/>
        <v>28.476468476794089</v>
      </c>
      <c r="DG58" s="17">
        <f>(Design!$N$71-'Area A'!DF58)/'Area A'!DE58</f>
        <v>64.794050281648481</v>
      </c>
      <c r="DH58" s="18">
        <v>0</v>
      </c>
      <c r="DI58" s="18">
        <v>0</v>
      </c>
      <c r="DJ58" s="18">
        <f t="shared" si="59"/>
        <v>64.794050281648481</v>
      </c>
      <c r="DK58" s="18">
        <f t="shared" si="60"/>
        <v>64.794050281648481</v>
      </c>
      <c r="DL58" s="18">
        <f>Design!$N$71</f>
        <v>2.85</v>
      </c>
      <c r="DM58" s="18">
        <f t="shared" si="61"/>
        <v>72</v>
      </c>
      <c r="DN58" s="18">
        <v>0</v>
      </c>
      <c r="DO58" s="16">
        <f t="shared" si="62"/>
        <v>6156.0000000000009</v>
      </c>
      <c r="DP58" s="19">
        <f t="shared" si="63"/>
        <v>8556.8420463436123</v>
      </c>
      <c r="DQ58" s="68">
        <f t="shared" si="64"/>
        <v>62</v>
      </c>
      <c r="DR58" s="18">
        <f>'Ohio Intensities'!V58</f>
        <v>2.551471876137084</v>
      </c>
      <c r="DS58" s="17">
        <f>Design!$I$24*'Area A'!DR58*Design!$I$23</f>
        <v>4.3885316269557872</v>
      </c>
      <c r="DT58" s="18">
        <v>0</v>
      </c>
      <c r="DU58" s="18">
        <v>0</v>
      </c>
      <c r="DV58" s="18">
        <f>Design!$I$22</f>
        <v>10</v>
      </c>
      <c r="DW58" s="18">
        <f t="shared" si="65"/>
        <v>4.3885316269557872</v>
      </c>
      <c r="DX58" s="18">
        <f t="shared" si="66"/>
        <v>62</v>
      </c>
      <c r="DY58" s="18">
        <f t="shared" si="67"/>
        <v>4.3885316269557872</v>
      </c>
      <c r="DZ58" s="18">
        <f t="shared" si="68"/>
        <v>72</v>
      </c>
      <c r="EA58" s="18">
        <v>0</v>
      </c>
      <c r="EB58" s="18">
        <f t="shared" si="69"/>
        <v>16325.337652275528</v>
      </c>
      <c r="EC58" s="18">
        <f t="shared" si="70"/>
        <v>-0.43885316269557872</v>
      </c>
      <c r="ED58" s="16">
        <f t="shared" si="71"/>
        <v>31.597427714081668</v>
      </c>
      <c r="EE58" s="17">
        <f>(Design!$N$72-'Area A'!ED58)/'Area A'!EC58</f>
        <v>65.505800476646044</v>
      </c>
      <c r="EF58" s="18">
        <v>0</v>
      </c>
      <c r="EG58" s="18">
        <v>0</v>
      </c>
      <c r="EH58" s="18">
        <f t="shared" si="72"/>
        <v>65.505800476646044</v>
      </c>
      <c r="EI58" s="18">
        <f t="shared" si="73"/>
        <v>65.505800476646044</v>
      </c>
      <c r="EJ58" s="18">
        <f>Design!$N$72</f>
        <v>2.85</v>
      </c>
      <c r="EK58" s="18">
        <f t="shared" si="74"/>
        <v>72</v>
      </c>
      <c r="EL58" s="18">
        <v>0</v>
      </c>
      <c r="EM58" s="16">
        <f t="shared" si="75"/>
        <v>6156.0000000000009</v>
      </c>
      <c r="EN58" s="19">
        <f t="shared" si="76"/>
        <v>10169.337652275528</v>
      </c>
      <c r="EO58" s="19">
        <f t="shared" si="77"/>
        <v>62</v>
      </c>
    </row>
    <row r="59" spans="1:145" x14ac:dyDescent="0.25">
      <c r="A59" s="68">
        <f t="shared" si="78"/>
        <v>63</v>
      </c>
      <c r="B59" s="18">
        <f>'Ohio Intensities'!B59</f>
        <v>1.1723112429128857</v>
      </c>
      <c r="C59" s="17">
        <f>Design!$I$24*'Area A'!B59*Design!$I$23</f>
        <v>2.0163753378101648</v>
      </c>
      <c r="D59" s="18">
        <v>0</v>
      </c>
      <c r="E59" s="18">
        <v>0</v>
      </c>
      <c r="F59" s="18">
        <f>Design!$I$22</f>
        <v>10</v>
      </c>
      <c r="G59" s="18">
        <f t="shared" si="2"/>
        <v>2.0163753378101648</v>
      </c>
      <c r="H59" s="18">
        <f t="shared" si="3"/>
        <v>63</v>
      </c>
      <c r="I59" s="18">
        <f t="shared" si="4"/>
        <v>2.0163753378101648</v>
      </c>
      <c r="J59" s="18">
        <f t="shared" si="5"/>
        <v>73</v>
      </c>
      <c r="K59" s="18">
        <v>0</v>
      </c>
      <c r="L59" s="18" t="str">
        <f t="shared" si="6"/>
        <v>N/A</v>
      </c>
      <c r="M59" s="18">
        <f t="shared" si="7"/>
        <v>-0.20163753378101648</v>
      </c>
      <c r="N59" s="16">
        <f t="shared" si="8"/>
        <v>14.719539966014203</v>
      </c>
      <c r="O59" s="17">
        <f>(Design!$N$67-'Area A'!N59)/'Area A'!M59</f>
        <v>62.833242047949497</v>
      </c>
      <c r="P59" s="18">
        <v>0</v>
      </c>
      <c r="Q59" s="18">
        <v>0</v>
      </c>
      <c r="R59" s="18">
        <f t="shared" si="9"/>
        <v>62.833242047949497</v>
      </c>
      <c r="S59" s="18">
        <f t="shared" si="10"/>
        <v>63</v>
      </c>
      <c r="T59" s="18">
        <f>Design!$N$67</f>
        <v>2.0499999999999998</v>
      </c>
      <c r="U59" s="18">
        <f t="shared" si="79"/>
        <v>73</v>
      </c>
      <c r="V59" s="18">
        <v>0</v>
      </c>
      <c r="W59" s="16">
        <f t="shared" si="11"/>
        <v>4489.4999999999991</v>
      </c>
      <c r="X59" s="19" t="str">
        <f t="shared" si="12"/>
        <v>N/A</v>
      </c>
      <c r="Y59" s="68">
        <f t="shared" si="80"/>
        <v>63</v>
      </c>
      <c r="Z59" s="18">
        <f>'Ohio Intensities'!F59</f>
        <v>1.475058553581422</v>
      </c>
      <c r="AA59" s="17">
        <f>Design!$I$24*'Area A'!Z59*Design!$I$23</f>
        <v>2.5371007121600475</v>
      </c>
      <c r="AB59" s="18">
        <v>0</v>
      </c>
      <c r="AC59" s="18">
        <v>0</v>
      </c>
      <c r="AD59" s="18">
        <f>Design!$I$22</f>
        <v>10</v>
      </c>
      <c r="AE59" s="18">
        <f t="shared" si="13"/>
        <v>2.5371007121600475</v>
      </c>
      <c r="AF59" s="18">
        <f t="shared" si="14"/>
        <v>63</v>
      </c>
      <c r="AG59" s="18">
        <f t="shared" si="15"/>
        <v>2.5371007121600475</v>
      </c>
      <c r="AH59" s="18">
        <f t="shared" si="16"/>
        <v>73</v>
      </c>
      <c r="AI59" s="18">
        <v>0</v>
      </c>
      <c r="AJ59" s="18">
        <f t="shared" si="17"/>
        <v>9590.2406919649802</v>
      </c>
      <c r="AK59" s="18">
        <f t="shared" si="18"/>
        <v>-0.25371007121600475</v>
      </c>
      <c r="AL59" s="16">
        <f t="shared" si="19"/>
        <v>18.520835198768346</v>
      </c>
      <c r="AM59" s="17">
        <f>(Design!$N$68-'Area A'!AL59)/'Area A'!AK59</f>
        <v>63.146232713515182</v>
      </c>
      <c r="AN59" s="18">
        <v>0</v>
      </c>
      <c r="AO59" s="18">
        <v>0</v>
      </c>
      <c r="AP59" s="18">
        <f t="shared" si="20"/>
        <v>63.146232713515182</v>
      </c>
      <c r="AQ59" s="18">
        <f t="shared" si="21"/>
        <v>63.146232713515182</v>
      </c>
      <c r="AR59" s="18">
        <f>Design!$N$68</f>
        <v>2.5</v>
      </c>
      <c r="AS59" s="18">
        <f t="shared" si="22"/>
        <v>73</v>
      </c>
      <c r="AT59" s="18">
        <v>0</v>
      </c>
      <c r="AU59" s="16">
        <f t="shared" si="23"/>
        <v>5475</v>
      </c>
      <c r="AV59" s="19">
        <f t="shared" si="24"/>
        <v>4115.2406919649802</v>
      </c>
      <c r="AW59" s="68">
        <f t="shared" si="25"/>
        <v>63</v>
      </c>
      <c r="AX59" s="18">
        <f>'Ohio Intensities'!J59</f>
        <v>1.7116644357863833</v>
      </c>
      <c r="AY59" s="17">
        <f>Design!$I$24*'Area A'!AX59*Design!$I$23</f>
        <v>2.944062829552581</v>
      </c>
      <c r="AZ59" s="18">
        <v>0</v>
      </c>
      <c r="BA59" s="18">
        <v>0</v>
      </c>
      <c r="BB59" s="18">
        <f>Design!$I$22</f>
        <v>10</v>
      </c>
      <c r="BC59" s="18">
        <f t="shared" si="26"/>
        <v>2.944062829552581</v>
      </c>
      <c r="BD59" s="18">
        <f t="shared" si="27"/>
        <v>63</v>
      </c>
      <c r="BE59" s="18">
        <f t="shared" si="28"/>
        <v>2.944062829552581</v>
      </c>
      <c r="BF59" s="18">
        <f t="shared" si="29"/>
        <v>73</v>
      </c>
      <c r="BG59" s="18">
        <v>0</v>
      </c>
      <c r="BH59" s="18">
        <f t="shared" si="30"/>
        <v>11128.557495708756</v>
      </c>
      <c r="BI59" s="18">
        <f t="shared" si="31"/>
        <v>-0.29440628295525811</v>
      </c>
      <c r="BJ59" s="16">
        <f t="shared" si="32"/>
        <v>21.491658655733843</v>
      </c>
      <c r="BK59" s="17">
        <f>(Design!$N$69-'Area A'!BJ59)/'Area A'!BI59</f>
        <v>63.31950007523065</v>
      </c>
      <c r="BL59" s="18">
        <v>0</v>
      </c>
      <c r="BM59" s="18">
        <v>0</v>
      </c>
      <c r="BN59" s="18">
        <f t="shared" si="33"/>
        <v>63.31950007523065</v>
      </c>
      <c r="BO59" s="18">
        <f t="shared" si="34"/>
        <v>63.31950007523065</v>
      </c>
      <c r="BP59" s="18">
        <f>Design!$N$69</f>
        <v>2.85</v>
      </c>
      <c r="BQ59" s="18">
        <f t="shared" si="35"/>
        <v>73</v>
      </c>
      <c r="BR59" s="18">
        <v>0</v>
      </c>
      <c r="BS59" s="16">
        <f t="shared" si="36"/>
        <v>6241.5</v>
      </c>
      <c r="BT59" s="19">
        <f t="shared" si="37"/>
        <v>4887.0574957087556</v>
      </c>
      <c r="BU59" s="68">
        <f t="shared" si="38"/>
        <v>63</v>
      </c>
      <c r="BV59" s="18">
        <f>'Ohio Intensities'!N59</f>
        <v>2.0279514002885333</v>
      </c>
      <c r="BW59" s="17">
        <f>Design!$I$24*'Area A'!BV59*Design!$I$23</f>
        <v>3.4880764084962794</v>
      </c>
      <c r="BX59" s="18">
        <v>0</v>
      </c>
      <c r="BY59" s="18">
        <v>0</v>
      </c>
      <c r="BZ59" s="18">
        <f>Design!$I$22</f>
        <v>10</v>
      </c>
      <c r="CA59" s="18">
        <f t="shared" si="39"/>
        <v>3.4880764084962794</v>
      </c>
      <c r="CB59" s="18">
        <f t="shared" si="40"/>
        <v>63</v>
      </c>
      <c r="CC59" s="18">
        <f t="shared" si="41"/>
        <v>3.4880764084962794</v>
      </c>
      <c r="CD59" s="18">
        <f t="shared" si="42"/>
        <v>73</v>
      </c>
      <c r="CE59" s="18">
        <v>0</v>
      </c>
      <c r="CF59" s="18">
        <f t="shared" si="43"/>
        <v>13184.928824115936</v>
      </c>
      <c r="CG59" s="18">
        <f t="shared" si="44"/>
        <v>-0.34880764084962795</v>
      </c>
      <c r="CH59" s="16">
        <f t="shared" si="45"/>
        <v>25.462957782022841</v>
      </c>
      <c r="CI59" s="17">
        <f>(Design!$N$70-'Area A'!CH59)/'Area A'!CG59</f>
        <v>64.829307428421146</v>
      </c>
      <c r="CJ59" s="18">
        <v>0</v>
      </c>
      <c r="CK59" s="18">
        <v>0</v>
      </c>
      <c r="CL59" s="18">
        <f t="shared" si="46"/>
        <v>64.829307428421146</v>
      </c>
      <c r="CM59" s="18">
        <f t="shared" si="47"/>
        <v>64.829307428421146</v>
      </c>
      <c r="CN59" s="18">
        <f>Design!$N$70</f>
        <v>2.85</v>
      </c>
      <c r="CO59" s="18">
        <f t="shared" si="48"/>
        <v>73</v>
      </c>
      <c r="CP59" s="18">
        <v>0</v>
      </c>
      <c r="CQ59" s="16">
        <f t="shared" si="49"/>
        <v>6241.5</v>
      </c>
      <c r="CR59" s="19">
        <f t="shared" si="50"/>
        <v>6943.4288241159356</v>
      </c>
      <c r="CS59" s="68">
        <f t="shared" si="51"/>
        <v>63</v>
      </c>
      <c r="CT59" s="18">
        <f>'Ohio Intensities'!R59</f>
        <v>2.2750381651801312</v>
      </c>
      <c r="CU59" s="17">
        <f>Design!$I$24*'Area A'!CT59*Design!$I$23</f>
        <v>3.9130656441098282</v>
      </c>
      <c r="CV59" s="18">
        <v>0</v>
      </c>
      <c r="CW59" s="18">
        <v>0</v>
      </c>
      <c r="CX59" s="18">
        <f>Design!$I$22</f>
        <v>10</v>
      </c>
      <c r="CY59" s="18">
        <f t="shared" si="52"/>
        <v>3.9130656441098282</v>
      </c>
      <c r="CZ59" s="18">
        <f t="shared" si="53"/>
        <v>63</v>
      </c>
      <c r="DA59" s="18">
        <f t="shared" si="54"/>
        <v>3.9130656441098282</v>
      </c>
      <c r="DB59" s="18">
        <f t="shared" si="55"/>
        <v>73</v>
      </c>
      <c r="DC59" s="18">
        <v>0</v>
      </c>
      <c r="DD59" s="18">
        <f t="shared" si="56"/>
        <v>14791.388134735149</v>
      </c>
      <c r="DE59" s="18">
        <f t="shared" si="57"/>
        <v>-0.39130656441098283</v>
      </c>
      <c r="DF59" s="16">
        <f t="shared" si="58"/>
        <v>28.565379202001747</v>
      </c>
      <c r="DG59" s="17">
        <f>(Design!$N$71-'Area A'!DF59)/'Area A'!DE59</f>
        <v>65.716707923645529</v>
      </c>
      <c r="DH59" s="18">
        <v>0</v>
      </c>
      <c r="DI59" s="18">
        <v>0</v>
      </c>
      <c r="DJ59" s="18">
        <f t="shared" si="59"/>
        <v>65.716707923645529</v>
      </c>
      <c r="DK59" s="18">
        <f t="shared" si="60"/>
        <v>65.716707923645529</v>
      </c>
      <c r="DL59" s="18">
        <f>Design!$N$71</f>
        <v>2.85</v>
      </c>
      <c r="DM59" s="18">
        <f t="shared" si="61"/>
        <v>73</v>
      </c>
      <c r="DN59" s="18">
        <v>0</v>
      </c>
      <c r="DO59" s="16">
        <f t="shared" si="62"/>
        <v>6241.5</v>
      </c>
      <c r="DP59" s="19">
        <f t="shared" si="63"/>
        <v>8549.8881347351489</v>
      </c>
      <c r="DQ59" s="68">
        <f t="shared" si="64"/>
        <v>63</v>
      </c>
      <c r="DR59" s="18">
        <f>'Ohio Intensities'!V59</f>
        <v>2.5252535419330191</v>
      </c>
      <c r="DS59" s="17">
        <f>Design!$I$24*'Area A'!DR59*Design!$I$23</f>
        <v>4.3434360921247954</v>
      </c>
      <c r="DT59" s="18">
        <v>0</v>
      </c>
      <c r="DU59" s="18">
        <v>0</v>
      </c>
      <c r="DV59" s="18">
        <f>Design!$I$22</f>
        <v>10</v>
      </c>
      <c r="DW59" s="18">
        <f t="shared" si="65"/>
        <v>4.3434360921247954</v>
      </c>
      <c r="DX59" s="18">
        <f t="shared" si="66"/>
        <v>63</v>
      </c>
      <c r="DY59" s="18">
        <f t="shared" si="67"/>
        <v>4.3434360921247954</v>
      </c>
      <c r="DZ59" s="18">
        <f t="shared" si="68"/>
        <v>73</v>
      </c>
      <c r="EA59" s="18">
        <v>0</v>
      </c>
      <c r="EB59" s="18">
        <f t="shared" si="69"/>
        <v>16418.18842823173</v>
      </c>
      <c r="EC59" s="18">
        <f t="shared" si="70"/>
        <v>-0.43434360921247955</v>
      </c>
      <c r="ED59" s="16">
        <f t="shared" si="71"/>
        <v>31.707083472511009</v>
      </c>
      <c r="EE59" s="17">
        <f>(Design!$N$72-'Area A'!ED59)/'Area A'!EC59</f>
        <v>66.438374734769525</v>
      </c>
      <c r="EF59" s="18">
        <v>0</v>
      </c>
      <c r="EG59" s="18">
        <v>0</v>
      </c>
      <c r="EH59" s="18">
        <f t="shared" si="72"/>
        <v>66.438374734769525</v>
      </c>
      <c r="EI59" s="18">
        <f t="shared" si="73"/>
        <v>66.438374734769525</v>
      </c>
      <c r="EJ59" s="18">
        <f>Design!$N$72</f>
        <v>2.85</v>
      </c>
      <c r="EK59" s="18">
        <f t="shared" si="74"/>
        <v>73</v>
      </c>
      <c r="EL59" s="18">
        <v>0</v>
      </c>
      <c r="EM59" s="16">
        <f t="shared" si="75"/>
        <v>6241.5</v>
      </c>
      <c r="EN59" s="19">
        <f t="shared" si="76"/>
        <v>10176.68842823173</v>
      </c>
      <c r="EO59" s="19">
        <f t="shared" si="77"/>
        <v>63</v>
      </c>
    </row>
    <row r="60" spans="1:145" x14ac:dyDescent="0.25">
      <c r="A60" s="68">
        <f t="shared" si="78"/>
        <v>64</v>
      </c>
      <c r="B60" s="18">
        <f>'Ohio Intensities'!B60</f>
        <v>1.1585031197541882</v>
      </c>
      <c r="C60" s="17">
        <f>Design!$I$24*'Area A'!B60*Design!$I$23</f>
        <v>1.9926253659772049</v>
      </c>
      <c r="D60" s="18">
        <v>0</v>
      </c>
      <c r="E60" s="18">
        <v>0</v>
      </c>
      <c r="F60" s="18">
        <f>Design!$I$22</f>
        <v>10</v>
      </c>
      <c r="G60" s="18">
        <f t="shared" si="2"/>
        <v>1.9926253659772049</v>
      </c>
      <c r="H60" s="18">
        <f t="shared" si="3"/>
        <v>64</v>
      </c>
      <c r="I60" s="18">
        <f t="shared" si="4"/>
        <v>1.9926253659772049</v>
      </c>
      <c r="J60" s="18">
        <f t="shared" si="5"/>
        <v>74</v>
      </c>
      <c r="K60" s="18">
        <v>0</v>
      </c>
      <c r="L60" s="18" t="str">
        <f t="shared" si="6"/>
        <v>N/A</v>
      </c>
      <c r="M60" s="18">
        <f t="shared" si="7"/>
        <v>-0.19926253659772047</v>
      </c>
      <c r="N60" s="16">
        <f t="shared" si="8"/>
        <v>14.745427708231315</v>
      </c>
      <c r="O60" s="17">
        <f>(Design!$N$67-'Area A'!N60)/'Area A'!M60</f>
        <v>63.712065122714833</v>
      </c>
      <c r="P60" s="18">
        <v>0</v>
      </c>
      <c r="Q60" s="18">
        <v>0</v>
      </c>
      <c r="R60" s="18">
        <f t="shared" si="9"/>
        <v>63.712065122714833</v>
      </c>
      <c r="S60" s="18">
        <f t="shared" si="10"/>
        <v>64</v>
      </c>
      <c r="T60" s="18">
        <f>Design!$N$67</f>
        <v>2.0499999999999998</v>
      </c>
      <c r="U60" s="18">
        <f t="shared" si="79"/>
        <v>74</v>
      </c>
      <c r="V60" s="18">
        <v>0</v>
      </c>
      <c r="W60" s="16">
        <f t="shared" si="11"/>
        <v>4551</v>
      </c>
      <c r="X60" s="19" t="str">
        <f t="shared" si="12"/>
        <v>N/A</v>
      </c>
      <c r="Y60" s="68">
        <f t="shared" si="80"/>
        <v>64</v>
      </c>
      <c r="Z60" s="18">
        <f>'Ohio Intensities'!F60</f>
        <v>1.4581354441581935</v>
      </c>
      <c r="AA60" s="17">
        <f>Design!$I$24*'Area A'!Z60*Design!$I$23</f>
        <v>2.5079929639520944</v>
      </c>
      <c r="AB60" s="18">
        <v>0</v>
      </c>
      <c r="AC60" s="18">
        <v>0</v>
      </c>
      <c r="AD60" s="18">
        <f>Design!$I$22</f>
        <v>10</v>
      </c>
      <c r="AE60" s="18">
        <f t="shared" si="13"/>
        <v>2.5079929639520944</v>
      </c>
      <c r="AF60" s="18">
        <f t="shared" si="14"/>
        <v>64</v>
      </c>
      <c r="AG60" s="18">
        <f t="shared" si="15"/>
        <v>2.5079929639520944</v>
      </c>
      <c r="AH60" s="18">
        <f t="shared" si="16"/>
        <v>74</v>
      </c>
      <c r="AI60" s="18">
        <v>0</v>
      </c>
      <c r="AJ60" s="18">
        <f t="shared" si="17"/>
        <v>9630.692981576045</v>
      </c>
      <c r="AK60" s="18">
        <f t="shared" si="18"/>
        <v>-0.25079929639520943</v>
      </c>
      <c r="AL60" s="16">
        <f t="shared" si="19"/>
        <v>18.559147933245498</v>
      </c>
      <c r="AM60" s="17">
        <f>(Design!$N$68-'Area A'!AL60)/'Area A'!AK60</f>
        <v>64.031869961626612</v>
      </c>
      <c r="AN60" s="18">
        <v>0</v>
      </c>
      <c r="AO60" s="18">
        <v>0</v>
      </c>
      <c r="AP60" s="18">
        <f t="shared" si="20"/>
        <v>64.031869961626612</v>
      </c>
      <c r="AQ60" s="18">
        <f t="shared" si="21"/>
        <v>64.031869961626612</v>
      </c>
      <c r="AR60" s="18">
        <f>Design!$N$68</f>
        <v>2.5</v>
      </c>
      <c r="AS60" s="18">
        <f t="shared" si="22"/>
        <v>74</v>
      </c>
      <c r="AT60" s="18">
        <v>0</v>
      </c>
      <c r="AU60" s="16">
        <f t="shared" si="23"/>
        <v>5550</v>
      </c>
      <c r="AV60" s="19">
        <f t="shared" si="24"/>
        <v>4080.692981576045</v>
      </c>
      <c r="AW60" s="68">
        <f t="shared" si="25"/>
        <v>64</v>
      </c>
      <c r="AX60" s="18">
        <f>'Ohio Intensities'!J60</f>
        <v>1.6924278036357596</v>
      </c>
      <c r="AY60" s="17">
        <f>Design!$I$24*'Area A'!AX60*Design!$I$23</f>
        <v>2.9109758222535085</v>
      </c>
      <c r="AZ60" s="18">
        <v>0</v>
      </c>
      <c r="BA60" s="18">
        <v>0</v>
      </c>
      <c r="BB60" s="18">
        <f>Design!$I$22</f>
        <v>10</v>
      </c>
      <c r="BC60" s="18">
        <f t="shared" si="26"/>
        <v>2.9109758222535085</v>
      </c>
      <c r="BD60" s="18">
        <f t="shared" si="27"/>
        <v>64</v>
      </c>
      <c r="BE60" s="18">
        <f t="shared" si="28"/>
        <v>2.9109758222535085</v>
      </c>
      <c r="BF60" s="18">
        <f t="shared" si="29"/>
        <v>74</v>
      </c>
      <c r="BG60" s="18">
        <v>0</v>
      </c>
      <c r="BH60" s="18">
        <f t="shared" si="30"/>
        <v>11178.147157453473</v>
      </c>
      <c r="BI60" s="18">
        <f t="shared" si="31"/>
        <v>-0.29109758222535087</v>
      </c>
      <c r="BJ60" s="16">
        <f t="shared" si="32"/>
        <v>21.541221084675964</v>
      </c>
      <c r="BK60" s="17">
        <f>(Design!$N$69-'Area A'!BJ60)/'Area A'!BI60</f>
        <v>64.209468666099411</v>
      </c>
      <c r="BL60" s="18">
        <v>0</v>
      </c>
      <c r="BM60" s="18">
        <v>0</v>
      </c>
      <c r="BN60" s="18">
        <f t="shared" si="33"/>
        <v>64.209468666099411</v>
      </c>
      <c r="BO60" s="18">
        <f t="shared" si="34"/>
        <v>64.209468666099411</v>
      </c>
      <c r="BP60" s="18">
        <f>Design!$N$69</f>
        <v>2.85</v>
      </c>
      <c r="BQ60" s="18">
        <f t="shared" si="35"/>
        <v>74</v>
      </c>
      <c r="BR60" s="18">
        <v>0</v>
      </c>
      <c r="BS60" s="16">
        <f t="shared" si="36"/>
        <v>6327</v>
      </c>
      <c r="BT60" s="19">
        <f t="shared" si="37"/>
        <v>4851.1471574534735</v>
      </c>
      <c r="BU60" s="68">
        <f t="shared" si="38"/>
        <v>64</v>
      </c>
      <c r="BV60" s="18">
        <f>'Ohio Intensities'!N60</f>
        <v>2.005994708295149</v>
      </c>
      <c r="BW60" s="17">
        <f>Design!$I$24*'Area A'!BV60*Design!$I$23</f>
        <v>3.4503108982676585</v>
      </c>
      <c r="BX60" s="18">
        <v>0</v>
      </c>
      <c r="BY60" s="18">
        <v>0</v>
      </c>
      <c r="BZ60" s="18">
        <f>Design!$I$22</f>
        <v>10</v>
      </c>
      <c r="CA60" s="18">
        <f t="shared" si="39"/>
        <v>3.4503108982676585</v>
      </c>
      <c r="CB60" s="18">
        <f t="shared" si="40"/>
        <v>64</v>
      </c>
      <c r="CC60" s="18">
        <f t="shared" si="41"/>
        <v>3.4503108982676585</v>
      </c>
      <c r="CD60" s="18">
        <f t="shared" si="42"/>
        <v>74</v>
      </c>
      <c r="CE60" s="18">
        <v>0</v>
      </c>
      <c r="CF60" s="18">
        <f t="shared" si="43"/>
        <v>13249.193849347806</v>
      </c>
      <c r="CG60" s="18">
        <f t="shared" si="44"/>
        <v>-0.34503108982676584</v>
      </c>
      <c r="CH60" s="16">
        <f t="shared" si="45"/>
        <v>25.532300647180673</v>
      </c>
      <c r="CI60" s="17">
        <f>(Design!$N$70-'Area A'!CH60)/'Area A'!CG60</f>
        <v>65.739874799598681</v>
      </c>
      <c r="CJ60" s="18">
        <v>0</v>
      </c>
      <c r="CK60" s="18">
        <v>0</v>
      </c>
      <c r="CL60" s="18">
        <f t="shared" si="46"/>
        <v>65.739874799598681</v>
      </c>
      <c r="CM60" s="18">
        <f t="shared" si="47"/>
        <v>65.739874799598681</v>
      </c>
      <c r="CN60" s="18">
        <f>Design!$N$70</f>
        <v>2.85</v>
      </c>
      <c r="CO60" s="18">
        <f t="shared" si="48"/>
        <v>74</v>
      </c>
      <c r="CP60" s="18">
        <v>0</v>
      </c>
      <c r="CQ60" s="16">
        <f t="shared" si="49"/>
        <v>6327</v>
      </c>
      <c r="CR60" s="19">
        <f t="shared" si="50"/>
        <v>6922.1938493478065</v>
      </c>
      <c r="CS60" s="68">
        <f t="shared" si="51"/>
        <v>64</v>
      </c>
      <c r="CT60" s="18">
        <f>'Ohio Intensities'!R60</f>
        <v>2.2512028704029201</v>
      </c>
      <c r="CU60" s="17">
        <f>Design!$I$24*'Area A'!CT60*Design!$I$23</f>
        <v>3.872068937093025</v>
      </c>
      <c r="CV60" s="18">
        <v>0</v>
      </c>
      <c r="CW60" s="18">
        <v>0</v>
      </c>
      <c r="CX60" s="18">
        <f>Design!$I$22</f>
        <v>10</v>
      </c>
      <c r="CY60" s="18">
        <f t="shared" si="52"/>
        <v>3.872068937093025</v>
      </c>
      <c r="CZ60" s="18">
        <f t="shared" si="53"/>
        <v>64</v>
      </c>
      <c r="DA60" s="18">
        <f t="shared" si="54"/>
        <v>3.872068937093025</v>
      </c>
      <c r="DB60" s="18">
        <f t="shared" si="55"/>
        <v>74</v>
      </c>
      <c r="DC60" s="18">
        <v>0</v>
      </c>
      <c r="DD60" s="18">
        <f t="shared" si="56"/>
        <v>14868.744718437216</v>
      </c>
      <c r="DE60" s="18">
        <f t="shared" si="57"/>
        <v>-0.3872068937093025</v>
      </c>
      <c r="DF60" s="16">
        <f t="shared" si="58"/>
        <v>28.653310134488386</v>
      </c>
      <c r="DG60" s="17">
        <f>(Design!$N$71-'Area A'!DF60)/'Area A'!DE60</f>
        <v>66.639593854597919</v>
      </c>
      <c r="DH60" s="18">
        <v>0</v>
      </c>
      <c r="DI60" s="18">
        <v>0</v>
      </c>
      <c r="DJ60" s="18">
        <f t="shared" si="59"/>
        <v>66.639593854597919</v>
      </c>
      <c r="DK60" s="18">
        <f t="shared" si="60"/>
        <v>66.639593854597919</v>
      </c>
      <c r="DL60" s="18">
        <f>Design!$N$71</f>
        <v>2.85</v>
      </c>
      <c r="DM60" s="18">
        <f t="shared" si="61"/>
        <v>74</v>
      </c>
      <c r="DN60" s="18">
        <v>0</v>
      </c>
      <c r="DO60" s="16">
        <f t="shared" si="62"/>
        <v>6327</v>
      </c>
      <c r="DP60" s="19">
        <f t="shared" si="63"/>
        <v>8541.7447184372159</v>
      </c>
      <c r="DQ60" s="68">
        <f t="shared" si="64"/>
        <v>64</v>
      </c>
      <c r="DR60" s="18">
        <f>'Ohio Intensities'!V60</f>
        <v>2.4996535095313144</v>
      </c>
      <c r="DS60" s="17">
        <f>Design!$I$24*'Area A'!DR60*Design!$I$23</f>
        <v>4.299404036393863</v>
      </c>
      <c r="DT60" s="18">
        <v>0</v>
      </c>
      <c r="DU60" s="18">
        <v>0</v>
      </c>
      <c r="DV60" s="18">
        <f>Design!$I$22</f>
        <v>10</v>
      </c>
      <c r="DW60" s="18">
        <f t="shared" si="65"/>
        <v>4.299404036393863</v>
      </c>
      <c r="DX60" s="18">
        <f t="shared" si="66"/>
        <v>64</v>
      </c>
      <c r="DY60" s="18">
        <f t="shared" si="67"/>
        <v>4.299404036393863</v>
      </c>
      <c r="DZ60" s="18">
        <f t="shared" si="68"/>
        <v>74</v>
      </c>
      <c r="EA60" s="18">
        <v>0</v>
      </c>
      <c r="EB60" s="18">
        <f t="shared" si="69"/>
        <v>16509.711499752433</v>
      </c>
      <c r="EC60" s="18">
        <f t="shared" si="70"/>
        <v>-0.42994040363938629</v>
      </c>
      <c r="ED60" s="16">
        <f t="shared" si="71"/>
        <v>31.815589869314586</v>
      </c>
      <c r="EE60" s="17">
        <f>(Design!$N$72-'Area A'!ED60)/'Area A'!EC60</f>
        <v>67.371174293285435</v>
      </c>
      <c r="EF60" s="18">
        <v>0</v>
      </c>
      <c r="EG60" s="18">
        <v>0</v>
      </c>
      <c r="EH60" s="18">
        <f t="shared" si="72"/>
        <v>67.371174293285435</v>
      </c>
      <c r="EI60" s="18">
        <f t="shared" si="73"/>
        <v>67.371174293285435</v>
      </c>
      <c r="EJ60" s="18">
        <f>Design!$N$72</f>
        <v>2.85</v>
      </c>
      <c r="EK60" s="18">
        <f t="shared" si="74"/>
        <v>74</v>
      </c>
      <c r="EL60" s="18">
        <v>0</v>
      </c>
      <c r="EM60" s="16">
        <f t="shared" si="75"/>
        <v>6327</v>
      </c>
      <c r="EN60" s="19">
        <f t="shared" si="76"/>
        <v>10182.711499752433</v>
      </c>
      <c r="EO60" s="19">
        <f t="shared" si="77"/>
        <v>64</v>
      </c>
    </row>
    <row r="61" spans="1:145" x14ac:dyDescent="0.25">
      <c r="A61" s="68">
        <f t="shared" si="78"/>
        <v>65</v>
      </c>
      <c r="B61" s="18">
        <f>'Ohio Intensities'!B61</f>
        <v>1.1450422119931867</v>
      </c>
      <c r="C61" s="17">
        <f>Design!$I$24*'Area A'!B61*Design!$I$23</f>
        <v>1.9694726046282822</v>
      </c>
      <c r="D61" s="18">
        <v>0</v>
      </c>
      <c r="E61" s="18">
        <v>0</v>
      </c>
      <c r="F61" s="18">
        <f>Design!$I$22</f>
        <v>10</v>
      </c>
      <c r="G61" s="18">
        <f t="shared" si="2"/>
        <v>1.9694726046282822</v>
      </c>
      <c r="H61" s="18">
        <f t="shared" si="3"/>
        <v>65</v>
      </c>
      <c r="I61" s="18">
        <f t="shared" si="4"/>
        <v>1.9694726046282822</v>
      </c>
      <c r="J61" s="18">
        <f t="shared" si="5"/>
        <v>75</v>
      </c>
      <c r="K61" s="18">
        <v>0</v>
      </c>
      <c r="L61" s="18" t="str">
        <f t="shared" si="6"/>
        <v>N/A</v>
      </c>
      <c r="M61" s="18">
        <f t="shared" si="7"/>
        <v>-0.19694726046282823</v>
      </c>
      <c r="N61" s="16">
        <f t="shared" si="8"/>
        <v>14.771044534712118</v>
      </c>
      <c r="O61" s="17">
        <f>(Design!$N$67-'Area A'!N61)/'Area A'!M61</f>
        <v>64.591122033469887</v>
      </c>
      <c r="P61" s="18">
        <v>0</v>
      </c>
      <c r="Q61" s="18">
        <v>0</v>
      </c>
      <c r="R61" s="18">
        <f t="shared" si="9"/>
        <v>64.591122033469887</v>
      </c>
      <c r="S61" s="18">
        <f t="shared" si="10"/>
        <v>65</v>
      </c>
      <c r="T61" s="18">
        <f>Design!$N$67</f>
        <v>2.0499999999999998</v>
      </c>
      <c r="U61" s="18">
        <f t="shared" si="79"/>
        <v>75</v>
      </c>
      <c r="V61" s="18">
        <v>0</v>
      </c>
      <c r="W61" s="16">
        <f t="shared" si="11"/>
        <v>4612.5</v>
      </c>
      <c r="X61" s="19" t="str">
        <f t="shared" si="12"/>
        <v>N/A</v>
      </c>
      <c r="Y61" s="68">
        <f t="shared" si="80"/>
        <v>65</v>
      </c>
      <c r="Z61" s="18">
        <f>'Ohio Intensities'!F61</f>
        <v>1.441629024670092</v>
      </c>
      <c r="AA61" s="17">
        <f>Design!$I$24*'Area A'!Z61*Design!$I$23</f>
        <v>2.4796019224325598</v>
      </c>
      <c r="AB61" s="18">
        <v>0</v>
      </c>
      <c r="AC61" s="18">
        <v>0</v>
      </c>
      <c r="AD61" s="18">
        <f>Design!$I$22</f>
        <v>10</v>
      </c>
      <c r="AE61" s="18">
        <f t="shared" si="13"/>
        <v>2.4796019224325598</v>
      </c>
      <c r="AF61" s="18">
        <f t="shared" si="14"/>
        <v>65</v>
      </c>
      <c r="AG61" s="18">
        <f t="shared" si="15"/>
        <v>2.4796019224325598</v>
      </c>
      <c r="AH61" s="18">
        <f t="shared" si="16"/>
        <v>75</v>
      </c>
      <c r="AI61" s="18">
        <v>0</v>
      </c>
      <c r="AJ61" s="18" t="str">
        <f t="shared" si="17"/>
        <v>N/A</v>
      </c>
      <c r="AK61" s="18">
        <f t="shared" si="18"/>
        <v>-0.24796019224325599</v>
      </c>
      <c r="AL61" s="16">
        <f t="shared" si="19"/>
        <v>18.5970144182442</v>
      </c>
      <c r="AM61" s="17">
        <f>(Design!$N$68-'Area A'!AL61)/'Area A'!AK61</f>
        <v>64.917736482687403</v>
      </c>
      <c r="AN61" s="18">
        <v>0</v>
      </c>
      <c r="AO61" s="18">
        <v>0</v>
      </c>
      <c r="AP61" s="18">
        <f t="shared" si="20"/>
        <v>64.917736482687403</v>
      </c>
      <c r="AQ61" s="18">
        <f t="shared" si="21"/>
        <v>65</v>
      </c>
      <c r="AR61" s="18">
        <f>Design!$N$68</f>
        <v>2.5</v>
      </c>
      <c r="AS61" s="18">
        <f t="shared" si="22"/>
        <v>75</v>
      </c>
      <c r="AT61" s="18">
        <v>0</v>
      </c>
      <c r="AU61" s="16">
        <f t="shared" si="23"/>
        <v>5625</v>
      </c>
      <c r="AV61" s="19" t="str">
        <f t="shared" si="24"/>
        <v>N/A</v>
      </c>
      <c r="AW61" s="68">
        <f t="shared" si="25"/>
        <v>65</v>
      </c>
      <c r="AX61" s="18">
        <f>'Ohio Intensities'!J61</f>
        <v>1.6736578949120773</v>
      </c>
      <c r="AY61" s="17">
        <f>Design!$I$24*'Area A'!AX61*Design!$I$23</f>
        <v>2.8786915792487746</v>
      </c>
      <c r="AZ61" s="18">
        <v>0</v>
      </c>
      <c r="BA61" s="18">
        <v>0</v>
      </c>
      <c r="BB61" s="18">
        <f>Design!$I$22</f>
        <v>10</v>
      </c>
      <c r="BC61" s="18">
        <f t="shared" si="26"/>
        <v>2.8786915792487746</v>
      </c>
      <c r="BD61" s="18">
        <f t="shared" si="27"/>
        <v>65</v>
      </c>
      <c r="BE61" s="18">
        <f t="shared" si="28"/>
        <v>2.8786915792487746</v>
      </c>
      <c r="BF61" s="18">
        <f t="shared" si="29"/>
        <v>75</v>
      </c>
      <c r="BG61" s="18">
        <v>0</v>
      </c>
      <c r="BH61" s="18">
        <f t="shared" si="30"/>
        <v>11226.897159070222</v>
      </c>
      <c r="BI61" s="18">
        <f t="shared" si="31"/>
        <v>-0.28786915792487744</v>
      </c>
      <c r="BJ61" s="16">
        <f t="shared" si="32"/>
        <v>21.590186844365807</v>
      </c>
      <c r="BK61" s="17">
        <f>(Design!$N$69-'Area A'!BJ61)/'Area A'!BI61</f>
        <v>65.099668819874964</v>
      </c>
      <c r="BL61" s="18">
        <v>0</v>
      </c>
      <c r="BM61" s="18">
        <v>0</v>
      </c>
      <c r="BN61" s="18">
        <f t="shared" si="33"/>
        <v>65.099668819874964</v>
      </c>
      <c r="BO61" s="18">
        <f t="shared" si="34"/>
        <v>65.099668819874964</v>
      </c>
      <c r="BP61" s="18">
        <f>Design!$N$69</f>
        <v>2.85</v>
      </c>
      <c r="BQ61" s="18">
        <f t="shared" si="35"/>
        <v>75</v>
      </c>
      <c r="BR61" s="18">
        <v>0</v>
      </c>
      <c r="BS61" s="16">
        <f t="shared" si="36"/>
        <v>6412.5</v>
      </c>
      <c r="BT61" s="19">
        <f t="shared" si="37"/>
        <v>4814.3971590702222</v>
      </c>
      <c r="BU61" s="68">
        <f t="shared" si="38"/>
        <v>65</v>
      </c>
      <c r="BV61" s="18">
        <f>'Ohio Intensities'!N61</f>
        <v>1.9845618766077771</v>
      </c>
      <c r="BW61" s="17">
        <f>Design!$I$24*'Area A'!BV61*Design!$I$23</f>
        <v>3.4134464277653787</v>
      </c>
      <c r="BX61" s="18">
        <v>0</v>
      </c>
      <c r="BY61" s="18">
        <v>0</v>
      </c>
      <c r="BZ61" s="18">
        <f>Design!$I$22</f>
        <v>10</v>
      </c>
      <c r="CA61" s="18">
        <f t="shared" si="39"/>
        <v>3.4134464277653787</v>
      </c>
      <c r="CB61" s="18">
        <f t="shared" si="40"/>
        <v>65</v>
      </c>
      <c r="CC61" s="18">
        <f t="shared" si="41"/>
        <v>3.4134464277653787</v>
      </c>
      <c r="CD61" s="18">
        <f t="shared" si="42"/>
        <v>75</v>
      </c>
      <c r="CE61" s="18">
        <v>0</v>
      </c>
      <c r="CF61" s="18">
        <f t="shared" si="43"/>
        <v>13312.441068284976</v>
      </c>
      <c r="CG61" s="18">
        <f t="shared" si="44"/>
        <v>-0.34134464277653787</v>
      </c>
      <c r="CH61" s="16">
        <f t="shared" si="45"/>
        <v>25.60084820824034</v>
      </c>
      <c r="CI61" s="17">
        <f>(Design!$N$70-'Area A'!CH61)/'Area A'!CG61</f>
        <v>66.650667264563566</v>
      </c>
      <c r="CJ61" s="18">
        <v>0</v>
      </c>
      <c r="CK61" s="18">
        <v>0</v>
      </c>
      <c r="CL61" s="18">
        <f t="shared" si="46"/>
        <v>66.650667264563566</v>
      </c>
      <c r="CM61" s="18">
        <f t="shared" si="47"/>
        <v>66.650667264563566</v>
      </c>
      <c r="CN61" s="18">
        <f>Design!$N$70</f>
        <v>2.85</v>
      </c>
      <c r="CO61" s="18">
        <f t="shared" si="48"/>
        <v>75</v>
      </c>
      <c r="CP61" s="18">
        <v>0</v>
      </c>
      <c r="CQ61" s="16">
        <f t="shared" si="49"/>
        <v>6412.5</v>
      </c>
      <c r="CR61" s="19">
        <f t="shared" si="50"/>
        <v>6899.9410682849757</v>
      </c>
      <c r="CS61" s="68">
        <f t="shared" si="51"/>
        <v>65</v>
      </c>
      <c r="CT61" s="18">
        <f>'Ohio Intensities'!R61</f>
        <v>2.2279291080615082</v>
      </c>
      <c r="CU61" s="17">
        <f>Design!$I$24*'Area A'!CT61*Design!$I$23</f>
        <v>3.8320380658657966</v>
      </c>
      <c r="CV61" s="18">
        <v>0</v>
      </c>
      <c r="CW61" s="18">
        <v>0</v>
      </c>
      <c r="CX61" s="18">
        <f>Design!$I$22</f>
        <v>10</v>
      </c>
      <c r="CY61" s="18">
        <f t="shared" si="52"/>
        <v>3.8320380658657966</v>
      </c>
      <c r="CZ61" s="18">
        <f t="shared" si="53"/>
        <v>65</v>
      </c>
      <c r="DA61" s="18">
        <f t="shared" si="54"/>
        <v>3.8320380658657966</v>
      </c>
      <c r="DB61" s="18">
        <f t="shared" si="55"/>
        <v>75</v>
      </c>
      <c r="DC61" s="18">
        <v>0</v>
      </c>
      <c r="DD61" s="18">
        <f t="shared" si="56"/>
        <v>14944.948456876607</v>
      </c>
      <c r="DE61" s="18">
        <f t="shared" si="57"/>
        <v>-0.38320380658657965</v>
      </c>
      <c r="DF61" s="16">
        <f t="shared" si="58"/>
        <v>28.740285493993472</v>
      </c>
      <c r="DG61" s="17">
        <f>(Design!$N$71-'Area A'!DF61)/'Area A'!DE61</f>
        <v>67.562704359889793</v>
      </c>
      <c r="DH61" s="18">
        <v>0</v>
      </c>
      <c r="DI61" s="18">
        <v>0</v>
      </c>
      <c r="DJ61" s="18">
        <f t="shared" si="59"/>
        <v>67.562704359889793</v>
      </c>
      <c r="DK61" s="18">
        <f t="shared" si="60"/>
        <v>67.562704359889793</v>
      </c>
      <c r="DL61" s="18">
        <f>Design!$N$71</f>
        <v>2.85</v>
      </c>
      <c r="DM61" s="18">
        <f t="shared" si="61"/>
        <v>75</v>
      </c>
      <c r="DN61" s="18">
        <v>0</v>
      </c>
      <c r="DO61" s="16">
        <f t="shared" si="62"/>
        <v>6412.5000000000009</v>
      </c>
      <c r="DP61" s="19">
        <f t="shared" si="63"/>
        <v>8532.4484568766056</v>
      </c>
      <c r="DQ61" s="68">
        <f t="shared" si="64"/>
        <v>65</v>
      </c>
      <c r="DR61" s="18">
        <f>'Ohio Intensities'!V61</f>
        <v>2.4746491881329171</v>
      </c>
      <c r="DS61" s="17">
        <f>Design!$I$24*'Area A'!DR61*Design!$I$23</f>
        <v>4.2563966035886205</v>
      </c>
      <c r="DT61" s="18">
        <v>0</v>
      </c>
      <c r="DU61" s="18">
        <v>0</v>
      </c>
      <c r="DV61" s="18">
        <f>Design!$I$22</f>
        <v>10</v>
      </c>
      <c r="DW61" s="18">
        <f t="shared" si="65"/>
        <v>4.2563966035886205</v>
      </c>
      <c r="DX61" s="18">
        <f t="shared" si="66"/>
        <v>65</v>
      </c>
      <c r="DY61" s="18">
        <f t="shared" si="67"/>
        <v>4.2563966035886205</v>
      </c>
      <c r="DZ61" s="18">
        <f t="shared" si="68"/>
        <v>75</v>
      </c>
      <c r="EA61" s="18">
        <v>0</v>
      </c>
      <c r="EB61" s="18">
        <f t="shared" si="69"/>
        <v>16599.946753995617</v>
      </c>
      <c r="EC61" s="18">
        <f t="shared" si="70"/>
        <v>-0.42563966035886203</v>
      </c>
      <c r="ED61" s="16">
        <f t="shared" si="71"/>
        <v>31.922974526914651</v>
      </c>
      <c r="EE61" s="17">
        <f>(Design!$N$72-'Area A'!ED61)/'Area A'!EC61</f>
        <v>68.304195390069779</v>
      </c>
      <c r="EF61" s="18">
        <v>0</v>
      </c>
      <c r="EG61" s="18">
        <v>0</v>
      </c>
      <c r="EH61" s="18">
        <f t="shared" si="72"/>
        <v>68.304195390069779</v>
      </c>
      <c r="EI61" s="18">
        <f t="shared" si="73"/>
        <v>68.304195390069779</v>
      </c>
      <c r="EJ61" s="18">
        <f>Design!$N$72</f>
        <v>2.85</v>
      </c>
      <c r="EK61" s="18">
        <f t="shared" si="74"/>
        <v>75</v>
      </c>
      <c r="EL61" s="18">
        <v>0</v>
      </c>
      <c r="EM61" s="16">
        <f t="shared" si="75"/>
        <v>6412.5</v>
      </c>
      <c r="EN61" s="19">
        <f t="shared" si="76"/>
        <v>10187.446753995617</v>
      </c>
      <c r="EO61" s="19">
        <f t="shared" si="77"/>
        <v>65</v>
      </c>
    </row>
    <row r="62" spans="1:145" x14ac:dyDescent="0.25">
      <c r="A62" s="68">
        <f t="shared" si="78"/>
        <v>66</v>
      </c>
      <c r="B62" s="18">
        <f>'Ohio Intensities'!B62</f>
        <v>1.1319152712164247</v>
      </c>
      <c r="C62" s="17">
        <f>Design!$I$24*'Area A'!B62*Design!$I$23</f>
        <v>1.9468942664922517</v>
      </c>
      <c r="D62" s="18">
        <v>0</v>
      </c>
      <c r="E62" s="18">
        <v>0</v>
      </c>
      <c r="F62" s="18">
        <f>Design!$I$22</f>
        <v>10</v>
      </c>
      <c r="G62" s="18">
        <f t="shared" si="2"/>
        <v>1.9468942664922517</v>
      </c>
      <c r="H62" s="18">
        <f t="shared" si="3"/>
        <v>66</v>
      </c>
      <c r="I62" s="18">
        <f t="shared" si="4"/>
        <v>1.9468942664922517</v>
      </c>
      <c r="J62" s="18">
        <f t="shared" si="5"/>
        <v>76</v>
      </c>
      <c r="K62" s="18">
        <v>0</v>
      </c>
      <c r="L62" s="18" t="str">
        <f t="shared" si="6"/>
        <v>N/A</v>
      </c>
      <c r="M62" s="18">
        <f t="shared" si="7"/>
        <v>-0.19468942664922517</v>
      </c>
      <c r="N62" s="16">
        <f t="shared" si="8"/>
        <v>14.796396425341111</v>
      </c>
      <c r="O62" s="17">
        <f>(Design!$N$67-'Area A'!N62)/'Area A'!M62</f>
        <v>65.470409177928715</v>
      </c>
      <c r="P62" s="18">
        <v>0</v>
      </c>
      <c r="Q62" s="18">
        <v>0</v>
      </c>
      <c r="R62" s="18">
        <f t="shared" si="9"/>
        <v>65.470409177928715</v>
      </c>
      <c r="S62" s="18">
        <f t="shared" si="10"/>
        <v>66</v>
      </c>
      <c r="T62" s="18">
        <f>Design!$N$67</f>
        <v>2.0499999999999998</v>
      </c>
      <c r="U62" s="18">
        <f t="shared" si="79"/>
        <v>76</v>
      </c>
      <c r="V62" s="18">
        <v>0</v>
      </c>
      <c r="W62" s="16">
        <f t="shared" si="11"/>
        <v>4673.9999999999991</v>
      </c>
      <c r="X62" s="19" t="str">
        <f t="shared" si="12"/>
        <v>N/A</v>
      </c>
      <c r="Y62" s="68">
        <f t="shared" si="80"/>
        <v>66</v>
      </c>
      <c r="Z62" s="18">
        <f>'Ohio Intensities'!F62</f>
        <v>1.4255236996437364</v>
      </c>
      <c r="AA62" s="17">
        <f>Design!$I$24*'Area A'!Z62*Design!$I$23</f>
        <v>2.4519007633872283</v>
      </c>
      <c r="AB62" s="18">
        <v>0</v>
      </c>
      <c r="AC62" s="18">
        <v>0</v>
      </c>
      <c r="AD62" s="18">
        <f>Design!$I$22</f>
        <v>10</v>
      </c>
      <c r="AE62" s="18">
        <f t="shared" si="13"/>
        <v>2.4519007633872283</v>
      </c>
      <c r="AF62" s="18">
        <f t="shared" si="14"/>
        <v>66</v>
      </c>
      <c r="AG62" s="18">
        <f t="shared" si="15"/>
        <v>2.4519007633872283</v>
      </c>
      <c r="AH62" s="18">
        <f t="shared" si="16"/>
        <v>76</v>
      </c>
      <c r="AI62" s="18">
        <v>0</v>
      </c>
      <c r="AJ62" s="18" t="str">
        <f t="shared" si="17"/>
        <v>N/A</v>
      </c>
      <c r="AK62" s="18">
        <f t="shared" si="18"/>
        <v>-0.24519007633872283</v>
      </c>
      <c r="AL62" s="16">
        <f t="shared" si="19"/>
        <v>18.634445801742935</v>
      </c>
      <c r="AM62" s="17">
        <f>(Design!$N$68-'Area A'!AL62)/'Area A'!AK62</f>
        <v>65.803828779161819</v>
      </c>
      <c r="AN62" s="18">
        <v>0</v>
      </c>
      <c r="AO62" s="18">
        <v>0</v>
      </c>
      <c r="AP62" s="18">
        <f t="shared" si="20"/>
        <v>65.803828779161819</v>
      </c>
      <c r="AQ62" s="18">
        <f t="shared" si="21"/>
        <v>66</v>
      </c>
      <c r="AR62" s="18">
        <f>Design!$N$68</f>
        <v>2.5</v>
      </c>
      <c r="AS62" s="18">
        <f t="shared" si="22"/>
        <v>76</v>
      </c>
      <c r="AT62" s="18">
        <v>0</v>
      </c>
      <c r="AU62" s="16">
        <f t="shared" si="23"/>
        <v>5700</v>
      </c>
      <c r="AV62" s="19" t="str">
        <f t="shared" si="24"/>
        <v>N/A</v>
      </c>
      <c r="AW62" s="68">
        <f t="shared" si="25"/>
        <v>66</v>
      </c>
      <c r="AX62" s="18">
        <f>'Ohio Intensities'!J62</f>
        <v>1.6553374654357922</v>
      </c>
      <c r="AY62" s="17">
        <f>Design!$I$24*'Area A'!AX62*Design!$I$23</f>
        <v>2.8471804405495642</v>
      </c>
      <c r="AZ62" s="18">
        <v>0</v>
      </c>
      <c r="BA62" s="18">
        <v>0</v>
      </c>
      <c r="BB62" s="18">
        <f>Design!$I$22</f>
        <v>10</v>
      </c>
      <c r="BC62" s="18">
        <f t="shared" si="26"/>
        <v>2.8471804405495642</v>
      </c>
      <c r="BD62" s="18">
        <f t="shared" si="27"/>
        <v>66</v>
      </c>
      <c r="BE62" s="18">
        <f t="shared" si="28"/>
        <v>2.8471804405495642</v>
      </c>
      <c r="BF62" s="18">
        <f t="shared" si="29"/>
        <v>76</v>
      </c>
      <c r="BG62" s="18">
        <v>0</v>
      </c>
      <c r="BH62" s="18" t="str">
        <f t="shared" si="30"/>
        <v>N/A</v>
      </c>
      <c r="BI62" s="18">
        <f t="shared" si="31"/>
        <v>-0.28471804405495643</v>
      </c>
      <c r="BJ62" s="16">
        <f t="shared" si="32"/>
        <v>21.63857134817669</v>
      </c>
      <c r="BK62" s="17">
        <f>(Design!$N$69-'Area A'!BJ62)/'Area A'!BI62</f>
        <v>65.990097011730342</v>
      </c>
      <c r="BL62" s="18">
        <v>0</v>
      </c>
      <c r="BM62" s="18">
        <v>0</v>
      </c>
      <c r="BN62" s="18">
        <f t="shared" si="33"/>
        <v>65.990097011730342</v>
      </c>
      <c r="BO62" s="18">
        <f t="shared" si="34"/>
        <v>66</v>
      </c>
      <c r="BP62" s="18">
        <f>Design!$N$69</f>
        <v>2.85</v>
      </c>
      <c r="BQ62" s="18">
        <f t="shared" si="35"/>
        <v>76</v>
      </c>
      <c r="BR62" s="18">
        <v>0</v>
      </c>
      <c r="BS62" s="16">
        <f t="shared" si="36"/>
        <v>6498</v>
      </c>
      <c r="BT62" s="19" t="str">
        <f t="shared" si="37"/>
        <v>N/A</v>
      </c>
      <c r="BU62" s="68">
        <f t="shared" si="38"/>
        <v>66</v>
      </c>
      <c r="BV62" s="18">
        <f>'Ohio Intensities'!N62</f>
        <v>1.9636337572260154</v>
      </c>
      <c r="BW62" s="17">
        <f>Design!$I$24*'Area A'!BV62*Design!$I$23</f>
        <v>3.3774500624287485</v>
      </c>
      <c r="BX62" s="18">
        <v>0</v>
      </c>
      <c r="BY62" s="18">
        <v>0</v>
      </c>
      <c r="BZ62" s="18">
        <f>Design!$I$22</f>
        <v>10</v>
      </c>
      <c r="CA62" s="18">
        <f t="shared" si="39"/>
        <v>3.3774500624287485</v>
      </c>
      <c r="CB62" s="18">
        <f t="shared" si="40"/>
        <v>66</v>
      </c>
      <c r="CC62" s="18">
        <f t="shared" si="41"/>
        <v>3.3774500624287485</v>
      </c>
      <c r="CD62" s="18">
        <f t="shared" si="42"/>
        <v>76</v>
      </c>
      <c r="CE62" s="18">
        <v>0</v>
      </c>
      <c r="CF62" s="18">
        <f t="shared" si="43"/>
        <v>13374.702247217843</v>
      </c>
      <c r="CG62" s="18">
        <f t="shared" si="44"/>
        <v>-0.33774500624287485</v>
      </c>
      <c r="CH62" s="16">
        <f t="shared" si="45"/>
        <v>25.668620474458489</v>
      </c>
      <c r="CI62" s="17">
        <f>(Design!$N$70-'Area A'!CH62)/'Area A'!CG62</f>
        <v>67.561681305953798</v>
      </c>
      <c r="CJ62" s="18">
        <v>0</v>
      </c>
      <c r="CK62" s="18">
        <v>0</v>
      </c>
      <c r="CL62" s="18">
        <f t="shared" si="46"/>
        <v>67.561681305953798</v>
      </c>
      <c r="CM62" s="18">
        <f t="shared" si="47"/>
        <v>67.561681305953798</v>
      </c>
      <c r="CN62" s="18">
        <f>Design!$N$70</f>
        <v>2.85</v>
      </c>
      <c r="CO62" s="18">
        <f t="shared" si="48"/>
        <v>76</v>
      </c>
      <c r="CP62" s="18">
        <v>0</v>
      </c>
      <c r="CQ62" s="16">
        <f t="shared" si="49"/>
        <v>6498</v>
      </c>
      <c r="CR62" s="19">
        <f t="shared" si="50"/>
        <v>6876.7022472178433</v>
      </c>
      <c r="CS62" s="68">
        <f t="shared" si="51"/>
        <v>66</v>
      </c>
      <c r="CT62" s="18">
        <f>'Ohio Intensities'!R62</f>
        <v>2.2051964947860347</v>
      </c>
      <c r="CU62" s="17">
        <f>Design!$I$24*'Area A'!CT62*Design!$I$23</f>
        <v>3.7929379710319822</v>
      </c>
      <c r="CV62" s="18">
        <v>0</v>
      </c>
      <c r="CW62" s="18">
        <v>0</v>
      </c>
      <c r="CX62" s="18">
        <f>Design!$I$22</f>
        <v>10</v>
      </c>
      <c r="CY62" s="18">
        <f t="shared" si="52"/>
        <v>3.7929379710319822</v>
      </c>
      <c r="CZ62" s="18">
        <f t="shared" si="53"/>
        <v>66</v>
      </c>
      <c r="DA62" s="18">
        <f t="shared" si="54"/>
        <v>3.7929379710319822</v>
      </c>
      <c r="DB62" s="18">
        <f t="shared" si="55"/>
        <v>76</v>
      </c>
      <c r="DC62" s="18">
        <v>0</v>
      </c>
      <c r="DD62" s="18">
        <f t="shared" si="56"/>
        <v>15020.03436528665</v>
      </c>
      <c r="DE62" s="18">
        <f t="shared" si="57"/>
        <v>-0.37929379710319822</v>
      </c>
      <c r="DF62" s="16">
        <f t="shared" si="58"/>
        <v>28.826328579843064</v>
      </c>
      <c r="DG62" s="17">
        <f>(Design!$N$71-'Area A'!DF62)/'Area A'!DE62</f>
        <v>68.486035833524127</v>
      </c>
      <c r="DH62" s="18">
        <v>0</v>
      </c>
      <c r="DI62" s="18">
        <v>0</v>
      </c>
      <c r="DJ62" s="18">
        <f t="shared" si="59"/>
        <v>68.486035833524127</v>
      </c>
      <c r="DK62" s="18">
        <f t="shared" si="60"/>
        <v>68.486035833524127</v>
      </c>
      <c r="DL62" s="18">
        <f>Design!$N$71</f>
        <v>2.85</v>
      </c>
      <c r="DM62" s="18">
        <f t="shared" si="61"/>
        <v>76</v>
      </c>
      <c r="DN62" s="18">
        <v>0</v>
      </c>
      <c r="DO62" s="16">
        <f t="shared" si="62"/>
        <v>6498.0000000000009</v>
      </c>
      <c r="DP62" s="19">
        <f t="shared" si="63"/>
        <v>8522.0343652866504</v>
      </c>
      <c r="DQ62" s="68">
        <f t="shared" si="64"/>
        <v>66</v>
      </c>
      <c r="DR62" s="18">
        <f>'Ohio Intensities'!V62</f>
        <v>2.4502190973164075</v>
      </c>
      <c r="DS62" s="17">
        <f>Design!$I$24*'Area A'!DR62*Design!$I$23</f>
        <v>4.2143768473842238</v>
      </c>
      <c r="DT62" s="18">
        <v>0</v>
      </c>
      <c r="DU62" s="18">
        <v>0</v>
      </c>
      <c r="DV62" s="18">
        <f>Design!$I$22</f>
        <v>10</v>
      </c>
      <c r="DW62" s="18">
        <f t="shared" si="65"/>
        <v>4.2143768473842238</v>
      </c>
      <c r="DX62" s="18">
        <f t="shared" si="66"/>
        <v>66</v>
      </c>
      <c r="DY62" s="18">
        <f t="shared" si="67"/>
        <v>4.2143768473842238</v>
      </c>
      <c r="DZ62" s="18">
        <f t="shared" si="68"/>
        <v>76</v>
      </c>
      <c r="EA62" s="18">
        <v>0</v>
      </c>
      <c r="EB62" s="18">
        <f t="shared" si="69"/>
        <v>16688.932315641527</v>
      </c>
      <c r="EC62" s="18">
        <f t="shared" si="70"/>
        <v>-0.42143768473842236</v>
      </c>
      <c r="ED62" s="16">
        <f t="shared" si="71"/>
        <v>32.029264040120097</v>
      </c>
      <c r="EE62" s="17">
        <f>(Design!$N$72-'Area A'!ED62)/'Area A'!EC62</f>
        <v>69.237434374742875</v>
      </c>
      <c r="EF62" s="18">
        <v>0</v>
      </c>
      <c r="EG62" s="18">
        <v>0</v>
      </c>
      <c r="EH62" s="18">
        <f t="shared" si="72"/>
        <v>69.237434374742875</v>
      </c>
      <c r="EI62" s="18">
        <f t="shared" si="73"/>
        <v>69.237434374742875</v>
      </c>
      <c r="EJ62" s="18">
        <f>Design!$N$72</f>
        <v>2.85</v>
      </c>
      <c r="EK62" s="18">
        <f t="shared" si="74"/>
        <v>76</v>
      </c>
      <c r="EL62" s="18">
        <v>0</v>
      </c>
      <c r="EM62" s="16">
        <f t="shared" si="75"/>
        <v>6498.0000000000009</v>
      </c>
      <c r="EN62" s="19">
        <f t="shared" si="76"/>
        <v>10190.932315641527</v>
      </c>
      <c r="EO62" s="19">
        <f t="shared" si="77"/>
        <v>66</v>
      </c>
    </row>
    <row r="63" spans="1:145" x14ac:dyDescent="0.25">
      <c r="A63" s="68">
        <f t="shared" si="78"/>
        <v>67</v>
      </c>
      <c r="B63" s="18">
        <f>'Ohio Intensities'!B63</f>
        <v>1.1191097223475115</v>
      </c>
      <c r="C63" s="17">
        <f>Design!$I$24*'Area A'!B63*Design!$I$23</f>
        <v>1.924868722437721</v>
      </c>
      <c r="D63" s="18">
        <v>0</v>
      </c>
      <c r="E63" s="18">
        <v>0</v>
      </c>
      <c r="F63" s="18">
        <f>Design!$I$22</f>
        <v>10</v>
      </c>
      <c r="G63" s="18">
        <f t="shared" si="2"/>
        <v>1.924868722437721</v>
      </c>
      <c r="H63" s="18">
        <f t="shared" si="3"/>
        <v>67</v>
      </c>
      <c r="I63" s="18">
        <f t="shared" si="4"/>
        <v>1.924868722437721</v>
      </c>
      <c r="J63" s="18">
        <f t="shared" si="5"/>
        <v>77</v>
      </c>
      <c r="K63" s="18">
        <v>0</v>
      </c>
      <c r="L63" s="18" t="str">
        <f t="shared" si="6"/>
        <v>N/A</v>
      </c>
      <c r="M63" s="18">
        <f t="shared" si="7"/>
        <v>-0.19248687224377209</v>
      </c>
      <c r="N63" s="16">
        <f t="shared" si="8"/>
        <v>14.821489162770451</v>
      </c>
      <c r="O63" s="17">
        <f>(Design!$N$67-'Area A'!N63)/'Area A'!M63</f>
        <v>66.349923056551049</v>
      </c>
      <c r="P63" s="18">
        <v>0</v>
      </c>
      <c r="Q63" s="18">
        <v>0</v>
      </c>
      <c r="R63" s="18">
        <f t="shared" si="9"/>
        <v>66.349923056551049</v>
      </c>
      <c r="S63" s="18">
        <f t="shared" si="10"/>
        <v>67</v>
      </c>
      <c r="T63" s="18">
        <f>Design!$N$67</f>
        <v>2.0499999999999998</v>
      </c>
      <c r="U63" s="18">
        <f t="shared" si="79"/>
        <v>77</v>
      </c>
      <c r="V63" s="18">
        <v>0</v>
      </c>
      <c r="W63" s="16">
        <f t="shared" si="11"/>
        <v>4735.5</v>
      </c>
      <c r="X63" s="19" t="str">
        <f t="shared" si="12"/>
        <v>N/A</v>
      </c>
      <c r="Y63" s="68">
        <f t="shared" si="80"/>
        <v>67</v>
      </c>
      <c r="Z63" s="18">
        <f>'Ohio Intensities'!F63</f>
        <v>1.4098046518163296</v>
      </c>
      <c r="AA63" s="17">
        <f>Design!$I$24*'Area A'!Z63*Design!$I$23</f>
        <v>2.4248640011240883</v>
      </c>
      <c r="AB63" s="18">
        <v>0</v>
      </c>
      <c r="AC63" s="18">
        <v>0</v>
      </c>
      <c r="AD63" s="18">
        <f>Design!$I$22</f>
        <v>10</v>
      </c>
      <c r="AE63" s="18">
        <f t="shared" si="13"/>
        <v>2.4248640011240883</v>
      </c>
      <c r="AF63" s="18">
        <f t="shared" si="14"/>
        <v>67</v>
      </c>
      <c r="AG63" s="18">
        <f t="shared" si="15"/>
        <v>2.4248640011240883</v>
      </c>
      <c r="AH63" s="18">
        <f t="shared" si="16"/>
        <v>77</v>
      </c>
      <c r="AI63" s="18">
        <v>0</v>
      </c>
      <c r="AJ63" s="18" t="str">
        <f t="shared" si="17"/>
        <v>N/A</v>
      </c>
      <c r="AK63" s="18">
        <f t="shared" si="18"/>
        <v>-0.24248640011240882</v>
      </c>
      <c r="AL63" s="16">
        <f t="shared" si="19"/>
        <v>18.671452808655481</v>
      </c>
      <c r="AM63" s="17">
        <f>(Design!$N$68-'Area A'!AL63)/'Area A'!AK63</f>
        <v>66.690143451999447</v>
      </c>
      <c r="AN63" s="18">
        <v>0</v>
      </c>
      <c r="AO63" s="18">
        <v>0</v>
      </c>
      <c r="AP63" s="18">
        <f t="shared" si="20"/>
        <v>66.690143451999447</v>
      </c>
      <c r="AQ63" s="18">
        <f t="shared" si="21"/>
        <v>67</v>
      </c>
      <c r="AR63" s="18">
        <f>Design!$N$68</f>
        <v>2.5</v>
      </c>
      <c r="AS63" s="18">
        <f t="shared" si="22"/>
        <v>77</v>
      </c>
      <c r="AT63" s="18">
        <v>0</v>
      </c>
      <c r="AU63" s="16">
        <f t="shared" si="23"/>
        <v>5775</v>
      </c>
      <c r="AV63" s="19" t="str">
        <f t="shared" si="24"/>
        <v>N/A</v>
      </c>
      <c r="AW63" s="68">
        <f t="shared" si="25"/>
        <v>67</v>
      </c>
      <c r="AX63" s="18">
        <f>'Ohio Intensities'!J63</f>
        <v>1.6374501212840478</v>
      </c>
      <c r="AY63" s="17">
        <f>Design!$I$24*'Area A'!AX63*Design!$I$23</f>
        <v>2.8164142086085637</v>
      </c>
      <c r="AZ63" s="18">
        <v>0</v>
      </c>
      <c r="BA63" s="18">
        <v>0</v>
      </c>
      <c r="BB63" s="18">
        <f>Design!$I$22</f>
        <v>10</v>
      </c>
      <c r="BC63" s="18">
        <f t="shared" si="26"/>
        <v>2.8164142086085637</v>
      </c>
      <c r="BD63" s="18">
        <f t="shared" si="27"/>
        <v>67</v>
      </c>
      <c r="BE63" s="18">
        <f t="shared" si="28"/>
        <v>2.8164142086085637</v>
      </c>
      <c r="BF63" s="18">
        <f t="shared" si="29"/>
        <v>77</v>
      </c>
      <c r="BG63" s="18">
        <v>0</v>
      </c>
      <c r="BH63" s="18" t="str">
        <f t="shared" si="30"/>
        <v>N/A</v>
      </c>
      <c r="BI63" s="18">
        <f t="shared" si="31"/>
        <v>-0.28164142086085636</v>
      </c>
      <c r="BJ63" s="16">
        <f t="shared" si="32"/>
        <v>21.68638940628594</v>
      </c>
      <c r="BK63" s="17">
        <f>(Design!$N$69-'Area A'!BJ63)/'Area A'!BI63</f>
        <v>66.88074981553217</v>
      </c>
      <c r="BL63" s="18">
        <v>0</v>
      </c>
      <c r="BM63" s="18">
        <v>0</v>
      </c>
      <c r="BN63" s="18">
        <f t="shared" si="33"/>
        <v>66.88074981553217</v>
      </c>
      <c r="BO63" s="18">
        <f t="shared" si="34"/>
        <v>67</v>
      </c>
      <c r="BP63" s="18">
        <f>Design!$N$69</f>
        <v>2.85</v>
      </c>
      <c r="BQ63" s="18">
        <f t="shared" si="35"/>
        <v>77</v>
      </c>
      <c r="BR63" s="18">
        <v>0</v>
      </c>
      <c r="BS63" s="16">
        <f t="shared" si="36"/>
        <v>6583.5</v>
      </c>
      <c r="BT63" s="19" t="str">
        <f t="shared" si="37"/>
        <v>N/A</v>
      </c>
      <c r="BU63" s="68">
        <f t="shared" si="38"/>
        <v>67</v>
      </c>
      <c r="BV63" s="18">
        <f>'Ohio Intensities'!N63</f>
        <v>1.9431921388479443</v>
      </c>
      <c r="BW63" s="17">
        <f>Design!$I$24*'Area A'!BV63*Design!$I$23</f>
        <v>3.3422904788184664</v>
      </c>
      <c r="BX63" s="18">
        <v>0</v>
      </c>
      <c r="BY63" s="18">
        <v>0</v>
      </c>
      <c r="BZ63" s="18">
        <f>Design!$I$22</f>
        <v>10</v>
      </c>
      <c r="CA63" s="18">
        <f t="shared" si="39"/>
        <v>3.3422904788184664</v>
      </c>
      <c r="CB63" s="18">
        <f t="shared" si="40"/>
        <v>67</v>
      </c>
      <c r="CC63" s="18">
        <f t="shared" si="41"/>
        <v>3.3422904788184664</v>
      </c>
      <c r="CD63" s="18">
        <f t="shared" si="42"/>
        <v>77</v>
      </c>
      <c r="CE63" s="18">
        <v>0</v>
      </c>
      <c r="CF63" s="18">
        <f t="shared" si="43"/>
        <v>13436.007724850235</v>
      </c>
      <c r="CG63" s="18">
        <f t="shared" si="44"/>
        <v>-0.33422904788184665</v>
      </c>
      <c r="CH63" s="16">
        <f t="shared" si="45"/>
        <v>25.735636686902193</v>
      </c>
      <c r="CI63" s="17">
        <f>(Design!$N$70-'Area A'!CH63)/'Area A'!CG63</f>
        <v>68.472913506286545</v>
      </c>
      <c r="CJ63" s="18">
        <v>0</v>
      </c>
      <c r="CK63" s="18">
        <v>0</v>
      </c>
      <c r="CL63" s="18">
        <f t="shared" si="46"/>
        <v>68.472913506286545</v>
      </c>
      <c r="CM63" s="18">
        <f t="shared" si="47"/>
        <v>68.472913506286545</v>
      </c>
      <c r="CN63" s="18">
        <f>Design!$N$70</f>
        <v>2.85</v>
      </c>
      <c r="CO63" s="18">
        <f t="shared" si="48"/>
        <v>77</v>
      </c>
      <c r="CP63" s="18">
        <v>0</v>
      </c>
      <c r="CQ63" s="16">
        <f t="shared" si="49"/>
        <v>6583.5000000000009</v>
      </c>
      <c r="CR63" s="19">
        <f t="shared" si="50"/>
        <v>6852.5077248502339</v>
      </c>
      <c r="CS63" s="68">
        <f t="shared" si="51"/>
        <v>67</v>
      </c>
      <c r="CT63" s="18">
        <f>'Ohio Intensities'!R63</f>
        <v>2.1829856401233152</v>
      </c>
      <c r="CU63" s="17">
        <f>Design!$I$24*'Area A'!CT63*Design!$I$23</f>
        <v>3.7547353010121043</v>
      </c>
      <c r="CV63" s="18">
        <v>0</v>
      </c>
      <c r="CW63" s="18">
        <v>0</v>
      </c>
      <c r="CX63" s="18">
        <f>Design!$I$22</f>
        <v>10</v>
      </c>
      <c r="CY63" s="18">
        <f t="shared" si="52"/>
        <v>3.7547353010121043</v>
      </c>
      <c r="CZ63" s="18">
        <f t="shared" si="53"/>
        <v>67</v>
      </c>
      <c r="DA63" s="18">
        <f t="shared" si="54"/>
        <v>3.7547353010121043</v>
      </c>
      <c r="DB63" s="18">
        <f t="shared" si="55"/>
        <v>77</v>
      </c>
      <c r="DC63" s="18">
        <v>0</v>
      </c>
      <c r="DD63" s="18">
        <f t="shared" si="56"/>
        <v>15094.035910068656</v>
      </c>
      <c r="DE63" s="18">
        <f t="shared" si="57"/>
        <v>-0.37547353010121043</v>
      </c>
      <c r="DF63" s="16">
        <f t="shared" si="58"/>
        <v>28.911461817793203</v>
      </c>
      <c r="DG63" s="17">
        <f>(Design!$N$71-'Area A'!DF63)/'Area A'!DE63</f>
        <v>69.409584773574394</v>
      </c>
      <c r="DH63" s="18">
        <v>0</v>
      </c>
      <c r="DI63" s="18">
        <v>0</v>
      </c>
      <c r="DJ63" s="18">
        <f t="shared" si="59"/>
        <v>69.409584773574394</v>
      </c>
      <c r="DK63" s="18">
        <f t="shared" si="60"/>
        <v>69.409584773574394</v>
      </c>
      <c r="DL63" s="18">
        <f>Design!$N$71</f>
        <v>2.85</v>
      </c>
      <c r="DM63" s="18">
        <f t="shared" si="61"/>
        <v>77</v>
      </c>
      <c r="DN63" s="18">
        <v>0</v>
      </c>
      <c r="DO63" s="16">
        <f t="shared" si="62"/>
        <v>6583.5</v>
      </c>
      <c r="DP63" s="19">
        <f t="shared" si="63"/>
        <v>8510.5359100686564</v>
      </c>
      <c r="DQ63" s="68">
        <f t="shared" si="64"/>
        <v>67</v>
      </c>
      <c r="DR63" s="18">
        <f>'Ohio Intensities'!V63</f>
        <v>2.4263427988156194</v>
      </c>
      <c r="DS63" s="17">
        <f>Design!$I$24*'Area A'!DR63*Design!$I$23</f>
        <v>4.1733096139628678</v>
      </c>
      <c r="DT63" s="18">
        <v>0</v>
      </c>
      <c r="DU63" s="18">
        <v>0</v>
      </c>
      <c r="DV63" s="18">
        <f>Design!$I$22</f>
        <v>10</v>
      </c>
      <c r="DW63" s="18">
        <f t="shared" si="65"/>
        <v>4.1733096139628678</v>
      </c>
      <c r="DX63" s="18">
        <f t="shared" si="66"/>
        <v>67</v>
      </c>
      <c r="DY63" s="18">
        <f t="shared" si="67"/>
        <v>4.1733096139628678</v>
      </c>
      <c r="DZ63" s="18">
        <f t="shared" si="68"/>
        <v>77</v>
      </c>
      <c r="EA63" s="18">
        <v>0</v>
      </c>
      <c r="EB63" s="18">
        <f t="shared" si="69"/>
        <v>16776.704648130726</v>
      </c>
      <c r="EC63" s="18">
        <f t="shared" si="70"/>
        <v>-0.41733096139628678</v>
      </c>
      <c r="ED63" s="16">
        <f t="shared" si="71"/>
        <v>32.134484027514077</v>
      </c>
      <c r="EE63" s="17">
        <f>(Design!$N$72-'Area A'!ED63)/'Area A'!EC63</f>
        <v>70.170887703935009</v>
      </c>
      <c r="EF63" s="18">
        <v>0</v>
      </c>
      <c r="EG63" s="18">
        <v>0</v>
      </c>
      <c r="EH63" s="18">
        <f t="shared" si="72"/>
        <v>70.170887703935009</v>
      </c>
      <c r="EI63" s="18">
        <f t="shared" si="73"/>
        <v>70.170887703935009</v>
      </c>
      <c r="EJ63" s="18">
        <f>Design!$N$72</f>
        <v>2.85</v>
      </c>
      <c r="EK63" s="18">
        <f t="shared" si="74"/>
        <v>77</v>
      </c>
      <c r="EL63" s="18">
        <v>0</v>
      </c>
      <c r="EM63" s="16">
        <f t="shared" si="75"/>
        <v>6583.5</v>
      </c>
      <c r="EN63" s="19">
        <f t="shared" si="76"/>
        <v>10193.204648130726</v>
      </c>
      <c r="EO63" s="19">
        <f t="shared" si="77"/>
        <v>67</v>
      </c>
    </row>
    <row r="64" spans="1:145" x14ac:dyDescent="0.25">
      <c r="A64" s="68">
        <f t="shared" si="78"/>
        <v>68</v>
      </c>
      <c r="B64" s="18">
        <f>'Ohio Intensities'!B64</f>
        <v>1.10661362111749</v>
      </c>
      <c r="C64" s="17">
        <f>Design!$I$24*'Area A'!B64*Design!$I$23</f>
        <v>1.9033754283220838</v>
      </c>
      <c r="D64" s="18">
        <v>0</v>
      </c>
      <c r="E64" s="18">
        <v>0</v>
      </c>
      <c r="F64" s="18">
        <f>Design!$I$22</f>
        <v>10</v>
      </c>
      <c r="G64" s="18">
        <f t="shared" si="2"/>
        <v>1.9033754283220838</v>
      </c>
      <c r="H64" s="18">
        <f t="shared" si="3"/>
        <v>68</v>
      </c>
      <c r="I64" s="18">
        <f t="shared" si="4"/>
        <v>1.9033754283220838</v>
      </c>
      <c r="J64" s="18">
        <f t="shared" si="5"/>
        <v>78</v>
      </c>
      <c r="K64" s="18">
        <v>0</v>
      </c>
      <c r="L64" s="18" t="str">
        <f t="shared" si="6"/>
        <v>N/A</v>
      </c>
      <c r="M64" s="18">
        <f t="shared" si="7"/>
        <v>-0.19033754283220838</v>
      </c>
      <c r="N64" s="16">
        <f t="shared" si="8"/>
        <v>14.846328340912255</v>
      </c>
      <c r="O64" s="17">
        <f>(Design!$N$67-'Area A'!N64)/'Area A'!M64</f>
        <v>67.229660268299398</v>
      </c>
      <c r="P64" s="18">
        <v>0</v>
      </c>
      <c r="Q64" s="18">
        <v>0</v>
      </c>
      <c r="R64" s="18">
        <f t="shared" si="9"/>
        <v>67.229660268299398</v>
      </c>
      <c r="S64" s="18">
        <f t="shared" si="10"/>
        <v>68</v>
      </c>
      <c r="T64" s="18">
        <f>Design!$N$67</f>
        <v>2.0499999999999998</v>
      </c>
      <c r="U64" s="18">
        <f t="shared" si="79"/>
        <v>78</v>
      </c>
      <c r="V64" s="18">
        <v>0</v>
      </c>
      <c r="W64" s="16">
        <f t="shared" si="11"/>
        <v>4796.9999999999991</v>
      </c>
      <c r="X64" s="19" t="str">
        <f t="shared" si="12"/>
        <v>N/A</v>
      </c>
      <c r="Y64" s="68">
        <f t="shared" si="80"/>
        <v>68</v>
      </c>
      <c r="Z64" s="18">
        <f>'Ohio Intensities'!F64</f>
        <v>1.3944577938450082</v>
      </c>
      <c r="AA64" s="17">
        <f>Design!$I$24*'Area A'!Z64*Design!$I$23</f>
        <v>2.3984674054134159</v>
      </c>
      <c r="AB64" s="18">
        <v>0</v>
      </c>
      <c r="AC64" s="18">
        <v>0</v>
      </c>
      <c r="AD64" s="18">
        <f>Design!$I$22</f>
        <v>10</v>
      </c>
      <c r="AE64" s="18">
        <f t="shared" si="13"/>
        <v>2.3984674054134159</v>
      </c>
      <c r="AF64" s="18">
        <f t="shared" si="14"/>
        <v>68</v>
      </c>
      <c r="AG64" s="18">
        <f t="shared" si="15"/>
        <v>2.3984674054134159</v>
      </c>
      <c r="AH64" s="18">
        <f t="shared" si="16"/>
        <v>78</v>
      </c>
      <c r="AI64" s="18">
        <v>0</v>
      </c>
      <c r="AJ64" s="18" t="str">
        <f t="shared" si="17"/>
        <v>N/A</v>
      </c>
      <c r="AK64" s="18">
        <f t="shared" si="18"/>
        <v>-0.23984674054134159</v>
      </c>
      <c r="AL64" s="16">
        <f t="shared" si="19"/>
        <v>18.708045762224646</v>
      </c>
      <c r="AM64" s="17">
        <f>(Design!$N$68-'Area A'!AL64)/'Area A'!AK64</f>
        <v>67.576677196623891</v>
      </c>
      <c r="AN64" s="18">
        <v>0</v>
      </c>
      <c r="AO64" s="18">
        <v>0</v>
      </c>
      <c r="AP64" s="18">
        <f t="shared" si="20"/>
        <v>67.576677196623891</v>
      </c>
      <c r="AQ64" s="18">
        <f t="shared" si="21"/>
        <v>68</v>
      </c>
      <c r="AR64" s="18">
        <f>Design!$N$68</f>
        <v>2.5</v>
      </c>
      <c r="AS64" s="18">
        <f t="shared" si="22"/>
        <v>78</v>
      </c>
      <c r="AT64" s="18">
        <v>0</v>
      </c>
      <c r="AU64" s="16">
        <f t="shared" si="23"/>
        <v>5850</v>
      </c>
      <c r="AV64" s="19" t="str">
        <f t="shared" si="24"/>
        <v>N/A</v>
      </c>
      <c r="AW64" s="68">
        <f t="shared" si="25"/>
        <v>68</v>
      </c>
      <c r="AX64" s="18">
        <f>'Ohio Intensities'!J64</f>
        <v>1.6199802666246361</v>
      </c>
      <c r="AY64" s="17">
        <f>Design!$I$24*'Area A'!AX64*Design!$I$23</f>
        <v>2.7863660585943757</v>
      </c>
      <c r="AZ64" s="18">
        <v>0</v>
      </c>
      <c r="BA64" s="18">
        <v>0</v>
      </c>
      <c r="BB64" s="18">
        <f>Design!$I$22</f>
        <v>10</v>
      </c>
      <c r="BC64" s="18">
        <f t="shared" si="26"/>
        <v>2.7863660585943757</v>
      </c>
      <c r="BD64" s="18">
        <f t="shared" si="27"/>
        <v>68</v>
      </c>
      <c r="BE64" s="18">
        <f t="shared" si="28"/>
        <v>2.7863660585943757</v>
      </c>
      <c r="BF64" s="18">
        <f t="shared" si="29"/>
        <v>78</v>
      </c>
      <c r="BG64" s="18">
        <v>0</v>
      </c>
      <c r="BH64" s="18" t="str">
        <f t="shared" si="30"/>
        <v>N/A</v>
      </c>
      <c r="BI64" s="18">
        <f t="shared" si="31"/>
        <v>-0.27863660585943756</v>
      </c>
      <c r="BJ64" s="16">
        <f t="shared" si="32"/>
        <v>21.73365525703613</v>
      </c>
      <c r="BK64" s="17">
        <f>(Design!$N$69-'Area A'!BJ64)/'Area A'!BI64</f>
        <v>67.771623899848507</v>
      </c>
      <c r="BL64" s="18">
        <v>0</v>
      </c>
      <c r="BM64" s="18">
        <v>0</v>
      </c>
      <c r="BN64" s="18">
        <f t="shared" si="33"/>
        <v>67.771623899848507</v>
      </c>
      <c r="BO64" s="18">
        <f t="shared" si="34"/>
        <v>68</v>
      </c>
      <c r="BP64" s="18">
        <f>Design!$N$69</f>
        <v>2.85</v>
      </c>
      <c r="BQ64" s="18">
        <f t="shared" si="35"/>
        <v>78</v>
      </c>
      <c r="BR64" s="18">
        <v>0</v>
      </c>
      <c r="BS64" s="16">
        <f t="shared" si="36"/>
        <v>6669</v>
      </c>
      <c r="BT64" s="19" t="str">
        <f t="shared" si="37"/>
        <v>N/A</v>
      </c>
      <c r="BU64" s="68">
        <f t="shared" si="38"/>
        <v>68</v>
      </c>
      <c r="BV64" s="18">
        <f>'Ohio Intensities'!N64</f>
        <v>1.9232196897571885</v>
      </c>
      <c r="BW64" s="17">
        <f>Design!$I$24*'Area A'!BV64*Design!$I$23</f>
        <v>3.3079378663823662</v>
      </c>
      <c r="BX64" s="18">
        <v>0</v>
      </c>
      <c r="BY64" s="18">
        <v>0</v>
      </c>
      <c r="BZ64" s="18">
        <f>Design!$I$22</f>
        <v>10</v>
      </c>
      <c r="CA64" s="18">
        <f t="shared" si="39"/>
        <v>3.3079378663823662</v>
      </c>
      <c r="CB64" s="18">
        <f t="shared" si="40"/>
        <v>68</v>
      </c>
      <c r="CC64" s="18">
        <f t="shared" si="41"/>
        <v>3.3079378663823662</v>
      </c>
      <c r="CD64" s="18">
        <f t="shared" si="42"/>
        <v>78</v>
      </c>
      <c r="CE64" s="18">
        <v>0</v>
      </c>
      <c r="CF64" s="18">
        <f t="shared" si="43"/>
        <v>13496.386494840055</v>
      </c>
      <c r="CG64" s="18">
        <f t="shared" si="44"/>
        <v>-0.33079378663823661</v>
      </c>
      <c r="CH64" s="16">
        <f t="shared" si="45"/>
        <v>25.801915357782455</v>
      </c>
      <c r="CI64" s="17">
        <f>(Design!$N$70-'Area A'!CH64)/'Area A'!CG64</f>
        <v>69.384360543879183</v>
      </c>
      <c r="CJ64" s="18">
        <v>0</v>
      </c>
      <c r="CK64" s="18">
        <v>0</v>
      </c>
      <c r="CL64" s="18">
        <f t="shared" si="46"/>
        <v>69.384360543879183</v>
      </c>
      <c r="CM64" s="18">
        <f t="shared" si="47"/>
        <v>69.384360543879183</v>
      </c>
      <c r="CN64" s="18">
        <f>Design!$N$70</f>
        <v>2.85</v>
      </c>
      <c r="CO64" s="18">
        <f t="shared" si="48"/>
        <v>78</v>
      </c>
      <c r="CP64" s="18">
        <v>0</v>
      </c>
      <c r="CQ64" s="16">
        <f t="shared" si="49"/>
        <v>6669</v>
      </c>
      <c r="CR64" s="19">
        <f t="shared" si="50"/>
        <v>6827.3864948400551</v>
      </c>
      <c r="CS64" s="68">
        <f t="shared" si="51"/>
        <v>68</v>
      </c>
      <c r="CT64" s="18">
        <f>'Ohio Intensities'!R64</f>
        <v>2.1612780861585268</v>
      </c>
      <c r="CU64" s="17">
        <f>Design!$I$24*'Area A'!CT64*Design!$I$23</f>
        <v>3.7173983081926685</v>
      </c>
      <c r="CV64" s="18">
        <v>0</v>
      </c>
      <c r="CW64" s="18">
        <v>0</v>
      </c>
      <c r="CX64" s="18">
        <f>Design!$I$22</f>
        <v>10</v>
      </c>
      <c r="CY64" s="18">
        <f t="shared" si="52"/>
        <v>3.7173983081926685</v>
      </c>
      <c r="CZ64" s="18">
        <f t="shared" si="53"/>
        <v>68</v>
      </c>
      <c r="DA64" s="18">
        <f t="shared" si="54"/>
        <v>3.7173983081926685</v>
      </c>
      <c r="DB64" s="18">
        <f t="shared" si="55"/>
        <v>78</v>
      </c>
      <c r="DC64" s="18">
        <v>0</v>
      </c>
      <c r="DD64" s="18">
        <f t="shared" si="56"/>
        <v>15166.985097426086</v>
      </c>
      <c r="DE64" s="18">
        <f t="shared" si="57"/>
        <v>-0.37173983081926687</v>
      </c>
      <c r="DF64" s="16">
        <f t="shared" si="58"/>
        <v>28.995706803902813</v>
      </c>
      <c r="DG64" s="17">
        <f>(Design!$N$71-'Area A'!DF64)/'Area A'!DE64</f>
        <v>70.333347777882807</v>
      </c>
      <c r="DH64" s="18">
        <v>0</v>
      </c>
      <c r="DI64" s="18">
        <v>0</v>
      </c>
      <c r="DJ64" s="18">
        <f t="shared" si="59"/>
        <v>70.333347777882807</v>
      </c>
      <c r="DK64" s="18">
        <f t="shared" si="60"/>
        <v>70.333347777882807</v>
      </c>
      <c r="DL64" s="18">
        <f>Design!$N$71</f>
        <v>2.85</v>
      </c>
      <c r="DM64" s="18">
        <f t="shared" si="61"/>
        <v>78</v>
      </c>
      <c r="DN64" s="18">
        <v>0</v>
      </c>
      <c r="DO64" s="16">
        <f t="shared" si="62"/>
        <v>6669</v>
      </c>
      <c r="DP64" s="19">
        <f t="shared" si="63"/>
        <v>8497.9850974260862</v>
      </c>
      <c r="DQ64" s="68">
        <f t="shared" si="64"/>
        <v>68</v>
      </c>
      <c r="DR64" s="18">
        <f>'Ohio Intensities'!V64</f>
        <v>2.403000833305903</v>
      </c>
      <c r="DS64" s="17">
        <f>Design!$I$24*'Area A'!DR64*Design!$I$23</f>
        <v>4.1331614332861557</v>
      </c>
      <c r="DT64" s="18">
        <v>0</v>
      </c>
      <c r="DU64" s="18">
        <v>0</v>
      </c>
      <c r="DV64" s="18">
        <f>Design!$I$22</f>
        <v>10</v>
      </c>
      <c r="DW64" s="18">
        <f t="shared" si="65"/>
        <v>4.1331614332861557</v>
      </c>
      <c r="DX64" s="18">
        <f t="shared" si="66"/>
        <v>68</v>
      </c>
      <c r="DY64" s="18">
        <f t="shared" si="67"/>
        <v>4.1331614332861557</v>
      </c>
      <c r="DZ64" s="18">
        <f t="shared" si="68"/>
        <v>78</v>
      </c>
      <c r="EA64" s="18">
        <v>0</v>
      </c>
      <c r="EB64" s="18">
        <f t="shared" si="69"/>
        <v>16863.298647807518</v>
      </c>
      <c r="EC64" s="18">
        <f t="shared" si="70"/>
        <v>-0.41331614332861555</v>
      </c>
      <c r="ED64" s="16">
        <f t="shared" si="71"/>
        <v>32.238659179632016</v>
      </c>
      <c r="EE64" s="17">
        <f>(Design!$N$72-'Area A'!ED64)/'Area A'!EC64</f>
        <v>71.10455193681112</v>
      </c>
      <c r="EF64" s="18">
        <v>0</v>
      </c>
      <c r="EG64" s="18">
        <v>0</v>
      </c>
      <c r="EH64" s="18">
        <f t="shared" si="72"/>
        <v>71.10455193681112</v>
      </c>
      <c r="EI64" s="18">
        <f t="shared" si="73"/>
        <v>71.10455193681112</v>
      </c>
      <c r="EJ64" s="18">
        <f>Design!$N$72</f>
        <v>2.85</v>
      </c>
      <c r="EK64" s="18">
        <f t="shared" si="74"/>
        <v>78</v>
      </c>
      <c r="EL64" s="18">
        <v>0</v>
      </c>
      <c r="EM64" s="16">
        <f t="shared" si="75"/>
        <v>6669</v>
      </c>
      <c r="EN64" s="19">
        <f t="shared" si="76"/>
        <v>10194.298647807518</v>
      </c>
      <c r="EO64" s="19">
        <f t="shared" si="77"/>
        <v>68</v>
      </c>
    </row>
    <row r="65" spans="1:145" x14ac:dyDescent="0.25">
      <c r="A65" s="68">
        <f t="shared" si="78"/>
        <v>69</v>
      </c>
      <c r="B65" s="18">
        <f>'Ohio Intensities'!B65</f>
        <v>1.0944156147327513</v>
      </c>
      <c r="C65" s="17">
        <f>Design!$I$24*'Area A'!B65*Design!$I$23</f>
        <v>1.8823948573403333</v>
      </c>
      <c r="D65" s="18">
        <v>0</v>
      </c>
      <c r="E65" s="18">
        <v>0</v>
      </c>
      <c r="F65" s="18">
        <f>Design!$I$22</f>
        <v>10</v>
      </c>
      <c r="G65" s="18">
        <f t="shared" si="2"/>
        <v>1.8823948573403333</v>
      </c>
      <c r="H65" s="18">
        <f t="shared" si="3"/>
        <v>69</v>
      </c>
      <c r="I65" s="18">
        <f t="shared" si="4"/>
        <v>1.8823948573403333</v>
      </c>
      <c r="J65" s="18">
        <f t="shared" si="5"/>
        <v>79</v>
      </c>
      <c r="K65" s="18">
        <v>0</v>
      </c>
      <c r="L65" s="18" t="str">
        <f t="shared" si="6"/>
        <v>N/A</v>
      </c>
      <c r="M65" s="18">
        <f t="shared" si="7"/>
        <v>-0.18823948573403332</v>
      </c>
      <c r="N65" s="16">
        <f t="shared" si="8"/>
        <v>14.870919372988633</v>
      </c>
      <c r="O65" s="17">
        <f>(Design!$N$67-'Area A'!N65)/'Area A'!M65</f>
        <v>68.109617506624105</v>
      </c>
      <c r="P65" s="18">
        <v>0</v>
      </c>
      <c r="Q65" s="18">
        <v>0</v>
      </c>
      <c r="R65" s="18">
        <f t="shared" si="9"/>
        <v>68.109617506624105</v>
      </c>
      <c r="S65" s="18">
        <f t="shared" si="10"/>
        <v>69</v>
      </c>
      <c r="T65" s="18">
        <f>Design!$N$67</f>
        <v>2.0499999999999998</v>
      </c>
      <c r="U65" s="18">
        <f t="shared" si="79"/>
        <v>79</v>
      </c>
      <c r="V65" s="18">
        <v>0</v>
      </c>
      <c r="W65" s="16">
        <f t="shared" si="11"/>
        <v>4858.5</v>
      </c>
      <c r="X65" s="19" t="str">
        <f t="shared" si="12"/>
        <v>N/A</v>
      </c>
      <c r="Y65" s="68">
        <f t="shared" si="80"/>
        <v>69</v>
      </c>
      <c r="Z65" s="18">
        <f>'Ohio Intensities'!F65</f>
        <v>1.3794697235848796</v>
      </c>
      <c r="AA65" s="17">
        <f>Design!$I$24*'Area A'!Z65*Design!$I$23</f>
        <v>2.3726879245659944</v>
      </c>
      <c r="AB65" s="18">
        <v>0</v>
      </c>
      <c r="AC65" s="18">
        <v>0</v>
      </c>
      <c r="AD65" s="18">
        <f>Design!$I$22</f>
        <v>10</v>
      </c>
      <c r="AE65" s="18">
        <f t="shared" si="13"/>
        <v>2.3726879245659944</v>
      </c>
      <c r="AF65" s="18">
        <f t="shared" si="14"/>
        <v>69</v>
      </c>
      <c r="AG65" s="18">
        <f t="shared" si="15"/>
        <v>2.3726879245659944</v>
      </c>
      <c r="AH65" s="18">
        <f t="shared" si="16"/>
        <v>79</v>
      </c>
      <c r="AI65" s="18">
        <v>0</v>
      </c>
      <c r="AJ65" s="18" t="str">
        <f t="shared" si="17"/>
        <v>N/A</v>
      </c>
      <c r="AK65" s="18">
        <f t="shared" si="18"/>
        <v>-0.23726879245659943</v>
      </c>
      <c r="AL65" s="16">
        <f t="shared" si="19"/>
        <v>18.744234604071355</v>
      </c>
      <c r="AM65" s="17">
        <f>(Design!$N$68-'Area A'!AL65)/'Area A'!AK65</f>
        <v>68.463426799134183</v>
      </c>
      <c r="AN65" s="18">
        <v>0</v>
      </c>
      <c r="AO65" s="18">
        <v>0</v>
      </c>
      <c r="AP65" s="18">
        <f t="shared" si="20"/>
        <v>68.463426799134183</v>
      </c>
      <c r="AQ65" s="18">
        <f t="shared" si="21"/>
        <v>69</v>
      </c>
      <c r="AR65" s="18">
        <f>Design!$N$68</f>
        <v>2.5</v>
      </c>
      <c r="AS65" s="18">
        <f t="shared" si="22"/>
        <v>79</v>
      </c>
      <c r="AT65" s="18">
        <v>0</v>
      </c>
      <c r="AU65" s="16">
        <f t="shared" si="23"/>
        <v>5925</v>
      </c>
      <c r="AV65" s="19" t="str">
        <f t="shared" si="24"/>
        <v>N/A</v>
      </c>
      <c r="AW65" s="68">
        <f t="shared" si="25"/>
        <v>69</v>
      </c>
      <c r="AX65" s="18">
        <f>'Ohio Intensities'!J65</f>
        <v>1.6029130553632249</v>
      </c>
      <c r="AY65" s="17">
        <f>Design!$I$24*'Area A'!AX65*Design!$I$23</f>
        <v>2.7570104552247487</v>
      </c>
      <c r="AZ65" s="18">
        <v>0</v>
      </c>
      <c r="BA65" s="18">
        <v>0</v>
      </c>
      <c r="BB65" s="18">
        <f>Design!$I$22</f>
        <v>10</v>
      </c>
      <c r="BC65" s="18">
        <f t="shared" si="26"/>
        <v>2.7570104552247487</v>
      </c>
      <c r="BD65" s="18">
        <f t="shared" si="27"/>
        <v>69</v>
      </c>
      <c r="BE65" s="18">
        <f t="shared" si="28"/>
        <v>2.7570104552247487</v>
      </c>
      <c r="BF65" s="18">
        <f t="shared" si="29"/>
        <v>79</v>
      </c>
      <c r="BG65" s="18">
        <v>0</v>
      </c>
      <c r="BH65" s="18" t="str">
        <f t="shared" si="30"/>
        <v>N/A</v>
      </c>
      <c r="BI65" s="18">
        <f t="shared" si="31"/>
        <v>-0.27570104552247487</v>
      </c>
      <c r="BJ65" s="16">
        <f t="shared" si="32"/>
        <v>21.780382596275516</v>
      </c>
      <c r="BK65" s="17">
        <f>(Design!$N$69-'Area A'!BJ65)/'Area A'!BI65</f>
        <v>68.662716024166571</v>
      </c>
      <c r="BL65" s="18">
        <v>0</v>
      </c>
      <c r="BM65" s="18">
        <v>0</v>
      </c>
      <c r="BN65" s="18">
        <f t="shared" si="33"/>
        <v>68.662716024166571</v>
      </c>
      <c r="BO65" s="18">
        <f t="shared" si="34"/>
        <v>69</v>
      </c>
      <c r="BP65" s="18">
        <f>Design!$N$69</f>
        <v>2.85</v>
      </c>
      <c r="BQ65" s="18">
        <f t="shared" si="35"/>
        <v>79</v>
      </c>
      <c r="BR65" s="18">
        <v>0</v>
      </c>
      <c r="BS65" s="16">
        <f t="shared" si="36"/>
        <v>6754.5</v>
      </c>
      <c r="BT65" s="19" t="str">
        <f t="shared" si="37"/>
        <v>N/A</v>
      </c>
      <c r="BU65" s="68">
        <f t="shared" si="38"/>
        <v>69</v>
      </c>
      <c r="BV65" s="18">
        <f>'Ohio Intensities'!N65</f>
        <v>1.9036999048635064</v>
      </c>
      <c r="BW65" s="17">
        <f>Design!$I$24*'Area A'!BV65*Design!$I$23</f>
        <v>3.2743638363652332</v>
      </c>
      <c r="BX65" s="18">
        <v>0</v>
      </c>
      <c r="BY65" s="18">
        <v>0</v>
      </c>
      <c r="BZ65" s="18">
        <f>Design!$I$22</f>
        <v>10</v>
      </c>
      <c r="CA65" s="18">
        <f t="shared" si="39"/>
        <v>3.2743638363652332</v>
      </c>
      <c r="CB65" s="18">
        <f t="shared" si="40"/>
        <v>69</v>
      </c>
      <c r="CC65" s="18">
        <f t="shared" si="41"/>
        <v>3.2743638363652332</v>
      </c>
      <c r="CD65" s="18">
        <f t="shared" si="42"/>
        <v>79</v>
      </c>
      <c r="CE65" s="18">
        <v>0</v>
      </c>
      <c r="CF65" s="18">
        <f t="shared" si="43"/>
        <v>13555.866282552066</v>
      </c>
      <c r="CG65" s="18">
        <f t="shared" si="44"/>
        <v>-0.32743638363652333</v>
      </c>
      <c r="CH65" s="16">
        <f t="shared" si="45"/>
        <v>25.867474307285342</v>
      </c>
      <c r="CI65" s="17">
        <f>(Design!$N$70-'Area A'!CH65)/'Area A'!CG65</f>
        <v>70.296019188986349</v>
      </c>
      <c r="CJ65" s="18">
        <v>0</v>
      </c>
      <c r="CK65" s="18">
        <v>0</v>
      </c>
      <c r="CL65" s="18">
        <f t="shared" si="46"/>
        <v>70.296019188986349</v>
      </c>
      <c r="CM65" s="18">
        <f t="shared" si="47"/>
        <v>70.296019188986349</v>
      </c>
      <c r="CN65" s="18">
        <f>Design!$N$70</f>
        <v>2.85</v>
      </c>
      <c r="CO65" s="18">
        <f t="shared" si="48"/>
        <v>79</v>
      </c>
      <c r="CP65" s="18">
        <v>0</v>
      </c>
      <c r="CQ65" s="16">
        <f t="shared" si="49"/>
        <v>6754.5</v>
      </c>
      <c r="CR65" s="19">
        <f t="shared" si="50"/>
        <v>6801.366282552066</v>
      </c>
      <c r="CS65" s="68">
        <f t="shared" si="51"/>
        <v>69</v>
      </c>
      <c r="CT65" s="18">
        <f>'Ohio Intensities'!R65</f>
        <v>2.1400562515205146</v>
      </c>
      <c r="CU65" s="17">
        <f>Design!$I$24*'Area A'!CT65*Design!$I$23</f>
        <v>3.6808967526152876</v>
      </c>
      <c r="CV65" s="18">
        <v>0</v>
      </c>
      <c r="CW65" s="18">
        <v>0</v>
      </c>
      <c r="CX65" s="18">
        <f>Design!$I$22</f>
        <v>10</v>
      </c>
      <c r="CY65" s="18">
        <f t="shared" si="52"/>
        <v>3.6808967526152876</v>
      </c>
      <c r="CZ65" s="18">
        <f t="shared" si="53"/>
        <v>69</v>
      </c>
      <c r="DA65" s="18">
        <f t="shared" si="54"/>
        <v>3.6808967526152876</v>
      </c>
      <c r="DB65" s="18">
        <f t="shared" si="55"/>
        <v>79</v>
      </c>
      <c r="DC65" s="18">
        <v>0</v>
      </c>
      <c r="DD65" s="18">
        <f t="shared" si="56"/>
        <v>15238.91255582729</v>
      </c>
      <c r="DE65" s="18">
        <f t="shared" si="57"/>
        <v>-0.36808967526152875</v>
      </c>
      <c r="DF65" s="16">
        <f t="shared" si="58"/>
        <v>29.079084345660771</v>
      </c>
      <c r="DG65" s="17">
        <f>(Design!$N$71-'Area A'!DF65)/'Area A'!DE65</f>
        <v>71.257321539988681</v>
      </c>
      <c r="DH65" s="18">
        <v>0</v>
      </c>
      <c r="DI65" s="18">
        <v>0</v>
      </c>
      <c r="DJ65" s="18">
        <f t="shared" si="59"/>
        <v>71.257321539988681</v>
      </c>
      <c r="DK65" s="18">
        <f t="shared" si="60"/>
        <v>71.257321539988681</v>
      </c>
      <c r="DL65" s="18">
        <f>Design!$N$71</f>
        <v>2.85</v>
      </c>
      <c r="DM65" s="18">
        <f t="shared" si="61"/>
        <v>79</v>
      </c>
      <c r="DN65" s="18">
        <v>0</v>
      </c>
      <c r="DO65" s="16">
        <f t="shared" si="62"/>
        <v>6754.5</v>
      </c>
      <c r="DP65" s="19">
        <f t="shared" si="63"/>
        <v>8484.4125558272899</v>
      </c>
      <c r="DQ65" s="68">
        <f t="shared" si="64"/>
        <v>69</v>
      </c>
      <c r="DR65" s="18">
        <f>'Ohio Intensities'!V65</f>
        <v>2.3801746617728008</v>
      </c>
      <c r="DS65" s="17">
        <f>Design!$I$24*'Area A'!DR65*Design!$I$23</f>
        <v>4.0939004182492198</v>
      </c>
      <c r="DT65" s="18">
        <v>0</v>
      </c>
      <c r="DU65" s="18">
        <v>0</v>
      </c>
      <c r="DV65" s="18">
        <f>Design!$I$22</f>
        <v>10</v>
      </c>
      <c r="DW65" s="18">
        <f t="shared" si="65"/>
        <v>4.0939004182492198</v>
      </c>
      <c r="DX65" s="18">
        <f t="shared" si="66"/>
        <v>69</v>
      </c>
      <c r="DY65" s="18">
        <f t="shared" si="67"/>
        <v>4.0939004182492198</v>
      </c>
      <c r="DZ65" s="18">
        <f t="shared" si="68"/>
        <v>79</v>
      </c>
      <c r="EA65" s="18">
        <v>0</v>
      </c>
      <c r="EB65" s="18">
        <f t="shared" si="69"/>
        <v>16948.747731551772</v>
      </c>
      <c r="EC65" s="18">
        <f t="shared" si="70"/>
        <v>-0.409390041824922</v>
      </c>
      <c r="ED65" s="16">
        <f t="shared" si="71"/>
        <v>32.341813304168838</v>
      </c>
      <c r="EE65" s="17">
        <f>(Design!$N$72-'Area A'!ED65)/'Area A'!EC65</f>
        <v>72.038423730837053</v>
      </c>
      <c r="EF65" s="18">
        <v>0</v>
      </c>
      <c r="EG65" s="18">
        <v>0</v>
      </c>
      <c r="EH65" s="18">
        <f t="shared" si="72"/>
        <v>72.038423730837053</v>
      </c>
      <c r="EI65" s="18">
        <f t="shared" si="73"/>
        <v>72.038423730837053</v>
      </c>
      <c r="EJ65" s="18">
        <f>Design!$N$72</f>
        <v>2.85</v>
      </c>
      <c r="EK65" s="18">
        <f t="shared" si="74"/>
        <v>79</v>
      </c>
      <c r="EL65" s="18">
        <v>0</v>
      </c>
      <c r="EM65" s="16">
        <f t="shared" si="75"/>
        <v>6754.5</v>
      </c>
      <c r="EN65" s="19">
        <f t="shared" si="76"/>
        <v>10194.247731551772</v>
      </c>
      <c r="EO65" s="19">
        <f t="shared" si="77"/>
        <v>69</v>
      </c>
    </row>
    <row r="66" spans="1:145" x14ac:dyDescent="0.25">
      <c r="A66" s="68">
        <f t="shared" si="78"/>
        <v>70</v>
      </c>
      <c r="B66" s="18">
        <f>'Ohio Intensities'!B66</f>
        <v>1.0825049054626514</v>
      </c>
      <c r="C66" s="17">
        <f>Design!$I$24*'Area A'!B66*Design!$I$23</f>
        <v>1.8619084373957617</v>
      </c>
      <c r="D66" s="18">
        <v>0</v>
      </c>
      <c r="E66" s="18">
        <v>0</v>
      </c>
      <c r="F66" s="18">
        <f>Design!$I$22</f>
        <v>10</v>
      </c>
      <c r="G66" s="18">
        <f t="shared" si="2"/>
        <v>1.8619084373957617</v>
      </c>
      <c r="H66" s="18">
        <f t="shared" si="3"/>
        <v>70</v>
      </c>
      <c r="I66" s="18">
        <f t="shared" si="4"/>
        <v>1.8619084373957617</v>
      </c>
      <c r="J66" s="18">
        <f t="shared" si="5"/>
        <v>80</v>
      </c>
      <c r="K66" s="18">
        <v>0</v>
      </c>
      <c r="L66" s="18" t="str">
        <f t="shared" si="6"/>
        <v>N/A</v>
      </c>
      <c r="M66" s="18">
        <f t="shared" si="7"/>
        <v>-0.18619084373957617</v>
      </c>
      <c r="N66" s="16">
        <f t="shared" si="8"/>
        <v>14.895267499166094</v>
      </c>
      <c r="O66" s="17">
        <f>(Design!$N$67-'Area A'!N66)/'Area A'!M66</f>
        <v>68.989791555661455</v>
      </c>
      <c r="P66" s="18">
        <v>0</v>
      </c>
      <c r="Q66" s="18">
        <v>0</v>
      </c>
      <c r="R66" s="18">
        <f t="shared" si="9"/>
        <v>68.989791555661455</v>
      </c>
      <c r="S66" s="18">
        <f t="shared" si="10"/>
        <v>70</v>
      </c>
      <c r="T66" s="18">
        <f>Design!$N$67</f>
        <v>2.0499999999999998</v>
      </c>
      <c r="U66" s="18">
        <f t="shared" si="79"/>
        <v>80</v>
      </c>
      <c r="V66" s="18">
        <v>0</v>
      </c>
      <c r="W66" s="16">
        <f t="shared" si="11"/>
        <v>4920</v>
      </c>
      <c r="X66" s="19" t="str">
        <f t="shared" si="12"/>
        <v>N/A</v>
      </c>
      <c r="Y66" s="68">
        <f t="shared" si="80"/>
        <v>70</v>
      </c>
      <c r="Z66" s="18">
        <f>'Ohio Intensities'!F66</f>
        <v>1.3648276826307908</v>
      </c>
      <c r="AA66" s="17">
        <f>Design!$I$24*'Area A'!Z66*Design!$I$23</f>
        <v>2.3475036141249617</v>
      </c>
      <c r="AB66" s="18">
        <v>0</v>
      </c>
      <c r="AC66" s="18">
        <v>0</v>
      </c>
      <c r="AD66" s="18">
        <f>Design!$I$22</f>
        <v>10</v>
      </c>
      <c r="AE66" s="18">
        <f t="shared" si="13"/>
        <v>2.3475036141249617</v>
      </c>
      <c r="AF66" s="18">
        <f t="shared" si="14"/>
        <v>70</v>
      </c>
      <c r="AG66" s="18">
        <f t="shared" si="15"/>
        <v>2.3475036141249617</v>
      </c>
      <c r="AH66" s="18">
        <f t="shared" si="16"/>
        <v>80</v>
      </c>
      <c r="AI66" s="18">
        <v>0</v>
      </c>
      <c r="AJ66" s="18" t="str">
        <f t="shared" si="17"/>
        <v>N/A</v>
      </c>
      <c r="AK66" s="18">
        <f t="shared" si="18"/>
        <v>-0.23475036141249617</v>
      </c>
      <c r="AL66" s="16">
        <f t="shared" si="19"/>
        <v>18.780028912999693</v>
      </c>
      <c r="AM66" s="17">
        <f>(Design!$N$68-'Area A'!AL66)/'Area A'!AK66</f>
        <v>69.350389132704777</v>
      </c>
      <c r="AN66" s="18">
        <v>0</v>
      </c>
      <c r="AO66" s="18">
        <v>0</v>
      </c>
      <c r="AP66" s="18">
        <f t="shared" si="20"/>
        <v>69.350389132704777</v>
      </c>
      <c r="AQ66" s="18">
        <f t="shared" si="21"/>
        <v>70</v>
      </c>
      <c r="AR66" s="18">
        <f>Design!$N$68</f>
        <v>2.5</v>
      </c>
      <c r="AS66" s="18">
        <f t="shared" si="22"/>
        <v>80</v>
      </c>
      <c r="AT66" s="18">
        <v>0</v>
      </c>
      <c r="AU66" s="16">
        <f t="shared" si="23"/>
        <v>6000</v>
      </c>
      <c r="AV66" s="19" t="str">
        <f t="shared" si="24"/>
        <v>N/A</v>
      </c>
      <c r="AW66" s="68">
        <f t="shared" si="25"/>
        <v>70</v>
      </c>
      <c r="AX66" s="18">
        <f>'Ohio Intensities'!J66</f>
        <v>1.5862343462813842</v>
      </c>
      <c r="AY66" s="17">
        <f>Design!$I$24*'Area A'!AX66*Design!$I$23</f>
        <v>2.7283230756039827</v>
      </c>
      <c r="AZ66" s="18">
        <v>0</v>
      </c>
      <c r="BA66" s="18">
        <v>0</v>
      </c>
      <c r="BB66" s="18">
        <f>Design!$I$22</f>
        <v>10</v>
      </c>
      <c r="BC66" s="18">
        <f t="shared" si="26"/>
        <v>2.7283230756039827</v>
      </c>
      <c r="BD66" s="18">
        <f t="shared" si="27"/>
        <v>70</v>
      </c>
      <c r="BE66" s="18">
        <f t="shared" si="28"/>
        <v>2.7283230756039827</v>
      </c>
      <c r="BF66" s="18">
        <f t="shared" si="29"/>
        <v>80</v>
      </c>
      <c r="BG66" s="18">
        <v>0</v>
      </c>
      <c r="BH66" s="18" t="str">
        <f t="shared" si="30"/>
        <v>N/A</v>
      </c>
      <c r="BI66" s="18">
        <f t="shared" si="31"/>
        <v>-0.27283230756039828</v>
      </c>
      <c r="BJ66" s="16">
        <f t="shared" si="32"/>
        <v>21.826584604831861</v>
      </c>
      <c r="BK66" s="17">
        <f>(Design!$N$69-'Area A'!BJ66)/'Area A'!BI66</f>
        <v>69.554023035306827</v>
      </c>
      <c r="BL66" s="18">
        <v>0</v>
      </c>
      <c r="BM66" s="18">
        <v>0</v>
      </c>
      <c r="BN66" s="18">
        <f t="shared" si="33"/>
        <v>69.554023035306827</v>
      </c>
      <c r="BO66" s="18">
        <f t="shared" si="34"/>
        <v>70</v>
      </c>
      <c r="BP66" s="18">
        <f>Design!$N$69</f>
        <v>2.85</v>
      </c>
      <c r="BQ66" s="18">
        <f t="shared" si="35"/>
        <v>80</v>
      </c>
      <c r="BR66" s="18">
        <v>0</v>
      </c>
      <c r="BS66" s="16">
        <f t="shared" si="36"/>
        <v>6840.0000000000009</v>
      </c>
      <c r="BT66" s="19" t="str">
        <f t="shared" si="37"/>
        <v>N/A</v>
      </c>
      <c r="BU66" s="68">
        <f t="shared" si="38"/>
        <v>70</v>
      </c>
      <c r="BV66" s="18">
        <f>'Ohio Intensities'!N66</f>
        <v>1.8846170565472176</v>
      </c>
      <c r="BW66" s="17">
        <f>Design!$I$24*'Area A'!BV66*Design!$I$23</f>
        <v>3.2415413372612161</v>
      </c>
      <c r="BX66" s="18">
        <v>0</v>
      </c>
      <c r="BY66" s="18">
        <v>0</v>
      </c>
      <c r="BZ66" s="18">
        <f>Design!$I$22</f>
        <v>10</v>
      </c>
      <c r="CA66" s="18">
        <f t="shared" si="39"/>
        <v>3.2415413372612161</v>
      </c>
      <c r="CB66" s="18">
        <f t="shared" si="40"/>
        <v>70</v>
      </c>
      <c r="CC66" s="18">
        <f t="shared" si="41"/>
        <v>3.2415413372612161</v>
      </c>
      <c r="CD66" s="18">
        <f t="shared" si="42"/>
        <v>80</v>
      </c>
      <c r="CE66" s="18">
        <v>0</v>
      </c>
      <c r="CF66" s="18">
        <f t="shared" si="43"/>
        <v>13614.473616497107</v>
      </c>
      <c r="CG66" s="18">
        <f t="shared" si="44"/>
        <v>-0.32415413372612162</v>
      </c>
      <c r="CH66" s="16">
        <f t="shared" si="45"/>
        <v>25.932330698089729</v>
      </c>
      <c r="CI66" s="17">
        <f>(Design!$N$70-'Area A'!CH66)/'Area A'!CG66</f>
        <v>71.207886300139023</v>
      </c>
      <c r="CJ66" s="18">
        <v>0</v>
      </c>
      <c r="CK66" s="18">
        <v>0</v>
      </c>
      <c r="CL66" s="18">
        <f t="shared" si="46"/>
        <v>71.207886300139023</v>
      </c>
      <c r="CM66" s="18">
        <f t="shared" si="47"/>
        <v>71.207886300139023</v>
      </c>
      <c r="CN66" s="18">
        <f>Design!$N$70</f>
        <v>2.85</v>
      </c>
      <c r="CO66" s="18">
        <f t="shared" si="48"/>
        <v>80</v>
      </c>
      <c r="CP66" s="18">
        <v>0</v>
      </c>
      <c r="CQ66" s="16">
        <f t="shared" si="49"/>
        <v>6840</v>
      </c>
      <c r="CR66" s="19">
        <f t="shared" si="50"/>
        <v>6774.4736164971073</v>
      </c>
      <c r="CS66" s="68">
        <f t="shared" si="51"/>
        <v>70</v>
      </c>
      <c r="CT66" s="18">
        <f>'Ohio Intensities'!R66</f>
        <v>2.1193033794019911</v>
      </c>
      <c r="CU66" s="17">
        <f>Design!$I$24*'Area A'!CT66*Design!$I$23</f>
        <v>3.6452018125714272</v>
      </c>
      <c r="CV66" s="18">
        <v>0</v>
      </c>
      <c r="CW66" s="18">
        <v>0</v>
      </c>
      <c r="CX66" s="18">
        <f>Design!$I$22</f>
        <v>10</v>
      </c>
      <c r="CY66" s="18">
        <f t="shared" si="52"/>
        <v>3.6452018125714272</v>
      </c>
      <c r="CZ66" s="18">
        <f t="shared" si="53"/>
        <v>70</v>
      </c>
      <c r="DA66" s="18">
        <f t="shared" si="54"/>
        <v>3.6452018125714272</v>
      </c>
      <c r="DB66" s="18">
        <f t="shared" si="55"/>
        <v>80</v>
      </c>
      <c r="DC66" s="18">
        <v>0</v>
      </c>
      <c r="DD66" s="18">
        <f t="shared" si="56"/>
        <v>15309.847612799995</v>
      </c>
      <c r="DE66" s="18">
        <f t="shared" si="57"/>
        <v>-0.36452018125714269</v>
      </c>
      <c r="DF66" s="16">
        <f t="shared" si="58"/>
        <v>29.161614500571417</v>
      </c>
      <c r="DG66" s="17">
        <f>(Design!$N$71-'Area A'!DF66)/'Area A'!DE66</f>
        <v>72.181502845271737</v>
      </c>
      <c r="DH66" s="18">
        <v>0</v>
      </c>
      <c r="DI66" s="18">
        <v>0</v>
      </c>
      <c r="DJ66" s="18">
        <f t="shared" si="59"/>
        <v>72.181502845271737</v>
      </c>
      <c r="DK66" s="18">
        <f t="shared" si="60"/>
        <v>72.181502845271737</v>
      </c>
      <c r="DL66" s="18">
        <f>Design!$N$71</f>
        <v>2.85</v>
      </c>
      <c r="DM66" s="18">
        <f t="shared" si="61"/>
        <v>80</v>
      </c>
      <c r="DN66" s="18">
        <v>0</v>
      </c>
      <c r="DO66" s="16">
        <f t="shared" si="62"/>
        <v>6840</v>
      </c>
      <c r="DP66" s="19">
        <f t="shared" si="63"/>
        <v>8469.8476127999947</v>
      </c>
      <c r="DQ66" s="68">
        <f t="shared" si="64"/>
        <v>70</v>
      </c>
      <c r="DR66" s="18">
        <f>'Ohio Intensities'!V66</f>
        <v>2.3578466110781013</v>
      </c>
      <c r="DS66" s="17">
        <f>Design!$I$24*'Area A'!DR66*Design!$I$23</f>
        <v>4.0554961710543367</v>
      </c>
      <c r="DT66" s="18">
        <v>0</v>
      </c>
      <c r="DU66" s="18">
        <v>0</v>
      </c>
      <c r="DV66" s="18">
        <f>Design!$I$22</f>
        <v>10</v>
      </c>
      <c r="DW66" s="18">
        <f t="shared" si="65"/>
        <v>4.0554961710543367</v>
      </c>
      <c r="DX66" s="18">
        <f t="shared" si="66"/>
        <v>70</v>
      </c>
      <c r="DY66" s="18">
        <f t="shared" si="67"/>
        <v>4.0554961710543367</v>
      </c>
      <c r="DZ66" s="18">
        <f t="shared" si="68"/>
        <v>80</v>
      </c>
      <c r="EA66" s="18">
        <v>0</v>
      </c>
      <c r="EB66" s="18">
        <f t="shared" si="69"/>
        <v>17033.083918428216</v>
      </c>
      <c r="EC66" s="18">
        <f t="shared" si="70"/>
        <v>-0.40554961710543369</v>
      </c>
      <c r="ED66" s="16">
        <f t="shared" si="71"/>
        <v>32.443969368434693</v>
      </c>
      <c r="EE66" s="17">
        <f>(Design!$N$72-'Area A'!ED66)/'Area A'!EC66</f>
        <v>72.972499837771835</v>
      </c>
      <c r="EF66" s="18">
        <v>0</v>
      </c>
      <c r="EG66" s="18">
        <v>0</v>
      </c>
      <c r="EH66" s="18">
        <f t="shared" si="72"/>
        <v>72.972499837771835</v>
      </c>
      <c r="EI66" s="18">
        <f t="shared" si="73"/>
        <v>72.972499837771835</v>
      </c>
      <c r="EJ66" s="18">
        <f>Design!$N$72</f>
        <v>2.85</v>
      </c>
      <c r="EK66" s="18">
        <f t="shared" si="74"/>
        <v>80</v>
      </c>
      <c r="EL66" s="18">
        <v>0</v>
      </c>
      <c r="EM66" s="16">
        <f t="shared" si="75"/>
        <v>6840.0000000000009</v>
      </c>
      <c r="EN66" s="19">
        <f t="shared" si="76"/>
        <v>10193.083918428216</v>
      </c>
      <c r="EO66" s="19">
        <f t="shared" si="77"/>
        <v>70</v>
      </c>
    </row>
    <row r="67" spans="1:145" x14ac:dyDescent="0.25">
      <c r="A67" s="68">
        <f t="shared" si="78"/>
        <v>71</v>
      </c>
      <c r="B67" s="18">
        <f>'Ohio Intensities'!B67</f>
        <v>1.0708712168962613</v>
      </c>
      <c r="C67" s="17">
        <f>Design!$I$24*'Area A'!B67*Design!$I$23</f>
        <v>1.8418984930615705</v>
      </c>
      <c r="D67" s="18">
        <v>0</v>
      </c>
      <c r="E67" s="18">
        <v>0</v>
      </c>
      <c r="F67" s="18">
        <f>Design!$I$22</f>
        <v>10</v>
      </c>
      <c r="G67" s="18">
        <f t="shared" si="2"/>
        <v>1.8418984930615705</v>
      </c>
      <c r="H67" s="18">
        <f t="shared" si="3"/>
        <v>71</v>
      </c>
      <c r="I67" s="18">
        <f t="shared" si="4"/>
        <v>1.8418984930615705</v>
      </c>
      <c r="J67" s="18">
        <f t="shared" si="5"/>
        <v>81</v>
      </c>
      <c r="K67" s="18">
        <v>0</v>
      </c>
      <c r="L67" s="18" t="str">
        <f t="shared" si="6"/>
        <v>N/A</v>
      </c>
      <c r="M67" s="18">
        <f t="shared" si="7"/>
        <v>-0.18418984930615706</v>
      </c>
      <c r="N67" s="16">
        <f t="shared" si="8"/>
        <v>14.919377793798722</v>
      </c>
      <c r="O67" s="17">
        <f>(Design!$N$67-'Area A'!N67)/'Area A'!M67</f>
        <v>69.870179286630901</v>
      </c>
      <c r="P67" s="18">
        <v>0</v>
      </c>
      <c r="Q67" s="18">
        <v>0</v>
      </c>
      <c r="R67" s="18">
        <f t="shared" si="9"/>
        <v>69.870179286630901</v>
      </c>
      <c r="S67" s="18">
        <f t="shared" si="10"/>
        <v>71</v>
      </c>
      <c r="T67" s="18">
        <f>Design!$N$67</f>
        <v>2.0499999999999998</v>
      </c>
      <c r="U67" s="18">
        <f t="shared" si="79"/>
        <v>81</v>
      </c>
      <c r="V67" s="18">
        <v>0</v>
      </c>
      <c r="W67" s="16">
        <f t="shared" si="11"/>
        <v>4981.4999999999991</v>
      </c>
      <c r="X67" s="19" t="str">
        <f t="shared" si="12"/>
        <v>N/A</v>
      </c>
      <c r="Y67" s="68">
        <f t="shared" si="80"/>
        <v>71</v>
      </c>
      <c r="Z67" s="18">
        <f>'Ohio Intensities'!F67</f>
        <v>1.3505195178473828</v>
      </c>
      <c r="AA67" s="17">
        <f>Design!$I$24*'Area A'!Z67*Design!$I$23</f>
        <v>2.3228935706975</v>
      </c>
      <c r="AB67" s="18">
        <v>0</v>
      </c>
      <c r="AC67" s="18">
        <v>0</v>
      </c>
      <c r="AD67" s="18">
        <f>Design!$I$22</f>
        <v>10</v>
      </c>
      <c r="AE67" s="18">
        <f t="shared" si="13"/>
        <v>2.3228935706975</v>
      </c>
      <c r="AF67" s="18">
        <f t="shared" si="14"/>
        <v>71</v>
      </c>
      <c r="AG67" s="18">
        <f t="shared" si="15"/>
        <v>2.3228935706975</v>
      </c>
      <c r="AH67" s="18">
        <f t="shared" si="16"/>
        <v>81</v>
      </c>
      <c r="AI67" s="18">
        <v>0</v>
      </c>
      <c r="AJ67" s="18" t="str">
        <f t="shared" si="17"/>
        <v>N/A</v>
      </c>
      <c r="AK67" s="18">
        <f t="shared" si="18"/>
        <v>-0.23228935706975001</v>
      </c>
      <c r="AL67" s="16">
        <f t="shared" si="19"/>
        <v>18.81543792264975</v>
      </c>
      <c r="AM67" s="17">
        <f>(Design!$N$68-'Area A'!AL67)/'Area A'!AK67</f>
        <v>70.237561154171516</v>
      </c>
      <c r="AN67" s="18">
        <v>0</v>
      </c>
      <c r="AO67" s="18">
        <v>0</v>
      </c>
      <c r="AP67" s="18">
        <f t="shared" si="20"/>
        <v>70.237561154171516</v>
      </c>
      <c r="AQ67" s="18">
        <f t="shared" si="21"/>
        <v>71</v>
      </c>
      <c r="AR67" s="18">
        <f>Design!$N$68</f>
        <v>2.5</v>
      </c>
      <c r="AS67" s="18">
        <f t="shared" si="22"/>
        <v>81</v>
      </c>
      <c r="AT67" s="18">
        <v>0</v>
      </c>
      <c r="AU67" s="16">
        <f t="shared" si="23"/>
        <v>6075</v>
      </c>
      <c r="AV67" s="19" t="str">
        <f t="shared" si="24"/>
        <v>N/A</v>
      </c>
      <c r="AW67" s="68">
        <f t="shared" si="25"/>
        <v>71</v>
      </c>
      <c r="AX67" s="18">
        <f>'Ohio Intensities'!J67</f>
        <v>1.5699306613739055</v>
      </c>
      <c r="AY67" s="17">
        <f>Design!$I$24*'Area A'!AX67*Design!$I$23</f>
        <v>2.7002807375631193</v>
      </c>
      <c r="AZ67" s="18">
        <v>0</v>
      </c>
      <c r="BA67" s="18">
        <v>0</v>
      </c>
      <c r="BB67" s="18">
        <f>Design!$I$22</f>
        <v>10</v>
      </c>
      <c r="BC67" s="18">
        <f t="shared" si="26"/>
        <v>2.7002807375631193</v>
      </c>
      <c r="BD67" s="18">
        <f t="shared" si="27"/>
        <v>71</v>
      </c>
      <c r="BE67" s="18">
        <f t="shared" si="28"/>
        <v>2.7002807375631193</v>
      </c>
      <c r="BF67" s="18">
        <f t="shared" si="29"/>
        <v>81</v>
      </c>
      <c r="BG67" s="18">
        <v>0</v>
      </c>
      <c r="BH67" s="18" t="str">
        <f t="shared" si="30"/>
        <v>N/A</v>
      </c>
      <c r="BI67" s="18">
        <f t="shared" si="31"/>
        <v>-0.27002807375631194</v>
      </c>
      <c r="BJ67" s="16">
        <f t="shared" si="32"/>
        <v>21.872273974261265</v>
      </c>
      <c r="BK67" s="17">
        <f>(Design!$N$69-'Area A'!BJ67)/'Area A'!BI67</f>
        <v>70.445541864021152</v>
      </c>
      <c r="BL67" s="18">
        <v>0</v>
      </c>
      <c r="BM67" s="18">
        <v>0</v>
      </c>
      <c r="BN67" s="18">
        <f t="shared" si="33"/>
        <v>70.445541864021152</v>
      </c>
      <c r="BO67" s="18">
        <f t="shared" si="34"/>
        <v>71</v>
      </c>
      <c r="BP67" s="18">
        <f>Design!$N$69</f>
        <v>2.85</v>
      </c>
      <c r="BQ67" s="18">
        <f t="shared" si="35"/>
        <v>81</v>
      </c>
      <c r="BR67" s="18">
        <v>0</v>
      </c>
      <c r="BS67" s="16">
        <f t="shared" si="36"/>
        <v>6925.5</v>
      </c>
      <c r="BT67" s="19" t="str">
        <f t="shared" si="37"/>
        <v>N/A</v>
      </c>
      <c r="BU67" s="68">
        <f t="shared" si="38"/>
        <v>71</v>
      </c>
      <c r="BV67" s="18">
        <f>'Ohio Intensities'!N67</f>
        <v>1.8659561489911745</v>
      </c>
      <c r="BW67" s="17">
        <f>Design!$I$24*'Area A'!BV67*Design!$I$23</f>
        <v>3.209444576264822</v>
      </c>
      <c r="BX67" s="18">
        <v>0</v>
      </c>
      <c r="BY67" s="18">
        <v>0</v>
      </c>
      <c r="BZ67" s="18">
        <f>Design!$I$22</f>
        <v>10</v>
      </c>
      <c r="CA67" s="18">
        <f t="shared" si="39"/>
        <v>3.209444576264822</v>
      </c>
      <c r="CB67" s="18">
        <f t="shared" si="40"/>
        <v>71</v>
      </c>
      <c r="CC67" s="18">
        <f t="shared" si="41"/>
        <v>3.209444576264822</v>
      </c>
      <c r="CD67" s="18">
        <f t="shared" si="42"/>
        <v>81</v>
      </c>
      <c r="CE67" s="18">
        <v>0</v>
      </c>
      <c r="CF67" s="18">
        <f t="shared" si="43"/>
        <v>13672.233894888141</v>
      </c>
      <c r="CG67" s="18">
        <f t="shared" si="44"/>
        <v>-0.32094445762648222</v>
      </c>
      <c r="CH67" s="16">
        <f t="shared" si="45"/>
        <v>25.996501067745058</v>
      </c>
      <c r="CI67" s="17">
        <f>(Design!$N$70-'Area A'!CH67)/'Area A'!CG67</f>
        <v>72.119958820672778</v>
      </c>
      <c r="CJ67" s="18">
        <v>0</v>
      </c>
      <c r="CK67" s="18">
        <v>0</v>
      </c>
      <c r="CL67" s="18">
        <f t="shared" si="46"/>
        <v>72.119958820672778</v>
      </c>
      <c r="CM67" s="18">
        <f t="shared" si="47"/>
        <v>72.119958820672778</v>
      </c>
      <c r="CN67" s="18">
        <f>Design!$N$70</f>
        <v>2.85</v>
      </c>
      <c r="CO67" s="18">
        <f t="shared" si="48"/>
        <v>81</v>
      </c>
      <c r="CP67" s="18">
        <v>0</v>
      </c>
      <c r="CQ67" s="16">
        <f t="shared" si="49"/>
        <v>6925.5000000000009</v>
      </c>
      <c r="CR67" s="19">
        <f t="shared" si="50"/>
        <v>6746.7338948881397</v>
      </c>
      <c r="CS67" s="68">
        <f t="shared" si="51"/>
        <v>71</v>
      </c>
      <c r="CT67" s="18">
        <f>'Ohio Intensities'!R67</f>
        <v>2.0990034892611629</v>
      </c>
      <c r="CU67" s="17">
        <f>Design!$I$24*'Area A'!CT67*Design!$I$23</f>
        <v>3.6102860015292024</v>
      </c>
      <c r="CV67" s="18">
        <v>0</v>
      </c>
      <c r="CW67" s="18">
        <v>0</v>
      </c>
      <c r="CX67" s="18">
        <f>Design!$I$22</f>
        <v>10</v>
      </c>
      <c r="CY67" s="18">
        <f t="shared" si="52"/>
        <v>3.6102860015292024</v>
      </c>
      <c r="CZ67" s="18">
        <f t="shared" si="53"/>
        <v>71</v>
      </c>
      <c r="DA67" s="18">
        <f t="shared" si="54"/>
        <v>3.6102860015292024</v>
      </c>
      <c r="DB67" s="18">
        <f t="shared" si="55"/>
        <v>81</v>
      </c>
      <c r="DC67" s="18">
        <v>0</v>
      </c>
      <c r="DD67" s="18">
        <f t="shared" si="56"/>
        <v>15379.818366514402</v>
      </c>
      <c r="DE67" s="18">
        <f t="shared" si="57"/>
        <v>-0.36102860015292026</v>
      </c>
      <c r="DF67" s="16">
        <f t="shared" si="58"/>
        <v>29.243316612386543</v>
      </c>
      <c r="DG67" s="17">
        <f>(Design!$N$71-'Area A'!DF67)/'Area A'!DE67</f>
        <v>73.105888567296802</v>
      </c>
      <c r="DH67" s="18">
        <v>0</v>
      </c>
      <c r="DI67" s="18">
        <v>0</v>
      </c>
      <c r="DJ67" s="18">
        <f t="shared" si="59"/>
        <v>73.105888567296802</v>
      </c>
      <c r="DK67" s="18">
        <f t="shared" si="60"/>
        <v>73.105888567296802</v>
      </c>
      <c r="DL67" s="18">
        <f>Design!$N$71</f>
        <v>2.85</v>
      </c>
      <c r="DM67" s="18">
        <f t="shared" si="61"/>
        <v>81</v>
      </c>
      <c r="DN67" s="18">
        <v>0</v>
      </c>
      <c r="DO67" s="16">
        <f t="shared" si="62"/>
        <v>6925.5</v>
      </c>
      <c r="DP67" s="19">
        <f t="shared" si="63"/>
        <v>8454.3183665144024</v>
      </c>
      <c r="DQ67" s="68">
        <f t="shared" si="64"/>
        <v>71</v>
      </c>
      <c r="DR67" s="18">
        <f>'Ohio Intensities'!V67</f>
        <v>2.3359998233749026</v>
      </c>
      <c r="DS67" s="17">
        <f>Design!$I$24*'Area A'!DR67*Design!$I$23</f>
        <v>4.0179196962048351</v>
      </c>
      <c r="DT67" s="18">
        <v>0</v>
      </c>
      <c r="DU67" s="18">
        <v>0</v>
      </c>
      <c r="DV67" s="18">
        <f>Design!$I$22</f>
        <v>10</v>
      </c>
      <c r="DW67" s="18">
        <f t="shared" si="65"/>
        <v>4.0179196962048351</v>
      </c>
      <c r="DX67" s="18">
        <f t="shared" si="66"/>
        <v>71</v>
      </c>
      <c r="DY67" s="18">
        <f t="shared" si="67"/>
        <v>4.0179196962048351</v>
      </c>
      <c r="DZ67" s="18">
        <f t="shared" si="68"/>
        <v>81</v>
      </c>
      <c r="EA67" s="18">
        <v>0</v>
      </c>
      <c r="EB67" s="18">
        <f t="shared" si="69"/>
        <v>17116.337905832595</v>
      </c>
      <c r="EC67" s="18">
        <f t="shared" si="70"/>
        <v>-0.40179196962048352</v>
      </c>
      <c r="ED67" s="16">
        <f t="shared" si="71"/>
        <v>32.545149539259164</v>
      </c>
      <c r="EE67" s="17">
        <f>(Design!$N$72-'Area A'!ED67)/'Area A'!EC67</f>
        <v>73.906777099870865</v>
      </c>
      <c r="EF67" s="18">
        <v>0</v>
      </c>
      <c r="EG67" s="18">
        <v>0</v>
      </c>
      <c r="EH67" s="18">
        <f t="shared" si="72"/>
        <v>73.906777099870865</v>
      </c>
      <c r="EI67" s="18">
        <f t="shared" si="73"/>
        <v>73.906777099870865</v>
      </c>
      <c r="EJ67" s="18">
        <f>Design!$N$72</f>
        <v>2.85</v>
      </c>
      <c r="EK67" s="18">
        <f t="shared" si="74"/>
        <v>81</v>
      </c>
      <c r="EL67" s="18">
        <v>0</v>
      </c>
      <c r="EM67" s="16">
        <f t="shared" si="75"/>
        <v>6925.5</v>
      </c>
      <c r="EN67" s="19">
        <f t="shared" si="76"/>
        <v>10190.837905832595</v>
      </c>
      <c r="EO67" s="19">
        <f t="shared" si="77"/>
        <v>71</v>
      </c>
    </row>
    <row r="68" spans="1:145" x14ac:dyDescent="0.25">
      <c r="A68" s="68">
        <f t="shared" si="78"/>
        <v>72</v>
      </c>
      <c r="B68" s="18">
        <f>'Ohio Intensities'!B68</f>
        <v>1.059504762642038</v>
      </c>
      <c r="C68" s="17">
        <f>Design!$I$24*'Area A'!B68*Design!$I$23</f>
        <v>1.8223481917443065</v>
      </c>
      <c r="D68" s="18">
        <v>0</v>
      </c>
      <c r="E68" s="18">
        <v>0</v>
      </c>
      <c r="F68" s="18">
        <f>Design!$I$22</f>
        <v>10</v>
      </c>
      <c r="G68" s="18">
        <f t="shared" si="2"/>
        <v>1.8223481917443065</v>
      </c>
      <c r="H68" s="18">
        <f t="shared" si="3"/>
        <v>72</v>
      </c>
      <c r="I68" s="18">
        <f t="shared" si="4"/>
        <v>1.8223481917443065</v>
      </c>
      <c r="J68" s="18">
        <f t="shared" si="5"/>
        <v>82</v>
      </c>
      <c r="K68" s="18">
        <v>0</v>
      </c>
      <c r="L68" s="18" t="str">
        <f t="shared" si="6"/>
        <v>N/A</v>
      </c>
      <c r="M68" s="18">
        <f t="shared" si="7"/>
        <v>-0.18223481917443066</v>
      </c>
      <c r="N68" s="16">
        <f t="shared" si="8"/>
        <v>14.943255172303314</v>
      </c>
      <c r="O68" s="17">
        <f>(Design!$N$67-'Area A'!N68)/'Area A'!M68</f>
        <v>70.750777654418542</v>
      </c>
      <c r="P68" s="18">
        <v>0</v>
      </c>
      <c r="Q68" s="18">
        <v>0</v>
      </c>
      <c r="R68" s="18">
        <f t="shared" si="9"/>
        <v>70.750777654418542</v>
      </c>
      <c r="S68" s="18">
        <f t="shared" si="10"/>
        <v>72</v>
      </c>
      <c r="T68" s="18">
        <f>Design!$N$67</f>
        <v>2.0499999999999998</v>
      </c>
      <c r="U68" s="18">
        <f t="shared" si="79"/>
        <v>82</v>
      </c>
      <c r="V68" s="18">
        <v>0</v>
      </c>
      <c r="W68" s="16">
        <f t="shared" si="11"/>
        <v>5043</v>
      </c>
      <c r="X68" s="19" t="str">
        <f t="shared" si="12"/>
        <v>N/A</v>
      </c>
      <c r="Y68" s="68">
        <f t="shared" si="80"/>
        <v>72</v>
      </c>
      <c r="Z68" s="18">
        <f>'Ohio Intensities'!F68</f>
        <v>1.3365336456382964</v>
      </c>
      <c r="AA68" s="17">
        <f>Design!$I$24*'Area A'!Z68*Design!$I$23</f>
        <v>2.2988378704978714</v>
      </c>
      <c r="AB68" s="18">
        <v>0</v>
      </c>
      <c r="AC68" s="18">
        <v>0</v>
      </c>
      <c r="AD68" s="18">
        <f>Design!$I$22</f>
        <v>10</v>
      </c>
      <c r="AE68" s="18">
        <f t="shared" si="13"/>
        <v>2.2988378704978714</v>
      </c>
      <c r="AF68" s="18">
        <f t="shared" si="14"/>
        <v>72</v>
      </c>
      <c r="AG68" s="18">
        <f t="shared" si="15"/>
        <v>2.2988378704978714</v>
      </c>
      <c r="AH68" s="18">
        <f t="shared" si="16"/>
        <v>82</v>
      </c>
      <c r="AI68" s="18">
        <v>0</v>
      </c>
      <c r="AJ68" s="18" t="str">
        <f t="shared" si="17"/>
        <v>N/A</v>
      </c>
      <c r="AK68" s="18">
        <f t="shared" si="18"/>
        <v>-0.22988378704978712</v>
      </c>
      <c r="AL68" s="16">
        <f t="shared" si="19"/>
        <v>18.850470538082543</v>
      </c>
      <c r="AM68" s="17">
        <f>(Design!$N$68-'Area A'!AL68)/'Area A'!AK68</f>
        <v>71.124939900791858</v>
      </c>
      <c r="AN68" s="18">
        <v>0</v>
      </c>
      <c r="AO68" s="18">
        <v>0</v>
      </c>
      <c r="AP68" s="18">
        <f t="shared" si="20"/>
        <v>71.124939900791858</v>
      </c>
      <c r="AQ68" s="18">
        <f t="shared" si="21"/>
        <v>72</v>
      </c>
      <c r="AR68" s="18">
        <f>Design!$N$68</f>
        <v>2.5</v>
      </c>
      <c r="AS68" s="18">
        <f t="shared" si="22"/>
        <v>82</v>
      </c>
      <c r="AT68" s="18">
        <v>0</v>
      </c>
      <c r="AU68" s="16">
        <f t="shared" si="23"/>
        <v>6150</v>
      </c>
      <c r="AV68" s="19" t="str">
        <f t="shared" si="24"/>
        <v>N/A</v>
      </c>
      <c r="AW68" s="68">
        <f t="shared" si="25"/>
        <v>72</v>
      </c>
      <c r="AX68" s="18">
        <f>'Ohio Intensities'!J68</f>
        <v>1.5539891471213843</v>
      </c>
      <c r="AY68" s="17">
        <f>Design!$I$24*'Area A'!AX68*Design!$I$23</f>
        <v>2.6728613330487825</v>
      </c>
      <c r="AZ68" s="18">
        <v>0</v>
      </c>
      <c r="BA68" s="18">
        <v>0</v>
      </c>
      <c r="BB68" s="18">
        <f>Design!$I$22</f>
        <v>10</v>
      </c>
      <c r="BC68" s="18">
        <f t="shared" si="26"/>
        <v>2.6728613330487825</v>
      </c>
      <c r="BD68" s="18">
        <f t="shared" si="27"/>
        <v>72</v>
      </c>
      <c r="BE68" s="18">
        <f t="shared" si="28"/>
        <v>2.6728613330487825</v>
      </c>
      <c r="BF68" s="18">
        <f t="shared" si="29"/>
        <v>82</v>
      </c>
      <c r="BG68" s="18">
        <v>0</v>
      </c>
      <c r="BH68" s="18" t="str">
        <f t="shared" si="30"/>
        <v>N/A</v>
      </c>
      <c r="BI68" s="18">
        <f t="shared" si="31"/>
        <v>-0.26728613330487827</v>
      </c>
      <c r="BJ68" s="16">
        <f t="shared" si="32"/>
        <v>21.917462931000017</v>
      </c>
      <c r="BK68" s="17">
        <f>(Design!$N$69-'Area A'!BJ68)/'Area A'!BI68</f>
        <v>71.337269521763147</v>
      </c>
      <c r="BL68" s="18">
        <v>0</v>
      </c>
      <c r="BM68" s="18">
        <v>0</v>
      </c>
      <c r="BN68" s="18">
        <f t="shared" si="33"/>
        <v>71.337269521763147</v>
      </c>
      <c r="BO68" s="18">
        <f t="shared" si="34"/>
        <v>72</v>
      </c>
      <c r="BP68" s="18">
        <f>Design!$N$69</f>
        <v>2.85</v>
      </c>
      <c r="BQ68" s="18">
        <f t="shared" si="35"/>
        <v>82</v>
      </c>
      <c r="BR68" s="18">
        <v>0</v>
      </c>
      <c r="BS68" s="16">
        <f t="shared" si="36"/>
        <v>7011.0000000000009</v>
      </c>
      <c r="BT68" s="19" t="str">
        <f t="shared" si="37"/>
        <v>N/A</v>
      </c>
      <c r="BU68" s="68">
        <f t="shared" si="38"/>
        <v>72</v>
      </c>
      <c r="BV68" s="18">
        <f>'Ohio Intensities'!N68</f>
        <v>1.8477028757137217</v>
      </c>
      <c r="BW68" s="17">
        <f>Design!$I$24*'Area A'!BV68*Design!$I$23</f>
        <v>3.1780489462276034</v>
      </c>
      <c r="BX68" s="18">
        <v>0</v>
      </c>
      <c r="BY68" s="18">
        <v>0</v>
      </c>
      <c r="BZ68" s="18">
        <f>Design!$I$22</f>
        <v>10</v>
      </c>
      <c r="CA68" s="18">
        <f t="shared" si="39"/>
        <v>3.1780489462276034</v>
      </c>
      <c r="CB68" s="18">
        <f t="shared" si="40"/>
        <v>72</v>
      </c>
      <c r="CC68" s="18">
        <f t="shared" si="41"/>
        <v>3.1780489462276034</v>
      </c>
      <c r="CD68" s="18">
        <f t="shared" si="42"/>
        <v>82</v>
      </c>
      <c r="CE68" s="18">
        <v>0</v>
      </c>
      <c r="CF68" s="18">
        <f t="shared" si="43"/>
        <v>13729.171447703246</v>
      </c>
      <c r="CG68" s="18">
        <f t="shared" si="44"/>
        <v>-0.31780489462276035</v>
      </c>
      <c r="CH68" s="16">
        <f t="shared" si="45"/>
        <v>26.060001359066348</v>
      </c>
      <c r="CI68" s="17">
        <f>(Design!$N$70-'Area A'!CH68)/'Area A'!CG68</f>
        <v>73.032233775433198</v>
      </c>
      <c r="CJ68" s="18">
        <v>0</v>
      </c>
      <c r="CK68" s="18">
        <v>0</v>
      </c>
      <c r="CL68" s="18">
        <f t="shared" si="46"/>
        <v>73.032233775433198</v>
      </c>
      <c r="CM68" s="18">
        <f t="shared" si="47"/>
        <v>73.032233775433198</v>
      </c>
      <c r="CN68" s="18">
        <f>Design!$N$70</f>
        <v>2.85</v>
      </c>
      <c r="CO68" s="18">
        <f t="shared" si="48"/>
        <v>82</v>
      </c>
      <c r="CP68" s="18">
        <v>0</v>
      </c>
      <c r="CQ68" s="16">
        <f t="shared" si="49"/>
        <v>7011.0000000000009</v>
      </c>
      <c r="CR68" s="19">
        <f t="shared" si="50"/>
        <v>6718.1714477032447</v>
      </c>
      <c r="CS68" s="68">
        <f t="shared" si="51"/>
        <v>72</v>
      </c>
      <c r="CT68" s="18">
        <f>'Ohio Intensities'!R68</f>
        <v>2.0791413319026151</v>
      </c>
      <c r="CU68" s="17">
        <f>Design!$I$24*'Area A'!CT68*Design!$I$23</f>
        <v>3.5761230908725001</v>
      </c>
      <c r="CV68" s="18">
        <v>0</v>
      </c>
      <c r="CW68" s="18">
        <v>0</v>
      </c>
      <c r="CX68" s="18">
        <f>Design!$I$22</f>
        <v>10</v>
      </c>
      <c r="CY68" s="18">
        <f t="shared" si="52"/>
        <v>3.5761230908725001</v>
      </c>
      <c r="CZ68" s="18">
        <f t="shared" si="53"/>
        <v>72</v>
      </c>
      <c r="DA68" s="18">
        <f t="shared" si="54"/>
        <v>3.5761230908725001</v>
      </c>
      <c r="DB68" s="18">
        <f t="shared" si="55"/>
        <v>82</v>
      </c>
      <c r="DC68" s="18">
        <v>0</v>
      </c>
      <c r="DD68" s="18">
        <f t="shared" si="56"/>
        <v>15448.851752569202</v>
      </c>
      <c r="DE68" s="18">
        <f t="shared" si="57"/>
        <v>-0.35761230908725</v>
      </c>
      <c r="DF68" s="16">
        <f t="shared" si="58"/>
        <v>29.3242093451545</v>
      </c>
      <c r="DG68" s="17">
        <f>(Design!$N$71-'Area A'!DF68)/'Area A'!DE68</f>
        <v>74.030475664346724</v>
      </c>
      <c r="DH68" s="18">
        <v>0</v>
      </c>
      <c r="DI68" s="18">
        <v>0</v>
      </c>
      <c r="DJ68" s="18">
        <f t="shared" si="59"/>
        <v>74.030475664346724</v>
      </c>
      <c r="DK68" s="18">
        <f t="shared" si="60"/>
        <v>74.030475664346724</v>
      </c>
      <c r="DL68" s="18">
        <f>Design!$N$71</f>
        <v>2.85</v>
      </c>
      <c r="DM68" s="18">
        <f t="shared" si="61"/>
        <v>82</v>
      </c>
      <c r="DN68" s="18">
        <v>0</v>
      </c>
      <c r="DO68" s="16">
        <f t="shared" si="62"/>
        <v>7011</v>
      </c>
      <c r="DP68" s="19">
        <f t="shared" si="63"/>
        <v>8437.8517525692023</v>
      </c>
      <c r="DQ68" s="68">
        <f t="shared" si="64"/>
        <v>72</v>
      </c>
      <c r="DR68" s="18">
        <f>'Ohio Intensities'!V68</f>
        <v>2.3146182090560723</v>
      </c>
      <c r="DS68" s="17">
        <f>Design!$I$24*'Area A'!DR68*Design!$I$23</f>
        <v>3.981143319576447</v>
      </c>
      <c r="DT68" s="18">
        <v>0</v>
      </c>
      <c r="DU68" s="18">
        <v>0</v>
      </c>
      <c r="DV68" s="18">
        <f>Design!$I$22</f>
        <v>10</v>
      </c>
      <c r="DW68" s="18">
        <f t="shared" si="65"/>
        <v>3.981143319576447</v>
      </c>
      <c r="DX68" s="18">
        <f t="shared" si="66"/>
        <v>72</v>
      </c>
      <c r="DY68" s="18">
        <f t="shared" si="67"/>
        <v>3.981143319576447</v>
      </c>
      <c r="DZ68" s="18">
        <f t="shared" si="68"/>
        <v>82</v>
      </c>
      <c r="EA68" s="18">
        <v>0</v>
      </c>
      <c r="EB68" s="18">
        <f t="shared" si="69"/>
        <v>17198.539140570254</v>
      </c>
      <c r="EC68" s="18">
        <f t="shared" si="70"/>
        <v>-0.39811433195764467</v>
      </c>
      <c r="ED68" s="16">
        <f t="shared" si="71"/>
        <v>32.645375220526866</v>
      </c>
      <c r="EE68" s="17">
        <f>(Design!$N$72-'Area A'!ED68)/'Area A'!EC68</f>
        <v>74.841252446286688</v>
      </c>
      <c r="EF68" s="18">
        <v>0</v>
      </c>
      <c r="EG68" s="18">
        <v>0</v>
      </c>
      <c r="EH68" s="18">
        <f t="shared" si="72"/>
        <v>74.841252446286688</v>
      </c>
      <c r="EI68" s="18">
        <f t="shared" si="73"/>
        <v>74.841252446286688</v>
      </c>
      <c r="EJ68" s="18">
        <f>Design!$N$72</f>
        <v>2.85</v>
      </c>
      <c r="EK68" s="18">
        <f t="shared" si="74"/>
        <v>82</v>
      </c>
      <c r="EL68" s="18">
        <v>0</v>
      </c>
      <c r="EM68" s="16">
        <f t="shared" si="75"/>
        <v>7011</v>
      </c>
      <c r="EN68" s="19">
        <f t="shared" si="76"/>
        <v>10187.539140570254</v>
      </c>
      <c r="EO68" s="19">
        <f t="shared" si="77"/>
        <v>72</v>
      </c>
    </row>
    <row r="69" spans="1:145" x14ac:dyDescent="0.25">
      <c r="A69" s="68">
        <f t="shared" si="78"/>
        <v>73</v>
      </c>
      <c r="B69" s="18">
        <f>'Ohio Intensities'!B69</f>
        <v>1.0483962172658987</v>
      </c>
      <c r="C69" s="17">
        <f>Design!$I$24*'Area A'!B69*Design!$I$23</f>
        <v>1.8032414936973469</v>
      </c>
      <c r="D69" s="18">
        <v>0</v>
      </c>
      <c r="E69" s="18">
        <v>0</v>
      </c>
      <c r="F69" s="18">
        <f>Design!$I$22</f>
        <v>10</v>
      </c>
      <c r="G69" s="18">
        <f t="shared" si="2"/>
        <v>1.8032414936973469</v>
      </c>
      <c r="H69" s="18">
        <f t="shared" si="3"/>
        <v>73</v>
      </c>
      <c r="I69" s="18">
        <f t="shared" si="4"/>
        <v>1.8032414936973469</v>
      </c>
      <c r="J69" s="18">
        <f t="shared" si="5"/>
        <v>83</v>
      </c>
      <c r="K69" s="18">
        <v>0</v>
      </c>
      <c r="L69" s="18" t="str">
        <f t="shared" si="6"/>
        <v>N/A</v>
      </c>
      <c r="M69" s="18">
        <f t="shared" si="7"/>
        <v>-0.18032414936973468</v>
      </c>
      <c r="N69" s="16">
        <f t="shared" si="8"/>
        <v>14.96690439768798</v>
      </c>
      <c r="O69" s="17">
        <f>(Design!$N$67-'Area A'!N69)/'Area A'!M69</f>
        <v>71.631583694335347</v>
      </c>
      <c r="P69" s="18">
        <v>0</v>
      </c>
      <c r="Q69" s="18">
        <v>0</v>
      </c>
      <c r="R69" s="18">
        <f t="shared" si="9"/>
        <v>71.631583694335347</v>
      </c>
      <c r="S69" s="18">
        <f t="shared" si="10"/>
        <v>73</v>
      </c>
      <c r="T69" s="18">
        <f>Design!$N$67</f>
        <v>2.0499999999999998</v>
      </c>
      <c r="U69" s="18">
        <f t="shared" si="79"/>
        <v>83</v>
      </c>
      <c r="V69" s="18">
        <v>0</v>
      </c>
      <c r="W69" s="16">
        <f t="shared" si="11"/>
        <v>5104.4999999999991</v>
      </c>
      <c r="X69" s="19" t="str">
        <f t="shared" si="12"/>
        <v>N/A</v>
      </c>
      <c r="Y69" s="68">
        <f t="shared" si="80"/>
        <v>73</v>
      </c>
      <c r="Z69" s="18">
        <f>'Ohio Intensities'!F69</f>
        <v>1.322859018728892</v>
      </c>
      <c r="AA69" s="17">
        <f>Design!$I$24*'Area A'!Z69*Design!$I$23</f>
        <v>2.2753175122136957</v>
      </c>
      <c r="AB69" s="18">
        <v>0</v>
      </c>
      <c r="AC69" s="18">
        <v>0</v>
      </c>
      <c r="AD69" s="18">
        <f>Design!$I$22</f>
        <v>10</v>
      </c>
      <c r="AE69" s="18">
        <f t="shared" si="13"/>
        <v>2.2753175122136957</v>
      </c>
      <c r="AF69" s="18">
        <f t="shared" si="14"/>
        <v>73</v>
      </c>
      <c r="AG69" s="18">
        <f t="shared" si="15"/>
        <v>2.2753175122136957</v>
      </c>
      <c r="AH69" s="18">
        <f t="shared" si="16"/>
        <v>83</v>
      </c>
      <c r="AI69" s="18">
        <v>0</v>
      </c>
      <c r="AJ69" s="18" t="str">
        <f t="shared" si="17"/>
        <v>N/A</v>
      </c>
      <c r="AK69" s="18">
        <f t="shared" si="18"/>
        <v>-0.22753175122136957</v>
      </c>
      <c r="AL69" s="16">
        <f t="shared" si="19"/>
        <v>18.885135351373673</v>
      </c>
      <c r="AM69" s="17">
        <f>(Design!$N$68-'Area A'!AL69)/'Area A'!AK69</f>
        <v>72.012522487168368</v>
      </c>
      <c r="AN69" s="18">
        <v>0</v>
      </c>
      <c r="AO69" s="18">
        <v>0</v>
      </c>
      <c r="AP69" s="18">
        <f t="shared" si="20"/>
        <v>72.012522487168368</v>
      </c>
      <c r="AQ69" s="18">
        <f t="shared" si="21"/>
        <v>73</v>
      </c>
      <c r="AR69" s="18">
        <f>Design!$N$68</f>
        <v>2.5</v>
      </c>
      <c r="AS69" s="18">
        <f t="shared" si="22"/>
        <v>83</v>
      </c>
      <c r="AT69" s="18">
        <v>0</v>
      </c>
      <c r="AU69" s="16">
        <f t="shared" si="23"/>
        <v>6225</v>
      </c>
      <c r="AV69" s="19" t="str">
        <f t="shared" si="24"/>
        <v>N/A</v>
      </c>
      <c r="AW69" s="68">
        <f t="shared" si="25"/>
        <v>73</v>
      </c>
      <c r="AX69" s="18">
        <f>'Ohio Intensities'!J69</f>
        <v>1.5383975384587865</v>
      </c>
      <c r="AY69" s="17">
        <f>Design!$I$24*'Area A'!AX69*Design!$I$23</f>
        <v>2.6460437661491145</v>
      </c>
      <c r="AZ69" s="18">
        <v>0</v>
      </c>
      <c r="BA69" s="18">
        <v>0</v>
      </c>
      <c r="BB69" s="18">
        <f>Design!$I$22</f>
        <v>10</v>
      </c>
      <c r="BC69" s="18">
        <f t="shared" si="26"/>
        <v>2.6460437661491145</v>
      </c>
      <c r="BD69" s="18">
        <f t="shared" si="27"/>
        <v>73</v>
      </c>
      <c r="BE69" s="18">
        <f t="shared" si="28"/>
        <v>2.6460437661491145</v>
      </c>
      <c r="BF69" s="18">
        <f t="shared" si="29"/>
        <v>83</v>
      </c>
      <c r="BG69" s="18">
        <v>0</v>
      </c>
      <c r="BH69" s="18" t="str">
        <f t="shared" si="30"/>
        <v>N/A</v>
      </c>
      <c r="BI69" s="18">
        <f t="shared" si="31"/>
        <v>-0.26460437661491143</v>
      </c>
      <c r="BJ69" s="16">
        <f t="shared" si="32"/>
        <v>21.962163259037652</v>
      </c>
      <c r="BK69" s="17">
        <f>(Design!$N$69-'Area A'!BJ69)/'Area A'!BI69</f>
        <v>72.229203097620299</v>
      </c>
      <c r="BL69" s="18">
        <v>0</v>
      </c>
      <c r="BM69" s="18">
        <v>0</v>
      </c>
      <c r="BN69" s="18">
        <f t="shared" si="33"/>
        <v>72.229203097620299</v>
      </c>
      <c r="BO69" s="18">
        <f t="shared" si="34"/>
        <v>73</v>
      </c>
      <c r="BP69" s="18">
        <f>Design!$N$69</f>
        <v>2.85</v>
      </c>
      <c r="BQ69" s="18">
        <f t="shared" si="35"/>
        <v>83</v>
      </c>
      <c r="BR69" s="18">
        <v>0</v>
      </c>
      <c r="BS69" s="16">
        <f t="shared" si="36"/>
        <v>7096.5</v>
      </c>
      <c r="BT69" s="19" t="str">
        <f t="shared" si="37"/>
        <v>N/A</v>
      </c>
      <c r="BU69" s="68">
        <f t="shared" si="38"/>
        <v>73</v>
      </c>
      <c r="BV69" s="18">
        <f>'Ohio Intensities'!N69</f>
        <v>1.8298435800428412</v>
      </c>
      <c r="BW69" s="17">
        <f>Design!$I$24*'Area A'!BV69*Design!$I$23</f>
        <v>3.147330957673689</v>
      </c>
      <c r="BX69" s="18">
        <v>0</v>
      </c>
      <c r="BY69" s="18">
        <v>0</v>
      </c>
      <c r="BZ69" s="18">
        <f>Design!$I$22</f>
        <v>10</v>
      </c>
      <c r="CA69" s="18">
        <f t="shared" si="39"/>
        <v>3.147330957673689</v>
      </c>
      <c r="CB69" s="18">
        <f t="shared" si="40"/>
        <v>73</v>
      </c>
      <c r="CC69" s="18">
        <f t="shared" si="41"/>
        <v>3.147330957673689</v>
      </c>
      <c r="CD69" s="18">
        <f t="shared" si="42"/>
        <v>83</v>
      </c>
      <c r="CE69" s="18">
        <v>0</v>
      </c>
      <c r="CF69" s="18">
        <f t="shared" si="43"/>
        <v>13785.309594610757</v>
      </c>
      <c r="CG69" s="18">
        <f t="shared" si="44"/>
        <v>-0.31473309576736891</v>
      </c>
      <c r="CH69" s="16">
        <f t="shared" si="45"/>
        <v>26.122846948691617</v>
      </c>
      <c r="CI69" s="17">
        <f>(Design!$N$70-'Area A'!CH69)/'Area A'!CG69</f>
        <v>73.944708267647371</v>
      </c>
      <c r="CJ69" s="18">
        <v>0</v>
      </c>
      <c r="CK69" s="18">
        <v>0</v>
      </c>
      <c r="CL69" s="18">
        <f t="shared" si="46"/>
        <v>73.944708267647371</v>
      </c>
      <c r="CM69" s="18">
        <f t="shared" si="47"/>
        <v>73.944708267647371</v>
      </c>
      <c r="CN69" s="18">
        <f>Design!$N$70</f>
        <v>2.85</v>
      </c>
      <c r="CO69" s="18">
        <f t="shared" si="48"/>
        <v>83</v>
      </c>
      <c r="CP69" s="18">
        <v>0</v>
      </c>
      <c r="CQ69" s="16">
        <f t="shared" si="49"/>
        <v>7096.5</v>
      </c>
      <c r="CR69" s="19">
        <f t="shared" si="50"/>
        <v>6688.8095946107569</v>
      </c>
      <c r="CS69" s="68">
        <f t="shared" si="51"/>
        <v>73</v>
      </c>
      <c r="CT69" s="18">
        <f>'Ohio Intensities'!R69</f>
        <v>2.0597023476634577</v>
      </c>
      <c r="CU69" s="17">
        <f>Design!$I$24*'Area A'!CT69*Design!$I$23</f>
        <v>3.5426880379811494</v>
      </c>
      <c r="CV69" s="18">
        <v>0</v>
      </c>
      <c r="CW69" s="18">
        <v>0</v>
      </c>
      <c r="CX69" s="18">
        <f>Design!$I$22</f>
        <v>10</v>
      </c>
      <c r="CY69" s="18">
        <f t="shared" si="52"/>
        <v>3.5426880379811494</v>
      </c>
      <c r="CZ69" s="18">
        <f t="shared" si="53"/>
        <v>73</v>
      </c>
      <c r="DA69" s="18">
        <f t="shared" si="54"/>
        <v>3.5426880379811494</v>
      </c>
      <c r="DB69" s="18">
        <f t="shared" si="55"/>
        <v>83</v>
      </c>
      <c r="DC69" s="18">
        <v>0</v>
      </c>
      <c r="DD69" s="18">
        <f t="shared" si="56"/>
        <v>15516.973606357435</v>
      </c>
      <c r="DE69" s="18">
        <f t="shared" si="57"/>
        <v>-0.35426880379811493</v>
      </c>
      <c r="DF69" s="16">
        <f t="shared" si="58"/>
        <v>29.40431071524354</v>
      </c>
      <c r="DG69" s="17">
        <f>(Design!$N$71-'Area A'!DF69)/'Area A'!DE69</f>
        <v>74.955261176131913</v>
      </c>
      <c r="DH69" s="18">
        <v>0</v>
      </c>
      <c r="DI69" s="18">
        <v>0</v>
      </c>
      <c r="DJ69" s="18">
        <f t="shared" si="59"/>
        <v>74.955261176131913</v>
      </c>
      <c r="DK69" s="18">
        <f t="shared" si="60"/>
        <v>74.955261176131913</v>
      </c>
      <c r="DL69" s="18">
        <f>Design!$N$71</f>
        <v>2.85</v>
      </c>
      <c r="DM69" s="18">
        <f t="shared" si="61"/>
        <v>83</v>
      </c>
      <c r="DN69" s="18">
        <v>0</v>
      </c>
      <c r="DO69" s="16">
        <f t="shared" si="62"/>
        <v>7096.4999999999991</v>
      </c>
      <c r="DP69" s="19">
        <f t="shared" si="63"/>
        <v>8420.4736063574346</v>
      </c>
      <c r="DQ69" s="68">
        <f t="shared" si="64"/>
        <v>73</v>
      </c>
      <c r="DR69" s="18">
        <f>'Ohio Intensities'!V69</f>
        <v>2.2936864029498913</v>
      </c>
      <c r="DS69" s="17">
        <f>Design!$I$24*'Area A'!DR69*Design!$I$23</f>
        <v>3.9451406130738156</v>
      </c>
      <c r="DT69" s="18">
        <v>0</v>
      </c>
      <c r="DU69" s="18">
        <v>0</v>
      </c>
      <c r="DV69" s="18">
        <f>Design!$I$22</f>
        <v>10</v>
      </c>
      <c r="DW69" s="18">
        <f t="shared" si="65"/>
        <v>3.9451406130738156</v>
      </c>
      <c r="DX69" s="18">
        <f t="shared" si="66"/>
        <v>73</v>
      </c>
      <c r="DY69" s="18">
        <f t="shared" si="67"/>
        <v>3.9451406130738156</v>
      </c>
      <c r="DZ69" s="18">
        <f t="shared" si="68"/>
        <v>83</v>
      </c>
      <c r="EA69" s="18">
        <v>0</v>
      </c>
      <c r="EB69" s="18">
        <f t="shared" si="69"/>
        <v>17279.715885263311</v>
      </c>
      <c r="EC69" s="18">
        <f t="shared" si="70"/>
        <v>-0.39451406130738154</v>
      </c>
      <c r="ED69" s="16">
        <f t="shared" si="71"/>
        <v>32.744667088512671</v>
      </c>
      <c r="EE69" s="17">
        <f>(Design!$N$72-'Area A'!ED69)/'Area A'!EC69</f>
        <v>75.775922889654751</v>
      </c>
      <c r="EF69" s="18">
        <v>0</v>
      </c>
      <c r="EG69" s="18">
        <v>0</v>
      </c>
      <c r="EH69" s="18">
        <f t="shared" si="72"/>
        <v>75.775922889654751</v>
      </c>
      <c r="EI69" s="18">
        <f t="shared" si="73"/>
        <v>75.775922889654751</v>
      </c>
      <c r="EJ69" s="18">
        <f>Design!$N$72</f>
        <v>2.85</v>
      </c>
      <c r="EK69" s="18">
        <f t="shared" si="74"/>
        <v>83</v>
      </c>
      <c r="EL69" s="18">
        <v>0</v>
      </c>
      <c r="EM69" s="16">
        <f t="shared" si="75"/>
        <v>7096.5</v>
      </c>
      <c r="EN69" s="19">
        <f t="shared" si="76"/>
        <v>10183.215885263311</v>
      </c>
      <c r="EO69" s="19">
        <f t="shared" si="77"/>
        <v>73</v>
      </c>
    </row>
    <row r="70" spans="1:145" x14ac:dyDescent="0.25">
      <c r="A70" s="68">
        <f t="shared" si="78"/>
        <v>74</v>
      </c>
      <c r="B70" s="18">
        <f>'Ohio Intensities'!B70</f>
        <v>1.0375366892825466</v>
      </c>
      <c r="C70" s="17">
        <f>Design!$I$24*'Area A'!B70*Design!$I$23</f>
        <v>1.7845631055659812</v>
      </c>
      <c r="D70" s="18">
        <v>0</v>
      </c>
      <c r="E70" s="18">
        <v>0</v>
      </c>
      <c r="F70" s="18">
        <f>Design!$I$22</f>
        <v>10</v>
      </c>
      <c r="G70" s="18">
        <f t="shared" si="2"/>
        <v>1.7845631055659812</v>
      </c>
      <c r="H70" s="18">
        <f t="shared" si="3"/>
        <v>74</v>
      </c>
      <c r="I70" s="18">
        <f t="shared" si="4"/>
        <v>1.7845631055659812</v>
      </c>
      <c r="J70" s="18">
        <f t="shared" si="5"/>
        <v>84</v>
      </c>
      <c r="K70" s="18">
        <v>0</v>
      </c>
      <c r="L70" s="18" t="str">
        <f t="shared" si="6"/>
        <v>N/A</v>
      </c>
      <c r="M70" s="18">
        <f t="shared" si="7"/>
        <v>-0.17845631055659811</v>
      </c>
      <c r="N70" s="16">
        <f t="shared" si="8"/>
        <v>14.990330086754241</v>
      </c>
      <c r="O70" s="17">
        <f>(Design!$N$67-'Area A'!N70)/'Area A'!M70</f>
        <v>72.512594519038686</v>
      </c>
      <c r="P70" s="18">
        <v>0</v>
      </c>
      <c r="Q70" s="18">
        <v>0</v>
      </c>
      <c r="R70" s="18">
        <f t="shared" si="9"/>
        <v>72.512594519038686</v>
      </c>
      <c r="S70" s="18">
        <f t="shared" si="10"/>
        <v>74</v>
      </c>
      <c r="T70" s="18">
        <f>Design!$N$67</f>
        <v>2.0499999999999998</v>
      </c>
      <c r="U70" s="18">
        <f t="shared" ref="U70:U101" si="81">J70</f>
        <v>84</v>
      </c>
      <c r="V70" s="18">
        <v>0</v>
      </c>
      <c r="W70" s="16">
        <f t="shared" si="11"/>
        <v>5166</v>
      </c>
      <c r="X70" s="19" t="str">
        <f t="shared" si="12"/>
        <v>N/A</v>
      </c>
      <c r="Y70" s="68">
        <f t="shared" ref="Y70:Y101" si="82">A70</f>
        <v>74</v>
      </c>
      <c r="Z70" s="18">
        <f>'Ohio Intensities'!F70</f>
        <v>1.3094850952579209</v>
      </c>
      <c r="AA70" s="17">
        <f>Design!$I$24*'Area A'!Z70*Design!$I$23</f>
        <v>2.2523143638436252</v>
      </c>
      <c r="AB70" s="18">
        <v>0</v>
      </c>
      <c r="AC70" s="18">
        <v>0</v>
      </c>
      <c r="AD70" s="18">
        <f>Design!$I$22</f>
        <v>10</v>
      </c>
      <c r="AE70" s="18">
        <f t="shared" si="13"/>
        <v>2.2523143638436252</v>
      </c>
      <c r="AF70" s="18">
        <f t="shared" si="14"/>
        <v>74</v>
      </c>
      <c r="AG70" s="18">
        <f t="shared" si="15"/>
        <v>2.2523143638436252</v>
      </c>
      <c r="AH70" s="18">
        <f t="shared" si="16"/>
        <v>84</v>
      </c>
      <c r="AI70" s="18">
        <v>0</v>
      </c>
      <c r="AJ70" s="18" t="str">
        <f t="shared" si="17"/>
        <v>N/A</v>
      </c>
      <c r="AK70" s="18">
        <f t="shared" si="18"/>
        <v>-0.22523143638436252</v>
      </c>
      <c r="AL70" s="16">
        <f t="shared" si="19"/>
        <v>18.919440656286451</v>
      </c>
      <c r="AM70" s="17">
        <f>(Design!$N$68-'Area A'!AL70)/'Area A'!AK70</f>
        <v>72.900306102325374</v>
      </c>
      <c r="AN70" s="18">
        <v>0</v>
      </c>
      <c r="AO70" s="18">
        <v>0</v>
      </c>
      <c r="AP70" s="18">
        <f t="shared" si="20"/>
        <v>72.900306102325374</v>
      </c>
      <c r="AQ70" s="18">
        <f t="shared" si="21"/>
        <v>74</v>
      </c>
      <c r="AR70" s="18">
        <f>Design!$N$68</f>
        <v>2.5</v>
      </c>
      <c r="AS70" s="18">
        <f t="shared" si="22"/>
        <v>84</v>
      </c>
      <c r="AT70" s="18">
        <v>0</v>
      </c>
      <c r="AU70" s="16">
        <f t="shared" si="23"/>
        <v>6300</v>
      </c>
      <c r="AV70" s="19" t="str">
        <f t="shared" si="24"/>
        <v>N/A</v>
      </c>
      <c r="AW70" s="68">
        <f t="shared" si="25"/>
        <v>74</v>
      </c>
      <c r="AX70" s="18">
        <f>'Ohio Intensities'!J70</f>
        <v>1.5231441252227631</v>
      </c>
      <c r="AY70" s="17">
        <f>Design!$I$24*'Area A'!AX70*Design!$I$23</f>
        <v>2.6198078953831541</v>
      </c>
      <c r="AZ70" s="18">
        <v>0</v>
      </c>
      <c r="BA70" s="18">
        <v>0</v>
      </c>
      <c r="BB70" s="18">
        <f>Design!$I$22</f>
        <v>10</v>
      </c>
      <c r="BC70" s="18">
        <f t="shared" si="26"/>
        <v>2.6198078953831541</v>
      </c>
      <c r="BD70" s="18">
        <f t="shared" si="27"/>
        <v>74</v>
      </c>
      <c r="BE70" s="18">
        <f t="shared" si="28"/>
        <v>2.6198078953831541</v>
      </c>
      <c r="BF70" s="18">
        <f t="shared" si="29"/>
        <v>84</v>
      </c>
      <c r="BG70" s="18">
        <v>0</v>
      </c>
      <c r="BH70" s="18" t="str">
        <f t="shared" si="30"/>
        <v>N/A</v>
      </c>
      <c r="BI70" s="18">
        <f t="shared" si="31"/>
        <v>-0.26198078953831538</v>
      </c>
      <c r="BJ70" s="16">
        <f t="shared" si="32"/>
        <v>22.006386321218493</v>
      </c>
      <c r="BK70" s="17">
        <f>(Design!$N$69-'Area A'!BJ70)/'Area A'!BI70</f>
        <v>73.121339755397671</v>
      </c>
      <c r="BL70" s="18">
        <v>0</v>
      </c>
      <c r="BM70" s="18">
        <v>0</v>
      </c>
      <c r="BN70" s="18">
        <f t="shared" si="33"/>
        <v>73.121339755397671</v>
      </c>
      <c r="BO70" s="18">
        <f t="shared" si="34"/>
        <v>74</v>
      </c>
      <c r="BP70" s="18">
        <f>Design!$N$69</f>
        <v>2.85</v>
      </c>
      <c r="BQ70" s="18">
        <f t="shared" si="35"/>
        <v>84</v>
      </c>
      <c r="BR70" s="18">
        <v>0</v>
      </c>
      <c r="BS70" s="16">
        <f t="shared" si="36"/>
        <v>7182</v>
      </c>
      <c r="BT70" s="19" t="str">
        <f t="shared" si="37"/>
        <v>N/A</v>
      </c>
      <c r="BU70" s="68">
        <f t="shared" si="38"/>
        <v>74</v>
      </c>
      <c r="BV70" s="18">
        <f>'Ohio Intensities'!N70</f>
        <v>1.8123652182955019</v>
      </c>
      <c r="BW70" s="17">
        <f>Design!$I$24*'Area A'!BV70*Design!$I$23</f>
        <v>3.1172681754682654</v>
      </c>
      <c r="BX70" s="18">
        <v>0</v>
      </c>
      <c r="BY70" s="18">
        <v>0</v>
      </c>
      <c r="BZ70" s="18">
        <f>Design!$I$22</f>
        <v>10</v>
      </c>
      <c r="CA70" s="18">
        <f t="shared" si="39"/>
        <v>3.1172681754682654</v>
      </c>
      <c r="CB70" s="18">
        <f t="shared" si="40"/>
        <v>74</v>
      </c>
      <c r="CC70" s="18">
        <f t="shared" si="41"/>
        <v>3.1172681754682654</v>
      </c>
      <c r="CD70" s="18">
        <f t="shared" si="42"/>
        <v>84</v>
      </c>
      <c r="CE70" s="18">
        <v>0</v>
      </c>
      <c r="CF70" s="18">
        <f t="shared" si="43"/>
        <v>13840.670699079097</v>
      </c>
      <c r="CG70" s="18">
        <f t="shared" si="44"/>
        <v>-0.31172681754682652</v>
      </c>
      <c r="CH70" s="16">
        <f t="shared" si="45"/>
        <v>26.185052673933427</v>
      </c>
      <c r="CI70" s="17">
        <f>(Design!$N$70-'Area A'!CH70)/'Area A'!CG70</f>
        <v>74.857379475951291</v>
      </c>
      <c r="CJ70" s="18">
        <v>0</v>
      </c>
      <c r="CK70" s="18">
        <v>0</v>
      </c>
      <c r="CL70" s="18">
        <f t="shared" si="46"/>
        <v>74.857379475951291</v>
      </c>
      <c r="CM70" s="18">
        <f t="shared" si="47"/>
        <v>74.857379475951291</v>
      </c>
      <c r="CN70" s="18">
        <f>Design!$N$70</f>
        <v>2.85</v>
      </c>
      <c r="CO70" s="18">
        <f t="shared" si="48"/>
        <v>84</v>
      </c>
      <c r="CP70" s="18">
        <v>0</v>
      </c>
      <c r="CQ70" s="16">
        <f t="shared" si="49"/>
        <v>7182</v>
      </c>
      <c r="CR70" s="19">
        <f t="shared" si="50"/>
        <v>6658.6706990790972</v>
      </c>
      <c r="CS70" s="68">
        <f t="shared" si="51"/>
        <v>74</v>
      </c>
      <c r="CT70" s="18">
        <f>'Ohio Intensities'!R70</f>
        <v>2.0406726274559106</v>
      </c>
      <c r="CU70" s="17">
        <f>Design!$I$24*'Area A'!CT70*Design!$I$23</f>
        <v>3.5099569192241686</v>
      </c>
      <c r="CV70" s="18">
        <v>0</v>
      </c>
      <c r="CW70" s="18">
        <v>0</v>
      </c>
      <c r="CX70" s="18">
        <f>Design!$I$22</f>
        <v>10</v>
      </c>
      <c r="CY70" s="18">
        <f t="shared" si="52"/>
        <v>3.5099569192241686</v>
      </c>
      <c r="CZ70" s="18">
        <f t="shared" si="53"/>
        <v>74</v>
      </c>
      <c r="DA70" s="18">
        <f t="shared" si="54"/>
        <v>3.5099569192241686</v>
      </c>
      <c r="DB70" s="18">
        <f t="shared" si="55"/>
        <v>84</v>
      </c>
      <c r="DC70" s="18">
        <v>0</v>
      </c>
      <c r="DD70" s="18">
        <f t="shared" si="56"/>
        <v>15584.20872135531</v>
      </c>
      <c r="DE70" s="18">
        <f t="shared" si="57"/>
        <v>-0.35099569192241686</v>
      </c>
      <c r="DF70" s="16">
        <f t="shared" si="58"/>
        <v>29.483638121483018</v>
      </c>
      <c r="DG70" s="17">
        <f>(Design!$N$71-'Area A'!DF70)/'Area A'!DE70</f>
        <v>75.880242220665323</v>
      </c>
      <c r="DH70" s="18">
        <v>0</v>
      </c>
      <c r="DI70" s="18">
        <v>0</v>
      </c>
      <c r="DJ70" s="18">
        <f t="shared" si="59"/>
        <v>75.880242220665323</v>
      </c>
      <c r="DK70" s="18">
        <f t="shared" si="60"/>
        <v>75.880242220665323</v>
      </c>
      <c r="DL70" s="18">
        <f>Design!$N$71</f>
        <v>2.85</v>
      </c>
      <c r="DM70" s="18">
        <f t="shared" si="61"/>
        <v>84</v>
      </c>
      <c r="DN70" s="18">
        <v>0</v>
      </c>
      <c r="DO70" s="16">
        <f t="shared" si="62"/>
        <v>7182</v>
      </c>
      <c r="DP70" s="19">
        <f t="shared" si="63"/>
        <v>8402.2087213553095</v>
      </c>
      <c r="DQ70" s="68">
        <f t="shared" si="64"/>
        <v>74</v>
      </c>
      <c r="DR70" s="18">
        <f>'Ohio Intensities'!V70</f>
        <v>2.2731897235029548</v>
      </c>
      <c r="DS70" s="17">
        <f>Design!$I$24*'Area A'!DR70*Design!$I$23</f>
        <v>3.9098863244250848</v>
      </c>
      <c r="DT70" s="18">
        <v>0</v>
      </c>
      <c r="DU70" s="18">
        <v>0</v>
      </c>
      <c r="DV70" s="18">
        <f>Design!$I$22</f>
        <v>10</v>
      </c>
      <c r="DW70" s="18">
        <f t="shared" si="65"/>
        <v>3.9098863244250848</v>
      </c>
      <c r="DX70" s="18">
        <f t="shared" si="66"/>
        <v>74</v>
      </c>
      <c r="DY70" s="18">
        <f t="shared" si="67"/>
        <v>3.9098863244250848</v>
      </c>
      <c r="DZ70" s="18">
        <f t="shared" si="68"/>
        <v>84</v>
      </c>
      <c r="EA70" s="18">
        <v>0</v>
      </c>
      <c r="EB70" s="18">
        <f t="shared" si="69"/>
        <v>17359.895280447377</v>
      </c>
      <c r="EC70" s="18">
        <f t="shared" si="70"/>
        <v>-0.39098863244250848</v>
      </c>
      <c r="ED70" s="16">
        <f t="shared" si="71"/>
        <v>32.843045125170711</v>
      </c>
      <c r="EE70" s="17">
        <f>(Design!$N$72-'Area A'!ED70)/'Area A'!EC70</f>
        <v>76.710785522852589</v>
      </c>
      <c r="EF70" s="18">
        <v>0</v>
      </c>
      <c r="EG70" s="18">
        <v>0</v>
      </c>
      <c r="EH70" s="18">
        <f t="shared" si="72"/>
        <v>76.710785522852589</v>
      </c>
      <c r="EI70" s="18">
        <f t="shared" si="73"/>
        <v>76.710785522852589</v>
      </c>
      <c r="EJ70" s="18">
        <f>Design!$N$72</f>
        <v>2.85</v>
      </c>
      <c r="EK70" s="18">
        <f t="shared" si="74"/>
        <v>84</v>
      </c>
      <c r="EL70" s="18">
        <v>0</v>
      </c>
      <c r="EM70" s="16">
        <f t="shared" si="75"/>
        <v>7182</v>
      </c>
      <c r="EN70" s="19">
        <f t="shared" si="76"/>
        <v>10177.895280447377</v>
      </c>
      <c r="EO70" s="19">
        <f t="shared" si="77"/>
        <v>74</v>
      </c>
    </row>
    <row r="71" spans="1:145" x14ac:dyDescent="0.25">
      <c r="A71" s="68">
        <f t="shared" si="78"/>
        <v>75</v>
      </c>
      <c r="B71" s="18">
        <f>'Ohio Intensities'!B71</f>
        <v>1.0269176960322657</v>
      </c>
      <c r="C71" s="17">
        <f>Design!$I$24*'Area A'!B71*Design!$I$23</f>
        <v>1.7662984371754982</v>
      </c>
      <c r="D71" s="18">
        <v>0</v>
      </c>
      <c r="E71" s="18">
        <v>0</v>
      </c>
      <c r="F71" s="18">
        <f>Design!$I$22</f>
        <v>10</v>
      </c>
      <c r="G71" s="18">
        <f t="shared" ref="G71:G114" si="83">C71</f>
        <v>1.7662984371754982</v>
      </c>
      <c r="H71" s="18">
        <f t="shared" ref="H71:H114" si="84">A71</f>
        <v>75</v>
      </c>
      <c r="I71" s="18">
        <f t="shared" ref="I71:I114" si="85">G71</f>
        <v>1.7662984371754982</v>
      </c>
      <c r="J71" s="18">
        <f t="shared" ref="J71:J114" si="86">F71+H71</f>
        <v>85</v>
      </c>
      <c r="K71" s="18">
        <v>0</v>
      </c>
      <c r="L71" s="18" t="str">
        <f t="shared" ref="L71:L134" si="87">IF(G71&lt;T71,"N/A",(0.5*F71*G71+(H71-F71)*G71+0.5*(J71-H71)*I71)*60)</f>
        <v>N/A</v>
      </c>
      <c r="M71" s="18">
        <f t="shared" ref="M71:M114" si="88">(K71-I71)/(J71-H71)</f>
        <v>-0.17662984371754981</v>
      </c>
      <c r="N71" s="16">
        <f t="shared" ref="N71:N114" si="89">I71-M71*H71</f>
        <v>15.013536715991734</v>
      </c>
      <c r="O71" s="17">
        <f>(Design!$N$67-'Area A'!N71)/'Area A'!M71</f>
        <v>73.393807315607589</v>
      </c>
      <c r="P71" s="18">
        <v>0</v>
      </c>
      <c r="Q71" s="18">
        <v>0</v>
      </c>
      <c r="R71" s="18">
        <f t="shared" ref="R71:R114" si="90">O71</f>
        <v>73.393807315607589</v>
      </c>
      <c r="S71" s="18">
        <f t="shared" ref="S71:S134" si="91">MAX(R71,H71)</f>
        <v>75</v>
      </c>
      <c r="T71" s="18">
        <f>Design!$N$67</f>
        <v>2.0499999999999998</v>
      </c>
      <c r="U71" s="18">
        <f t="shared" si="81"/>
        <v>85</v>
      </c>
      <c r="V71" s="18">
        <v>0</v>
      </c>
      <c r="W71" s="16">
        <f t="shared" ref="W71:W134" si="92">(0.5*S71*T71+0.5*(U71-S71)*T71)*60</f>
        <v>5227.5</v>
      </c>
      <c r="X71" s="19" t="str">
        <f t="shared" ref="X71:X134" si="93">IF(L71="N/A","N/A",L71-W71)</f>
        <v>N/A</v>
      </c>
      <c r="Y71" s="68">
        <f t="shared" si="82"/>
        <v>75</v>
      </c>
      <c r="Z71" s="18">
        <f>'Ohio Intensities'!F71</f>
        <v>1.2964018099924188</v>
      </c>
      <c r="AA71" s="17">
        <f>Design!$I$24*'Area A'!Z71*Design!$I$23</f>
        <v>2.2298111131869618</v>
      </c>
      <c r="AB71" s="18">
        <v>0</v>
      </c>
      <c r="AC71" s="18">
        <v>0</v>
      </c>
      <c r="AD71" s="18">
        <f>Design!$I$22</f>
        <v>10</v>
      </c>
      <c r="AE71" s="18">
        <f t="shared" ref="AE71:AE114" si="94">AA71</f>
        <v>2.2298111131869618</v>
      </c>
      <c r="AF71" s="18">
        <f t="shared" ref="AF71:AF114" si="95">Y71</f>
        <v>75</v>
      </c>
      <c r="AG71" s="18">
        <f t="shared" ref="AG71:AG114" si="96">AE71</f>
        <v>2.2298111131869618</v>
      </c>
      <c r="AH71" s="18">
        <f t="shared" ref="AH71:AH114" si="97">AD71+AF71</f>
        <v>85</v>
      </c>
      <c r="AI71" s="18">
        <v>0</v>
      </c>
      <c r="AJ71" s="18" t="str">
        <f t="shared" ref="AJ71:AJ134" si="98">IF(AE71&lt;AR71,"N/A",(0.5*AD71*AE71+(AF71-AD71)*AE71+0.5*(AH71-AF71)*AG71)*60)</f>
        <v>N/A</v>
      </c>
      <c r="AK71" s="18">
        <f t="shared" ref="AK71:AK114" si="99">(AI71-AG71)/(AH71-AF71)</f>
        <v>-0.22298111131869619</v>
      </c>
      <c r="AL71" s="16">
        <f t="shared" ref="AL71:AL114" si="100">AG71-AK71*AF71</f>
        <v>18.953394462089175</v>
      </c>
      <c r="AM71" s="17">
        <f>(Design!$N$68-'Area A'!AL71)/'Area A'!AK71</f>
        <v>73.788288006929562</v>
      </c>
      <c r="AN71" s="18">
        <v>0</v>
      </c>
      <c r="AO71" s="18">
        <v>0</v>
      </c>
      <c r="AP71" s="18">
        <f t="shared" ref="AP71:AP114" si="101">AM71</f>
        <v>73.788288006929562</v>
      </c>
      <c r="AQ71" s="18">
        <f t="shared" ref="AQ71:AQ134" si="102">MAX(AP71,AF71)</f>
        <v>75</v>
      </c>
      <c r="AR71" s="18">
        <f>Design!$N$68</f>
        <v>2.5</v>
      </c>
      <c r="AS71" s="18">
        <f t="shared" ref="AS71:AS114" si="103">AH71</f>
        <v>85</v>
      </c>
      <c r="AT71" s="18">
        <v>0</v>
      </c>
      <c r="AU71" s="16">
        <f t="shared" ref="AU71:AU134" si="104">(0.5*AQ71*AR71+0.5*(AS71-AQ71)*AR71)*60</f>
        <v>6375</v>
      </c>
      <c r="AV71" s="19" t="str">
        <f t="shared" ref="AV71:AV134" si="105">IF(AJ71="N/A","N/A",AJ71-AU71)</f>
        <v>N/A</v>
      </c>
      <c r="AW71" s="68">
        <f t="shared" ref="AW71:AW114" si="106">Y71</f>
        <v>75</v>
      </c>
      <c r="AX71" s="18">
        <f>'Ohio Intensities'!J71</f>
        <v>1.5082177208803398</v>
      </c>
      <c r="AY71" s="17">
        <f>Design!$I$24*'Area A'!AX71*Design!$I$23</f>
        <v>2.5941344799141861</v>
      </c>
      <c r="AZ71" s="18">
        <v>0</v>
      </c>
      <c r="BA71" s="18">
        <v>0</v>
      </c>
      <c r="BB71" s="18">
        <f>Design!$I$22</f>
        <v>10</v>
      </c>
      <c r="BC71" s="18">
        <f t="shared" ref="BC71:BC114" si="107">AY71</f>
        <v>2.5941344799141861</v>
      </c>
      <c r="BD71" s="18">
        <f t="shared" ref="BD71:BD114" si="108">AW71</f>
        <v>75</v>
      </c>
      <c r="BE71" s="18">
        <f t="shared" ref="BE71:BE114" si="109">BC71</f>
        <v>2.5941344799141861</v>
      </c>
      <c r="BF71" s="18">
        <f t="shared" ref="BF71:BF114" si="110">BB71+BD71</f>
        <v>85</v>
      </c>
      <c r="BG71" s="18">
        <v>0</v>
      </c>
      <c r="BH71" s="18" t="str">
        <f t="shared" ref="BH71:BH134" si="111">IF(BC71&lt;BP71,"N/A",(0.5*BB71*BC71+(BD71-BB71)*BC71+0.5*(BF71-BD71)*BE71)*60)</f>
        <v>N/A</v>
      </c>
      <c r="BI71" s="18">
        <f t="shared" ref="BI71:BI114" si="112">(BG71-BE71)/(BF71-BD71)</f>
        <v>-0.25941344799141863</v>
      </c>
      <c r="BJ71" s="16">
        <f t="shared" ref="BJ71:BJ114" si="113">BE71-BI71*BD71</f>
        <v>22.050143079270583</v>
      </c>
      <c r="BK71" s="17">
        <f>(Design!$N$69-'Area A'!BJ71)/'Area A'!BI71</f>
        <v>74.013676730844423</v>
      </c>
      <c r="BL71" s="18">
        <v>0</v>
      </c>
      <c r="BM71" s="18">
        <v>0</v>
      </c>
      <c r="BN71" s="18">
        <f t="shared" ref="BN71:BN114" si="114">BK71</f>
        <v>74.013676730844423</v>
      </c>
      <c r="BO71" s="18">
        <f t="shared" ref="BO71:BO134" si="115">MAX(BN71,BD71)</f>
        <v>75</v>
      </c>
      <c r="BP71" s="18">
        <f>Design!$N$69</f>
        <v>2.85</v>
      </c>
      <c r="BQ71" s="18">
        <f t="shared" ref="BQ71:BQ114" si="116">BF71</f>
        <v>85</v>
      </c>
      <c r="BR71" s="18">
        <v>0</v>
      </c>
      <c r="BS71" s="16">
        <f t="shared" ref="BS71:BS114" si="117">(0.5*BN71*BP71+0.5*(BQ71-BN71)*BP71)*60</f>
        <v>7267.5000000000009</v>
      </c>
      <c r="BT71" s="19" t="str">
        <f t="shared" ref="BT71:BT134" si="118">IF(BH71="N/A","N/A",BH71-BS71)</f>
        <v>N/A</v>
      </c>
      <c r="BU71" s="68">
        <f t="shared" ref="BU71:BU114" si="119">AW71</f>
        <v>75</v>
      </c>
      <c r="BV71" s="18">
        <f>'Ohio Intensities'!N71</f>
        <v>1.7952553254477639</v>
      </c>
      <c r="BW71" s="17">
        <f>Design!$I$24*'Area A'!BV71*Design!$I$23</f>
        <v>3.087839159770156</v>
      </c>
      <c r="BX71" s="18">
        <v>0</v>
      </c>
      <c r="BY71" s="18">
        <v>0</v>
      </c>
      <c r="BZ71" s="18">
        <f>Design!$I$22</f>
        <v>10</v>
      </c>
      <c r="CA71" s="18">
        <f t="shared" ref="CA71:CA114" si="120">BW71</f>
        <v>3.087839159770156</v>
      </c>
      <c r="CB71" s="18">
        <f t="shared" ref="CB71:CB114" si="121">BU71</f>
        <v>75</v>
      </c>
      <c r="CC71" s="18">
        <f t="shared" ref="CC71:CC114" si="122">CA71</f>
        <v>3.087839159770156</v>
      </c>
      <c r="CD71" s="18">
        <f t="shared" ref="CD71:CD114" si="123">BZ71+CB71</f>
        <v>85</v>
      </c>
      <c r="CE71" s="18">
        <v>0</v>
      </c>
      <c r="CF71" s="18">
        <f t="shared" ref="CF71:CF134" si="124">IF(CA71&lt;CN71,"N/A",(0.5*BZ71*CA71+(CB71-BZ71)*CA71+0.5*(CD71-CB71)*CC71)*60)</f>
        <v>13895.276218965704</v>
      </c>
      <c r="CG71" s="18">
        <f t="shared" ref="CG71:CG114" si="125">(CE71-CC71)/(CD71-CB71)</f>
        <v>-0.3087839159770156</v>
      </c>
      <c r="CH71" s="16">
        <f t="shared" ref="CH71:CH114" si="126">CC71-CG71*CB71</f>
        <v>26.246632858046326</v>
      </c>
      <c r="CI71" s="17">
        <f>(Design!$N$70-'Area A'!CH71)/'Area A'!CG71</f>
        <v>75.770244651563587</v>
      </c>
      <c r="CJ71" s="18">
        <v>0</v>
      </c>
      <c r="CK71" s="18">
        <v>0</v>
      </c>
      <c r="CL71" s="18">
        <f t="shared" ref="CL71:CL114" si="127">CI71</f>
        <v>75.770244651563587</v>
      </c>
      <c r="CM71" s="18">
        <f t="shared" ref="CM71:CM134" si="128">MAX(CL71,CB71)</f>
        <v>75.770244651563587</v>
      </c>
      <c r="CN71" s="18">
        <f>Design!$N$70</f>
        <v>2.85</v>
      </c>
      <c r="CO71" s="18">
        <f t="shared" ref="CO71:CO114" si="129">CD71</f>
        <v>85</v>
      </c>
      <c r="CP71" s="18">
        <v>0</v>
      </c>
      <c r="CQ71" s="16">
        <f t="shared" ref="CQ71:CQ114" si="130">(0.5*CL71*CN71+0.5*(CO71-CL71)*CN71)*60</f>
        <v>7267.5</v>
      </c>
      <c r="CR71" s="19">
        <f t="shared" ref="CR71:CR134" si="131">IF(CF71="N/A","N/A",CF71-CQ71)</f>
        <v>6627.7762189657042</v>
      </c>
      <c r="CS71" s="68">
        <f t="shared" ref="CS71:CS114" si="132">BU71</f>
        <v>75</v>
      </c>
      <c r="CT71" s="18">
        <f>'Ohio Intensities'!R71</f>
        <v>2.0220388764401336</v>
      </c>
      <c r="CU71" s="17">
        <f>Design!$I$24*'Area A'!CT71*Design!$I$23</f>
        <v>3.4779068674770319</v>
      </c>
      <c r="CV71" s="18">
        <v>0</v>
      </c>
      <c r="CW71" s="18">
        <v>0</v>
      </c>
      <c r="CX71" s="18">
        <f>Design!$I$22</f>
        <v>10</v>
      </c>
      <c r="CY71" s="18">
        <f t="shared" ref="CY71:CY114" si="133">CU71</f>
        <v>3.4779068674770319</v>
      </c>
      <c r="CZ71" s="18">
        <f t="shared" ref="CZ71:CZ114" si="134">CS71</f>
        <v>75</v>
      </c>
      <c r="DA71" s="18">
        <f t="shared" ref="DA71:DA114" si="135">CY71</f>
        <v>3.4779068674770319</v>
      </c>
      <c r="DB71" s="18">
        <f t="shared" ref="DB71:DB114" si="136">CX71+CZ71</f>
        <v>85</v>
      </c>
      <c r="DC71" s="18">
        <v>0</v>
      </c>
      <c r="DD71" s="18">
        <f t="shared" ref="DD71:DD134" si="137">IF(CY71&lt;DL71,"N/A",(0.5*CX71*CY71+(CZ71-CX71)*CY71+0.5*(DB71-CZ71)*DA71)*60)</f>
        <v>15650.580903646645</v>
      </c>
      <c r="DE71" s="18">
        <f t="shared" ref="DE71:DE114" si="138">(DC71-DA71)/(DB71-CZ71)</f>
        <v>-0.34779068674770319</v>
      </c>
      <c r="DF71" s="16">
        <f t="shared" ref="DF71:DF114" si="139">DA71-DE71*CZ71</f>
        <v>29.562208373554771</v>
      </c>
      <c r="DG71" s="17">
        <f>(Design!$N$71-'Area A'!DF71)/'Area A'!DE71</f>
        <v>76.805415991292861</v>
      </c>
      <c r="DH71" s="18">
        <v>0</v>
      </c>
      <c r="DI71" s="18">
        <v>0</v>
      </c>
      <c r="DJ71" s="18">
        <f t="shared" ref="DJ71:DJ114" si="140">DG71</f>
        <v>76.805415991292861</v>
      </c>
      <c r="DK71" s="18">
        <f t="shared" ref="DK71:DK134" si="141">MAX(DJ71,CZ71)</f>
        <v>76.805415991292861</v>
      </c>
      <c r="DL71" s="18">
        <f>Design!$N$71</f>
        <v>2.85</v>
      </c>
      <c r="DM71" s="18">
        <f t="shared" ref="DM71:DM114" si="142">DB71</f>
        <v>85</v>
      </c>
      <c r="DN71" s="18">
        <v>0</v>
      </c>
      <c r="DO71" s="16">
        <f t="shared" ref="DO71:DO114" si="143">(0.5*DJ71*DL71+0.5*(DM71-DJ71)*DL71)*60</f>
        <v>7267.5</v>
      </c>
      <c r="DP71" s="19">
        <f t="shared" ref="DP71:DP134" si="144">IF(DD71="N/A","N/A",DD71-DO71)</f>
        <v>8383.0809036466453</v>
      </c>
      <c r="DQ71" s="68">
        <f t="shared" ref="DQ71:DQ114" si="145">CS71</f>
        <v>75</v>
      </c>
      <c r="DR71" s="18">
        <f>'Ohio Intensities'!V71</f>
        <v>2.2531141347139965</v>
      </c>
      <c r="DS71" s="17">
        <f>Design!$I$24*'Area A'!DR71*Design!$I$23</f>
        <v>3.8753563117080763</v>
      </c>
      <c r="DT71" s="18">
        <v>0</v>
      </c>
      <c r="DU71" s="18">
        <v>0</v>
      </c>
      <c r="DV71" s="18">
        <f>Design!$I$22</f>
        <v>10</v>
      </c>
      <c r="DW71" s="18">
        <f t="shared" ref="DW71:DW114" si="146">DS71</f>
        <v>3.8753563117080763</v>
      </c>
      <c r="DX71" s="18">
        <f t="shared" ref="DX71:DX114" si="147">DQ71</f>
        <v>75</v>
      </c>
      <c r="DY71" s="18">
        <f t="shared" ref="DY71:DY114" si="148">DW71</f>
        <v>3.8753563117080763</v>
      </c>
      <c r="DZ71" s="18">
        <f t="shared" ref="DZ71:DZ114" si="149">DV71+DX71</f>
        <v>85</v>
      </c>
      <c r="EA71" s="18">
        <v>0</v>
      </c>
      <c r="EB71" s="18">
        <f t="shared" ref="EB71:EB134" si="150">IF(DW71&lt;EJ71,"N/A",(0.5*DV71*DW71+(DX71-DV71)*DW71+0.5*(DZ71-DX71)*DY71)*60)</f>
        <v>17439.103402686342</v>
      </c>
      <c r="EC71" s="18">
        <f t="shared" ref="EC71:EC114" si="151">(EA71-DY71)/(DZ71-DX71)</f>
        <v>-0.38753563117080764</v>
      </c>
      <c r="ED71" s="16">
        <f t="shared" ref="ED71:ED114" si="152">DY71-EC71*DX71</f>
        <v>32.940528649518647</v>
      </c>
      <c r="EE71" s="17">
        <f>(Design!$N$72-'Area A'!ED71)/'Area A'!EC71</f>
        <v>77.645837515921585</v>
      </c>
      <c r="EF71" s="18">
        <v>0</v>
      </c>
      <c r="EG71" s="18">
        <v>0</v>
      </c>
      <c r="EH71" s="18">
        <f t="shared" ref="EH71:EH114" si="153">EE71</f>
        <v>77.645837515921585</v>
      </c>
      <c r="EI71" s="18">
        <f t="shared" ref="EI71:EI134" si="154">MAX(EH71,DX71)</f>
        <v>77.645837515921585</v>
      </c>
      <c r="EJ71" s="18">
        <f>Design!$N$72</f>
        <v>2.85</v>
      </c>
      <c r="EK71" s="18">
        <f t="shared" ref="EK71:EK114" si="155">DZ71</f>
        <v>85</v>
      </c>
      <c r="EL71" s="18">
        <v>0</v>
      </c>
      <c r="EM71" s="16">
        <f t="shared" ref="EM71:EM114" si="156">(0.5*EH71*EJ71+0.5*(EK71-EH71)*EJ71)*60</f>
        <v>7267.5</v>
      </c>
      <c r="EN71" s="19">
        <f t="shared" ref="EN71:EN134" si="157">IF(EB71="N/A","N/A",EB71-EM71)</f>
        <v>10171.603402686342</v>
      </c>
      <c r="EO71" s="19">
        <f t="shared" ref="EO71:EO114" si="158">DQ71</f>
        <v>75</v>
      </c>
    </row>
    <row r="72" spans="1:145" x14ac:dyDescent="0.25">
      <c r="A72" s="68">
        <f t="shared" ref="A72:A196" si="159">A71+1</f>
        <v>76</v>
      </c>
      <c r="B72" s="18">
        <f>'Ohio Intensities'!B72</f>
        <v>1.0165311402908932</v>
      </c>
      <c r="C72" s="17">
        <f>Design!$I$24*'Area A'!B72*Design!$I$23</f>
        <v>1.7484335613003374</v>
      </c>
      <c r="D72" s="18">
        <v>0</v>
      </c>
      <c r="E72" s="18">
        <v>0</v>
      </c>
      <c r="F72" s="18">
        <f>Design!$I$22</f>
        <v>10</v>
      </c>
      <c r="G72" s="18">
        <f t="shared" si="83"/>
        <v>1.7484335613003374</v>
      </c>
      <c r="H72" s="18">
        <f t="shared" si="84"/>
        <v>76</v>
      </c>
      <c r="I72" s="18">
        <f t="shared" si="85"/>
        <v>1.7484335613003374</v>
      </c>
      <c r="J72" s="18">
        <f t="shared" si="86"/>
        <v>86</v>
      </c>
      <c r="K72" s="18">
        <v>0</v>
      </c>
      <c r="L72" s="18" t="str">
        <f t="shared" si="87"/>
        <v>N/A</v>
      </c>
      <c r="M72" s="18">
        <f t="shared" si="88"/>
        <v>-0.17484335613003374</v>
      </c>
      <c r="N72" s="16">
        <f t="shared" si="89"/>
        <v>15.036528627182902</v>
      </c>
      <c r="O72" s="17">
        <f>(Design!$N$67-'Area A'!N72)/'Area A'!M72</f>
        <v>74.275219342761972</v>
      </c>
      <c r="P72" s="18">
        <v>0</v>
      </c>
      <c r="Q72" s="18">
        <v>0</v>
      </c>
      <c r="R72" s="18">
        <f t="shared" si="90"/>
        <v>74.275219342761972</v>
      </c>
      <c r="S72" s="18">
        <f t="shared" si="91"/>
        <v>76</v>
      </c>
      <c r="T72" s="18">
        <f>Design!$N$67</f>
        <v>2.0499999999999998</v>
      </c>
      <c r="U72" s="18">
        <f t="shared" si="81"/>
        <v>86</v>
      </c>
      <c r="V72" s="18">
        <v>0</v>
      </c>
      <c r="W72" s="16">
        <f t="shared" si="92"/>
        <v>5288.9999999999991</v>
      </c>
      <c r="X72" s="19" t="str">
        <f t="shared" si="93"/>
        <v>N/A</v>
      </c>
      <c r="Y72" s="68">
        <f t="shared" si="82"/>
        <v>76</v>
      </c>
      <c r="Z72" s="18">
        <f>'Ohio Intensities'!F72</f>
        <v>1.2835995474970301</v>
      </c>
      <c r="AA72" s="17">
        <f>Design!$I$24*'Area A'!Z72*Design!$I$23</f>
        <v>2.2077912216948929</v>
      </c>
      <c r="AB72" s="18">
        <v>0</v>
      </c>
      <c r="AC72" s="18">
        <v>0</v>
      </c>
      <c r="AD72" s="18">
        <f>Design!$I$22</f>
        <v>10</v>
      </c>
      <c r="AE72" s="18">
        <f t="shared" si="94"/>
        <v>2.2077912216948929</v>
      </c>
      <c r="AF72" s="18">
        <f t="shared" si="95"/>
        <v>76</v>
      </c>
      <c r="AG72" s="18">
        <f t="shared" si="96"/>
        <v>2.2077912216948929</v>
      </c>
      <c r="AH72" s="18">
        <f t="shared" si="97"/>
        <v>86</v>
      </c>
      <c r="AI72" s="18">
        <v>0</v>
      </c>
      <c r="AJ72" s="18" t="str">
        <f t="shared" si="98"/>
        <v>N/A</v>
      </c>
      <c r="AK72" s="18">
        <f t="shared" si="99"/>
        <v>-0.22077912216948931</v>
      </c>
      <c r="AL72" s="16">
        <f t="shared" si="100"/>
        <v>18.987004506576081</v>
      </c>
      <c r="AM72" s="17">
        <f>(Design!$N$68-'Area A'!AL72)/'Area A'!AK72</f>
        <v>74.676465530645686</v>
      </c>
      <c r="AN72" s="18">
        <v>0</v>
      </c>
      <c r="AO72" s="18">
        <v>0</v>
      </c>
      <c r="AP72" s="18">
        <f t="shared" si="101"/>
        <v>74.676465530645686</v>
      </c>
      <c r="AQ72" s="18">
        <f t="shared" si="102"/>
        <v>76</v>
      </c>
      <c r="AR72" s="18">
        <f>Design!$N$68</f>
        <v>2.5</v>
      </c>
      <c r="AS72" s="18">
        <f t="shared" si="103"/>
        <v>86</v>
      </c>
      <c r="AT72" s="18">
        <v>0</v>
      </c>
      <c r="AU72" s="16">
        <f t="shared" si="104"/>
        <v>6450</v>
      </c>
      <c r="AV72" s="19" t="str">
        <f t="shared" si="105"/>
        <v>N/A</v>
      </c>
      <c r="AW72" s="68">
        <f t="shared" si="106"/>
        <v>76</v>
      </c>
      <c r="AX72" s="18">
        <f>'Ohio Intensities'!J72</f>
        <v>1.4936076333593766</v>
      </c>
      <c r="AY72" s="17">
        <f>Design!$I$24*'Area A'!AX72*Design!$I$23</f>
        <v>2.5690051293781293</v>
      </c>
      <c r="AZ72" s="18">
        <v>0</v>
      </c>
      <c r="BA72" s="18">
        <v>0</v>
      </c>
      <c r="BB72" s="18">
        <f>Design!$I$22</f>
        <v>10</v>
      </c>
      <c r="BC72" s="18">
        <f t="shared" si="107"/>
        <v>2.5690051293781293</v>
      </c>
      <c r="BD72" s="18">
        <f t="shared" si="108"/>
        <v>76</v>
      </c>
      <c r="BE72" s="18">
        <f t="shared" si="109"/>
        <v>2.5690051293781293</v>
      </c>
      <c r="BF72" s="18">
        <f t="shared" si="110"/>
        <v>86</v>
      </c>
      <c r="BG72" s="18">
        <v>0</v>
      </c>
      <c r="BH72" s="18" t="str">
        <f t="shared" si="111"/>
        <v>N/A</v>
      </c>
      <c r="BI72" s="18">
        <f t="shared" si="112"/>
        <v>-0.25690051293781291</v>
      </c>
      <c r="BJ72" s="16">
        <f t="shared" si="113"/>
        <v>22.093444112651913</v>
      </c>
      <c r="BK72" s="17">
        <f>(Design!$N$69-'Area A'!BJ72)/'Area A'!BI72</f>
        <v>74.906211329014013</v>
      </c>
      <c r="BL72" s="18">
        <v>0</v>
      </c>
      <c r="BM72" s="18">
        <v>0</v>
      </c>
      <c r="BN72" s="18">
        <f t="shared" si="114"/>
        <v>74.906211329014013</v>
      </c>
      <c r="BO72" s="18">
        <f t="shared" si="115"/>
        <v>76</v>
      </c>
      <c r="BP72" s="18">
        <f>Design!$N$69</f>
        <v>2.85</v>
      </c>
      <c r="BQ72" s="18">
        <f t="shared" si="116"/>
        <v>86</v>
      </c>
      <c r="BR72" s="18">
        <v>0</v>
      </c>
      <c r="BS72" s="16">
        <f t="shared" si="117"/>
        <v>7353</v>
      </c>
      <c r="BT72" s="19" t="str">
        <f t="shared" si="118"/>
        <v>N/A</v>
      </c>
      <c r="BU72" s="68">
        <f t="shared" si="119"/>
        <v>76</v>
      </c>
      <c r="BV72" s="18">
        <f>'Ohio Intensities'!N72</f>
        <v>1.7785019831003894</v>
      </c>
      <c r="BW72" s="17">
        <f>Design!$I$24*'Area A'!BV72*Design!$I$23</f>
        <v>3.0590234109326717</v>
      </c>
      <c r="BX72" s="18">
        <v>0</v>
      </c>
      <c r="BY72" s="18">
        <v>0</v>
      </c>
      <c r="BZ72" s="18">
        <f>Design!$I$22</f>
        <v>10</v>
      </c>
      <c r="CA72" s="18">
        <f t="shared" si="120"/>
        <v>3.0590234109326717</v>
      </c>
      <c r="CB72" s="18">
        <f t="shared" si="121"/>
        <v>76</v>
      </c>
      <c r="CC72" s="18">
        <f t="shared" si="122"/>
        <v>3.0590234109326717</v>
      </c>
      <c r="CD72" s="18">
        <f t="shared" si="123"/>
        <v>86</v>
      </c>
      <c r="CE72" s="18">
        <v>0</v>
      </c>
      <c r="CF72" s="18">
        <f t="shared" si="124"/>
        <v>13949.146753852983</v>
      </c>
      <c r="CG72" s="18">
        <f t="shared" si="125"/>
        <v>-0.30590234109326719</v>
      </c>
      <c r="CH72" s="16">
        <f t="shared" si="126"/>
        <v>26.307601334020976</v>
      </c>
      <c r="CI72" s="17">
        <f>(Design!$N$70-'Area A'!CH72)/'Area A'!CG72</f>
        <v>76.683301115596691</v>
      </c>
      <c r="CJ72" s="18">
        <v>0</v>
      </c>
      <c r="CK72" s="18">
        <v>0</v>
      </c>
      <c r="CL72" s="18">
        <f t="shared" si="127"/>
        <v>76.683301115596691</v>
      </c>
      <c r="CM72" s="18">
        <f t="shared" si="128"/>
        <v>76.683301115596691</v>
      </c>
      <c r="CN72" s="18">
        <f>Design!$N$70</f>
        <v>2.85</v>
      </c>
      <c r="CO72" s="18">
        <f t="shared" si="129"/>
        <v>86</v>
      </c>
      <c r="CP72" s="18">
        <v>0</v>
      </c>
      <c r="CQ72" s="16">
        <f t="shared" si="130"/>
        <v>7353</v>
      </c>
      <c r="CR72" s="19">
        <f t="shared" si="131"/>
        <v>6596.1467538529832</v>
      </c>
      <c r="CS72" s="68">
        <f t="shared" si="132"/>
        <v>76</v>
      </c>
      <c r="CT72" s="18">
        <f>'Ohio Intensities'!R72</f>
        <v>2.0037883801213749</v>
      </c>
      <c r="CU72" s="17">
        <f>Design!$I$24*'Area A'!CT72*Design!$I$23</f>
        <v>3.4465160138087669</v>
      </c>
      <c r="CV72" s="18">
        <v>0</v>
      </c>
      <c r="CW72" s="18">
        <v>0</v>
      </c>
      <c r="CX72" s="18">
        <f>Design!$I$22</f>
        <v>10</v>
      </c>
      <c r="CY72" s="18">
        <f t="shared" si="133"/>
        <v>3.4465160138087669</v>
      </c>
      <c r="CZ72" s="18">
        <f t="shared" si="134"/>
        <v>76</v>
      </c>
      <c r="DA72" s="18">
        <f t="shared" si="135"/>
        <v>3.4465160138087669</v>
      </c>
      <c r="DB72" s="18">
        <f t="shared" si="136"/>
        <v>86</v>
      </c>
      <c r="DC72" s="18">
        <v>0</v>
      </c>
      <c r="DD72" s="18">
        <f t="shared" si="137"/>
        <v>15716.113022967975</v>
      </c>
      <c r="DE72" s="18">
        <f t="shared" si="138"/>
        <v>-0.34465160138087669</v>
      </c>
      <c r="DF72" s="16">
        <f t="shared" si="139"/>
        <v>29.640037718755398</v>
      </c>
      <c r="DG72" s="17">
        <f>(Design!$N$71-'Area A'!DF72)/'Area A'!DE72</f>
        <v>77.730779753869626</v>
      </c>
      <c r="DH72" s="18">
        <v>0</v>
      </c>
      <c r="DI72" s="18">
        <v>0</v>
      </c>
      <c r="DJ72" s="18">
        <f t="shared" si="140"/>
        <v>77.730779753869626</v>
      </c>
      <c r="DK72" s="18">
        <f t="shared" si="141"/>
        <v>77.730779753869626</v>
      </c>
      <c r="DL72" s="18">
        <f>Design!$N$71</f>
        <v>2.85</v>
      </c>
      <c r="DM72" s="18">
        <f t="shared" si="142"/>
        <v>86</v>
      </c>
      <c r="DN72" s="18">
        <v>0</v>
      </c>
      <c r="DO72" s="16">
        <f t="shared" si="143"/>
        <v>7353.0000000000009</v>
      </c>
      <c r="DP72" s="19">
        <f t="shared" si="144"/>
        <v>8363.1130229679729</v>
      </c>
      <c r="DQ72" s="68">
        <f t="shared" si="145"/>
        <v>76</v>
      </c>
      <c r="DR72" s="18">
        <f>'Ohio Intensities'!V72</f>
        <v>2.2334462106035438</v>
      </c>
      <c r="DS72" s="17">
        <f>Design!$I$24*'Area A'!DR72*Design!$I$23</f>
        <v>3.8415274822380976</v>
      </c>
      <c r="DT72" s="18">
        <v>0</v>
      </c>
      <c r="DU72" s="18">
        <v>0</v>
      </c>
      <c r="DV72" s="18">
        <f>Design!$I$22</f>
        <v>10</v>
      </c>
      <c r="DW72" s="18">
        <f t="shared" si="146"/>
        <v>3.8415274822380976</v>
      </c>
      <c r="DX72" s="18">
        <f t="shared" si="147"/>
        <v>76</v>
      </c>
      <c r="DY72" s="18">
        <f t="shared" si="148"/>
        <v>3.8415274822380976</v>
      </c>
      <c r="DZ72" s="18">
        <f t="shared" si="149"/>
        <v>86</v>
      </c>
      <c r="EA72" s="18">
        <v>0</v>
      </c>
      <c r="EB72" s="18">
        <f t="shared" si="150"/>
        <v>17517.365319005723</v>
      </c>
      <c r="EC72" s="18">
        <f t="shared" si="151"/>
        <v>-0.38415274822380974</v>
      </c>
      <c r="ED72" s="16">
        <f t="shared" si="152"/>
        <v>33.037136347247639</v>
      </c>
      <c r="EE72" s="17">
        <f>(Design!$N$72-'Area A'!ED72)/'Area A'!EC72</f>
        <v>78.581076113141393</v>
      </c>
      <c r="EF72" s="18">
        <v>0</v>
      </c>
      <c r="EG72" s="18">
        <v>0</v>
      </c>
      <c r="EH72" s="18">
        <f t="shared" si="153"/>
        <v>78.581076113141393</v>
      </c>
      <c r="EI72" s="18">
        <f t="shared" si="154"/>
        <v>78.581076113141393</v>
      </c>
      <c r="EJ72" s="18">
        <f>Design!$N$72</f>
        <v>2.85</v>
      </c>
      <c r="EK72" s="18">
        <f t="shared" si="155"/>
        <v>86</v>
      </c>
      <c r="EL72" s="18">
        <v>0</v>
      </c>
      <c r="EM72" s="16">
        <f t="shared" si="156"/>
        <v>7353.0000000000009</v>
      </c>
      <c r="EN72" s="19">
        <f t="shared" si="157"/>
        <v>10164.365319005723</v>
      </c>
      <c r="EO72" s="19">
        <f t="shared" si="158"/>
        <v>76</v>
      </c>
    </row>
    <row r="73" spans="1:145" x14ac:dyDescent="0.25">
      <c r="A73" s="68">
        <f t="shared" si="159"/>
        <v>77</v>
      </c>
      <c r="B73" s="18">
        <f>'Ohio Intensities'!B73</f>
        <v>1.006369288474642</v>
      </c>
      <c r="C73" s="17">
        <f>Design!$I$24*'Area A'!B73*Design!$I$23</f>
        <v>1.7309551761763853</v>
      </c>
      <c r="D73" s="18">
        <v>0</v>
      </c>
      <c r="E73" s="18">
        <v>0</v>
      </c>
      <c r="F73" s="18">
        <f>Design!$I$22</f>
        <v>10</v>
      </c>
      <c r="G73" s="18">
        <f t="shared" si="83"/>
        <v>1.7309551761763853</v>
      </c>
      <c r="H73" s="18">
        <f t="shared" si="84"/>
        <v>77</v>
      </c>
      <c r="I73" s="18">
        <f t="shared" si="85"/>
        <v>1.7309551761763853</v>
      </c>
      <c r="J73" s="18">
        <f t="shared" si="86"/>
        <v>87</v>
      </c>
      <c r="K73" s="18">
        <v>0</v>
      </c>
      <c r="L73" s="18" t="str">
        <f t="shared" si="87"/>
        <v>N/A</v>
      </c>
      <c r="M73" s="18">
        <f t="shared" si="88"/>
        <v>-0.17309551761763853</v>
      </c>
      <c r="N73" s="16">
        <f t="shared" si="89"/>
        <v>15.059310032734553</v>
      </c>
      <c r="O73" s="17">
        <f>(Design!$N$67-'Area A'!N73)/'Area A'!M73</f>
        <v>75.15682792821724</v>
      </c>
      <c r="P73" s="18">
        <v>0</v>
      </c>
      <c r="Q73" s="18">
        <v>0</v>
      </c>
      <c r="R73" s="18">
        <f t="shared" si="90"/>
        <v>75.15682792821724</v>
      </c>
      <c r="S73" s="18">
        <f t="shared" si="91"/>
        <v>77</v>
      </c>
      <c r="T73" s="18">
        <f>Design!$N$67</f>
        <v>2.0499999999999998</v>
      </c>
      <c r="U73" s="18">
        <f t="shared" si="81"/>
        <v>87</v>
      </c>
      <c r="V73" s="18">
        <v>0</v>
      </c>
      <c r="W73" s="16">
        <f t="shared" si="92"/>
        <v>5350.5</v>
      </c>
      <c r="X73" s="19" t="str">
        <f t="shared" si="93"/>
        <v>N/A</v>
      </c>
      <c r="Y73" s="68">
        <f t="shared" si="82"/>
        <v>77</v>
      </c>
      <c r="Z73" s="18">
        <f>'Ohio Intensities'!F73</f>
        <v>1.2710691171041608</v>
      </c>
      <c r="AA73" s="17">
        <f>Design!$I$24*'Area A'!Z73*Design!$I$23</f>
        <v>2.186238881419158</v>
      </c>
      <c r="AB73" s="18">
        <v>0</v>
      </c>
      <c r="AC73" s="18">
        <v>0</v>
      </c>
      <c r="AD73" s="18">
        <f>Design!$I$22</f>
        <v>10</v>
      </c>
      <c r="AE73" s="18">
        <f t="shared" si="94"/>
        <v>2.186238881419158</v>
      </c>
      <c r="AF73" s="18">
        <f t="shared" si="95"/>
        <v>77</v>
      </c>
      <c r="AG73" s="18">
        <f t="shared" si="96"/>
        <v>2.186238881419158</v>
      </c>
      <c r="AH73" s="18">
        <f t="shared" si="97"/>
        <v>87</v>
      </c>
      <c r="AI73" s="18">
        <v>0</v>
      </c>
      <c r="AJ73" s="18" t="str">
        <f t="shared" si="98"/>
        <v>N/A</v>
      </c>
      <c r="AK73" s="18">
        <f t="shared" si="99"/>
        <v>-0.2186238881419158</v>
      </c>
      <c r="AL73" s="16">
        <f t="shared" si="100"/>
        <v>19.020278268346676</v>
      </c>
      <c r="AM73" s="17">
        <f>(Design!$N$68-'Area A'!AL73)/'Area A'!AK73</f>
        <v>75.564836069619403</v>
      </c>
      <c r="AN73" s="18">
        <v>0</v>
      </c>
      <c r="AO73" s="18">
        <v>0</v>
      </c>
      <c r="AP73" s="18">
        <f t="shared" si="101"/>
        <v>75.564836069619403</v>
      </c>
      <c r="AQ73" s="18">
        <f t="shared" si="102"/>
        <v>77</v>
      </c>
      <c r="AR73" s="18">
        <f>Design!$N$68</f>
        <v>2.5</v>
      </c>
      <c r="AS73" s="18">
        <f t="shared" si="103"/>
        <v>87</v>
      </c>
      <c r="AT73" s="18">
        <v>0</v>
      </c>
      <c r="AU73" s="16">
        <f t="shared" si="104"/>
        <v>6525</v>
      </c>
      <c r="AV73" s="19" t="str">
        <f t="shared" si="105"/>
        <v>N/A</v>
      </c>
      <c r="AW73" s="68">
        <f t="shared" si="106"/>
        <v>77</v>
      </c>
      <c r="AX73" s="18">
        <f>'Ohio Intensities'!J73</f>
        <v>1.4793036378172693</v>
      </c>
      <c r="AY73" s="17">
        <f>Design!$I$24*'Area A'!AX73*Design!$I$23</f>
        <v>2.5444022570457046</v>
      </c>
      <c r="AZ73" s="18">
        <v>0</v>
      </c>
      <c r="BA73" s="18">
        <v>0</v>
      </c>
      <c r="BB73" s="18">
        <f>Design!$I$22</f>
        <v>10</v>
      </c>
      <c r="BC73" s="18">
        <f t="shared" si="107"/>
        <v>2.5444022570457046</v>
      </c>
      <c r="BD73" s="18">
        <f t="shared" si="108"/>
        <v>77</v>
      </c>
      <c r="BE73" s="18">
        <f t="shared" si="109"/>
        <v>2.5444022570457046</v>
      </c>
      <c r="BF73" s="18">
        <f t="shared" si="110"/>
        <v>87</v>
      </c>
      <c r="BG73" s="18">
        <v>0</v>
      </c>
      <c r="BH73" s="18" t="str">
        <f t="shared" si="111"/>
        <v>N/A</v>
      </c>
      <c r="BI73" s="18">
        <f t="shared" si="112"/>
        <v>-0.25444022570457048</v>
      </c>
      <c r="BJ73" s="16">
        <f t="shared" si="113"/>
        <v>22.136299636297629</v>
      </c>
      <c r="BK73" s="17">
        <f>(Design!$N$69-'Area A'!BJ73)/'Area A'!BI73</f>
        <v>75.798940921750599</v>
      </c>
      <c r="BL73" s="18">
        <v>0</v>
      </c>
      <c r="BM73" s="18">
        <v>0</v>
      </c>
      <c r="BN73" s="18">
        <f t="shared" si="114"/>
        <v>75.798940921750599</v>
      </c>
      <c r="BO73" s="18">
        <f t="shared" si="115"/>
        <v>77</v>
      </c>
      <c r="BP73" s="18">
        <f>Design!$N$69</f>
        <v>2.85</v>
      </c>
      <c r="BQ73" s="18">
        <f t="shared" si="116"/>
        <v>87</v>
      </c>
      <c r="BR73" s="18">
        <v>0</v>
      </c>
      <c r="BS73" s="16">
        <f t="shared" si="117"/>
        <v>7438.5000000000009</v>
      </c>
      <c r="BT73" s="19" t="str">
        <f t="shared" si="118"/>
        <v>N/A</v>
      </c>
      <c r="BU73" s="68">
        <f t="shared" si="119"/>
        <v>77</v>
      </c>
      <c r="BV73" s="18">
        <f>'Ohio Intensities'!N73</f>
        <v>1.7620937895621436</v>
      </c>
      <c r="BW73" s="17">
        <f>Design!$I$24*'Area A'!BV73*Design!$I$23</f>
        <v>3.0308013180468887</v>
      </c>
      <c r="BX73" s="18">
        <v>0</v>
      </c>
      <c r="BY73" s="18">
        <v>0</v>
      </c>
      <c r="BZ73" s="18">
        <f>Design!$I$22</f>
        <v>10</v>
      </c>
      <c r="CA73" s="18">
        <f t="shared" si="120"/>
        <v>3.0308013180468887</v>
      </c>
      <c r="CB73" s="18">
        <f t="shared" si="121"/>
        <v>77</v>
      </c>
      <c r="CC73" s="18">
        <f t="shared" si="122"/>
        <v>3.0308013180468887</v>
      </c>
      <c r="CD73" s="18">
        <f t="shared" si="123"/>
        <v>87</v>
      </c>
      <c r="CE73" s="18">
        <v>0</v>
      </c>
      <c r="CF73" s="18">
        <f t="shared" si="124"/>
        <v>14002.302089376626</v>
      </c>
      <c r="CG73" s="18">
        <f t="shared" si="125"/>
        <v>-0.30308013180468885</v>
      </c>
      <c r="CH73" s="16">
        <f t="shared" si="126"/>
        <v>26.367971467007926</v>
      </c>
      <c r="CI73" s="17">
        <f>(Design!$N$70-'Area A'!CH73)/'Area A'!CG73</f>
        <v>77.596546256497589</v>
      </c>
      <c r="CJ73" s="18">
        <v>0</v>
      </c>
      <c r="CK73" s="18">
        <v>0</v>
      </c>
      <c r="CL73" s="18">
        <f t="shared" si="127"/>
        <v>77.596546256497589</v>
      </c>
      <c r="CM73" s="18">
        <f t="shared" si="128"/>
        <v>77.596546256497589</v>
      </c>
      <c r="CN73" s="18">
        <f>Design!$N$70</f>
        <v>2.85</v>
      </c>
      <c r="CO73" s="18">
        <f t="shared" si="129"/>
        <v>87</v>
      </c>
      <c r="CP73" s="18">
        <v>0</v>
      </c>
      <c r="CQ73" s="16">
        <f t="shared" si="130"/>
        <v>7438.5000000000009</v>
      </c>
      <c r="CR73" s="19">
        <f t="shared" si="131"/>
        <v>6563.8020893766252</v>
      </c>
      <c r="CS73" s="68">
        <f t="shared" si="132"/>
        <v>77</v>
      </c>
      <c r="CT73" s="18">
        <f>'Ohio Intensities'!R73</f>
        <v>1.9859089726838703</v>
      </c>
      <c r="CU73" s="17">
        <f>Design!$I$24*'Area A'!CT73*Design!$I$23</f>
        <v>3.415763433016259</v>
      </c>
      <c r="CV73" s="18">
        <v>0</v>
      </c>
      <c r="CW73" s="18">
        <v>0</v>
      </c>
      <c r="CX73" s="18">
        <f>Design!$I$22</f>
        <v>10</v>
      </c>
      <c r="CY73" s="18">
        <f t="shared" si="133"/>
        <v>3.415763433016259</v>
      </c>
      <c r="CZ73" s="18">
        <f t="shared" si="134"/>
        <v>77</v>
      </c>
      <c r="DA73" s="18">
        <f t="shared" si="135"/>
        <v>3.415763433016259</v>
      </c>
      <c r="DB73" s="18">
        <f t="shared" si="136"/>
        <v>87</v>
      </c>
      <c r="DC73" s="18">
        <v>0</v>
      </c>
      <c r="DD73" s="18">
        <f t="shared" si="137"/>
        <v>15780.827060535117</v>
      </c>
      <c r="DE73" s="18">
        <f t="shared" si="138"/>
        <v>-0.3415763433016259</v>
      </c>
      <c r="DF73" s="16">
        <f t="shared" si="139"/>
        <v>29.717141867241452</v>
      </c>
      <c r="DG73" s="17">
        <f>(Design!$N$71-'Area A'!DF73)/'Area A'!DE73</f>
        <v>78.65633084407331</v>
      </c>
      <c r="DH73" s="18">
        <v>0</v>
      </c>
      <c r="DI73" s="18">
        <v>0</v>
      </c>
      <c r="DJ73" s="18">
        <f t="shared" si="140"/>
        <v>78.65633084407331</v>
      </c>
      <c r="DK73" s="18">
        <f t="shared" si="141"/>
        <v>78.65633084407331</v>
      </c>
      <c r="DL73" s="18">
        <f>Design!$N$71</f>
        <v>2.85</v>
      </c>
      <c r="DM73" s="18">
        <f t="shared" si="142"/>
        <v>87</v>
      </c>
      <c r="DN73" s="18">
        <v>0</v>
      </c>
      <c r="DO73" s="16">
        <f t="shared" si="143"/>
        <v>7438.5</v>
      </c>
      <c r="DP73" s="19">
        <f t="shared" si="144"/>
        <v>8342.3270605351172</v>
      </c>
      <c r="DQ73" s="68">
        <f t="shared" si="145"/>
        <v>77</v>
      </c>
      <c r="DR73" s="18">
        <f>'Ohio Intensities'!V73</f>
        <v>2.2141731020233819</v>
      </c>
      <c r="DS73" s="17">
        <f>Design!$I$24*'Area A'!DR73*Design!$I$23</f>
        <v>3.8083777354802191</v>
      </c>
      <c r="DT73" s="18">
        <v>0</v>
      </c>
      <c r="DU73" s="18">
        <v>0</v>
      </c>
      <c r="DV73" s="18">
        <f>Design!$I$22</f>
        <v>10</v>
      </c>
      <c r="DW73" s="18">
        <f t="shared" si="146"/>
        <v>3.8083777354802191</v>
      </c>
      <c r="DX73" s="18">
        <f t="shared" si="147"/>
        <v>77</v>
      </c>
      <c r="DY73" s="18">
        <f t="shared" si="148"/>
        <v>3.8083777354802191</v>
      </c>
      <c r="DZ73" s="18">
        <f t="shared" si="149"/>
        <v>87</v>
      </c>
      <c r="EA73" s="18">
        <v>0</v>
      </c>
      <c r="EB73" s="18">
        <f t="shared" si="150"/>
        <v>17594.705137918616</v>
      </c>
      <c r="EC73" s="18">
        <f t="shared" si="151"/>
        <v>-0.3808377735480219</v>
      </c>
      <c r="ED73" s="16">
        <f t="shared" si="152"/>
        <v>33.132886298677903</v>
      </c>
      <c r="EE73" s="17">
        <f>(Design!$N$72-'Area A'!ED73)/'Area A'!EC73</f>
        <v>79.516498630247796</v>
      </c>
      <c r="EF73" s="18">
        <v>0</v>
      </c>
      <c r="EG73" s="18">
        <v>0</v>
      </c>
      <c r="EH73" s="18">
        <f t="shared" si="153"/>
        <v>79.516498630247796</v>
      </c>
      <c r="EI73" s="18">
        <f t="shared" si="154"/>
        <v>79.516498630247796</v>
      </c>
      <c r="EJ73" s="18">
        <f>Design!$N$72</f>
        <v>2.85</v>
      </c>
      <c r="EK73" s="18">
        <f t="shared" si="155"/>
        <v>87</v>
      </c>
      <c r="EL73" s="18">
        <v>0</v>
      </c>
      <c r="EM73" s="16">
        <f t="shared" si="156"/>
        <v>7438.5000000000009</v>
      </c>
      <c r="EN73" s="19">
        <f t="shared" si="157"/>
        <v>10156.205137918616</v>
      </c>
      <c r="EO73" s="19">
        <f t="shared" si="158"/>
        <v>77</v>
      </c>
    </row>
    <row r="74" spans="1:145" x14ac:dyDescent="0.25">
      <c r="A74" s="68">
        <f t="shared" si="159"/>
        <v>78</v>
      </c>
      <c r="B74" s="18">
        <f>'Ohio Intensities'!B74</f>
        <v>0.99642475031390487</v>
      </c>
      <c r="C74" s="17">
        <f>Design!$I$24*'Area A'!B74*Design!$I$23</f>
        <v>1.7138505705399174</v>
      </c>
      <c r="D74" s="18">
        <v>0</v>
      </c>
      <c r="E74" s="18">
        <v>0</v>
      </c>
      <c r="F74" s="18">
        <f>Design!$I$22</f>
        <v>10</v>
      </c>
      <c r="G74" s="18">
        <f t="shared" si="83"/>
        <v>1.7138505705399174</v>
      </c>
      <c r="H74" s="18">
        <f t="shared" si="84"/>
        <v>78</v>
      </c>
      <c r="I74" s="18">
        <f t="shared" si="85"/>
        <v>1.7138505705399174</v>
      </c>
      <c r="J74" s="18">
        <f t="shared" si="86"/>
        <v>88</v>
      </c>
      <c r="K74" s="18">
        <v>0</v>
      </c>
      <c r="L74" s="18" t="str">
        <f t="shared" si="87"/>
        <v>N/A</v>
      </c>
      <c r="M74" s="18">
        <f t="shared" si="88"/>
        <v>-0.17138505705399174</v>
      </c>
      <c r="N74" s="16">
        <f t="shared" si="89"/>
        <v>15.081885020751272</v>
      </c>
      <c r="O74" s="17">
        <f>(Design!$N$67-'Area A'!N74)/'Area A'!M74</f>
        <v>76.038630466166097</v>
      </c>
      <c r="P74" s="18">
        <v>0</v>
      </c>
      <c r="Q74" s="18">
        <v>0</v>
      </c>
      <c r="R74" s="18">
        <f t="shared" si="90"/>
        <v>76.038630466166097</v>
      </c>
      <c r="S74" s="18">
        <f t="shared" si="91"/>
        <v>78</v>
      </c>
      <c r="T74" s="18">
        <f>Design!$N$67</f>
        <v>2.0499999999999998</v>
      </c>
      <c r="U74" s="18">
        <f t="shared" si="81"/>
        <v>88</v>
      </c>
      <c r="V74" s="18">
        <v>0</v>
      </c>
      <c r="W74" s="16">
        <f t="shared" si="92"/>
        <v>5411.9999999999991</v>
      </c>
      <c r="X74" s="19" t="str">
        <f t="shared" si="93"/>
        <v>N/A</v>
      </c>
      <c r="Y74" s="68">
        <f t="shared" si="82"/>
        <v>78</v>
      </c>
      <c r="Z74" s="18">
        <f>'Ohio Intensities'!F74</f>
        <v>1.2588017295450264</v>
      </c>
      <c r="AA74" s="17">
        <f>Design!$I$24*'Area A'!Z74*Design!$I$23</f>
        <v>2.165138974817447</v>
      </c>
      <c r="AB74" s="18">
        <v>0</v>
      </c>
      <c r="AC74" s="18">
        <v>0</v>
      </c>
      <c r="AD74" s="18">
        <f>Design!$I$22</f>
        <v>10</v>
      </c>
      <c r="AE74" s="18">
        <f t="shared" si="94"/>
        <v>2.165138974817447</v>
      </c>
      <c r="AF74" s="18">
        <f t="shared" si="95"/>
        <v>78</v>
      </c>
      <c r="AG74" s="18">
        <f t="shared" si="96"/>
        <v>2.165138974817447</v>
      </c>
      <c r="AH74" s="18">
        <f t="shared" si="97"/>
        <v>88</v>
      </c>
      <c r="AI74" s="18">
        <v>0</v>
      </c>
      <c r="AJ74" s="18" t="str">
        <f t="shared" si="98"/>
        <v>N/A</v>
      </c>
      <c r="AK74" s="18">
        <f t="shared" si="99"/>
        <v>-0.21651389748174471</v>
      </c>
      <c r="AL74" s="16">
        <f t="shared" si="100"/>
        <v>19.053222978393535</v>
      </c>
      <c r="AM74" s="17">
        <f>(Design!$N$68-'Area A'!AL74)/'Area A'!AK74</f>
        <v>76.453397084079626</v>
      </c>
      <c r="AN74" s="18">
        <v>0</v>
      </c>
      <c r="AO74" s="18">
        <v>0</v>
      </c>
      <c r="AP74" s="18">
        <f t="shared" si="101"/>
        <v>76.453397084079626</v>
      </c>
      <c r="AQ74" s="18">
        <f t="shared" si="102"/>
        <v>78</v>
      </c>
      <c r="AR74" s="18">
        <f>Design!$N$68</f>
        <v>2.5</v>
      </c>
      <c r="AS74" s="18">
        <f t="shared" si="103"/>
        <v>88</v>
      </c>
      <c r="AT74" s="18">
        <v>0</v>
      </c>
      <c r="AU74" s="16">
        <f t="shared" si="104"/>
        <v>6600</v>
      </c>
      <c r="AV74" s="19" t="str">
        <f t="shared" si="105"/>
        <v>N/A</v>
      </c>
      <c r="AW74" s="68">
        <f t="shared" si="106"/>
        <v>78</v>
      </c>
      <c r="AX74" s="18">
        <f>'Ohio Intensities'!J74</f>
        <v>1.465295951198718</v>
      </c>
      <c r="AY74" s="17">
        <f>Design!$I$24*'Area A'!AX74*Design!$I$23</f>
        <v>2.5203090360617968</v>
      </c>
      <c r="AZ74" s="18">
        <v>0</v>
      </c>
      <c r="BA74" s="18">
        <v>0</v>
      </c>
      <c r="BB74" s="18">
        <f>Design!$I$22</f>
        <v>10</v>
      </c>
      <c r="BC74" s="18">
        <f t="shared" si="107"/>
        <v>2.5203090360617968</v>
      </c>
      <c r="BD74" s="18">
        <f t="shared" si="108"/>
        <v>78</v>
      </c>
      <c r="BE74" s="18">
        <f t="shared" si="109"/>
        <v>2.5203090360617968</v>
      </c>
      <c r="BF74" s="18">
        <f t="shared" si="110"/>
        <v>88</v>
      </c>
      <c r="BG74" s="18">
        <v>0</v>
      </c>
      <c r="BH74" s="18" t="str">
        <f t="shared" si="111"/>
        <v>N/A</v>
      </c>
      <c r="BI74" s="18">
        <f t="shared" si="112"/>
        <v>-0.25203090360617969</v>
      </c>
      <c r="BJ74" s="16">
        <f t="shared" si="113"/>
        <v>22.178719517343811</v>
      </c>
      <c r="BK74" s="17">
        <f>(Design!$N$69-'Area A'!BJ74)/'Area A'!BI74</f>
        <v>76.691862945294289</v>
      </c>
      <c r="BL74" s="18">
        <v>0</v>
      </c>
      <c r="BM74" s="18">
        <v>0</v>
      </c>
      <c r="BN74" s="18">
        <f t="shared" si="114"/>
        <v>76.691862945294289</v>
      </c>
      <c r="BO74" s="18">
        <f t="shared" si="115"/>
        <v>78</v>
      </c>
      <c r="BP74" s="18">
        <f>Design!$N$69</f>
        <v>2.85</v>
      </c>
      <c r="BQ74" s="18">
        <f t="shared" si="116"/>
        <v>88</v>
      </c>
      <c r="BR74" s="18">
        <v>0</v>
      </c>
      <c r="BS74" s="16">
        <f t="shared" si="117"/>
        <v>7524</v>
      </c>
      <c r="BT74" s="19" t="str">
        <f t="shared" si="118"/>
        <v>N/A</v>
      </c>
      <c r="BU74" s="68">
        <f t="shared" si="119"/>
        <v>78</v>
      </c>
      <c r="BV74" s="18">
        <f>'Ohio Intensities'!N74</f>
        <v>1.7460198318885036</v>
      </c>
      <c r="BW74" s="17">
        <f>Design!$I$24*'Area A'!BV74*Design!$I$23</f>
        <v>3.0031541108482283</v>
      </c>
      <c r="BX74" s="18">
        <v>0</v>
      </c>
      <c r="BY74" s="18">
        <v>0</v>
      </c>
      <c r="BZ74" s="18">
        <f>Design!$I$22</f>
        <v>10</v>
      </c>
      <c r="CA74" s="18">
        <f t="shared" si="120"/>
        <v>3.0031541108482283</v>
      </c>
      <c r="CB74" s="18">
        <f t="shared" si="121"/>
        <v>78</v>
      </c>
      <c r="CC74" s="18">
        <f t="shared" si="122"/>
        <v>3.0031541108482283</v>
      </c>
      <c r="CD74" s="18">
        <f t="shared" si="123"/>
        <v>88</v>
      </c>
      <c r="CE74" s="18">
        <v>0</v>
      </c>
      <c r="CF74" s="18">
        <f t="shared" si="124"/>
        <v>14054.761238769706</v>
      </c>
      <c r="CG74" s="18">
        <f t="shared" si="125"/>
        <v>-0.30031541108482285</v>
      </c>
      <c r="CH74" s="16">
        <f t="shared" si="126"/>
        <v>26.42775617546441</v>
      </c>
      <c r="CI74" s="17">
        <f>(Design!$N$70-'Area A'!CH74)/'Area A'!CG74</f>
        <v>78.509977527610019</v>
      </c>
      <c r="CJ74" s="18">
        <v>0</v>
      </c>
      <c r="CK74" s="18">
        <v>0</v>
      </c>
      <c r="CL74" s="18">
        <f t="shared" si="127"/>
        <v>78.509977527610019</v>
      </c>
      <c r="CM74" s="18">
        <f t="shared" si="128"/>
        <v>78.509977527610019</v>
      </c>
      <c r="CN74" s="18">
        <f>Design!$N$70</f>
        <v>2.85</v>
      </c>
      <c r="CO74" s="18">
        <f t="shared" si="129"/>
        <v>88</v>
      </c>
      <c r="CP74" s="18">
        <v>0</v>
      </c>
      <c r="CQ74" s="16">
        <f t="shared" si="130"/>
        <v>7524</v>
      </c>
      <c r="CR74" s="19">
        <f t="shared" si="131"/>
        <v>6530.7612387697063</v>
      </c>
      <c r="CS74" s="68">
        <f t="shared" si="132"/>
        <v>78</v>
      </c>
      <c r="CT74" s="18">
        <f>'Ohio Intensities'!R74</f>
        <v>1.9683890073903336</v>
      </c>
      <c r="CU74" s="17">
        <f>Design!$I$24*'Area A'!CT74*Design!$I$23</f>
        <v>3.3856290927113761</v>
      </c>
      <c r="CV74" s="18">
        <v>0</v>
      </c>
      <c r="CW74" s="18">
        <v>0</v>
      </c>
      <c r="CX74" s="18">
        <f>Design!$I$22</f>
        <v>10</v>
      </c>
      <c r="CY74" s="18">
        <f t="shared" si="133"/>
        <v>3.3856290927113761</v>
      </c>
      <c r="CZ74" s="18">
        <f t="shared" si="134"/>
        <v>78</v>
      </c>
      <c r="DA74" s="18">
        <f t="shared" si="135"/>
        <v>3.3856290927113761</v>
      </c>
      <c r="DB74" s="18">
        <f t="shared" si="136"/>
        <v>88</v>
      </c>
      <c r="DC74" s="18">
        <v>0</v>
      </c>
      <c r="DD74" s="18">
        <f t="shared" si="137"/>
        <v>15844.74415388924</v>
      </c>
      <c r="DE74" s="18">
        <f t="shared" si="138"/>
        <v>-0.33856290927113764</v>
      </c>
      <c r="DF74" s="16">
        <f t="shared" si="139"/>
        <v>29.793536015860113</v>
      </c>
      <c r="DG74" s="17">
        <f>(Design!$N$71-'Area A'!DF74)/'Area A'!DE74</f>
        <v>79.582066664846678</v>
      </c>
      <c r="DH74" s="18">
        <v>0</v>
      </c>
      <c r="DI74" s="18">
        <v>0</v>
      </c>
      <c r="DJ74" s="18">
        <f t="shared" si="140"/>
        <v>79.582066664846678</v>
      </c>
      <c r="DK74" s="18">
        <f t="shared" si="141"/>
        <v>79.582066664846678</v>
      </c>
      <c r="DL74" s="18">
        <f>Design!$N$71</f>
        <v>2.85</v>
      </c>
      <c r="DM74" s="18">
        <f t="shared" si="142"/>
        <v>88</v>
      </c>
      <c r="DN74" s="18">
        <v>0</v>
      </c>
      <c r="DO74" s="16">
        <f t="shared" si="143"/>
        <v>7524</v>
      </c>
      <c r="DP74" s="19">
        <f t="shared" si="144"/>
        <v>8320.7441538892399</v>
      </c>
      <c r="DQ74" s="68">
        <f t="shared" si="145"/>
        <v>78</v>
      </c>
      <c r="DR74" s="18">
        <f>'Ohio Intensities'!V74</f>
        <v>2.1952825056269982</v>
      </c>
      <c r="DS74" s="17">
        <f>Design!$I$24*'Area A'!DR74*Design!$I$23</f>
        <v>3.7758859096784394</v>
      </c>
      <c r="DT74" s="18">
        <v>0</v>
      </c>
      <c r="DU74" s="18">
        <v>0</v>
      </c>
      <c r="DV74" s="18">
        <f>Design!$I$22</f>
        <v>10</v>
      </c>
      <c r="DW74" s="18">
        <f t="shared" si="146"/>
        <v>3.7758859096784394</v>
      </c>
      <c r="DX74" s="18">
        <f t="shared" si="147"/>
        <v>78</v>
      </c>
      <c r="DY74" s="18">
        <f t="shared" si="148"/>
        <v>3.7758859096784394</v>
      </c>
      <c r="DZ74" s="18">
        <f t="shared" si="149"/>
        <v>88</v>
      </c>
      <c r="EA74" s="18">
        <v>0</v>
      </c>
      <c r="EB74" s="18">
        <f t="shared" si="150"/>
        <v>17671.146057295096</v>
      </c>
      <c r="EC74" s="18">
        <f t="shared" si="151"/>
        <v>-0.37758859096784392</v>
      </c>
      <c r="ED74" s="16">
        <f t="shared" si="152"/>
        <v>33.227796005170262</v>
      </c>
      <c r="EE74" s="17">
        <f>(Design!$N$72-'Area A'!ED74)/'Area A'!EC74</f>
        <v>80.452102451785379</v>
      </c>
      <c r="EF74" s="18">
        <v>0</v>
      </c>
      <c r="EG74" s="18">
        <v>0</v>
      </c>
      <c r="EH74" s="18">
        <f t="shared" si="153"/>
        <v>80.452102451785379</v>
      </c>
      <c r="EI74" s="18">
        <f t="shared" si="154"/>
        <v>80.452102451785379</v>
      </c>
      <c r="EJ74" s="18">
        <f>Design!$N$72</f>
        <v>2.85</v>
      </c>
      <c r="EK74" s="18">
        <f t="shared" si="155"/>
        <v>88</v>
      </c>
      <c r="EL74" s="18">
        <v>0</v>
      </c>
      <c r="EM74" s="16">
        <f t="shared" si="156"/>
        <v>7524</v>
      </c>
      <c r="EN74" s="19">
        <f t="shared" si="157"/>
        <v>10147.146057295096</v>
      </c>
      <c r="EO74" s="19">
        <f t="shared" si="158"/>
        <v>78</v>
      </c>
    </row>
    <row r="75" spans="1:145" x14ac:dyDescent="0.25">
      <c r="A75" s="68">
        <f t="shared" si="159"/>
        <v>79</v>
      </c>
      <c r="B75" s="18">
        <f>'Ohio Intensities'!B75</f>
        <v>0.98669045988148574</v>
      </c>
      <c r="C75" s="17">
        <f>Design!$I$24*'Area A'!B75*Design!$I$23</f>
        <v>1.6971075909961566</v>
      </c>
      <c r="D75" s="18">
        <v>0</v>
      </c>
      <c r="E75" s="18">
        <v>0</v>
      </c>
      <c r="F75" s="18">
        <f>Design!$I$22</f>
        <v>10</v>
      </c>
      <c r="G75" s="18">
        <f t="shared" si="83"/>
        <v>1.6971075909961566</v>
      </c>
      <c r="H75" s="18">
        <f t="shared" si="84"/>
        <v>79</v>
      </c>
      <c r="I75" s="18">
        <f t="shared" si="85"/>
        <v>1.6971075909961566</v>
      </c>
      <c r="J75" s="18">
        <f t="shared" si="86"/>
        <v>89</v>
      </c>
      <c r="K75" s="18">
        <v>0</v>
      </c>
      <c r="L75" s="18" t="str">
        <f t="shared" si="87"/>
        <v>N/A</v>
      </c>
      <c r="M75" s="18">
        <f t="shared" si="88"/>
        <v>-0.16971075909961567</v>
      </c>
      <c r="N75" s="16">
        <f t="shared" si="89"/>
        <v>15.104257559865793</v>
      </c>
      <c r="O75" s="17">
        <f>(Design!$N$67-'Area A'!N75)/'Area A'!M75</f>
        <v>76.920624414880464</v>
      </c>
      <c r="P75" s="18">
        <v>0</v>
      </c>
      <c r="Q75" s="18">
        <v>0</v>
      </c>
      <c r="R75" s="18">
        <f t="shared" si="90"/>
        <v>76.920624414880464</v>
      </c>
      <c r="S75" s="18">
        <f t="shared" si="91"/>
        <v>79</v>
      </c>
      <c r="T75" s="18">
        <f>Design!$N$67</f>
        <v>2.0499999999999998</v>
      </c>
      <c r="U75" s="18">
        <f t="shared" si="81"/>
        <v>89</v>
      </c>
      <c r="V75" s="18">
        <v>0</v>
      </c>
      <c r="W75" s="16">
        <f t="shared" si="92"/>
        <v>5473.5</v>
      </c>
      <c r="X75" s="19" t="str">
        <f t="shared" si="93"/>
        <v>N/A</v>
      </c>
      <c r="Y75" s="68">
        <f t="shared" si="82"/>
        <v>79</v>
      </c>
      <c r="Z75" s="18">
        <f>'Ohio Intensities'!F75</f>
        <v>1.2467889751140251</v>
      </c>
      <c r="AA75" s="17">
        <f>Design!$I$24*'Area A'!Z75*Design!$I$23</f>
        <v>2.1444770371961246</v>
      </c>
      <c r="AB75" s="18">
        <v>0</v>
      </c>
      <c r="AC75" s="18">
        <v>0</v>
      </c>
      <c r="AD75" s="18">
        <f>Design!$I$22</f>
        <v>10</v>
      </c>
      <c r="AE75" s="18">
        <f t="shared" si="94"/>
        <v>2.1444770371961246</v>
      </c>
      <c r="AF75" s="18">
        <f t="shared" si="95"/>
        <v>79</v>
      </c>
      <c r="AG75" s="18">
        <f t="shared" si="96"/>
        <v>2.1444770371961246</v>
      </c>
      <c r="AH75" s="18">
        <f t="shared" si="97"/>
        <v>89</v>
      </c>
      <c r="AI75" s="18">
        <v>0</v>
      </c>
      <c r="AJ75" s="18" t="str">
        <f t="shared" si="98"/>
        <v>N/A</v>
      </c>
      <c r="AK75" s="18">
        <f t="shared" si="99"/>
        <v>-0.21444770371961247</v>
      </c>
      <c r="AL75" s="16">
        <f t="shared" si="100"/>
        <v>19.085845631045512</v>
      </c>
      <c r="AM75" s="17">
        <f>(Design!$N$68-'Area A'!AL75)/'Area A'!AK75</f>
        <v>77.342146096053725</v>
      </c>
      <c r="AN75" s="18">
        <v>0</v>
      </c>
      <c r="AO75" s="18">
        <v>0</v>
      </c>
      <c r="AP75" s="18">
        <f t="shared" si="101"/>
        <v>77.342146096053725</v>
      </c>
      <c r="AQ75" s="18">
        <f t="shared" si="102"/>
        <v>79</v>
      </c>
      <c r="AR75" s="18">
        <f>Design!$N$68</f>
        <v>2.5</v>
      </c>
      <c r="AS75" s="18">
        <f t="shared" si="103"/>
        <v>89</v>
      </c>
      <c r="AT75" s="18">
        <v>0</v>
      </c>
      <c r="AU75" s="16">
        <f t="shared" si="104"/>
        <v>6675</v>
      </c>
      <c r="AV75" s="19" t="str">
        <f t="shared" si="105"/>
        <v>N/A</v>
      </c>
      <c r="AW75" s="68">
        <f t="shared" si="106"/>
        <v>79</v>
      </c>
      <c r="AX75" s="18">
        <f>'Ohio Intensities'!J75</f>
        <v>1.4515752084464564</v>
      </c>
      <c r="AY75" s="17">
        <f>Design!$I$24*'Area A'!AX75*Design!$I$23</f>
        <v>2.4967093585279065</v>
      </c>
      <c r="AZ75" s="18">
        <v>0</v>
      </c>
      <c r="BA75" s="18">
        <v>0</v>
      </c>
      <c r="BB75" s="18">
        <f>Design!$I$22</f>
        <v>10</v>
      </c>
      <c r="BC75" s="18">
        <f t="shared" si="107"/>
        <v>2.4967093585279065</v>
      </c>
      <c r="BD75" s="18">
        <f t="shared" si="108"/>
        <v>79</v>
      </c>
      <c r="BE75" s="18">
        <f t="shared" si="109"/>
        <v>2.4967093585279065</v>
      </c>
      <c r="BF75" s="18">
        <f t="shared" si="110"/>
        <v>89</v>
      </c>
      <c r="BG75" s="18">
        <v>0</v>
      </c>
      <c r="BH75" s="18" t="str">
        <f t="shared" si="111"/>
        <v>N/A</v>
      </c>
      <c r="BI75" s="18">
        <f t="shared" si="112"/>
        <v>-0.24967093585279065</v>
      </c>
      <c r="BJ75" s="16">
        <f t="shared" si="113"/>
        <v>22.220713290898367</v>
      </c>
      <c r="BK75" s="17">
        <f>(Design!$N$69-'Area A'!BJ75)/'Area A'!BI75</f>
        <v>77.584974897997739</v>
      </c>
      <c r="BL75" s="18">
        <v>0</v>
      </c>
      <c r="BM75" s="18">
        <v>0</v>
      </c>
      <c r="BN75" s="18">
        <f t="shared" si="114"/>
        <v>77.584974897997739</v>
      </c>
      <c r="BO75" s="18">
        <f t="shared" si="115"/>
        <v>79</v>
      </c>
      <c r="BP75" s="18">
        <f>Design!$N$69</f>
        <v>2.85</v>
      </c>
      <c r="BQ75" s="18">
        <f t="shared" si="116"/>
        <v>89</v>
      </c>
      <c r="BR75" s="18">
        <v>0</v>
      </c>
      <c r="BS75" s="16">
        <f t="shared" si="117"/>
        <v>7609.5</v>
      </c>
      <c r="BT75" s="19" t="str">
        <f t="shared" si="118"/>
        <v>N/A</v>
      </c>
      <c r="BU75" s="68">
        <f t="shared" si="119"/>
        <v>79</v>
      </c>
      <c r="BV75" s="18">
        <f>'Ohio Intensities'!N75</f>
        <v>1.7302696597276688</v>
      </c>
      <c r="BW75" s="17">
        <f>Design!$I$24*'Area A'!BV75*Design!$I$23</f>
        <v>2.9760638147315923</v>
      </c>
      <c r="BX75" s="18">
        <v>0</v>
      </c>
      <c r="BY75" s="18">
        <v>0</v>
      </c>
      <c r="BZ75" s="18">
        <f>Design!$I$22</f>
        <v>10</v>
      </c>
      <c r="CA75" s="18">
        <f t="shared" si="120"/>
        <v>2.9760638147315923</v>
      </c>
      <c r="CB75" s="18">
        <f t="shared" si="121"/>
        <v>79</v>
      </c>
      <c r="CC75" s="18">
        <f t="shared" si="122"/>
        <v>2.9760638147315923</v>
      </c>
      <c r="CD75" s="18">
        <f t="shared" si="123"/>
        <v>89</v>
      </c>
      <c r="CE75" s="18">
        <v>0</v>
      </c>
      <c r="CF75" s="18">
        <f t="shared" si="124"/>
        <v>14106.54248182775</v>
      </c>
      <c r="CG75" s="18">
        <f t="shared" si="125"/>
        <v>-0.29760638147315921</v>
      </c>
      <c r="CH75" s="16">
        <f t="shared" si="126"/>
        <v>26.486967951111168</v>
      </c>
      <c r="CI75" s="17">
        <f>(Design!$N$70-'Area A'!CH75)/'Area A'!CG75</f>
        <v>79.42359244485138</v>
      </c>
      <c r="CJ75" s="18">
        <v>0</v>
      </c>
      <c r="CK75" s="18">
        <v>0</v>
      </c>
      <c r="CL75" s="18">
        <f t="shared" si="127"/>
        <v>79.42359244485138</v>
      </c>
      <c r="CM75" s="18">
        <f t="shared" si="128"/>
        <v>79.42359244485138</v>
      </c>
      <c r="CN75" s="18">
        <f>Design!$N$70</f>
        <v>2.85</v>
      </c>
      <c r="CO75" s="18">
        <f t="shared" si="129"/>
        <v>89</v>
      </c>
      <c r="CP75" s="18">
        <v>0</v>
      </c>
      <c r="CQ75" s="16">
        <f t="shared" si="130"/>
        <v>7609.5</v>
      </c>
      <c r="CR75" s="19">
        <f t="shared" si="131"/>
        <v>6497.0424818277497</v>
      </c>
      <c r="CS75" s="68">
        <f t="shared" si="132"/>
        <v>79</v>
      </c>
      <c r="CT75" s="18">
        <f>'Ohio Intensities'!R75</f>
        <v>1.9512173288907533</v>
      </c>
      <c r="CU75" s="17">
        <f>Design!$I$24*'Area A'!CT75*Design!$I$23</f>
        <v>3.3560938056920979</v>
      </c>
      <c r="CV75" s="18">
        <v>0</v>
      </c>
      <c r="CW75" s="18">
        <v>0</v>
      </c>
      <c r="CX75" s="18">
        <f>Design!$I$22</f>
        <v>10</v>
      </c>
      <c r="CY75" s="18">
        <f t="shared" si="133"/>
        <v>3.3560938056920979</v>
      </c>
      <c r="CZ75" s="18">
        <f t="shared" si="134"/>
        <v>79</v>
      </c>
      <c r="DA75" s="18">
        <f t="shared" si="135"/>
        <v>3.3560938056920979</v>
      </c>
      <c r="DB75" s="18">
        <f t="shared" si="136"/>
        <v>89</v>
      </c>
      <c r="DC75" s="18">
        <v>0</v>
      </c>
      <c r="DD75" s="18">
        <f t="shared" si="137"/>
        <v>15907.884638980544</v>
      </c>
      <c r="DE75" s="18">
        <f t="shared" si="138"/>
        <v>-0.3356093805692098</v>
      </c>
      <c r="DF75" s="16">
        <f t="shared" si="139"/>
        <v>29.869234870659671</v>
      </c>
      <c r="DG75" s="17">
        <f>(Design!$N$71-'Area A'!DF75)/'Area A'!DE75</f>
        <v>80.507984683961269</v>
      </c>
      <c r="DH75" s="18">
        <v>0</v>
      </c>
      <c r="DI75" s="18">
        <v>0</v>
      </c>
      <c r="DJ75" s="18">
        <f t="shared" si="140"/>
        <v>80.507984683961269</v>
      </c>
      <c r="DK75" s="18">
        <f t="shared" si="141"/>
        <v>80.507984683961269</v>
      </c>
      <c r="DL75" s="18">
        <f>Design!$N$71</f>
        <v>2.85</v>
      </c>
      <c r="DM75" s="18">
        <f t="shared" si="142"/>
        <v>89</v>
      </c>
      <c r="DN75" s="18">
        <v>0</v>
      </c>
      <c r="DO75" s="16">
        <f t="shared" si="143"/>
        <v>7609.5</v>
      </c>
      <c r="DP75" s="19">
        <f t="shared" si="144"/>
        <v>8298.384638980544</v>
      </c>
      <c r="DQ75" s="68">
        <f t="shared" si="145"/>
        <v>79</v>
      </c>
      <c r="DR75" s="18">
        <f>'Ohio Intensities'!V75</f>
        <v>2.1767626348377265</v>
      </c>
      <c r="DS75" s="17">
        <f>Design!$I$24*'Area A'!DR75*Design!$I$23</f>
        <v>3.744031731920892</v>
      </c>
      <c r="DT75" s="18">
        <v>0</v>
      </c>
      <c r="DU75" s="18">
        <v>0</v>
      </c>
      <c r="DV75" s="18">
        <f>Design!$I$22</f>
        <v>10</v>
      </c>
      <c r="DW75" s="18">
        <f t="shared" si="146"/>
        <v>3.744031731920892</v>
      </c>
      <c r="DX75" s="18">
        <f t="shared" si="147"/>
        <v>79</v>
      </c>
      <c r="DY75" s="18">
        <f t="shared" si="148"/>
        <v>3.744031731920892</v>
      </c>
      <c r="DZ75" s="18">
        <f t="shared" si="149"/>
        <v>89</v>
      </c>
      <c r="EA75" s="18">
        <v>0</v>
      </c>
      <c r="EB75" s="18">
        <f t="shared" si="150"/>
        <v>17746.710409305026</v>
      </c>
      <c r="EC75" s="18">
        <f t="shared" si="151"/>
        <v>-0.37440317319208921</v>
      </c>
      <c r="ED75" s="16">
        <f t="shared" si="152"/>
        <v>33.321882414095938</v>
      </c>
      <c r="EE75" s="17">
        <f>(Design!$N$72-'Area A'!ED75)/'Area A'!EC75</f>
        <v>81.387885028587093</v>
      </c>
      <c r="EF75" s="18">
        <v>0</v>
      </c>
      <c r="EG75" s="18">
        <v>0</v>
      </c>
      <c r="EH75" s="18">
        <f t="shared" si="153"/>
        <v>81.387885028587093</v>
      </c>
      <c r="EI75" s="18">
        <f t="shared" si="154"/>
        <v>81.387885028587093</v>
      </c>
      <c r="EJ75" s="18">
        <f>Design!$N$72</f>
        <v>2.85</v>
      </c>
      <c r="EK75" s="18">
        <f t="shared" si="155"/>
        <v>89</v>
      </c>
      <c r="EL75" s="18">
        <v>0</v>
      </c>
      <c r="EM75" s="16">
        <f t="shared" si="156"/>
        <v>7609.5000000000009</v>
      </c>
      <c r="EN75" s="19">
        <f t="shared" si="157"/>
        <v>10137.210409305026</v>
      </c>
      <c r="EO75" s="19">
        <f t="shared" si="158"/>
        <v>79</v>
      </c>
    </row>
    <row r="76" spans="1:145" x14ac:dyDescent="0.25">
      <c r="A76" s="68">
        <f t="shared" si="159"/>
        <v>80</v>
      </c>
      <c r="B76" s="18">
        <f>'Ohio Intensities'!B76</f>
        <v>0.97715965787076298</v>
      </c>
      <c r="C76" s="17">
        <f>Design!$I$24*'Area A'!B76*Design!$I$23</f>
        <v>1.6807146115377134</v>
      </c>
      <c r="D76" s="18">
        <v>0</v>
      </c>
      <c r="E76" s="18">
        <v>0</v>
      </c>
      <c r="F76" s="18">
        <f>Design!$I$22</f>
        <v>10</v>
      </c>
      <c r="G76" s="18">
        <f t="shared" si="83"/>
        <v>1.6807146115377134</v>
      </c>
      <c r="H76" s="18">
        <f t="shared" si="84"/>
        <v>80</v>
      </c>
      <c r="I76" s="18">
        <f t="shared" si="85"/>
        <v>1.6807146115377134</v>
      </c>
      <c r="J76" s="18">
        <f t="shared" si="86"/>
        <v>90</v>
      </c>
      <c r="K76" s="18">
        <v>0</v>
      </c>
      <c r="L76" s="18" t="str">
        <f t="shared" si="87"/>
        <v>N/A</v>
      </c>
      <c r="M76" s="18">
        <f t="shared" si="88"/>
        <v>-0.16807146115377133</v>
      </c>
      <c r="N76" s="16">
        <f t="shared" si="89"/>
        <v>15.12643150383942</v>
      </c>
      <c r="O76" s="17">
        <f>(Design!$N$67-'Area A'!N76)/'Area A'!M76</f>
        <v>77.802807294425662</v>
      </c>
      <c r="P76" s="18">
        <v>0</v>
      </c>
      <c r="Q76" s="18">
        <v>0</v>
      </c>
      <c r="R76" s="18">
        <f t="shared" si="90"/>
        <v>77.802807294425662</v>
      </c>
      <c r="S76" s="18">
        <f t="shared" si="91"/>
        <v>80</v>
      </c>
      <c r="T76" s="18">
        <f>Design!$N$67</f>
        <v>2.0499999999999998</v>
      </c>
      <c r="U76" s="18">
        <f t="shared" si="81"/>
        <v>90</v>
      </c>
      <c r="V76" s="18">
        <v>0</v>
      </c>
      <c r="W76" s="16">
        <f t="shared" si="92"/>
        <v>5535</v>
      </c>
      <c r="X76" s="19" t="str">
        <f t="shared" si="93"/>
        <v>N/A</v>
      </c>
      <c r="Y76" s="68">
        <f t="shared" si="82"/>
        <v>80</v>
      </c>
      <c r="Z76" s="18">
        <f>'Ohio Intensities'!F76</f>
        <v>1.2350228032499055</v>
      </c>
      <c r="AA76" s="17">
        <f>Design!$I$24*'Area A'!Z76*Design!$I$23</f>
        <v>2.1242392215898387</v>
      </c>
      <c r="AB76" s="18">
        <v>0</v>
      </c>
      <c r="AC76" s="18">
        <v>0</v>
      </c>
      <c r="AD76" s="18">
        <f>Design!$I$22</f>
        <v>10</v>
      </c>
      <c r="AE76" s="18">
        <f t="shared" si="94"/>
        <v>2.1242392215898387</v>
      </c>
      <c r="AF76" s="18">
        <f t="shared" si="95"/>
        <v>80</v>
      </c>
      <c r="AG76" s="18">
        <f t="shared" si="96"/>
        <v>2.1242392215898387</v>
      </c>
      <c r="AH76" s="18">
        <f t="shared" si="97"/>
        <v>90</v>
      </c>
      <c r="AI76" s="18">
        <v>0</v>
      </c>
      <c r="AJ76" s="18" t="str">
        <f t="shared" si="98"/>
        <v>N/A</v>
      </c>
      <c r="AK76" s="18">
        <f t="shared" si="99"/>
        <v>-0.21242392215898387</v>
      </c>
      <c r="AL76" s="16">
        <f t="shared" si="100"/>
        <v>19.118152994308549</v>
      </c>
      <c r="AM76" s="17">
        <f>(Design!$N$68-'Area A'!AL76)/'Area A'!AK76</f>
        <v>78.231080687188651</v>
      </c>
      <c r="AN76" s="18">
        <v>0</v>
      </c>
      <c r="AO76" s="18">
        <v>0</v>
      </c>
      <c r="AP76" s="18">
        <f t="shared" si="101"/>
        <v>78.231080687188651</v>
      </c>
      <c r="AQ76" s="18">
        <f t="shared" si="102"/>
        <v>80</v>
      </c>
      <c r="AR76" s="18">
        <f>Design!$N$68</f>
        <v>2.5</v>
      </c>
      <c r="AS76" s="18">
        <f t="shared" si="103"/>
        <v>90</v>
      </c>
      <c r="AT76" s="18">
        <v>0</v>
      </c>
      <c r="AU76" s="16">
        <f t="shared" si="104"/>
        <v>6750</v>
      </c>
      <c r="AV76" s="19" t="str">
        <f t="shared" si="105"/>
        <v>N/A</v>
      </c>
      <c r="AW76" s="68">
        <f t="shared" si="106"/>
        <v>80</v>
      </c>
      <c r="AX76" s="18">
        <f>'Ohio Intensities'!J76</f>
        <v>1.438132440240548</v>
      </c>
      <c r="AY76" s="17">
        <f>Design!$I$24*'Area A'!AX76*Design!$I$23</f>
        <v>2.4735877972137441</v>
      </c>
      <c r="AZ76" s="18">
        <v>0</v>
      </c>
      <c r="BA76" s="18">
        <v>0</v>
      </c>
      <c r="BB76" s="18">
        <f>Design!$I$22</f>
        <v>10</v>
      </c>
      <c r="BC76" s="18">
        <f t="shared" si="107"/>
        <v>2.4735877972137441</v>
      </c>
      <c r="BD76" s="18">
        <f t="shared" si="108"/>
        <v>80</v>
      </c>
      <c r="BE76" s="18">
        <f t="shared" si="109"/>
        <v>2.4735877972137441</v>
      </c>
      <c r="BF76" s="18">
        <f t="shared" si="110"/>
        <v>90</v>
      </c>
      <c r="BG76" s="18">
        <v>0</v>
      </c>
      <c r="BH76" s="18" t="str">
        <f t="shared" si="111"/>
        <v>N/A</v>
      </c>
      <c r="BI76" s="18">
        <f t="shared" si="112"/>
        <v>-0.24735877972137441</v>
      </c>
      <c r="BJ76" s="16">
        <f t="shared" si="113"/>
        <v>22.262290174923699</v>
      </c>
      <c r="BK76" s="17">
        <f>(Design!$N$69-'Area A'!BJ76)/'Area A'!BI76</f>
        <v>78.478274338148637</v>
      </c>
      <c r="BL76" s="18">
        <v>0</v>
      </c>
      <c r="BM76" s="18">
        <v>0</v>
      </c>
      <c r="BN76" s="18">
        <f t="shared" si="114"/>
        <v>78.478274338148637</v>
      </c>
      <c r="BO76" s="18">
        <f t="shared" si="115"/>
        <v>80</v>
      </c>
      <c r="BP76" s="18">
        <f>Design!$N$69</f>
        <v>2.85</v>
      </c>
      <c r="BQ76" s="18">
        <f t="shared" si="116"/>
        <v>90</v>
      </c>
      <c r="BR76" s="18">
        <v>0</v>
      </c>
      <c r="BS76" s="16">
        <f t="shared" si="117"/>
        <v>7695</v>
      </c>
      <c r="BT76" s="19" t="str">
        <f t="shared" si="118"/>
        <v>N/A</v>
      </c>
      <c r="BU76" s="68">
        <f t="shared" si="119"/>
        <v>80</v>
      </c>
      <c r="BV76" s="18">
        <f>'Ohio Intensities'!N76</f>
        <v>1.7148332608384449</v>
      </c>
      <c r="BW76" s="17">
        <f>Design!$I$24*'Area A'!BV76*Design!$I$23</f>
        <v>2.9495132086421272</v>
      </c>
      <c r="BX76" s="18">
        <v>0</v>
      </c>
      <c r="BY76" s="18">
        <v>0</v>
      </c>
      <c r="BZ76" s="18">
        <f>Design!$I$22</f>
        <v>10</v>
      </c>
      <c r="CA76" s="18">
        <f t="shared" si="120"/>
        <v>2.9495132086421272</v>
      </c>
      <c r="CB76" s="18">
        <f t="shared" si="121"/>
        <v>80</v>
      </c>
      <c r="CC76" s="18">
        <f t="shared" si="122"/>
        <v>2.9495132086421272</v>
      </c>
      <c r="CD76" s="18">
        <f t="shared" si="123"/>
        <v>90</v>
      </c>
      <c r="CE76" s="18">
        <v>0</v>
      </c>
      <c r="CF76" s="18">
        <f t="shared" si="124"/>
        <v>14157.66340148221</v>
      </c>
      <c r="CG76" s="18">
        <f t="shared" si="125"/>
        <v>-0.29495132086421272</v>
      </c>
      <c r="CH76" s="16">
        <f t="shared" si="126"/>
        <v>26.545618877779145</v>
      </c>
      <c r="CI76" s="17">
        <f>(Design!$N$70-'Area A'!CH76)/'Area A'!CG76</f>
        <v>80.337388584497774</v>
      </c>
      <c r="CJ76" s="18">
        <v>0</v>
      </c>
      <c r="CK76" s="18">
        <v>0</v>
      </c>
      <c r="CL76" s="18">
        <f t="shared" si="127"/>
        <v>80.337388584497774</v>
      </c>
      <c r="CM76" s="18">
        <f t="shared" si="128"/>
        <v>80.337388584497774</v>
      </c>
      <c r="CN76" s="18">
        <f>Design!$N$70</f>
        <v>2.85</v>
      </c>
      <c r="CO76" s="18">
        <f t="shared" si="129"/>
        <v>90</v>
      </c>
      <c r="CP76" s="18">
        <v>0</v>
      </c>
      <c r="CQ76" s="16">
        <f t="shared" si="130"/>
        <v>7695</v>
      </c>
      <c r="CR76" s="19">
        <f t="shared" si="131"/>
        <v>6462.6634014822102</v>
      </c>
      <c r="CS76" s="68">
        <f t="shared" si="132"/>
        <v>80</v>
      </c>
      <c r="CT76" s="18">
        <f>'Ohio Intensities'!R76</f>
        <v>1.9343832472976539</v>
      </c>
      <c r="CU76" s="17">
        <f>Design!$I$24*'Area A'!CT76*Design!$I$23</f>
        <v>3.327139185351967</v>
      </c>
      <c r="CV76" s="18">
        <v>0</v>
      </c>
      <c r="CW76" s="18">
        <v>0</v>
      </c>
      <c r="CX76" s="18">
        <f>Design!$I$22</f>
        <v>10</v>
      </c>
      <c r="CY76" s="18">
        <f t="shared" si="133"/>
        <v>3.327139185351967</v>
      </c>
      <c r="CZ76" s="18">
        <f t="shared" si="134"/>
        <v>80</v>
      </c>
      <c r="DA76" s="18">
        <f t="shared" si="135"/>
        <v>3.327139185351967</v>
      </c>
      <c r="DB76" s="18">
        <f t="shared" si="136"/>
        <v>90</v>
      </c>
      <c r="DC76" s="18">
        <v>0</v>
      </c>
      <c r="DD76" s="18">
        <f t="shared" si="137"/>
        <v>15970.26808968944</v>
      </c>
      <c r="DE76" s="18">
        <f t="shared" si="138"/>
        <v>-0.33271391853519672</v>
      </c>
      <c r="DF76" s="16">
        <f t="shared" si="139"/>
        <v>29.944252668167707</v>
      </c>
      <c r="DG76" s="17">
        <f>(Design!$N$71-'Area A'!DF76)/'Area A'!DE76</f>
        <v>81.434082431695728</v>
      </c>
      <c r="DH76" s="18">
        <v>0</v>
      </c>
      <c r="DI76" s="18">
        <v>0</v>
      </c>
      <c r="DJ76" s="18">
        <f t="shared" si="140"/>
        <v>81.434082431695728</v>
      </c>
      <c r="DK76" s="18">
        <f t="shared" si="141"/>
        <v>81.434082431695728</v>
      </c>
      <c r="DL76" s="18">
        <f>Design!$N$71</f>
        <v>2.85</v>
      </c>
      <c r="DM76" s="18">
        <f t="shared" si="142"/>
        <v>90</v>
      </c>
      <c r="DN76" s="18">
        <v>0</v>
      </c>
      <c r="DO76" s="16">
        <f t="shared" si="143"/>
        <v>7695</v>
      </c>
      <c r="DP76" s="19">
        <f t="shared" si="144"/>
        <v>8275.2680896894399</v>
      </c>
      <c r="DQ76" s="68">
        <f t="shared" si="145"/>
        <v>80</v>
      </c>
      <c r="DR76" s="18">
        <f>'Ohio Intensities'!V76</f>
        <v>2.1586021926652812</v>
      </c>
      <c r="DS76" s="17">
        <f>Design!$I$24*'Area A'!DR76*Design!$I$23</f>
        <v>3.7127957713842861</v>
      </c>
      <c r="DT76" s="18">
        <v>0</v>
      </c>
      <c r="DU76" s="18">
        <v>0</v>
      </c>
      <c r="DV76" s="18">
        <f>Design!$I$22</f>
        <v>10</v>
      </c>
      <c r="DW76" s="18">
        <f t="shared" si="146"/>
        <v>3.7127957713842861</v>
      </c>
      <c r="DX76" s="18">
        <f t="shared" si="147"/>
        <v>80</v>
      </c>
      <c r="DY76" s="18">
        <f t="shared" si="148"/>
        <v>3.7127957713842861</v>
      </c>
      <c r="DZ76" s="18">
        <f t="shared" si="149"/>
        <v>90</v>
      </c>
      <c r="EA76" s="18">
        <v>0</v>
      </c>
      <c r="EB76" s="18">
        <f t="shared" si="150"/>
        <v>17821.419702644573</v>
      </c>
      <c r="EC76" s="18">
        <f t="shared" si="151"/>
        <v>-0.37127957713842863</v>
      </c>
      <c r="ED76" s="16">
        <f t="shared" si="152"/>
        <v>33.415161942458575</v>
      </c>
      <c r="EE76" s="17">
        <f>(Design!$N$72-'Area A'!ED76)/'Area A'!EC76</f>
        <v>82.323843875373186</v>
      </c>
      <c r="EF76" s="18">
        <v>0</v>
      </c>
      <c r="EG76" s="18">
        <v>0</v>
      </c>
      <c r="EH76" s="18">
        <f t="shared" si="153"/>
        <v>82.323843875373186</v>
      </c>
      <c r="EI76" s="18">
        <f t="shared" si="154"/>
        <v>82.323843875373186</v>
      </c>
      <c r="EJ76" s="18">
        <f>Design!$N$72</f>
        <v>2.85</v>
      </c>
      <c r="EK76" s="18">
        <f t="shared" si="155"/>
        <v>90</v>
      </c>
      <c r="EL76" s="18">
        <v>0</v>
      </c>
      <c r="EM76" s="16">
        <f t="shared" si="156"/>
        <v>7695</v>
      </c>
      <c r="EN76" s="19">
        <f t="shared" si="157"/>
        <v>10126.419702644573</v>
      </c>
      <c r="EO76" s="19">
        <f t="shared" si="158"/>
        <v>80</v>
      </c>
    </row>
    <row r="77" spans="1:145" x14ac:dyDescent="0.25">
      <c r="A77" s="68">
        <f t="shared" si="159"/>
        <v>81</v>
      </c>
      <c r="B77" s="18">
        <f>'Ohio Intensities'!B77</f>
        <v>0.96782587502845896</v>
      </c>
      <c r="C77" s="17">
        <f>Design!$I$24*'Area A'!B77*Design!$I$23</f>
        <v>1.6646605050489505</v>
      </c>
      <c r="D77" s="18">
        <v>0</v>
      </c>
      <c r="E77" s="18">
        <v>0</v>
      </c>
      <c r="F77" s="18">
        <f>Design!$I$22</f>
        <v>10</v>
      </c>
      <c r="G77" s="18">
        <f t="shared" si="83"/>
        <v>1.6646605050489505</v>
      </c>
      <c r="H77" s="18">
        <f t="shared" si="84"/>
        <v>81</v>
      </c>
      <c r="I77" s="18">
        <f t="shared" si="85"/>
        <v>1.6646605050489505</v>
      </c>
      <c r="J77" s="18">
        <f t="shared" si="86"/>
        <v>91</v>
      </c>
      <c r="K77" s="18">
        <v>0</v>
      </c>
      <c r="L77" s="18" t="str">
        <f t="shared" si="87"/>
        <v>N/A</v>
      </c>
      <c r="M77" s="18">
        <f t="shared" si="88"/>
        <v>-0.16646605050489505</v>
      </c>
      <c r="N77" s="16">
        <f t="shared" si="89"/>
        <v>15.148410595945448</v>
      </c>
      <c r="O77" s="17">
        <f>(Design!$N$67-'Area A'!N77)/'Area A'!M77</f>
        <v>78.685176684481263</v>
      </c>
      <c r="P77" s="18">
        <v>0</v>
      </c>
      <c r="Q77" s="18">
        <v>0</v>
      </c>
      <c r="R77" s="18">
        <f t="shared" si="90"/>
        <v>78.685176684481263</v>
      </c>
      <c r="S77" s="18">
        <f t="shared" si="91"/>
        <v>81</v>
      </c>
      <c r="T77" s="18">
        <f>Design!$N$67</f>
        <v>2.0499999999999998</v>
      </c>
      <c r="U77" s="18">
        <f t="shared" si="81"/>
        <v>91</v>
      </c>
      <c r="V77" s="18">
        <v>0</v>
      </c>
      <c r="W77" s="16">
        <f t="shared" si="92"/>
        <v>5596.4999999999991</v>
      </c>
      <c r="X77" s="19" t="str">
        <f t="shared" si="93"/>
        <v>N/A</v>
      </c>
      <c r="Y77" s="68">
        <f t="shared" si="82"/>
        <v>81</v>
      </c>
      <c r="Z77" s="18">
        <f>'Ohio Intensities'!F77</f>
        <v>1.2234955034272901</v>
      </c>
      <c r="AA77" s="17">
        <f>Design!$I$24*'Area A'!Z77*Design!$I$23</f>
        <v>2.1044122658949402</v>
      </c>
      <c r="AB77" s="18">
        <v>0</v>
      </c>
      <c r="AC77" s="18">
        <v>0</v>
      </c>
      <c r="AD77" s="18">
        <f>Design!$I$22</f>
        <v>10</v>
      </c>
      <c r="AE77" s="18">
        <f t="shared" si="94"/>
        <v>2.1044122658949402</v>
      </c>
      <c r="AF77" s="18">
        <f t="shared" si="95"/>
        <v>81</v>
      </c>
      <c r="AG77" s="18">
        <f t="shared" si="96"/>
        <v>2.1044122658949402</v>
      </c>
      <c r="AH77" s="18">
        <f t="shared" si="97"/>
        <v>91</v>
      </c>
      <c r="AI77" s="18">
        <v>0</v>
      </c>
      <c r="AJ77" s="18" t="str">
        <f t="shared" si="98"/>
        <v>N/A</v>
      </c>
      <c r="AK77" s="18">
        <f t="shared" si="99"/>
        <v>-0.21044122658949402</v>
      </c>
      <c r="AL77" s="16">
        <f t="shared" si="100"/>
        <v>19.150151619643957</v>
      </c>
      <c r="AM77" s="17">
        <f>(Design!$N$68-'Area A'!AL77)/'Area A'!AK77</f>
        <v>79.120198496672288</v>
      </c>
      <c r="AN77" s="18">
        <v>0</v>
      </c>
      <c r="AO77" s="18">
        <v>0</v>
      </c>
      <c r="AP77" s="18">
        <f t="shared" si="101"/>
        <v>79.120198496672288</v>
      </c>
      <c r="AQ77" s="18">
        <f t="shared" si="102"/>
        <v>81</v>
      </c>
      <c r="AR77" s="18">
        <f>Design!$N$68</f>
        <v>2.5</v>
      </c>
      <c r="AS77" s="18">
        <f t="shared" si="103"/>
        <v>91</v>
      </c>
      <c r="AT77" s="18">
        <v>0</v>
      </c>
      <c r="AU77" s="16">
        <f t="shared" si="104"/>
        <v>6825</v>
      </c>
      <c r="AV77" s="19" t="str">
        <f t="shared" si="105"/>
        <v>N/A</v>
      </c>
      <c r="AW77" s="68">
        <f t="shared" si="106"/>
        <v>81</v>
      </c>
      <c r="AX77" s="18">
        <f>'Ohio Intensities'!J77</f>
        <v>1.4249590521524598</v>
      </c>
      <c r="AY77" s="17">
        <f>Design!$I$24*'Area A'!AX77*Design!$I$23</f>
        <v>2.4509295697022324</v>
      </c>
      <c r="AZ77" s="18">
        <v>0</v>
      </c>
      <c r="BA77" s="18">
        <v>0</v>
      </c>
      <c r="BB77" s="18">
        <f>Design!$I$22</f>
        <v>10</v>
      </c>
      <c r="BC77" s="18">
        <f t="shared" si="107"/>
        <v>2.4509295697022324</v>
      </c>
      <c r="BD77" s="18">
        <f t="shared" si="108"/>
        <v>81</v>
      </c>
      <c r="BE77" s="18">
        <f t="shared" si="109"/>
        <v>2.4509295697022324</v>
      </c>
      <c r="BF77" s="18">
        <f t="shared" si="110"/>
        <v>91</v>
      </c>
      <c r="BG77" s="18">
        <v>0</v>
      </c>
      <c r="BH77" s="18" t="str">
        <f t="shared" si="111"/>
        <v>N/A</v>
      </c>
      <c r="BI77" s="18">
        <f t="shared" si="112"/>
        <v>-0.24509295697022324</v>
      </c>
      <c r="BJ77" s="16">
        <f t="shared" si="113"/>
        <v>22.303459084290314</v>
      </c>
      <c r="BK77" s="17">
        <f>(Design!$N$69-'Area A'!BJ77)/'Area A'!BI77</f>
        <v>79.371758881891282</v>
      </c>
      <c r="BL77" s="18">
        <v>0</v>
      </c>
      <c r="BM77" s="18">
        <v>0</v>
      </c>
      <c r="BN77" s="18">
        <f t="shared" si="114"/>
        <v>79.371758881891282</v>
      </c>
      <c r="BO77" s="18">
        <f t="shared" si="115"/>
        <v>81</v>
      </c>
      <c r="BP77" s="18">
        <f>Design!$N$69</f>
        <v>2.85</v>
      </c>
      <c r="BQ77" s="18">
        <f t="shared" si="116"/>
        <v>91</v>
      </c>
      <c r="BR77" s="18">
        <v>0</v>
      </c>
      <c r="BS77" s="16">
        <f t="shared" si="117"/>
        <v>7780.5000000000009</v>
      </c>
      <c r="BT77" s="19" t="str">
        <f t="shared" si="118"/>
        <v>N/A</v>
      </c>
      <c r="BU77" s="68">
        <f t="shared" si="119"/>
        <v>81</v>
      </c>
      <c r="BV77" s="18">
        <f>'Ohio Intensities'!N77</f>
        <v>1.699701038156106</v>
      </c>
      <c r="BW77" s="17">
        <f>Design!$I$24*'Area A'!BV77*Design!$I$23</f>
        <v>2.9234857856285039</v>
      </c>
      <c r="BX77" s="18">
        <v>0</v>
      </c>
      <c r="BY77" s="18">
        <v>0</v>
      </c>
      <c r="BZ77" s="18">
        <f>Design!$I$22</f>
        <v>10</v>
      </c>
      <c r="CA77" s="18">
        <f t="shared" si="120"/>
        <v>2.9234857856285039</v>
      </c>
      <c r="CB77" s="18">
        <f t="shared" si="121"/>
        <v>81</v>
      </c>
      <c r="CC77" s="18">
        <f t="shared" si="122"/>
        <v>2.9234857856285039</v>
      </c>
      <c r="CD77" s="18">
        <f t="shared" si="123"/>
        <v>91</v>
      </c>
      <c r="CE77" s="18">
        <v>0</v>
      </c>
      <c r="CF77" s="18">
        <f t="shared" si="124"/>
        <v>14208.140918154528</v>
      </c>
      <c r="CG77" s="18">
        <f t="shared" si="125"/>
        <v>-0.2923485785628504</v>
      </c>
      <c r="CH77" s="16">
        <f t="shared" si="126"/>
        <v>26.603720649219387</v>
      </c>
      <c r="CI77" s="17">
        <f>(Design!$N$70-'Area A'!CH77)/'Area A'!CG77</f>
        <v>81.251363581070748</v>
      </c>
      <c r="CJ77" s="18">
        <v>0</v>
      </c>
      <c r="CK77" s="18">
        <v>0</v>
      </c>
      <c r="CL77" s="18">
        <f t="shared" si="127"/>
        <v>81.251363581070748</v>
      </c>
      <c r="CM77" s="18">
        <f t="shared" si="128"/>
        <v>81.251363581070748</v>
      </c>
      <c r="CN77" s="18">
        <f>Design!$N$70</f>
        <v>2.85</v>
      </c>
      <c r="CO77" s="18">
        <f t="shared" si="129"/>
        <v>91</v>
      </c>
      <c r="CP77" s="18">
        <v>0</v>
      </c>
      <c r="CQ77" s="16">
        <f t="shared" si="130"/>
        <v>7780.5000000000009</v>
      </c>
      <c r="CR77" s="19">
        <f t="shared" si="131"/>
        <v>6427.6409181545268</v>
      </c>
      <c r="CS77" s="68">
        <f t="shared" si="132"/>
        <v>81</v>
      </c>
      <c r="CT77" s="18">
        <f>'Ohio Intensities'!R77</f>
        <v>1.917876513897067</v>
      </c>
      <c r="CU77" s="17">
        <f>Design!$I$24*'Area A'!CT77*Design!$I$23</f>
        <v>3.2987476039029575</v>
      </c>
      <c r="CV77" s="18">
        <v>0</v>
      </c>
      <c r="CW77" s="18">
        <v>0</v>
      </c>
      <c r="CX77" s="18">
        <f>Design!$I$22</f>
        <v>10</v>
      </c>
      <c r="CY77" s="18">
        <f t="shared" si="133"/>
        <v>3.2987476039029575</v>
      </c>
      <c r="CZ77" s="18">
        <f t="shared" si="134"/>
        <v>81</v>
      </c>
      <c r="DA77" s="18">
        <f t="shared" si="135"/>
        <v>3.2987476039029575</v>
      </c>
      <c r="DB77" s="18">
        <f t="shared" si="136"/>
        <v>91</v>
      </c>
      <c r="DC77" s="18">
        <v>0</v>
      </c>
      <c r="DD77" s="18">
        <f t="shared" si="137"/>
        <v>16031.913354968376</v>
      </c>
      <c r="DE77" s="18">
        <f t="shared" si="138"/>
        <v>-0.32987476039029573</v>
      </c>
      <c r="DF77" s="16">
        <f t="shared" si="139"/>
        <v>30.01860319551691</v>
      </c>
      <c r="DG77" s="17">
        <f>(Design!$N$71-'Area A'!DF77)/'Area A'!DE77</f>
        <v>82.360357498621639</v>
      </c>
      <c r="DH77" s="18">
        <v>0</v>
      </c>
      <c r="DI77" s="18">
        <v>0</v>
      </c>
      <c r="DJ77" s="18">
        <f t="shared" si="140"/>
        <v>82.360357498621639</v>
      </c>
      <c r="DK77" s="18">
        <f t="shared" si="141"/>
        <v>82.360357498621639</v>
      </c>
      <c r="DL77" s="18">
        <f>Design!$N$71</f>
        <v>2.85</v>
      </c>
      <c r="DM77" s="18">
        <f t="shared" si="142"/>
        <v>91</v>
      </c>
      <c r="DN77" s="18">
        <v>0</v>
      </c>
      <c r="DO77" s="16">
        <f t="shared" si="143"/>
        <v>7780.5000000000009</v>
      </c>
      <c r="DP77" s="19">
        <f t="shared" si="144"/>
        <v>8251.4133549683756</v>
      </c>
      <c r="DQ77" s="68">
        <f t="shared" si="145"/>
        <v>81</v>
      </c>
      <c r="DR77" s="18">
        <f>'Ohio Intensities'!V77</f>
        <v>2.1407903462340525</v>
      </c>
      <c r="DS77" s="17">
        <f>Design!$I$24*'Area A'!DR77*Design!$I$23</f>
        <v>3.6821593955225724</v>
      </c>
      <c r="DT77" s="18">
        <v>0</v>
      </c>
      <c r="DU77" s="18">
        <v>0</v>
      </c>
      <c r="DV77" s="18">
        <f>Design!$I$22</f>
        <v>10</v>
      </c>
      <c r="DW77" s="18">
        <f t="shared" si="146"/>
        <v>3.6821593955225724</v>
      </c>
      <c r="DX77" s="18">
        <f t="shared" si="147"/>
        <v>81</v>
      </c>
      <c r="DY77" s="18">
        <f t="shared" si="148"/>
        <v>3.6821593955225724</v>
      </c>
      <c r="DZ77" s="18">
        <f t="shared" si="149"/>
        <v>91</v>
      </c>
      <c r="EA77" s="18">
        <v>0</v>
      </c>
      <c r="EB77" s="18">
        <f t="shared" si="150"/>
        <v>17895.294662239699</v>
      </c>
      <c r="EC77" s="18">
        <f t="shared" si="151"/>
        <v>-0.36821593955225723</v>
      </c>
      <c r="ED77" s="16">
        <f t="shared" si="152"/>
        <v>33.507650499255412</v>
      </c>
      <c r="EE77" s="17">
        <f>(Design!$N$72-'Area A'!ED77)/'Area A'!EC77</f>
        <v>83.25997656846269</v>
      </c>
      <c r="EF77" s="18">
        <v>0</v>
      </c>
      <c r="EG77" s="18">
        <v>0</v>
      </c>
      <c r="EH77" s="18">
        <f t="shared" si="153"/>
        <v>83.25997656846269</v>
      </c>
      <c r="EI77" s="18">
        <f t="shared" si="154"/>
        <v>83.25997656846269</v>
      </c>
      <c r="EJ77" s="18">
        <f>Design!$N$72</f>
        <v>2.85</v>
      </c>
      <c r="EK77" s="18">
        <f t="shared" si="155"/>
        <v>91</v>
      </c>
      <c r="EL77" s="18">
        <v>0</v>
      </c>
      <c r="EM77" s="16">
        <f t="shared" si="156"/>
        <v>7780.5000000000009</v>
      </c>
      <c r="EN77" s="19">
        <f t="shared" si="157"/>
        <v>10114.794662239699</v>
      </c>
      <c r="EO77" s="19">
        <f t="shared" si="158"/>
        <v>81</v>
      </c>
    </row>
    <row r="78" spans="1:145" x14ac:dyDescent="0.25">
      <c r="A78" s="68">
        <f t="shared" si="159"/>
        <v>82</v>
      </c>
      <c r="B78" s="18">
        <f>'Ohio Intensities'!B78</f>
        <v>0.95868291665493133</v>
      </c>
      <c r="C78" s="17">
        <f>Design!$I$24*'Area A'!B78*Design!$I$23</f>
        <v>1.6489346166464829</v>
      </c>
      <c r="D78" s="18">
        <v>0</v>
      </c>
      <c r="E78" s="18">
        <v>0</v>
      </c>
      <c r="F78" s="18">
        <f>Design!$I$22</f>
        <v>10</v>
      </c>
      <c r="G78" s="18">
        <f t="shared" si="83"/>
        <v>1.6489346166464829</v>
      </c>
      <c r="H78" s="18">
        <f t="shared" si="84"/>
        <v>82</v>
      </c>
      <c r="I78" s="18">
        <f t="shared" si="85"/>
        <v>1.6489346166464829</v>
      </c>
      <c r="J78" s="18">
        <f t="shared" si="86"/>
        <v>92</v>
      </c>
      <c r="K78" s="18">
        <v>0</v>
      </c>
      <c r="L78" s="18" t="str">
        <f t="shared" si="87"/>
        <v>N/A</v>
      </c>
      <c r="M78" s="18">
        <f t="shared" si="88"/>
        <v>-0.1648934616646483</v>
      </c>
      <c r="N78" s="16">
        <f t="shared" si="89"/>
        <v>15.170198473147643</v>
      </c>
      <c r="O78" s="17">
        <f>(Design!$N$67-'Area A'!N78)/'Area A'!M78</f>
        <v>79.567730222262028</v>
      </c>
      <c r="P78" s="18">
        <v>0</v>
      </c>
      <c r="Q78" s="18">
        <v>0</v>
      </c>
      <c r="R78" s="18">
        <f t="shared" si="90"/>
        <v>79.567730222262028</v>
      </c>
      <c r="S78" s="18">
        <f t="shared" si="91"/>
        <v>82</v>
      </c>
      <c r="T78" s="18">
        <f>Design!$N$67</f>
        <v>2.0499999999999998</v>
      </c>
      <c r="U78" s="18">
        <f t="shared" si="81"/>
        <v>92</v>
      </c>
      <c r="V78" s="18">
        <v>0</v>
      </c>
      <c r="W78" s="16">
        <f t="shared" si="92"/>
        <v>5658</v>
      </c>
      <c r="X78" s="19" t="str">
        <f t="shared" si="93"/>
        <v>N/A</v>
      </c>
      <c r="Y78" s="68">
        <f t="shared" si="82"/>
        <v>82</v>
      </c>
      <c r="Z78" s="18">
        <f>'Ohio Intensities'!F78</f>
        <v>1.2121996872611553</v>
      </c>
      <c r="AA78" s="17">
        <f>Design!$I$24*'Area A'!Z78*Design!$I$23</f>
        <v>2.0849834620891885</v>
      </c>
      <c r="AB78" s="18">
        <v>0</v>
      </c>
      <c r="AC78" s="18">
        <v>0</v>
      </c>
      <c r="AD78" s="18">
        <f>Design!$I$22</f>
        <v>10</v>
      </c>
      <c r="AE78" s="18">
        <f t="shared" si="94"/>
        <v>2.0849834620891885</v>
      </c>
      <c r="AF78" s="18">
        <f t="shared" si="95"/>
        <v>82</v>
      </c>
      <c r="AG78" s="18">
        <f t="shared" si="96"/>
        <v>2.0849834620891885</v>
      </c>
      <c r="AH78" s="18">
        <f t="shared" si="97"/>
        <v>92</v>
      </c>
      <c r="AI78" s="18">
        <v>0</v>
      </c>
      <c r="AJ78" s="18" t="str">
        <f t="shared" si="98"/>
        <v>N/A</v>
      </c>
      <c r="AK78" s="18">
        <f t="shared" si="99"/>
        <v>-0.20849834620891886</v>
      </c>
      <c r="AL78" s="16">
        <f t="shared" si="100"/>
        <v>19.181847851220535</v>
      </c>
      <c r="AM78" s="17">
        <f>(Design!$N$68-'Area A'!AL78)/'Area A'!AK78</f>
        <v>80.009497219249127</v>
      </c>
      <c r="AN78" s="18">
        <v>0</v>
      </c>
      <c r="AO78" s="18">
        <v>0</v>
      </c>
      <c r="AP78" s="18">
        <f t="shared" si="101"/>
        <v>80.009497219249127</v>
      </c>
      <c r="AQ78" s="18">
        <f t="shared" si="102"/>
        <v>82</v>
      </c>
      <c r="AR78" s="18">
        <f>Design!$N$68</f>
        <v>2.5</v>
      </c>
      <c r="AS78" s="18">
        <f t="shared" si="103"/>
        <v>92</v>
      </c>
      <c r="AT78" s="18">
        <v>0</v>
      </c>
      <c r="AU78" s="16">
        <f t="shared" si="104"/>
        <v>6900</v>
      </c>
      <c r="AV78" s="19" t="str">
        <f t="shared" si="105"/>
        <v>N/A</v>
      </c>
      <c r="AW78" s="68">
        <f t="shared" si="106"/>
        <v>82</v>
      </c>
      <c r="AX78" s="18">
        <f>'Ohio Intensities'!J78</f>
        <v>1.4120468051097519</v>
      </c>
      <c r="AY78" s="17">
        <f>Design!$I$24*'Area A'!AX78*Design!$I$23</f>
        <v>2.428720504788775</v>
      </c>
      <c r="AZ78" s="18">
        <v>0</v>
      </c>
      <c r="BA78" s="18">
        <v>0</v>
      </c>
      <c r="BB78" s="18">
        <f>Design!$I$22</f>
        <v>10</v>
      </c>
      <c r="BC78" s="18">
        <f t="shared" si="107"/>
        <v>2.428720504788775</v>
      </c>
      <c r="BD78" s="18">
        <f t="shared" si="108"/>
        <v>82</v>
      </c>
      <c r="BE78" s="18">
        <f t="shared" si="109"/>
        <v>2.428720504788775</v>
      </c>
      <c r="BF78" s="18">
        <f t="shared" si="110"/>
        <v>92</v>
      </c>
      <c r="BG78" s="18">
        <v>0</v>
      </c>
      <c r="BH78" s="18" t="str">
        <f t="shared" si="111"/>
        <v>N/A</v>
      </c>
      <c r="BI78" s="18">
        <f t="shared" si="112"/>
        <v>-0.2428720504788775</v>
      </c>
      <c r="BJ78" s="16">
        <f t="shared" si="113"/>
        <v>22.344228644056731</v>
      </c>
      <c r="BK78" s="17">
        <f>(Design!$N$69-'Area A'!BJ78)/'Area A'!BI78</f>
        <v>80.265426201242278</v>
      </c>
      <c r="BL78" s="18">
        <v>0</v>
      </c>
      <c r="BM78" s="18">
        <v>0</v>
      </c>
      <c r="BN78" s="18">
        <f t="shared" si="114"/>
        <v>80.265426201242278</v>
      </c>
      <c r="BO78" s="18">
        <f t="shared" si="115"/>
        <v>82</v>
      </c>
      <c r="BP78" s="18">
        <f>Design!$N$69</f>
        <v>2.85</v>
      </c>
      <c r="BQ78" s="18">
        <f t="shared" si="116"/>
        <v>92</v>
      </c>
      <c r="BR78" s="18">
        <v>0</v>
      </c>
      <c r="BS78" s="16">
        <f t="shared" si="117"/>
        <v>7866.0000000000018</v>
      </c>
      <c r="BT78" s="19" t="str">
        <f t="shared" si="118"/>
        <v>N/A</v>
      </c>
      <c r="BU78" s="68">
        <f t="shared" si="119"/>
        <v>82</v>
      </c>
      <c r="BV78" s="18">
        <f>'Ohio Intensities'!N78</f>
        <v>1.6848637882927417</v>
      </c>
      <c r="BW78" s="17">
        <f>Design!$I$24*'Area A'!BV78*Design!$I$23</f>
        <v>2.8979657158635175</v>
      </c>
      <c r="BX78" s="18">
        <v>0</v>
      </c>
      <c r="BY78" s="18">
        <v>0</v>
      </c>
      <c r="BZ78" s="18">
        <f>Design!$I$22</f>
        <v>10</v>
      </c>
      <c r="CA78" s="18">
        <f t="shared" si="120"/>
        <v>2.8979657158635175</v>
      </c>
      <c r="CB78" s="18">
        <f t="shared" si="121"/>
        <v>82</v>
      </c>
      <c r="CC78" s="18">
        <f t="shared" si="122"/>
        <v>2.8979657158635175</v>
      </c>
      <c r="CD78" s="18">
        <f t="shared" si="123"/>
        <v>92</v>
      </c>
      <c r="CE78" s="18">
        <v>0</v>
      </c>
      <c r="CF78" s="18">
        <f t="shared" si="124"/>
        <v>14257.991322048507</v>
      </c>
      <c r="CG78" s="18">
        <f t="shared" si="125"/>
        <v>-0.28979657158635175</v>
      </c>
      <c r="CH78" s="16">
        <f t="shared" si="126"/>
        <v>26.661284585944362</v>
      </c>
      <c r="CI78" s="17">
        <f>(Design!$N$70-'Area A'!CH78)/'Area A'!CG78</f>
        <v>82.165515125320326</v>
      </c>
      <c r="CJ78" s="18">
        <v>0</v>
      </c>
      <c r="CK78" s="18">
        <v>0</v>
      </c>
      <c r="CL78" s="18">
        <f t="shared" si="127"/>
        <v>82.165515125320326</v>
      </c>
      <c r="CM78" s="18">
        <f t="shared" si="128"/>
        <v>82.165515125320326</v>
      </c>
      <c r="CN78" s="18">
        <f>Design!$N$70</f>
        <v>2.85</v>
      </c>
      <c r="CO78" s="18">
        <f t="shared" si="129"/>
        <v>92</v>
      </c>
      <c r="CP78" s="18">
        <v>0</v>
      </c>
      <c r="CQ78" s="16">
        <f t="shared" si="130"/>
        <v>7866.0000000000018</v>
      </c>
      <c r="CR78" s="19">
        <f t="shared" si="131"/>
        <v>6391.991322048505</v>
      </c>
      <c r="CS78" s="68">
        <f t="shared" si="132"/>
        <v>82</v>
      </c>
      <c r="CT78" s="18">
        <f>'Ohio Intensities'!R78</f>
        <v>1.901687298375482</v>
      </c>
      <c r="CU78" s="17">
        <f>Design!$I$24*'Area A'!CT78*Design!$I$23</f>
        <v>3.2709021532058311</v>
      </c>
      <c r="CV78" s="18">
        <v>0</v>
      </c>
      <c r="CW78" s="18">
        <v>0</v>
      </c>
      <c r="CX78" s="18">
        <f>Design!$I$22</f>
        <v>10</v>
      </c>
      <c r="CY78" s="18">
        <f t="shared" si="133"/>
        <v>3.2709021532058311</v>
      </c>
      <c r="CZ78" s="18">
        <f t="shared" si="134"/>
        <v>82</v>
      </c>
      <c r="DA78" s="18">
        <f t="shared" si="135"/>
        <v>3.2709021532058311</v>
      </c>
      <c r="DB78" s="18">
        <f t="shared" si="136"/>
        <v>92</v>
      </c>
      <c r="DC78" s="18">
        <v>0</v>
      </c>
      <c r="DD78" s="18">
        <f t="shared" si="137"/>
        <v>16092.838593772689</v>
      </c>
      <c r="DE78" s="18">
        <f t="shared" si="138"/>
        <v>-0.32709021532058313</v>
      </c>
      <c r="DF78" s="16">
        <f t="shared" si="139"/>
        <v>30.09229980949365</v>
      </c>
      <c r="DG78" s="17">
        <f>(Design!$N$71-'Area A'!DF78)/'Area A'!DE78</f>
        <v>83.286807533491341</v>
      </c>
      <c r="DH78" s="18">
        <v>0</v>
      </c>
      <c r="DI78" s="18">
        <v>0</v>
      </c>
      <c r="DJ78" s="18">
        <f t="shared" si="140"/>
        <v>83.286807533491341</v>
      </c>
      <c r="DK78" s="18">
        <f t="shared" si="141"/>
        <v>83.286807533491341</v>
      </c>
      <c r="DL78" s="18">
        <f>Design!$N$71</f>
        <v>2.85</v>
      </c>
      <c r="DM78" s="18">
        <f t="shared" si="142"/>
        <v>92</v>
      </c>
      <c r="DN78" s="18">
        <v>0</v>
      </c>
      <c r="DO78" s="16">
        <f t="shared" si="143"/>
        <v>7866</v>
      </c>
      <c r="DP78" s="19">
        <f t="shared" si="144"/>
        <v>8226.8385937726889</v>
      </c>
      <c r="DQ78" s="68">
        <f t="shared" si="145"/>
        <v>82</v>
      </c>
      <c r="DR78" s="18">
        <f>'Ohio Intensities'!V78</f>
        <v>2.1233167028980247</v>
      </c>
      <c r="DS78" s="17">
        <f>Design!$I$24*'Area A'!DR78*Design!$I$23</f>
        <v>3.6521047289846047</v>
      </c>
      <c r="DT78" s="18">
        <v>0</v>
      </c>
      <c r="DU78" s="18">
        <v>0</v>
      </c>
      <c r="DV78" s="18">
        <f>Design!$I$22</f>
        <v>10</v>
      </c>
      <c r="DW78" s="18">
        <f t="shared" si="146"/>
        <v>3.6521047289846047</v>
      </c>
      <c r="DX78" s="18">
        <f t="shared" si="147"/>
        <v>82</v>
      </c>
      <c r="DY78" s="18">
        <f t="shared" si="148"/>
        <v>3.6521047289846047</v>
      </c>
      <c r="DZ78" s="18">
        <f t="shared" si="149"/>
        <v>92</v>
      </c>
      <c r="EA78" s="18">
        <v>0</v>
      </c>
      <c r="EB78" s="18">
        <f t="shared" si="150"/>
        <v>17968.355266604252</v>
      </c>
      <c r="EC78" s="18">
        <f t="shared" si="151"/>
        <v>-0.36521047289846048</v>
      </c>
      <c r="ED78" s="16">
        <f t="shared" si="152"/>
        <v>33.599363506658364</v>
      </c>
      <c r="EE78" s="17">
        <f>(Design!$N$72-'Area A'!ED78)/'Area A'!EC78</f>
        <v>84.196280743590862</v>
      </c>
      <c r="EF78" s="18">
        <v>0</v>
      </c>
      <c r="EG78" s="18">
        <v>0</v>
      </c>
      <c r="EH78" s="18">
        <f t="shared" si="153"/>
        <v>84.196280743590862</v>
      </c>
      <c r="EI78" s="18">
        <f t="shared" si="154"/>
        <v>84.196280743590862</v>
      </c>
      <c r="EJ78" s="18">
        <f>Design!$N$72</f>
        <v>2.85</v>
      </c>
      <c r="EK78" s="18">
        <f t="shared" si="155"/>
        <v>92</v>
      </c>
      <c r="EL78" s="18">
        <v>0</v>
      </c>
      <c r="EM78" s="16">
        <f t="shared" si="156"/>
        <v>7866.0000000000018</v>
      </c>
      <c r="EN78" s="19">
        <f t="shared" si="157"/>
        <v>10102.355266604251</v>
      </c>
      <c r="EO78" s="19">
        <f t="shared" si="158"/>
        <v>82</v>
      </c>
    </row>
    <row r="79" spans="1:145" x14ac:dyDescent="0.25">
      <c r="A79" s="68">
        <f t="shared" si="159"/>
        <v>83</v>
      </c>
      <c r="B79" s="18">
        <f>'Ohio Intensities'!B79</f>
        <v>0.94972484809231705</v>
      </c>
      <c r="C79" s="17">
        <f>Design!$I$24*'Area A'!B79*Design!$I$23</f>
        <v>1.6335267387187864</v>
      </c>
      <c r="D79" s="18">
        <v>0</v>
      </c>
      <c r="E79" s="18">
        <v>0</v>
      </c>
      <c r="F79" s="18">
        <f>Design!$I$22</f>
        <v>10</v>
      </c>
      <c r="G79" s="18">
        <f t="shared" si="83"/>
        <v>1.6335267387187864</v>
      </c>
      <c r="H79" s="18">
        <f t="shared" si="84"/>
        <v>83</v>
      </c>
      <c r="I79" s="18">
        <f t="shared" si="85"/>
        <v>1.6335267387187864</v>
      </c>
      <c r="J79" s="18">
        <f t="shared" si="86"/>
        <v>93</v>
      </c>
      <c r="K79" s="18">
        <v>0</v>
      </c>
      <c r="L79" s="18" t="str">
        <f t="shared" si="87"/>
        <v>N/A</v>
      </c>
      <c r="M79" s="18">
        <f t="shared" si="88"/>
        <v>-0.16335267387187863</v>
      </c>
      <c r="N79" s="16">
        <f t="shared" si="89"/>
        <v>15.191798670084712</v>
      </c>
      <c r="O79" s="17">
        <f>(Design!$N$67-'Area A'!N79)/'Area A'!M79</f>
        <v>80.450465600533335</v>
      </c>
      <c r="P79" s="18">
        <v>0</v>
      </c>
      <c r="Q79" s="18">
        <v>0</v>
      </c>
      <c r="R79" s="18">
        <f t="shared" si="90"/>
        <v>80.450465600533335</v>
      </c>
      <c r="S79" s="18">
        <f t="shared" si="91"/>
        <v>83</v>
      </c>
      <c r="T79" s="18">
        <f>Design!$N$67</f>
        <v>2.0499999999999998</v>
      </c>
      <c r="U79" s="18">
        <f t="shared" si="81"/>
        <v>93</v>
      </c>
      <c r="V79" s="18">
        <v>0</v>
      </c>
      <c r="W79" s="16">
        <f t="shared" si="92"/>
        <v>5719.4999999999991</v>
      </c>
      <c r="X79" s="19" t="str">
        <f t="shared" si="93"/>
        <v>N/A</v>
      </c>
      <c r="Y79" s="68">
        <f t="shared" si="82"/>
        <v>83</v>
      </c>
      <c r="Z79" s="18">
        <f>'Ohio Intensities'!F79</f>
        <v>1.2011282717350829</v>
      </c>
      <c r="AA79" s="17">
        <f>Design!$I$24*'Area A'!Z79*Design!$I$23</f>
        <v>2.0659406273843439</v>
      </c>
      <c r="AB79" s="18">
        <v>0</v>
      </c>
      <c r="AC79" s="18">
        <v>0</v>
      </c>
      <c r="AD79" s="18">
        <f>Design!$I$22</f>
        <v>10</v>
      </c>
      <c r="AE79" s="18">
        <f t="shared" si="94"/>
        <v>2.0659406273843439</v>
      </c>
      <c r="AF79" s="18">
        <f t="shared" si="95"/>
        <v>83</v>
      </c>
      <c r="AG79" s="18">
        <f t="shared" si="96"/>
        <v>2.0659406273843439</v>
      </c>
      <c r="AH79" s="18">
        <f t="shared" si="97"/>
        <v>93</v>
      </c>
      <c r="AI79" s="18">
        <v>0</v>
      </c>
      <c r="AJ79" s="18" t="str">
        <f t="shared" si="98"/>
        <v>N/A</v>
      </c>
      <c r="AK79" s="18">
        <f t="shared" si="99"/>
        <v>-0.20659406273843439</v>
      </c>
      <c r="AL79" s="16">
        <f t="shared" si="100"/>
        <v>19.213247834674398</v>
      </c>
      <c r="AM79" s="17">
        <f>(Design!$N$68-'Area A'!AL79)/'Area A'!AK79</f>
        <v>80.8989746033253</v>
      </c>
      <c r="AN79" s="18">
        <v>0</v>
      </c>
      <c r="AO79" s="18">
        <v>0</v>
      </c>
      <c r="AP79" s="18">
        <f t="shared" si="101"/>
        <v>80.8989746033253</v>
      </c>
      <c r="AQ79" s="18">
        <f t="shared" si="102"/>
        <v>83</v>
      </c>
      <c r="AR79" s="18">
        <f>Design!$N$68</f>
        <v>2.5</v>
      </c>
      <c r="AS79" s="18">
        <f t="shared" si="103"/>
        <v>93</v>
      </c>
      <c r="AT79" s="18">
        <v>0</v>
      </c>
      <c r="AU79" s="16">
        <f t="shared" si="104"/>
        <v>6975</v>
      </c>
      <c r="AV79" s="19" t="str">
        <f t="shared" si="105"/>
        <v>N/A</v>
      </c>
      <c r="AW79" s="68">
        <f t="shared" si="106"/>
        <v>83</v>
      </c>
      <c r="AX79" s="18">
        <f>'Ohio Intensities'!J79</f>
        <v>1.3993877970758952</v>
      </c>
      <c r="AY79" s="17">
        <f>Design!$I$24*'Area A'!AX79*Design!$I$23</f>
        <v>2.4069470109705411</v>
      </c>
      <c r="AZ79" s="18">
        <v>0</v>
      </c>
      <c r="BA79" s="18">
        <v>0</v>
      </c>
      <c r="BB79" s="18">
        <f>Design!$I$22</f>
        <v>10</v>
      </c>
      <c r="BC79" s="18">
        <f t="shared" si="107"/>
        <v>2.4069470109705411</v>
      </c>
      <c r="BD79" s="18">
        <f t="shared" si="108"/>
        <v>83</v>
      </c>
      <c r="BE79" s="18">
        <f t="shared" si="109"/>
        <v>2.4069470109705411</v>
      </c>
      <c r="BF79" s="18">
        <f t="shared" si="110"/>
        <v>93</v>
      </c>
      <c r="BG79" s="18">
        <v>0</v>
      </c>
      <c r="BH79" s="18" t="str">
        <f t="shared" si="111"/>
        <v>N/A</v>
      </c>
      <c r="BI79" s="18">
        <f t="shared" si="112"/>
        <v>-0.2406947010970541</v>
      </c>
      <c r="BJ79" s="16">
        <f t="shared" si="113"/>
        <v>22.384607202026032</v>
      </c>
      <c r="BK79" s="17">
        <f>(Design!$N$69-'Area A'!BJ79)/'Area A'!BI79</f>
        <v>81.15927402219458</v>
      </c>
      <c r="BL79" s="18">
        <v>0</v>
      </c>
      <c r="BM79" s="18">
        <v>0</v>
      </c>
      <c r="BN79" s="18">
        <f t="shared" si="114"/>
        <v>81.15927402219458</v>
      </c>
      <c r="BO79" s="18">
        <f t="shared" si="115"/>
        <v>83</v>
      </c>
      <c r="BP79" s="18">
        <f>Design!$N$69</f>
        <v>2.85</v>
      </c>
      <c r="BQ79" s="18">
        <f t="shared" si="116"/>
        <v>93</v>
      </c>
      <c r="BR79" s="18">
        <v>0</v>
      </c>
      <c r="BS79" s="16">
        <f t="shared" si="117"/>
        <v>7951.5</v>
      </c>
      <c r="BT79" s="19" t="str">
        <f t="shared" si="118"/>
        <v>N/A</v>
      </c>
      <c r="BU79" s="68">
        <f t="shared" si="119"/>
        <v>83</v>
      </c>
      <c r="BV79" s="18">
        <f>'Ohio Intensities'!N79</f>
        <v>1.6703126813680558</v>
      </c>
      <c r="BW79" s="17">
        <f>Design!$I$24*'Area A'!BV79*Design!$I$23</f>
        <v>2.8729378119530575</v>
      </c>
      <c r="BX79" s="18">
        <v>0</v>
      </c>
      <c r="BY79" s="18">
        <v>0</v>
      </c>
      <c r="BZ79" s="18">
        <f>Design!$I$22</f>
        <v>10</v>
      </c>
      <c r="CA79" s="18">
        <f t="shared" si="120"/>
        <v>2.8729378119530575</v>
      </c>
      <c r="CB79" s="18">
        <f t="shared" si="121"/>
        <v>83</v>
      </c>
      <c r="CC79" s="18">
        <f t="shared" si="122"/>
        <v>2.8729378119530575</v>
      </c>
      <c r="CD79" s="18">
        <f t="shared" si="123"/>
        <v>93</v>
      </c>
      <c r="CE79" s="18">
        <v>0</v>
      </c>
      <c r="CF79" s="18">
        <f t="shared" si="124"/>
        <v>14307.230303526227</v>
      </c>
      <c r="CG79" s="18">
        <f t="shared" si="125"/>
        <v>-0.28729378119530574</v>
      </c>
      <c r="CH79" s="16">
        <f t="shared" si="126"/>
        <v>26.718321651163436</v>
      </c>
      <c r="CI79" s="17">
        <f>(Design!$N$70-'Area A'!CH79)/'Area A'!CG79</f>
        <v>83.079840962298675</v>
      </c>
      <c r="CJ79" s="18">
        <v>0</v>
      </c>
      <c r="CK79" s="18">
        <v>0</v>
      </c>
      <c r="CL79" s="18">
        <f t="shared" si="127"/>
        <v>83.079840962298675</v>
      </c>
      <c r="CM79" s="18">
        <f t="shared" si="128"/>
        <v>83.079840962298675</v>
      </c>
      <c r="CN79" s="18">
        <f>Design!$N$70</f>
        <v>2.85</v>
      </c>
      <c r="CO79" s="18">
        <f t="shared" si="129"/>
        <v>93</v>
      </c>
      <c r="CP79" s="18">
        <v>0</v>
      </c>
      <c r="CQ79" s="16">
        <f t="shared" si="130"/>
        <v>7951.5</v>
      </c>
      <c r="CR79" s="19">
        <f t="shared" si="131"/>
        <v>6355.7303035262266</v>
      </c>
      <c r="CS79" s="68">
        <f t="shared" si="132"/>
        <v>83</v>
      </c>
      <c r="CT79" s="18">
        <f>'Ohio Intensities'!R79</f>
        <v>1.8858061674529687</v>
      </c>
      <c r="CU79" s="17">
        <f>Design!$I$24*'Area A'!CT79*Design!$I$23</f>
        <v>3.243586608019108</v>
      </c>
      <c r="CV79" s="18">
        <v>0</v>
      </c>
      <c r="CW79" s="18">
        <v>0</v>
      </c>
      <c r="CX79" s="18">
        <f>Design!$I$22</f>
        <v>10</v>
      </c>
      <c r="CY79" s="18">
        <f t="shared" si="133"/>
        <v>3.243586608019108</v>
      </c>
      <c r="CZ79" s="18">
        <f t="shared" si="134"/>
        <v>83</v>
      </c>
      <c r="DA79" s="18">
        <f t="shared" si="135"/>
        <v>3.243586608019108</v>
      </c>
      <c r="DB79" s="18">
        <f t="shared" si="136"/>
        <v>93</v>
      </c>
      <c r="DC79" s="18">
        <v>0</v>
      </c>
      <c r="DD79" s="18">
        <f t="shared" si="137"/>
        <v>16153.061307935159</v>
      </c>
      <c r="DE79" s="18">
        <f t="shared" si="138"/>
        <v>-0.32435866080191078</v>
      </c>
      <c r="DF79" s="16">
        <f t="shared" si="139"/>
        <v>30.165355454577703</v>
      </c>
      <c r="DG79" s="17">
        <f>(Design!$N$71-'Area A'!DF79)/'Area A'!DE79</f>
        <v>84.213430241221388</v>
      </c>
      <c r="DH79" s="18">
        <v>0</v>
      </c>
      <c r="DI79" s="18">
        <v>0</v>
      </c>
      <c r="DJ79" s="18">
        <f t="shared" si="140"/>
        <v>84.213430241221388</v>
      </c>
      <c r="DK79" s="18">
        <f t="shared" si="141"/>
        <v>84.213430241221388</v>
      </c>
      <c r="DL79" s="18">
        <f>Design!$N$71</f>
        <v>2.85</v>
      </c>
      <c r="DM79" s="18">
        <f t="shared" si="142"/>
        <v>93</v>
      </c>
      <c r="DN79" s="18">
        <v>0</v>
      </c>
      <c r="DO79" s="16">
        <f t="shared" si="143"/>
        <v>7951.5</v>
      </c>
      <c r="DP79" s="19">
        <f t="shared" si="144"/>
        <v>8201.5613079351588</v>
      </c>
      <c r="DQ79" s="68">
        <f t="shared" si="145"/>
        <v>83</v>
      </c>
      <c r="DR79" s="18">
        <f>'Ohio Intensities'!V79</f>
        <v>2.1061712878275434</v>
      </c>
      <c r="DS79" s="17">
        <f>Design!$I$24*'Area A'!DR79*Design!$I$23</f>
        <v>3.6226146150633767</v>
      </c>
      <c r="DT79" s="18">
        <v>0</v>
      </c>
      <c r="DU79" s="18">
        <v>0</v>
      </c>
      <c r="DV79" s="18">
        <f>Design!$I$22</f>
        <v>10</v>
      </c>
      <c r="DW79" s="18">
        <f t="shared" si="146"/>
        <v>3.6226146150633767</v>
      </c>
      <c r="DX79" s="18">
        <f t="shared" si="147"/>
        <v>83</v>
      </c>
      <c r="DY79" s="18">
        <f t="shared" si="148"/>
        <v>3.6226146150633767</v>
      </c>
      <c r="DZ79" s="18">
        <f t="shared" si="149"/>
        <v>93</v>
      </c>
      <c r="EA79" s="18">
        <v>0</v>
      </c>
      <c r="EB79" s="18">
        <f t="shared" si="150"/>
        <v>18040.620783015616</v>
      </c>
      <c r="EC79" s="18">
        <f t="shared" si="151"/>
        <v>-0.36226146150633765</v>
      </c>
      <c r="ED79" s="16">
        <f t="shared" si="152"/>
        <v>33.690315920089404</v>
      </c>
      <c r="EE79" s="17">
        <f>(Design!$N$72-'Area A'!ED79)/'Area A'!EC79</f>
        <v>85.132754093826961</v>
      </c>
      <c r="EF79" s="18">
        <v>0</v>
      </c>
      <c r="EG79" s="18">
        <v>0</v>
      </c>
      <c r="EH79" s="18">
        <f t="shared" si="153"/>
        <v>85.132754093826961</v>
      </c>
      <c r="EI79" s="18">
        <f t="shared" si="154"/>
        <v>85.132754093826961</v>
      </c>
      <c r="EJ79" s="18">
        <f>Design!$N$72</f>
        <v>2.85</v>
      </c>
      <c r="EK79" s="18">
        <f t="shared" si="155"/>
        <v>93</v>
      </c>
      <c r="EL79" s="18">
        <v>0</v>
      </c>
      <c r="EM79" s="16">
        <f t="shared" si="156"/>
        <v>7951.5</v>
      </c>
      <c r="EN79" s="19">
        <f t="shared" si="157"/>
        <v>10089.120783015616</v>
      </c>
      <c r="EO79" s="19">
        <f t="shared" si="158"/>
        <v>83</v>
      </c>
    </row>
    <row r="80" spans="1:145" x14ac:dyDescent="0.25">
      <c r="A80" s="68">
        <f t="shared" si="159"/>
        <v>84</v>
      </c>
      <c r="B80" s="18">
        <f>'Ohio Intensities'!B80</f>
        <v>0.94094598112763306</v>
      </c>
      <c r="C80" s="17">
        <f>Design!$I$24*'Area A'!B80*Design!$I$23</f>
        <v>1.6184270875395299</v>
      </c>
      <c r="D80" s="18">
        <v>0</v>
      </c>
      <c r="E80" s="18">
        <v>0</v>
      </c>
      <c r="F80" s="18">
        <f>Design!$I$22</f>
        <v>10</v>
      </c>
      <c r="G80" s="18">
        <f t="shared" si="83"/>
        <v>1.6184270875395299</v>
      </c>
      <c r="H80" s="18">
        <f t="shared" si="84"/>
        <v>84</v>
      </c>
      <c r="I80" s="18">
        <f t="shared" si="85"/>
        <v>1.6184270875395299</v>
      </c>
      <c r="J80" s="18">
        <f t="shared" si="86"/>
        <v>94</v>
      </c>
      <c r="K80" s="18">
        <v>0</v>
      </c>
      <c r="L80" s="18" t="str">
        <f t="shared" si="87"/>
        <v>N/A</v>
      </c>
      <c r="M80" s="18">
        <f t="shared" si="88"/>
        <v>-0.16184270875395299</v>
      </c>
      <c r="N80" s="16">
        <f t="shared" si="89"/>
        <v>15.213214622871581</v>
      </c>
      <c r="O80" s="17">
        <f>(Design!$N$67-'Area A'!N80)/'Area A'!M80</f>
        <v>81.333380565715927</v>
      </c>
      <c r="P80" s="18">
        <v>0</v>
      </c>
      <c r="Q80" s="18">
        <v>0</v>
      </c>
      <c r="R80" s="18">
        <f t="shared" si="90"/>
        <v>81.333380565715927</v>
      </c>
      <c r="S80" s="18">
        <f t="shared" si="91"/>
        <v>84</v>
      </c>
      <c r="T80" s="18">
        <f>Design!$N$67</f>
        <v>2.0499999999999998</v>
      </c>
      <c r="U80" s="18">
        <f t="shared" si="81"/>
        <v>94</v>
      </c>
      <c r="V80" s="18">
        <v>0</v>
      </c>
      <c r="W80" s="16">
        <f t="shared" si="92"/>
        <v>5781</v>
      </c>
      <c r="X80" s="19" t="str">
        <f t="shared" si="93"/>
        <v>N/A</v>
      </c>
      <c r="Y80" s="68">
        <f t="shared" si="82"/>
        <v>84</v>
      </c>
      <c r="Z80" s="18">
        <f>'Ohio Intensities'!F80</f>
        <v>1.1902744634715234</v>
      </c>
      <c r="AA80" s="17">
        <f>Design!$I$24*'Area A'!Z80*Design!$I$23</f>
        <v>2.0472720771710216</v>
      </c>
      <c r="AB80" s="18">
        <v>0</v>
      </c>
      <c r="AC80" s="18">
        <v>0</v>
      </c>
      <c r="AD80" s="18">
        <f>Design!$I$22</f>
        <v>10</v>
      </c>
      <c r="AE80" s="18">
        <f t="shared" si="94"/>
        <v>2.0472720771710216</v>
      </c>
      <c r="AF80" s="18">
        <f t="shared" si="95"/>
        <v>84</v>
      </c>
      <c r="AG80" s="18">
        <f t="shared" si="96"/>
        <v>2.0472720771710216</v>
      </c>
      <c r="AH80" s="18">
        <f t="shared" si="97"/>
        <v>94</v>
      </c>
      <c r="AI80" s="18">
        <v>0</v>
      </c>
      <c r="AJ80" s="18" t="str">
        <f t="shared" si="98"/>
        <v>N/A</v>
      </c>
      <c r="AK80" s="18">
        <f t="shared" si="99"/>
        <v>-0.20472720771710215</v>
      </c>
      <c r="AL80" s="16">
        <f t="shared" si="100"/>
        <v>19.244357525407604</v>
      </c>
      <c r="AM80" s="17">
        <f>(Design!$N$68-'Area A'!AL80)/'Area A'!AK80</f>
        <v>81.788628449157727</v>
      </c>
      <c r="AN80" s="18">
        <v>0</v>
      </c>
      <c r="AO80" s="18">
        <v>0</v>
      </c>
      <c r="AP80" s="18">
        <f t="shared" si="101"/>
        <v>81.788628449157727</v>
      </c>
      <c r="AQ80" s="18">
        <f t="shared" si="102"/>
        <v>84</v>
      </c>
      <c r="AR80" s="18">
        <f>Design!$N$68</f>
        <v>2.5</v>
      </c>
      <c r="AS80" s="18">
        <f t="shared" si="103"/>
        <v>94</v>
      </c>
      <c r="AT80" s="18">
        <v>0</v>
      </c>
      <c r="AU80" s="16">
        <f t="shared" si="104"/>
        <v>7050</v>
      </c>
      <c r="AV80" s="19" t="str">
        <f t="shared" si="105"/>
        <v>N/A</v>
      </c>
      <c r="AW80" s="68">
        <f t="shared" si="106"/>
        <v>84</v>
      </c>
      <c r="AX80" s="18">
        <f>'Ohio Intensities'!J80</f>
        <v>1.3869744458576383</v>
      </c>
      <c r="AY80" s="17">
        <f>Design!$I$24*'Area A'!AX80*Design!$I$23</f>
        <v>2.3855960468751394</v>
      </c>
      <c r="AZ80" s="18">
        <v>0</v>
      </c>
      <c r="BA80" s="18">
        <v>0</v>
      </c>
      <c r="BB80" s="18">
        <f>Design!$I$22</f>
        <v>10</v>
      </c>
      <c r="BC80" s="18">
        <f t="shared" si="107"/>
        <v>2.3855960468751394</v>
      </c>
      <c r="BD80" s="18">
        <f t="shared" si="108"/>
        <v>84</v>
      </c>
      <c r="BE80" s="18">
        <f t="shared" si="109"/>
        <v>2.3855960468751394</v>
      </c>
      <c r="BF80" s="18">
        <f t="shared" si="110"/>
        <v>94</v>
      </c>
      <c r="BG80" s="18">
        <v>0</v>
      </c>
      <c r="BH80" s="18" t="str">
        <f t="shared" si="111"/>
        <v>N/A</v>
      </c>
      <c r="BI80" s="18">
        <f t="shared" si="112"/>
        <v>-0.23855960468751394</v>
      </c>
      <c r="BJ80" s="16">
        <f t="shared" si="113"/>
        <v>22.42460284062631</v>
      </c>
      <c r="BK80" s="17">
        <f>(Design!$N$69-'Area A'!BJ80)/'Area A'!BI80</f>
        <v>82.05330012290564</v>
      </c>
      <c r="BL80" s="18">
        <v>0</v>
      </c>
      <c r="BM80" s="18">
        <v>0</v>
      </c>
      <c r="BN80" s="18">
        <f t="shared" si="114"/>
        <v>82.05330012290564</v>
      </c>
      <c r="BO80" s="18">
        <f t="shared" si="115"/>
        <v>84</v>
      </c>
      <c r="BP80" s="18">
        <f>Design!$N$69</f>
        <v>2.85</v>
      </c>
      <c r="BQ80" s="18">
        <f t="shared" si="116"/>
        <v>94</v>
      </c>
      <c r="BR80" s="18">
        <v>0</v>
      </c>
      <c r="BS80" s="16">
        <f t="shared" si="117"/>
        <v>8036.9999999999991</v>
      </c>
      <c r="BT80" s="19" t="str">
        <f t="shared" si="118"/>
        <v>N/A</v>
      </c>
      <c r="BU80" s="68">
        <f t="shared" si="119"/>
        <v>84</v>
      </c>
      <c r="BV80" s="18">
        <f>'Ohio Intensities'!N80</f>
        <v>1.6560392420751155</v>
      </c>
      <c r="BW80" s="17">
        <f>Design!$I$24*'Area A'!BV80*Design!$I$23</f>
        <v>2.8483874963692006</v>
      </c>
      <c r="BX80" s="18">
        <v>0</v>
      </c>
      <c r="BY80" s="18">
        <v>0</v>
      </c>
      <c r="BZ80" s="18">
        <f>Design!$I$22</f>
        <v>10</v>
      </c>
      <c r="CA80" s="18">
        <f t="shared" si="120"/>
        <v>2.8483874963692006</v>
      </c>
      <c r="CB80" s="18">
        <f t="shared" si="121"/>
        <v>84</v>
      </c>
      <c r="CC80" s="18">
        <f t="shared" si="122"/>
        <v>2.8483874963692006</v>
      </c>
      <c r="CD80" s="18">
        <f t="shared" si="123"/>
        <v>94</v>
      </c>
      <c r="CE80" s="18">
        <v>0</v>
      </c>
      <c r="CF80" s="18" t="str">
        <f t="shared" si="124"/>
        <v>N/A</v>
      </c>
      <c r="CG80" s="18">
        <f t="shared" si="125"/>
        <v>-0.28483874963692007</v>
      </c>
      <c r="CH80" s="16">
        <f t="shared" si="126"/>
        <v>26.774842465870485</v>
      </c>
      <c r="CI80" s="17">
        <f>(Design!$N$70-'Area A'!CH80)/'Area A'!CG80</f>
        <v>83.994338889519568</v>
      </c>
      <c r="CJ80" s="18">
        <v>0</v>
      </c>
      <c r="CK80" s="18">
        <v>0</v>
      </c>
      <c r="CL80" s="18">
        <f t="shared" si="127"/>
        <v>83.994338889519568</v>
      </c>
      <c r="CM80" s="18">
        <f t="shared" si="128"/>
        <v>84</v>
      </c>
      <c r="CN80" s="18">
        <f>Design!$N$70</f>
        <v>2.85</v>
      </c>
      <c r="CO80" s="18">
        <f t="shared" si="129"/>
        <v>94</v>
      </c>
      <c r="CP80" s="18">
        <v>0</v>
      </c>
      <c r="CQ80" s="16">
        <f t="shared" si="130"/>
        <v>8036.9999999999991</v>
      </c>
      <c r="CR80" s="19" t="str">
        <f t="shared" si="131"/>
        <v>N/A</v>
      </c>
      <c r="CS80" s="68">
        <f t="shared" si="132"/>
        <v>84</v>
      </c>
      <c r="CT80" s="18">
        <f>'Ohio Intensities'!R80</f>
        <v>1.8702240648217141</v>
      </c>
      <c r="CU80" s="17">
        <f>Design!$I$24*'Area A'!CT80*Design!$I$23</f>
        <v>3.2167853914933504</v>
      </c>
      <c r="CV80" s="18">
        <v>0</v>
      </c>
      <c r="CW80" s="18">
        <v>0</v>
      </c>
      <c r="CX80" s="18">
        <f>Design!$I$22</f>
        <v>10</v>
      </c>
      <c r="CY80" s="18">
        <f t="shared" si="133"/>
        <v>3.2167853914933504</v>
      </c>
      <c r="CZ80" s="18">
        <f t="shared" si="134"/>
        <v>84</v>
      </c>
      <c r="DA80" s="18">
        <f t="shared" si="135"/>
        <v>3.2167853914933504</v>
      </c>
      <c r="DB80" s="18">
        <f t="shared" si="136"/>
        <v>94</v>
      </c>
      <c r="DC80" s="18">
        <v>0</v>
      </c>
      <c r="DD80" s="18">
        <f t="shared" si="137"/>
        <v>16212.598373126488</v>
      </c>
      <c r="DE80" s="18">
        <f t="shared" si="138"/>
        <v>-0.32167853914933503</v>
      </c>
      <c r="DF80" s="16">
        <f t="shared" si="139"/>
        <v>30.23778268003749</v>
      </c>
      <c r="DG80" s="17">
        <f>(Design!$N$71-'Area A'!DF80)/'Area A'!DE80</f>
        <v>85.140223380966901</v>
      </c>
      <c r="DH80" s="18">
        <v>0</v>
      </c>
      <c r="DI80" s="18">
        <v>0</v>
      </c>
      <c r="DJ80" s="18">
        <f t="shared" si="140"/>
        <v>85.140223380966901</v>
      </c>
      <c r="DK80" s="18">
        <f t="shared" si="141"/>
        <v>85.140223380966901</v>
      </c>
      <c r="DL80" s="18">
        <f>Design!$N$71</f>
        <v>2.85</v>
      </c>
      <c r="DM80" s="18">
        <f t="shared" si="142"/>
        <v>94</v>
      </c>
      <c r="DN80" s="18">
        <v>0</v>
      </c>
      <c r="DO80" s="16">
        <f t="shared" si="143"/>
        <v>8037.0000000000009</v>
      </c>
      <c r="DP80" s="19">
        <f t="shared" si="144"/>
        <v>8175.5983731264869</v>
      </c>
      <c r="DQ80" s="68">
        <f t="shared" si="145"/>
        <v>84</v>
      </c>
      <c r="DR80" s="18">
        <f>'Ohio Intensities'!V80</f>
        <v>2.0893445229625951</v>
      </c>
      <c r="DS80" s="17">
        <f>Design!$I$24*'Area A'!DR80*Design!$I$23</f>
        <v>3.5936725794956659</v>
      </c>
      <c r="DT80" s="18">
        <v>0</v>
      </c>
      <c r="DU80" s="18">
        <v>0</v>
      </c>
      <c r="DV80" s="18">
        <f>Design!$I$22</f>
        <v>10</v>
      </c>
      <c r="DW80" s="18">
        <f t="shared" si="146"/>
        <v>3.5936725794956659</v>
      </c>
      <c r="DX80" s="18">
        <f t="shared" si="147"/>
        <v>84</v>
      </c>
      <c r="DY80" s="18">
        <f t="shared" si="148"/>
        <v>3.5936725794956659</v>
      </c>
      <c r="DZ80" s="18">
        <f t="shared" si="149"/>
        <v>94</v>
      </c>
      <c r="EA80" s="18">
        <v>0</v>
      </c>
      <c r="EB80" s="18">
        <f t="shared" si="150"/>
        <v>18112.109800658152</v>
      </c>
      <c r="EC80" s="18">
        <f t="shared" si="151"/>
        <v>-0.35936725794956659</v>
      </c>
      <c r="ED80" s="16">
        <f t="shared" si="152"/>
        <v>33.780522247259256</v>
      </c>
      <c r="EE80" s="17">
        <f>(Design!$N$72-'Area A'!ED80)/'Area A'!EC80</f>
        <v>86.069394367586014</v>
      </c>
      <c r="EF80" s="18">
        <v>0</v>
      </c>
      <c r="EG80" s="18">
        <v>0</v>
      </c>
      <c r="EH80" s="18">
        <f t="shared" si="153"/>
        <v>86.069394367586014</v>
      </c>
      <c r="EI80" s="18">
        <f t="shared" si="154"/>
        <v>86.069394367586014</v>
      </c>
      <c r="EJ80" s="18">
        <f>Design!$N$72</f>
        <v>2.85</v>
      </c>
      <c r="EK80" s="18">
        <f t="shared" si="155"/>
        <v>94</v>
      </c>
      <c r="EL80" s="18">
        <v>0</v>
      </c>
      <c r="EM80" s="16">
        <f t="shared" si="156"/>
        <v>8037.0000000000009</v>
      </c>
      <c r="EN80" s="19">
        <f t="shared" si="157"/>
        <v>10075.109800658152</v>
      </c>
      <c r="EO80" s="19">
        <f t="shared" si="158"/>
        <v>84</v>
      </c>
    </row>
    <row r="81" spans="1:145" x14ac:dyDescent="0.25">
      <c r="A81" s="68">
        <f t="shared" si="159"/>
        <v>85</v>
      </c>
      <c r="B81" s="18">
        <f>'Ohio Intensities'!B81</f>
        <v>0.93234086124400761</v>
      </c>
      <c r="C81" s="17">
        <f>Design!$I$24*'Area A'!B81*Design!$I$23</f>
        <v>1.6036262813396942</v>
      </c>
      <c r="D81" s="18">
        <v>0</v>
      </c>
      <c r="E81" s="18">
        <v>0</v>
      </c>
      <c r="F81" s="18">
        <f>Design!$I$22</f>
        <v>10</v>
      </c>
      <c r="G81" s="18">
        <f t="shared" si="83"/>
        <v>1.6036262813396942</v>
      </c>
      <c r="H81" s="18">
        <f t="shared" si="84"/>
        <v>85</v>
      </c>
      <c r="I81" s="18">
        <f t="shared" si="85"/>
        <v>1.6036262813396942</v>
      </c>
      <c r="J81" s="18">
        <f t="shared" si="86"/>
        <v>95</v>
      </c>
      <c r="K81" s="18">
        <v>0</v>
      </c>
      <c r="L81" s="18" t="str">
        <f t="shared" si="87"/>
        <v>N/A</v>
      </c>
      <c r="M81" s="18">
        <f t="shared" si="88"/>
        <v>-0.16036262813396943</v>
      </c>
      <c r="N81" s="16">
        <f t="shared" si="89"/>
        <v>15.234449672727097</v>
      </c>
      <c r="O81" s="17">
        <f>(Design!$N$67-'Area A'!N81)/'Area A'!M81</f>
        <v>82.216472916074963</v>
      </c>
      <c r="P81" s="18">
        <v>0</v>
      </c>
      <c r="Q81" s="18">
        <v>0</v>
      </c>
      <c r="R81" s="18">
        <f t="shared" si="90"/>
        <v>82.216472916074963</v>
      </c>
      <c r="S81" s="18">
        <f t="shared" si="91"/>
        <v>85</v>
      </c>
      <c r="T81" s="18">
        <f>Design!$N$67</f>
        <v>2.0499999999999998</v>
      </c>
      <c r="U81" s="18">
        <f t="shared" si="81"/>
        <v>95</v>
      </c>
      <c r="V81" s="18">
        <v>0</v>
      </c>
      <c r="W81" s="16">
        <f t="shared" si="92"/>
        <v>5842.4999999999991</v>
      </c>
      <c r="X81" s="19" t="str">
        <f t="shared" si="93"/>
        <v>N/A</v>
      </c>
      <c r="Y81" s="68">
        <f t="shared" si="82"/>
        <v>85</v>
      </c>
      <c r="Z81" s="18">
        <f>'Ohio Intensities'!F81</f>
        <v>1.1796317439690729</v>
      </c>
      <c r="AA81" s="17">
        <f>Design!$I$24*'Area A'!Z81*Design!$I$23</f>
        <v>2.0289665996268065</v>
      </c>
      <c r="AB81" s="18">
        <v>0</v>
      </c>
      <c r="AC81" s="18">
        <v>0</v>
      </c>
      <c r="AD81" s="18">
        <f>Design!$I$22</f>
        <v>10</v>
      </c>
      <c r="AE81" s="18">
        <f t="shared" si="94"/>
        <v>2.0289665996268065</v>
      </c>
      <c r="AF81" s="18">
        <f t="shared" si="95"/>
        <v>85</v>
      </c>
      <c r="AG81" s="18">
        <f t="shared" si="96"/>
        <v>2.0289665996268065</v>
      </c>
      <c r="AH81" s="18">
        <f t="shared" si="97"/>
        <v>95</v>
      </c>
      <c r="AI81" s="18">
        <v>0</v>
      </c>
      <c r="AJ81" s="18" t="str">
        <f t="shared" si="98"/>
        <v>N/A</v>
      </c>
      <c r="AK81" s="18">
        <f t="shared" si="99"/>
        <v>-0.20289665996268064</v>
      </c>
      <c r="AL81" s="16">
        <f t="shared" si="100"/>
        <v>19.27518269645466</v>
      </c>
      <c r="AM81" s="17">
        <f>(Design!$N$68-'Area A'!AL81)/'Area A'!AK81</f>
        <v>82.678456607122897</v>
      </c>
      <c r="AN81" s="18">
        <v>0</v>
      </c>
      <c r="AO81" s="18">
        <v>0</v>
      </c>
      <c r="AP81" s="18">
        <f t="shared" si="101"/>
        <v>82.678456607122897</v>
      </c>
      <c r="AQ81" s="18">
        <f t="shared" si="102"/>
        <v>85</v>
      </c>
      <c r="AR81" s="18">
        <f>Design!$N$68</f>
        <v>2.5</v>
      </c>
      <c r="AS81" s="18">
        <f t="shared" si="103"/>
        <v>95</v>
      </c>
      <c r="AT81" s="18">
        <v>0</v>
      </c>
      <c r="AU81" s="16">
        <f t="shared" si="104"/>
        <v>7125</v>
      </c>
      <c r="AV81" s="19" t="str">
        <f t="shared" si="105"/>
        <v>N/A</v>
      </c>
      <c r="AW81" s="68">
        <f t="shared" si="106"/>
        <v>85</v>
      </c>
      <c r="AX81" s="18">
        <f>'Ohio Intensities'!J81</f>
        <v>1.3747994729594835</v>
      </c>
      <c r="AY81" s="17">
        <f>Design!$I$24*'Area A'!AX81*Design!$I$23</f>
        <v>2.3646550934903132</v>
      </c>
      <c r="AZ81" s="18">
        <v>0</v>
      </c>
      <c r="BA81" s="18">
        <v>0</v>
      </c>
      <c r="BB81" s="18">
        <f>Design!$I$22</f>
        <v>10</v>
      </c>
      <c r="BC81" s="18">
        <f t="shared" si="107"/>
        <v>2.3646550934903132</v>
      </c>
      <c r="BD81" s="18">
        <f t="shared" si="108"/>
        <v>85</v>
      </c>
      <c r="BE81" s="18">
        <f t="shared" si="109"/>
        <v>2.3646550934903132</v>
      </c>
      <c r="BF81" s="18">
        <f t="shared" si="110"/>
        <v>95</v>
      </c>
      <c r="BG81" s="18">
        <v>0</v>
      </c>
      <c r="BH81" s="18" t="str">
        <f t="shared" si="111"/>
        <v>N/A</v>
      </c>
      <c r="BI81" s="18">
        <f t="shared" si="112"/>
        <v>-0.23646550934903132</v>
      </c>
      <c r="BJ81" s="16">
        <f t="shared" si="113"/>
        <v>22.464223388157976</v>
      </c>
      <c r="BK81" s="17">
        <f>(Design!$N$69-'Area A'!BJ81)/'Area A'!BI81</f>
        <v>82.947502331964614</v>
      </c>
      <c r="BL81" s="18">
        <v>0</v>
      </c>
      <c r="BM81" s="18">
        <v>0</v>
      </c>
      <c r="BN81" s="18">
        <f t="shared" si="114"/>
        <v>82.947502331964614</v>
      </c>
      <c r="BO81" s="18">
        <f t="shared" si="115"/>
        <v>85</v>
      </c>
      <c r="BP81" s="18">
        <f>Design!$N$69</f>
        <v>2.85</v>
      </c>
      <c r="BQ81" s="18">
        <f t="shared" si="116"/>
        <v>95</v>
      </c>
      <c r="BR81" s="18">
        <v>0</v>
      </c>
      <c r="BS81" s="16">
        <f t="shared" si="117"/>
        <v>8122.5</v>
      </c>
      <c r="BT81" s="19" t="str">
        <f t="shared" si="118"/>
        <v>N/A</v>
      </c>
      <c r="BU81" s="68">
        <f t="shared" si="119"/>
        <v>85</v>
      </c>
      <c r="BV81" s="18">
        <f>'Ohio Intensities'!N81</f>
        <v>1.642035331893372</v>
      </c>
      <c r="BW81" s="17">
        <f>Design!$I$24*'Area A'!BV81*Design!$I$23</f>
        <v>2.8243007708566017</v>
      </c>
      <c r="BX81" s="18">
        <v>0</v>
      </c>
      <c r="BY81" s="18">
        <v>0</v>
      </c>
      <c r="BZ81" s="18">
        <f>Design!$I$22</f>
        <v>10</v>
      </c>
      <c r="CA81" s="18">
        <f t="shared" si="120"/>
        <v>2.8243007708566017</v>
      </c>
      <c r="CB81" s="18">
        <f t="shared" si="121"/>
        <v>85</v>
      </c>
      <c r="CC81" s="18">
        <f t="shared" si="122"/>
        <v>2.8243007708566017</v>
      </c>
      <c r="CD81" s="18">
        <f t="shared" si="123"/>
        <v>95</v>
      </c>
      <c r="CE81" s="18">
        <v>0</v>
      </c>
      <c r="CF81" s="18" t="str">
        <f t="shared" si="124"/>
        <v>N/A</v>
      </c>
      <c r="CG81" s="18">
        <f t="shared" si="125"/>
        <v>-0.28243007708566015</v>
      </c>
      <c r="CH81" s="16">
        <f t="shared" si="126"/>
        <v>26.830857323137714</v>
      </c>
      <c r="CI81" s="17">
        <f>(Design!$N$70-'Area A'!CH81)/'Area A'!CG81</f>
        <v>84.909006755199073</v>
      </c>
      <c r="CJ81" s="18">
        <v>0</v>
      </c>
      <c r="CK81" s="18">
        <v>0</v>
      </c>
      <c r="CL81" s="18">
        <f t="shared" si="127"/>
        <v>84.909006755199073</v>
      </c>
      <c r="CM81" s="18">
        <f t="shared" si="128"/>
        <v>85</v>
      </c>
      <c r="CN81" s="18">
        <f>Design!$N$70</f>
        <v>2.85</v>
      </c>
      <c r="CO81" s="18">
        <f t="shared" si="129"/>
        <v>95</v>
      </c>
      <c r="CP81" s="18">
        <v>0</v>
      </c>
      <c r="CQ81" s="16">
        <f t="shared" si="130"/>
        <v>8122.5</v>
      </c>
      <c r="CR81" s="19" t="str">
        <f t="shared" si="131"/>
        <v>N/A</v>
      </c>
      <c r="CS81" s="68">
        <f t="shared" si="132"/>
        <v>85</v>
      </c>
      <c r="CT81" s="18">
        <f>'Ohio Intensities'!R81</f>
        <v>1.854932292297387</v>
      </c>
      <c r="CU81" s="17">
        <f>Design!$I$24*'Area A'!CT81*Design!$I$23</f>
        <v>3.1904835427515077</v>
      </c>
      <c r="CV81" s="18">
        <v>0</v>
      </c>
      <c r="CW81" s="18">
        <v>0</v>
      </c>
      <c r="CX81" s="18">
        <f>Design!$I$22</f>
        <v>10</v>
      </c>
      <c r="CY81" s="18">
        <f t="shared" si="133"/>
        <v>3.1904835427515077</v>
      </c>
      <c r="CZ81" s="18">
        <f t="shared" si="134"/>
        <v>85</v>
      </c>
      <c r="DA81" s="18">
        <f t="shared" si="135"/>
        <v>3.1904835427515077</v>
      </c>
      <c r="DB81" s="18">
        <f t="shared" si="136"/>
        <v>95</v>
      </c>
      <c r="DC81" s="18">
        <v>0</v>
      </c>
      <c r="DD81" s="18">
        <f t="shared" si="137"/>
        <v>16271.466068032689</v>
      </c>
      <c r="DE81" s="18">
        <f t="shared" si="138"/>
        <v>-0.31904835427515077</v>
      </c>
      <c r="DF81" s="16">
        <f t="shared" si="139"/>
        <v>30.309593656139324</v>
      </c>
      <c r="DG81" s="17">
        <f>(Design!$N$71-'Area A'!DF81)/'Area A'!DE81</f>
        <v>86.067184764281436</v>
      </c>
      <c r="DH81" s="18">
        <v>0</v>
      </c>
      <c r="DI81" s="18">
        <v>0</v>
      </c>
      <c r="DJ81" s="18">
        <f t="shared" si="140"/>
        <v>86.067184764281436</v>
      </c>
      <c r="DK81" s="18">
        <f t="shared" si="141"/>
        <v>86.067184764281436</v>
      </c>
      <c r="DL81" s="18">
        <f>Design!$N$71</f>
        <v>2.85</v>
      </c>
      <c r="DM81" s="18">
        <f t="shared" si="142"/>
        <v>95</v>
      </c>
      <c r="DN81" s="18">
        <v>0</v>
      </c>
      <c r="DO81" s="16">
        <f t="shared" si="143"/>
        <v>8122.5</v>
      </c>
      <c r="DP81" s="19">
        <f t="shared" si="144"/>
        <v>8148.9660680326888</v>
      </c>
      <c r="DQ81" s="68">
        <f t="shared" si="145"/>
        <v>85</v>
      </c>
      <c r="DR81" s="18">
        <f>'Ohio Intensities'!V81</f>
        <v>2.0728272072358433</v>
      </c>
      <c r="DS81" s="17">
        <f>Design!$I$24*'Area A'!DR81*Design!$I$23</f>
        <v>3.5652627964456527</v>
      </c>
      <c r="DT81" s="18">
        <v>0</v>
      </c>
      <c r="DU81" s="18">
        <v>0</v>
      </c>
      <c r="DV81" s="18">
        <f>Design!$I$22</f>
        <v>10</v>
      </c>
      <c r="DW81" s="18">
        <f t="shared" si="146"/>
        <v>3.5652627964456527</v>
      </c>
      <c r="DX81" s="18">
        <f t="shared" si="147"/>
        <v>85</v>
      </c>
      <c r="DY81" s="18">
        <f t="shared" si="148"/>
        <v>3.5652627964456527</v>
      </c>
      <c r="DZ81" s="18">
        <f t="shared" si="149"/>
        <v>95</v>
      </c>
      <c r="EA81" s="18">
        <v>0</v>
      </c>
      <c r="EB81" s="18">
        <f t="shared" si="150"/>
        <v>18182.840261872829</v>
      </c>
      <c r="EC81" s="18">
        <f t="shared" si="151"/>
        <v>-0.35652627964456529</v>
      </c>
      <c r="ED81" s="16">
        <f t="shared" si="152"/>
        <v>33.869996566233702</v>
      </c>
      <c r="EE81" s="17">
        <f>(Design!$N$72-'Area A'!ED81)/'Area A'!EC81</f>
        <v>87.006199366730343</v>
      </c>
      <c r="EF81" s="18">
        <v>0</v>
      </c>
      <c r="EG81" s="18">
        <v>0</v>
      </c>
      <c r="EH81" s="18">
        <f t="shared" si="153"/>
        <v>87.006199366730343</v>
      </c>
      <c r="EI81" s="18">
        <f t="shared" si="154"/>
        <v>87.006199366730343</v>
      </c>
      <c r="EJ81" s="18">
        <f>Design!$N$72</f>
        <v>2.85</v>
      </c>
      <c r="EK81" s="18">
        <f t="shared" si="155"/>
        <v>95</v>
      </c>
      <c r="EL81" s="18">
        <v>0</v>
      </c>
      <c r="EM81" s="16">
        <f t="shared" si="156"/>
        <v>8122.5</v>
      </c>
      <c r="EN81" s="19">
        <f t="shared" si="157"/>
        <v>10060.340261872829</v>
      </c>
      <c r="EO81" s="19">
        <f t="shared" si="158"/>
        <v>85</v>
      </c>
    </row>
    <row r="82" spans="1:145" x14ac:dyDescent="0.25">
      <c r="A82" s="68">
        <f t="shared" si="159"/>
        <v>86</v>
      </c>
      <c r="B82" s="18">
        <f>'Ohio Intensities'!B82</f>
        <v>0.92390425565876899</v>
      </c>
      <c r="C82" s="17">
        <f>Design!$I$24*'Area A'!B82*Design!$I$23</f>
        <v>1.5891153197330836</v>
      </c>
      <c r="D82" s="18">
        <v>0</v>
      </c>
      <c r="E82" s="18">
        <v>0</v>
      </c>
      <c r="F82" s="18">
        <f>Design!$I$22</f>
        <v>10</v>
      </c>
      <c r="G82" s="18">
        <f t="shared" si="83"/>
        <v>1.5891153197330836</v>
      </c>
      <c r="H82" s="18">
        <f t="shared" si="84"/>
        <v>86</v>
      </c>
      <c r="I82" s="18">
        <f t="shared" si="85"/>
        <v>1.5891153197330836</v>
      </c>
      <c r="J82" s="18">
        <f t="shared" si="86"/>
        <v>96</v>
      </c>
      <c r="K82" s="18">
        <v>0</v>
      </c>
      <c r="L82" s="18" t="str">
        <f t="shared" si="87"/>
        <v>N/A</v>
      </c>
      <c r="M82" s="18">
        <f t="shared" si="88"/>
        <v>-0.15891153197330837</v>
      </c>
      <c r="N82" s="16">
        <f t="shared" si="89"/>
        <v>15.255507069437604</v>
      </c>
      <c r="O82" s="17">
        <f>(Design!$N$67-'Area A'!N82)/'Area A'!M82</f>
        <v>83.09974049998884</v>
      </c>
      <c r="P82" s="18">
        <v>0</v>
      </c>
      <c r="Q82" s="18">
        <v>0</v>
      </c>
      <c r="R82" s="18">
        <f t="shared" si="90"/>
        <v>83.09974049998884</v>
      </c>
      <c r="S82" s="18">
        <f t="shared" si="91"/>
        <v>86</v>
      </c>
      <c r="T82" s="18">
        <f>Design!$N$67</f>
        <v>2.0499999999999998</v>
      </c>
      <c r="U82" s="18">
        <f t="shared" si="81"/>
        <v>96</v>
      </c>
      <c r="V82" s="18">
        <v>0</v>
      </c>
      <c r="W82" s="16">
        <f t="shared" si="92"/>
        <v>5903.9999999999991</v>
      </c>
      <c r="X82" s="19" t="str">
        <f t="shared" si="93"/>
        <v>N/A</v>
      </c>
      <c r="Y82" s="68">
        <f t="shared" si="82"/>
        <v>86</v>
      </c>
      <c r="Z82" s="18">
        <f>'Ohio Intensities'!F82</f>
        <v>1.1691938557378694</v>
      </c>
      <c r="AA82" s="17">
        <f>Design!$I$24*'Area A'!Z82*Design!$I$23</f>
        <v>2.0110134318691366</v>
      </c>
      <c r="AB82" s="18">
        <v>0</v>
      </c>
      <c r="AC82" s="18">
        <v>0</v>
      </c>
      <c r="AD82" s="18">
        <f>Design!$I$22</f>
        <v>10</v>
      </c>
      <c r="AE82" s="18">
        <f t="shared" si="94"/>
        <v>2.0110134318691366</v>
      </c>
      <c r="AF82" s="18">
        <f t="shared" si="95"/>
        <v>86</v>
      </c>
      <c r="AG82" s="18">
        <f t="shared" si="96"/>
        <v>2.0110134318691366</v>
      </c>
      <c r="AH82" s="18">
        <f t="shared" si="97"/>
        <v>96</v>
      </c>
      <c r="AI82" s="18">
        <v>0</v>
      </c>
      <c r="AJ82" s="18" t="str">
        <f t="shared" si="98"/>
        <v>N/A</v>
      </c>
      <c r="AK82" s="18">
        <f t="shared" si="99"/>
        <v>-0.20110134318691367</v>
      </c>
      <c r="AL82" s="16">
        <f t="shared" si="100"/>
        <v>19.305728945943713</v>
      </c>
      <c r="AM82" s="17">
        <f>(Design!$N$68-'Area A'!AL82)/'Area A'!AK82</f>
        <v>83.568456976061199</v>
      </c>
      <c r="AN82" s="18">
        <v>0</v>
      </c>
      <c r="AO82" s="18">
        <v>0</v>
      </c>
      <c r="AP82" s="18">
        <f t="shared" si="101"/>
        <v>83.568456976061199</v>
      </c>
      <c r="AQ82" s="18">
        <f t="shared" si="102"/>
        <v>86</v>
      </c>
      <c r="AR82" s="18">
        <f>Design!$N$68</f>
        <v>2.5</v>
      </c>
      <c r="AS82" s="18">
        <f t="shared" si="103"/>
        <v>96</v>
      </c>
      <c r="AT82" s="18">
        <v>0</v>
      </c>
      <c r="AU82" s="16">
        <f t="shared" si="104"/>
        <v>7200</v>
      </c>
      <c r="AV82" s="19" t="str">
        <f t="shared" si="105"/>
        <v>N/A</v>
      </c>
      <c r="AW82" s="68">
        <f t="shared" si="106"/>
        <v>86</v>
      </c>
      <c r="AX82" s="18">
        <f>'Ohio Intensities'!J82</f>
        <v>1.3628558884113671</v>
      </c>
      <c r="AY82" s="17">
        <f>Design!$I$24*'Area A'!AX82*Design!$I$23</f>
        <v>2.344112128067553</v>
      </c>
      <c r="AZ82" s="18">
        <v>0</v>
      </c>
      <c r="BA82" s="18">
        <v>0</v>
      </c>
      <c r="BB82" s="18">
        <f>Design!$I$22</f>
        <v>10</v>
      </c>
      <c r="BC82" s="18">
        <f t="shared" si="107"/>
        <v>2.344112128067553</v>
      </c>
      <c r="BD82" s="18">
        <f t="shared" si="108"/>
        <v>86</v>
      </c>
      <c r="BE82" s="18">
        <f t="shared" si="109"/>
        <v>2.344112128067553</v>
      </c>
      <c r="BF82" s="18">
        <f t="shared" si="110"/>
        <v>96</v>
      </c>
      <c r="BG82" s="18">
        <v>0</v>
      </c>
      <c r="BH82" s="18" t="str">
        <f t="shared" si="111"/>
        <v>N/A</v>
      </c>
      <c r="BI82" s="18">
        <f t="shared" si="112"/>
        <v>-0.23441121280675531</v>
      </c>
      <c r="BJ82" s="16">
        <f t="shared" si="113"/>
        <v>22.503476429448511</v>
      </c>
      <c r="BK82" s="17">
        <f>(Design!$N$69-'Area A'!BJ82)/'Area A'!BI82</f>
        <v>83.84187852673459</v>
      </c>
      <c r="BL82" s="18">
        <v>0</v>
      </c>
      <c r="BM82" s="18">
        <v>0</v>
      </c>
      <c r="BN82" s="18">
        <f t="shared" si="114"/>
        <v>83.84187852673459</v>
      </c>
      <c r="BO82" s="18">
        <f t="shared" si="115"/>
        <v>86</v>
      </c>
      <c r="BP82" s="18">
        <f>Design!$N$69</f>
        <v>2.85</v>
      </c>
      <c r="BQ82" s="18">
        <f t="shared" si="116"/>
        <v>96</v>
      </c>
      <c r="BR82" s="18">
        <v>0</v>
      </c>
      <c r="BS82" s="16">
        <f t="shared" si="117"/>
        <v>8208</v>
      </c>
      <c r="BT82" s="19" t="str">
        <f t="shared" si="118"/>
        <v>N/A</v>
      </c>
      <c r="BU82" s="68">
        <f t="shared" si="119"/>
        <v>86</v>
      </c>
      <c r="BV82" s="18">
        <f>'Ohio Intensities'!N82</f>
        <v>1.6282931323682901</v>
      </c>
      <c r="BW82" s="17">
        <f>Design!$I$24*'Area A'!BV82*Design!$I$23</f>
        <v>2.8006641876734606</v>
      </c>
      <c r="BX82" s="18">
        <v>0</v>
      </c>
      <c r="BY82" s="18">
        <v>0</v>
      </c>
      <c r="BZ82" s="18">
        <f>Design!$I$22</f>
        <v>10</v>
      </c>
      <c r="CA82" s="18">
        <f t="shared" si="120"/>
        <v>2.8006641876734606</v>
      </c>
      <c r="CB82" s="18">
        <f t="shared" si="121"/>
        <v>86</v>
      </c>
      <c r="CC82" s="18">
        <f t="shared" si="122"/>
        <v>2.8006641876734606</v>
      </c>
      <c r="CD82" s="18">
        <f t="shared" si="123"/>
        <v>96</v>
      </c>
      <c r="CE82" s="18">
        <v>0</v>
      </c>
      <c r="CF82" s="18" t="str">
        <f t="shared" si="124"/>
        <v>N/A</v>
      </c>
      <c r="CG82" s="18">
        <f t="shared" si="125"/>
        <v>-0.28006641876734606</v>
      </c>
      <c r="CH82" s="16">
        <f t="shared" si="126"/>
        <v>26.886376201665222</v>
      </c>
      <c r="CI82" s="17">
        <f>(Design!$N$70-'Area A'!CH82)/'Area A'!CG82</f>
        <v>85.823842456572692</v>
      </c>
      <c r="CJ82" s="18">
        <v>0</v>
      </c>
      <c r="CK82" s="18">
        <v>0</v>
      </c>
      <c r="CL82" s="18">
        <f t="shared" si="127"/>
        <v>85.823842456572692</v>
      </c>
      <c r="CM82" s="18">
        <f t="shared" si="128"/>
        <v>86</v>
      </c>
      <c r="CN82" s="18">
        <f>Design!$N$70</f>
        <v>2.85</v>
      </c>
      <c r="CO82" s="18">
        <f t="shared" si="129"/>
        <v>96</v>
      </c>
      <c r="CP82" s="18">
        <v>0</v>
      </c>
      <c r="CQ82" s="16">
        <f t="shared" si="130"/>
        <v>8208</v>
      </c>
      <c r="CR82" s="19" t="str">
        <f t="shared" si="131"/>
        <v>N/A</v>
      </c>
      <c r="CS82" s="68">
        <f t="shared" si="132"/>
        <v>86</v>
      </c>
      <c r="CT82" s="18">
        <f>'Ohio Intensities'!R82</f>
        <v>1.8399224920982342</v>
      </c>
      <c r="CU82" s="17">
        <f>Design!$I$24*'Area A'!CT82*Design!$I$23</f>
        <v>3.1646666864089648</v>
      </c>
      <c r="CV82" s="18">
        <v>0</v>
      </c>
      <c r="CW82" s="18">
        <v>0</v>
      </c>
      <c r="CX82" s="18">
        <f>Design!$I$22</f>
        <v>10</v>
      </c>
      <c r="CY82" s="18">
        <f t="shared" si="133"/>
        <v>3.1646666864089648</v>
      </c>
      <c r="CZ82" s="18">
        <f t="shared" si="134"/>
        <v>86</v>
      </c>
      <c r="DA82" s="18">
        <f t="shared" si="135"/>
        <v>3.1646666864089648</v>
      </c>
      <c r="DB82" s="18">
        <f t="shared" si="136"/>
        <v>96</v>
      </c>
      <c r="DC82" s="18">
        <v>0</v>
      </c>
      <c r="DD82" s="18">
        <f t="shared" si="137"/>
        <v>16329.680101870257</v>
      </c>
      <c r="DE82" s="18">
        <f t="shared" si="138"/>
        <v>-0.31646666864089645</v>
      </c>
      <c r="DF82" s="16">
        <f t="shared" si="139"/>
        <v>30.38080018952606</v>
      </c>
      <c r="DG82" s="17">
        <f>(Design!$N$71-'Area A'!DF82)/'Area A'!DE82</f>
        <v>86.994312253357791</v>
      </c>
      <c r="DH82" s="18">
        <v>0</v>
      </c>
      <c r="DI82" s="18">
        <v>0</v>
      </c>
      <c r="DJ82" s="18">
        <f t="shared" si="140"/>
        <v>86.994312253357791</v>
      </c>
      <c r="DK82" s="18">
        <f t="shared" si="141"/>
        <v>86.994312253357791</v>
      </c>
      <c r="DL82" s="18">
        <f>Design!$N$71</f>
        <v>2.85</v>
      </c>
      <c r="DM82" s="18">
        <f t="shared" si="142"/>
        <v>96</v>
      </c>
      <c r="DN82" s="18">
        <v>0</v>
      </c>
      <c r="DO82" s="16">
        <f t="shared" si="143"/>
        <v>8208</v>
      </c>
      <c r="DP82" s="19">
        <f t="shared" si="144"/>
        <v>8121.6801018702572</v>
      </c>
      <c r="DQ82" s="68">
        <f t="shared" si="145"/>
        <v>86</v>
      </c>
      <c r="DR82" s="18">
        <f>'Ohio Intensities'!V82</f>
        <v>2.056610497976417</v>
      </c>
      <c r="DS82" s="17">
        <f>Design!$I$24*'Area A'!DR82*Design!$I$23</f>
        <v>3.5373700565194395</v>
      </c>
      <c r="DT82" s="18">
        <v>0</v>
      </c>
      <c r="DU82" s="18">
        <v>0</v>
      </c>
      <c r="DV82" s="18">
        <f>Design!$I$22</f>
        <v>10</v>
      </c>
      <c r="DW82" s="18">
        <f t="shared" si="146"/>
        <v>3.5373700565194395</v>
      </c>
      <c r="DX82" s="18">
        <f t="shared" si="147"/>
        <v>86</v>
      </c>
      <c r="DY82" s="18">
        <f t="shared" si="148"/>
        <v>3.5373700565194395</v>
      </c>
      <c r="DZ82" s="18">
        <f t="shared" si="149"/>
        <v>96</v>
      </c>
      <c r="EA82" s="18">
        <v>0</v>
      </c>
      <c r="EB82" s="18">
        <f t="shared" si="150"/>
        <v>18252.82949164031</v>
      </c>
      <c r="EC82" s="18">
        <f t="shared" si="151"/>
        <v>-0.35373700565194394</v>
      </c>
      <c r="ED82" s="16">
        <f t="shared" si="152"/>
        <v>33.958752542586616</v>
      </c>
      <c r="EE82" s="17">
        <f>(Design!$N$72-'Area A'!ED82)/'Area A'!EC82</f>
        <v>87.943166944754907</v>
      </c>
      <c r="EF82" s="18">
        <v>0</v>
      </c>
      <c r="EG82" s="18">
        <v>0</v>
      </c>
      <c r="EH82" s="18">
        <f t="shared" si="153"/>
        <v>87.943166944754907</v>
      </c>
      <c r="EI82" s="18">
        <f t="shared" si="154"/>
        <v>87.943166944754907</v>
      </c>
      <c r="EJ82" s="18">
        <f>Design!$N$72</f>
        <v>2.85</v>
      </c>
      <c r="EK82" s="18">
        <f t="shared" si="155"/>
        <v>96</v>
      </c>
      <c r="EL82" s="18">
        <v>0</v>
      </c>
      <c r="EM82" s="16">
        <f t="shared" si="156"/>
        <v>8208</v>
      </c>
      <c r="EN82" s="19">
        <f t="shared" si="157"/>
        <v>10044.82949164031</v>
      </c>
      <c r="EO82" s="19">
        <f t="shared" si="158"/>
        <v>86</v>
      </c>
    </row>
    <row r="83" spans="1:145" x14ac:dyDescent="0.25">
      <c r="A83" s="68">
        <f t="shared" si="159"/>
        <v>87</v>
      </c>
      <c r="B83" s="18">
        <f>'Ohio Intensities'!B83</f>
        <v>0.91563114209212759</v>
      </c>
      <c r="C83" s="17">
        <f>Design!$I$24*'Area A'!B83*Design!$I$23</f>
        <v>1.5748855643984605</v>
      </c>
      <c r="D83" s="18">
        <v>0</v>
      </c>
      <c r="E83" s="18">
        <v>0</v>
      </c>
      <c r="F83" s="18">
        <f>Design!$I$22</f>
        <v>10</v>
      </c>
      <c r="G83" s="18">
        <f t="shared" si="83"/>
        <v>1.5748855643984605</v>
      </c>
      <c r="H83" s="18">
        <f t="shared" si="84"/>
        <v>87</v>
      </c>
      <c r="I83" s="18">
        <f t="shared" si="85"/>
        <v>1.5748855643984605</v>
      </c>
      <c r="J83" s="18">
        <f t="shared" si="86"/>
        <v>97</v>
      </c>
      <c r="K83" s="18">
        <v>0</v>
      </c>
      <c r="L83" s="18" t="str">
        <f t="shared" si="87"/>
        <v>N/A</v>
      </c>
      <c r="M83" s="18">
        <f t="shared" si="88"/>
        <v>-0.15748855643984605</v>
      </c>
      <c r="N83" s="16">
        <f t="shared" si="89"/>
        <v>15.276389974665067</v>
      </c>
      <c r="O83" s="17">
        <f>(Design!$N$67-'Area A'!N83)/'Area A'!M83</f>
        <v>83.983181214293424</v>
      </c>
      <c r="P83" s="18">
        <v>0</v>
      </c>
      <c r="Q83" s="18">
        <v>0</v>
      </c>
      <c r="R83" s="18">
        <f t="shared" si="90"/>
        <v>83.983181214293424</v>
      </c>
      <c r="S83" s="18">
        <f t="shared" si="91"/>
        <v>87</v>
      </c>
      <c r="T83" s="18">
        <f>Design!$N$67</f>
        <v>2.0499999999999998</v>
      </c>
      <c r="U83" s="18">
        <f t="shared" si="81"/>
        <v>97</v>
      </c>
      <c r="V83" s="18">
        <v>0</v>
      </c>
      <c r="W83" s="16">
        <f t="shared" si="92"/>
        <v>5965.5</v>
      </c>
      <c r="X83" s="19" t="str">
        <f t="shared" si="93"/>
        <v>N/A</v>
      </c>
      <c r="Y83" s="68">
        <f t="shared" si="82"/>
        <v>87</v>
      </c>
      <c r="Z83" s="18">
        <f>'Ohio Intensities'!F83</f>
        <v>1.1589547892698007</v>
      </c>
      <c r="AA83" s="17">
        <f>Design!$I$24*'Area A'!Z83*Design!$I$23</f>
        <v>1.9934022375440583</v>
      </c>
      <c r="AB83" s="18">
        <v>0</v>
      </c>
      <c r="AC83" s="18">
        <v>0</v>
      </c>
      <c r="AD83" s="18">
        <f>Design!$I$22</f>
        <v>10</v>
      </c>
      <c r="AE83" s="18">
        <f t="shared" si="94"/>
        <v>1.9934022375440583</v>
      </c>
      <c r="AF83" s="18">
        <f t="shared" si="95"/>
        <v>87</v>
      </c>
      <c r="AG83" s="18">
        <f t="shared" si="96"/>
        <v>1.9934022375440583</v>
      </c>
      <c r="AH83" s="18">
        <f t="shared" si="97"/>
        <v>97</v>
      </c>
      <c r="AI83" s="18">
        <v>0</v>
      </c>
      <c r="AJ83" s="18" t="str">
        <f t="shared" si="98"/>
        <v>N/A</v>
      </c>
      <c r="AK83" s="18">
        <f t="shared" si="99"/>
        <v>-0.19934022375440583</v>
      </c>
      <c r="AL83" s="16">
        <f t="shared" si="100"/>
        <v>19.336001704177363</v>
      </c>
      <c r="AM83" s="17">
        <f>(Design!$N$68-'Area A'!AL83)/'Area A'!AK83</f>
        <v>84.458627501692334</v>
      </c>
      <c r="AN83" s="18">
        <v>0</v>
      </c>
      <c r="AO83" s="18">
        <v>0</v>
      </c>
      <c r="AP83" s="18">
        <f t="shared" si="101"/>
        <v>84.458627501692334</v>
      </c>
      <c r="AQ83" s="18">
        <f t="shared" si="102"/>
        <v>87</v>
      </c>
      <c r="AR83" s="18">
        <f>Design!$N$68</f>
        <v>2.5</v>
      </c>
      <c r="AS83" s="18">
        <f t="shared" si="103"/>
        <v>97</v>
      </c>
      <c r="AT83" s="18">
        <v>0</v>
      </c>
      <c r="AU83" s="16">
        <f t="shared" si="104"/>
        <v>7275</v>
      </c>
      <c r="AV83" s="19" t="str">
        <f t="shared" si="105"/>
        <v>N/A</v>
      </c>
      <c r="AW83" s="68">
        <f t="shared" si="106"/>
        <v>87</v>
      </c>
      <c r="AX83" s="18">
        <f>'Ohio Intensities'!J83</f>
        <v>1.3511369765015258</v>
      </c>
      <c r="AY83" s="17">
        <f>Design!$I$24*'Area A'!AX83*Design!$I$23</f>
        <v>2.3239555995826255</v>
      </c>
      <c r="AZ83" s="18">
        <v>0</v>
      </c>
      <c r="BA83" s="18">
        <v>0</v>
      </c>
      <c r="BB83" s="18">
        <f>Design!$I$22</f>
        <v>10</v>
      </c>
      <c r="BC83" s="18">
        <f t="shared" si="107"/>
        <v>2.3239555995826255</v>
      </c>
      <c r="BD83" s="18">
        <f t="shared" si="108"/>
        <v>87</v>
      </c>
      <c r="BE83" s="18">
        <f t="shared" si="109"/>
        <v>2.3239555995826255</v>
      </c>
      <c r="BF83" s="18">
        <f t="shared" si="110"/>
        <v>97</v>
      </c>
      <c r="BG83" s="18">
        <v>0</v>
      </c>
      <c r="BH83" s="18" t="str">
        <f t="shared" si="111"/>
        <v>N/A</v>
      </c>
      <c r="BI83" s="18">
        <f t="shared" si="112"/>
        <v>-0.23239555995826255</v>
      </c>
      <c r="BJ83" s="16">
        <f t="shared" si="113"/>
        <v>22.542369315951468</v>
      </c>
      <c r="BK83" s="17">
        <f>(Design!$N$69-'Area A'!BJ83)/'Area A'!BI83</f>
        <v>84.736426631765895</v>
      </c>
      <c r="BL83" s="18">
        <v>0</v>
      </c>
      <c r="BM83" s="18">
        <v>0</v>
      </c>
      <c r="BN83" s="18">
        <f t="shared" si="114"/>
        <v>84.736426631765895</v>
      </c>
      <c r="BO83" s="18">
        <f t="shared" si="115"/>
        <v>87</v>
      </c>
      <c r="BP83" s="18">
        <f>Design!$N$69</f>
        <v>2.85</v>
      </c>
      <c r="BQ83" s="18">
        <f t="shared" si="116"/>
        <v>97</v>
      </c>
      <c r="BR83" s="18">
        <v>0</v>
      </c>
      <c r="BS83" s="16">
        <f t="shared" si="117"/>
        <v>8293.5</v>
      </c>
      <c r="BT83" s="19" t="str">
        <f t="shared" si="118"/>
        <v>N/A</v>
      </c>
      <c r="BU83" s="68">
        <f t="shared" si="119"/>
        <v>87</v>
      </c>
      <c r="BV83" s="18">
        <f>'Ohio Intensities'!N83</f>
        <v>1.6148051293833992</v>
      </c>
      <c r="BW83" s="17">
        <f>Design!$I$24*'Area A'!BV83*Design!$I$23</f>
        <v>2.7774648225394483</v>
      </c>
      <c r="BX83" s="18">
        <v>0</v>
      </c>
      <c r="BY83" s="18">
        <v>0</v>
      </c>
      <c r="BZ83" s="18">
        <f>Design!$I$22</f>
        <v>10</v>
      </c>
      <c r="CA83" s="18">
        <f t="shared" si="120"/>
        <v>2.7774648225394483</v>
      </c>
      <c r="CB83" s="18">
        <f t="shared" si="121"/>
        <v>87</v>
      </c>
      <c r="CC83" s="18">
        <f t="shared" si="122"/>
        <v>2.7774648225394483</v>
      </c>
      <c r="CD83" s="18">
        <f t="shared" si="123"/>
        <v>97</v>
      </c>
      <c r="CE83" s="18">
        <v>0</v>
      </c>
      <c r="CF83" s="18" t="str">
        <f t="shared" si="124"/>
        <v>N/A</v>
      </c>
      <c r="CG83" s="18">
        <f t="shared" si="125"/>
        <v>-0.27774648225394483</v>
      </c>
      <c r="CH83" s="16">
        <f t="shared" si="126"/>
        <v>26.941408778632649</v>
      </c>
      <c r="CI83" s="17">
        <f>(Design!$N$70-'Area A'!CH83)/'Area A'!CG83</f>
        <v>86.738843938285299</v>
      </c>
      <c r="CJ83" s="18">
        <v>0</v>
      </c>
      <c r="CK83" s="18">
        <v>0</v>
      </c>
      <c r="CL83" s="18">
        <f t="shared" si="127"/>
        <v>86.738843938285299</v>
      </c>
      <c r="CM83" s="18">
        <f t="shared" si="128"/>
        <v>87</v>
      </c>
      <c r="CN83" s="18">
        <f>Design!$N$70</f>
        <v>2.85</v>
      </c>
      <c r="CO83" s="18">
        <f t="shared" si="129"/>
        <v>97</v>
      </c>
      <c r="CP83" s="18">
        <v>0</v>
      </c>
      <c r="CQ83" s="16">
        <f t="shared" si="130"/>
        <v>8293.5</v>
      </c>
      <c r="CR83" s="19" t="str">
        <f t="shared" si="131"/>
        <v>N/A</v>
      </c>
      <c r="CS83" s="68">
        <f t="shared" si="132"/>
        <v>87</v>
      </c>
      <c r="CT83" s="18">
        <f>'Ohio Intensities'!R83</f>
        <v>1.8251866301735564</v>
      </c>
      <c r="CU83" s="17">
        <f>Design!$I$24*'Area A'!CT83*Design!$I$23</f>
        <v>3.1393210038985191</v>
      </c>
      <c r="CV83" s="18">
        <v>0</v>
      </c>
      <c r="CW83" s="18">
        <v>0</v>
      </c>
      <c r="CX83" s="18">
        <f>Design!$I$22</f>
        <v>10</v>
      </c>
      <c r="CY83" s="18">
        <f t="shared" si="133"/>
        <v>3.1393210038985191</v>
      </c>
      <c r="CZ83" s="18">
        <f t="shared" si="134"/>
        <v>87</v>
      </c>
      <c r="DA83" s="18">
        <f t="shared" si="135"/>
        <v>3.1393210038985191</v>
      </c>
      <c r="DB83" s="18">
        <f t="shared" si="136"/>
        <v>97</v>
      </c>
      <c r="DC83" s="18">
        <v>0</v>
      </c>
      <c r="DD83" s="18">
        <f t="shared" si="137"/>
        <v>16387.255640350268</v>
      </c>
      <c r="DE83" s="18">
        <f t="shared" si="138"/>
        <v>-0.31393210038985192</v>
      </c>
      <c r="DF83" s="16">
        <f t="shared" si="139"/>
        <v>30.451413737815635</v>
      </c>
      <c r="DG83" s="17">
        <f>(Design!$N$71-'Area A'!DF83)/'Area A'!DE83</f>
        <v>87.921603759345501</v>
      </c>
      <c r="DH83" s="18">
        <v>0</v>
      </c>
      <c r="DI83" s="18">
        <v>0</v>
      </c>
      <c r="DJ83" s="18">
        <f t="shared" si="140"/>
        <v>87.921603759345501</v>
      </c>
      <c r="DK83" s="18">
        <f t="shared" si="141"/>
        <v>87.921603759345501</v>
      </c>
      <c r="DL83" s="18">
        <f>Design!$N$71</f>
        <v>2.85</v>
      </c>
      <c r="DM83" s="18">
        <f t="shared" si="142"/>
        <v>97</v>
      </c>
      <c r="DN83" s="18">
        <v>0</v>
      </c>
      <c r="DO83" s="16">
        <f t="shared" si="143"/>
        <v>8293.5</v>
      </c>
      <c r="DP83" s="19">
        <f t="shared" si="144"/>
        <v>8093.7556403502676</v>
      </c>
      <c r="DQ83" s="68">
        <f t="shared" si="145"/>
        <v>87</v>
      </c>
      <c r="DR83" s="18">
        <f>'Ohio Intensities'!V83</f>
        <v>2.040685893412574</v>
      </c>
      <c r="DS83" s="17">
        <f>Design!$I$24*'Area A'!DR83*Design!$I$23</f>
        <v>3.5099797366696297</v>
      </c>
      <c r="DT83" s="18">
        <v>0</v>
      </c>
      <c r="DU83" s="18">
        <v>0</v>
      </c>
      <c r="DV83" s="18">
        <f>Design!$I$22</f>
        <v>10</v>
      </c>
      <c r="DW83" s="18">
        <f t="shared" si="146"/>
        <v>3.5099797366696297</v>
      </c>
      <c r="DX83" s="18">
        <f t="shared" si="147"/>
        <v>87</v>
      </c>
      <c r="DY83" s="18">
        <f t="shared" si="148"/>
        <v>3.5099797366696297</v>
      </c>
      <c r="DZ83" s="18">
        <f t="shared" si="149"/>
        <v>97</v>
      </c>
      <c r="EA83" s="18">
        <v>0</v>
      </c>
      <c r="EB83" s="18">
        <f t="shared" si="150"/>
        <v>18322.094225415465</v>
      </c>
      <c r="EC83" s="18">
        <f t="shared" si="151"/>
        <v>-0.35099797366696295</v>
      </c>
      <c r="ED83" s="16">
        <f t="shared" si="152"/>
        <v>34.046803445695403</v>
      </c>
      <c r="EE83" s="17">
        <f>(Design!$N$72-'Area A'!ED83)/'Area A'!EC83</f>
        <v>88.880295005052744</v>
      </c>
      <c r="EF83" s="18">
        <v>0</v>
      </c>
      <c r="EG83" s="18">
        <v>0</v>
      </c>
      <c r="EH83" s="18">
        <f t="shared" si="153"/>
        <v>88.880295005052744</v>
      </c>
      <c r="EI83" s="18">
        <f t="shared" si="154"/>
        <v>88.880295005052744</v>
      </c>
      <c r="EJ83" s="18">
        <f>Design!$N$72</f>
        <v>2.85</v>
      </c>
      <c r="EK83" s="18">
        <f t="shared" si="155"/>
        <v>97</v>
      </c>
      <c r="EL83" s="18">
        <v>0</v>
      </c>
      <c r="EM83" s="16">
        <f t="shared" si="156"/>
        <v>8293.5</v>
      </c>
      <c r="EN83" s="19">
        <f t="shared" si="157"/>
        <v>10028.594225415465</v>
      </c>
      <c r="EO83" s="19">
        <f t="shared" si="158"/>
        <v>87</v>
      </c>
    </row>
    <row r="84" spans="1:145" x14ac:dyDescent="0.25">
      <c r="A84" s="68">
        <f t="shared" si="159"/>
        <v>88</v>
      </c>
      <c r="B84" s="18">
        <f>'Ohio Intensities'!B84</f>
        <v>0.90751669821475112</v>
      </c>
      <c r="C84" s="17">
        <f>Design!$I$24*'Area A'!B84*Design!$I$23</f>
        <v>1.560928720929373</v>
      </c>
      <c r="D84" s="18">
        <v>0</v>
      </c>
      <c r="E84" s="18">
        <v>0</v>
      </c>
      <c r="F84" s="18">
        <f>Design!$I$22</f>
        <v>10</v>
      </c>
      <c r="G84" s="18">
        <f t="shared" si="83"/>
        <v>1.560928720929373</v>
      </c>
      <c r="H84" s="18">
        <f t="shared" si="84"/>
        <v>88</v>
      </c>
      <c r="I84" s="18">
        <f t="shared" si="85"/>
        <v>1.560928720929373</v>
      </c>
      <c r="J84" s="18">
        <f t="shared" si="86"/>
        <v>98</v>
      </c>
      <c r="K84" s="18">
        <v>0</v>
      </c>
      <c r="L84" s="18" t="str">
        <f t="shared" si="87"/>
        <v>N/A</v>
      </c>
      <c r="M84" s="18">
        <f t="shared" si="88"/>
        <v>-0.15609287209293729</v>
      </c>
      <c r="N84" s="16">
        <f t="shared" si="89"/>
        <v>15.297101465107856</v>
      </c>
      <c r="O84" s="17">
        <f>(Design!$N$67-'Area A'!N84)/'Area A'!M84</f>
        <v>84.866793002697563</v>
      </c>
      <c r="P84" s="18">
        <v>0</v>
      </c>
      <c r="Q84" s="18">
        <v>0</v>
      </c>
      <c r="R84" s="18">
        <f t="shared" si="90"/>
        <v>84.866793002697563</v>
      </c>
      <c r="S84" s="18">
        <f t="shared" si="91"/>
        <v>88</v>
      </c>
      <c r="T84" s="18">
        <f>Design!$N$67</f>
        <v>2.0499999999999998</v>
      </c>
      <c r="U84" s="18">
        <f t="shared" si="81"/>
        <v>98</v>
      </c>
      <c r="V84" s="18">
        <v>0</v>
      </c>
      <c r="W84" s="16">
        <f t="shared" si="92"/>
        <v>6026.9999999999991</v>
      </c>
      <c r="X84" s="19" t="str">
        <f t="shared" si="93"/>
        <v>N/A</v>
      </c>
      <c r="Y84" s="68">
        <f t="shared" si="82"/>
        <v>88</v>
      </c>
      <c r="Z84" s="18">
        <f>'Ohio Intensities'!F84</f>
        <v>1.1489087707852537</v>
      </c>
      <c r="AA84" s="17">
        <f>Design!$I$24*'Area A'!Z84*Design!$I$23</f>
        <v>1.9761230857506376</v>
      </c>
      <c r="AB84" s="18">
        <v>0</v>
      </c>
      <c r="AC84" s="18">
        <v>0</v>
      </c>
      <c r="AD84" s="18">
        <f>Design!$I$22</f>
        <v>10</v>
      </c>
      <c r="AE84" s="18">
        <f t="shared" si="94"/>
        <v>1.9761230857506376</v>
      </c>
      <c r="AF84" s="18">
        <f t="shared" si="95"/>
        <v>88</v>
      </c>
      <c r="AG84" s="18">
        <f t="shared" si="96"/>
        <v>1.9761230857506376</v>
      </c>
      <c r="AH84" s="18">
        <f t="shared" si="97"/>
        <v>98</v>
      </c>
      <c r="AI84" s="18">
        <v>0</v>
      </c>
      <c r="AJ84" s="18" t="str">
        <f t="shared" si="98"/>
        <v>N/A</v>
      </c>
      <c r="AK84" s="18">
        <f t="shared" si="99"/>
        <v>-0.19761230857506376</v>
      </c>
      <c r="AL84" s="16">
        <f t="shared" si="100"/>
        <v>19.366006240356246</v>
      </c>
      <c r="AM84" s="17">
        <f>(Design!$N$68-'Area A'!AL84)/'Area A'!AK84</f>
        <v>85.348966175098511</v>
      </c>
      <c r="AN84" s="18">
        <v>0</v>
      </c>
      <c r="AO84" s="18">
        <v>0</v>
      </c>
      <c r="AP84" s="18">
        <f t="shared" si="101"/>
        <v>85.348966175098511</v>
      </c>
      <c r="AQ84" s="18">
        <f t="shared" si="102"/>
        <v>88</v>
      </c>
      <c r="AR84" s="18">
        <f>Design!$N$68</f>
        <v>2.5</v>
      </c>
      <c r="AS84" s="18">
        <f t="shared" si="103"/>
        <v>98</v>
      </c>
      <c r="AT84" s="18">
        <v>0</v>
      </c>
      <c r="AU84" s="16">
        <f t="shared" si="104"/>
        <v>7350</v>
      </c>
      <c r="AV84" s="19" t="str">
        <f t="shared" si="105"/>
        <v>N/A</v>
      </c>
      <c r="AW84" s="68">
        <f t="shared" si="106"/>
        <v>88</v>
      </c>
      <c r="AX84" s="18">
        <f>'Ohio Intensities'!J84</f>
        <v>1.3396362823519554</v>
      </c>
      <c r="AY84" s="17">
        <f>Design!$I$24*'Area A'!AX84*Design!$I$23</f>
        <v>2.3041744056453646</v>
      </c>
      <c r="AZ84" s="18">
        <v>0</v>
      </c>
      <c r="BA84" s="18">
        <v>0</v>
      </c>
      <c r="BB84" s="18">
        <f>Design!$I$22</f>
        <v>10</v>
      </c>
      <c r="BC84" s="18">
        <f t="shared" si="107"/>
        <v>2.3041744056453646</v>
      </c>
      <c r="BD84" s="18">
        <f t="shared" si="108"/>
        <v>88</v>
      </c>
      <c r="BE84" s="18">
        <f t="shared" si="109"/>
        <v>2.3041744056453646</v>
      </c>
      <c r="BF84" s="18">
        <f t="shared" si="110"/>
        <v>98</v>
      </c>
      <c r="BG84" s="18">
        <v>0</v>
      </c>
      <c r="BH84" s="18" t="str">
        <f t="shared" si="111"/>
        <v>N/A</v>
      </c>
      <c r="BI84" s="18">
        <f t="shared" si="112"/>
        <v>-0.23041744056453645</v>
      </c>
      <c r="BJ84" s="16">
        <f t="shared" si="113"/>
        <v>22.580909175324575</v>
      </c>
      <c r="BK84" s="17">
        <f>(Design!$N$69-'Area A'!BJ84)/'Area A'!BI84</f>
        <v>85.631144617276675</v>
      </c>
      <c r="BL84" s="18">
        <v>0</v>
      </c>
      <c r="BM84" s="18">
        <v>0</v>
      </c>
      <c r="BN84" s="18">
        <f t="shared" si="114"/>
        <v>85.631144617276675</v>
      </c>
      <c r="BO84" s="18">
        <f t="shared" si="115"/>
        <v>88</v>
      </c>
      <c r="BP84" s="18">
        <f>Design!$N$69</f>
        <v>2.85</v>
      </c>
      <c r="BQ84" s="18">
        <f t="shared" si="116"/>
        <v>98</v>
      </c>
      <c r="BR84" s="18">
        <v>0</v>
      </c>
      <c r="BS84" s="16">
        <f t="shared" si="117"/>
        <v>8379</v>
      </c>
      <c r="BT84" s="19" t="str">
        <f t="shared" si="118"/>
        <v>N/A</v>
      </c>
      <c r="BU84" s="68">
        <f t="shared" si="119"/>
        <v>88</v>
      </c>
      <c r="BV84" s="18">
        <f>'Ohio Intensities'!N84</f>
        <v>1.601564098356423</v>
      </c>
      <c r="BW84" s="17">
        <f>Design!$I$24*'Area A'!BV84*Design!$I$23</f>
        <v>2.7546902491730494</v>
      </c>
      <c r="BX84" s="18">
        <v>0</v>
      </c>
      <c r="BY84" s="18">
        <v>0</v>
      </c>
      <c r="BZ84" s="18">
        <f>Design!$I$22</f>
        <v>10</v>
      </c>
      <c r="CA84" s="18">
        <f t="shared" si="120"/>
        <v>2.7546902491730494</v>
      </c>
      <c r="CB84" s="18">
        <f t="shared" si="121"/>
        <v>88</v>
      </c>
      <c r="CC84" s="18">
        <f t="shared" si="122"/>
        <v>2.7546902491730494</v>
      </c>
      <c r="CD84" s="18">
        <f t="shared" si="123"/>
        <v>98</v>
      </c>
      <c r="CE84" s="18">
        <v>0</v>
      </c>
      <c r="CF84" s="18" t="str">
        <f t="shared" si="124"/>
        <v>N/A</v>
      </c>
      <c r="CG84" s="18">
        <f t="shared" si="125"/>
        <v>-0.27546902491730496</v>
      </c>
      <c r="CH84" s="16">
        <f t="shared" si="126"/>
        <v>26.995964441895886</v>
      </c>
      <c r="CI84" s="17">
        <f>(Design!$N$70-'Area A'!CH84)/'Area A'!CG84</f>
        <v>87.654009190849806</v>
      </c>
      <c r="CJ84" s="18">
        <v>0</v>
      </c>
      <c r="CK84" s="18">
        <v>0</v>
      </c>
      <c r="CL84" s="18">
        <f t="shared" si="127"/>
        <v>87.654009190849806</v>
      </c>
      <c r="CM84" s="18">
        <f t="shared" si="128"/>
        <v>88</v>
      </c>
      <c r="CN84" s="18">
        <f>Design!$N$70</f>
        <v>2.85</v>
      </c>
      <c r="CO84" s="18">
        <f t="shared" si="129"/>
        <v>98</v>
      </c>
      <c r="CP84" s="18">
        <v>0</v>
      </c>
      <c r="CQ84" s="16">
        <f t="shared" si="130"/>
        <v>8379</v>
      </c>
      <c r="CR84" s="19" t="str">
        <f t="shared" si="131"/>
        <v>N/A</v>
      </c>
      <c r="CS84" s="68">
        <f t="shared" si="132"/>
        <v>88</v>
      </c>
      <c r="CT84" s="18">
        <f>'Ohio Intensities'!R84</f>
        <v>1.8107169805094412</v>
      </c>
      <c r="CU84" s="17">
        <f>Design!$I$24*'Area A'!CT84*Design!$I$23</f>
        <v>3.114433206476241</v>
      </c>
      <c r="CV84" s="18">
        <v>0</v>
      </c>
      <c r="CW84" s="18">
        <v>0</v>
      </c>
      <c r="CX84" s="18">
        <f>Design!$I$22</f>
        <v>10</v>
      </c>
      <c r="CY84" s="18">
        <f t="shared" si="133"/>
        <v>3.114433206476241</v>
      </c>
      <c r="CZ84" s="18">
        <f t="shared" si="134"/>
        <v>88</v>
      </c>
      <c r="DA84" s="18">
        <f t="shared" si="135"/>
        <v>3.114433206476241</v>
      </c>
      <c r="DB84" s="18">
        <f t="shared" si="136"/>
        <v>98</v>
      </c>
      <c r="DC84" s="18">
        <v>0</v>
      </c>
      <c r="DD84" s="18">
        <f t="shared" si="137"/>
        <v>16444.207330194557</v>
      </c>
      <c r="DE84" s="18">
        <f t="shared" si="138"/>
        <v>-0.31144332064762409</v>
      </c>
      <c r="DF84" s="16">
        <f t="shared" si="139"/>
        <v>30.521445423467163</v>
      </c>
      <c r="DG84" s="17">
        <f>(Design!$N$71-'Area A'!DF84)/'Area A'!DE84</f>
        <v>88.849057240740862</v>
      </c>
      <c r="DH84" s="18">
        <v>0</v>
      </c>
      <c r="DI84" s="18">
        <v>0</v>
      </c>
      <c r="DJ84" s="18">
        <f t="shared" si="140"/>
        <v>88.849057240740862</v>
      </c>
      <c r="DK84" s="18">
        <f t="shared" si="141"/>
        <v>88.849057240740862</v>
      </c>
      <c r="DL84" s="18">
        <f>Design!$N$71</f>
        <v>2.85</v>
      </c>
      <c r="DM84" s="18">
        <f t="shared" si="142"/>
        <v>98</v>
      </c>
      <c r="DN84" s="18">
        <v>0</v>
      </c>
      <c r="DO84" s="16">
        <f t="shared" si="143"/>
        <v>8379</v>
      </c>
      <c r="DP84" s="19">
        <f t="shared" si="144"/>
        <v>8065.2073301945566</v>
      </c>
      <c r="DQ84" s="68">
        <f t="shared" si="145"/>
        <v>88</v>
      </c>
      <c r="DR84" s="18">
        <f>'Ohio Intensities'!V84</f>
        <v>2.0250452161977841</v>
      </c>
      <c r="DS84" s="17">
        <f>Design!$I$24*'Area A'!DR84*Design!$I$23</f>
        <v>3.4830777718601911</v>
      </c>
      <c r="DT84" s="18">
        <v>0</v>
      </c>
      <c r="DU84" s="18">
        <v>0</v>
      </c>
      <c r="DV84" s="18">
        <f>Design!$I$22</f>
        <v>10</v>
      </c>
      <c r="DW84" s="18">
        <f t="shared" si="146"/>
        <v>3.4830777718601911</v>
      </c>
      <c r="DX84" s="18">
        <f t="shared" si="147"/>
        <v>88</v>
      </c>
      <c r="DY84" s="18">
        <f t="shared" si="148"/>
        <v>3.4830777718601911</v>
      </c>
      <c r="DZ84" s="18">
        <f t="shared" si="149"/>
        <v>98</v>
      </c>
      <c r="EA84" s="18">
        <v>0</v>
      </c>
      <c r="EB84" s="18">
        <f t="shared" si="150"/>
        <v>18390.650635421811</v>
      </c>
      <c r="EC84" s="18">
        <f t="shared" si="151"/>
        <v>-0.34830777718601913</v>
      </c>
      <c r="ED84" s="16">
        <f t="shared" si="152"/>
        <v>34.13416216422987</v>
      </c>
      <c r="EE84" s="17">
        <f>(Design!$N$72-'Area A'!ED84)/'Area A'!EC84</f>
        <v>89.817581499255695</v>
      </c>
      <c r="EF84" s="18">
        <v>0</v>
      </c>
      <c r="EG84" s="18">
        <v>0</v>
      </c>
      <c r="EH84" s="18">
        <f t="shared" si="153"/>
        <v>89.817581499255695</v>
      </c>
      <c r="EI84" s="18">
        <f t="shared" si="154"/>
        <v>89.817581499255695</v>
      </c>
      <c r="EJ84" s="18">
        <f>Design!$N$72</f>
        <v>2.85</v>
      </c>
      <c r="EK84" s="18">
        <f t="shared" si="155"/>
        <v>98</v>
      </c>
      <c r="EL84" s="18">
        <v>0</v>
      </c>
      <c r="EM84" s="16">
        <f t="shared" si="156"/>
        <v>8379</v>
      </c>
      <c r="EN84" s="19">
        <f t="shared" si="157"/>
        <v>10011.650635421811</v>
      </c>
      <c r="EO84" s="19">
        <f t="shared" si="158"/>
        <v>88</v>
      </c>
    </row>
    <row r="85" spans="1:145" x14ac:dyDescent="0.25">
      <c r="A85" s="68">
        <f t="shared" si="159"/>
        <v>89</v>
      </c>
      <c r="B85" s="18">
        <f>'Ohio Intensities'!B85</f>
        <v>0.89955629172668461</v>
      </c>
      <c r="C85" s="17">
        <f>Design!$I$24*'Area A'!B85*Design!$I$23</f>
        <v>1.5472368217698984</v>
      </c>
      <c r="D85" s="18">
        <v>0</v>
      </c>
      <c r="E85" s="18">
        <v>0</v>
      </c>
      <c r="F85" s="18">
        <f>Design!$I$22</f>
        <v>10</v>
      </c>
      <c r="G85" s="18">
        <f t="shared" si="83"/>
        <v>1.5472368217698984</v>
      </c>
      <c r="H85" s="18">
        <f t="shared" si="84"/>
        <v>89</v>
      </c>
      <c r="I85" s="18">
        <f t="shared" si="85"/>
        <v>1.5472368217698984</v>
      </c>
      <c r="J85" s="18">
        <f t="shared" si="86"/>
        <v>99</v>
      </c>
      <c r="K85" s="18">
        <v>0</v>
      </c>
      <c r="L85" s="18" t="str">
        <f t="shared" si="87"/>
        <v>N/A</v>
      </c>
      <c r="M85" s="18">
        <f t="shared" si="88"/>
        <v>-0.15472368217698984</v>
      </c>
      <c r="N85" s="16">
        <f t="shared" si="89"/>
        <v>15.317644535521994</v>
      </c>
      <c r="O85" s="17">
        <f>(Design!$N$67-'Area A'!N85)/'Area A'!M85</f>
        <v>85.750573854266307</v>
      </c>
      <c r="P85" s="18">
        <v>0</v>
      </c>
      <c r="Q85" s="18">
        <v>0</v>
      </c>
      <c r="R85" s="18">
        <f t="shared" si="90"/>
        <v>85.750573854266307</v>
      </c>
      <c r="S85" s="18">
        <f t="shared" si="91"/>
        <v>89</v>
      </c>
      <c r="T85" s="18">
        <f>Design!$N$67</f>
        <v>2.0499999999999998</v>
      </c>
      <c r="U85" s="18">
        <f t="shared" si="81"/>
        <v>99</v>
      </c>
      <c r="V85" s="18">
        <v>0</v>
      </c>
      <c r="W85" s="16">
        <f t="shared" si="92"/>
        <v>6088.5</v>
      </c>
      <c r="X85" s="19" t="str">
        <f t="shared" si="93"/>
        <v>N/A</v>
      </c>
      <c r="Y85" s="68">
        <f t="shared" si="82"/>
        <v>89</v>
      </c>
      <c r="Z85" s="18">
        <f>'Ohio Intensities'!F85</f>
        <v>1.1390502507027682</v>
      </c>
      <c r="AA85" s="17">
        <f>Design!$I$24*'Area A'!Z85*Design!$I$23</f>
        <v>1.9591664312087627</v>
      </c>
      <c r="AB85" s="18">
        <v>0</v>
      </c>
      <c r="AC85" s="18">
        <v>0</v>
      </c>
      <c r="AD85" s="18">
        <f>Design!$I$22</f>
        <v>10</v>
      </c>
      <c r="AE85" s="18">
        <f t="shared" si="94"/>
        <v>1.9591664312087627</v>
      </c>
      <c r="AF85" s="18">
        <f t="shared" si="95"/>
        <v>89</v>
      </c>
      <c r="AG85" s="18">
        <f t="shared" si="96"/>
        <v>1.9591664312087627</v>
      </c>
      <c r="AH85" s="18">
        <f t="shared" si="97"/>
        <v>99</v>
      </c>
      <c r="AI85" s="18">
        <v>0</v>
      </c>
      <c r="AJ85" s="18" t="str">
        <f t="shared" si="98"/>
        <v>N/A</v>
      </c>
      <c r="AK85" s="18">
        <f t="shared" si="99"/>
        <v>-0.19591664312087625</v>
      </c>
      <c r="AL85" s="16">
        <f t="shared" si="100"/>
        <v>19.395747668966749</v>
      </c>
      <c r="AM85" s="17">
        <f>(Design!$N$68-'Area A'!AL85)/'Area A'!AK85</f>
        <v>86.239471031271421</v>
      </c>
      <c r="AN85" s="18">
        <v>0</v>
      </c>
      <c r="AO85" s="18">
        <v>0</v>
      </c>
      <c r="AP85" s="18">
        <f t="shared" si="101"/>
        <v>86.239471031271421</v>
      </c>
      <c r="AQ85" s="18">
        <f t="shared" si="102"/>
        <v>89</v>
      </c>
      <c r="AR85" s="18">
        <f>Design!$N$68</f>
        <v>2.5</v>
      </c>
      <c r="AS85" s="18">
        <f t="shared" si="103"/>
        <v>99</v>
      </c>
      <c r="AT85" s="18">
        <v>0</v>
      </c>
      <c r="AU85" s="16">
        <f t="shared" si="104"/>
        <v>7425</v>
      </c>
      <c r="AV85" s="19" t="str">
        <f t="shared" si="105"/>
        <v>N/A</v>
      </c>
      <c r="AW85" s="68">
        <f t="shared" si="106"/>
        <v>89</v>
      </c>
      <c r="AX85" s="18">
        <f>'Ohio Intensities'!J85</f>
        <v>1.3283475992787481</v>
      </c>
      <c r="AY85" s="17">
        <f>Design!$I$24*'Area A'!AX85*Design!$I$23</f>
        <v>2.284757870759448</v>
      </c>
      <c r="AZ85" s="18">
        <v>0</v>
      </c>
      <c r="BA85" s="18">
        <v>0</v>
      </c>
      <c r="BB85" s="18">
        <f>Design!$I$22</f>
        <v>10</v>
      </c>
      <c r="BC85" s="18">
        <f t="shared" si="107"/>
        <v>2.284757870759448</v>
      </c>
      <c r="BD85" s="18">
        <f t="shared" si="108"/>
        <v>89</v>
      </c>
      <c r="BE85" s="18">
        <f t="shared" si="109"/>
        <v>2.284757870759448</v>
      </c>
      <c r="BF85" s="18">
        <f t="shared" si="110"/>
        <v>99</v>
      </c>
      <c r="BG85" s="18">
        <v>0</v>
      </c>
      <c r="BH85" s="18" t="str">
        <f t="shared" si="111"/>
        <v>N/A</v>
      </c>
      <c r="BI85" s="18">
        <f t="shared" si="112"/>
        <v>-0.22847578707594479</v>
      </c>
      <c r="BJ85" s="16">
        <f t="shared" si="113"/>
        <v>22.619102920518536</v>
      </c>
      <c r="BK85" s="17">
        <f>(Design!$N$69-'Area A'!BJ85)/'Area A'!BI85</f>
        <v>86.526030497697036</v>
      </c>
      <c r="BL85" s="18">
        <v>0</v>
      </c>
      <c r="BM85" s="18">
        <v>0</v>
      </c>
      <c r="BN85" s="18">
        <f t="shared" si="114"/>
        <v>86.526030497697036</v>
      </c>
      <c r="BO85" s="18">
        <f t="shared" si="115"/>
        <v>89</v>
      </c>
      <c r="BP85" s="18">
        <f>Design!$N$69</f>
        <v>2.85</v>
      </c>
      <c r="BQ85" s="18">
        <f t="shared" si="116"/>
        <v>99</v>
      </c>
      <c r="BR85" s="18">
        <v>0</v>
      </c>
      <c r="BS85" s="16">
        <f t="shared" si="117"/>
        <v>8464.5000000000018</v>
      </c>
      <c r="BT85" s="19" t="str">
        <f t="shared" si="118"/>
        <v>N/A</v>
      </c>
      <c r="BU85" s="68">
        <f t="shared" si="119"/>
        <v>89</v>
      </c>
      <c r="BV85" s="18">
        <f>'Ohio Intensities'!N85</f>
        <v>1.588563090296478</v>
      </c>
      <c r="BW85" s="17">
        <f>Design!$I$24*'Area A'!BV85*Design!$I$23</f>
        <v>2.7323285153099439</v>
      </c>
      <c r="BX85" s="18">
        <v>0</v>
      </c>
      <c r="BY85" s="18">
        <v>0</v>
      </c>
      <c r="BZ85" s="18">
        <f>Design!$I$22</f>
        <v>10</v>
      </c>
      <c r="CA85" s="18">
        <f t="shared" si="120"/>
        <v>2.7323285153099439</v>
      </c>
      <c r="CB85" s="18">
        <f t="shared" si="121"/>
        <v>89</v>
      </c>
      <c r="CC85" s="18">
        <f t="shared" si="122"/>
        <v>2.7323285153099439</v>
      </c>
      <c r="CD85" s="18">
        <f t="shared" si="123"/>
        <v>99</v>
      </c>
      <c r="CE85" s="18">
        <v>0</v>
      </c>
      <c r="CF85" s="18" t="str">
        <f t="shared" si="124"/>
        <v>N/A</v>
      </c>
      <c r="CG85" s="18">
        <f t="shared" si="125"/>
        <v>-0.27323285153099441</v>
      </c>
      <c r="CH85" s="16">
        <f t="shared" si="126"/>
        <v>27.050052301568449</v>
      </c>
      <c r="CI85" s="17">
        <f>(Design!$N$70-'Area A'!CH85)/'Area A'!CG85</f>
        <v>88.569336249170945</v>
      </c>
      <c r="CJ85" s="18">
        <v>0</v>
      </c>
      <c r="CK85" s="18">
        <v>0</v>
      </c>
      <c r="CL85" s="18">
        <f t="shared" si="127"/>
        <v>88.569336249170945</v>
      </c>
      <c r="CM85" s="18">
        <f t="shared" si="128"/>
        <v>89</v>
      </c>
      <c r="CN85" s="18">
        <f>Design!$N$70</f>
        <v>2.85</v>
      </c>
      <c r="CO85" s="18">
        <f t="shared" si="129"/>
        <v>99</v>
      </c>
      <c r="CP85" s="18">
        <v>0</v>
      </c>
      <c r="CQ85" s="16">
        <f t="shared" si="130"/>
        <v>8464.5000000000018</v>
      </c>
      <c r="CR85" s="19" t="str">
        <f t="shared" si="131"/>
        <v>N/A</v>
      </c>
      <c r="CS85" s="68">
        <f t="shared" si="132"/>
        <v>89</v>
      </c>
      <c r="CT85" s="18">
        <f>'Ohio Intensities'!R85</f>
        <v>1.7965061103452078</v>
      </c>
      <c r="CU85" s="17">
        <f>Design!$I$24*'Area A'!CT85*Design!$I$23</f>
        <v>3.0899905097937594</v>
      </c>
      <c r="CV85" s="18">
        <v>0</v>
      </c>
      <c r="CW85" s="18">
        <v>0</v>
      </c>
      <c r="CX85" s="18">
        <f>Design!$I$22</f>
        <v>10</v>
      </c>
      <c r="CY85" s="18">
        <f t="shared" si="133"/>
        <v>3.0899905097937594</v>
      </c>
      <c r="CZ85" s="18">
        <f t="shared" si="134"/>
        <v>89</v>
      </c>
      <c r="DA85" s="18">
        <f t="shared" si="135"/>
        <v>3.0899905097937594</v>
      </c>
      <c r="DB85" s="18">
        <f t="shared" si="136"/>
        <v>99</v>
      </c>
      <c r="DC85" s="18">
        <v>0</v>
      </c>
      <c r="DD85" s="18">
        <f t="shared" si="137"/>
        <v>16500.549322298673</v>
      </c>
      <c r="DE85" s="18">
        <f t="shared" si="138"/>
        <v>-0.30899905097937597</v>
      </c>
      <c r="DF85" s="16">
        <f t="shared" si="139"/>
        <v>30.590906046958217</v>
      </c>
      <c r="DG85" s="17">
        <f>(Design!$N$71-'Area A'!DF85)/'Area A'!DE85</f>
        <v>89.776670701845532</v>
      </c>
      <c r="DH85" s="18">
        <v>0</v>
      </c>
      <c r="DI85" s="18">
        <v>0</v>
      </c>
      <c r="DJ85" s="18">
        <f t="shared" si="140"/>
        <v>89.776670701845532</v>
      </c>
      <c r="DK85" s="18">
        <f t="shared" si="141"/>
        <v>89.776670701845532</v>
      </c>
      <c r="DL85" s="18">
        <f>Design!$N$71</f>
        <v>2.85</v>
      </c>
      <c r="DM85" s="18">
        <f t="shared" si="142"/>
        <v>99</v>
      </c>
      <c r="DN85" s="18">
        <v>0</v>
      </c>
      <c r="DO85" s="16">
        <f t="shared" si="143"/>
        <v>8464.5</v>
      </c>
      <c r="DP85" s="19">
        <f t="shared" si="144"/>
        <v>8036.0493222986734</v>
      </c>
      <c r="DQ85" s="68">
        <f t="shared" si="145"/>
        <v>89</v>
      </c>
      <c r="DR85" s="18">
        <f>'Ohio Intensities'!V85</f>
        <v>2.0096805978906702</v>
      </c>
      <c r="DS85" s="17">
        <f>Design!$I$24*'Area A'!DR85*Design!$I$23</f>
        <v>3.4566506283719551</v>
      </c>
      <c r="DT85" s="18">
        <v>0</v>
      </c>
      <c r="DU85" s="18">
        <v>0</v>
      </c>
      <c r="DV85" s="18">
        <f>Design!$I$22</f>
        <v>10</v>
      </c>
      <c r="DW85" s="18">
        <f t="shared" si="146"/>
        <v>3.4566506283719551</v>
      </c>
      <c r="DX85" s="18">
        <f t="shared" si="147"/>
        <v>89</v>
      </c>
      <c r="DY85" s="18">
        <f t="shared" si="148"/>
        <v>3.4566506283719551</v>
      </c>
      <c r="DZ85" s="18">
        <f t="shared" si="149"/>
        <v>99</v>
      </c>
      <c r="EA85" s="18">
        <v>0</v>
      </c>
      <c r="EB85" s="18">
        <f t="shared" si="150"/>
        <v>18458.514355506239</v>
      </c>
      <c r="EC85" s="18">
        <f t="shared" si="151"/>
        <v>-0.3456650628371955</v>
      </c>
      <c r="ED85" s="16">
        <f t="shared" si="152"/>
        <v>34.220841220882356</v>
      </c>
      <c r="EE85" s="17">
        <f>(Design!$N$72-'Area A'!ED85)/'Area A'!EC85</f>
        <v>90.755024425646624</v>
      </c>
      <c r="EF85" s="18">
        <v>0</v>
      </c>
      <c r="EG85" s="18">
        <v>0</v>
      </c>
      <c r="EH85" s="18">
        <f t="shared" si="153"/>
        <v>90.755024425646624</v>
      </c>
      <c r="EI85" s="18">
        <f t="shared" si="154"/>
        <v>90.755024425646624</v>
      </c>
      <c r="EJ85" s="18">
        <f>Design!$N$72</f>
        <v>2.85</v>
      </c>
      <c r="EK85" s="18">
        <f t="shared" si="155"/>
        <v>99</v>
      </c>
      <c r="EL85" s="18">
        <v>0</v>
      </c>
      <c r="EM85" s="16">
        <f t="shared" si="156"/>
        <v>8464.5</v>
      </c>
      <c r="EN85" s="19">
        <f t="shared" si="157"/>
        <v>9994.0143555062386</v>
      </c>
      <c r="EO85" s="19">
        <f t="shared" si="158"/>
        <v>89</v>
      </c>
    </row>
    <row r="86" spans="1:145" x14ac:dyDescent="0.25">
      <c r="A86" s="68">
        <f t="shared" si="159"/>
        <v>90</v>
      </c>
      <c r="B86" s="18">
        <f>'Ohio Intensities'!B86</f>
        <v>0.89174547102384283</v>
      </c>
      <c r="C86" s="17">
        <f>Design!$I$24*'Area A'!B86*Design!$I$23</f>
        <v>1.5338022101610107</v>
      </c>
      <c r="D86" s="18">
        <v>0</v>
      </c>
      <c r="E86" s="18">
        <v>0</v>
      </c>
      <c r="F86" s="18">
        <f>Design!$I$22</f>
        <v>10</v>
      </c>
      <c r="G86" s="18">
        <f t="shared" si="83"/>
        <v>1.5338022101610107</v>
      </c>
      <c r="H86" s="18">
        <f t="shared" si="84"/>
        <v>90</v>
      </c>
      <c r="I86" s="18">
        <f t="shared" si="85"/>
        <v>1.5338022101610107</v>
      </c>
      <c r="J86" s="18">
        <f t="shared" si="86"/>
        <v>100</v>
      </c>
      <c r="K86" s="18">
        <v>0</v>
      </c>
      <c r="L86" s="18" t="str">
        <f t="shared" si="87"/>
        <v>N/A</v>
      </c>
      <c r="M86" s="18">
        <f t="shared" si="88"/>
        <v>-0.15338022101610108</v>
      </c>
      <c r="N86" s="16">
        <f t="shared" si="89"/>
        <v>15.338022101610107</v>
      </c>
      <c r="O86" s="17">
        <f>(Design!$N$67-'Area A'!N86)/'Area A'!M86</f>
        <v>86.634521801968177</v>
      </c>
      <c r="P86" s="18">
        <v>0</v>
      </c>
      <c r="Q86" s="18">
        <v>0</v>
      </c>
      <c r="R86" s="18">
        <f t="shared" si="90"/>
        <v>86.634521801968177</v>
      </c>
      <c r="S86" s="18">
        <f t="shared" si="91"/>
        <v>90</v>
      </c>
      <c r="T86" s="18">
        <f>Design!$N$67</f>
        <v>2.0499999999999998</v>
      </c>
      <c r="U86" s="18">
        <f t="shared" si="81"/>
        <v>100</v>
      </c>
      <c r="V86" s="18">
        <v>0</v>
      </c>
      <c r="W86" s="16">
        <f t="shared" si="92"/>
        <v>6149.9999999999991</v>
      </c>
      <c r="X86" s="19" t="str">
        <f t="shared" si="93"/>
        <v>N/A</v>
      </c>
      <c r="Y86" s="68">
        <f t="shared" si="82"/>
        <v>90</v>
      </c>
      <c r="Z86" s="18">
        <f>'Ohio Intensities'!F86</f>
        <v>1.1293738927821628</v>
      </c>
      <c r="AA86" s="17">
        <f>Design!$I$24*'Area A'!Z86*Design!$I$23</f>
        <v>1.9425230955853212</v>
      </c>
      <c r="AB86" s="18">
        <v>0</v>
      </c>
      <c r="AC86" s="18">
        <v>0</v>
      </c>
      <c r="AD86" s="18">
        <f>Design!$I$22</f>
        <v>10</v>
      </c>
      <c r="AE86" s="18">
        <f t="shared" si="94"/>
        <v>1.9425230955853212</v>
      </c>
      <c r="AF86" s="18">
        <f t="shared" si="95"/>
        <v>90</v>
      </c>
      <c r="AG86" s="18">
        <f t="shared" si="96"/>
        <v>1.9425230955853212</v>
      </c>
      <c r="AH86" s="18">
        <f t="shared" si="97"/>
        <v>100</v>
      </c>
      <c r="AI86" s="18">
        <v>0</v>
      </c>
      <c r="AJ86" s="18" t="str">
        <f t="shared" si="98"/>
        <v>N/A</v>
      </c>
      <c r="AK86" s="18">
        <f t="shared" si="99"/>
        <v>-0.19425230955853212</v>
      </c>
      <c r="AL86" s="16">
        <f t="shared" si="100"/>
        <v>19.425230955853213</v>
      </c>
      <c r="AM86" s="17">
        <f>(Design!$N$68-'Area A'!AL86)/'Area A'!AK86</f>
        <v>87.130140147720098</v>
      </c>
      <c r="AN86" s="18">
        <v>0</v>
      </c>
      <c r="AO86" s="18">
        <v>0</v>
      </c>
      <c r="AP86" s="18">
        <f t="shared" si="101"/>
        <v>87.130140147720098</v>
      </c>
      <c r="AQ86" s="18">
        <f t="shared" si="102"/>
        <v>90</v>
      </c>
      <c r="AR86" s="18">
        <f>Design!$N$68</f>
        <v>2.5</v>
      </c>
      <c r="AS86" s="18">
        <f t="shared" si="103"/>
        <v>100</v>
      </c>
      <c r="AT86" s="18">
        <v>0</v>
      </c>
      <c r="AU86" s="16">
        <f t="shared" si="104"/>
        <v>7500</v>
      </c>
      <c r="AV86" s="19" t="str">
        <f t="shared" si="105"/>
        <v>N/A</v>
      </c>
      <c r="AW86" s="68">
        <f t="shared" si="106"/>
        <v>90</v>
      </c>
      <c r="AX86" s="18">
        <f>'Ohio Intensities'!J86</f>
        <v>1.3172649568841226</v>
      </c>
      <c r="AY86" s="17">
        <f>Design!$I$24*'Area A'!AX86*Design!$I$23</f>
        <v>2.2656957258406925</v>
      </c>
      <c r="AZ86" s="18">
        <v>0</v>
      </c>
      <c r="BA86" s="18">
        <v>0</v>
      </c>
      <c r="BB86" s="18">
        <f>Design!$I$22</f>
        <v>10</v>
      </c>
      <c r="BC86" s="18">
        <f t="shared" si="107"/>
        <v>2.2656957258406925</v>
      </c>
      <c r="BD86" s="18">
        <f t="shared" si="108"/>
        <v>90</v>
      </c>
      <c r="BE86" s="18">
        <f t="shared" si="109"/>
        <v>2.2656957258406925</v>
      </c>
      <c r="BF86" s="18">
        <f t="shared" si="110"/>
        <v>100</v>
      </c>
      <c r="BG86" s="18">
        <v>0</v>
      </c>
      <c r="BH86" s="18" t="str">
        <f t="shared" si="111"/>
        <v>N/A</v>
      </c>
      <c r="BI86" s="18">
        <f t="shared" si="112"/>
        <v>-0.22656957258406923</v>
      </c>
      <c r="BJ86" s="16">
        <f t="shared" si="113"/>
        <v>22.656957258406923</v>
      </c>
      <c r="BK86" s="17">
        <f>(Design!$N$69-'Area A'!BJ86)/'Area A'!BI86</f>
        <v>87.421082330274061</v>
      </c>
      <c r="BL86" s="18">
        <v>0</v>
      </c>
      <c r="BM86" s="18">
        <v>0</v>
      </c>
      <c r="BN86" s="18">
        <f t="shared" si="114"/>
        <v>87.421082330274061</v>
      </c>
      <c r="BO86" s="18">
        <f t="shared" si="115"/>
        <v>90</v>
      </c>
      <c r="BP86" s="18">
        <f>Design!$N$69</f>
        <v>2.85</v>
      </c>
      <c r="BQ86" s="18">
        <f t="shared" si="116"/>
        <v>100</v>
      </c>
      <c r="BR86" s="18">
        <v>0</v>
      </c>
      <c r="BS86" s="16">
        <f t="shared" si="117"/>
        <v>8550</v>
      </c>
      <c r="BT86" s="19" t="str">
        <f t="shared" si="118"/>
        <v>N/A</v>
      </c>
      <c r="BU86" s="68">
        <f t="shared" si="119"/>
        <v>90</v>
      </c>
      <c r="BV86" s="18">
        <f>'Ohio Intensities'!N86</f>
        <v>1.5757954186642367</v>
      </c>
      <c r="BW86" s="17">
        <f>Design!$I$24*'Area A'!BV86*Design!$I$23</f>
        <v>2.7103681201024887</v>
      </c>
      <c r="BX86" s="18">
        <v>0</v>
      </c>
      <c r="BY86" s="18">
        <v>0</v>
      </c>
      <c r="BZ86" s="18">
        <f>Design!$I$22</f>
        <v>10</v>
      </c>
      <c r="CA86" s="18">
        <f t="shared" si="120"/>
        <v>2.7103681201024887</v>
      </c>
      <c r="CB86" s="18">
        <f t="shared" si="121"/>
        <v>90</v>
      </c>
      <c r="CC86" s="18">
        <f t="shared" si="122"/>
        <v>2.7103681201024887</v>
      </c>
      <c r="CD86" s="18">
        <f t="shared" si="123"/>
        <v>100</v>
      </c>
      <c r="CE86" s="18">
        <v>0</v>
      </c>
      <c r="CF86" s="18" t="str">
        <f t="shared" si="124"/>
        <v>N/A</v>
      </c>
      <c r="CG86" s="18">
        <f t="shared" si="125"/>
        <v>-0.27103681201024887</v>
      </c>
      <c r="CH86" s="16">
        <f t="shared" si="126"/>
        <v>27.103681201024884</v>
      </c>
      <c r="CI86" s="17">
        <f>(Design!$N$70-'Area A'!CH86)/'Area A'!CG86</f>
        <v>89.484823191130815</v>
      </c>
      <c r="CJ86" s="18">
        <v>0</v>
      </c>
      <c r="CK86" s="18">
        <v>0</v>
      </c>
      <c r="CL86" s="18">
        <f t="shared" si="127"/>
        <v>89.484823191130815</v>
      </c>
      <c r="CM86" s="18">
        <f t="shared" si="128"/>
        <v>90</v>
      </c>
      <c r="CN86" s="18">
        <f>Design!$N$70</f>
        <v>2.85</v>
      </c>
      <c r="CO86" s="18">
        <f t="shared" si="129"/>
        <v>100</v>
      </c>
      <c r="CP86" s="18">
        <v>0</v>
      </c>
      <c r="CQ86" s="16">
        <f t="shared" si="130"/>
        <v>8550</v>
      </c>
      <c r="CR86" s="19" t="str">
        <f t="shared" si="131"/>
        <v>N/A</v>
      </c>
      <c r="CS86" s="68">
        <f t="shared" si="132"/>
        <v>90</v>
      </c>
      <c r="CT86" s="18">
        <f>'Ohio Intensities'!R86</f>
        <v>1.7825468662392077</v>
      </c>
      <c r="CU86" s="17">
        <f>Design!$I$24*'Area A'!CT86*Design!$I$23</f>
        <v>3.0659806099314393</v>
      </c>
      <c r="CV86" s="18">
        <v>0</v>
      </c>
      <c r="CW86" s="18">
        <v>0</v>
      </c>
      <c r="CX86" s="18">
        <f>Design!$I$22</f>
        <v>10</v>
      </c>
      <c r="CY86" s="18">
        <f t="shared" si="133"/>
        <v>3.0659806099314393</v>
      </c>
      <c r="CZ86" s="18">
        <f t="shared" si="134"/>
        <v>90</v>
      </c>
      <c r="DA86" s="18">
        <f t="shared" si="135"/>
        <v>3.0659806099314393</v>
      </c>
      <c r="DB86" s="18">
        <f t="shared" si="136"/>
        <v>100</v>
      </c>
      <c r="DC86" s="18">
        <v>0</v>
      </c>
      <c r="DD86" s="18">
        <f t="shared" si="137"/>
        <v>16556.295293629777</v>
      </c>
      <c r="DE86" s="18">
        <f t="shared" si="138"/>
        <v>-0.30659806099314391</v>
      </c>
      <c r="DF86" s="16">
        <f t="shared" si="139"/>
        <v>30.659806099314391</v>
      </c>
      <c r="DG86" s="17">
        <f>(Design!$N$71-'Area A'!DF86)/'Area A'!DE86</f>
        <v>90.704442191290525</v>
      </c>
      <c r="DH86" s="18">
        <v>0</v>
      </c>
      <c r="DI86" s="18">
        <v>0</v>
      </c>
      <c r="DJ86" s="18">
        <f t="shared" si="140"/>
        <v>90.704442191290525</v>
      </c>
      <c r="DK86" s="18">
        <f t="shared" si="141"/>
        <v>90.704442191290525</v>
      </c>
      <c r="DL86" s="18">
        <f>Design!$N$71</f>
        <v>2.85</v>
      </c>
      <c r="DM86" s="18">
        <f t="shared" si="142"/>
        <v>100</v>
      </c>
      <c r="DN86" s="18">
        <v>0</v>
      </c>
      <c r="DO86" s="16">
        <f t="shared" si="143"/>
        <v>8550</v>
      </c>
      <c r="DP86" s="19">
        <f t="shared" si="144"/>
        <v>8006.295293629777</v>
      </c>
      <c r="DQ86" s="68">
        <f t="shared" si="145"/>
        <v>90</v>
      </c>
      <c r="DR86" s="18">
        <f>'Ohio Intensities'!V86</f>
        <v>1.9945844643246402</v>
      </c>
      <c r="DS86" s="17">
        <f>Design!$I$24*'Area A'!DR86*Design!$I$23</f>
        <v>3.4306852786383835</v>
      </c>
      <c r="DT86" s="18">
        <v>0</v>
      </c>
      <c r="DU86" s="18">
        <v>0</v>
      </c>
      <c r="DV86" s="18">
        <f>Design!$I$22</f>
        <v>10</v>
      </c>
      <c r="DW86" s="18">
        <f t="shared" si="146"/>
        <v>3.4306852786383835</v>
      </c>
      <c r="DX86" s="18">
        <f t="shared" si="147"/>
        <v>90</v>
      </c>
      <c r="DY86" s="18">
        <f t="shared" si="148"/>
        <v>3.4306852786383835</v>
      </c>
      <c r="DZ86" s="18">
        <f t="shared" si="149"/>
        <v>100</v>
      </c>
      <c r="EA86" s="18">
        <v>0</v>
      </c>
      <c r="EB86" s="18">
        <f t="shared" si="150"/>
        <v>18525.700504647273</v>
      </c>
      <c r="EC86" s="18">
        <f t="shared" si="151"/>
        <v>-0.34306852786383835</v>
      </c>
      <c r="ED86" s="16">
        <f t="shared" si="152"/>
        <v>34.306852786383836</v>
      </c>
      <c r="EE86" s="17">
        <f>(Design!$N$72-'Area A'!ED86)/'Area A'!EC86</f>
        <v>91.692621827639215</v>
      </c>
      <c r="EF86" s="18">
        <v>0</v>
      </c>
      <c r="EG86" s="18">
        <v>0</v>
      </c>
      <c r="EH86" s="18">
        <f t="shared" si="153"/>
        <v>91.692621827639215</v>
      </c>
      <c r="EI86" s="18">
        <f t="shared" si="154"/>
        <v>91.692621827639215</v>
      </c>
      <c r="EJ86" s="18">
        <f>Design!$N$72</f>
        <v>2.85</v>
      </c>
      <c r="EK86" s="18">
        <f t="shared" si="155"/>
        <v>100</v>
      </c>
      <c r="EL86" s="18">
        <v>0</v>
      </c>
      <c r="EM86" s="16">
        <f t="shared" si="156"/>
        <v>8550</v>
      </c>
      <c r="EN86" s="19">
        <f t="shared" si="157"/>
        <v>9975.7005046472732</v>
      </c>
      <c r="EO86" s="19">
        <f t="shared" si="158"/>
        <v>90</v>
      </c>
    </row>
    <row r="87" spans="1:145" x14ac:dyDescent="0.25">
      <c r="A87" s="68">
        <f t="shared" si="159"/>
        <v>91</v>
      </c>
      <c r="B87" s="18">
        <f>'Ohio Intensities'!B87</f>
        <v>0.88407995641173787</v>
      </c>
      <c r="C87" s="17">
        <f>Design!$I$24*'Area A'!B87*Design!$I$23</f>
        <v>1.5206175250281901</v>
      </c>
      <c r="D87" s="18">
        <v>0</v>
      </c>
      <c r="E87" s="18">
        <v>0</v>
      </c>
      <c r="F87" s="18">
        <f>Design!$I$22</f>
        <v>10</v>
      </c>
      <c r="G87" s="18">
        <f t="shared" si="83"/>
        <v>1.5206175250281901</v>
      </c>
      <c r="H87" s="18">
        <f t="shared" si="84"/>
        <v>91</v>
      </c>
      <c r="I87" s="18">
        <f t="shared" si="85"/>
        <v>1.5206175250281901</v>
      </c>
      <c r="J87" s="18">
        <f t="shared" si="86"/>
        <v>101</v>
      </c>
      <c r="K87" s="18">
        <v>0</v>
      </c>
      <c r="L87" s="18" t="str">
        <f t="shared" si="87"/>
        <v>N/A</v>
      </c>
      <c r="M87" s="18">
        <f t="shared" si="88"/>
        <v>-0.152061752502819</v>
      </c>
      <c r="N87" s="16">
        <f t="shared" si="89"/>
        <v>15.358237002784719</v>
      </c>
      <c r="O87" s="17">
        <f>(Design!$N$67-'Area A'!N87)/'Area A'!M87</f>
        <v>87.518634921283066</v>
      </c>
      <c r="P87" s="18">
        <v>0</v>
      </c>
      <c r="Q87" s="18">
        <v>0</v>
      </c>
      <c r="R87" s="18">
        <f t="shared" si="90"/>
        <v>87.518634921283066</v>
      </c>
      <c r="S87" s="18">
        <f t="shared" si="91"/>
        <v>91</v>
      </c>
      <c r="T87" s="18">
        <f>Design!$N$67</f>
        <v>2.0499999999999998</v>
      </c>
      <c r="U87" s="18">
        <f t="shared" si="81"/>
        <v>101</v>
      </c>
      <c r="V87" s="18">
        <v>0</v>
      </c>
      <c r="W87" s="16">
        <f t="shared" si="92"/>
        <v>6211.4999999999991</v>
      </c>
      <c r="X87" s="19" t="str">
        <f t="shared" si="93"/>
        <v>N/A</v>
      </c>
      <c r="Y87" s="68">
        <f t="shared" si="82"/>
        <v>91</v>
      </c>
      <c r="Z87" s="18">
        <f>'Ohio Intensities'!F87</f>
        <v>1.1198745638955128</v>
      </c>
      <c r="AA87" s="17">
        <f>Design!$I$24*'Area A'!Z87*Design!$I$23</f>
        <v>1.9261842499002833</v>
      </c>
      <c r="AB87" s="18">
        <v>0</v>
      </c>
      <c r="AC87" s="18">
        <v>0</v>
      </c>
      <c r="AD87" s="18">
        <f>Design!$I$22</f>
        <v>10</v>
      </c>
      <c r="AE87" s="18">
        <f t="shared" si="94"/>
        <v>1.9261842499002833</v>
      </c>
      <c r="AF87" s="18">
        <f t="shared" si="95"/>
        <v>91</v>
      </c>
      <c r="AG87" s="18">
        <f t="shared" si="96"/>
        <v>1.9261842499002833</v>
      </c>
      <c r="AH87" s="18">
        <f t="shared" si="97"/>
        <v>101</v>
      </c>
      <c r="AI87" s="18">
        <v>0</v>
      </c>
      <c r="AJ87" s="18" t="str">
        <f t="shared" si="98"/>
        <v>N/A</v>
      </c>
      <c r="AK87" s="18">
        <f t="shared" si="99"/>
        <v>-0.19261842499002832</v>
      </c>
      <c r="AL87" s="16">
        <f t="shared" si="100"/>
        <v>19.454460923992862</v>
      </c>
      <c r="AM87" s="17">
        <f>(Design!$N$68-'Area A'!AL87)/'Area A'!AK87</f>
        <v>88.02097164313632</v>
      </c>
      <c r="AN87" s="18">
        <v>0</v>
      </c>
      <c r="AO87" s="18">
        <v>0</v>
      </c>
      <c r="AP87" s="18">
        <f t="shared" si="101"/>
        <v>88.02097164313632</v>
      </c>
      <c r="AQ87" s="18">
        <f t="shared" si="102"/>
        <v>91</v>
      </c>
      <c r="AR87" s="18">
        <f>Design!$N$68</f>
        <v>2.5</v>
      </c>
      <c r="AS87" s="18">
        <f t="shared" si="103"/>
        <v>101</v>
      </c>
      <c r="AT87" s="18">
        <v>0</v>
      </c>
      <c r="AU87" s="16">
        <f t="shared" si="104"/>
        <v>7575</v>
      </c>
      <c r="AV87" s="19" t="str">
        <f t="shared" si="105"/>
        <v>N/A</v>
      </c>
      <c r="AW87" s="68">
        <f t="shared" si="106"/>
        <v>91</v>
      </c>
      <c r="AX87" s="18">
        <f>'Ohio Intensities'!J87</f>
        <v>1.3063826098309985</v>
      </c>
      <c r="AY87" s="17">
        <f>Design!$I$24*'Area A'!AX87*Design!$I$23</f>
        <v>2.2469780889093189</v>
      </c>
      <c r="AZ87" s="18">
        <v>0</v>
      </c>
      <c r="BA87" s="18">
        <v>0</v>
      </c>
      <c r="BB87" s="18">
        <f>Design!$I$22</f>
        <v>10</v>
      </c>
      <c r="BC87" s="18">
        <f t="shared" si="107"/>
        <v>2.2469780889093189</v>
      </c>
      <c r="BD87" s="18">
        <f t="shared" si="108"/>
        <v>91</v>
      </c>
      <c r="BE87" s="18">
        <f t="shared" si="109"/>
        <v>2.2469780889093189</v>
      </c>
      <c r="BF87" s="18">
        <f t="shared" si="110"/>
        <v>101</v>
      </c>
      <c r="BG87" s="18">
        <v>0</v>
      </c>
      <c r="BH87" s="18" t="str">
        <f t="shared" si="111"/>
        <v>N/A</v>
      </c>
      <c r="BI87" s="18">
        <f t="shared" si="112"/>
        <v>-0.22469780889093188</v>
      </c>
      <c r="BJ87" s="16">
        <f t="shared" si="113"/>
        <v>22.69447869798412</v>
      </c>
      <c r="BK87" s="17">
        <f>(Design!$N$69-'Area A'!BJ87)/'Area A'!BI87</f>
        <v>88.316298213733859</v>
      </c>
      <c r="BL87" s="18">
        <v>0</v>
      </c>
      <c r="BM87" s="18">
        <v>0</v>
      </c>
      <c r="BN87" s="18">
        <f t="shared" si="114"/>
        <v>88.316298213733859</v>
      </c>
      <c r="BO87" s="18">
        <f t="shared" si="115"/>
        <v>91</v>
      </c>
      <c r="BP87" s="18">
        <f>Design!$N$69</f>
        <v>2.85</v>
      </c>
      <c r="BQ87" s="18">
        <f t="shared" si="116"/>
        <v>101</v>
      </c>
      <c r="BR87" s="18">
        <v>0</v>
      </c>
      <c r="BS87" s="16">
        <f t="shared" si="117"/>
        <v>8635.5</v>
      </c>
      <c r="BT87" s="19" t="str">
        <f t="shared" si="118"/>
        <v>N/A</v>
      </c>
      <c r="BU87" s="68">
        <f t="shared" si="119"/>
        <v>91</v>
      </c>
      <c r="BV87" s="18">
        <f>'Ohio Intensities'!N87</f>
        <v>1.5632546469813668</v>
      </c>
      <c r="BW87" s="17">
        <f>Design!$I$24*'Area A'!BV87*Design!$I$23</f>
        <v>2.6887979928079528</v>
      </c>
      <c r="BX87" s="18">
        <v>0</v>
      </c>
      <c r="BY87" s="18">
        <v>0</v>
      </c>
      <c r="BZ87" s="18">
        <f>Design!$I$22</f>
        <v>10</v>
      </c>
      <c r="CA87" s="18">
        <f t="shared" si="120"/>
        <v>2.6887979928079528</v>
      </c>
      <c r="CB87" s="18">
        <f t="shared" si="121"/>
        <v>91</v>
      </c>
      <c r="CC87" s="18">
        <f t="shared" si="122"/>
        <v>2.6887979928079528</v>
      </c>
      <c r="CD87" s="18">
        <f t="shared" si="123"/>
        <v>101</v>
      </c>
      <c r="CE87" s="18">
        <v>0</v>
      </c>
      <c r="CF87" s="18" t="str">
        <f t="shared" si="124"/>
        <v>N/A</v>
      </c>
      <c r="CG87" s="18">
        <f t="shared" si="125"/>
        <v>-0.26887979928079531</v>
      </c>
      <c r="CH87" s="16">
        <f t="shared" si="126"/>
        <v>27.156859727360324</v>
      </c>
      <c r="CI87" s="17">
        <f>(Design!$N$70-'Area A'!CH87)/'Area A'!CG87</f>
        <v>90.400468136233229</v>
      </c>
      <c r="CJ87" s="18">
        <v>0</v>
      </c>
      <c r="CK87" s="18">
        <v>0</v>
      </c>
      <c r="CL87" s="18">
        <f t="shared" si="127"/>
        <v>90.400468136233229</v>
      </c>
      <c r="CM87" s="18">
        <f t="shared" si="128"/>
        <v>91</v>
      </c>
      <c r="CN87" s="18">
        <f>Design!$N$70</f>
        <v>2.85</v>
      </c>
      <c r="CO87" s="18">
        <f t="shared" si="129"/>
        <v>101</v>
      </c>
      <c r="CP87" s="18">
        <v>0</v>
      </c>
      <c r="CQ87" s="16">
        <f t="shared" si="130"/>
        <v>8635.4999999999982</v>
      </c>
      <c r="CR87" s="19" t="str">
        <f t="shared" si="131"/>
        <v>N/A</v>
      </c>
      <c r="CS87" s="68">
        <f t="shared" si="132"/>
        <v>91</v>
      </c>
      <c r="CT87" s="18">
        <f>'Ohio Intensities'!R87</f>
        <v>1.7688323609272993</v>
      </c>
      <c r="CU87" s="17">
        <f>Design!$I$24*'Area A'!CT87*Design!$I$23</f>
        <v>3.0423916607949568</v>
      </c>
      <c r="CV87" s="18">
        <v>0</v>
      </c>
      <c r="CW87" s="18">
        <v>0</v>
      </c>
      <c r="CX87" s="18">
        <f>Design!$I$22</f>
        <v>10</v>
      </c>
      <c r="CY87" s="18">
        <f t="shared" si="133"/>
        <v>3.0423916607949568</v>
      </c>
      <c r="CZ87" s="18">
        <f t="shared" si="134"/>
        <v>91</v>
      </c>
      <c r="DA87" s="18">
        <f t="shared" si="135"/>
        <v>3.0423916607949568</v>
      </c>
      <c r="DB87" s="18">
        <f t="shared" si="136"/>
        <v>101</v>
      </c>
      <c r="DC87" s="18">
        <v>0</v>
      </c>
      <c r="DD87" s="18">
        <f t="shared" si="137"/>
        <v>16611.458467940462</v>
      </c>
      <c r="DE87" s="18">
        <f t="shared" si="138"/>
        <v>-0.30423916607949569</v>
      </c>
      <c r="DF87" s="16">
        <f t="shared" si="139"/>
        <v>30.728155774029062</v>
      </c>
      <c r="DG87" s="17">
        <f>(Design!$N$71-'Area A'!DF87)/'Area A'!DE87</f>
        <v>91.632369800621532</v>
      </c>
      <c r="DH87" s="18">
        <v>0</v>
      </c>
      <c r="DI87" s="18">
        <v>0</v>
      </c>
      <c r="DJ87" s="18">
        <f t="shared" si="140"/>
        <v>91.632369800621532</v>
      </c>
      <c r="DK87" s="18">
        <f t="shared" si="141"/>
        <v>91.632369800621532</v>
      </c>
      <c r="DL87" s="18">
        <f>Design!$N$71</f>
        <v>2.85</v>
      </c>
      <c r="DM87" s="18">
        <f t="shared" si="142"/>
        <v>101</v>
      </c>
      <c r="DN87" s="18">
        <v>0</v>
      </c>
      <c r="DO87" s="16">
        <f t="shared" si="143"/>
        <v>8635.5</v>
      </c>
      <c r="DP87" s="19">
        <f t="shared" si="144"/>
        <v>7975.9584679404616</v>
      </c>
      <c r="DQ87" s="68">
        <f t="shared" si="145"/>
        <v>91</v>
      </c>
      <c r="DR87" s="18">
        <f>'Ohio Intensities'!V87</f>
        <v>1.9797495218079277</v>
      </c>
      <c r="DS87" s="17">
        <f>Design!$I$24*'Area A'!DR87*Design!$I$23</f>
        <v>3.405169177509638</v>
      </c>
      <c r="DT87" s="18">
        <v>0</v>
      </c>
      <c r="DU87" s="18">
        <v>0</v>
      </c>
      <c r="DV87" s="18">
        <f>Design!$I$22</f>
        <v>10</v>
      </c>
      <c r="DW87" s="18">
        <f t="shared" si="146"/>
        <v>3.405169177509638</v>
      </c>
      <c r="DX87" s="18">
        <f t="shared" si="147"/>
        <v>91</v>
      </c>
      <c r="DY87" s="18">
        <f t="shared" si="148"/>
        <v>3.405169177509638</v>
      </c>
      <c r="DZ87" s="18">
        <f t="shared" si="149"/>
        <v>101</v>
      </c>
      <c r="EA87" s="18">
        <v>0</v>
      </c>
      <c r="EB87" s="18">
        <f t="shared" si="150"/>
        <v>18592.223709202626</v>
      </c>
      <c r="EC87" s="18">
        <f t="shared" si="151"/>
        <v>-0.34051691775096382</v>
      </c>
      <c r="ED87" s="16">
        <f t="shared" si="152"/>
        <v>34.392208692847348</v>
      </c>
      <c r="EE87" s="17">
        <f>(Design!$N$72-'Area A'!ED87)/'Area A'!EC87</f>
        <v>92.630371792322109</v>
      </c>
      <c r="EF87" s="18">
        <v>0</v>
      </c>
      <c r="EG87" s="18">
        <v>0</v>
      </c>
      <c r="EH87" s="18">
        <f t="shared" si="153"/>
        <v>92.630371792322109</v>
      </c>
      <c r="EI87" s="18">
        <f t="shared" si="154"/>
        <v>92.630371792322109</v>
      </c>
      <c r="EJ87" s="18">
        <f>Design!$N$72</f>
        <v>2.85</v>
      </c>
      <c r="EK87" s="18">
        <f t="shared" si="155"/>
        <v>101</v>
      </c>
      <c r="EL87" s="18">
        <v>0</v>
      </c>
      <c r="EM87" s="16">
        <f t="shared" si="156"/>
        <v>8635.4999999999982</v>
      </c>
      <c r="EN87" s="19">
        <f t="shared" si="157"/>
        <v>9956.723709202628</v>
      </c>
      <c r="EO87" s="19">
        <f t="shared" si="158"/>
        <v>91</v>
      </c>
    </row>
    <row r="88" spans="1:145" x14ac:dyDescent="0.25">
      <c r="A88" s="68">
        <f t="shared" si="159"/>
        <v>92</v>
      </c>
      <c r="B88" s="18">
        <f>'Ohio Intensities'!B88</f>
        <v>0.87655563182926599</v>
      </c>
      <c r="C88" s="17">
        <f>Design!$I$24*'Area A'!B88*Design!$I$23</f>
        <v>1.5076756867463386</v>
      </c>
      <c r="D88" s="18">
        <v>0</v>
      </c>
      <c r="E88" s="18">
        <v>0</v>
      </c>
      <c r="F88" s="18">
        <f>Design!$I$22</f>
        <v>10</v>
      </c>
      <c r="G88" s="18">
        <f t="shared" si="83"/>
        <v>1.5076756867463386</v>
      </c>
      <c r="H88" s="18">
        <f t="shared" si="84"/>
        <v>92</v>
      </c>
      <c r="I88" s="18">
        <f t="shared" si="85"/>
        <v>1.5076756867463386</v>
      </c>
      <c r="J88" s="18">
        <f t="shared" si="86"/>
        <v>102</v>
      </c>
      <c r="K88" s="18">
        <v>0</v>
      </c>
      <c r="L88" s="18" t="str">
        <f t="shared" si="87"/>
        <v>N/A</v>
      </c>
      <c r="M88" s="18">
        <f t="shared" si="88"/>
        <v>-0.15076756867463387</v>
      </c>
      <c r="N88" s="16">
        <f t="shared" si="89"/>
        <v>15.378292004812655</v>
      </c>
      <c r="O88" s="17">
        <f>(Design!$N$67-'Area A'!N88)/'Area A'!M88</f>
        <v>88.402911328867873</v>
      </c>
      <c r="P88" s="18">
        <v>0</v>
      </c>
      <c r="Q88" s="18">
        <v>0</v>
      </c>
      <c r="R88" s="18">
        <f t="shared" si="90"/>
        <v>88.402911328867873</v>
      </c>
      <c r="S88" s="18">
        <f t="shared" si="91"/>
        <v>92</v>
      </c>
      <c r="T88" s="18">
        <f>Design!$N$67</f>
        <v>2.0499999999999998</v>
      </c>
      <c r="U88" s="18">
        <f t="shared" si="81"/>
        <v>102</v>
      </c>
      <c r="V88" s="18">
        <v>0</v>
      </c>
      <c r="W88" s="16">
        <f t="shared" si="92"/>
        <v>6273</v>
      </c>
      <c r="X88" s="19" t="str">
        <f t="shared" si="93"/>
        <v>N/A</v>
      </c>
      <c r="Y88" s="68">
        <f t="shared" si="82"/>
        <v>92</v>
      </c>
      <c r="Z88" s="18">
        <f>'Ohio Intensities'!F88</f>
        <v>1.1105473243838941</v>
      </c>
      <c r="AA88" s="17">
        <f>Design!$I$24*'Area A'!Z88*Design!$I$23</f>
        <v>1.910141397940299</v>
      </c>
      <c r="AB88" s="18">
        <v>0</v>
      </c>
      <c r="AC88" s="18">
        <v>0</v>
      </c>
      <c r="AD88" s="18">
        <f>Design!$I$22</f>
        <v>10</v>
      </c>
      <c r="AE88" s="18">
        <f t="shared" si="94"/>
        <v>1.910141397940299</v>
      </c>
      <c r="AF88" s="18">
        <f t="shared" si="95"/>
        <v>92</v>
      </c>
      <c r="AG88" s="18">
        <f t="shared" si="96"/>
        <v>1.910141397940299</v>
      </c>
      <c r="AH88" s="18">
        <f t="shared" si="97"/>
        <v>102</v>
      </c>
      <c r="AI88" s="18">
        <v>0</v>
      </c>
      <c r="AJ88" s="18" t="str">
        <f t="shared" si="98"/>
        <v>N/A</v>
      </c>
      <c r="AK88" s="18">
        <f t="shared" si="99"/>
        <v>-0.1910141397940299</v>
      </c>
      <c r="AL88" s="16">
        <f t="shared" si="100"/>
        <v>19.483442258991051</v>
      </c>
      <c r="AM88" s="17">
        <f>(Design!$N$68-'Area A'!AL88)/'Area A'!AK88</f>
        <v>88.911963676114539</v>
      </c>
      <c r="AN88" s="18">
        <v>0</v>
      </c>
      <c r="AO88" s="18">
        <v>0</v>
      </c>
      <c r="AP88" s="18">
        <f t="shared" si="101"/>
        <v>88.911963676114539</v>
      </c>
      <c r="AQ88" s="18">
        <f t="shared" si="102"/>
        <v>92</v>
      </c>
      <c r="AR88" s="18">
        <f>Design!$N$68</f>
        <v>2.5</v>
      </c>
      <c r="AS88" s="18">
        <f t="shared" si="103"/>
        <v>102</v>
      </c>
      <c r="AT88" s="18">
        <v>0</v>
      </c>
      <c r="AU88" s="16">
        <f t="shared" si="104"/>
        <v>7650</v>
      </c>
      <c r="AV88" s="19" t="str">
        <f t="shared" si="105"/>
        <v>N/A</v>
      </c>
      <c r="AW88" s="68">
        <f t="shared" si="106"/>
        <v>92</v>
      </c>
      <c r="AX88" s="18">
        <f>'Ohio Intensities'!J88</f>
        <v>1.2956950272547565</v>
      </c>
      <c r="AY88" s="17">
        <f>Design!$I$24*'Area A'!AX88*Design!$I$23</f>
        <v>2.2285954468781828</v>
      </c>
      <c r="AZ88" s="18">
        <v>0</v>
      </c>
      <c r="BA88" s="18">
        <v>0</v>
      </c>
      <c r="BB88" s="18">
        <f>Design!$I$22</f>
        <v>10</v>
      </c>
      <c r="BC88" s="18">
        <f t="shared" si="107"/>
        <v>2.2285954468781828</v>
      </c>
      <c r="BD88" s="18">
        <f t="shared" si="108"/>
        <v>92</v>
      </c>
      <c r="BE88" s="18">
        <f t="shared" si="109"/>
        <v>2.2285954468781828</v>
      </c>
      <c r="BF88" s="18">
        <f t="shared" si="110"/>
        <v>102</v>
      </c>
      <c r="BG88" s="18">
        <v>0</v>
      </c>
      <c r="BH88" s="18" t="str">
        <f t="shared" si="111"/>
        <v>N/A</v>
      </c>
      <c r="BI88" s="18">
        <f t="shared" si="112"/>
        <v>-0.22285954468781827</v>
      </c>
      <c r="BJ88" s="16">
        <f t="shared" si="113"/>
        <v>22.73167355815746</v>
      </c>
      <c r="BK88" s="17">
        <f>(Design!$N$69-'Area A'!BJ88)/'Area A'!BI88</f>
        <v>89.211676286998227</v>
      </c>
      <c r="BL88" s="18">
        <v>0</v>
      </c>
      <c r="BM88" s="18">
        <v>0</v>
      </c>
      <c r="BN88" s="18">
        <f t="shared" si="114"/>
        <v>89.211676286998227</v>
      </c>
      <c r="BO88" s="18">
        <f t="shared" si="115"/>
        <v>92</v>
      </c>
      <c r="BP88" s="18">
        <f>Design!$N$69</f>
        <v>2.85</v>
      </c>
      <c r="BQ88" s="18">
        <f t="shared" si="116"/>
        <v>102</v>
      </c>
      <c r="BR88" s="18">
        <v>0</v>
      </c>
      <c r="BS88" s="16">
        <f t="shared" si="117"/>
        <v>8721</v>
      </c>
      <c r="BT88" s="19" t="str">
        <f t="shared" si="118"/>
        <v>N/A</v>
      </c>
      <c r="BU88" s="68">
        <f t="shared" si="119"/>
        <v>92</v>
      </c>
      <c r="BV88" s="18">
        <f>'Ohio Intensities'!N88</f>
        <v>1.5509345771396668</v>
      </c>
      <c r="BW88" s="17">
        <f>Design!$I$24*'Area A'!BV88*Design!$I$23</f>
        <v>2.6676074726802286</v>
      </c>
      <c r="BX88" s="18">
        <v>0</v>
      </c>
      <c r="BY88" s="18">
        <v>0</v>
      </c>
      <c r="BZ88" s="18">
        <f>Design!$I$22</f>
        <v>10</v>
      </c>
      <c r="CA88" s="18">
        <f t="shared" si="120"/>
        <v>2.6676074726802286</v>
      </c>
      <c r="CB88" s="18">
        <f t="shared" si="121"/>
        <v>92</v>
      </c>
      <c r="CC88" s="18">
        <f t="shared" si="122"/>
        <v>2.6676074726802286</v>
      </c>
      <c r="CD88" s="18">
        <f t="shared" si="123"/>
        <v>102</v>
      </c>
      <c r="CE88" s="18">
        <v>0</v>
      </c>
      <c r="CF88" s="18" t="str">
        <f t="shared" si="124"/>
        <v>N/A</v>
      </c>
      <c r="CG88" s="18">
        <f t="shared" si="125"/>
        <v>-0.26676074726802285</v>
      </c>
      <c r="CH88" s="16">
        <f t="shared" si="126"/>
        <v>27.20959622133833</v>
      </c>
      <c r="CI88" s="17">
        <f>(Design!$N$70-'Area A'!CH88)/'Area A'!CG88</f>
        <v>91.316269244303328</v>
      </c>
      <c r="CJ88" s="18">
        <v>0</v>
      </c>
      <c r="CK88" s="18">
        <v>0</v>
      </c>
      <c r="CL88" s="18">
        <f t="shared" si="127"/>
        <v>91.316269244303328</v>
      </c>
      <c r="CM88" s="18">
        <f t="shared" si="128"/>
        <v>92</v>
      </c>
      <c r="CN88" s="18">
        <f>Design!$N$70</f>
        <v>2.85</v>
      </c>
      <c r="CO88" s="18">
        <f t="shared" si="129"/>
        <v>102</v>
      </c>
      <c r="CP88" s="18">
        <v>0</v>
      </c>
      <c r="CQ88" s="16">
        <f t="shared" si="130"/>
        <v>8721</v>
      </c>
      <c r="CR88" s="19" t="str">
        <f t="shared" si="131"/>
        <v>N/A</v>
      </c>
      <c r="CS88" s="68">
        <f t="shared" si="132"/>
        <v>92</v>
      </c>
      <c r="CT88" s="18">
        <f>'Ohio Intensities'!R88</f>
        <v>1.7553559609216276</v>
      </c>
      <c r="CU88" s="17">
        <f>Design!$I$24*'Area A'!CT88*Design!$I$23</f>
        <v>3.0192122527852012</v>
      </c>
      <c r="CV88" s="18">
        <v>0</v>
      </c>
      <c r="CW88" s="18">
        <v>0</v>
      </c>
      <c r="CX88" s="18">
        <f>Design!$I$22</f>
        <v>10</v>
      </c>
      <c r="CY88" s="18">
        <f t="shared" si="133"/>
        <v>3.0192122527852012</v>
      </c>
      <c r="CZ88" s="18">
        <f t="shared" si="134"/>
        <v>92</v>
      </c>
      <c r="DA88" s="18">
        <f t="shared" si="135"/>
        <v>3.0192122527852012</v>
      </c>
      <c r="DB88" s="18">
        <f t="shared" si="136"/>
        <v>102</v>
      </c>
      <c r="DC88" s="18">
        <v>0</v>
      </c>
      <c r="DD88" s="18">
        <f t="shared" si="137"/>
        <v>16666.051635374311</v>
      </c>
      <c r="DE88" s="18">
        <f t="shared" si="138"/>
        <v>-0.30192122527852011</v>
      </c>
      <c r="DF88" s="16">
        <f t="shared" si="139"/>
        <v>30.795964978409053</v>
      </c>
      <c r="DG88" s="17">
        <f>(Design!$N$71-'Area A'!DF88)/'Area A'!DE88</f>
        <v>92.560451662943223</v>
      </c>
      <c r="DH88" s="18">
        <v>0</v>
      </c>
      <c r="DI88" s="18">
        <v>0</v>
      </c>
      <c r="DJ88" s="18">
        <f t="shared" si="140"/>
        <v>92.560451662943223</v>
      </c>
      <c r="DK88" s="18">
        <f t="shared" si="141"/>
        <v>92.560451662943223</v>
      </c>
      <c r="DL88" s="18">
        <f>Design!$N$71</f>
        <v>2.85</v>
      </c>
      <c r="DM88" s="18">
        <f t="shared" si="142"/>
        <v>102</v>
      </c>
      <c r="DN88" s="18">
        <v>0</v>
      </c>
      <c r="DO88" s="16">
        <f t="shared" si="143"/>
        <v>8721</v>
      </c>
      <c r="DP88" s="19">
        <f t="shared" si="144"/>
        <v>7945.0516353743114</v>
      </c>
      <c r="DQ88" s="68">
        <f t="shared" si="145"/>
        <v>92</v>
      </c>
      <c r="DR88" s="18">
        <f>'Ohio Intensities'!V88</f>
        <v>1.9651687440992476</v>
      </c>
      <c r="DS88" s="17">
        <f>Design!$I$24*'Area A'!DR88*Design!$I$23</f>
        <v>3.3800902398507078</v>
      </c>
      <c r="DT88" s="18">
        <v>0</v>
      </c>
      <c r="DU88" s="18">
        <v>0</v>
      </c>
      <c r="DV88" s="18">
        <f>Design!$I$22</f>
        <v>10</v>
      </c>
      <c r="DW88" s="18">
        <f t="shared" si="146"/>
        <v>3.3800902398507078</v>
      </c>
      <c r="DX88" s="18">
        <f t="shared" si="147"/>
        <v>92</v>
      </c>
      <c r="DY88" s="18">
        <f t="shared" si="148"/>
        <v>3.3800902398507078</v>
      </c>
      <c r="DZ88" s="18">
        <f t="shared" si="149"/>
        <v>102</v>
      </c>
      <c r="EA88" s="18">
        <v>0</v>
      </c>
      <c r="EB88" s="18">
        <f t="shared" si="150"/>
        <v>18658.098123975909</v>
      </c>
      <c r="EC88" s="18">
        <f t="shared" si="151"/>
        <v>-0.33800902398507077</v>
      </c>
      <c r="ED88" s="16">
        <f t="shared" si="152"/>
        <v>34.476920446477216</v>
      </c>
      <c r="EE88" s="17">
        <f>(Design!$N$72-'Area A'!ED88)/'Area A'!EC88</f>
        <v>93.568272449063713</v>
      </c>
      <c r="EF88" s="18">
        <v>0</v>
      </c>
      <c r="EG88" s="18">
        <v>0</v>
      </c>
      <c r="EH88" s="18">
        <f t="shared" si="153"/>
        <v>93.568272449063713</v>
      </c>
      <c r="EI88" s="18">
        <f t="shared" si="154"/>
        <v>93.568272449063713</v>
      </c>
      <c r="EJ88" s="18">
        <f>Design!$N$72</f>
        <v>2.85</v>
      </c>
      <c r="EK88" s="18">
        <f t="shared" si="155"/>
        <v>102</v>
      </c>
      <c r="EL88" s="18">
        <v>0</v>
      </c>
      <c r="EM88" s="16">
        <f t="shared" si="156"/>
        <v>8721</v>
      </c>
      <c r="EN88" s="19">
        <f t="shared" si="157"/>
        <v>9937.0981239759094</v>
      </c>
      <c r="EO88" s="19">
        <f t="shared" si="158"/>
        <v>92</v>
      </c>
    </row>
    <row r="89" spans="1:145" x14ac:dyDescent="0.25">
      <c r="A89" s="68">
        <f t="shared" si="159"/>
        <v>93</v>
      </c>
      <c r="B89" s="18">
        <f>'Ohio Intensities'!B89</f>
        <v>0.86916853704821417</v>
      </c>
      <c r="C89" s="17">
        <f>Design!$I$24*'Area A'!B89*Design!$I$23</f>
        <v>1.4949698837229293</v>
      </c>
      <c r="D89" s="18">
        <v>0</v>
      </c>
      <c r="E89" s="18">
        <v>0</v>
      </c>
      <c r="F89" s="18">
        <f>Design!$I$22</f>
        <v>10</v>
      </c>
      <c r="G89" s="18">
        <f t="shared" si="83"/>
        <v>1.4949698837229293</v>
      </c>
      <c r="H89" s="18">
        <f t="shared" si="84"/>
        <v>93</v>
      </c>
      <c r="I89" s="18">
        <f t="shared" si="85"/>
        <v>1.4949698837229293</v>
      </c>
      <c r="J89" s="18">
        <f t="shared" si="86"/>
        <v>103</v>
      </c>
      <c r="K89" s="18">
        <v>0</v>
      </c>
      <c r="L89" s="18" t="str">
        <f t="shared" si="87"/>
        <v>N/A</v>
      </c>
      <c r="M89" s="18">
        <f t="shared" si="88"/>
        <v>-0.14949698837229292</v>
      </c>
      <c r="N89" s="16">
        <f t="shared" si="89"/>
        <v>15.39818980234617</v>
      </c>
      <c r="O89" s="17">
        <f>(Design!$N$67-'Area A'!N89)/'Area A'!M89</f>
        <v>89.287349181276625</v>
      </c>
      <c r="P89" s="18">
        <v>0</v>
      </c>
      <c r="Q89" s="18">
        <v>0</v>
      </c>
      <c r="R89" s="18">
        <f t="shared" si="90"/>
        <v>89.287349181276625</v>
      </c>
      <c r="S89" s="18">
        <f t="shared" si="91"/>
        <v>93</v>
      </c>
      <c r="T89" s="18">
        <f>Design!$N$67</f>
        <v>2.0499999999999998</v>
      </c>
      <c r="U89" s="18">
        <f t="shared" si="81"/>
        <v>103</v>
      </c>
      <c r="V89" s="18">
        <v>0</v>
      </c>
      <c r="W89" s="16">
        <f t="shared" si="92"/>
        <v>6334.4999999999991</v>
      </c>
      <c r="X89" s="19" t="str">
        <f t="shared" si="93"/>
        <v>N/A</v>
      </c>
      <c r="Y89" s="68">
        <f t="shared" si="82"/>
        <v>93</v>
      </c>
      <c r="Z89" s="18">
        <f>'Ohio Intensities'!F89</f>
        <v>1.1013874189609929</v>
      </c>
      <c r="AA89" s="17">
        <f>Design!$I$24*'Area A'!Z89*Design!$I$23</f>
        <v>1.894386360612909</v>
      </c>
      <c r="AB89" s="18">
        <v>0</v>
      </c>
      <c r="AC89" s="18">
        <v>0</v>
      </c>
      <c r="AD89" s="18">
        <f>Design!$I$22</f>
        <v>10</v>
      </c>
      <c r="AE89" s="18">
        <f t="shared" si="94"/>
        <v>1.894386360612909</v>
      </c>
      <c r="AF89" s="18">
        <f t="shared" si="95"/>
        <v>93</v>
      </c>
      <c r="AG89" s="18">
        <f t="shared" si="96"/>
        <v>1.894386360612909</v>
      </c>
      <c r="AH89" s="18">
        <f t="shared" si="97"/>
        <v>103</v>
      </c>
      <c r="AI89" s="18">
        <v>0</v>
      </c>
      <c r="AJ89" s="18" t="str">
        <f t="shared" si="98"/>
        <v>N/A</v>
      </c>
      <c r="AK89" s="18">
        <f t="shared" si="99"/>
        <v>-0.18943863606129091</v>
      </c>
      <c r="AL89" s="16">
        <f t="shared" si="100"/>
        <v>19.512179514312965</v>
      </c>
      <c r="AM89" s="17">
        <f>(Design!$N$68-'Area A'!AL89)/'Area A'!AK89</f>
        <v>89.803114443923945</v>
      </c>
      <c r="AN89" s="18">
        <v>0</v>
      </c>
      <c r="AO89" s="18">
        <v>0</v>
      </c>
      <c r="AP89" s="18">
        <f t="shared" si="101"/>
        <v>89.803114443923945</v>
      </c>
      <c r="AQ89" s="18">
        <f t="shared" si="102"/>
        <v>93</v>
      </c>
      <c r="AR89" s="18">
        <f>Design!$N$68</f>
        <v>2.5</v>
      </c>
      <c r="AS89" s="18">
        <f t="shared" si="103"/>
        <v>103</v>
      </c>
      <c r="AT89" s="18">
        <v>0</v>
      </c>
      <c r="AU89" s="16">
        <f t="shared" si="104"/>
        <v>7725</v>
      </c>
      <c r="AV89" s="19" t="str">
        <f t="shared" si="105"/>
        <v>N/A</v>
      </c>
      <c r="AW89" s="68">
        <f t="shared" si="106"/>
        <v>93</v>
      </c>
      <c r="AX89" s="18">
        <f>'Ohio Intensities'!J89</f>
        <v>1.2851968827702389</v>
      </c>
      <c r="AY89" s="17">
        <f>Design!$I$24*'Area A'!AX89*Design!$I$23</f>
        <v>2.2105386383648122</v>
      </c>
      <c r="AZ89" s="18">
        <v>0</v>
      </c>
      <c r="BA89" s="18">
        <v>0</v>
      </c>
      <c r="BB89" s="18">
        <f>Design!$I$22</f>
        <v>10</v>
      </c>
      <c r="BC89" s="18">
        <f t="shared" si="107"/>
        <v>2.2105386383648122</v>
      </c>
      <c r="BD89" s="18">
        <f t="shared" si="108"/>
        <v>93</v>
      </c>
      <c r="BE89" s="18">
        <f t="shared" si="109"/>
        <v>2.2105386383648122</v>
      </c>
      <c r="BF89" s="18">
        <f t="shared" si="110"/>
        <v>103</v>
      </c>
      <c r="BG89" s="18">
        <v>0</v>
      </c>
      <c r="BH89" s="18" t="str">
        <f t="shared" si="111"/>
        <v>N/A</v>
      </c>
      <c r="BI89" s="18">
        <f t="shared" si="112"/>
        <v>-0.22105386383648123</v>
      </c>
      <c r="BJ89" s="16">
        <f t="shared" si="113"/>
        <v>22.768547975157567</v>
      </c>
      <c r="BK89" s="17">
        <f>(Design!$N$69-'Area A'!BJ89)/'Area A'!BI89</f>
        <v>90.107214727953306</v>
      </c>
      <c r="BL89" s="18">
        <v>0</v>
      </c>
      <c r="BM89" s="18">
        <v>0</v>
      </c>
      <c r="BN89" s="18">
        <f t="shared" si="114"/>
        <v>90.107214727953306</v>
      </c>
      <c r="BO89" s="18">
        <f t="shared" si="115"/>
        <v>93</v>
      </c>
      <c r="BP89" s="18">
        <f>Design!$N$69</f>
        <v>2.85</v>
      </c>
      <c r="BQ89" s="18">
        <f t="shared" si="116"/>
        <v>103</v>
      </c>
      <c r="BR89" s="18">
        <v>0</v>
      </c>
      <c r="BS89" s="16">
        <f t="shared" si="117"/>
        <v>8806.5</v>
      </c>
      <c r="BT89" s="19" t="str">
        <f t="shared" si="118"/>
        <v>N/A</v>
      </c>
      <c r="BU89" s="68">
        <f t="shared" si="119"/>
        <v>93</v>
      </c>
      <c r="BV89" s="18">
        <f>'Ohio Intensities'!N89</f>
        <v>1.5388292383640378</v>
      </c>
      <c r="BW89" s="17">
        <f>Design!$I$24*'Area A'!BV89*Design!$I$23</f>
        <v>2.6467862899861467</v>
      </c>
      <c r="BX89" s="18">
        <v>0</v>
      </c>
      <c r="BY89" s="18">
        <v>0</v>
      </c>
      <c r="BZ89" s="18">
        <f>Design!$I$22</f>
        <v>10</v>
      </c>
      <c r="CA89" s="18">
        <f t="shared" si="120"/>
        <v>2.6467862899861467</v>
      </c>
      <c r="CB89" s="18">
        <f t="shared" si="121"/>
        <v>93</v>
      </c>
      <c r="CC89" s="18">
        <f t="shared" si="122"/>
        <v>2.6467862899861467</v>
      </c>
      <c r="CD89" s="18">
        <f t="shared" si="123"/>
        <v>103</v>
      </c>
      <c r="CE89" s="18">
        <v>0</v>
      </c>
      <c r="CF89" s="18" t="str">
        <f t="shared" si="124"/>
        <v>N/A</v>
      </c>
      <c r="CG89" s="18">
        <f t="shared" si="125"/>
        <v>-0.26467862899861466</v>
      </c>
      <c r="CH89" s="16">
        <f t="shared" si="126"/>
        <v>27.261898786857309</v>
      </c>
      <c r="CI89" s="17">
        <f>(Design!$N$70-'Area A'!CH89)/'Area A'!CG89</f>
        <v>92.232224714240459</v>
      </c>
      <c r="CJ89" s="18">
        <v>0</v>
      </c>
      <c r="CK89" s="18">
        <v>0</v>
      </c>
      <c r="CL89" s="18">
        <f t="shared" si="127"/>
        <v>92.232224714240459</v>
      </c>
      <c r="CM89" s="18">
        <f t="shared" si="128"/>
        <v>93</v>
      </c>
      <c r="CN89" s="18">
        <f>Design!$N$70</f>
        <v>2.85</v>
      </c>
      <c r="CO89" s="18">
        <f t="shared" si="129"/>
        <v>103</v>
      </c>
      <c r="CP89" s="18">
        <v>0</v>
      </c>
      <c r="CQ89" s="16">
        <f t="shared" si="130"/>
        <v>8806.5</v>
      </c>
      <c r="CR89" s="19" t="str">
        <f t="shared" si="131"/>
        <v>N/A</v>
      </c>
      <c r="CS89" s="68">
        <f t="shared" si="132"/>
        <v>93</v>
      </c>
      <c r="CT89" s="18">
        <f>'Ohio Intensities'!R89</f>
        <v>1.7421112748012604</v>
      </c>
      <c r="CU89" s="17">
        <f>Design!$I$24*'Area A'!CT89*Design!$I$23</f>
        <v>2.9964313926581698</v>
      </c>
      <c r="CV89" s="18">
        <v>0</v>
      </c>
      <c r="CW89" s="18">
        <v>0</v>
      </c>
      <c r="CX89" s="18">
        <f>Design!$I$22</f>
        <v>10</v>
      </c>
      <c r="CY89" s="18">
        <f t="shared" si="133"/>
        <v>2.9964313926581698</v>
      </c>
      <c r="CZ89" s="18">
        <f t="shared" si="134"/>
        <v>93</v>
      </c>
      <c r="DA89" s="18">
        <f t="shared" si="135"/>
        <v>2.9964313926581698</v>
      </c>
      <c r="DB89" s="18">
        <f t="shared" si="136"/>
        <v>103</v>
      </c>
      <c r="DC89" s="18">
        <v>0</v>
      </c>
      <c r="DD89" s="18">
        <f t="shared" si="137"/>
        <v>16720.087171032588</v>
      </c>
      <c r="DE89" s="18">
        <f t="shared" si="138"/>
        <v>-0.29964313926581698</v>
      </c>
      <c r="DF89" s="16">
        <f t="shared" si="139"/>
        <v>30.86324334437915</v>
      </c>
      <c r="DG89" s="17">
        <f>(Design!$N$71-'Area A'!DF89)/'Area A'!DE89</f>
        <v>93.488685951618834</v>
      </c>
      <c r="DH89" s="18">
        <v>0</v>
      </c>
      <c r="DI89" s="18">
        <v>0</v>
      </c>
      <c r="DJ89" s="18">
        <f t="shared" si="140"/>
        <v>93.488685951618834</v>
      </c>
      <c r="DK89" s="18">
        <f t="shared" si="141"/>
        <v>93.488685951618834</v>
      </c>
      <c r="DL89" s="18">
        <f>Design!$N$71</f>
        <v>2.85</v>
      </c>
      <c r="DM89" s="18">
        <f t="shared" si="142"/>
        <v>103</v>
      </c>
      <c r="DN89" s="18">
        <v>0</v>
      </c>
      <c r="DO89" s="16">
        <f t="shared" si="143"/>
        <v>8806.5</v>
      </c>
      <c r="DP89" s="19">
        <f t="shared" si="144"/>
        <v>7913.5871710325882</v>
      </c>
      <c r="DQ89" s="68">
        <f t="shared" si="145"/>
        <v>93</v>
      </c>
      <c r="DR89" s="18">
        <f>'Ohio Intensities'!V89</f>
        <v>1.9508353601084152</v>
      </c>
      <c r="DS89" s="17">
        <f>Design!$I$24*'Area A'!DR89*Design!$I$23</f>
        <v>3.3554368193864761</v>
      </c>
      <c r="DT89" s="18">
        <v>0</v>
      </c>
      <c r="DU89" s="18">
        <v>0</v>
      </c>
      <c r="DV89" s="18">
        <f>Design!$I$22</f>
        <v>10</v>
      </c>
      <c r="DW89" s="18">
        <f t="shared" si="146"/>
        <v>3.3554368193864761</v>
      </c>
      <c r="DX89" s="18">
        <f t="shared" si="147"/>
        <v>93</v>
      </c>
      <c r="DY89" s="18">
        <f t="shared" si="148"/>
        <v>3.3554368193864761</v>
      </c>
      <c r="DZ89" s="18">
        <f t="shared" si="149"/>
        <v>103</v>
      </c>
      <c r="EA89" s="18">
        <v>0</v>
      </c>
      <c r="EB89" s="18">
        <f t="shared" si="150"/>
        <v>18723.337452176536</v>
      </c>
      <c r="EC89" s="18">
        <f t="shared" si="151"/>
        <v>-0.33554368193864759</v>
      </c>
      <c r="ED89" s="16">
        <f t="shared" si="152"/>
        <v>34.560999239680697</v>
      </c>
      <c r="EE89" s="17">
        <f>(Design!$N$72-'Area A'!ED89)/'Area A'!EC89</f>
        <v>94.506321968174888</v>
      </c>
      <c r="EF89" s="18">
        <v>0</v>
      </c>
      <c r="EG89" s="18">
        <v>0</v>
      </c>
      <c r="EH89" s="18">
        <f t="shared" si="153"/>
        <v>94.506321968174888</v>
      </c>
      <c r="EI89" s="18">
        <f t="shared" si="154"/>
        <v>94.506321968174888</v>
      </c>
      <c r="EJ89" s="18">
        <f>Design!$N$72</f>
        <v>2.85</v>
      </c>
      <c r="EK89" s="18">
        <f t="shared" si="155"/>
        <v>103</v>
      </c>
      <c r="EL89" s="18">
        <v>0</v>
      </c>
      <c r="EM89" s="16">
        <f t="shared" si="156"/>
        <v>8806.5</v>
      </c>
      <c r="EN89" s="19">
        <f t="shared" si="157"/>
        <v>9916.8374521765363</v>
      </c>
      <c r="EO89" s="19">
        <f t="shared" si="158"/>
        <v>93</v>
      </c>
    </row>
    <row r="90" spans="1:145" x14ac:dyDescent="0.25">
      <c r="A90" s="68">
        <f t="shared" si="159"/>
        <v>94</v>
      </c>
      <c r="B90" s="18">
        <f>'Ohio Intensities'!B90</f>
        <v>0.86191486031679743</v>
      </c>
      <c r="C90" s="17">
        <f>Design!$I$24*'Area A'!B90*Design!$I$23</f>
        <v>1.4824935597448925</v>
      </c>
      <c r="D90" s="18">
        <v>0</v>
      </c>
      <c r="E90" s="18">
        <v>0</v>
      </c>
      <c r="F90" s="18">
        <f>Design!$I$22</f>
        <v>10</v>
      </c>
      <c r="G90" s="18">
        <f t="shared" si="83"/>
        <v>1.4824935597448925</v>
      </c>
      <c r="H90" s="18">
        <f t="shared" si="84"/>
        <v>94</v>
      </c>
      <c r="I90" s="18">
        <f t="shared" si="85"/>
        <v>1.4824935597448925</v>
      </c>
      <c r="J90" s="18">
        <f t="shared" si="86"/>
        <v>104</v>
      </c>
      <c r="K90" s="18">
        <v>0</v>
      </c>
      <c r="L90" s="18" t="str">
        <f t="shared" si="87"/>
        <v>N/A</v>
      </c>
      <c r="M90" s="18">
        <f t="shared" si="88"/>
        <v>-0.14824935597448924</v>
      </c>
      <c r="N90" s="16">
        <f t="shared" si="89"/>
        <v>15.417933021346881</v>
      </c>
      <c r="O90" s="17">
        <f>(Design!$N$67-'Area A'!N90)/'Area A'!M90</f>
        <v>90.171946673732847</v>
      </c>
      <c r="P90" s="18">
        <v>0</v>
      </c>
      <c r="Q90" s="18">
        <v>0</v>
      </c>
      <c r="R90" s="18">
        <f t="shared" si="90"/>
        <v>90.171946673732847</v>
      </c>
      <c r="S90" s="18">
        <f t="shared" si="91"/>
        <v>94</v>
      </c>
      <c r="T90" s="18">
        <f>Design!$N$67</f>
        <v>2.0499999999999998</v>
      </c>
      <c r="U90" s="18">
        <f t="shared" si="81"/>
        <v>104</v>
      </c>
      <c r="V90" s="18">
        <v>0</v>
      </c>
      <c r="W90" s="16">
        <f t="shared" si="92"/>
        <v>6396</v>
      </c>
      <c r="X90" s="19" t="str">
        <f t="shared" si="93"/>
        <v>N/A</v>
      </c>
      <c r="Y90" s="68">
        <f t="shared" si="82"/>
        <v>94</v>
      </c>
      <c r="Z90" s="18">
        <f>'Ohio Intensities'!F90</f>
        <v>1.0923902681276163</v>
      </c>
      <c r="AA90" s="17">
        <f>Design!$I$24*'Area A'!Z90*Design!$I$23</f>
        <v>1.8789112611795011</v>
      </c>
      <c r="AB90" s="18">
        <v>0</v>
      </c>
      <c r="AC90" s="18">
        <v>0</v>
      </c>
      <c r="AD90" s="18">
        <f>Design!$I$22</f>
        <v>10</v>
      </c>
      <c r="AE90" s="18">
        <f t="shared" si="94"/>
        <v>1.8789112611795011</v>
      </c>
      <c r="AF90" s="18">
        <f t="shared" si="95"/>
        <v>94</v>
      </c>
      <c r="AG90" s="18">
        <f t="shared" si="96"/>
        <v>1.8789112611795011</v>
      </c>
      <c r="AH90" s="18">
        <f t="shared" si="97"/>
        <v>104</v>
      </c>
      <c r="AI90" s="18">
        <v>0</v>
      </c>
      <c r="AJ90" s="18" t="str">
        <f t="shared" si="98"/>
        <v>N/A</v>
      </c>
      <c r="AK90" s="18">
        <f t="shared" si="99"/>
        <v>-0.18789112611795011</v>
      </c>
      <c r="AL90" s="16">
        <f t="shared" si="100"/>
        <v>19.54067711626681</v>
      </c>
      <c r="AM90" s="17">
        <f>(Design!$N$68-'Area A'!AL90)/'Area A'!AK90</f>
        <v>90.694422181329585</v>
      </c>
      <c r="AN90" s="18">
        <v>0</v>
      </c>
      <c r="AO90" s="18">
        <v>0</v>
      </c>
      <c r="AP90" s="18">
        <f t="shared" si="101"/>
        <v>90.694422181329585</v>
      </c>
      <c r="AQ90" s="18">
        <f t="shared" si="102"/>
        <v>94</v>
      </c>
      <c r="AR90" s="18">
        <f>Design!$N$68</f>
        <v>2.5</v>
      </c>
      <c r="AS90" s="18">
        <f t="shared" si="103"/>
        <v>104</v>
      </c>
      <c r="AT90" s="18">
        <v>0</v>
      </c>
      <c r="AU90" s="16">
        <f t="shared" si="104"/>
        <v>7800</v>
      </c>
      <c r="AV90" s="19" t="str">
        <f t="shared" si="105"/>
        <v>N/A</v>
      </c>
      <c r="AW90" s="68">
        <f t="shared" si="106"/>
        <v>94</v>
      </c>
      <c r="AX90" s="18">
        <f>'Ohio Intensities'!J90</f>
        <v>1.2748830450351512</v>
      </c>
      <c r="AY90" s="17">
        <f>Design!$I$24*'Area A'!AX90*Design!$I$23</f>
        <v>2.1927988374604612</v>
      </c>
      <c r="AZ90" s="18">
        <v>0</v>
      </c>
      <c r="BA90" s="18">
        <v>0</v>
      </c>
      <c r="BB90" s="18">
        <f>Design!$I$22</f>
        <v>10</v>
      </c>
      <c r="BC90" s="18">
        <f t="shared" si="107"/>
        <v>2.1927988374604612</v>
      </c>
      <c r="BD90" s="18">
        <f t="shared" si="108"/>
        <v>94</v>
      </c>
      <c r="BE90" s="18">
        <f t="shared" si="109"/>
        <v>2.1927988374604612</v>
      </c>
      <c r="BF90" s="18">
        <f t="shared" si="110"/>
        <v>104</v>
      </c>
      <c r="BG90" s="18">
        <v>0</v>
      </c>
      <c r="BH90" s="18" t="str">
        <f t="shared" si="111"/>
        <v>N/A</v>
      </c>
      <c r="BI90" s="18">
        <f t="shared" si="112"/>
        <v>-0.21927988374604612</v>
      </c>
      <c r="BJ90" s="16">
        <f t="shared" si="113"/>
        <v>22.805107909588799</v>
      </c>
      <c r="BK90" s="17">
        <f>(Design!$N$69-'Area A'!BJ90)/'Area A'!BI90</f>
        <v>91.002911752266982</v>
      </c>
      <c r="BL90" s="18">
        <v>0</v>
      </c>
      <c r="BM90" s="18">
        <v>0</v>
      </c>
      <c r="BN90" s="18">
        <f t="shared" si="114"/>
        <v>91.002911752266982</v>
      </c>
      <c r="BO90" s="18">
        <f t="shared" si="115"/>
        <v>94</v>
      </c>
      <c r="BP90" s="18">
        <f>Design!$N$69</f>
        <v>2.85</v>
      </c>
      <c r="BQ90" s="18">
        <f t="shared" si="116"/>
        <v>104</v>
      </c>
      <c r="BR90" s="18">
        <v>0</v>
      </c>
      <c r="BS90" s="16">
        <f t="shared" si="117"/>
        <v>8892</v>
      </c>
      <c r="BT90" s="19" t="str">
        <f t="shared" si="118"/>
        <v>N/A</v>
      </c>
      <c r="BU90" s="68">
        <f t="shared" si="119"/>
        <v>94</v>
      </c>
      <c r="BV90" s="18">
        <f>'Ohio Intensities'!N90</f>
        <v>1.52693287678682</v>
      </c>
      <c r="BW90" s="17">
        <f>Design!$I$24*'Area A'!BV90*Design!$I$23</f>
        <v>2.6263245480733319</v>
      </c>
      <c r="BX90" s="18">
        <v>0</v>
      </c>
      <c r="BY90" s="18">
        <v>0</v>
      </c>
      <c r="BZ90" s="18">
        <f>Design!$I$22</f>
        <v>10</v>
      </c>
      <c r="CA90" s="18">
        <f t="shared" si="120"/>
        <v>2.6263245480733319</v>
      </c>
      <c r="CB90" s="18">
        <f t="shared" si="121"/>
        <v>94</v>
      </c>
      <c r="CC90" s="18">
        <f t="shared" si="122"/>
        <v>2.6263245480733319</v>
      </c>
      <c r="CD90" s="18">
        <f t="shared" si="123"/>
        <v>104</v>
      </c>
      <c r="CE90" s="18">
        <v>0</v>
      </c>
      <c r="CF90" s="18" t="str">
        <f t="shared" si="124"/>
        <v>N/A</v>
      </c>
      <c r="CG90" s="18">
        <f t="shared" si="125"/>
        <v>-0.26263245480733322</v>
      </c>
      <c r="CH90" s="16">
        <f t="shared" si="126"/>
        <v>27.313775299962654</v>
      </c>
      <c r="CI90" s="17">
        <f>(Design!$N$70-'Area A'!CH90)/'Area A'!CG90</f>
        <v>93.14833278282093</v>
      </c>
      <c r="CJ90" s="18">
        <v>0</v>
      </c>
      <c r="CK90" s="18">
        <v>0</v>
      </c>
      <c r="CL90" s="18">
        <f t="shared" si="127"/>
        <v>93.14833278282093</v>
      </c>
      <c r="CM90" s="18">
        <f t="shared" si="128"/>
        <v>94</v>
      </c>
      <c r="CN90" s="18">
        <f>Design!$N$70</f>
        <v>2.85</v>
      </c>
      <c r="CO90" s="18">
        <f t="shared" si="129"/>
        <v>104</v>
      </c>
      <c r="CP90" s="18">
        <v>0</v>
      </c>
      <c r="CQ90" s="16">
        <f t="shared" si="130"/>
        <v>8892</v>
      </c>
      <c r="CR90" s="19" t="str">
        <f t="shared" si="131"/>
        <v>N/A</v>
      </c>
      <c r="CS90" s="68">
        <f t="shared" si="132"/>
        <v>94</v>
      </c>
      <c r="CT90" s="18">
        <f>'Ohio Intensities'!R90</f>
        <v>1.7290921421498358</v>
      </c>
      <c r="CU90" s="17">
        <f>Design!$I$24*'Area A'!CT90*Design!$I$23</f>
        <v>2.9740384844977195</v>
      </c>
      <c r="CV90" s="18">
        <v>0</v>
      </c>
      <c r="CW90" s="18">
        <v>0</v>
      </c>
      <c r="CX90" s="18">
        <f>Design!$I$22</f>
        <v>10</v>
      </c>
      <c r="CY90" s="18">
        <f t="shared" si="133"/>
        <v>2.9740384844977195</v>
      </c>
      <c r="CZ90" s="18">
        <f t="shared" si="134"/>
        <v>94</v>
      </c>
      <c r="DA90" s="18">
        <f t="shared" si="135"/>
        <v>2.9740384844977195</v>
      </c>
      <c r="DB90" s="18">
        <f t="shared" si="136"/>
        <v>104</v>
      </c>
      <c r="DC90" s="18">
        <v>0</v>
      </c>
      <c r="DD90" s="18">
        <f t="shared" si="137"/>
        <v>16773.577052567136</v>
      </c>
      <c r="DE90" s="18">
        <f t="shared" si="138"/>
        <v>-0.29740384844977197</v>
      </c>
      <c r="DF90" s="16">
        <f t="shared" si="139"/>
        <v>30.930000238776284</v>
      </c>
      <c r="DG90" s="17">
        <f>(Design!$N$71-'Area A'!DF90)/'Area A'!DE90</f>
        <v>94.41707087902283</v>
      </c>
      <c r="DH90" s="18">
        <v>0</v>
      </c>
      <c r="DI90" s="18">
        <v>0</v>
      </c>
      <c r="DJ90" s="18">
        <f t="shared" si="140"/>
        <v>94.41707087902283</v>
      </c>
      <c r="DK90" s="18">
        <f t="shared" si="141"/>
        <v>94.41707087902283</v>
      </c>
      <c r="DL90" s="18">
        <f>Design!$N$71</f>
        <v>2.85</v>
      </c>
      <c r="DM90" s="18">
        <f t="shared" si="142"/>
        <v>104</v>
      </c>
      <c r="DN90" s="18">
        <v>0</v>
      </c>
      <c r="DO90" s="16">
        <f t="shared" si="143"/>
        <v>8892</v>
      </c>
      <c r="DP90" s="19">
        <f t="shared" si="144"/>
        <v>7881.577052567136</v>
      </c>
      <c r="DQ90" s="68">
        <f t="shared" si="145"/>
        <v>94</v>
      </c>
      <c r="DR90" s="18">
        <f>'Ohio Intensities'!V90</f>
        <v>1.9367428422749837</v>
      </c>
      <c r="DS90" s="17">
        <f>Design!$I$24*'Area A'!DR90*Design!$I$23</f>
        <v>3.3311976887129742</v>
      </c>
      <c r="DT90" s="18">
        <v>0</v>
      </c>
      <c r="DU90" s="18">
        <v>0</v>
      </c>
      <c r="DV90" s="18">
        <f>Design!$I$22</f>
        <v>10</v>
      </c>
      <c r="DW90" s="18">
        <f t="shared" si="146"/>
        <v>3.3311976887129742</v>
      </c>
      <c r="DX90" s="18">
        <f t="shared" si="147"/>
        <v>94</v>
      </c>
      <c r="DY90" s="18">
        <f t="shared" si="148"/>
        <v>3.3311976887129742</v>
      </c>
      <c r="DZ90" s="18">
        <f t="shared" si="149"/>
        <v>104</v>
      </c>
      <c r="EA90" s="18">
        <v>0</v>
      </c>
      <c r="EB90" s="18">
        <f t="shared" si="150"/>
        <v>18787.954964341174</v>
      </c>
      <c r="EC90" s="18">
        <f t="shared" si="151"/>
        <v>-0.33311976887129741</v>
      </c>
      <c r="ED90" s="16">
        <f t="shared" si="152"/>
        <v>34.644455962614927</v>
      </c>
      <c r="EE90" s="17">
        <f>(Design!$N$72-'Area A'!ED90)/'Area A'!EC90</f>
        <v>95.444518559626175</v>
      </c>
      <c r="EF90" s="18">
        <v>0</v>
      </c>
      <c r="EG90" s="18">
        <v>0</v>
      </c>
      <c r="EH90" s="18">
        <f t="shared" si="153"/>
        <v>95.444518559626175</v>
      </c>
      <c r="EI90" s="18">
        <f t="shared" si="154"/>
        <v>95.444518559626175</v>
      </c>
      <c r="EJ90" s="18">
        <f>Design!$N$72</f>
        <v>2.85</v>
      </c>
      <c r="EK90" s="18">
        <f t="shared" si="155"/>
        <v>104</v>
      </c>
      <c r="EL90" s="18">
        <v>0</v>
      </c>
      <c r="EM90" s="16">
        <f t="shared" si="156"/>
        <v>8892.0000000000018</v>
      </c>
      <c r="EN90" s="19">
        <f t="shared" si="157"/>
        <v>9895.9549643411719</v>
      </c>
      <c r="EO90" s="19">
        <f t="shared" si="158"/>
        <v>94</v>
      </c>
    </row>
    <row r="91" spans="1:145" x14ac:dyDescent="0.25">
      <c r="A91" s="68">
        <f t="shared" si="159"/>
        <v>95</v>
      </c>
      <c r="B91" s="18">
        <f>'Ohio Intensities'!B91</f>
        <v>0.85479093141792206</v>
      </c>
      <c r="C91" s="17">
        <f>Design!$I$24*'Area A'!B91*Design!$I$23</f>
        <v>1.4702404020388269</v>
      </c>
      <c r="D91" s="18">
        <v>0</v>
      </c>
      <c r="E91" s="18">
        <v>0</v>
      </c>
      <c r="F91" s="18">
        <f>Design!$I$22</f>
        <v>10</v>
      </c>
      <c r="G91" s="18">
        <f t="shared" si="83"/>
        <v>1.4702404020388269</v>
      </c>
      <c r="H91" s="18">
        <f t="shared" si="84"/>
        <v>95</v>
      </c>
      <c r="I91" s="18">
        <f t="shared" si="85"/>
        <v>1.4702404020388269</v>
      </c>
      <c r="J91" s="18">
        <f t="shared" si="86"/>
        <v>105</v>
      </c>
      <c r="K91" s="18">
        <v>0</v>
      </c>
      <c r="L91" s="18" t="str">
        <f t="shared" si="87"/>
        <v>N/A</v>
      </c>
      <c r="M91" s="18">
        <f t="shared" si="88"/>
        <v>-0.14702404020388268</v>
      </c>
      <c r="N91" s="16">
        <f t="shared" si="89"/>
        <v>15.437524221407683</v>
      </c>
      <c r="O91" s="17">
        <f>(Design!$N$67-'Area A'!N91)/'Area A'!M91</f>
        <v>91.056702038950903</v>
      </c>
      <c r="P91" s="18">
        <v>0</v>
      </c>
      <c r="Q91" s="18">
        <v>0</v>
      </c>
      <c r="R91" s="18">
        <f t="shared" si="90"/>
        <v>91.056702038950903</v>
      </c>
      <c r="S91" s="18">
        <f t="shared" si="91"/>
        <v>95</v>
      </c>
      <c r="T91" s="18">
        <f>Design!$N$67</f>
        <v>2.0499999999999998</v>
      </c>
      <c r="U91" s="18">
        <f t="shared" si="81"/>
        <v>105</v>
      </c>
      <c r="V91" s="18">
        <v>0</v>
      </c>
      <c r="W91" s="16">
        <f t="shared" si="92"/>
        <v>6457.4999999999991</v>
      </c>
      <c r="X91" s="19" t="str">
        <f t="shared" si="93"/>
        <v>N/A</v>
      </c>
      <c r="Y91" s="68">
        <f t="shared" si="82"/>
        <v>95</v>
      </c>
      <c r="Z91" s="18">
        <f>'Ohio Intensities'!F91</f>
        <v>1.0835514600638219</v>
      </c>
      <c r="AA91" s="17">
        <f>Design!$I$24*'Area A'!Z91*Design!$I$23</f>
        <v>1.8637085113097747</v>
      </c>
      <c r="AB91" s="18">
        <v>0</v>
      </c>
      <c r="AC91" s="18">
        <v>0</v>
      </c>
      <c r="AD91" s="18">
        <f>Design!$I$22</f>
        <v>10</v>
      </c>
      <c r="AE91" s="18">
        <f t="shared" si="94"/>
        <v>1.8637085113097747</v>
      </c>
      <c r="AF91" s="18">
        <f t="shared" si="95"/>
        <v>95</v>
      </c>
      <c r="AG91" s="18">
        <f t="shared" si="96"/>
        <v>1.8637085113097747</v>
      </c>
      <c r="AH91" s="18">
        <f t="shared" si="97"/>
        <v>105</v>
      </c>
      <c r="AI91" s="18">
        <v>0</v>
      </c>
      <c r="AJ91" s="18" t="str">
        <f t="shared" si="98"/>
        <v>N/A</v>
      </c>
      <c r="AK91" s="18">
        <f t="shared" si="99"/>
        <v>-0.18637085113097746</v>
      </c>
      <c r="AL91" s="16">
        <f t="shared" si="100"/>
        <v>19.568939368752631</v>
      </c>
      <c r="AM91" s="17">
        <f>(Design!$N$68-'Area A'!AL91)/'Area A'!AK91</f>
        <v>91.585885159460602</v>
      </c>
      <c r="AN91" s="18">
        <v>0</v>
      </c>
      <c r="AO91" s="18">
        <v>0</v>
      </c>
      <c r="AP91" s="18">
        <f t="shared" si="101"/>
        <v>91.585885159460602</v>
      </c>
      <c r="AQ91" s="18">
        <f t="shared" si="102"/>
        <v>95</v>
      </c>
      <c r="AR91" s="18">
        <f>Design!$N$68</f>
        <v>2.5</v>
      </c>
      <c r="AS91" s="18">
        <f t="shared" si="103"/>
        <v>105</v>
      </c>
      <c r="AT91" s="18">
        <v>0</v>
      </c>
      <c r="AU91" s="16">
        <f t="shared" si="104"/>
        <v>7875</v>
      </c>
      <c r="AV91" s="19" t="str">
        <f t="shared" si="105"/>
        <v>N/A</v>
      </c>
      <c r="AW91" s="68">
        <f t="shared" si="106"/>
        <v>95</v>
      </c>
      <c r="AX91" s="18">
        <f>'Ohio Intensities'!J91</f>
        <v>1.2647485688339457</v>
      </c>
      <c r="AY91" s="17">
        <f>Design!$I$24*'Area A'!AX91*Design!$I$23</f>
        <v>2.1753675383943878</v>
      </c>
      <c r="AZ91" s="18">
        <v>0</v>
      </c>
      <c r="BA91" s="18">
        <v>0</v>
      </c>
      <c r="BB91" s="18">
        <f>Design!$I$22</f>
        <v>10</v>
      </c>
      <c r="BC91" s="18">
        <f t="shared" si="107"/>
        <v>2.1753675383943878</v>
      </c>
      <c r="BD91" s="18">
        <f t="shared" si="108"/>
        <v>95</v>
      </c>
      <c r="BE91" s="18">
        <f t="shared" si="109"/>
        <v>2.1753675383943878</v>
      </c>
      <c r="BF91" s="18">
        <f t="shared" si="110"/>
        <v>105</v>
      </c>
      <c r="BG91" s="18">
        <v>0</v>
      </c>
      <c r="BH91" s="18" t="str">
        <f t="shared" si="111"/>
        <v>N/A</v>
      </c>
      <c r="BI91" s="18">
        <f t="shared" si="112"/>
        <v>-0.21753675383943877</v>
      </c>
      <c r="BJ91" s="16">
        <f t="shared" si="113"/>
        <v>22.84135915314107</v>
      </c>
      <c r="BK91" s="17">
        <f>(Design!$N$69-'Area A'!BJ91)/'Area A'!BI91</f>
        <v>91.898765612253499</v>
      </c>
      <c r="BL91" s="18">
        <v>0</v>
      </c>
      <c r="BM91" s="18">
        <v>0</v>
      </c>
      <c r="BN91" s="18">
        <f t="shared" si="114"/>
        <v>91.898765612253499</v>
      </c>
      <c r="BO91" s="18">
        <f t="shared" si="115"/>
        <v>95</v>
      </c>
      <c r="BP91" s="18">
        <f>Design!$N$69</f>
        <v>2.85</v>
      </c>
      <c r="BQ91" s="18">
        <f t="shared" si="116"/>
        <v>105</v>
      </c>
      <c r="BR91" s="18">
        <v>0</v>
      </c>
      <c r="BS91" s="16">
        <f t="shared" si="117"/>
        <v>8977.5</v>
      </c>
      <c r="BT91" s="19" t="str">
        <f t="shared" si="118"/>
        <v>N/A</v>
      </c>
      <c r="BU91" s="68">
        <f t="shared" si="119"/>
        <v>95</v>
      </c>
      <c r="BV91" s="18">
        <f>'Ohio Intensities'!N91</f>
        <v>1.5152399455941936</v>
      </c>
      <c r="BW91" s="17">
        <f>Design!$I$24*'Area A'!BV91*Design!$I$23</f>
        <v>2.6062127064220149</v>
      </c>
      <c r="BX91" s="18">
        <v>0</v>
      </c>
      <c r="BY91" s="18">
        <v>0</v>
      </c>
      <c r="BZ91" s="18">
        <f>Design!$I$22</f>
        <v>10</v>
      </c>
      <c r="CA91" s="18">
        <f t="shared" si="120"/>
        <v>2.6062127064220149</v>
      </c>
      <c r="CB91" s="18">
        <f t="shared" si="121"/>
        <v>95</v>
      </c>
      <c r="CC91" s="18">
        <f t="shared" si="122"/>
        <v>2.6062127064220149</v>
      </c>
      <c r="CD91" s="18">
        <f t="shared" si="123"/>
        <v>105</v>
      </c>
      <c r="CE91" s="18">
        <v>0</v>
      </c>
      <c r="CF91" s="18" t="str">
        <f t="shared" si="124"/>
        <v>N/A</v>
      </c>
      <c r="CG91" s="18">
        <f t="shared" si="125"/>
        <v>-0.26062127064220147</v>
      </c>
      <c r="CH91" s="16">
        <f t="shared" si="126"/>
        <v>27.365233417431153</v>
      </c>
      <c r="CI91" s="17">
        <f>(Design!$N$70-'Area A'!CH91)/'Area A'!CG91</f>
        <v>94.064591723548631</v>
      </c>
      <c r="CJ91" s="18">
        <v>0</v>
      </c>
      <c r="CK91" s="18">
        <v>0</v>
      </c>
      <c r="CL91" s="18">
        <f t="shared" si="127"/>
        <v>94.064591723548631</v>
      </c>
      <c r="CM91" s="18">
        <f t="shared" si="128"/>
        <v>95</v>
      </c>
      <c r="CN91" s="18">
        <f>Design!$N$70</f>
        <v>2.85</v>
      </c>
      <c r="CO91" s="18">
        <f t="shared" si="129"/>
        <v>105</v>
      </c>
      <c r="CP91" s="18">
        <v>0</v>
      </c>
      <c r="CQ91" s="16">
        <f t="shared" si="130"/>
        <v>8977.5</v>
      </c>
      <c r="CR91" s="19" t="str">
        <f t="shared" si="131"/>
        <v>N/A</v>
      </c>
      <c r="CS91" s="68">
        <f t="shared" si="132"/>
        <v>95</v>
      </c>
      <c r="CT91" s="18">
        <f>'Ohio Intensities'!R91</f>
        <v>1.7162926230986888</v>
      </c>
      <c r="CU91" s="17">
        <f>Design!$I$24*'Area A'!CT91*Design!$I$23</f>
        <v>2.9520233117297465</v>
      </c>
      <c r="CV91" s="18">
        <v>0</v>
      </c>
      <c r="CW91" s="18">
        <v>0</v>
      </c>
      <c r="CX91" s="18">
        <f>Design!$I$22</f>
        <v>10</v>
      </c>
      <c r="CY91" s="18">
        <f t="shared" si="133"/>
        <v>2.9520233117297465</v>
      </c>
      <c r="CZ91" s="18">
        <f t="shared" si="134"/>
        <v>95</v>
      </c>
      <c r="DA91" s="18">
        <f t="shared" si="135"/>
        <v>2.9520233117297465</v>
      </c>
      <c r="DB91" s="18">
        <f t="shared" si="136"/>
        <v>105</v>
      </c>
      <c r="DC91" s="18">
        <v>0</v>
      </c>
      <c r="DD91" s="18">
        <f t="shared" si="137"/>
        <v>16826.532876859557</v>
      </c>
      <c r="DE91" s="18">
        <f t="shared" si="138"/>
        <v>-0.29520233117297467</v>
      </c>
      <c r="DF91" s="16">
        <f t="shared" si="139"/>
        <v>30.996244773162342</v>
      </c>
      <c r="DG91" s="17">
        <f>(Design!$N$71-'Area A'!DF91)/'Area A'!DE91</f>
        <v>95.345604695343567</v>
      </c>
      <c r="DH91" s="18">
        <v>0</v>
      </c>
      <c r="DI91" s="18">
        <v>0</v>
      </c>
      <c r="DJ91" s="18">
        <f t="shared" si="140"/>
        <v>95.345604695343567</v>
      </c>
      <c r="DK91" s="18">
        <f t="shared" si="141"/>
        <v>95.345604695343567</v>
      </c>
      <c r="DL91" s="18">
        <f>Design!$N$71</f>
        <v>2.85</v>
      </c>
      <c r="DM91" s="18">
        <f t="shared" si="142"/>
        <v>105</v>
      </c>
      <c r="DN91" s="18">
        <v>0</v>
      </c>
      <c r="DO91" s="16">
        <f t="shared" si="143"/>
        <v>8977.5</v>
      </c>
      <c r="DP91" s="19">
        <f t="shared" si="144"/>
        <v>7849.0328768595573</v>
      </c>
      <c r="DQ91" s="68">
        <f t="shared" si="145"/>
        <v>95</v>
      </c>
      <c r="DR91" s="18">
        <f>'Ohio Intensities'!V91</f>
        <v>1.9228848955814848</v>
      </c>
      <c r="DS91" s="17">
        <f>Design!$I$24*'Area A'!DR91*Design!$I$23</f>
        <v>3.3073620204001557</v>
      </c>
      <c r="DT91" s="18">
        <v>0</v>
      </c>
      <c r="DU91" s="18">
        <v>0</v>
      </c>
      <c r="DV91" s="18">
        <f>Design!$I$22</f>
        <v>10</v>
      </c>
      <c r="DW91" s="18">
        <f t="shared" si="146"/>
        <v>3.3073620204001557</v>
      </c>
      <c r="DX91" s="18">
        <f t="shared" si="147"/>
        <v>95</v>
      </c>
      <c r="DY91" s="18">
        <f t="shared" si="148"/>
        <v>3.3073620204001557</v>
      </c>
      <c r="DZ91" s="18">
        <f t="shared" si="149"/>
        <v>105</v>
      </c>
      <c r="EA91" s="18">
        <v>0</v>
      </c>
      <c r="EB91" s="18">
        <f t="shared" si="150"/>
        <v>18851.963516280892</v>
      </c>
      <c r="EC91" s="18">
        <f t="shared" si="151"/>
        <v>-0.33073620204001558</v>
      </c>
      <c r="ED91" s="16">
        <f t="shared" si="152"/>
        <v>34.727301214201631</v>
      </c>
      <c r="EE91" s="17">
        <f>(Design!$N$72-'Area A'!ED91)/'Area A'!EC91</f>
        <v>96.382860471817395</v>
      </c>
      <c r="EF91" s="18">
        <v>0</v>
      </c>
      <c r="EG91" s="18">
        <v>0</v>
      </c>
      <c r="EH91" s="18">
        <f t="shared" si="153"/>
        <v>96.382860471817395</v>
      </c>
      <c r="EI91" s="18">
        <f t="shared" si="154"/>
        <v>96.382860471817395</v>
      </c>
      <c r="EJ91" s="18">
        <f>Design!$N$72</f>
        <v>2.85</v>
      </c>
      <c r="EK91" s="18">
        <f t="shared" si="155"/>
        <v>105</v>
      </c>
      <c r="EL91" s="18">
        <v>0</v>
      </c>
      <c r="EM91" s="16">
        <f t="shared" si="156"/>
        <v>8977.5000000000018</v>
      </c>
      <c r="EN91" s="19">
        <f t="shared" si="157"/>
        <v>9874.46351628089</v>
      </c>
      <c r="EO91" s="19">
        <f t="shared" si="158"/>
        <v>95</v>
      </c>
    </row>
    <row r="92" spans="1:145" x14ac:dyDescent="0.25">
      <c r="A92" s="68">
        <f t="shared" si="159"/>
        <v>96</v>
      </c>
      <c r="B92" s="18">
        <f>'Ohio Intensities'!B92</f>
        <v>0.84779321511505068</v>
      </c>
      <c r="C92" s="17">
        <f>Design!$I$24*'Area A'!B92*Design!$I$23</f>
        <v>1.4582043299978882</v>
      </c>
      <c r="D92" s="18">
        <v>0</v>
      </c>
      <c r="E92" s="18">
        <v>0</v>
      </c>
      <c r="F92" s="18">
        <f>Design!$I$22</f>
        <v>10</v>
      </c>
      <c r="G92" s="18">
        <f t="shared" si="83"/>
        <v>1.4582043299978882</v>
      </c>
      <c r="H92" s="18">
        <f t="shared" si="84"/>
        <v>96</v>
      </c>
      <c r="I92" s="18">
        <f t="shared" si="85"/>
        <v>1.4582043299978882</v>
      </c>
      <c r="J92" s="18">
        <f t="shared" si="86"/>
        <v>106</v>
      </c>
      <c r="K92" s="18">
        <v>0</v>
      </c>
      <c r="L92" s="18" t="str">
        <f t="shared" si="87"/>
        <v>N/A</v>
      </c>
      <c r="M92" s="18">
        <f t="shared" si="88"/>
        <v>-0.14582043299978881</v>
      </c>
      <c r="N92" s="16">
        <f t="shared" si="89"/>
        <v>15.456965897977614</v>
      </c>
      <c r="O92" s="17">
        <f>(Design!$N$67-'Area A'!N92)/'Area A'!M92</f>
        <v>91.941613546004433</v>
      </c>
      <c r="P92" s="18">
        <v>0</v>
      </c>
      <c r="Q92" s="18">
        <v>0</v>
      </c>
      <c r="R92" s="18">
        <f t="shared" si="90"/>
        <v>91.941613546004433</v>
      </c>
      <c r="S92" s="18">
        <f t="shared" si="91"/>
        <v>96</v>
      </c>
      <c r="T92" s="18">
        <f>Design!$N$67</f>
        <v>2.0499999999999998</v>
      </c>
      <c r="U92" s="18">
        <f t="shared" si="81"/>
        <v>106</v>
      </c>
      <c r="V92" s="18">
        <v>0</v>
      </c>
      <c r="W92" s="16">
        <f t="shared" si="92"/>
        <v>6518.9999999999991</v>
      </c>
      <c r="X92" s="19" t="str">
        <f t="shared" si="93"/>
        <v>N/A</v>
      </c>
      <c r="Y92" s="68">
        <f t="shared" si="82"/>
        <v>96</v>
      </c>
      <c r="Z92" s="18">
        <f>'Ohio Intensities'!F92</f>
        <v>1.0748667429678576</v>
      </c>
      <c r="AA92" s="17">
        <f>Design!$I$24*'Area A'!Z92*Design!$I$23</f>
        <v>1.8487707979047161</v>
      </c>
      <c r="AB92" s="18">
        <v>0</v>
      </c>
      <c r="AC92" s="18">
        <v>0</v>
      </c>
      <c r="AD92" s="18">
        <f>Design!$I$22</f>
        <v>10</v>
      </c>
      <c r="AE92" s="18">
        <f t="shared" si="94"/>
        <v>1.8487707979047161</v>
      </c>
      <c r="AF92" s="18">
        <f t="shared" si="95"/>
        <v>96</v>
      </c>
      <c r="AG92" s="18">
        <f t="shared" si="96"/>
        <v>1.8487707979047161</v>
      </c>
      <c r="AH92" s="18">
        <f t="shared" si="97"/>
        <v>106</v>
      </c>
      <c r="AI92" s="18">
        <v>0</v>
      </c>
      <c r="AJ92" s="18" t="str">
        <f t="shared" si="98"/>
        <v>N/A</v>
      </c>
      <c r="AK92" s="18">
        <f t="shared" si="99"/>
        <v>-0.1848770797904716</v>
      </c>
      <c r="AL92" s="16">
        <f t="shared" si="100"/>
        <v>19.59697045778999</v>
      </c>
      <c r="AM92" s="17">
        <f>(Design!$N$68-'Area A'!AL92)/'Area A'!AK92</f>
        <v>92.47750168472291</v>
      </c>
      <c r="AN92" s="18">
        <v>0</v>
      </c>
      <c r="AO92" s="18">
        <v>0</v>
      </c>
      <c r="AP92" s="18">
        <f t="shared" si="101"/>
        <v>92.47750168472291</v>
      </c>
      <c r="AQ92" s="18">
        <f t="shared" si="102"/>
        <v>96</v>
      </c>
      <c r="AR92" s="18">
        <f>Design!$N$68</f>
        <v>2.5</v>
      </c>
      <c r="AS92" s="18">
        <f t="shared" si="103"/>
        <v>106</v>
      </c>
      <c r="AT92" s="18">
        <v>0</v>
      </c>
      <c r="AU92" s="16">
        <f t="shared" si="104"/>
        <v>7950</v>
      </c>
      <c r="AV92" s="19" t="str">
        <f t="shared" si="105"/>
        <v>N/A</v>
      </c>
      <c r="AW92" s="68">
        <f t="shared" si="106"/>
        <v>96</v>
      </c>
      <c r="AX92" s="18">
        <f>'Ohio Intensities'!J92</f>
        <v>1.2547886866488722</v>
      </c>
      <c r="AY92" s="17">
        <f>Design!$I$24*'Area A'!AX92*Design!$I$23</f>
        <v>2.1582365410360618</v>
      </c>
      <c r="AZ92" s="18">
        <v>0</v>
      </c>
      <c r="BA92" s="18">
        <v>0</v>
      </c>
      <c r="BB92" s="18">
        <f>Design!$I$22</f>
        <v>10</v>
      </c>
      <c r="BC92" s="18">
        <f t="shared" si="107"/>
        <v>2.1582365410360618</v>
      </c>
      <c r="BD92" s="18">
        <f t="shared" si="108"/>
        <v>96</v>
      </c>
      <c r="BE92" s="18">
        <f t="shared" si="109"/>
        <v>2.1582365410360618</v>
      </c>
      <c r="BF92" s="18">
        <f t="shared" si="110"/>
        <v>106</v>
      </c>
      <c r="BG92" s="18">
        <v>0</v>
      </c>
      <c r="BH92" s="18" t="str">
        <f t="shared" si="111"/>
        <v>N/A</v>
      </c>
      <c r="BI92" s="18">
        <f t="shared" si="112"/>
        <v>-0.21582365410360618</v>
      </c>
      <c r="BJ92" s="16">
        <f t="shared" si="113"/>
        <v>22.877307334982255</v>
      </c>
      <c r="BK92" s="17">
        <f>(Design!$N$69-'Area A'!BJ92)/'Area A'!BI92</f>
        <v>92.794774595782457</v>
      </c>
      <c r="BL92" s="18">
        <v>0</v>
      </c>
      <c r="BM92" s="18">
        <v>0</v>
      </c>
      <c r="BN92" s="18">
        <f t="shared" si="114"/>
        <v>92.794774595782457</v>
      </c>
      <c r="BO92" s="18">
        <f t="shared" si="115"/>
        <v>96</v>
      </c>
      <c r="BP92" s="18">
        <f>Design!$N$69</f>
        <v>2.85</v>
      </c>
      <c r="BQ92" s="18">
        <f t="shared" si="116"/>
        <v>106</v>
      </c>
      <c r="BR92" s="18">
        <v>0</v>
      </c>
      <c r="BS92" s="16">
        <f t="shared" si="117"/>
        <v>9063</v>
      </c>
      <c r="BT92" s="19" t="str">
        <f t="shared" si="118"/>
        <v>N/A</v>
      </c>
      <c r="BU92" s="68">
        <f t="shared" si="119"/>
        <v>96</v>
      </c>
      <c r="BV92" s="18">
        <f>'Ohio Intensities'!N92</f>
        <v>1.503745095708191</v>
      </c>
      <c r="BW92" s="17">
        <f>Design!$I$24*'Area A'!BV92*Design!$I$23</f>
        <v>2.5864415646180903</v>
      </c>
      <c r="BX92" s="18">
        <v>0</v>
      </c>
      <c r="BY92" s="18">
        <v>0</v>
      </c>
      <c r="BZ92" s="18">
        <f>Design!$I$22</f>
        <v>10</v>
      </c>
      <c r="CA92" s="18">
        <f t="shared" si="120"/>
        <v>2.5864415646180903</v>
      </c>
      <c r="CB92" s="18">
        <f t="shared" si="121"/>
        <v>96</v>
      </c>
      <c r="CC92" s="18">
        <f t="shared" si="122"/>
        <v>2.5864415646180903</v>
      </c>
      <c r="CD92" s="18">
        <f t="shared" si="123"/>
        <v>106</v>
      </c>
      <c r="CE92" s="18">
        <v>0</v>
      </c>
      <c r="CF92" s="18" t="str">
        <f t="shared" si="124"/>
        <v>N/A</v>
      </c>
      <c r="CG92" s="18">
        <f t="shared" si="125"/>
        <v>-0.25864415646180905</v>
      </c>
      <c r="CH92" s="16">
        <f t="shared" si="126"/>
        <v>27.41628058495176</v>
      </c>
      <c r="CI92" s="17">
        <f>(Design!$N$70-'Area A'!CH92)/'Area A'!CG92</f>
        <v>94.980999845551025</v>
      </c>
      <c r="CJ92" s="18">
        <v>0</v>
      </c>
      <c r="CK92" s="18">
        <v>0</v>
      </c>
      <c r="CL92" s="18">
        <f t="shared" si="127"/>
        <v>94.980999845551025</v>
      </c>
      <c r="CM92" s="18">
        <f t="shared" si="128"/>
        <v>96</v>
      </c>
      <c r="CN92" s="18">
        <f>Design!$N$70</f>
        <v>2.85</v>
      </c>
      <c r="CO92" s="18">
        <f t="shared" si="129"/>
        <v>106</v>
      </c>
      <c r="CP92" s="18">
        <v>0</v>
      </c>
      <c r="CQ92" s="16">
        <f t="shared" si="130"/>
        <v>9063</v>
      </c>
      <c r="CR92" s="19" t="str">
        <f t="shared" si="131"/>
        <v>N/A</v>
      </c>
      <c r="CS92" s="68">
        <f t="shared" si="132"/>
        <v>96</v>
      </c>
      <c r="CT92" s="18">
        <f>'Ohio Intensities'!R92</f>
        <v>1.7037069884369513</v>
      </c>
      <c r="CU92" s="17">
        <f>Design!$I$24*'Area A'!CT92*Design!$I$23</f>
        <v>2.9303760201115581</v>
      </c>
      <c r="CV92" s="18">
        <v>0</v>
      </c>
      <c r="CW92" s="18">
        <v>0</v>
      </c>
      <c r="CX92" s="18">
        <f>Design!$I$22</f>
        <v>10</v>
      </c>
      <c r="CY92" s="18">
        <f t="shared" si="133"/>
        <v>2.9303760201115581</v>
      </c>
      <c r="CZ92" s="18">
        <f t="shared" si="134"/>
        <v>96</v>
      </c>
      <c r="DA92" s="18">
        <f t="shared" si="135"/>
        <v>2.9303760201115581</v>
      </c>
      <c r="DB92" s="18">
        <f t="shared" si="136"/>
        <v>106</v>
      </c>
      <c r="DC92" s="18">
        <v>0</v>
      </c>
      <c r="DD92" s="18">
        <f t="shared" si="137"/>
        <v>16878.965875842572</v>
      </c>
      <c r="DE92" s="18">
        <f t="shared" si="138"/>
        <v>-0.29303760201115581</v>
      </c>
      <c r="DF92" s="16">
        <f t="shared" si="139"/>
        <v>31.061985813182517</v>
      </c>
      <c r="DG92" s="17">
        <f>(Design!$N$71-'Area A'!DF92)/'Area A'!DE92</f>
        <v>96.274285687433718</v>
      </c>
      <c r="DH92" s="18">
        <v>0</v>
      </c>
      <c r="DI92" s="18">
        <v>0</v>
      </c>
      <c r="DJ92" s="18">
        <f t="shared" si="140"/>
        <v>96.274285687433718</v>
      </c>
      <c r="DK92" s="18">
        <f t="shared" si="141"/>
        <v>96.274285687433718</v>
      </c>
      <c r="DL92" s="18">
        <f>Design!$N$71</f>
        <v>2.85</v>
      </c>
      <c r="DM92" s="18">
        <f t="shared" si="142"/>
        <v>106</v>
      </c>
      <c r="DN92" s="18">
        <v>0</v>
      </c>
      <c r="DO92" s="16">
        <f t="shared" si="143"/>
        <v>9063</v>
      </c>
      <c r="DP92" s="19">
        <f t="shared" si="144"/>
        <v>7815.9658758425721</v>
      </c>
      <c r="DQ92" s="68">
        <f t="shared" si="145"/>
        <v>96</v>
      </c>
      <c r="DR92" s="18">
        <f>'Ohio Intensities'!V92</f>
        <v>1.9092554471609393</v>
      </c>
      <c r="DS92" s="17">
        <f>Design!$I$24*'Area A'!DR92*Design!$I$23</f>
        <v>3.2839193691168176</v>
      </c>
      <c r="DT92" s="18">
        <v>0</v>
      </c>
      <c r="DU92" s="18">
        <v>0</v>
      </c>
      <c r="DV92" s="18">
        <f>Design!$I$22</f>
        <v>10</v>
      </c>
      <c r="DW92" s="18">
        <f t="shared" si="146"/>
        <v>3.2839193691168176</v>
      </c>
      <c r="DX92" s="18">
        <f t="shared" si="147"/>
        <v>96</v>
      </c>
      <c r="DY92" s="18">
        <f t="shared" si="148"/>
        <v>3.2839193691168176</v>
      </c>
      <c r="DZ92" s="18">
        <f t="shared" si="149"/>
        <v>106</v>
      </c>
      <c r="EA92" s="18">
        <v>0</v>
      </c>
      <c r="EB92" s="18">
        <f t="shared" si="150"/>
        <v>18915.375566112867</v>
      </c>
      <c r="EC92" s="18">
        <f t="shared" si="151"/>
        <v>-0.32839193691168178</v>
      </c>
      <c r="ED92" s="16">
        <f t="shared" si="152"/>
        <v>34.809545312638271</v>
      </c>
      <c r="EE92" s="17">
        <f>(Design!$N$72-'Area A'!ED92)/'Area A'!EC92</f>
        <v>97.32134599039658</v>
      </c>
      <c r="EF92" s="18">
        <v>0</v>
      </c>
      <c r="EG92" s="18">
        <v>0</v>
      </c>
      <c r="EH92" s="18">
        <f t="shared" si="153"/>
        <v>97.32134599039658</v>
      </c>
      <c r="EI92" s="18">
        <f t="shared" si="154"/>
        <v>97.32134599039658</v>
      </c>
      <c r="EJ92" s="18">
        <f>Design!$N$72</f>
        <v>2.85</v>
      </c>
      <c r="EK92" s="18">
        <f t="shared" si="155"/>
        <v>106</v>
      </c>
      <c r="EL92" s="18">
        <v>0</v>
      </c>
      <c r="EM92" s="16">
        <f t="shared" si="156"/>
        <v>9063</v>
      </c>
      <c r="EN92" s="19">
        <f t="shared" si="157"/>
        <v>9852.3755661128671</v>
      </c>
      <c r="EO92" s="19">
        <f t="shared" si="158"/>
        <v>96</v>
      </c>
    </row>
    <row r="93" spans="1:145" x14ac:dyDescent="0.25">
      <c r="A93" s="68">
        <f t="shared" si="159"/>
        <v>97</v>
      </c>
      <c r="B93" s="18">
        <f>'Ohio Intensities'!B93</f>
        <v>0.84091830496059228</v>
      </c>
      <c r="C93" s="17">
        <f>Design!$I$24*'Area A'!B93*Design!$I$23</f>
        <v>1.4463794845322195</v>
      </c>
      <c r="D93" s="18">
        <v>0</v>
      </c>
      <c r="E93" s="18">
        <v>0</v>
      </c>
      <c r="F93" s="18">
        <f>Design!$I$22</f>
        <v>10</v>
      </c>
      <c r="G93" s="18">
        <f t="shared" si="83"/>
        <v>1.4463794845322195</v>
      </c>
      <c r="H93" s="18">
        <f t="shared" si="84"/>
        <v>97</v>
      </c>
      <c r="I93" s="18">
        <f t="shared" si="85"/>
        <v>1.4463794845322195</v>
      </c>
      <c r="J93" s="18">
        <f t="shared" si="86"/>
        <v>107</v>
      </c>
      <c r="K93" s="18">
        <v>0</v>
      </c>
      <c r="L93" s="18" t="str">
        <f t="shared" si="87"/>
        <v>N/A</v>
      </c>
      <c r="M93" s="18">
        <f t="shared" si="88"/>
        <v>-0.14463794845322195</v>
      </c>
      <c r="N93" s="16">
        <f t="shared" si="89"/>
        <v>15.476260484494748</v>
      </c>
      <c r="O93" s="17">
        <f>(Design!$N$67-'Area A'!N93)/'Area A'!M93</f>
        <v>92.826679499239432</v>
      </c>
      <c r="P93" s="18">
        <v>0</v>
      </c>
      <c r="Q93" s="18">
        <v>0</v>
      </c>
      <c r="R93" s="18">
        <f t="shared" si="90"/>
        <v>92.826679499239432</v>
      </c>
      <c r="S93" s="18">
        <f t="shared" si="91"/>
        <v>97</v>
      </c>
      <c r="T93" s="18">
        <f>Design!$N$67</f>
        <v>2.0499999999999998</v>
      </c>
      <c r="U93" s="18">
        <f t="shared" si="81"/>
        <v>107</v>
      </c>
      <c r="V93" s="18">
        <v>0</v>
      </c>
      <c r="W93" s="16">
        <f t="shared" si="92"/>
        <v>6580.5</v>
      </c>
      <c r="X93" s="19" t="str">
        <f t="shared" si="93"/>
        <v>N/A</v>
      </c>
      <c r="Y93" s="68">
        <f t="shared" si="82"/>
        <v>97</v>
      </c>
      <c r="Z93" s="18">
        <f>'Ohio Intensities'!F93</f>
        <v>1.0663320178133333</v>
      </c>
      <c r="AA93" s="17">
        <f>Design!$I$24*'Area A'!Z93*Design!$I$23</f>
        <v>1.8340910706389344</v>
      </c>
      <c r="AB93" s="18">
        <v>0</v>
      </c>
      <c r="AC93" s="18">
        <v>0</v>
      </c>
      <c r="AD93" s="18">
        <f>Design!$I$22</f>
        <v>10</v>
      </c>
      <c r="AE93" s="18">
        <f t="shared" si="94"/>
        <v>1.8340910706389344</v>
      </c>
      <c r="AF93" s="18">
        <f t="shared" si="95"/>
        <v>97</v>
      </c>
      <c r="AG93" s="18">
        <f t="shared" si="96"/>
        <v>1.8340910706389344</v>
      </c>
      <c r="AH93" s="18">
        <f t="shared" si="97"/>
        <v>107</v>
      </c>
      <c r="AI93" s="18">
        <v>0</v>
      </c>
      <c r="AJ93" s="18" t="str">
        <f t="shared" si="98"/>
        <v>N/A</v>
      </c>
      <c r="AK93" s="18">
        <f t="shared" si="99"/>
        <v>-0.18340910706389343</v>
      </c>
      <c r="AL93" s="16">
        <f t="shared" si="100"/>
        <v>19.624774455836597</v>
      </c>
      <c r="AM93" s="17">
        <f>(Design!$N$68-'Area A'!AL93)/'Area A'!AK93</f>
        <v>93.369270097754267</v>
      </c>
      <c r="AN93" s="18">
        <v>0</v>
      </c>
      <c r="AO93" s="18">
        <v>0</v>
      </c>
      <c r="AP93" s="18">
        <f t="shared" si="101"/>
        <v>93.369270097754267</v>
      </c>
      <c r="AQ93" s="18">
        <f t="shared" si="102"/>
        <v>97</v>
      </c>
      <c r="AR93" s="18">
        <f>Design!$N$68</f>
        <v>2.5</v>
      </c>
      <c r="AS93" s="18">
        <f t="shared" si="103"/>
        <v>107</v>
      </c>
      <c r="AT93" s="18">
        <v>0</v>
      </c>
      <c r="AU93" s="16">
        <f t="shared" si="104"/>
        <v>8025</v>
      </c>
      <c r="AV93" s="19" t="str">
        <f t="shared" si="105"/>
        <v>N/A</v>
      </c>
      <c r="AW93" s="68">
        <f t="shared" si="106"/>
        <v>97</v>
      </c>
      <c r="AX93" s="18">
        <f>'Ohio Intensities'!J93</f>
        <v>1.2449988006873058</v>
      </c>
      <c r="AY93" s="17">
        <f>Design!$I$24*'Area A'!AX93*Design!$I$23</f>
        <v>2.1413979371821674</v>
      </c>
      <c r="AZ93" s="18">
        <v>0</v>
      </c>
      <c r="BA93" s="18">
        <v>0</v>
      </c>
      <c r="BB93" s="18">
        <f>Design!$I$22</f>
        <v>10</v>
      </c>
      <c r="BC93" s="18">
        <f t="shared" si="107"/>
        <v>2.1413979371821674</v>
      </c>
      <c r="BD93" s="18">
        <f t="shared" si="108"/>
        <v>97</v>
      </c>
      <c r="BE93" s="18">
        <f t="shared" si="109"/>
        <v>2.1413979371821674</v>
      </c>
      <c r="BF93" s="18">
        <f t="shared" si="110"/>
        <v>107</v>
      </c>
      <c r="BG93" s="18">
        <v>0</v>
      </c>
      <c r="BH93" s="18" t="str">
        <f t="shared" si="111"/>
        <v>N/A</v>
      </c>
      <c r="BI93" s="18">
        <f t="shared" si="112"/>
        <v>-0.21413979371821673</v>
      </c>
      <c r="BJ93" s="16">
        <f t="shared" si="113"/>
        <v>22.912957927849188</v>
      </c>
      <c r="BK93" s="17">
        <f>(Design!$N$69-'Area A'!BJ93)/'Area A'!BI93</f>
        <v>93.690937025229999</v>
      </c>
      <c r="BL93" s="18">
        <v>0</v>
      </c>
      <c r="BM93" s="18">
        <v>0</v>
      </c>
      <c r="BN93" s="18">
        <f t="shared" si="114"/>
        <v>93.690937025229999</v>
      </c>
      <c r="BO93" s="18">
        <f t="shared" si="115"/>
        <v>97</v>
      </c>
      <c r="BP93" s="18">
        <f>Design!$N$69</f>
        <v>2.85</v>
      </c>
      <c r="BQ93" s="18">
        <f t="shared" si="116"/>
        <v>107</v>
      </c>
      <c r="BR93" s="18">
        <v>0</v>
      </c>
      <c r="BS93" s="16">
        <f t="shared" si="117"/>
        <v>9148.5</v>
      </c>
      <c r="BT93" s="19" t="str">
        <f t="shared" si="118"/>
        <v>N/A</v>
      </c>
      <c r="BU93" s="68">
        <f t="shared" si="119"/>
        <v>97</v>
      </c>
      <c r="BV93" s="18">
        <f>'Ohio Intensities'!N93</f>
        <v>1.4924431669705125</v>
      </c>
      <c r="BW93" s="17">
        <f>Design!$I$24*'Area A'!BV93*Design!$I$23</f>
        <v>2.5670022471892833</v>
      </c>
      <c r="BX93" s="18">
        <v>0</v>
      </c>
      <c r="BY93" s="18">
        <v>0</v>
      </c>
      <c r="BZ93" s="18">
        <f>Design!$I$22</f>
        <v>10</v>
      </c>
      <c r="CA93" s="18">
        <f t="shared" si="120"/>
        <v>2.5670022471892833</v>
      </c>
      <c r="CB93" s="18">
        <f t="shared" si="121"/>
        <v>97</v>
      </c>
      <c r="CC93" s="18">
        <f t="shared" si="122"/>
        <v>2.5670022471892833</v>
      </c>
      <c r="CD93" s="18">
        <f t="shared" si="123"/>
        <v>107</v>
      </c>
      <c r="CE93" s="18">
        <v>0</v>
      </c>
      <c r="CF93" s="18" t="str">
        <f t="shared" si="124"/>
        <v>N/A</v>
      </c>
      <c r="CG93" s="18">
        <f t="shared" si="125"/>
        <v>-0.25670022471892834</v>
      </c>
      <c r="CH93" s="16">
        <f t="shared" si="126"/>
        <v>27.466924044925332</v>
      </c>
      <c r="CI93" s="17">
        <f>(Design!$N$70-'Area A'!CH93)/'Area A'!CG93</f>
        <v>95.897555492518237</v>
      </c>
      <c r="CJ93" s="18">
        <v>0</v>
      </c>
      <c r="CK93" s="18">
        <v>0</v>
      </c>
      <c r="CL93" s="18">
        <f t="shared" si="127"/>
        <v>95.897555492518237</v>
      </c>
      <c r="CM93" s="18">
        <f t="shared" si="128"/>
        <v>97</v>
      </c>
      <c r="CN93" s="18">
        <f>Design!$N$70</f>
        <v>2.85</v>
      </c>
      <c r="CO93" s="18">
        <f t="shared" si="129"/>
        <v>107</v>
      </c>
      <c r="CP93" s="18">
        <v>0</v>
      </c>
      <c r="CQ93" s="16">
        <f t="shared" si="130"/>
        <v>9148.5000000000018</v>
      </c>
      <c r="CR93" s="19" t="str">
        <f t="shared" si="131"/>
        <v>N/A</v>
      </c>
      <c r="CS93" s="68">
        <f t="shared" si="132"/>
        <v>97</v>
      </c>
      <c r="CT93" s="18">
        <f>'Ohio Intensities'!R93</f>
        <v>1.6913297102528957</v>
      </c>
      <c r="CU93" s="17">
        <f>Design!$I$24*'Area A'!CT93*Design!$I$23</f>
        <v>2.9090871016349826</v>
      </c>
      <c r="CV93" s="18">
        <v>0</v>
      </c>
      <c r="CW93" s="18">
        <v>0</v>
      </c>
      <c r="CX93" s="18">
        <f>Design!$I$22</f>
        <v>10</v>
      </c>
      <c r="CY93" s="18">
        <f t="shared" si="133"/>
        <v>2.9090871016349826</v>
      </c>
      <c r="CZ93" s="18">
        <f t="shared" si="134"/>
        <v>97</v>
      </c>
      <c r="DA93" s="18">
        <f t="shared" si="135"/>
        <v>2.9090871016349826</v>
      </c>
      <c r="DB93" s="18">
        <f t="shared" si="136"/>
        <v>107</v>
      </c>
      <c r="DC93" s="18">
        <v>0</v>
      </c>
      <c r="DD93" s="18">
        <f t="shared" si="137"/>
        <v>16930.886931515601</v>
      </c>
      <c r="DE93" s="18">
        <f t="shared" si="138"/>
        <v>-0.29090871016349829</v>
      </c>
      <c r="DF93" s="16">
        <f t="shared" si="139"/>
        <v>31.127231987494319</v>
      </c>
      <c r="DG93" s="17">
        <f>(Design!$N$71-'Area A'!DF93)/'Area A'!DE93</f>
        <v>97.203112177706117</v>
      </c>
      <c r="DH93" s="18">
        <v>0</v>
      </c>
      <c r="DI93" s="18">
        <v>0</v>
      </c>
      <c r="DJ93" s="18">
        <f t="shared" si="140"/>
        <v>97.203112177706117</v>
      </c>
      <c r="DK93" s="18">
        <f t="shared" si="141"/>
        <v>97.203112177706117</v>
      </c>
      <c r="DL93" s="18">
        <f>Design!$N$71</f>
        <v>2.85</v>
      </c>
      <c r="DM93" s="18">
        <f t="shared" si="142"/>
        <v>107</v>
      </c>
      <c r="DN93" s="18">
        <v>0</v>
      </c>
      <c r="DO93" s="16">
        <f t="shared" si="143"/>
        <v>9148.5</v>
      </c>
      <c r="DP93" s="19">
        <f t="shared" si="144"/>
        <v>7782.3869315156007</v>
      </c>
      <c r="DQ93" s="68">
        <f t="shared" si="145"/>
        <v>97</v>
      </c>
      <c r="DR93" s="18">
        <f>'Ohio Intensities'!V93</f>
        <v>1.8958486364612865</v>
      </c>
      <c r="DS93" s="17">
        <f>Design!$I$24*'Area A'!DR93*Design!$I$23</f>
        <v>3.260859654713415</v>
      </c>
      <c r="DT93" s="18">
        <v>0</v>
      </c>
      <c r="DU93" s="18">
        <v>0</v>
      </c>
      <c r="DV93" s="18">
        <f>Design!$I$22</f>
        <v>10</v>
      </c>
      <c r="DW93" s="18">
        <f t="shared" si="146"/>
        <v>3.260859654713415</v>
      </c>
      <c r="DX93" s="18">
        <f t="shared" si="147"/>
        <v>97</v>
      </c>
      <c r="DY93" s="18">
        <f t="shared" si="148"/>
        <v>3.260859654713415</v>
      </c>
      <c r="DZ93" s="18">
        <f t="shared" si="149"/>
        <v>107</v>
      </c>
      <c r="EA93" s="18">
        <v>0</v>
      </c>
      <c r="EB93" s="18">
        <f t="shared" si="150"/>
        <v>18978.203190432079</v>
      </c>
      <c r="EC93" s="18">
        <f t="shared" si="151"/>
        <v>-0.3260859654713415</v>
      </c>
      <c r="ED93" s="16">
        <f t="shared" si="152"/>
        <v>34.891198305433541</v>
      </c>
      <c r="EE93" s="17">
        <f>(Design!$N$72-'Area A'!ED93)/'Area A'!EC93</f>
        <v>98.259973437125808</v>
      </c>
      <c r="EF93" s="18">
        <v>0</v>
      </c>
      <c r="EG93" s="18">
        <v>0</v>
      </c>
      <c r="EH93" s="18">
        <f t="shared" si="153"/>
        <v>98.259973437125808</v>
      </c>
      <c r="EI93" s="18">
        <f t="shared" si="154"/>
        <v>98.259973437125808</v>
      </c>
      <c r="EJ93" s="18">
        <f>Design!$N$72</f>
        <v>2.85</v>
      </c>
      <c r="EK93" s="18">
        <f t="shared" si="155"/>
        <v>107</v>
      </c>
      <c r="EL93" s="18">
        <v>0</v>
      </c>
      <c r="EM93" s="16">
        <f t="shared" si="156"/>
        <v>9148.5</v>
      </c>
      <c r="EN93" s="19">
        <f t="shared" si="157"/>
        <v>9829.7031904320793</v>
      </c>
      <c r="EO93" s="19">
        <f t="shared" si="158"/>
        <v>97</v>
      </c>
    </row>
    <row r="94" spans="1:145" x14ac:dyDescent="0.25">
      <c r="A94" s="68">
        <f t="shared" si="159"/>
        <v>98</v>
      </c>
      <c r="B94" s="18">
        <f>'Ohio Intensities'!B94</f>
        <v>0.83416291744354465</v>
      </c>
      <c r="C94" s="17">
        <f>Design!$I$24*'Area A'!B94*Design!$I$23</f>
        <v>1.4347602180028978</v>
      </c>
      <c r="D94" s="18">
        <v>0</v>
      </c>
      <c r="E94" s="18">
        <v>0</v>
      </c>
      <c r="F94" s="18">
        <f>Design!$I$22</f>
        <v>10</v>
      </c>
      <c r="G94" s="18">
        <f t="shared" si="83"/>
        <v>1.4347602180028978</v>
      </c>
      <c r="H94" s="18">
        <f t="shared" si="84"/>
        <v>98</v>
      </c>
      <c r="I94" s="18">
        <f t="shared" si="85"/>
        <v>1.4347602180028978</v>
      </c>
      <c r="J94" s="18">
        <f t="shared" si="86"/>
        <v>108</v>
      </c>
      <c r="K94" s="18">
        <v>0</v>
      </c>
      <c r="L94" s="18" t="str">
        <f t="shared" si="87"/>
        <v>N/A</v>
      </c>
      <c r="M94" s="18">
        <f t="shared" si="88"/>
        <v>-0.14347602180028979</v>
      </c>
      <c r="N94" s="16">
        <f t="shared" si="89"/>
        <v>15.495410354431298</v>
      </c>
      <c r="O94" s="17">
        <f>(Design!$N$67-'Area A'!N94)/'Area A'!M94</f>
        <v>93.711898237229647</v>
      </c>
      <c r="P94" s="18">
        <v>0</v>
      </c>
      <c r="Q94" s="18">
        <v>0</v>
      </c>
      <c r="R94" s="18">
        <f t="shared" si="90"/>
        <v>93.711898237229647</v>
      </c>
      <c r="S94" s="18">
        <f t="shared" si="91"/>
        <v>98</v>
      </c>
      <c r="T94" s="18">
        <f>Design!$N$67</f>
        <v>2.0499999999999998</v>
      </c>
      <c r="U94" s="18">
        <f t="shared" si="81"/>
        <v>108</v>
      </c>
      <c r="V94" s="18">
        <v>0</v>
      </c>
      <c r="W94" s="16">
        <f t="shared" si="92"/>
        <v>6641.9999999999991</v>
      </c>
      <c r="X94" s="19" t="str">
        <f t="shared" si="93"/>
        <v>N/A</v>
      </c>
      <c r="Y94" s="68">
        <f t="shared" si="82"/>
        <v>98</v>
      </c>
      <c r="Z94" s="18">
        <f>'Ohio Intensities'!F94</f>
        <v>1.0579433314981515</v>
      </c>
      <c r="AA94" s="17">
        <f>Design!$I$24*'Area A'!Z94*Design!$I$23</f>
        <v>1.8196625301768217</v>
      </c>
      <c r="AB94" s="18">
        <v>0</v>
      </c>
      <c r="AC94" s="18">
        <v>0</v>
      </c>
      <c r="AD94" s="18">
        <f>Design!$I$22</f>
        <v>10</v>
      </c>
      <c r="AE94" s="18">
        <f t="shared" si="94"/>
        <v>1.8196625301768217</v>
      </c>
      <c r="AF94" s="18">
        <f t="shared" si="95"/>
        <v>98</v>
      </c>
      <c r="AG94" s="18">
        <f t="shared" si="96"/>
        <v>1.8196625301768217</v>
      </c>
      <c r="AH94" s="18">
        <f t="shared" si="97"/>
        <v>108</v>
      </c>
      <c r="AI94" s="18">
        <v>0</v>
      </c>
      <c r="AJ94" s="18" t="str">
        <f t="shared" si="98"/>
        <v>N/A</v>
      </c>
      <c r="AK94" s="18">
        <f t="shared" si="99"/>
        <v>-0.18196625301768216</v>
      </c>
      <c r="AL94" s="16">
        <f t="shared" si="100"/>
        <v>19.652355325909671</v>
      </c>
      <c r="AM94" s="17">
        <f>(Design!$N$68-'Area A'!AL94)/'Area A'!AK94</f>
        <v>94.261188772419956</v>
      </c>
      <c r="AN94" s="18">
        <v>0</v>
      </c>
      <c r="AO94" s="18">
        <v>0</v>
      </c>
      <c r="AP94" s="18">
        <f t="shared" si="101"/>
        <v>94.261188772419956</v>
      </c>
      <c r="AQ94" s="18">
        <f t="shared" si="102"/>
        <v>98</v>
      </c>
      <c r="AR94" s="18">
        <f>Design!$N$68</f>
        <v>2.5</v>
      </c>
      <c r="AS94" s="18">
        <f t="shared" si="103"/>
        <v>108</v>
      </c>
      <c r="AT94" s="18">
        <v>0</v>
      </c>
      <c r="AU94" s="16">
        <f t="shared" si="104"/>
        <v>8100</v>
      </c>
      <c r="AV94" s="19" t="str">
        <f t="shared" si="105"/>
        <v>N/A</v>
      </c>
      <c r="AW94" s="68">
        <f t="shared" si="106"/>
        <v>98</v>
      </c>
      <c r="AX94" s="18">
        <f>'Ohio Intensities'!J94</f>
        <v>1.2353744753366969</v>
      </c>
      <c r="AY94" s="17">
        <f>Design!$I$24*'Area A'!AX94*Design!$I$23</f>
        <v>2.1248440975791199</v>
      </c>
      <c r="AZ94" s="18">
        <v>0</v>
      </c>
      <c r="BA94" s="18">
        <v>0</v>
      </c>
      <c r="BB94" s="18">
        <f>Design!$I$22</f>
        <v>10</v>
      </c>
      <c r="BC94" s="18">
        <f t="shared" si="107"/>
        <v>2.1248440975791199</v>
      </c>
      <c r="BD94" s="18">
        <f t="shared" si="108"/>
        <v>98</v>
      </c>
      <c r="BE94" s="18">
        <f t="shared" si="109"/>
        <v>2.1248440975791199</v>
      </c>
      <c r="BF94" s="18">
        <f t="shared" si="110"/>
        <v>108</v>
      </c>
      <c r="BG94" s="18">
        <v>0</v>
      </c>
      <c r="BH94" s="18" t="str">
        <f t="shared" si="111"/>
        <v>N/A</v>
      </c>
      <c r="BI94" s="18">
        <f t="shared" si="112"/>
        <v>-0.212484409757912</v>
      </c>
      <c r="BJ94" s="16">
        <f t="shared" si="113"/>
        <v>22.948316253854497</v>
      </c>
      <c r="BK94" s="17">
        <f>(Design!$N$69-'Area A'!BJ94)/'Area A'!BI94</f>
        <v>94.587251256470694</v>
      </c>
      <c r="BL94" s="18">
        <v>0</v>
      </c>
      <c r="BM94" s="18">
        <v>0</v>
      </c>
      <c r="BN94" s="18">
        <f t="shared" si="114"/>
        <v>94.587251256470694</v>
      </c>
      <c r="BO94" s="18">
        <f t="shared" si="115"/>
        <v>98</v>
      </c>
      <c r="BP94" s="18">
        <f>Design!$N$69</f>
        <v>2.85</v>
      </c>
      <c r="BQ94" s="18">
        <f t="shared" si="116"/>
        <v>108</v>
      </c>
      <c r="BR94" s="18">
        <v>0</v>
      </c>
      <c r="BS94" s="16">
        <f t="shared" si="117"/>
        <v>9234</v>
      </c>
      <c r="BT94" s="19" t="str">
        <f t="shared" si="118"/>
        <v>N/A</v>
      </c>
      <c r="BU94" s="68">
        <f t="shared" si="119"/>
        <v>98</v>
      </c>
      <c r="BV94" s="18">
        <f>'Ohio Intensities'!N94</f>
        <v>1.481329179796764</v>
      </c>
      <c r="BW94" s="17">
        <f>Design!$I$24*'Area A'!BV94*Design!$I$23</f>
        <v>2.5478861892504359</v>
      </c>
      <c r="BX94" s="18">
        <v>0</v>
      </c>
      <c r="BY94" s="18">
        <v>0</v>
      </c>
      <c r="BZ94" s="18">
        <f>Design!$I$22</f>
        <v>10</v>
      </c>
      <c r="CA94" s="18">
        <f t="shared" si="120"/>
        <v>2.5478861892504359</v>
      </c>
      <c r="CB94" s="18">
        <f t="shared" si="121"/>
        <v>98</v>
      </c>
      <c r="CC94" s="18">
        <f t="shared" si="122"/>
        <v>2.5478861892504359</v>
      </c>
      <c r="CD94" s="18">
        <f t="shared" si="123"/>
        <v>108</v>
      </c>
      <c r="CE94" s="18">
        <v>0</v>
      </c>
      <c r="CF94" s="18" t="str">
        <f t="shared" si="124"/>
        <v>N/A</v>
      </c>
      <c r="CG94" s="18">
        <f t="shared" si="125"/>
        <v>-0.25478861892504356</v>
      </c>
      <c r="CH94" s="16">
        <f t="shared" si="126"/>
        <v>27.517170843904708</v>
      </c>
      <c r="CI94" s="17">
        <f>(Design!$N$70-'Area A'!CH94)/'Area A'!CG94</f>
        <v>96.814257041683476</v>
      </c>
      <c r="CJ94" s="18">
        <v>0</v>
      </c>
      <c r="CK94" s="18">
        <v>0</v>
      </c>
      <c r="CL94" s="18">
        <f t="shared" si="127"/>
        <v>96.814257041683476</v>
      </c>
      <c r="CM94" s="18">
        <f t="shared" si="128"/>
        <v>98</v>
      </c>
      <c r="CN94" s="18">
        <f>Design!$N$70</f>
        <v>2.85</v>
      </c>
      <c r="CO94" s="18">
        <f t="shared" si="129"/>
        <v>108</v>
      </c>
      <c r="CP94" s="18">
        <v>0</v>
      </c>
      <c r="CQ94" s="16">
        <f t="shared" si="130"/>
        <v>9234</v>
      </c>
      <c r="CR94" s="19" t="str">
        <f t="shared" si="131"/>
        <v>N/A</v>
      </c>
      <c r="CS94" s="68">
        <f t="shared" si="132"/>
        <v>98</v>
      </c>
      <c r="CT94" s="18">
        <f>'Ohio Intensities'!R94</f>
        <v>1.6791554530733683</v>
      </c>
      <c r="CU94" s="17">
        <f>Design!$I$24*'Area A'!CT94*Design!$I$23</f>
        <v>2.8881473792861954</v>
      </c>
      <c r="CV94" s="18">
        <v>0</v>
      </c>
      <c r="CW94" s="18">
        <v>0</v>
      </c>
      <c r="CX94" s="18">
        <f>Design!$I$22</f>
        <v>10</v>
      </c>
      <c r="CY94" s="18">
        <f t="shared" si="133"/>
        <v>2.8881473792861954</v>
      </c>
      <c r="CZ94" s="18">
        <f t="shared" si="134"/>
        <v>98</v>
      </c>
      <c r="DA94" s="18">
        <f t="shared" si="135"/>
        <v>2.8881473792861954</v>
      </c>
      <c r="DB94" s="18">
        <f t="shared" si="136"/>
        <v>108</v>
      </c>
      <c r="DC94" s="18">
        <v>0</v>
      </c>
      <c r="DD94" s="18">
        <f t="shared" si="137"/>
        <v>16982.306590202828</v>
      </c>
      <c r="DE94" s="18">
        <f t="shared" si="138"/>
        <v>-0.28881473792861956</v>
      </c>
      <c r="DF94" s="16">
        <f t="shared" si="139"/>
        <v>31.191991696290913</v>
      </c>
      <c r="DG94" s="17">
        <f>(Design!$N$71-'Area A'!DF94)/'Area A'!DE94</f>
        <v>98.132082523072711</v>
      </c>
      <c r="DH94" s="18">
        <v>0</v>
      </c>
      <c r="DI94" s="18">
        <v>0</v>
      </c>
      <c r="DJ94" s="18">
        <f t="shared" si="140"/>
        <v>98.132082523072711</v>
      </c>
      <c r="DK94" s="18">
        <f t="shared" si="141"/>
        <v>98.132082523072711</v>
      </c>
      <c r="DL94" s="18">
        <f>Design!$N$71</f>
        <v>2.85</v>
      </c>
      <c r="DM94" s="18">
        <f t="shared" si="142"/>
        <v>108</v>
      </c>
      <c r="DN94" s="18">
        <v>0</v>
      </c>
      <c r="DO94" s="16">
        <f t="shared" si="143"/>
        <v>9234</v>
      </c>
      <c r="DP94" s="19">
        <f t="shared" si="144"/>
        <v>7748.3065902028284</v>
      </c>
      <c r="DQ94" s="68">
        <f t="shared" si="145"/>
        <v>98</v>
      </c>
      <c r="DR94" s="18">
        <f>'Ohio Intensities'!V94</f>
        <v>1.8826588059320033</v>
      </c>
      <c r="DS94" s="17">
        <f>Design!$I$24*'Area A'!DR94*Design!$I$23</f>
        <v>3.2381731462030476</v>
      </c>
      <c r="DT94" s="18">
        <v>0</v>
      </c>
      <c r="DU94" s="18">
        <v>0</v>
      </c>
      <c r="DV94" s="18">
        <f>Design!$I$22</f>
        <v>10</v>
      </c>
      <c r="DW94" s="18">
        <f t="shared" si="146"/>
        <v>3.2381731462030476</v>
      </c>
      <c r="DX94" s="18">
        <f t="shared" si="147"/>
        <v>98</v>
      </c>
      <c r="DY94" s="18">
        <f t="shared" si="148"/>
        <v>3.2381731462030476</v>
      </c>
      <c r="DZ94" s="18">
        <f t="shared" si="149"/>
        <v>108</v>
      </c>
      <c r="EA94" s="18">
        <v>0</v>
      </c>
      <c r="EB94" s="18">
        <f t="shared" si="150"/>
        <v>19040.458099673924</v>
      </c>
      <c r="EC94" s="18">
        <f t="shared" si="151"/>
        <v>-0.32381731462030477</v>
      </c>
      <c r="ED94" s="16">
        <f t="shared" si="152"/>
        <v>34.972269978992912</v>
      </c>
      <c r="EE94" s="17">
        <f>(Design!$N$72-'Area A'!ED94)/'Area A'!EC94</f>
        <v>99.19874116879204</v>
      </c>
      <c r="EF94" s="18">
        <v>0</v>
      </c>
      <c r="EG94" s="18">
        <v>0</v>
      </c>
      <c r="EH94" s="18">
        <f t="shared" si="153"/>
        <v>99.19874116879204</v>
      </c>
      <c r="EI94" s="18">
        <f t="shared" si="154"/>
        <v>99.19874116879204</v>
      </c>
      <c r="EJ94" s="18">
        <f>Design!$N$72</f>
        <v>2.85</v>
      </c>
      <c r="EK94" s="18">
        <f t="shared" si="155"/>
        <v>108</v>
      </c>
      <c r="EL94" s="18">
        <v>0</v>
      </c>
      <c r="EM94" s="16">
        <f t="shared" si="156"/>
        <v>9234</v>
      </c>
      <c r="EN94" s="19">
        <f t="shared" si="157"/>
        <v>9806.4580996739242</v>
      </c>
      <c r="EO94" s="19">
        <f t="shared" si="158"/>
        <v>98</v>
      </c>
    </row>
    <row r="95" spans="1:145" x14ac:dyDescent="0.25">
      <c r="A95" s="68">
        <f t="shared" si="159"/>
        <v>99</v>
      </c>
      <c r="B95" s="18">
        <f>'Ohio Intensities'!B95</f>
        <v>0.82752388645484221</v>
      </c>
      <c r="C95" s="17">
        <f>Design!$I$24*'Area A'!B95*Design!$I$23</f>
        <v>1.4233410847023296</v>
      </c>
      <c r="D95" s="18">
        <v>0</v>
      </c>
      <c r="E95" s="18">
        <v>0</v>
      </c>
      <c r="F95" s="18">
        <f>Design!$I$22</f>
        <v>10</v>
      </c>
      <c r="G95" s="18">
        <f t="shared" si="83"/>
        <v>1.4233410847023296</v>
      </c>
      <c r="H95" s="18">
        <f t="shared" si="84"/>
        <v>99</v>
      </c>
      <c r="I95" s="18">
        <f t="shared" si="85"/>
        <v>1.4233410847023296</v>
      </c>
      <c r="J95" s="18">
        <f t="shared" si="86"/>
        <v>109</v>
      </c>
      <c r="K95" s="18">
        <v>0</v>
      </c>
      <c r="L95" s="18" t="str">
        <f t="shared" si="87"/>
        <v>N/A</v>
      </c>
      <c r="M95" s="18">
        <f t="shared" si="88"/>
        <v>-0.14233410847023295</v>
      </c>
      <c r="N95" s="16">
        <f t="shared" si="89"/>
        <v>15.514417823255391</v>
      </c>
      <c r="O95" s="17">
        <f>(Design!$N$67-'Area A'!N95)/'Area A'!M95</f>
        <v>94.597268131772324</v>
      </c>
      <c r="P95" s="18">
        <v>0</v>
      </c>
      <c r="Q95" s="18">
        <v>0</v>
      </c>
      <c r="R95" s="18">
        <f t="shared" si="90"/>
        <v>94.597268131772324</v>
      </c>
      <c r="S95" s="18">
        <f t="shared" si="91"/>
        <v>99</v>
      </c>
      <c r="T95" s="18">
        <f>Design!$N$67</f>
        <v>2.0499999999999998</v>
      </c>
      <c r="U95" s="18">
        <f t="shared" si="81"/>
        <v>109</v>
      </c>
      <c r="V95" s="18">
        <v>0</v>
      </c>
      <c r="W95" s="16">
        <f t="shared" si="92"/>
        <v>6703.5</v>
      </c>
      <c r="X95" s="19" t="str">
        <f t="shared" si="93"/>
        <v>N/A</v>
      </c>
      <c r="Y95" s="68">
        <f t="shared" si="82"/>
        <v>99</v>
      </c>
      <c r="Z95" s="18">
        <f>'Ohio Intensities'!F95</f>
        <v>1.0496968703606071</v>
      </c>
      <c r="AA95" s="17">
        <f>Design!$I$24*'Area A'!Z95*Design!$I$23</f>
        <v>1.8054786170202453</v>
      </c>
      <c r="AB95" s="18">
        <v>0</v>
      </c>
      <c r="AC95" s="18">
        <v>0</v>
      </c>
      <c r="AD95" s="18">
        <f>Design!$I$22</f>
        <v>10</v>
      </c>
      <c r="AE95" s="18">
        <f t="shared" si="94"/>
        <v>1.8054786170202453</v>
      </c>
      <c r="AF95" s="18">
        <f t="shared" si="95"/>
        <v>99</v>
      </c>
      <c r="AG95" s="18">
        <f t="shared" si="96"/>
        <v>1.8054786170202453</v>
      </c>
      <c r="AH95" s="18">
        <f t="shared" si="97"/>
        <v>109</v>
      </c>
      <c r="AI95" s="18">
        <v>0</v>
      </c>
      <c r="AJ95" s="18" t="str">
        <f t="shared" si="98"/>
        <v>N/A</v>
      </c>
      <c r="AK95" s="18">
        <f t="shared" si="99"/>
        <v>-0.18054786170202453</v>
      </c>
      <c r="AL95" s="16">
        <f t="shared" si="100"/>
        <v>19.679716925520673</v>
      </c>
      <c r="AM95" s="17">
        <f>(Design!$N$68-'Area A'!AL95)/'Area A'!AK95</f>
        <v>95.153256114846755</v>
      </c>
      <c r="AN95" s="18">
        <v>0</v>
      </c>
      <c r="AO95" s="18">
        <v>0</v>
      </c>
      <c r="AP95" s="18">
        <f t="shared" si="101"/>
        <v>95.153256114846755</v>
      </c>
      <c r="AQ95" s="18">
        <f t="shared" si="102"/>
        <v>99</v>
      </c>
      <c r="AR95" s="18">
        <f>Design!$N$68</f>
        <v>2.5</v>
      </c>
      <c r="AS95" s="18">
        <f t="shared" si="103"/>
        <v>109</v>
      </c>
      <c r="AT95" s="18">
        <v>0</v>
      </c>
      <c r="AU95" s="16">
        <f t="shared" si="104"/>
        <v>8175</v>
      </c>
      <c r="AV95" s="19" t="str">
        <f t="shared" si="105"/>
        <v>N/A</v>
      </c>
      <c r="AW95" s="68">
        <f t="shared" si="106"/>
        <v>99</v>
      </c>
      <c r="AX95" s="18">
        <f>'Ohio Intensities'!J95</f>
        <v>1.2259114300205181</v>
      </c>
      <c r="AY95" s="17">
        <f>Design!$I$24*'Area A'!AX95*Design!$I$23</f>
        <v>2.1085676596352925</v>
      </c>
      <c r="AZ95" s="18">
        <v>0</v>
      </c>
      <c r="BA95" s="18">
        <v>0</v>
      </c>
      <c r="BB95" s="18">
        <f>Design!$I$22</f>
        <v>10</v>
      </c>
      <c r="BC95" s="18">
        <f t="shared" si="107"/>
        <v>2.1085676596352925</v>
      </c>
      <c r="BD95" s="18">
        <f t="shared" si="108"/>
        <v>99</v>
      </c>
      <c r="BE95" s="18">
        <f t="shared" si="109"/>
        <v>2.1085676596352925</v>
      </c>
      <c r="BF95" s="18">
        <f t="shared" si="110"/>
        <v>109</v>
      </c>
      <c r="BG95" s="18">
        <v>0</v>
      </c>
      <c r="BH95" s="18" t="str">
        <f t="shared" si="111"/>
        <v>N/A</v>
      </c>
      <c r="BI95" s="18">
        <f t="shared" si="112"/>
        <v>-0.21085676596352926</v>
      </c>
      <c r="BJ95" s="16">
        <f t="shared" si="113"/>
        <v>22.983387490024686</v>
      </c>
      <c r="BK95" s="17">
        <f>(Design!$N$69-'Area A'!BJ95)/'Area A'!BI95</f>
        <v>95.483715677907369</v>
      </c>
      <c r="BL95" s="18">
        <v>0</v>
      </c>
      <c r="BM95" s="18">
        <v>0</v>
      </c>
      <c r="BN95" s="18">
        <f t="shared" si="114"/>
        <v>95.483715677907369</v>
      </c>
      <c r="BO95" s="18">
        <f t="shared" si="115"/>
        <v>99</v>
      </c>
      <c r="BP95" s="18">
        <f>Design!$N$69</f>
        <v>2.85</v>
      </c>
      <c r="BQ95" s="18">
        <f t="shared" si="116"/>
        <v>109</v>
      </c>
      <c r="BR95" s="18">
        <v>0</v>
      </c>
      <c r="BS95" s="16">
        <f t="shared" si="117"/>
        <v>9319.5000000000018</v>
      </c>
      <c r="BT95" s="19" t="str">
        <f t="shared" si="118"/>
        <v>N/A</v>
      </c>
      <c r="BU95" s="68">
        <f t="shared" si="119"/>
        <v>99</v>
      </c>
      <c r="BV95" s="18">
        <f>'Ohio Intensities'!N95</f>
        <v>1.4703983272719514</v>
      </c>
      <c r="BW95" s="17">
        <f>Design!$I$24*'Area A'!BV95*Design!$I$23</f>
        <v>2.529085122907758</v>
      </c>
      <c r="BX95" s="18">
        <v>0</v>
      </c>
      <c r="BY95" s="18">
        <v>0</v>
      </c>
      <c r="BZ95" s="18">
        <f>Design!$I$22</f>
        <v>10</v>
      </c>
      <c r="CA95" s="18">
        <f t="shared" si="120"/>
        <v>2.529085122907758</v>
      </c>
      <c r="CB95" s="18">
        <f t="shared" si="121"/>
        <v>99</v>
      </c>
      <c r="CC95" s="18">
        <f t="shared" si="122"/>
        <v>2.529085122907758</v>
      </c>
      <c r="CD95" s="18">
        <f t="shared" si="123"/>
        <v>109</v>
      </c>
      <c r="CE95" s="18">
        <v>0</v>
      </c>
      <c r="CF95" s="18" t="str">
        <f t="shared" si="124"/>
        <v>N/A</v>
      </c>
      <c r="CG95" s="18">
        <f t="shared" si="125"/>
        <v>-0.25290851229077582</v>
      </c>
      <c r="CH95" s="16">
        <f t="shared" si="126"/>
        <v>27.567027839694564</v>
      </c>
      <c r="CI95" s="17">
        <f>(Design!$N$70-'Area A'!CH95)/'Area A'!CG95</f>
        <v>97.731102902842281</v>
      </c>
      <c r="CJ95" s="18">
        <v>0</v>
      </c>
      <c r="CK95" s="18">
        <v>0</v>
      </c>
      <c r="CL95" s="18">
        <f t="shared" si="127"/>
        <v>97.731102902842281</v>
      </c>
      <c r="CM95" s="18">
        <f t="shared" si="128"/>
        <v>99</v>
      </c>
      <c r="CN95" s="18">
        <f>Design!$N$70</f>
        <v>2.85</v>
      </c>
      <c r="CO95" s="18">
        <f t="shared" si="129"/>
        <v>109</v>
      </c>
      <c r="CP95" s="18">
        <v>0</v>
      </c>
      <c r="CQ95" s="16">
        <f t="shared" si="130"/>
        <v>9319.5</v>
      </c>
      <c r="CR95" s="19" t="str">
        <f t="shared" si="131"/>
        <v>N/A</v>
      </c>
      <c r="CS95" s="68">
        <f t="shared" si="132"/>
        <v>99</v>
      </c>
      <c r="CT95" s="18">
        <f>'Ohio Intensities'!R95</f>
        <v>1.667179065470485</v>
      </c>
      <c r="CU95" s="17">
        <f>Design!$I$24*'Area A'!CT95*Design!$I$23</f>
        <v>2.8675479926092362</v>
      </c>
      <c r="CV95" s="18">
        <v>0</v>
      </c>
      <c r="CW95" s="18">
        <v>0</v>
      </c>
      <c r="CX95" s="18">
        <f>Design!$I$22</f>
        <v>10</v>
      </c>
      <c r="CY95" s="18">
        <f t="shared" si="133"/>
        <v>2.8675479926092362</v>
      </c>
      <c r="CZ95" s="18">
        <f t="shared" si="134"/>
        <v>99</v>
      </c>
      <c r="DA95" s="18">
        <f t="shared" si="135"/>
        <v>2.8675479926092362</v>
      </c>
      <c r="DB95" s="18">
        <f t="shared" si="136"/>
        <v>109</v>
      </c>
      <c r="DC95" s="18">
        <v>0</v>
      </c>
      <c r="DD95" s="18">
        <f t="shared" si="137"/>
        <v>17033.235076098863</v>
      </c>
      <c r="DE95" s="18">
        <f t="shared" si="138"/>
        <v>-0.28675479926092362</v>
      </c>
      <c r="DF95" s="16">
        <f t="shared" si="139"/>
        <v>31.256273119440674</v>
      </c>
      <c r="DG95" s="17">
        <f>(Design!$N$71-'Area A'!DF95)/'Area A'!DE95</f>
        <v>99.061195113924725</v>
      </c>
      <c r="DH95" s="18">
        <v>0</v>
      </c>
      <c r="DI95" s="18">
        <v>0</v>
      </c>
      <c r="DJ95" s="18">
        <f t="shared" si="140"/>
        <v>99.061195113924725</v>
      </c>
      <c r="DK95" s="18">
        <f t="shared" si="141"/>
        <v>99.061195113924725</v>
      </c>
      <c r="DL95" s="18">
        <f>Design!$N$71</f>
        <v>2.85</v>
      </c>
      <c r="DM95" s="18">
        <f t="shared" si="142"/>
        <v>109</v>
      </c>
      <c r="DN95" s="18">
        <v>0</v>
      </c>
      <c r="DO95" s="16">
        <f t="shared" si="143"/>
        <v>9319.5000000000018</v>
      </c>
      <c r="DP95" s="19">
        <f t="shared" si="144"/>
        <v>7713.7350760988611</v>
      </c>
      <c r="DQ95" s="68">
        <f t="shared" si="145"/>
        <v>99</v>
      </c>
      <c r="DR95" s="18">
        <f>'Ohio Intensities'!V95</f>
        <v>1.869680492200698</v>
      </c>
      <c r="DS95" s="17">
        <f>Design!$I$24*'Area A'!DR95*Design!$I$23</f>
        <v>3.2158504465852027</v>
      </c>
      <c r="DT95" s="18">
        <v>0</v>
      </c>
      <c r="DU95" s="18">
        <v>0</v>
      </c>
      <c r="DV95" s="18">
        <f>Design!$I$22</f>
        <v>10</v>
      </c>
      <c r="DW95" s="18">
        <f t="shared" si="146"/>
        <v>3.2158504465852027</v>
      </c>
      <c r="DX95" s="18">
        <f t="shared" si="147"/>
        <v>99</v>
      </c>
      <c r="DY95" s="18">
        <f t="shared" si="148"/>
        <v>3.2158504465852027</v>
      </c>
      <c r="DZ95" s="18">
        <f t="shared" si="149"/>
        <v>109</v>
      </c>
      <c r="EA95" s="18">
        <v>0</v>
      </c>
      <c r="EB95" s="18">
        <f t="shared" si="150"/>
        <v>19102.151652716107</v>
      </c>
      <c r="EC95" s="18">
        <f t="shared" si="151"/>
        <v>-0.32158504465852028</v>
      </c>
      <c r="ED95" s="16">
        <f t="shared" si="152"/>
        <v>35.052769867778707</v>
      </c>
      <c r="EE95" s="17">
        <f>(Design!$N$72-'Area A'!ED95)/'Area A'!EC95</f>
        <v>100.13764757616039</v>
      </c>
      <c r="EF95" s="18">
        <v>0</v>
      </c>
      <c r="EG95" s="18">
        <v>0</v>
      </c>
      <c r="EH95" s="18">
        <f t="shared" si="153"/>
        <v>100.13764757616039</v>
      </c>
      <c r="EI95" s="18">
        <f t="shared" si="154"/>
        <v>100.13764757616039</v>
      </c>
      <c r="EJ95" s="18">
        <f>Design!$N$72</f>
        <v>2.85</v>
      </c>
      <c r="EK95" s="18">
        <f t="shared" si="155"/>
        <v>109</v>
      </c>
      <c r="EL95" s="18">
        <v>0</v>
      </c>
      <c r="EM95" s="16">
        <f t="shared" si="156"/>
        <v>9319.5</v>
      </c>
      <c r="EN95" s="19">
        <f t="shared" si="157"/>
        <v>9782.6516527161075</v>
      </c>
      <c r="EO95" s="19">
        <f t="shared" si="158"/>
        <v>99</v>
      </c>
    </row>
    <row r="96" spans="1:145" x14ac:dyDescent="0.25">
      <c r="A96" s="68">
        <f t="shared" si="159"/>
        <v>100</v>
      </c>
      <c r="B96" s="18">
        <f>'Ohio Intensities'!B96</f>
        <v>0.82099815805039567</v>
      </c>
      <c r="C96" s="17">
        <f>Design!$I$24*'Area A'!B96*Design!$I$23</f>
        <v>1.4121168318466815</v>
      </c>
      <c r="D96" s="18">
        <v>0</v>
      </c>
      <c r="E96" s="18">
        <v>0</v>
      </c>
      <c r="F96" s="18">
        <f>Design!$I$22</f>
        <v>10</v>
      </c>
      <c r="G96" s="18">
        <f t="shared" si="83"/>
        <v>1.4121168318466815</v>
      </c>
      <c r="H96" s="18">
        <f t="shared" si="84"/>
        <v>100</v>
      </c>
      <c r="I96" s="18">
        <f t="shared" si="85"/>
        <v>1.4121168318466815</v>
      </c>
      <c r="J96" s="18">
        <f t="shared" si="86"/>
        <v>110</v>
      </c>
      <c r="K96" s="18">
        <v>0</v>
      </c>
      <c r="L96" s="18" t="str">
        <f t="shared" si="87"/>
        <v>N/A</v>
      </c>
      <c r="M96" s="18">
        <f t="shared" si="88"/>
        <v>-0.14121168318466815</v>
      </c>
      <c r="N96" s="16">
        <f t="shared" si="89"/>
        <v>15.533285150313496</v>
      </c>
      <c r="O96" s="17">
        <f>(Design!$N$67-'Area A'!N96)/'Area A'!M96</f>
        <v>95.482787586922726</v>
      </c>
      <c r="P96" s="18">
        <v>0</v>
      </c>
      <c r="Q96" s="18">
        <v>0</v>
      </c>
      <c r="R96" s="18">
        <f t="shared" si="90"/>
        <v>95.482787586922726</v>
      </c>
      <c r="S96" s="18">
        <f t="shared" si="91"/>
        <v>100</v>
      </c>
      <c r="T96" s="18">
        <f>Design!$N$67</f>
        <v>2.0499999999999998</v>
      </c>
      <c r="U96" s="18">
        <f t="shared" si="81"/>
        <v>110</v>
      </c>
      <c r="V96" s="18">
        <v>0</v>
      </c>
      <c r="W96" s="16">
        <f t="shared" si="92"/>
        <v>6764.9999999999991</v>
      </c>
      <c r="X96" s="19" t="str">
        <f t="shared" si="93"/>
        <v>N/A</v>
      </c>
      <c r="Y96" s="68">
        <f t="shared" si="82"/>
        <v>100</v>
      </c>
      <c r="Z96" s="18">
        <f>'Ohio Intensities'!F96</f>
        <v>1.0415889540398231</v>
      </c>
      <c r="AA96" s="17">
        <f>Design!$I$24*'Area A'!Z96*Design!$I$23</f>
        <v>1.7915330009484969</v>
      </c>
      <c r="AB96" s="18">
        <v>0</v>
      </c>
      <c r="AC96" s="18">
        <v>0</v>
      </c>
      <c r="AD96" s="18">
        <f>Design!$I$22</f>
        <v>10</v>
      </c>
      <c r="AE96" s="18">
        <f t="shared" si="94"/>
        <v>1.7915330009484969</v>
      </c>
      <c r="AF96" s="18">
        <f t="shared" si="95"/>
        <v>100</v>
      </c>
      <c r="AG96" s="18">
        <f t="shared" si="96"/>
        <v>1.7915330009484969</v>
      </c>
      <c r="AH96" s="18">
        <f t="shared" si="97"/>
        <v>110</v>
      </c>
      <c r="AI96" s="18">
        <v>0</v>
      </c>
      <c r="AJ96" s="18" t="str">
        <f t="shared" si="98"/>
        <v>N/A</v>
      </c>
      <c r="AK96" s="18">
        <f t="shared" si="99"/>
        <v>-0.1791533000948497</v>
      </c>
      <c r="AL96" s="16">
        <f t="shared" si="100"/>
        <v>19.706863010433466</v>
      </c>
      <c r="AM96" s="17">
        <f>(Design!$N$68-'Area A'!AL96)/'Area A'!AK96</f>
        <v>96.045470562493591</v>
      </c>
      <c r="AN96" s="18">
        <v>0</v>
      </c>
      <c r="AO96" s="18">
        <v>0</v>
      </c>
      <c r="AP96" s="18">
        <f t="shared" si="101"/>
        <v>96.045470562493591</v>
      </c>
      <c r="AQ96" s="18">
        <f t="shared" si="102"/>
        <v>100</v>
      </c>
      <c r="AR96" s="18">
        <f>Design!$N$68</f>
        <v>2.5</v>
      </c>
      <c r="AS96" s="18">
        <f t="shared" si="103"/>
        <v>110</v>
      </c>
      <c r="AT96" s="18">
        <v>0</v>
      </c>
      <c r="AU96" s="16">
        <f t="shared" si="104"/>
        <v>8250</v>
      </c>
      <c r="AV96" s="19" t="str">
        <f t="shared" si="105"/>
        <v>N/A</v>
      </c>
      <c r="AW96" s="68">
        <f t="shared" si="106"/>
        <v>100</v>
      </c>
      <c r="AX96" s="18">
        <f>'Ohio Intensities'!J96</f>
        <v>1.2166055324304899</v>
      </c>
      <c r="AY96" s="17">
        <f>Design!$I$24*'Area A'!AX96*Design!$I$23</f>
        <v>2.092561515780444</v>
      </c>
      <c r="AZ96" s="18">
        <v>0</v>
      </c>
      <c r="BA96" s="18">
        <v>0</v>
      </c>
      <c r="BB96" s="18">
        <f>Design!$I$22</f>
        <v>10</v>
      </c>
      <c r="BC96" s="18">
        <f t="shared" si="107"/>
        <v>2.092561515780444</v>
      </c>
      <c r="BD96" s="18">
        <f t="shared" si="108"/>
        <v>100</v>
      </c>
      <c r="BE96" s="18">
        <f t="shared" si="109"/>
        <v>2.092561515780444</v>
      </c>
      <c r="BF96" s="18">
        <f t="shared" si="110"/>
        <v>110</v>
      </c>
      <c r="BG96" s="18">
        <v>0</v>
      </c>
      <c r="BH96" s="18" t="str">
        <f t="shared" si="111"/>
        <v>N/A</v>
      </c>
      <c r="BI96" s="18">
        <f t="shared" si="112"/>
        <v>-0.20925615157804439</v>
      </c>
      <c r="BJ96" s="16">
        <f t="shared" si="113"/>
        <v>23.018176673584883</v>
      </c>
      <c r="BK96" s="17">
        <f>(Design!$N$69-'Area A'!BJ96)/'Area A'!BI96</f>
        <v>96.380328709538261</v>
      </c>
      <c r="BL96" s="18">
        <v>0</v>
      </c>
      <c r="BM96" s="18">
        <v>0</v>
      </c>
      <c r="BN96" s="18">
        <f t="shared" si="114"/>
        <v>96.380328709538261</v>
      </c>
      <c r="BO96" s="18">
        <f t="shared" si="115"/>
        <v>100</v>
      </c>
      <c r="BP96" s="18">
        <f>Design!$N$69</f>
        <v>2.85</v>
      </c>
      <c r="BQ96" s="18">
        <f t="shared" si="116"/>
        <v>110</v>
      </c>
      <c r="BR96" s="18">
        <v>0</v>
      </c>
      <c r="BS96" s="16">
        <f t="shared" si="117"/>
        <v>9405.0000000000018</v>
      </c>
      <c r="BT96" s="19" t="str">
        <f t="shared" si="118"/>
        <v>N/A</v>
      </c>
      <c r="BU96" s="68">
        <f t="shared" si="119"/>
        <v>100</v>
      </c>
      <c r="BV96" s="18">
        <f>'Ohio Intensities'!N96</f>
        <v>1.4596459676601599</v>
      </c>
      <c r="BW96" s="17">
        <f>Design!$I$24*'Area A'!BV96*Design!$I$23</f>
        <v>2.5105910643754767</v>
      </c>
      <c r="BX96" s="18">
        <v>0</v>
      </c>
      <c r="BY96" s="18">
        <v>0</v>
      </c>
      <c r="BZ96" s="18">
        <f>Design!$I$22</f>
        <v>10</v>
      </c>
      <c r="CA96" s="18">
        <f t="shared" si="120"/>
        <v>2.5105910643754767</v>
      </c>
      <c r="CB96" s="18">
        <f t="shared" si="121"/>
        <v>100</v>
      </c>
      <c r="CC96" s="18">
        <f t="shared" si="122"/>
        <v>2.5105910643754767</v>
      </c>
      <c r="CD96" s="18">
        <f t="shared" si="123"/>
        <v>110</v>
      </c>
      <c r="CE96" s="18">
        <v>0</v>
      </c>
      <c r="CF96" s="18" t="str">
        <f t="shared" si="124"/>
        <v>N/A</v>
      </c>
      <c r="CG96" s="18">
        <f t="shared" si="125"/>
        <v>-0.2510591064375477</v>
      </c>
      <c r="CH96" s="16">
        <f t="shared" si="126"/>
        <v>27.616501708130244</v>
      </c>
      <c r="CI96" s="17">
        <f>(Design!$N$70-'Area A'!CH96)/'Area A'!CG96</f>
        <v>98.648091517409441</v>
      </c>
      <c r="CJ96" s="18">
        <v>0</v>
      </c>
      <c r="CK96" s="18">
        <v>0</v>
      </c>
      <c r="CL96" s="18">
        <f t="shared" si="127"/>
        <v>98.648091517409441</v>
      </c>
      <c r="CM96" s="18">
        <f t="shared" si="128"/>
        <v>100</v>
      </c>
      <c r="CN96" s="18">
        <f>Design!$N$70</f>
        <v>2.85</v>
      </c>
      <c r="CO96" s="18">
        <f t="shared" si="129"/>
        <v>110</v>
      </c>
      <c r="CP96" s="18">
        <v>0</v>
      </c>
      <c r="CQ96" s="16">
        <f t="shared" si="130"/>
        <v>9405</v>
      </c>
      <c r="CR96" s="19" t="str">
        <f t="shared" si="131"/>
        <v>N/A</v>
      </c>
      <c r="CS96" s="68">
        <f t="shared" si="132"/>
        <v>100</v>
      </c>
      <c r="CT96" s="18">
        <f>'Ohio Intensities'!R96</f>
        <v>1.6553955721069722</v>
      </c>
      <c r="CU96" s="17">
        <f>Design!$I$24*'Area A'!CT96*Design!$I$23</f>
        <v>2.847280384023994</v>
      </c>
      <c r="CV96" s="18">
        <v>0</v>
      </c>
      <c r="CW96" s="18">
        <v>0</v>
      </c>
      <c r="CX96" s="18">
        <f>Design!$I$22</f>
        <v>10</v>
      </c>
      <c r="CY96" s="18">
        <f t="shared" si="133"/>
        <v>2.847280384023994</v>
      </c>
      <c r="CZ96" s="18">
        <f t="shared" si="134"/>
        <v>100</v>
      </c>
      <c r="DA96" s="18">
        <f t="shared" si="135"/>
        <v>2.847280384023994</v>
      </c>
      <c r="DB96" s="18">
        <f t="shared" si="136"/>
        <v>110</v>
      </c>
      <c r="DC96" s="18">
        <v>0</v>
      </c>
      <c r="DD96" s="18" t="str">
        <f t="shared" si="137"/>
        <v>N/A</v>
      </c>
      <c r="DE96" s="18">
        <f t="shared" si="138"/>
        <v>-0.28472803840239941</v>
      </c>
      <c r="DF96" s="16">
        <f t="shared" si="139"/>
        <v>31.320084224263933</v>
      </c>
      <c r="DG96" s="17">
        <f>(Design!$N$71-'Area A'!DF96)/'Area A'!DE96</f>
        <v>99.990448373151906</v>
      </c>
      <c r="DH96" s="18">
        <v>0</v>
      </c>
      <c r="DI96" s="18">
        <v>0</v>
      </c>
      <c r="DJ96" s="18">
        <f t="shared" si="140"/>
        <v>99.990448373151906</v>
      </c>
      <c r="DK96" s="18">
        <f t="shared" si="141"/>
        <v>100</v>
      </c>
      <c r="DL96" s="18">
        <f>Design!$N$71</f>
        <v>2.85</v>
      </c>
      <c r="DM96" s="18">
        <f t="shared" si="142"/>
        <v>110</v>
      </c>
      <c r="DN96" s="18">
        <v>0</v>
      </c>
      <c r="DO96" s="16">
        <f t="shared" si="143"/>
        <v>9405</v>
      </c>
      <c r="DP96" s="19" t="str">
        <f t="shared" si="144"/>
        <v>N/A</v>
      </c>
      <c r="DQ96" s="68">
        <f t="shared" si="145"/>
        <v>100</v>
      </c>
      <c r="DR96" s="18">
        <f>'Ohio Intensities'!V96</f>
        <v>1.8569084177096529</v>
      </c>
      <c r="DS96" s="17">
        <f>Design!$I$24*'Area A'!DR96*Design!$I$23</f>
        <v>3.1938824784606048</v>
      </c>
      <c r="DT96" s="18">
        <v>0</v>
      </c>
      <c r="DU96" s="18">
        <v>0</v>
      </c>
      <c r="DV96" s="18">
        <f>Design!$I$22</f>
        <v>10</v>
      </c>
      <c r="DW96" s="18">
        <f t="shared" si="146"/>
        <v>3.1938824784606048</v>
      </c>
      <c r="DX96" s="18">
        <f t="shared" si="147"/>
        <v>100</v>
      </c>
      <c r="DY96" s="18">
        <f t="shared" si="148"/>
        <v>3.1938824784606048</v>
      </c>
      <c r="DZ96" s="18">
        <f t="shared" si="149"/>
        <v>110</v>
      </c>
      <c r="EA96" s="18">
        <v>0</v>
      </c>
      <c r="EB96" s="18">
        <f t="shared" si="150"/>
        <v>19163.294870763628</v>
      </c>
      <c r="EC96" s="18">
        <f t="shared" si="151"/>
        <v>-0.31938824784606046</v>
      </c>
      <c r="ED96" s="16">
        <f t="shared" si="152"/>
        <v>35.132707263066649</v>
      </c>
      <c r="EE96" s="17">
        <f>(Design!$N$72-'Area A'!ED96)/'Area A'!EC96</f>
        <v>101.07669108296793</v>
      </c>
      <c r="EF96" s="18">
        <v>0</v>
      </c>
      <c r="EG96" s="18">
        <v>0</v>
      </c>
      <c r="EH96" s="18">
        <f t="shared" si="153"/>
        <v>101.07669108296793</v>
      </c>
      <c r="EI96" s="18">
        <f t="shared" si="154"/>
        <v>101.07669108296793</v>
      </c>
      <c r="EJ96" s="18">
        <f>Design!$N$72</f>
        <v>2.85</v>
      </c>
      <c r="EK96" s="18">
        <f t="shared" si="155"/>
        <v>110</v>
      </c>
      <c r="EL96" s="18">
        <v>0</v>
      </c>
      <c r="EM96" s="16">
        <f t="shared" si="156"/>
        <v>9405</v>
      </c>
      <c r="EN96" s="19">
        <f t="shared" si="157"/>
        <v>9758.2948707636278</v>
      </c>
      <c r="EO96" s="19">
        <f t="shared" si="158"/>
        <v>100</v>
      </c>
    </row>
    <row r="97" spans="1:145" x14ac:dyDescent="0.25">
      <c r="A97" s="68">
        <f t="shared" si="159"/>
        <v>101</v>
      </c>
      <c r="B97" s="18">
        <f>'Ohio Intensities'!B97</f>
        <v>0.81458278549324914</v>
      </c>
      <c r="C97" s="17">
        <f>Design!$I$24*'Area A'!B97*Design!$I$23</f>
        <v>1.4010823910483894</v>
      </c>
      <c r="D97" s="18">
        <v>0</v>
      </c>
      <c r="E97" s="18">
        <v>0</v>
      </c>
      <c r="F97" s="18">
        <f>Design!$I$22</f>
        <v>10</v>
      </c>
      <c r="G97" s="18">
        <f t="shared" si="83"/>
        <v>1.4010823910483894</v>
      </c>
      <c r="H97" s="18">
        <f t="shared" si="84"/>
        <v>101</v>
      </c>
      <c r="I97" s="18">
        <f t="shared" si="85"/>
        <v>1.4010823910483894</v>
      </c>
      <c r="J97" s="18">
        <f t="shared" si="86"/>
        <v>111</v>
      </c>
      <c r="K97" s="18">
        <v>0</v>
      </c>
      <c r="L97" s="18" t="str">
        <f t="shared" si="87"/>
        <v>N/A</v>
      </c>
      <c r="M97" s="18">
        <f t="shared" si="88"/>
        <v>-0.14010823910483894</v>
      </c>
      <c r="N97" s="16">
        <f t="shared" si="89"/>
        <v>15.552014540637122</v>
      </c>
      <c r="O97" s="17">
        <f>(Design!$N$67-'Area A'!N97)/'Area A'!M97</f>
        <v>96.368455038064937</v>
      </c>
      <c r="P97" s="18">
        <v>0</v>
      </c>
      <c r="Q97" s="18">
        <v>0</v>
      </c>
      <c r="R97" s="18">
        <f t="shared" si="90"/>
        <v>96.368455038064937</v>
      </c>
      <c r="S97" s="18">
        <f t="shared" si="91"/>
        <v>101</v>
      </c>
      <c r="T97" s="18">
        <f>Design!$N$67</f>
        <v>2.0499999999999998</v>
      </c>
      <c r="U97" s="18">
        <f t="shared" si="81"/>
        <v>111</v>
      </c>
      <c r="V97" s="18">
        <v>0</v>
      </c>
      <c r="W97" s="16">
        <f t="shared" si="92"/>
        <v>6826.4999999999991</v>
      </c>
      <c r="X97" s="19" t="str">
        <f t="shared" si="93"/>
        <v>N/A</v>
      </c>
      <c r="Y97" s="68">
        <f t="shared" si="82"/>
        <v>101</v>
      </c>
      <c r="Z97" s="18">
        <f>'Ohio Intensities'!F97</f>
        <v>1.033616029659308</v>
      </c>
      <c r="AA97" s="17">
        <f>Design!$I$24*'Area A'!Z97*Design!$I$23</f>
        <v>1.7778195710140108</v>
      </c>
      <c r="AB97" s="18">
        <v>0</v>
      </c>
      <c r="AC97" s="18">
        <v>0</v>
      </c>
      <c r="AD97" s="18">
        <f>Design!$I$22</f>
        <v>10</v>
      </c>
      <c r="AE97" s="18">
        <f t="shared" si="94"/>
        <v>1.7778195710140108</v>
      </c>
      <c r="AF97" s="18">
        <f t="shared" si="95"/>
        <v>101</v>
      </c>
      <c r="AG97" s="18">
        <f t="shared" si="96"/>
        <v>1.7778195710140108</v>
      </c>
      <c r="AH97" s="18">
        <f t="shared" si="97"/>
        <v>111</v>
      </c>
      <c r="AI97" s="18">
        <v>0</v>
      </c>
      <c r="AJ97" s="18" t="str">
        <f t="shared" si="98"/>
        <v>N/A</v>
      </c>
      <c r="AK97" s="18">
        <f t="shared" si="99"/>
        <v>-0.17778195710140107</v>
      </c>
      <c r="AL97" s="16">
        <f t="shared" si="100"/>
        <v>19.733797238255519</v>
      </c>
      <c r="AM97" s="17">
        <f>(Design!$N$68-'Area A'!AL97)/'Area A'!AK97</f>
        <v>96.93783058325721</v>
      </c>
      <c r="AN97" s="18">
        <v>0</v>
      </c>
      <c r="AO97" s="18">
        <v>0</v>
      </c>
      <c r="AP97" s="18">
        <f t="shared" si="101"/>
        <v>96.93783058325721</v>
      </c>
      <c r="AQ97" s="18">
        <f t="shared" si="102"/>
        <v>101</v>
      </c>
      <c r="AR97" s="18">
        <f>Design!$N$68</f>
        <v>2.5</v>
      </c>
      <c r="AS97" s="18">
        <f t="shared" si="103"/>
        <v>111</v>
      </c>
      <c r="AT97" s="18">
        <v>0</v>
      </c>
      <c r="AU97" s="16">
        <f t="shared" si="104"/>
        <v>8325</v>
      </c>
      <c r="AV97" s="19" t="str">
        <f t="shared" si="105"/>
        <v>N/A</v>
      </c>
      <c r="AW97" s="68">
        <f t="shared" si="106"/>
        <v>101</v>
      </c>
      <c r="AX97" s="18">
        <f>'Ohio Intensities'!J97</f>
        <v>1.2074527921120517</v>
      </c>
      <c r="AY97" s="17">
        <f>Design!$I$24*'Area A'!AX97*Design!$I$23</f>
        <v>2.0768188024327303</v>
      </c>
      <c r="AZ97" s="18">
        <v>0</v>
      </c>
      <c r="BA97" s="18">
        <v>0</v>
      </c>
      <c r="BB97" s="18">
        <f>Design!$I$22</f>
        <v>10</v>
      </c>
      <c r="BC97" s="18">
        <f t="shared" si="107"/>
        <v>2.0768188024327303</v>
      </c>
      <c r="BD97" s="18">
        <f t="shared" si="108"/>
        <v>101</v>
      </c>
      <c r="BE97" s="18">
        <f t="shared" si="109"/>
        <v>2.0768188024327303</v>
      </c>
      <c r="BF97" s="18">
        <f t="shared" si="110"/>
        <v>111</v>
      </c>
      <c r="BG97" s="18">
        <v>0</v>
      </c>
      <c r="BH97" s="18" t="str">
        <f t="shared" si="111"/>
        <v>N/A</v>
      </c>
      <c r="BI97" s="18">
        <f t="shared" si="112"/>
        <v>-0.20768188024327303</v>
      </c>
      <c r="BJ97" s="16">
        <f t="shared" si="113"/>
        <v>23.052688707003306</v>
      </c>
      <c r="BK97" s="17">
        <f>(Design!$N$69-'Area A'!BJ97)/'Area A'!BI97</f>
        <v>97.277088802058287</v>
      </c>
      <c r="BL97" s="18">
        <v>0</v>
      </c>
      <c r="BM97" s="18">
        <v>0</v>
      </c>
      <c r="BN97" s="18">
        <f t="shared" si="114"/>
        <v>97.277088802058287</v>
      </c>
      <c r="BO97" s="18">
        <f t="shared" si="115"/>
        <v>101</v>
      </c>
      <c r="BP97" s="18">
        <f>Design!$N$69</f>
        <v>2.85</v>
      </c>
      <c r="BQ97" s="18">
        <f t="shared" si="116"/>
        <v>111</v>
      </c>
      <c r="BR97" s="18">
        <v>0</v>
      </c>
      <c r="BS97" s="16">
        <f t="shared" si="117"/>
        <v>9490.5</v>
      </c>
      <c r="BT97" s="19" t="str">
        <f t="shared" si="118"/>
        <v>N/A</v>
      </c>
      <c r="BU97" s="68">
        <f t="shared" si="119"/>
        <v>101</v>
      </c>
      <c r="BV97" s="18">
        <f>'Ohio Intensities'!N97</f>
        <v>1.4490676173031751</v>
      </c>
      <c r="BW97" s="17">
        <f>Design!$I$24*'Area A'!BV97*Design!$I$23</f>
        <v>2.4923963017614628</v>
      </c>
      <c r="BX97" s="18">
        <v>0</v>
      </c>
      <c r="BY97" s="18">
        <v>0</v>
      </c>
      <c r="BZ97" s="18">
        <f>Design!$I$22</f>
        <v>10</v>
      </c>
      <c r="CA97" s="18">
        <f t="shared" si="120"/>
        <v>2.4923963017614628</v>
      </c>
      <c r="CB97" s="18">
        <f t="shared" si="121"/>
        <v>101</v>
      </c>
      <c r="CC97" s="18">
        <f t="shared" si="122"/>
        <v>2.4923963017614628</v>
      </c>
      <c r="CD97" s="18">
        <f t="shared" si="123"/>
        <v>111</v>
      </c>
      <c r="CE97" s="18">
        <v>0</v>
      </c>
      <c r="CF97" s="18" t="str">
        <f t="shared" si="124"/>
        <v>N/A</v>
      </c>
      <c r="CG97" s="18">
        <f t="shared" si="125"/>
        <v>-0.24923963017614628</v>
      </c>
      <c r="CH97" s="16">
        <f t="shared" si="126"/>
        <v>27.665598949552237</v>
      </c>
      <c r="CI97" s="17">
        <f>(Design!$N$70-'Area A'!CH97)/'Area A'!CG97</f>
        <v>99.565221357511206</v>
      </c>
      <c r="CJ97" s="18">
        <v>0</v>
      </c>
      <c r="CK97" s="18">
        <v>0</v>
      </c>
      <c r="CL97" s="18">
        <f t="shared" si="127"/>
        <v>99.565221357511206</v>
      </c>
      <c r="CM97" s="18">
        <f t="shared" si="128"/>
        <v>101</v>
      </c>
      <c r="CN97" s="18">
        <f>Design!$N$70</f>
        <v>2.85</v>
      </c>
      <c r="CO97" s="18">
        <f t="shared" si="129"/>
        <v>111</v>
      </c>
      <c r="CP97" s="18">
        <v>0</v>
      </c>
      <c r="CQ97" s="16">
        <f t="shared" si="130"/>
        <v>9490.5</v>
      </c>
      <c r="CR97" s="19" t="str">
        <f t="shared" si="131"/>
        <v>N/A</v>
      </c>
      <c r="CS97" s="68">
        <f t="shared" si="132"/>
        <v>101</v>
      </c>
      <c r="CT97" s="18">
        <f>'Ohio Intensities'!R97</f>
        <v>1.6438001661934816</v>
      </c>
      <c r="CU97" s="17">
        <f>Design!$I$24*'Area A'!CT97*Design!$I$23</f>
        <v>2.8273362858527902</v>
      </c>
      <c r="CV97" s="18">
        <v>0</v>
      </c>
      <c r="CW97" s="18">
        <v>0</v>
      </c>
      <c r="CX97" s="18">
        <f>Design!$I$22</f>
        <v>10</v>
      </c>
      <c r="CY97" s="18">
        <f t="shared" si="133"/>
        <v>2.8273362858527902</v>
      </c>
      <c r="CZ97" s="18">
        <f t="shared" si="134"/>
        <v>101</v>
      </c>
      <c r="DA97" s="18">
        <f t="shared" si="135"/>
        <v>2.8273362858527902</v>
      </c>
      <c r="DB97" s="18">
        <f t="shared" si="136"/>
        <v>111</v>
      </c>
      <c r="DC97" s="18">
        <v>0</v>
      </c>
      <c r="DD97" s="18" t="str">
        <f t="shared" si="137"/>
        <v>N/A</v>
      </c>
      <c r="DE97" s="18">
        <f t="shared" si="138"/>
        <v>-0.28273362858527901</v>
      </c>
      <c r="DF97" s="16">
        <f t="shared" si="139"/>
        <v>31.383432772965971</v>
      </c>
      <c r="DG97" s="17">
        <f>(Design!$N$71-'Area A'!DF97)/'Area A'!DE97</f>
        <v>100.91984075519912</v>
      </c>
      <c r="DH97" s="18">
        <v>0</v>
      </c>
      <c r="DI97" s="18">
        <v>0</v>
      </c>
      <c r="DJ97" s="18">
        <f t="shared" si="140"/>
        <v>100.91984075519912</v>
      </c>
      <c r="DK97" s="18">
        <f t="shared" si="141"/>
        <v>101</v>
      </c>
      <c r="DL97" s="18">
        <f>Design!$N$71</f>
        <v>2.85</v>
      </c>
      <c r="DM97" s="18">
        <f t="shared" si="142"/>
        <v>111</v>
      </c>
      <c r="DN97" s="18">
        <v>0</v>
      </c>
      <c r="DO97" s="16">
        <f t="shared" si="143"/>
        <v>9490.4999999999982</v>
      </c>
      <c r="DP97" s="19" t="str">
        <f t="shared" si="144"/>
        <v>N/A</v>
      </c>
      <c r="DQ97" s="68">
        <f t="shared" si="145"/>
        <v>101</v>
      </c>
      <c r="DR97" s="18">
        <f>'Ohio Intensities'!V97</f>
        <v>1.8443374827844703</v>
      </c>
      <c r="DS97" s="17">
        <f>Design!$I$24*'Area A'!DR97*Design!$I$23</f>
        <v>3.1722604703892907</v>
      </c>
      <c r="DT97" s="18">
        <v>0</v>
      </c>
      <c r="DU97" s="18">
        <v>0</v>
      </c>
      <c r="DV97" s="18">
        <f>Design!$I$22</f>
        <v>10</v>
      </c>
      <c r="DW97" s="18">
        <f t="shared" si="146"/>
        <v>3.1722604703892907</v>
      </c>
      <c r="DX97" s="18">
        <f t="shared" si="147"/>
        <v>101</v>
      </c>
      <c r="DY97" s="18">
        <f t="shared" si="148"/>
        <v>3.1722604703892907</v>
      </c>
      <c r="DZ97" s="18">
        <f t="shared" si="149"/>
        <v>111</v>
      </c>
      <c r="EA97" s="18">
        <v>0</v>
      </c>
      <c r="EB97" s="18">
        <f t="shared" si="150"/>
        <v>19223.8984505591</v>
      </c>
      <c r="EC97" s="18">
        <f t="shared" si="151"/>
        <v>-0.31722604703892909</v>
      </c>
      <c r="ED97" s="16">
        <f t="shared" si="152"/>
        <v>35.212091221321131</v>
      </c>
      <c r="EE97" s="17">
        <f>(Design!$N$72-'Area A'!ED97)/'Area A'!EC97</f>
        <v>102.01587014495611</v>
      </c>
      <c r="EF97" s="18">
        <v>0</v>
      </c>
      <c r="EG97" s="18">
        <v>0</v>
      </c>
      <c r="EH97" s="18">
        <f t="shared" si="153"/>
        <v>102.01587014495611</v>
      </c>
      <c r="EI97" s="18">
        <f t="shared" si="154"/>
        <v>102.01587014495611</v>
      </c>
      <c r="EJ97" s="18">
        <f>Design!$N$72</f>
        <v>2.85</v>
      </c>
      <c r="EK97" s="18">
        <f t="shared" si="155"/>
        <v>111</v>
      </c>
      <c r="EL97" s="18">
        <v>0</v>
      </c>
      <c r="EM97" s="16">
        <f t="shared" si="156"/>
        <v>9490.5</v>
      </c>
      <c r="EN97" s="19">
        <f t="shared" si="157"/>
        <v>9733.3984505590997</v>
      </c>
      <c r="EO97" s="19">
        <f t="shared" si="158"/>
        <v>101</v>
      </c>
    </row>
    <row r="98" spans="1:145" x14ac:dyDescent="0.25">
      <c r="A98" s="68">
        <f t="shared" si="159"/>
        <v>102</v>
      </c>
      <c r="B98" s="18">
        <f>'Ohio Intensities'!B98</f>
        <v>0.80827492455761074</v>
      </c>
      <c r="C98" s="17">
        <f>Design!$I$24*'Area A'!B98*Design!$I$23</f>
        <v>1.3902328702390914</v>
      </c>
      <c r="D98" s="18">
        <v>0</v>
      </c>
      <c r="E98" s="18">
        <v>0</v>
      </c>
      <c r="F98" s="18">
        <f>Design!$I$22</f>
        <v>10</v>
      </c>
      <c r="G98" s="18">
        <f t="shared" si="83"/>
        <v>1.3902328702390914</v>
      </c>
      <c r="H98" s="18">
        <f t="shared" si="84"/>
        <v>102</v>
      </c>
      <c r="I98" s="18">
        <f t="shared" si="85"/>
        <v>1.3902328702390914</v>
      </c>
      <c r="J98" s="18">
        <f t="shared" si="86"/>
        <v>112</v>
      </c>
      <c r="K98" s="18">
        <v>0</v>
      </c>
      <c r="L98" s="18" t="str">
        <f t="shared" si="87"/>
        <v>N/A</v>
      </c>
      <c r="M98" s="18">
        <f t="shared" si="88"/>
        <v>-0.13902328702390915</v>
      </c>
      <c r="N98" s="16">
        <f t="shared" si="89"/>
        <v>15.570608146677824</v>
      </c>
      <c r="O98" s="17">
        <f>(Design!$N$67-'Area A'!N98)/'Area A'!M98</f>
        <v>97.254268951017949</v>
      </c>
      <c r="P98" s="18">
        <v>0</v>
      </c>
      <c r="Q98" s="18">
        <v>0</v>
      </c>
      <c r="R98" s="18">
        <f t="shared" si="90"/>
        <v>97.254268951017949</v>
      </c>
      <c r="S98" s="18">
        <f t="shared" si="91"/>
        <v>102</v>
      </c>
      <c r="T98" s="18">
        <f>Design!$N$67</f>
        <v>2.0499999999999998</v>
      </c>
      <c r="U98" s="18">
        <f t="shared" si="81"/>
        <v>112</v>
      </c>
      <c r="V98" s="18">
        <v>0</v>
      </c>
      <c r="W98" s="16">
        <f t="shared" si="92"/>
        <v>6888</v>
      </c>
      <c r="X98" s="19" t="str">
        <f t="shared" si="93"/>
        <v>N/A</v>
      </c>
      <c r="Y98" s="68">
        <f t="shared" si="82"/>
        <v>102</v>
      </c>
      <c r="Z98" s="18">
        <f>'Ohio Intensities'!F98</f>
        <v>1.0257746663138871</v>
      </c>
      <c r="AA98" s="17">
        <f>Design!$I$24*'Area A'!Z98*Design!$I$23</f>
        <v>1.7643324260598869</v>
      </c>
      <c r="AB98" s="18">
        <v>0</v>
      </c>
      <c r="AC98" s="18">
        <v>0</v>
      </c>
      <c r="AD98" s="18">
        <f>Design!$I$22</f>
        <v>10</v>
      </c>
      <c r="AE98" s="18">
        <f t="shared" si="94"/>
        <v>1.7643324260598869</v>
      </c>
      <c r="AF98" s="18">
        <f t="shared" si="95"/>
        <v>102</v>
      </c>
      <c r="AG98" s="18">
        <f t="shared" si="96"/>
        <v>1.7643324260598869</v>
      </c>
      <c r="AH98" s="18">
        <f t="shared" si="97"/>
        <v>112</v>
      </c>
      <c r="AI98" s="18">
        <v>0</v>
      </c>
      <c r="AJ98" s="18" t="str">
        <f t="shared" si="98"/>
        <v>N/A</v>
      </c>
      <c r="AK98" s="18">
        <f t="shared" si="99"/>
        <v>-0.17643324260598869</v>
      </c>
      <c r="AL98" s="16">
        <f t="shared" si="100"/>
        <v>19.760523171870734</v>
      </c>
      <c r="AM98" s="17">
        <f>(Design!$N$68-'Area A'!AL98)/'Area A'!AK98</f>
        <v>97.830334674611137</v>
      </c>
      <c r="AN98" s="18">
        <v>0</v>
      </c>
      <c r="AO98" s="18">
        <v>0</v>
      </c>
      <c r="AP98" s="18">
        <f t="shared" si="101"/>
        <v>97.830334674611137</v>
      </c>
      <c r="AQ98" s="18">
        <f t="shared" si="102"/>
        <v>102</v>
      </c>
      <c r="AR98" s="18">
        <f>Design!$N$68</f>
        <v>2.5</v>
      </c>
      <c r="AS98" s="18">
        <f t="shared" si="103"/>
        <v>112</v>
      </c>
      <c r="AT98" s="18">
        <v>0</v>
      </c>
      <c r="AU98" s="16">
        <f t="shared" si="104"/>
        <v>8400</v>
      </c>
      <c r="AV98" s="19" t="str">
        <f t="shared" si="105"/>
        <v>N/A</v>
      </c>
      <c r="AW98" s="68">
        <f t="shared" si="106"/>
        <v>102</v>
      </c>
      <c r="AX98" s="18">
        <f>'Ohio Intensities'!J98</f>
        <v>1.1984493543817096</v>
      </c>
      <c r="AY98" s="17">
        <f>Design!$I$24*'Area A'!AX98*Design!$I$23</f>
        <v>2.0613328895365419</v>
      </c>
      <c r="AZ98" s="18">
        <v>0</v>
      </c>
      <c r="BA98" s="18">
        <v>0</v>
      </c>
      <c r="BB98" s="18">
        <f>Design!$I$22</f>
        <v>10</v>
      </c>
      <c r="BC98" s="18">
        <f t="shared" si="107"/>
        <v>2.0613328895365419</v>
      </c>
      <c r="BD98" s="18">
        <f t="shared" si="108"/>
        <v>102</v>
      </c>
      <c r="BE98" s="18">
        <f t="shared" si="109"/>
        <v>2.0613328895365419</v>
      </c>
      <c r="BF98" s="18">
        <f t="shared" si="110"/>
        <v>112</v>
      </c>
      <c r="BG98" s="18">
        <v>0</v>
      </c>
      <c r="BH98" s="18" t="str">
        <f t="shared" si="111"/>
        <v>N/A</v>
      </c>
      <c r="BI98" s="18">
        <f t="shared" si="112"/>
        <v>-0.20613328895365418</v>
      </c>
      <c r="BJ98" s="16">
        <f t="shared" si="113"/>
        <v>23.086928362809267</v>
      </c>
      <c r="BK98" s="17">
        <f>(Design!$N$69-'Area A'!BJ98)/'Area A'!BI98</f>
        <v>98.173994435994373</v>
      </c>
      <c r="BL98" s="18">
        <v>0</v>
      </c>
      <c r="BM98" s="18">
        <v>0</v>
      </c>
      <c r="BN98" s="18">
        <f t="shared" si="114"/>
        <v>98.173994435994373</v>
      </c>
      <c r="BO98" s="18">
        <f t="shared" si="115"/>
        <v>102</v>
      </c>
      <c r="BP98" s="18">
        <f>Design!$N$69</f>
        <v>2.85</v>
      </c>
      <c r="BQ98" s="18">
        <f t="shared" si="116"/>
        <v>112</v>
      </c>
      <c r="BR98" s="18">
        <v>0</v>
      </c>
      <c r="BS98" s="16">
        <f t="shared" si="117"/>
        <v>9576.0000000000018</v>
      </c>
      <c r="BT98" s="19" t="str">
        <f t="shared" si="118"/>
        <v>N/A</v>
      </c>
      <c r="BU98" s="68">
        <f t="shared" si="119"/>
        <v>102</v>
      </c>
      <c r="BV98" s="18">
        <f>'Ohio Intensities'!N98</f>
        <v>1.4386589438846111</v>
      </c>
      <c r="BW98" s="17">
        <f>Design!$I$24*'Area A'!BV98*Design!$I$23</f>
        <v>2.4744933834815326</v>
      </c>
      <c r="BX98" s="18">
        <v>0</v>
      </c>
      <c r="BY98" s="18">
        <v>0</v>
      </c>
      <c r="BZ98" s="18">
        <f>Design!$I$22</f>
        <v>10</v>
      </c>
      <c r="CA98" s="18">
        <f t="shared" si="120"/>
        <v>2.4744933834815326</v>
      </c>
      <c r="CB98" s="18">
        <f t="shared" si="121"/>
        <v>102</v>
      </c>
      <c r="CC98" s="18">
        <f t="shared" si="122"/>
        <v>2.4744933834815326</v>
      </c>
      <c r="CD98" s="18">
        <f t="shared" si="123"/>
        <v>112</v>
      </c>
      <c r="CE98" s="18">
        <v>0</v>
      </c>
      <c r="CF98" s="18" t="str">
        <f t="shared" si="124"/>
        <v>N/A</v>
      </c>
      <c r="CG98" s="18">
        <f t="shared" si="125"/>
        <v>-0.24744933834815325</v>
      </c>
      <c r="CH98" s="16">
        <f t="shared" si="126"/>
        <v>27.714325894993166</v>
      </c>
      <c r="CI98" s="17">
        <f>(Design!$N$70-'Area A'!CH98)/'Area A'!CG98</f>
        <v>100.48249092511155</v>
      </c>
      <c r="CJ98" s="18">
        <v>0</v>
      </c>
      <c r="CK98" s="18">
        <v>0</v>
      </c>
      <c r="CL98" s="18">
        <f t="shared" si="127"/>
        <v>100.48249092511155</v>
      </c>
      <c r="CM98" s="18">
        <f t="shared" si="128"/>
        <v>102</v>
      </c>
      <c r="CN98" s="18">
        <f>Design!$N$70</f>
        <v>2.85</v>
      </c>
      <c r="CO98" s="18">
        <f t="shared" si="129"/>
        <v>112</v>
      </c>
      <c r="CP98" s="18">
        <v>0</v>
      </c>
      <c r="CQ98" s="16">
        <f t="shared" si="130"/>
        <v>9576.0000000000018</v>
      </c>
      <c r="CR98" s="19" t="str">
        <f t="shared" si="131"/>
        <v>N/A</v>
      </c>
      <c r="CS98" s="68">
        <f t="shared" si="132"/>
        <v>102</v>
      </c>
      <c r="CT98" s="18">
        <f>'Ohio Intensities'!R98</f>
        <v>1.6323882023330876</v>
      </c>
      <c r="CU98" s="17">
        <f>Design!$I$24*'Area A'!CT98*Design!$I$23</f>
        <v>2.8077077080129125</v>
      </c>
      <c r="CV98" s="18">
        <v>0</v>
      </c>
      <c r="CW98" s="18">
        <v>0</v>
      </c>
      <c r="CX98" s="18">
        <f>Design!$I$22</f>
        <v>10</v>
      </c>
      <c r="CY98" s="18">
        <f t="shared" si="133"/>
        <v>2.8077077080129125</v>
      </c>
      <c r="CZ98" s="18">
        <f t="shared" si="134"/>
        <v>102</v>
      </c>
      <c r="DA98" s="18">
        <f t="shared" si="135"/>
        <v>2.8077077080129125</v>
      </c>
      <c r="DB98" s="18">
        <f t="shared" si="136"/>
        <v>112</v>
      </c>
      <c r="DC98" s="18">
        <v>0</v>
      </c>
      <c r="DD98" s="18" t="str">
        <f t="shared" si="137"/>
        <v>N/A</v>
      </c>
      <c r="DE98" s="18">
        <f t="shared" si="138"/>
        <v>-0.28077077080129126</v>
      </c>
      <c r="DF98" s="16">
        <f t="shared" si="139"/>
        <v>31.446326329744622</v>
      </c>
      <c r="DG98" s="17">
        <f>(Design!$N$71-'Area A'!DF98)/'Area A'!DE98</f>
        <v>101.84937074515844</v>
      </c>
      <c r="DH98" s="18">
        <v>0</v>
      </c>
      <c r="DI98" s="18">
        <v>0</v>
      </c>
      <c r="DJ98" s="18">
        <f t="shared" si="140"/>
        <v>101.84937074515844</v>
      </c>
      <c r="DK98" s="18">
        <f t="shared" si="141"/>
        <v>102</v>
      </c>
      <c r="DL98" s="18">
        <f>Design!$N$71</f>
        <v>2.85</v>
      </c>
      <c r="DM98" s="18">
        <f t="shared" si="142"/>
        <v>112</v>
      </c>
      <c r="DN98" s="18">
        <v>0</v>
      </c>
      <c r="DO98" s="16">
        <f t="shared" si="143"/>
        <v>9576.0000000000018</v>
      </c>
      <c r="DP98" s="19" t="str">
        <f t="shared" si="144"/>
        <v>N/A</v>
      </c>
      <c r="DQ98" s="68">
        <f t="shared" si="145"/>
        <v>102</v>
      </c>
      <c r="DR98" s="18">
        <f>'Ohio Intensities'!V98</f>
        <v>1.8319627581088105</v>
      </c>
      <c r="DS98" s="17">
        <f>Design!$I$24*'Area A'!DR98*Design!$I$23</f>
        <v>3.1509759439471559</v>
      </c>
      <c r="DT98" s="18">
        <v>0</v>
      </c>
      <c r="DU98" s="18">
        <v>0</v>
      </c>
      <c r="DV98" s="18">
        <f>Design!$I$22</f>
        <v>10</v>
      </c>
      <c r="DW98" s="18">
        <f t="shared" si="146"/>
        <v>3.1509759439471559</v>
      </c>
      <c r="DX98" s="18">
        <f t="shared" si="147"/>
        <v>102</v>
      </c>
      <c r="DY98" s="18">
        <f t="shared" si="148"/>
        <v>3.1509759439471559</v>
      </c>
      <c r="DZ98" s="18">
        <f t="shared" si="149"/>
        <v>112</v>
      </c>
      <c r="EA98" s="18">
        <v>0</v>
      </c>
      <c r="EB98" s="18">
        <f t="shared" si="150"/>
        <v>19283.972776956591</v>
      </c>
      <c r="EC98" s="18">
        <f t="shared" si="151"/>
        <v>-0.31509759439471557</v>
      </c>
      <c r="ED98" s="16">
        <f t="shared" si="152"/>
        <v>35.29093057220814</v>
      </c>
      <c r="EE98" s="17">
        <f>(Design!$N$72-'Area A'!ED98)/'Area A'!EC98</f>
        <v>102.95518324894009</v>
      </c>
      <c r="EF98" s="18">
        <v>0</v>
      </c>
      <c r="EG98" s="18">
        <v>0</v>
      </c>
      <c r="EH98" s="18">
        <f t="shared" si="153"/>
        <v>102.95518324894009</v>
      </c>
      <c r="EI98" s="18">
        <f t="shared" si="154"/>
        <v>102.95518324894009</v>
      </c>
      <c r="EJ98" s="18">
        <f>Design!$N$72</f>
        <v>2.85</v>
      </c>
      <c r="EK98" s="18">
        <f t="shared" si="155"/>
        <v>112</v>
      </c>
      <c r="EL98" s="18">
        <v>0</v>
      </c>
      <c r="EM98" s="16">
        <f t="shared" si="156"/>
        <v>9576</v>
      </c>
      <c r="EN98" s="19">
        <f t="shared" si="157"/>
        <v>9707.9727769565907</v>
      </c>
      <c r="EO98" s="19">
        <f t="shared" si="158"/>
        <v>102</v>
      </c>
    </row>
    <row r="99" spans="1:145" x14ac:dyDescent="0.25">
      <c r="A99" s="68">
        <f t="shared" si="159"/>
        <v>103</v>
      </c>
      <c r="B99" s="18">
        <f>'Ohio Intensities'!B99</f>
        <v>0.80207182907868035</v>
      </c>
      <c r="C99" s="17">
        <f>Design!$I$24*'Area A'!B99*Design!$I$23</f>
        <v>1.379563546015331</v>
      </c>
      <c r="D99" s="18">
        <v>0</v>
      </c>
      <c r="E99" s="18">
        <v>0</v>
      </c>
      <c r="F99" s="18">
        <f>Design!$I$22</f>
        <v>10</v>
      </c>
      <c r="G99" s="18">
        <f t="shared" si="83"/>
        <v>1.379563546015331</v>
      </c>
      <c r="H99" s="18">
        <f t="shared" si="84"/>
        <v>103</v>
      </c>
      <c r="I99" s="18">
        <f t="shared" si="85"/>
        <v>1.379563546015331</v>
      </c>
      <c r="J99" s="18">
        <f t="shared" si="86"/>
        <v>113</v>
      </c>
      <c r="K99" s="18">
        <v>0</v>
      </c>
      <c r="L99" s="18" t="str">
        <f t="shared" si="87"/>
        <v>N/A</v>
      </c>
      <c r="M99" s="18">
        <f t="shared" si="88"/>
        <v>-0.1379563546015331</v>
      </c>
      <c r="N99" s="16">
        <f t="shared" si="89"/>
        <v>15.589068069973241</v>
      </c>
      <c r="O99" s="17">
        <f>(Design!$N$67-'Area A'!N99)/'Area A'!M99</f>
        <v>98.140227821174832</v>
      </c>
      <c r="P99" s="18">
        <v>0</v>
      </c>
      <c r="Q99" s="18">
        <v>0</v>
      </c>
      <c r="R99" s="18">
        <f t="shared" si="90"/>
        <v>98.140227821174832</v>
      </c>
      <c r="S99" s="18">
        <f t="shared" si="91"/>
        <v>103</v>
      </c>
      <c r="T99" s="18">
        <f>Design!$N$67</f>
        <v>2.0499999999999998</v>
      </c>
      <c r="U99" s="18">
        <f t="shared" si="81"/>
        <v>113</v>
      </c>
      <c r="V99" s="18">
        <v>0</v>
      </c>
      <c r="W99" s="16">
        <f t="shared" si="92"/>
        <v>6949.4999999999991</v>
      </c>
      <c r="X99" s="19" t="str">
        <f t="shared" si="93"/>
        <v>N/A</v>
      </c>
      <c r="Y99" s="68">
        <f t="shared" si="82"/>
        <v>103</v>
      </c>
      <c r="Z99" s="18">
        <f>'Ohio Intensities'!F99</f>
        <v>1.0180615498416701</v>
      </c>
      <c r="AA99" s="17">
        <f>Design!$I$24*'Area A'!Z99*Design!$I$23</f>
        <v>1.7510658657276736</v>
      </c>
      <c r="AB99" s="18">
        <v>0</v>
      </c>
      <c r="AC99" s="18">
        <v>0</v>
      </c>
      <c r="AD99" s="18">
        <f>Design!$I$22</f>
        <v>10</v>
      </c>
      <c r="AE99" s="18">
        <f t="shared" si="94"/>
        <v>1.7510658657276736</v>
      </c>
      <c r="AF99" s="18">
        <f t="shared" si="95"/>
        <v>103</v>
      </c>
      <c r="AG99" s="18">
        <f t="shared" si="96"/>
        <v>1.7510658657276736</v>
      </c>
      <c r="AH99" s="18">
        <f t="shared" si="97"/>
        <v>113</v>
      </c>
      <c r="AI99" s="18">
        <v>0</v>
      </c>
      <c r="AJ99" s="18" t="str">
        <f t="shared" si="98"/>
        <v>N/A</v>
      </c>
      <c r="AK99" s="18">
        <f t="shared" si="99"/>
        <v>-0.17510658657276737</v>
      </c>
      <c r="AL99" s="16">
        <f t="shared" si="100"/>
        <v>19.787044282722714</v>
      </c>
      <c r="AM99" s="17">
        <f>(Design!$N$68-'Area A'!AL99)/'Area A'!AK99</f>
        <v>98.722981362776451</v>
      </c>
      <c r="AN99" s="18">
        <v>0</v>
      </c>
      <c r="AO99" s="18">
        <v>0</v>
      </c>
      <c r="AP99" s="18">
        <f t="shared" si="101"/>
        <v>98.722981362776451</v>
      </c>
      <c r="AQ99" s="18">
        <f t="shared" si="102"/>
        <v>103</v>
      </c>
      <c r="AR99" s="18">
        <f>Design!$N$68</f>
        <v>2.5</v>
      </c>
      <c r="AS99" s="18">
        <f t="shared" si="103"/>
        <v>113</v>
      </c>
      <c r="AT99" s="18">
        <v>0</v>
      </c>
      <c r="AU99" s="16">
        <f t="shared" si="104"/>
        <v>8475</v>
      </c>
      <c r="AV99" s="19" t="str">
        <f t="shared" si="105"/>
        <v>N/A</v>
      </c>
      <c r="AW99" s="68">
        <f t="shared" si="106"/>
        <v>103</v>
      </c>
      <c r="AX99" s="18">
        <f>'Ohio Intensities'!J99</f>
        <v>1.1895914945563053</v>
      </c>
      <c r="AY99" s="17">
        <f>Design!$I$24*'Area A'!AX99*Design!$I$23</f>
        <v>2.0460973706368466</v>
      </c>
      <c r="AZ99" s="18">
        <v>0</v>
      </c>
      <c r="BA99" s="18">
        <v>0</v>
      </c>
      <c r="BB99" s="18">
        <f>Design!$I$22</f>
        <v>10</v>
      </c>
      <c r="BC99" s="18">
        <f t="shared" si="107"/>
        <v>2.0460973706368466</v>
      </c>
      <c r="BD99" s="18">
        <f t="shared" si="108"/>
        <v>103</v>
      </c>
      <c r="BE99" s="18">
        <f t="shared" si="109"/>
        <v>2.0460973706368466</v>
      </c>
      <c r="BF99" s="18">
        <f t="shared" si="110"/>
        <v>113</v>
      </c>
      <c r="BG99" s="18">
        <v>0</v>
      </c>
      <c r="BH99" s="18" t="str">
        <f t="shared" si="111"/>
        <v>N/A</v>
      </c>
      <c r="BI99" s="18">
        <f t="shared" si="112"/>
        <v>-0.20460973706368465</v>
      </c>
      <c r="BJ99" s="16">
        <f t="shared" si="113"/>
        <v>23.120900288196367</v>
      </c>
      <c r="BK99" s="17">
        <f>(Design!$N$69-'Area A'!BJ99)/'Area A'!BI99</f>
        <v>99.071044120872216</v>
      </c>
      <c r="BL99" s="18">
        <v>0</v>
      </c>
      <c r="BM99" s="18">
        <v>0</v>
      </c>
      <c r="BN99" s="18">
        <f t="shared" si="114"/>
        <v>99.071044120872216</v>
      </c>
      <c r="BO99" s="18">
        <f t="shared" si="115"/>
        <v>103</v>
      </c>
      <c r="BP99" s="18">
        <f>Design!$N$69</f>
        <v>2.85</v>
      </c>
      <c r="BQ99" s="18">
        <f t="shared" si="116"/>
        <v>113</v>
      </c>
      <c r="BR99" s="18">
        <v>0</v>
      </c>
      <c r="BS99" s="16">
        <f t="shared" si="117"/>
        <v>9661.5</v>
      </c>
      <c r="BT99" s="19" t="str">
        <f t="shared" si="118"/>
        <v>N/A</v>
      </c>
      <c r="BU99" s="68">
        <f t="shared" si="119"/>
        <v>103</v>
      </c>
      <c r="BV99" s="18">
        <f>'Ohio Intensities'!N99</f>
        <v>1.4284157600376786</v>
      </c>
      <c r="BW99" s="17">
        <f>Design!$I$24*'Area A'!BV99*Design!$I$23</f>
        <v>2.4568751072648087</v>
      </c>
      <c r="BX99" s="18">
        <v>0</v>
      </c>
      <c r="BY99" s="18">
        <v>0</v>
      </c>
      <c r="BZ99" s="18">
        <f>Design!$I$22</f>
        <v>10</v>
      </c>
      <c r="CA99" s="18">
        <f t="shared" si="120"/>
        <v>2.4568751072648087</v>
      </c>
      <c r="CB99" s="18">
        <f t="shared" si="121"/>
        <v>103</v>
      </c>
      <c r="CC99" s="18">
        <f t="shared" si="122"/>
        <v>2.4568751072648087</v>
      </c>
      <c r="CD99" s="18">
        <f t="shared" si="123"/>
        <v>113</v>
      </c>
      <c r="CE99" s="18">
        <v>0</v>
      </c>
      <c r="CF99" s="18" t="str">
        <f t="shared" si="124"/>
        <v>N/A</v>
      </c>
      <c r="CG99" s="18">
        <f t="shared" si="125"/>
        <v>-0.24568751072648087</v>
      </c>
      <c r="CH99" s="16">
        <f t="shared" si="126"/>
        <v>27.762688712092341</v>
      </c>
      <c r="CI99" s="17">
        <f>(Design!$N$70-'Area A'!CH99)/'Area A'!CG99</f>
        <v>101.39989875117075</v>
      </c>
      <c r="CJ99" s="18">
        <v>0</v>
      </c>
      <c r="CK99" s="18">
        <v>0</v>
      </c>
      <c r="CL99" s="18">
        <f t="shared" si="127"/>
        <v>101.39989875117075</v>
      </c>
      <c r="CM99" s="18">
        <f t="shared" si="128"/>
        <v>103</v>
      </c>
      <c r="CN99" s="18">
        <f>Design!$N$70</f>
        <v>2.85</v>
      </c>
      <c r="CO99" s="18">
        <f t="shared" si="129"/>
        <v>113</v>
      </c>
      <c r="CP99" s="18">
        <v>0</v>
      </c>
      <c r="CQ99" s="16">
        <f t="shared" si="130"/>
        <v>9661.4999999999982</v>
      </c>
      <c r="CR99" s="19" t="str">
        <f t="shared" si="131"/>
        <v>N/A</v>
      </c>
      <c r="CS99" s="68">
        <f t="shared" si="132"/>
        <v>103</v>
      </c>
      <c r="CT99" s="18">
        <f>'Ohio Intensities'!R99</f>
        <v>1.6211551897298588</v>
      </c>
      <c r="CU99" s="17">
        <f>Design!$I$24*'Area A'!CT99*Design!$I$23</f>
        <v>2.7883869263353591</v>
      </c>
      <c r="CV99" s="18">
        <v>0</v>
      </c>
      <c r="CW99" s="18">
        <v>0</v>
      </c>
      <c r="CX99" s="18">
        <f>Design!$I$22</f>
        <v>10</v>
      </c>
      <c r="CY99" s="18">
        <f t="shared" si="133"/>
        <v>2.7883869263353591</v>
      </c>
      <c r="CZ99" s="18">
        <f t="shared" si="134"/>
        <v>103</v>
      </c>
      <c r="DA99" s="18">
        <f t="shared" si="135"/>
        <v>2.7883869263353591</v>
      </c>
      <c r="DB99" s="18">
        <f t="shared" si="136"/>
        <v>113</v>
      </c>
      <c r="DC99" s="18">
        <v>0</v>
      </c>
      <c r="DD99" s="18" t="str">
        <f t="shared" si="137"/>
        <v>N/A</v>
      </c>
      <c r="DE99" s="18">
        <f t="shared" si="138"/>
        <v>-0.27883869263353589</v>
      </c>
      <c r="DF99" s="16">
        <f t="shared" si="139"/>
        <v>31.508772267589556</v>
      </c>
      <c r="DG99" s="17">
        <f>(Design!$N$71-'Area A'!DF99)/'Area A'!DE99</f>
        <v>102.77903685789541</v>
      </c>
      <c r="DH99" s="18">
        <v>0</v>
      </c>
      <c r="DI99" s="18">
        <v>0</v>
      </c>
      <c r="DJ99" s="18">
        <f t="shared" si="140"/>
        <v>102.77903685789541</v>
      </c>
      <c r="DK99" s="18">
        <f t="shared" si="141"/>
        <v>103</v>
      </c>
      <c r="DL99" s="18">
        <f>Design!$N$71</f>
        <v>2.85</v>
      </c>
      <c r="DM99" s="18">
        <f t="shared" si="142"/>
        <v>113</v>
      </c>
      <c r="DN99" s="18">
        <v>0</v>
      </c>
      <c r="DO99" s="16">
        <f t="shared" si="143"/>
        <v>9661.5</v>
      </c>
      <c r="DP99" s="19" t="str">
        <f t="shared" si="144"/>
        <v>N/A</v>
      </c>
      <c r="DQ99" s="68">
        <f t="shared" si="145"/>
        <v>103</v>
      </c>
      <c r="DR99" s="18">
        <f>'Ohio Intensities'!V99</f>
        <v>1.8197794775810625</v>
      </c>
      <c r="DS99" s="17">
        <f>Design!$I$24*'Area A'!DR99*Design!$I$23</f>
        <v>3.1300207014394297</v>
      </c>
      <c r="DT99" s="18">
        <v>0</v>
      </c>
      <c r="DU99" s="18">
        <v>0</v>
      </c>
      <c r="DV99" s="18">
        <f>Design!$I$22</f>
        <v>10</v>
      </c>
      <c r="DW99" s="18">
        <f t="shared" si="146"/>
        <v>3.1300207014394297</v>
      </c>
      <c r="DX99" s="18">
        <f t="shared" si="147"/>
        <v>103</v>
      </c>
      <c r="DY99" s="18">
        <f t="shared" si="148"/>
        <v>3.1300207014394297</v>
      </c>
      <c r="DZ99" s="18">
        <f t="shared" si="149"/>
        <v>113</v>
      </c>
      <c r="EA99" s="18">
        <v>0</v>
      </c>
      <c r="EB99" s="18">
        <f t="shared" si="150"/>
        <v>19343.527934895679</v>
      </c>
      <c r="EC99" s="18">
        <f t="shared" si="151"/>
        <v>-0.31300207014394299</v>
      </c>
      <c r="ED99" s="16">
        <f t="shared" si="152"/>
        <v>35.369233926265558</v>
      </c>
      <c r="EE99" s="17">
        <f>(Design!$N$72-'Area A'!ED99)/'Area A'!EC99</f>
        <v>103.89462891191312</v>
      </c>
      <c r="EF99" s="18">
        <v>0</v>
      </c>
      <c r="EG99" s="18">
        <v>0</v>
      </c>
      <c r="EH99" s="18">
        <f t="shared" si="153"/>
        <v>103.89462891191312</v>
      </c>
      <c r="EI99" s="18">
        <f t="shared" si="154"/>
        <v>103.89462891191312</v>
      </c>
      <c r="EJ99" s="18">
        <f>Design!$N$72</f>
        <v>2.85</v>
      </c>
      <c r="EK99" s="18">
        <f t="shared" si="155"/>
        <v>113</v>
      </c>
      <c r="EL99" s="18">
        <v>0</v>
      </c>
      <c r="EM99" s="16">
        <f t="shared" si="156"/>
        <v>9661.5</v>
      </c>
      <c r="EN99" s="19">
        <f t="shared" si="157"/>
        <v>9682.0279348956792</v>
      </c>
      <c r="EO99" s="19">
        <f t="shared" si="158"/>
        <v>103</v>
      </c>
    </row>
    <row r="100" spans="1:145" x14ac:dyDescent="0.25">
      <c r="A100" s="68">
        <f t="shared" si="159"/>
        <v>104</v>
      </c>
      <c r="B100" s="18">
        <f>'Ohio Intensities'!B100</f>
        <v>0.79597084673337637</v>
      </c>
      <c r="C100" s="17">
        <f>Design!$I$24*'Area A'!B100*Design!$I$23</f>
        <v>1.3690698563814083</v>
      </c>
      <c r="D100" s="18">
        <v>0</v>
      </c>
      <c r="E100" s="18">
        <v>0</v>
      </c>
      <c r="F100" s="18">
        <f>Design!$I$22</f>
        <v>10</v>
      </c>
      <c r="G100" s="18">
        <f t="shared" si="83"/>
        <v>1.3690698563814083</v>
      </c>
      <c r="H100" s="18">
        <f t="shared" si="84"/>
        <v>104</v>
      </c>
      <c r="I100" s="18">
        <f t="shared" si="85"/>
        <v>1.3690698563814083</v>
      </c>
      <c r="J100" s="18">
        <f t="shared" si="86"/>
        <v>114</v>
      </c>
      <c r="K100" s="18">
        <v>0</v>
      </c>
      <c r="L100" s="18" t="str">
        <f t="shared" si="87"/>
        <v>N/A</v>
      </c>
      <c r="M100" s="18">
        <f t="shared" si="88"/>
        <v>-0.13690698563814083</v>
      </c>
      <c r="N100" s="16">
        <f t="shared" si="89"/>
        <v>15.607396362748053</v>
      </c>
      <c r="O100" s="17">
        <f>(Design!$N$67-'Area A'!N100)/'Area A'!M100</f>
        <v>99.02633017267388</v>
      </c>
      <c r="P100" s="18">
        <v>0</v>
      </c>
      <c r="Q100" s="18">
        <v>0</v>
      </c>
      <c r="R100" s="18">
        <f t="shared" si="90"/>
        <v>99.02633017267388</v>
      </c>
      <c r="S100" s="18">
        <f t="shared" si="91"/>
        <v>104</v>
      </c>
      <c r="T100" s="18">
        <f>Design!$N$67</f>
        <v>2.0499999999999998</v>
      </c>
      <c r="U100" s="18">
        <f t="shared" si="81"/>
        <v>114</v>
      </c>
      <c r="V100" s="18">
        <v>0</v>
      </c>
      <c r="W100" s="16">
        <f t="shared" si="92"/>
        <v>7011</v>
      </c>
      <c r="X100" s="19" t="str">
        <f t="shared" si="93"/>
        <v>N/A</v>
      </c>
      <c r="Y100" s="68">
        <f t="shared" si="82"/>
        <v>104</v>
      </c>
      <c r="Z100" s="18">
        <f>'Ohio Intensities'!F100</f>
        <v>1.0104734778639182</v>
      </c>
      <c r="AA100" s="17">
        <f>Design!$I$24*'Area A'!Z100*Design!$I$23</f>
        <v>1.7380143819259404</v>
      </c>
      <c r="AB100" s="18">
        <v>0</v>
      </c>
      <c r="AC100" s="18">
        <v>0</v>
      </c>
      <c r="AD100" s="18">
        <f>Design!$I$22</f>
        <v>10</v>
      </c>
      <c r="AE100" s="18">
        <f t="shared" si="94"/>
        <v>1.7380143819259404</v>
      </c>
      <c r="AF100" s="18">
        <f t="shared" si="95"/>
        <v>104</v>
      </c>
      <c r="AG100" s="18">
        <f t="shared" si="96"/>
        <v>1.7380143819259404</v>
      </c>
      <c r="AH100" s="18">
        <f t="shared" si="97"/>
        <v>114</v>
      </c>
      <c r="AI100" s="18">
        <v>0</v>
      </c>
      <c r="AJ100" s="18" t="str">
        <f t="shared" si="98"/>
        <v>N/A</v>
      </c>
      <c r="AK100" s="18">
        <f t="shared" si="99"/>
        <v>-0.17380143819259403</v>
      </c>
      <c r="AL100" s="16">
        <f t="shared" si="100"/>
        <v>19.813363953955719</v>
      </c>
      <c r="AM100" s="17">
        <f>(Design!$N$68-'Area A'!AL100)/'Area A'!AK100</f>
        <v>99.61576920192293</v>
      </c>
      <c r="AN100" s="18">
        <v>0</v>
      </c>
      <c r="AO100" s="18">
        <v>0</v>
      </c>
      <c r="AP100" s="18">
        <f t="shared" si="101"/>
        <v>99.61576920192293</v>
      </c>
      <c r="AQ100" s="18">
        <f t="shared" si="102"/>
        <v>104</v>
      </c>
      <c r="AR100" s="18">
        <f>Design!$N$68</f>
        <v>2.5</v>
      </c>
      <c r="AS100" s="18">
        <f t="shared" si="103"/>
        <v>114</v>
      </c>
      <c r="AT100" s="18">
        <v>0</v>
      </c>
      <c r="AU100" s="16">
        <f t="shared" si="104"/>
        <v>8550</v>
      </c>
      <c r="AV100" s="19" t="str">
        <f t="shared" si="105"/>
        <v>N/A</v>
      </c>
      <c r="AW100" s="68">
        <f t="shared" si="106"/>
        <v>104</v>
      </c>
      <c r="AX100" s="18">
        <f>'Ohio Intensities'!J100</f>
        <v>1.1808756124756363</v>
      </c>
      <c r="AY100" s="17">
        <f>Design!$I$24*'Area A'!AX100*Design!$I$23</f>
        <v>2.0311060534580956</v>
      </c>
      <c r="AZ100" s="18">
        <v>0</v>
      </c>
      <c r="BA100" s="18">
        <v>0</v>
      </c>
      <c r="BB100" s="18">
        <f>Design!$I$22</f>
        <v>10</v>
      </c>
      <c r="BC100" s="18">
        <f t="shared" si="107"/>
        <v>2.0311060534580956</v>
      </c>
      <c r="BD100" s="18">
        <f t="shared" si="108"/>
        <v>104</v>
      </c>
      <c r="BE100" s="18">
        <f t="shared" si="109"/>
        <v>2.0311060534580956</v>
      </c>
      <c r="BF100" s="18">
        <f t="shared" si="110"/>
        <v>114</v>
      </c>
      <c r="BG100" s="18">
        <v>0</v>
      </c>
      <c r="BH100" s="18" t="str">
        <f t="shared" si="111"/>
        <v>N/A</v>
      </c>
      <c r="BI100" s="18">
        <f t="shared" si="112"/>
        <v>-0.20311060534580955</v>
      </c>
      <c r="BJ100" s="16">
        <f t="shared" si="113"/>
        <v>23.154609009422288</v>
      </c>
      <c r="BK100" s="17">
        <f>(Design!$N$69-'Area A'!BJ100)/'Area A'!BI100</f>
        <v>99.968236394413353</v>
      </c>
      <c r="BL100" s="18">
        <v>0</v>
      </c>
      <c r="BM100" s="18">
        <v>0</v>
      </c>
      <c r="BN100" s="18">
        <f t="shared" si="114"/>
        <v>99.968236394413353</v>
      </c>
      <c r="BO100" s="18">
        <f t="shared" si="115"/>
        <v>104</v>
      </c>
      <c r="BP100" s="18">
        <f>Design!$N$69</f>
        <v>2.85</v>
      </c>
      <c r="BQ100" s="18">
        <f t="shared" si="116"/>
        <v>114</v>
      </c>
      <c r="BR100" s="18">
        <v>0</v>
      </c>
      <c r="BS100" s="16">
        <f t="shared" si="117"/>
        <v>9747</v>
      </c>
      <c r="BT100" s="19" t="str">
        <f t="shared" si="118"/>
        <v>N/A</v>
      </c>
      <c r="BU100" s="68">
        <f t="shared" si="119"/>
        <v>104</v>
      </c>
      <c r="BV100" s="18">
        <f>'Ohio Intensities'!N100</f>
        <v>1.4183340172762111</v>
      </c>
      <c r="BW100" s="17">
        <f>Design!$I$24*'Area A'!BV100*Design!$I$23</f>
        <v>2.4395345097150845</v>
      </c>
      <c r="BX100" s="18">
        <v>0</v>
      </c>
      <c r="BY100" s="18">
        <v>0</v>
      </c>
      <c r="BZ100" s="18">
        <f>Design!$I$22</f>
        <v>10</v>
      </c>
      <c r="CA100" s="18">
        <f t="shared" si="120"/>
        <v>2.4395345097150845</v>
      </c>
      <c r="CB100" s="18">
        <f t="shared" si="121"/>
        <v>104</v>
      </c>
      <c r="CC100" s="18">
        <f t="shared" si="122"/>
        <v>2.4395345097150845</v>
      </c>
      <c r="CD100" s="18">
        <f t="shared" si="123"/>
        <v>114</v>
      </c>
      <c r="CE100" s="18">
        <v>0</v>
      </c>
      <c r="CF100" s="18" t="str">
        <f t="shared" si="124"/>
        <v>N/A</v>
      </c>
      <c r="CG100" s="18">
        <f t="shared" si="125"/>
        <v>-0.24395345097150845</v>
      </c>
      <c r="CH100" s="16">
        <f t="shared" si="126"/>
        <v>27.810693410751963</v>
      </c>
      <c r="CI100" s="17">
        <f>(Design!$N$70-'Area A'!CH100)/'Area A'!CG100</f>
        <v>102.31744339483497</v>
      </c>
      <c r="CJ100" s="18">
        <v>0</v>
      </c>
      <c r="CK100" s="18">
        <v>0</v>
      </c>
      <c r="CL100" s="18">
        <f t="shared" si="127"/>
        <v>102.31744339483497</v>
      </c>
      <c r="CM100" s="18">
        <f t="shared" si="128"/>
        <v>104</v>
      </c>
      <c r="CN100" s="18">
        <f>Design!$N$70</f>
        <v>2.85</v>
      </c>
      <c r="CO100" s="18">
        <f t="shared" si="129"/>
        <v>114</v>
      </c>
      <c r="CP100" s="18">
        <v>0</v>
      </c>
      <c r="CQ100" s="16">
        <f t="shared" si="130"/>
        <v>9747</v>
      </c>
      <c r="CR100" s="19" t="str">
        <f t="shared" si="131"/>
        <v>N/A</v>
      </c>
      <c r="CS100" s="68">
        <f t="shared" si="132"/>
        <v>104</v>
      </c>
      <c r="CT100" s="18">
        <f>'Ohio Intensities'!R100</f>
        <v>1.6100967857399551</v>
      </c>
      <c r="CU100" s="17">
        <f>Design!$I$24*'Area A'!CT100*Design!$I$23</f>
        <v>2.7693664714727246</v>
      </c>
      <c r="CV100" s="18">
        <v>0</v>
      </c>
      <c r="CW100" s="18">
        <v>0</v>
      </c>
      <c r="CX100" s="18">
        <f>Design!$I$22</f>
        <v>10</v>
      </c>
      <c r="CY100" s="18">
        <f t="shared" si="133"/>
        <v>2.7693664714727246</v>
      </c>
      <c r="CZ100" s="18">
        <f t="shared" si="134"/>
        <v>104</v>
      </c>
      <c r="DA100" s="18">
        <f t="shared" si="135"/>
        <v>2.7693664714727246</v>
      </c>
      <c r="DB100" s="18">
        <f t="shared" si="136"/>
        <v>114</v>
      </c>
      <c r="DC100" s="18">
        <v>0</v>
      </c>
      <c r="DD100" s="18" t="str">
        <f t="shared" si="137"/>
        <v>N/A</v>
      </c>
      <c r="DE100" s="18">
        <f t="shared" si="138"/>
        <v>-0.27693664714727245</v>
      </c>
      <c r="DF100" s="16">
        <f t="shared" si="139"/>
        <v>31.570777774789061</v>
      </c>
      <c r="DG100" s="17">
        <f>(Design!$N$71-'Area A'!DF100)/'Area A'!DE100</f>
        <v>103.70883763720735</v>
      </c>
      <c r="DH100" s="18">
        <v>0</v>
      </c>
      <c r="DI100" s="18">
        <v>0</v>
      </c>
      <c r="DJ100" s="18">
        <f t="shared" si="140"/>
        <v>103.70883763720735</v>
      </c>
      <c r="DK100" s="18">
        <f t="shared" si="141"/>
        <v>104</v>
      </c>
      <c r="DL100" s="18">
        <f>Design!$N$71</f>
        <v>2.85</v>
      </c>
      <c r="DM100" s="18">
        <f t="shared" si="142"/>
        <v>114</v>
      </c>
      <c r="DN100" s="18">
        <v>0</v>
      </c>
      <c r="DO100" s="16">
        <f t="shared" si="143"/>
        <v>9747.0000000000018</v>
      </c>
      <c r="DP100" s="19" t="str">
        <f t="shared" si="144"/>
        <v>N/A</v>
      </c>
      <c r="DQ100" s="68">
        <f t="shared" si="145"/>
        <v>104</v>
      </c>
      <c r="DR100" s="18">
        <f>'Ohio Intensities'!V100</f>
        <v>1.8077830315303776</v>
      </c>
      <c r="DS100" s="17">
        <f>Design!$I$24*'Area A'!DR100*Design!$I$23</f>
        <v>3.1093868142322512</v>
      </c>
      <c r="DT100" s="18">
        <v>0</v>
      </c>
      <c r="DU100" s="18">
        <v>0</v>
      </c>
      <c r="DV100" s="18">
        <f>Design!$I$22</f>
        <v>10</v>
      </c>
      <c r="DW100" s="18">
        <f t="shared" si="146"/>
        <v>3.1093868142322512</v>
      </c>
      <c r="DX100" s="18">
        <f t="shared" si="147"/>
        <v>104</v>
      </c>
      <c r="DY100" s="18">
        <f t="shared" si="148"/>
        <v>3.1093868142322512</v>
      </c>
      <c r="DZ100" s="18">
        <f t="shared" si="149"/>
        <v>114</v>
      </c>
      <c r="EA100" s="18">
        <v>0</v>
      </c>
      <c r="EB100" s="18">
        <f t="shared" si="150"/>
        <v>19402.573720809251</v>
      </c>
      <c r="EC100" s="18">
        <f t="shared" si="151"/>
        <v>-0.31093868142322512</v>
      </c>
      <c r="ED100" s="16">
        <f t="shared" si="152"/>
        <v>35.447009682247668</v>
      </c>
      <c r="EE100" s="17">
        <f>(Design!$N$72-'Area A'!ED100)/'Area A'!EC100</f>
        <v>104.83420568018424</v>
      </c>
      <c r="EF100" s="18">
        <v>0</v>
      </c>
      <c r="EG100" s="18">
        <v>0</v>
      </c>
      <c r="EH100" s="18">
        <f t="shared" si="153"/>
        <v>104.83420568018424</v>
      </c>
      <c r="EI100" s="18">
        <f t="shared" si="154"/>
        <v>104.83420568018424</v>
      </c>
      <c r="EJ100" s="18">
        <f>Design!$N$72</f>
        <v>2.85</v>
      </c>
      <c r="EK100" s="18">
        <f t="shared" si="155"/>
        <v>114</v>
      </c>
      <c r="EL100" s="18">
        <v>0</v>
      </c>
      <c r="EM100" s="16">
        <f t="shared" si="156"/>
        <v>9747</v>
      </c>
      <c r="EN100" s="19">
        <f t="shared" si="157"/>
        <v>9655.5737208092505</v>
      </c>
      <c r="EO100" s="19">
        <f t="shared" si="158"/>
        <v>104</v>
      </c>
    </row>
    <row r="101" spans="1:145" x14ac:dyDescent="0.25">
      <c r="A101" s="68">
        <f t="shared" si="159"/>
        <v>105</v>
      </c>
      <c r="B101" s="18">
        <f>'Ohio Intensities'!B101</f>
        <v>0.7899694150380423</v>
      </c>
      <c r="C101" s="17">
        <f>Design!$I$24*'Area A'!B101*Design!$I$23</f>
        <v>1.3587473938654335</v>
      </c>
      <c r="D101" s="18">
        <v>0</v>
      </c>
      <c r="E101" s="18">
        <v>0</v>
      </c>
      <c r="F101" s="18">
        <f>Design!$I$22</f>
        <v>10</v>
      </c>
      <c r="G101" s="18">
        <f t="shared" si="83"/>
        <v>1.3587473938654335</v>
      </c>
      <c r="H101" s="18">
        <f t="shared" si="84"/>
        <v>105</v>
      </c>
      <c r="I101" s="18">
        <f t="shared" si="85"/>
        <v>1.3587473938654335</v>
      </c>
      <c r="J101" s="18">
        <f t="shared" si="86"/>
        <v>115</v>
      </c>
      <c r="K101" s="18">
        <v>0</v>
      </c>
      <c r="L101" s="18" t="str">
        <f t="shared" si="87"/>
        <v>N/A</v>
      </c>
      <c r="M101" s="18">
        <f t="shared" si="88"/>
        <v>-0.13587473938654335</v>
      </c>
      <c r="N101" s="16">
        <f t="shared" si="89"/>
        <v>15.625595029452485</v>
      </c>
      <c r="O101" s="17">
        <f>(Design!$N$67-'Area A'!N101)/'Area A'!M101</f>
        <v>99.912574557600038</v>
      </c>
      <c r="P101" s="18">
        <v>0</v>
      </c>
      <c r="Q101" s="18">
        <v>0</v>
      </c>
      <c r="R101" s="18">
        <f t="shared" si="90"/>
        <v>99.912574557600038</v>
      </c>
      <c r="S101" s="18">
        <f t="shared" si="91"/>
        <v>105</v>
      </c>
      <c r="T101" s="18">
        <f>Design!$N$67</f>
        <v>2.0499999999999998</v>
      </c>
      <c r="U101" s="18">
        <f t="shared" si="81"/>
        <v>115</v>
      </c>
      <c r="V101" s="18">
        <v>0</v>
      </c>
      <c r="W101" s="16">
        <f t="shared" si="92"/>
        <v>7072.4999999999991</v>
      </c>
      <c r="X101" s="19" t="str">
        <f t="shared" si="93"/>
        <v>N/A</v>
      </c>
      <c r="Y101" s="68">
        <f t="shared" si="82"/>
        <v>105</v>
      </c>
      <c r="Z101" s="18">
        <f>'Ohio Intensities'!F101</f>
        <v>1.0030073550768996</v>
      </c>
      <c r="AA101" s="17">
        <f>Design!$I$24*'Area A'!Z101*Design!$I$23</f>
        <v>1.7251726507322684</v>
      </c>
      <c r="AB101" s="18">
        <v>0</v>
      </c>
      <c r="AC101" s="18">
        <v>0</v>
      </c>
      <c r="AD101" s="18">
        <f>Design!$I$22</f>
        <v>10</v>
      </c>
      <c r="AE101" s="18">
        <f t="shared" si="94"/>
        <v>1.7251726507322684</v>
      </c>
      <c r="AF101" s="18">
        <f t="shared" si="95"/>
        <v>105</v>
      </c>
      <c r="AG101" s="18">
        <f t="shared" si="96"/>
        <v>1.7251726507322684</v>
      </c>
      <c r="AH101" s="18">
        <f t="shared" si="97"/>
        <v>115</v>
      </c>
      <c r="AI101" s="18">
        <v>0</v>
      </c>
      <c r="AJ101" s="18" t="str">
        <f t="shared" si="98"/>
        <v>N/A</v>
      </c>
      <c r="AK101" s="18">
        <f t="shared" si="99"/>
        <v>-0.17251726507322684</v>
      </c>
      <c r="AL101" s="16">
        <f t="shared" si="100"/>
        <v>19.839485483421086</v>
      </c>
      <c r="AM101" s="17">
        <f>(Design!$N$68-'Area A'!AL101)/'Area A'!AK101</f>
        <v>100.50869677339918</v>
      </c>
      <c r="AN101" s="18">
        <v>0</v>
      </c>
      <c r="AO101" s="18">
        <v>0</v>
      </c>
      <c r="AP101" s="18">
        <f t="shared" si="101"/>
        <v>100.50869677339918</v>
      </c>
      <c r="AQ101" s="18">
        <f t="shared" si="102"/>
        <v>105</v>
      </c>
      <c r="AR101" s="18">
        <f>Design!$N$68</f>
        <v>2.5</v>
      </c>
      <c r="AS101" s="18">
        <f t="shared" si="103"/>
        <v>115</v>
      </c>
      <c r="AT101" s="18">
        <v>0</v>
      </c>
      <c r="AU101" s="16">
        <f t="shared" si="104"/>
        <v>8625</v>
      </c>
      <c r="AV101" s="19" t="str">
        <f t="shared" si="105"/>
        <v>N/A</v>
      </c>
      <c r="AW101" s="68">
        <f t="shared" si="106"/>
        <v>105</v>
      </c>
      <c r="AX101" s="18">
        <f>'Ohio Intensities'!J101</f>
        <v>1.1722982273011278</v>
      </c>
      <c r="AY101" s="17">
        <f>Design!$I$24*'Area A'!AX101*Design!$I$23</f>
        <v>2.0163529509579412</v>
      </c>
      <c r="AZ101" s="18">
        <v>0</v>
      </c>
      <c r="BA101" s="18">
        <v>0</v>
      </c>
      <c r="BB101" s="18">
        <f>Design!$I$22</f>
        <v>10</v>
      </c>
      <c r="BC101" s="18">
        <f t="shared" si="107"/>
        <v>2.0163529509579412</v>
      </c>
      <c r="BD101" s="18">
        <f t="shared" si="108"/>
        <v>105</v>
      </c>
      <c r="BE101" s="18">
        <f t="shared" si="109"/>
        <v>2.0163529509579412</v>
      </c>
      <c r="BF101" s="18">
        <f t="shared" si="110"/>
        <v>115</v>
      </c>
      <c r="BG101" s="18">
        <v>0</v>
      </c>
      <c r="BH101" s="18" t="str">
        <f t="shared" si="111"/>
        <v>N/A</v>
      </c>
      <c r="BI101" s="18">
        <f t="shared" si="112"/>
        <v>-0.20163529509579411</v>
      </c>
      <c r="BJ101" s="16">
        <f t="shared" si="113"/>
        <v>23.188058936016322</v>
      </c>
      <c r="BK101" s="17">
        <f>(Design!$N$69-'Area A'!BJ101)/'Area A'!BI101</f>
        <v>100.86556982176158</v>
      </c>
      <c r="BL101" s="18">
        <v>0</v>
      </c>
      <c r="BM101" s="18">
        <v>0</v>
      </c>
      <c r="BN101" s="18">
        <f t="shared" si="114"/>
        <v>100.86556982176158</v>
      </c>
      <c r="BO101" s="18">
        <f t="shared" si="115"/>
        <v>105</v>
      </c>
      <c r="BP101" s="18">
        <f>Design!$N$69</f>
        <v>2.85</v>
      </c>
      <c r="BQ101" s="18">
        <f t="shared" si="116"/>
        <v>115</v>
      </c>
      <c r="BR101" s="18">
        <v>0</v>
      </c>
      <c r="BS101" s="16">
        <f t="shared" si="117"/>
        <v>9832.5</v>
      </c>
      <c r="BT101" s="19" t="str">
        <f t="shared" si="118"/>
        <v>N/A</v>
      </c>
      <c r="BU101" s="68">
        <f t="shared" si="119"/>
        <v>105</v>
      </c>
      <c r="BV101" s="18">
        <f>'Ohio Intensities'!N101</f>
        <v>1.4084098002299819</v>
      </c>
      <c r="BW101" s="17">
        <f>Design!$I$24*'Area A'!BV101*Design!$I$23</f>
        <v>2.4224648563955702</v>
      </c>
      <c r="BX101" s="18">
        <v>0</v>
      </c>
      <c r="BY101" s="18">
        <v>0</v>
      </c>
      <c r="BZ101" s="18">
        <f>Design!$I$22</f>
        <v>10</v>
      </c>
      <c r="CA101" s="18">
        <f t="shared" si="120"/>
        <v>2.4224648563955702</v>
      </c>
      <c r="CB101" s="18">
        <f t="shared" si="121"/>
        <v>105</v>
      </c>
      <c r="CC101" s="18">
        <f t="shared" si="122"/>
        <v>2.4224648563955702</v>
      </c>
      <c r="CD101" s="18">
        <f t="shared" si="123"/>
        <v>115</v>
      </c>
      <c r="CE101" s="18">
        <v>0</v>
      </c>
      <c r="CF101" s="18" t="str">
        <f t="shared" si="124"/>
        <v>N/A</v>
      </c>
      <c r="CG101" s="18">
        <f t="shared" si="125"/>
        <v>-0.24224648563955703</v>
      </c>
      <c r="CH101" s="16">
        <f t="shared" si="126"/>
        <v>27.85834584854906</v>
      </c>
      <c r="CI101" s="17">
        <f>(Design!$N$70-'Area A'!CH101)/'Area A'!CG101</f>
        <v>103.23512344265515</v>
      </c>
      <c r="CJ101" s="18">
        <v>0</v>
      </c>
      <c r="CK101" s="18">
        <v>0</v>
      </c>
      <c r="CL101" s="18">
        <f t="shared" si="127"/>
        <v>103.23512344265515</v>
      </c>
      <c r="CM101" s="18">
        <f t="shared" si="128"/>
        <v>105</v>
      </c>
      <c r="CN101" s="18">
        <f>Design!$N$70</f>
        <v>2.85</v>
      </c>
      <c r="CO101" s="18">
        <f t="shared" si="129"/>
        <v>115</v>
      </c>
      <c r="CP101" s="18">
        <v>0</v>
      </c>
      <c r="CQ101" s="16">
        <f t="shared" si="130"/>
        <v>9832.5</v>
      </c>
      <c r="CR101" s="19" t="str">
        <f t="shared" si="131"/>
        <v>N/A</v>
      </c>
      <c r="CS101" s="68">
        <f t="shared" si="132"/>
        <v>105</v>
      </c>
      <c r="CT101" s="18">
        <f>'Ohio Intensities'!R101</f>
        <v>1.5992087897451848</v>
      </c>
      <c r="CU101" s="17">
        <f>Design!$I$24*'Area A'!CT101*Design!$I$23</f>
        <v>2.7506391183617196</v>
      </c>
      <c r="CV101" s="18">
        <v>0</v>
      </c>
      <c r="CW101" s="18">
        <v>0</v>
      </c>
      <c r="CX101" s="18">
        <f>Design!$I$22</f>
        <v>10</v>
      </c>
      <c r="CY101" s="18">
        <f t="shared" si="133"/>
        <v>2.7506391183617196</v>
      </c>
      <c r="CZ101" s="18">
        <f t="shared" si="134"/>
        <v>105</v>
      </c>
      <c r="DA101" s="18">
        <f t="shared" si="135"/>
        <v>2.7506391183617196</v>
      </c>
      <c r="DB101" s="18">
        <f t="shared" si="136"/>
        <v>115</v>
      </c>
      <c r="DC101" s="18">
        <v>0</v>
      </c>
      <c r="DD101" s="18" t="str">
        <f t="shared" si="137"/>
        <v>N/A</v>
      </c>
      <c r="DE101" s="18">
        <f t="shared" si="138"/>
        <v>-0.27506391183617196</v>
      </c>
      <c r="DF101" s="16">
        <f t="shared" si="139"/>
        <v>31.632349861159774</v>
      </c>
      <c r="DG101" s="17">
        <f>(Design!$N$71-'Area A'!DF101)/'Area A'!DE101</f>
        <v>104.6387716550128</v>
      </c>
      <c r="DH101" s="18">
        <v>0</v>
      </c>
      <c r="DI101" s="18">
        <v>0</v>
      </c>
      <c r="DJ101" s="18">
        <f t="shared" si="140"/>
        <v>104.6387716550128</v>
      </c>
      <c r="DK101" s="18">
        <f t="shared" si="141"/>
        <v>105</v>
      </c>
      <c r="DL101" s="18">
        <f>Design!$N$71</f>
        <v>2.85</v>
      </c>
      <c r="DM101" s="18">
        <f t="shared" si="142"/>
        <v>115</v>
      </c>
      <c r="DN101" s="18">
        <v>0</v>
      </c>
      <c r="DO101" s="16">
        <f t="shared" si="143"/>
        <v>9832.5</v>
      </c>
      <c r="DP101" s="19" t="str">
        <f t="shared" si="144"/>
        <v>N/A</v>
      </c>
      <c r="DQ101" s="68">
        <f t="shared" si="145"/>
        <v>105</v>
      </c>
      <c r="DR101" s="18">
        <f>'Ohio Intensities'!V101</f>
        <v>1.7959689602710254</v>
      </c>
      <c r="DS101" s="17">
        <f>Design!$I$24*'Area A'!DR101*Design!$I$23</f>
        <v>3.0890666116661656</v>
      </c>
      <c r="DT101" s="18">
        <v>0</v>
      </c>
      <c r="DU101" s="18">
        <v>0</v>
      </c>
      <c r="DV101" s="18">
        <f>Design!$I$22</f>
        <v>10</v>
      </c>
      <c r="DW101" s="18">
        <f t="shared" si="146"/>
        <v>3.0890666116661656</v>
      </c>
      <c r="DX101" s="18">
        <f t="shared" si="147"/>
        <v>105</v>
      </c>
      <c r="DY101" s="18">
        <f t="shared" si="148"/>
        <v>3.0890666116661656</v>
      </c>
      <c r="DZ101" s="18">
        <f t="shared" si="149"/>
        <v>115</v>
      </c>
      <c r="EA101" s="18">
        <v>0</v>
      </c>
      <c r="EB101" s="18">
        <f t="shared" si="150"/>
        <v>19461.119653496844</v>
      </c>
      <c r="EC101" s="18">
        <f t="shared" si="151"/>
        <v>-0.30890666116661658</v>
      </c>
      <c r="ED101" s="16">
        <f t="shared" si="152"/>
        <v>35.524266034160902</v>
      </c>
      <c r="EE101" s="17">
        <f>(Design!$N$72-'Area A'!ED101)/'Area A'!EC101</f>
        <v>105.77391212854816</v>
      </c>
      <c r="EF101" s="18">
        <v>0</v>
      </c>
      <c r="EG101" s="18">
        <v>0</v>
      </c>
      <c r="EH101" s="18">
        <f t="shared" si="153"/>
        <v>105.77391212854816</v>
      </c>
      <c r="EI101" s="18">
        <f t="shared" si="154"/>
        <v>105.77391212854816</v>
      </c>
      <c r="EJ101" s="18">
        <f>Design!$N$72</f>
        <v>2.85</v>
      </c>
      <c r="EK101" s="18">
        <f t="shared" si="155"/>
        <v>115</v>
      </c>
      <c r="EL101" s="18">
        <v>0</v>
      </c>
      <c r="EM101" s="16">
        <f t="shared" si="156"/>
        <v>9832.5000000000018</v>
      </c>
      <c r="EN101" s="19">
        <f t="shared" si="157"/>
        <v>9628.6196534968421</v>
      </c>
      <c r="EO101" s="19">
        <f t="shared" si="158"/>
        <v>105</v>
      </c>
    </row>
    <row r="102" spans="1:145" x14ac:dyDescent="0.25">
      <c r="A102" s="68">
        <f t="shared" si="159"/>
        <v>106</v>
      </c>
      <c r="B102" s="18">
        <f>'Ohio Intensities'!B102</f>
        <v>0.78406505755018219</v>
      </c>
      <c r="C102" s="17">
        <f>Design!$I$24*'Area A'!B102*Design!$I$23</f>
        <v>1.3485918989863142</v>
      </c>
      <c r="D102" s="18">
        <v>0</v>
      </c>
      <c r="E102" s="18">
        <v>0</v>
      </c>
      <c r="F102" s="18">
        <f>Design!$I$22</f>
        <v>10</v>
      </c>
      <c r="G102" s="18">
        <f t="shared" si="83"/>
        <v>1.3485918989863142</v>
      </c>
      <c r="H102" s="18">
        <f t="shared" si="84"/>
        <v>106</v>
      </c>
      <c r="I102" s="18">
        <f t="shared" si="85"/>
        <v>1.3485918989863142</v>
      </c>
      <c r="J102" s="18">
        <f t="shared" si="86"/>
        <v>116</v>
      </c>
      <c r="K102" s="18">
        <v>0</v>
      </c>
      <c r="L102" s="18" t="str">
        <f t="shared" si="87"/>
        <v>N/A</v>
      </c>
      <c r="M102" s="18">
        <f t="shared" si="88"/>
        <v>-0.13485918989863141</v>
      </c>
      <c r="N102" s="16">
        <f t="shared" si="89"/>
        <v>15.643666028241244</v>
      </c>
      <c r="O102" s="17">
        <f>(Design!$N$67-'Area A'!N102)/'Area A'!M102</f>
        <v>100.79895955521528</v>
      </c>
      <c r="P102" s="18">
        <v>0</v>
      </c>
      <c r="Q102" s="18">
        <v>0</v>
      </c>
      <c r="R102" s="18">
        <f t="shared" si="90"/>
        <v>100.79895955521528</v>
      </c>
      <c r="S102" s="18">
        <f t="shared" si="91"/>
        <v>106</v>
      </c>
      <c r="T102" s="18">
        <f>Design!$N$67</f>
        <v>2.0499999999999998</v>
      </c>
      <c r="U102" s="18">
        <f t="shared" ref="U102:U133" si="160">J102</f>
        <v>116</v>
      </c>
      <c r="V102" s="18">
        <v>0</v>
      </c>
      <c r="W102" s="16">
        <f t="shared" si="92"/>
        <v>7133.9999999999991</v>
      </c>
      <c r="X102" s="19" t="str">
        <f t="shared" si="93"/>
        <v>N/A</v>
      </c>
      <c r="Y102" s="68">
        <f t="shared" ref="Y102:Y133" si="161">A102</f>
        <v>106</v>
      </c>
      <c r="Z102" s="18">
        <f>'Ohio Intensities'!F102</f>
        <v>0.99566018878086138</v>
      </c>
      <c r="AA102" s="17">
        <f>Design!$I$24*'Area A'!Z102*Design!$I$23</f>
        <v>1.7125355247030827</v>
      </c>
      <c r="AB102" s="18">
        <v>0</v>
      </c>
      <c r="AC102" s="18">
        <v>0</v>
      </c>
      <c r="AD102" s="18">
        <f>Design!$I$22</f>
        <v>10</v>
      </c>
      <c r="AE102" s="18">
        <f t="shared" si="94"/>
        <v>1.7125355247030827</v>
      </c>
      <c r="AF102" s="18">
        <f t="shared" si="95"/>
        <v>106</v>
      </c>
      <c r="AG102" s="18">
        <f t="shared" si="96"/>
        <v>1.7125355247030827</v>
      </c>
      <c r="AH102" s="18">
        <f t="shared" si="97"/>
        <v>116</v>
      </c>
      <c r="AI102" s="18">
        <v>0</v>
      </c>
      <c r="AJ102" s="18" t="str">
        <f t="shared" si="98"/>
        <v>N/A</v>
      </c>
      <c r="AK102" s="18">
        <f t="shared" si="99"/>
        <v>-0.17125355247030827</v>
      </c>
      <c r="AL102" s="16">
        <f t="shared" si="100"/>
        <v>19.865412086555757</v>
      </c>
      <c r="AM102" s="17">
        <f>(Design!$N$68-'Area A'!AL102)/'Area A'!AK102</f>
        <v>101.40176268499044</v>
      </c>
      <c r="AN102" s="18">
        <v>0</v>
      </c>
      <c r="AO102" s="18">
        <v>0</v>
      </c>
      <c r="AP102" s="18">
        <f t="shared" si="101"/>
        <v>101.40176268499044</v>
      </c>
      <c r="AQ102" s="18">
        <f t="shared" si="102"/>
        <v>106</v>
      </c>
      <c r="AR102" s="18">
        <f>Design!$N$68</f>
        <v>2.5</v>
      </c>
      <c r="AS102" s="18">
        <f t="shared" si="103"/>
        <v>116</v>
      </c>
      <c r="AT102" s="18">
        <v>0</v>
      </c>
      <c r="AU102" s="16">
        <f t="shared" si="104"/>
        <v>8700</v>
      </c>
      <c r="AV102" s="19" t="str">
        <f t="shared" si="105"/>
        <v>N/A</v>
      </c>
      <c r="AW102" s="68">
        <f t="shared" si="106"/>
        <v>106</v>
      </c>
      <c r="AX102" s="18">
        <f>'Ohio Intensities'!J102</f>
        <v>1.1638559725743844</v>
      </c>
      <c r="AY102" s="17">
        <f>Design!$I$24*'Area A'!AX102*Design!$I$23</f>
        <v>2.0018322728279423</v>
      </c>
      <c r="AZ102" s="18">
        <v>0</v>
      </c>
      <c r="BA102" s="18">
        <v>0</v>
      </c>
      <c r="BB102" s="18">
        <f>Design!$I$22</f>
        <v>10</v>
      </c>
      <c r="BC102" s="18">
        <f t="shared" si="107"/>
        <v>2.0018322728279423</v>
      </c>
      <c r="BD102" s="18">
        <f t="shared" si="108"/>
        <v>106</v>
      </c>
      <c r="BE102" s="18">
        <f t="shared" si="109"/>
        <v>2.0018322728279423</v>
      </c>
      <c r="BF102" s="18">
        <f t="shared" si="110"/>
        <v>116</v>
      </c>
      <c r="BG102" s="18">
        <v>0</v>
      </c>
      <c r="BH102" s="18" t="str">
        <f t="shared" si="111"/>
        <v>N/A</v>
      </c>
      <c r="BI102" s="18">
        <f t="shared" si="112"/>
        <v>-0.20018322728279422</v>
      </c>
      <c r="BJ102" s="16">
        <f t="shared" si="113"/>
        <v>23.221254364804132</v>
      </c>
      <c r="BK102" s="17">
        <f>(Design!$N$69-'Area A'!BJ102)/'Area A'!BI102</f>
        <v>101.76304299473667</v>
      </c>
      <c r="BL102" s="18">
        <v>0</v>
      </c>
      <c r="BM102" s="18">
        <v>0</v>
      </c>
      <c r="BN102" s="18">
        <f t="shared" si="114"/>
        <v>101.76304299473667</v>
      </c>
      <c r="BO102" s="18">
        <f t="shared" si="115"/>
        <v>106</v>
      </c>
      <c r="BP102" s="18">
        <f>Design!$N$69</f>
        <v>2.85</v>
      </c>
      <c r="BQ102" s="18">
        <f t="shared" si="116"/>
        <v>116</v>
      </c>
      <c r="BR102" s="18">
        <v>0</v>
      </c>
      <c r="BS102" s="16">
        <f t="shared" si="117"/>
        <v>9918</v>
      </c>
      <c r="BT102" s="19" t="str">
        <f t="shared" si="118"/>
        <v>N/A</v>
      </c>
      <c r="BU102" s="68">
        <f t="shared" si="119"/>
        <v>106</v>
      </c>
      <c r="BV102" s="18">
        <f>'Ohio Intensities'!N102</f>
        <v>1.398639321166556</v>
      </c>
      <c r="BW102" s="17">
        <f>Design!$I$24*'Area A'!BV102*Design!$I$23</f>
        <v>2.4056596324064778</v>
      </c>
      <c r="BX102" s="18">
        <v>0</v>
      </c>
      <c r="BY102" s="18">
        <v>0</v>
      </c>
      <c r="BZ102" s="18">
        <f>Design!$I$22</f>
        <v>10</v>
      </c>
      <c r="CA102" s="18">
        <f t="shared" si="120"/>
        <v>2.4056596324064778</v>
      </c>
      <c r="CB102" s="18">
        <f t="shared" si="121"/>
        <v>106</v>
      </c>
      <c r="CC102" s="18">
        <f t="shared" si="122"/>
        <v>2.4056596324064778</v>
      </c>
      <c r="CD102" s="18">
        <f t="shared" si="123"/>
        <v>116</v>
      </c>
      <c r="CE102" s="18">
        <v>0</v>
      </c>
      <c r="CF102" s="18" t="str">
        <f t="shared" si="124"/>
        <v>N/A</v>
      </c>
      <c r="CG102" s="18">
        <f t="shared" si="125"/>
        <v>-0.24056596324064777</v>
      </c>
      <c r="CH102" s="16">
        <f t="shared" si="126"/>
        <v>27.905651735915143</v>
      </c>
      <c r="CI102" s="17">
        <f>(Design!$N$70-'Area A'!CH102)/'Area A'!CG102</f>
        <v>104.15293750783427</v>
      </c>
      <c r="CJ102" s="18">
        <v>0</v>
      </c>
      <c r="CK102" s="18">
        <v>0</v>
      </c>
      <c r="CL102" s="18">
        <f t="shared" si="127"/>
        <v>104.15293750783427</v>
      </c>
      <c r="CM102" s="18">
        <f t="shared" si="128"/>
        <v>106</v>
      </c>
      <c r="CN102" s="18">
        <f>Design!$N$70</f>
        <v>2.85</v>
      </c>
      <c r="CO102" s="18">
        <f t="shared" si="129"/>
        <v>116</v>
      </c>
      <c r="CP102" s="18">
        <v>0</v>
      </c>
      <c r="CQ102" s="16">
        <f t="shared" si="130"/>
        <v>9917.9999999999982</v>
      </c>
      <c r="CR102" s="19" t="str">
        <f t="shared" si="131"/>
        <v>N/A</v>
      </c>
      <c r="CS102" s="68">
        <f t="shared" si="132"/>
        <v>106</v>
      </c>
      <c r="CT102" s="18">
        <f>'Ohio Intensities'!R102</f>
        <v>1.5884871373302425</v>
      </c>
      <c r="CU102" s="17">
        <f>Design!$I$24*'Area A'!CT102*Design!$I$23</f>
        <v>2.7321978762080188</v>
      </c>
      <c r="CV102" s="18">
        <v>0</v>
      </c>
      <c r="CW102" s="18">
        <v>0</v>
      </c>
      <c r="CX102" s="18">
        <f>Design!$I$22</f>
        <v>10</v>
      </c>
      <c r="CY102" s="18">
        <f t="shared" si="133"/>
        <v>2.7321978762080188</v>
      </c>
      <c r="CZ102" s="18">
        <f t="shared" si="134"/>
        <v>106</v>
      </c>
      <c r="DA102" s="18">
        <f t="shared" si="135"/>
        <v>2.7321978762080188</v>
      </c>
      <c r="DB102" s="18">
        <f t="shared" si="136"/>
        <v>116</v>
      </c>
      <c r="DC102" s="18">
        <v>0</v>
      </c>
      <c r="DD102" s="18" t="str">
        <f t="shared" si="137"/>
        <v>N/A</v>
      </c>
      <c r="DE102" s="18">
        <f t="shared" si="138"/>
        <v>-0.2732197876208019</v>
      </c>
      <c r="DF102" s="16">
        <f t="shared" si="139"/>
        <v>31.693495364013021</v>
      </c>
      <c r="DG102" s="17">
        <f>(Design!$N$71-'Area A'!DF102)/'Area A'!DE102</f>
        <v>105.5688375105705</v>
      </c>
      <c r="DH102" s="18">
        <v>0</v>
      </c>
      <c r="DI102" s="18">
        <v>0</v>
      </c>
      <c r="DJ102" s="18">
        <f t="shared" si="140"/>
        <v>105.5688375105705</v>
      </c>
      <c r="DK102" s="18">
        <f t="shared" si="141"/>
        <v>106</v>
      </c>
      <c r="DL102" s="18">
        <f>Design!$N$71</f>
        <v>2.85</v>
      </c>
      <c r="DM102" s="18">
        <f t="shared" si="142"/>
        <v>116</v>
      </c>
      <c r="DN102" s="18">
        <v>0</v>
      </c>
      <c r="DO102" s="16">
        <f t="shared" si="143"/>
        <v>9918</v>
      </c>
      <c r="DP102" s="19" t="str">
        <f t="shared" si="144"/>
        <v>N/A</v>
      </c>
      <c r="DQ102" s="68">
        <f t="shared" si="145"/>
        <v>106</v>
      </c>
      <c r="DR102" s="18">
        <f>'Ohio Intensities'!V102</f>
        <v>1.7843329479754457</v>
      </c>
      <c r="DS102" s="17">
        <f>Design!$I$24*'Area A'!DR102*Design!$I$23</f>
        <v>3.0690526705177685</v>
      </c>
      <c r="DT102" s="18">
        <v>0</v>
      </c>
      <c r="DU102" s="18">
        <v>0</v>
      </c>
      <c r="DV102" s="18">
        <f>Design!$I$22</f>
        <v>10</v>
      </c>
      <c r="DW102" s="18">
        <f t="shared" si="146"/>
        <v>3.0690526705177685</v>
      </c>
      <c r="DX102" s="18">
        <f t="shared" si="147"/>
        <v>106</v>
      </c>
      <c r="DY102" s="18">
        <f t="shared" si="148"/>
        <v>3.0690526705177685</v>
      </c>
      <c r="DZ102" s="18">
        <f t="shared" si="149"/>
        <v>116</v>
      </c>
      <c r="EA102" s="18">
        <v>0</v>
      </c>
      <c r="EB102" s="18">
        <f t="shared" si="150"/>
        <v>19519.174984493009</v>
      </c>
      <c r="EC102" s="18">
        <f t="shared" si="151"/>
        <v>-0.30690526705177684</v>
      </c>
      <c r="ED102" s="16">
        <f t="shared" si="152"/>
        <v>35.601010978006116</v>
      </c>
      <c r="EE102" s="17">
        <f>(Design!$N$72-'Area A'!ED102)/'Area A'!EC102</f>
        <v>106.71374685948551</v>
      </c>
      <c r="EF102" s="18">
        <v>0</v>
      </c>
      <c r="EG102" s="18">
        <v>0</v>
      </c>
      <c r="EH102" s="18">
        <f t="shared" si="153"/>
        <v>106.71374685948551</v>
      </c>
      <c r="EI102" s="18">
        <f t="shared" si="154"/>
        <v>106.71374685948551</v>
      </c>
      <c r="EJ102" s="18">
        <f>Design!$N$72</f>
        <v>2.85</v>
      </c>
      <c r="EK102" s="18">
        <f t="shared" si="155"/>
        <v>116</v>
      </c>
      <c r="EL102" s="18">
        <v>0</v>
      </c>
      <c r="EM102" s="16">
        <f t="shared" si="156"/>
        <v>9918</v>
      </c>
      <c r="EN102" s="19">
        <f t="shared" si="157"/>
        <v>9601.1749844930091</v>
      </c>
      <c r="EO102" s="19">
        <f t="shared" si="158"/>
        <v>106</v>
      </c>
    </row>
    <row r="103" spans="1:145" x14ac:dyDescent="0.25">
      <c r="A103" s="68">
        <f t="shared" si="159"/>
        <v>107</v>
      </c>
      <c r="B103" s="18">
        <f>'Ohio Intensities'!B103</f>
        <v>0.77825538026216889</v>
      </c>
      <c r="C103" s="17">
        <f>Design!$I$24*'Area A'!B103*Design!$I$23</f>
        <v>1.3385992540509313</v>
      </c>
      <c r="D103" s="18">
        <v>0</v>
      </c>
      <c r="E103" s="18">
        <v>0</v>
      </c>
      <c r="F103" s="18">
        <f>Design!$I$22</f>
        <v>10</v>
      </c>
      <c r="G103" s="18">
        <f t="shared" si="83"/>
        <v>1.3385992540509313</v>
      </c>
      <c r="H103" s="18">
        <f t="shared" si="84"/>
        <v>107</v>
      </c>
      <c r="I103" s="18">
        <f t="shared" si="85"/>
        <v>1.3385992540509313</v>
      </c>
      <c r="J103" s="18">
        <f t="shared" si="86"/>
        <v>117</v>
      </c>
      <c r="K103" s="18">
        <v>0</v>
      </c>
      <c r="L103" s="18" t="str">
        <f t="shared" si="87"/>
        <v>N/A</v>
      </c>
      <c r="M103" s="18">
        <f t="shared" si="88"/>
        <v>-0.13385992540509312</v>
      </c>
      <c r="N103" s="16">
        <f t="shared" si="89"/>
        <v>15.661611272395895</v>
      </c>
      <c r="O103" s="17">
        <f>(Design!$N$67-'Area A'!N103)/'Area A'!M103</f>
        <v>101.68548377121685</v>
      </c>
      <c r="P103" s="18">
        <v>0</v>
      </c>
      <c r="Q103" s="18">
        <v>0</v>
      </c>
      <c r="R103" s="18">
        <f t="shared" si="90"/>
        <v>101.68548377121685</v>
      </c>
      <c r="S103" s="18">
        <f t="shared" si="91"/>
        <v>107</v>
      </c>
      <c r="T103" s="18">
        <f>Design!$N$67</f>
        <v>2.0499999999999998</v>
      </c>
      <c r="U103" s="18">
        <f t="shared" si="160"/>
        <v>117</v>
      </c>
      <c r="V103" s="18">
        <v>0</v>
      </c>
      <c r="W103" s="16">
        <f t="shared" si="92"/>
        <v>7195.5</v>
      </c>
      <c r="X103" s="19" t="str">
        <f t="shared" si="93"/>
        <v>N/A</v>
      </c>
      <c r="Y103" s="68">
        <f t="shared" si="161"/>
        <v>107</v>
      </c>
      <c r="Z103" s="18">
        <f>'Ohio Intensities'!F103</f>
        <v>0.98842908463226609</v>
      </c>
      <c r="AA103" s="17">
        <f>Design!$I$24*'Area A'!Z103*Design!$I$23</f>
        <v>1.7000980255674987</v>
      </c>
      <c r="AB103" s="18">
        <v>0</v>
      </c>
      <c r="AC103" s="18">
        <v>0</v>
      </c>
      <c r="AD103" s="18">
        <f>Design!$I$22</f>
        <v>10</v>
      </c>
      <c r="AE103" s="18">
        <f t="shared" si="94"/>
        <v>1.7000980255674987</v>
      </c>
      <c r="AF103" s="18">
        <f t="shared" si="95"/>
        <v>107</v>
      </c>
      <c r="AG103" s="18">
        <f t="shared" si="96"/>
        <v>1.7000980255674987</v>
      </c>
      <c r="AH103" s="18">
        <f t="shared" si="97"/>
        <v>117</v>
      </c>
      <c r="AI103" s="18">
        <v>0</v>
      </c>
      <c r="AJ103" s="18" t="str">
        <f t="shared" si="98"/>
        <v>N/A</v>
      </c>
      <c r="AK103" s="18">
        <f t="shared" si="99"/>
        <v>-0.17000980255674986</v>
      </c>
      <c r="AL103" s="16">
        <f t="shared" si="100"/>
        <v>19.891146899139734</v>
      </c>
      <c r="AM103" s="17">
        <f>(Design!$N$68-'Area A'!AL103)/'Area A'!AK103</f>
        <v>102.29496557020299</v>
      </c>
      <c r="AN103" s="18">
        <v>0</v>
      </c>
      <c r="AO103" s="18">
        <v>0</v>
      </c>
      <c r="AP103" s="18">
        <f t="shared" si="101"/>
        <v>102.29496557020299</v>
      </c>
      <c r="AQ103" s="18">
        <f t="shared" si="102"/>
        <v>107</v>
      </c>
      <c r="AR103" s="18">
        <f>Design!$N$68</f>
        <v>2.5</v>
      </c>
      <c r="AS103" s="18">
        <f t="shared" si="103"/>
        <v>117</v>
      </c>
      <c r="AT103" s="18">
        <v>0</v>
      </c>
      <c r="AU103" s="16">
        <f t="shared" si="104"/>
        <v>8775</v>
      </c>
      <c r="AV103" s="19" t="str">
        <f t="shared" si="105"/>
        <v>N/A</v>
      </c>
      <c r="AW103" s="68">
        <f t="shared" si="106"/>
        <v>107</v>
      </c>
      <c r="AX103" s="18">
        <f>'Ohio Intensities'!J103</f>
        <v>1.1555455915205619</v>
      </c>
      <c r="AY103" s="17">
        <f>Design!$I$24*'Area A'!AX103*Design!$I$23</f>
        <v>1.9875384174153676</v>
      </c>
      <c r="AZ103" s="18">
        <v>0</v>
      </c>
      <c r="BA103" s="18">
        <v>0</v>
      </c>
      <c r="BB103" s="18">
        <f>Design!$I$22</f>
        <v>10</v>
      </c>
      <c r="BC103" s="18">
        <f t="shared" si="107"/>
        <v>1.9875384174153676</v>
      </c>
      <c r="BD103" s="18">
        <f t="shared" si="108"/>
        <v>107</v>
      </c>
      <c r="BE103" s="18">
        <f t="shared" si="109"/>
        <v>1.9875384174153676</v>
      </c>
      <c r="BF103" s="18">
        <f t="shared" si="110"/>
        <v>117</v>
      </c>
      <c r="BG103" s="18">
        <v>0</v>
      </c>
      <c r="BH103" s="18" t="str">
        <f t="shared" si="111"/>
        <v>N/A</v>
      </c>
      <c r="BI103" s="18">
        <f t="shared" si="112"/>
        <v>-0.19875384174153676</v>
      </c>
      <c r="BJ103" s="16">
        <f t="shared" si="113"/>
        <v>23.254199483759802</v>
      </c>
      <c r="BK103" s="17">
        <f>(Design!$N$69-'Area A'!BJ103)/'Area A'!BI103</f>
        <v>102.66065453111496</v>
      </c>
      <c r="BL103" s="18">
        <v>0</v>
      </c>
      <c r="BM103" s="18">
        <v>0</v>
      </c>
      <c r="BN103" s="18">
        <f t="shared" si="114"/>
        <v>102.66065453111496</v>
      </c>
      <c r="BO103" s="18">
        <f t="shared" si="115"/>
        <v>107</v>
      </c>
      <c r="BP103" s="18">
        <f>Design!$N$69</f>
        <v>2.85</v>
      </c>
      <c r="BQ103" s="18">
        <f t="shared" si="116"/>
        <v>117</v>
      </c>
      <c r="BR103" s="18">
        <v>0</v>
      </c>
      <c r="BS103" s="16">
        <f t="shared" si="117"/>
        <v>10003.5</v>
      </c>
      <c r="BT103" s="19" t="str">
        <f t="shared" si="118"/>
        <v>N/A</v>
      </c>
      <c r="BU103" s="68">
        <f t="shared" si="119"/>
        <v>107</v>
      </c>
      <c r="BV103" s="18">
        <f>'Ohio Intensities'!N103</f>
        <v>1.3890189147831435</v>
      </c>
      <c r="BW103" s="17">
        <f>Design!$I$24*'Area A'!BV103*Design!$I$23</f>
        <v>2.3891125334270082</v>
      </c>
      <c r="BX103" s="18">
        <v>0</v>
      </c>
      <c r="BY103" s="18">
        <v>0</v>
      </c>
      <c r="BZ103" s="18">
        <f>Design!$I$22</f>
        <v>10</v>
      </c>
      <c r="CA103" s="18">
        <f t="shared" si="120"/>
        <v>2.3891125334270082</v>
      </c>
      <c r="CB103" s="18">
        <f t="shared" si="121"/>
        <v>107</v>
      </c>
      <c r="CC103" s="18">
        <f t="shared" si="122"/>
        <v>2.3891125334270082</v>
      </c>
      <c r="CD103" s="18">
        <f t="shared" si="123"/>
        <v>117</v>
      </c>
      <c r="CE103" s="18">
        <v>0</v>
      </c>
      <c r="CF103" s="18" t="str">
        <f t="shared" si="124"/>
        <v>N/A</v>
      </c>
      <c r="CG103" s="18">
        <f t="shared" si="125"/>
        <v>-0.23891125334270083</v>
      </c>
      <c r="CH103" s="16">
        <f t="shared" si="126"/>
        <v>27.952616641096</v>
      </c>
      <c r="CI103" s="17">
        <f>(Design!$N$70-'Area A'!CH103)/'Area A'!CG103</f>
        <v>105.0708842295014</v>
      </c>
      <c r="CJ103" s="18">
        <v>0</v>
      </c>
      <c r="CK103" s="18">
        <v>0</v>
      </c>
      <c r="CL103" s="18">
        <f t="shared" si="127"/>
        <v>105.0708842295014</v>
      </c>
      <c r="CM103" s="18">
        <f t="shared" si="128"/>
        <v>107</v>
      </c>
      <c r="CN103" s="18">
        <f>Design!$N$70</f>
        <v>2.85</v>
      </c>
      <c r="CO103" s="18">
        <f t="shared" si="129"/>
        <v>117</v>
      </c>
      <c r="CP103" s="18">
        <v>0</v>
      </c>
      <c r="CQ103" s="16">
        <f t="shared" si="130"/>
        <v>10003.500000000002</v>
      </c>
      <c r="CR103" s="19" t="str">
        <f t="shared" si="131"/>
        <v>N/A</v>
      </c>
      <c r="CS103" s="68">
        <f t="shared" si="132"/>
        <v>107</v>
      </c>
      <c r="CT103" s="18">
        <f>'Ohio Intensities'!R103</f>
        <v>1.5779278947461448</v>
      </c>
      <c r="CU103" s="17">
        <f>Design!$I$24*'Area A'!CT103*Design!$I$23</f>
        <v>2.7140359789633708</v>
      </c>
      <c r="CV103" s="18">
        <v>0</v>
      </c>
      <c r="CW103" s="18">
        <v>0</v>
      </c>
      <c r="CX103" s="18">
        <f>Design!$I$22</f>
        <v>10</v>
      </c>
      <c r="CY103" s="18">
        <f t="shared" si="133"/>
        <v>2.7140359789633708</v>
      </c>
      <c r="CZ103" s="18">
        <f t="shared" si="134"/>
        <v>107</v>
      </c>
      <c r="DA103" s="18">
        <f t="shared" si="135"/>
        <v>2.7140359789633708</v>
      </c>
      <c r="DB103" s="18">
        <f t="shared" si="136"/>
        <v>117</v>
      </c>
      <c r="DC103" s="18">
        <v>0</v>
      </c>
      <c r="DD103" s="18" t="str">
        <f t="shared" si="137"/>
        <v>N/A</v>
      </c>
      <c r="DE103" s="18">
        <f t="shared" si="138"/>
        <v>-0.27140359789633706</v>
      </c>
      <c r="DF103" s="16">
        <f t="shared" si="139"/>
        <v>31.754220953871435</v>
      </c>
      <c r="DG103" s="17">
        <f>(Design!$N$71-'Area A'!DF103)/'Area A'!DE103</f>
        <v>106.4990338297263</v>
      </c>
      <c r="DH103" s="18">
        <v>0</v>
      </c>
      <c r="DI103" s="18">
        <v>0</v>
      </c>
      <c r="DJ103" s="18">
        <f t="shared" si="140"/>
        <v>106.4990338297263</v>
      </c>
      <c r="DK103" s="18">
        <f t="shared" si="141"/>
        <v>107</v>
      </c>
      <c r="DL103" s="18">
        <f>Design!$N$71</f>
        <v>2.85</v>
      </c>
      <c r="DM103" s="18">
        <f t="shared" si="142"/>
        <v>117</v>
      </c>
      <c r="DN103" s="18">
        <v>0</v>
      </c>
      <c r="DO103" s="16">
        <f t="shared" si="143"/>
        <v>10003.500000000002</v>
      </c>
      <c r="DP103" s="19" t="str">
        <f t="shared" si="144"/>
        <v>N/A</v>
      </c>
      <c r="DQ103" s="68">
        <f t="shared" si="145"/>
        <v>107</v>
      </c>
      <c r="DR103" s="18">
        <f>'Ohio Intensities'!V103</f>
        <v>1.7728708168476679</v>
      </c>
      <c r="DS103" s="17">
        <f>Design!$I$24*'Area A'!DR103*Design!$I$23</f>
        <v>3.0493378049779909</v>
      </c>
      <c r="DT103" s="18">
        <v>0</v>
      </c>
      <c r="DU103" s="18">
        <v>0</v>
      </c>
      <c r="DV103" s="18">
        <f>Design!$I$22</f>
        <v>10</v>
      </c>
      <c r="DW103" s="18">
        <f t="shared" si="146"/>
        <v>3.0493378049779909</v>
      </c>
      <c r="DX103" s="18">
        <f t="shared" si="147"/>
        <v>107</v>
      </c>
      <c r="DY103" s="18">
        <f t="shared" si="148"/>
        <v>3.0493378049779909</v>
      </c>
      <c r="DZ103" s="18">
        <f t="shared" si="149"/>
        <v>117</v>
      </c>
      <c r="EA103" s="18">
        <v>0</v>
      </c>
      <c r="EB103" s="18">
        <f t="shared" si="150"/>
        <v>19576.748707958704</v>
      </c>
      <c r="EC103" s="18">
        <f t="shared" si="151"/>
        <v>-0.30493378049779907</v>
      </c>
      <c r="ED103" s="16">
        <f t="shared" si="152"/>
        <v>35.677252318242488</v>
      </c>
      <c r="EE103" s="17">
        <f>(Design!$N$72-'Area A'!ED103)/'Area A'!EC103</f>
        <v>107.65370850239212</v>
      </c>
      <c r="EF103" s="18">
        <v>0</v>
      </c>
      <c r="EG103" s="18">
        <v>0</v>
      </c>
      <c r="EH103" s="18">
        <f t="shared" si="153"/>
        <v>107.65370850239212</v>
      </c>
      <c r="EI103" s="18">
        <f t="shared" si="154"/>
        <v>107.65370850239212</v>
      </c>
      <c r="EJ103" s="18">
        <f>Design!$N$72</f>
        <v>2.85</v>
      </c>
      <c r="EK103" s="18">
        <f t="shared" si="155"/>
        <v>117</v>
      </c>
      <c r="EL103" s="18">
        <v>0</v>
      </c>
      <c r="EM103" s="16">
        <f t="shared" si="156"/>
        <v>10003.500000000002</v>
      </c>
      <c r="EN103" s="19">
        <f t="shared" si="157"/>
        <v>9573.2487079587027</v>
      </c>
      <c r="EO103" s="19">
        <f t="shared" si="158"/>
        <v>107</v>
      </c>
    </row>
    <row r="104" spans="1:145" x14ac:dyDescent="0.25">
      <c r="A104" s="68">
        <f t="shared" si="159"/>
        <v>108</v>
      </c>
      <c r="B104" s="18">
        <f>'Ohio Intensities'!B104</f>
        <v>0.77253806817564652</v>
      </c>
      <c r="C104" s="17">
        <f>Design!$I$24*'Area A'!B104*Design!$I$23</f>
        <v>1.3287654772621129</v>
      </c>
      <c r="D104" s="18">
        <v>0</v>
      </c>
      <c r="E104" s="18">
        <v>0</v>
      </c>
      <c r="F104" s="18">
        <f>Design!$I$22</f>
        <v>10</v>
      </c>
      <c r="G104" s="18">
        <f t="shared" si="83"/>
        <v>1.3287654772621129</v>
      </c>
      <c r="H104" s="18">
        <f t="shared" si="84"/>
        <v>108</v>
      </c>
      <c r="I104" s="18">
        <f t="shared" si="85"/>
        <v>1.3287654772621129</v>
      </c>
      <c r="J104" s="18">
        <f t="shared" si="86"/>
        <v>118</v>
      </c>
      <c r="K104" s="18">
        <v>0</v>
      </c>
      <c r="L104" s="18" t="str">
        <f t="shared" si="87"/>
        <v>N/A</v>
      </c>
      <c r="M104" s="18">
        <f t="shared" si="88"/>
        <v>-0.1328765477262113</v>
      </c>
      <c r="N104" s="16">
        <f t="shared" si="89"/>
        <v>15.679432631692933</v>
      </c>
      <c r="O104" s="17">
        <f>(Design!$N$67-'Area A'!N104)/'Area A'!M104</f>
        <v>102.57214583702179</v>
      </c>
      <c r="P104" s="18">
        <v>0</v>
      </c>
      <c r="Q104" s="18">
        <v>0</v>
      </c>
      <c r="R104" s="18">
        <f t="shared" si="90"/>
        <v>102.57214583702179</v>
      </c>
      <c r="S104" s="18">
        <f t="shared" si="91"/>
        <v>108</v>
      </c>
      <c r="T104" s="18">
        <f>Design!$N$67</f>
        <v>2.0499999999999998</v>
      </c>
      <c r="U104" s="18">
        <f t="shared" si="160"/>
        <v>118</v>
      </c>
      <c r="V104" s="18">
        <v>0</v>
      </c>
      <c r="W104" s="16">
        <f t="shared" si="92"/>
        <v>7256.9999999999991</v>
      </c>
      <c r="X104" s="19" t="str">
        <f t="shared" si="93"/>
        <v>N/A</v>
      </c>
      <c r="Y104" s="68">
        <f t="shared" si="161"/>
        <v>108</v>
      </c>
      <c r="Z104" s="18">
        <f>'Ohio Intensities'!F104</f>
        <v>0.98131124260632474</v>
      </c>
      <c r="AA104" s="17">
        <f>Design!$I$24*'Area A'!Z104*Design!$I$23</f>
        <v>1.6878553372828795</v>
      </c>
      <c r="AB104" s="18">
        <v>0</v>
      </c>
      <c r="AC104" s="18">
        <v>0</v>
      </c>
      <c r="AD104" s="18">
        <f>Design!$I$22</f>
        <v>10</v>
      </c>
      <c r="AE104" s="18">
        <f t="shared" si="94"/>
        <v>1.6878553372828795</v>
      </c>
      <c r="AF104" s="18">
        <f t="shared" si="95"/>
        <v>108</v>
      </c>
      <c r="AG104" s="18">
        <f t="shared" si="96"/>
        <v>1.6878553372828795</v>
      </c>
      <c r="AH104" s="18">
        <f t="shared" si="97"/>
        <v>118</v>
      </c>
      <c r="AI104" s="18">
        <v>0</v>
      </c>
      <c r="AJ104" s="18" t="str">
        <f t="shared" si="98"/>
        <v>N/A</v>
      </c>
      <c r="AK104" s="18">
        <f t="shared" si="99"/>
        <v>-0.16878553372828795</v>
      </c>
      <c r="AL104" s="16">
        <f t="shared" si="100"/>
        <v>19.916692979937977</v>
      </c>
      <c r="AM104" s="17">
        <f>(Design!$N$68-'Area A'!AL104)/'Area A'!AK104</f>
        <v>103.18830408757354</v>
      </c>
      <c r="AN104" s="18">
        <v>0</v>
      </c>
      <c r="AO104" s="18">
        <v>0</v>
      </c>
      <c r="AP104" s="18">
        <f t="shared" si="101"/>
        <v>103.18830408757354</v>
      </c>
      <c r="AQ104" s="18">
        <f t="shared" si="102"/>
        <v>108</v>
      </c>
      <c r="AR104" s="18">
        <f>Design!$N$68</f>
        <v>2.5</v>
      </c>
      <c r="AS104" s="18">
        <f t="shared" si="103"/>
        <v>118</v>
      </c>
      <c r="AT104" s="18">
        <v>0</v>
      </c>
      <c r="AU104" s="16">
        <f t="shared" si="104"/>
        <v>8850</v>
      </c>
      <c r="AV104" s="19" t="str">
        <f t="shared" si="105"/>
        <v>N/A</v>
      </c>
      <c r="AW104" s="68">
        <f t="shared" si="106"/>
        <v>108</v>
      </c>
      <c r="AX104" s="18">
        <f>'Ohio Intensities'!J104</f>
        <v>1.1473639325824465</v>
      </c>
      <c r="AY104" s="17">
        <f>Design!$I$24*'Area A'!AX104*Design!$I$23</f>
        <v>1.9734659640418093</v>
      </c>
      <c r="AZ104" s="18">
        <v>0</v>
      </c>
      <c r="BA104" s="18">
        <v>0</v>
      </c>
      <c r="BB104" s="18">
        <f>Design!$I$22</f>
        <v>10</v>
      </c>
      <c r="BC104" s="18">
        <f t="shared" si="107"/>
        <v>1.9734659640418093</v>
      </c>
      <c r="BD104" s="18">
        <f t="shared" si="108"/>
        <v>108</v>
      </c>
      <c r="BE104" s="18">
        <f t="shared" si="109"/>
        <v>1.9734659640418093</v>
      </c>
      <c r="BF104" s="18">
        <f t="shared" si="110"/>
        <v>118</v>
      </c>
      <c r="BG104" s="18">
        <v>0</v>
      </c>
      <c r="BH104" s="18" t="str">
        <f t="shared" si="111"/>
        <v>N/A</v>
      </c>
      <c r="BI104" s="18">
        <f t="shared" si="112"/>
        <v>-0.19734659640418092</v>
      </c>
      <c r="BJ104" s="16">
        <f t="shared" si="113"/>
        <v>23.286898375693351</v>
      </c>
      <c r="BK104" s="17">
        <f>(Design!$N$69-'Area A'!BJ104)/'Area A'!BI104</f>
        <v>103.55840307393505</v>
      </c>
      <c r="BL104" s="18">
        <v>0</v>
      </c>
      <c r="BM104" s="18">
        <v>0</v>
      </c>
      <c r="BN104" s="18">
        <f t="shared" si="114"/>
        <v>103.55840307393505</v>
      </c>
      <c r="BO104" s="18">
        <f t="shared" si="115"/>
        <v>108</v>
      </c>
      <c r="BP104" s="18">
        <f>Design!$N$69</f>
        <v>2.85</v>
      </c>
      <c r="BQ104" s="18">
        <f t="shared" si="116"/>
        <v>118</v>
      </c>
      <c r="BR104" s="18">
        <v>0</v>
      </c>
      <c r="BS104" s="16">
        <f t="shared" si="117"/>
        <v>10089</v>
      </c>
      <c r="BT104" s="19" t="str">
        <f t="shared" si="118"/>
        <v>N/A</v>
      </c>
      <c r="BU104" s="68">
        <f t="shared" si="119"/>
        <v>108</v>
      </c>
      <c r="BV104" s="18">
        <f>'Ohio Intensities'!N104</f>
        <v>1.3795450332529759</v>
      </c>
      <c r="BW104" s="17">
        <f>Design!$I$24*'Area A'!BV104*Design!$I$23</f>
        <v>2.3728174571951199</v>
      </c>
      <c r="BX104" s="18">
        <v>0</v>
      </c>
      <c r="BY104" s="18">
        <v>0</v>
      </c>
      <c r="BZ104" s="18">
        <f>Design!$I$22</f>
        <v>10</v>
      </c>
      <c r="CA104" s="18">
        <f t="shared" si="120"/>
        <v>2.3728174571951199</v>
      </c>
      <c r="CB104" s="18">
        <f t="shared" si="121"/>
        <v>108</v>
      </c>
      <c r="CC104" s="18">
        <f t="shared" si="122"/>
        <v>2.3728174571951199</v>
      </c>
      <c r="CD104" s="18">
        <f t="shared" si="123"/>
        <v>118</v>
      </c>
      <c r="CE104" s="18">
        <v>0</v>
      </c>
      <c r="CF104" s="18" t="str">
        <f t="shared" si="124"/>
        <v>N/A</v>
      </c>
      <c r="CG104" s="18">
        <f t="shared" si="125"/>
        <v>-0.23728174571951199</v>
      </c>
      <c r="CH104" s="16">
        <f t="shared" si="126"/>
        <v>27.999245994902413</v>
      </c>
      <c r="CI104" s="17">
        <f>(Design!$N$70-'Area A'!CH104)/'Area A'!CG104</f>
        <v>105.98896227201162</v>
      </c>
      <c r="CJ104" s="18">
        <v>0</v>
      </c>
      <c r="CK104" s="18">
        <v>0</v>
      </c>
      <c r="CL104" s="18">
        <f t="shared" si="127"/>
        <v>105.98896227201162</v>
      </c>
      <c r="CM104" s="18">
        <f t="shared" si="128"/>
        <v>108</v>
      </c>
      <c r="CN104" s="18">
        <f>Design!$N$70</f>
        <v>2.85</v>
      </c>
      <c r="CO104" s="18">
        <f t="shared" si="129"/>
        <v>118</v>
      </c>
      <c r="CP104" s="18">
        <v>0</v>
      </c>
      <c r="CQ104" s="16">
        <f t="shared" si="130"/>
        <v>10089</v>
      </c>
      <c r="CR104" s="19" t="str">
        <f t="shared" si="131"/>
        <v>N/A</v>
      </c>
      <c r="CS104" s="68">
        <f t="shared" si="132"/>
        <v>108</v>
      </c>
      <c r="CT104" s="18">
        <f>'Ohio Intensities'!R104</f>
        <v>1.5675272536434912</v>
      </c>
      <c r="CU104" s="17">
        <f>Design!$I$24*'Area A'!CT104*Design!$I$23</f>
        <v>2.6961468762668064</v>
      </c>
      <c r="CV104" s="18">
        <v>0</v>
      </c>
      <c r="CW104" s="18">
        <v>0</v>
      </c>
      <c r="CX104" s="18">
        <f>Design!$I$22</f>
        <v>10</v>
      </c>
      <c r="CY104" s="18">
        <f t="shared" si="133"/>
        <v>2.6961468762668064</v>
      </c>
      <c r="CZ104" s="18">
        <f t="shared" si="134"/>
        <v>108</v>
      </c>
      <c r="DA104" s="18">
        <f t="shared" si="135"/>
        <v>2.6961468762668064</v>
      </c>
      <c r="DB104" s="18">
        <f t="shared" si="136"/>
        <v>118</v>
      </c>
      <c r="DC104" s="18">
        <v>0</v>
      </c>
      <c r="DD104" s="18" t="str">
        <f t="shared" si="137"/>
        <v>N/A</v>
      </c>
      <c r="DE104" s="18">
        <f t="shared" si="138"/>
        <v>-0.26961468762668062</v>
      </c>
      <c r="DF104" s="16">
        <f t="shared" si="139"/>
        <v>31.814533139948313</v>
      </c>
      <c r="DG104" s="17">
        <f>(Design!$N$71-'Area A'!DF104)/'Area A'!DE104</f>
        <v>107.42935926418733</v>
      </c>
      <c r="DH104" s="18">
        <v>0</v>
      </c>
      <c r="DI104" s="18">
        <v>0</v>
      </c>
      <c r="DJ104" s="18">
        <f t="shared" si="140"/>
        <v>107.42935926418733</v>
      </c>
      <c r="DK104" s="18">
        <f t="shared" si="141"/>
        <v>108</v>
      </c>
      <c r="DL104" s="18">
        <f>Design!$N$71</f>
        <v>2.85</v>
      </c>
      <c r="DM104" s="18">
        <f t="shared" si="142"/>
        <v>118</v>
      </c>
      <c r="DN104" s="18">
        <v>0</v>
      </c>
      <c r="DO104" s="16">
        <f t="shared" si="143"/>
        <v>10089</v>
      </c>
      <c r="DP104" s="19" t="str">
        <f t="shared" si="144"/>
        <v>N/A</v>
      </c>
      <c r="DQ104" s="68">
        <f t="shared" si="145"/>
        <v>108</v>
      </c>
      <c r="DR104" s="18">
        <f>'Ohio Intensities'!V104</f>
        <v>1.7615785215799271</v>
      </c>
      <c r="DS104" s="17">
        <f>Design!$I$24*'Area A'!DR104*Design!$I$23</f>
        <v>3.0299150571174764</v>
      </c>
      <c r="DT104" s="18">
        <v>0</v>
      </c>
      <c r="DU104" s="18">
        <v>0</v>
      </c>
      <c r="DV104" s="18">
        <f>Design!$I$22</f>
        <v>10</v>
      </c>
      <c r="DW104" s="18">
        <f t="shared" si="146"/>
        <v>3.0299150571174764</v>
      </c>
      <c r="DX104" s="18">
        <f t="shared" si="147"/>
        <v>108</v>
      </c>
      <c r="DY104" s="18">
        <f t="shared" si="148"/>
        <v>3.0299150571174764</v>
      </c>
      <c r="DZ104" s="18">
        <f t="shared" si="149"/>
        <v>118</v>
      </c>
      <c r="EA104" s="18">
        <v>0</v>
      </c>
      <c r="EB104" s="18">
        <f t="shared" si="150"/>
        <v>19633.849570121249</v>
      </c>
      <c r="EC104" s="18">
        <f t="shared" si="151"/>
        <v>-0.30299150571174766</v>
      </c>
      <c r="ED104" s="16">
        <f t="shared" si="152"/>
        <v>35.752997673986222</v>
      </c>
      <c r="EE104" s="17">
        <f>(Design!$N$72-'Area A'!ED104)/'Area A'!EC104</f>
        <v>108.59379571283638</v>
      </c>
      <c r="EF104" s="18">
        <v>0</v>
      </c>
      <c r="EG104" s="18">
        <v>0</v>
      </c>
      <c r="EH104" s="18">
        <f t="shared" si="153"/>
        <v>108.59379571283638</v>
      </c>
      <c r="EI104" s="18">
        <f t="shared" si="154"/>
        <v>108.59379571283638</v>
      </c>
      <c r="EJ104" s="18">
        <f>Design!$N$72</f>
        <v>2.85</v>
      </c>
      <c r="EK104" s="18">
        <f t="shared" si="155"/>
        <v>118</v>
      </c>
      <c r="EL104" s="18">
        <v>0</v>
      </c>
      <c r="EM104" s="16">
        <f t="shared" si="156"/>
        <v>10089</v>
      </c>
      <c r="EN104" s="19">
        <f t="shared" si="157"/>
        <v>9544.8495701212487</v>
      </c>
      <c r="EO104" s="19">
        <f t="shared" si="158"/>
        <v>108</v>
      </c>
    </row>
    <row r="105" spans="1:145" x14ac:dyDescent="0.25">
      <c r="A105" s="68">
        <f t="shared" si="159"/>
        <v>109</v>
      </c>
      <c r="B105" s="18">
        <f>'Ohio Intensities'!B105</f>
        <v>0.76691088204612956</v>
      </c>
      <c r="C105" s="17">
        <f>Design!$I$24*'Area A'!B105*Design!$I$23</f>
        <v>1.3190867171193437</v>
      </c>
      <c r="D105" s="18">
        <v>0</v>
      </c>
      <c r="E105" s="18">
        <v>0</v>
      </c>
      <c r="F105" s="18">
        <f>Design!$I$22</f>
        <v>10</v>
      </c>
      <c r="G105" s="18">
        <f t="shared" si="83"/>
        <v>1.3190867171193437</v>
      </c>
      <c r="H105" s="18">
        <f t="shared" si="84"/>
        <v>109</v>
      </c>
      <c r="I105" s="18">
        <f t="shared" si="85"/>
        <v>1.3190867171193437</v>
      </c>
      <c r="J105" s="18">
        <f t="shared" si="86"/>
        <v>119</v>
      </c>
      <c r="K105" s="18">
        <v>0</v>
      </c>
      <c r="L105" s="18" t="str">
        <f t="shared" si="87"/>
        <v>N/A</v>
      </c>
      <c r="M105" s="18">
        <f t="shared" si="88"/>
        <v>-0.13190867171193438</v>
      </c>
      <c r="N105" s="16">
        <f t="shared" si="89"/>
        <v>15.697131933720192</v>
      </c>
      <c r="O105" s="17">
        <f>(Design!$N$67-'Area A'!N105)/'Area A'!M105</f>
        <v>103.45894440907689</v>
      </c>
      <c r="P105" s="18">
        <v>0</v>
      </c>
      <c r="Q105" s="18">
        <v>0</v>
      </c>
      <c r="R105" s="18">
        <f t="shared" si="90"/>
        <v>103.45894440907689</v>
      </c>
      <c r="S105" s="18">
        <f t="shared" si="91"/>
        <v>109</v>
      </c>
      <c r="T105" s="18">
        <f>Design!$N$67</f>
        <v>2.0499999999999998</v>
      </c>
      <c r="U105" s="18">
        <f t="shared" si="160"/>
        <v>119</v>
      </c>
      <c r="V105" s="18">
        <v>0</v>
      </c>
      <c r="W105" s="16">
        <f t="shared" si="92"/>
        <v>7318.5</v>
      </c>
      <c r="X105" s="19" t="str">
        <f t="shared" si="93"/>
        <v>N/A</v>
      </c>
      <c r="Y105" s="68">
        <f t="shared" si="161"/>
        <v>109</v>
      </c>
      <c r="Z105" s="18">
        <f>'Ohio Intensities'!F105</f>
        <v>0.97430395315777119</v>
      </c>
      <c r="AA105" s="17">
        <f>Design!$I$24*'Area A'!Z105*Design!$I$23</f>
        <v>1.6758027994313676</v>
      </c>
      <c r="AB105" s="18">
        <v>0</v>
      </c>
      <c r="AC105" s="18">
        <v>0</v>
      </c>
      <c r="AD105" s="18">
        <f>Design!$I$22</f>
        <v>10</v>
      </c>
      <c r="AE105" s="18">
        <f t="shared" si="94"/>
        <v>1.6758027994313676</v>
      </c>
      <c r="AF105" s="18">
        <f t="shared" si="95"/>
        <v>109</v>
      </c>
      <c r="AG105" s="18">
        <f t="shared" si="96"/>
        <v>1.6758027994313676</v>
      </c>
      <c r="AH105" s="18">
        <f t="shared" si="97"/>
        <v>119</v>
      </c>
      <c r="AI105" s="18">
        <v>0</v>
      </c>
      <c r="AJ105" s="18" t="str">
        <f t="shared" si="98"/>
        <v>N/A</v>
      </c>
      <c r="AK105" s="18">
        <f t="shared" si="99"/>
        <v>-0.16758027994313676</v>
      </c>
      <c r="AL105" s="16">
        <f t="shared" si="100"/>
        <v>19.942053313233274</v>
      </c>
      <c r="AM105" s="17">
        <f>(Design!$N$68-'Area A'!AL105)/'Area A'!AK105</f>
        <v>104.08177692000336</v>
      </c>
      <c r="AN105" s="18">
        <v>0</v>
      </c>
      <c r="AO105" s="18">
        <v>0</v>
      </c>
      <c r="AP105" s="18">
        <f t="shared" si="101"/>
        <v>104.08177692000336</v>
      </c>
      <c r="AQ105" s="18">
        <f t="shared" si="102"/>
        <v>109</v>
      </c>
      <c r="AR105" s="18">
        <f>Design!$N$68</f>
        <v>2.5</v>
      </c>
      <c r="AS105" s="18">
        <f t="shared" si="103"/>
        <v>119</v>
      </c>
      <c r="AT105" s="18">
        <v>0</v>
      </c>
      <c r="AU105" s="16">
        <f t="shared" si="104"/>
        <v>8925</v>
      </c>
      <c r="AV105" s="19" t="str">
        <f t="shared" si="105"/>
        <v>N/A</v>
      </c>
      <c r="AW105" s="68">
        <f t="shared" si="106"/>
        <v>109</v>
      </c>
      <c r="AX105" s="18">
        <f>'Ohio Intensities'!J105</f>
        <v>1.1393079451721067</v>
      </c>
      <c r="AY105" s="17">
        <f>Design!$I$24*'Area A'!AX105*Design!$I$23</f>
        <v>1.9596096656960247</v>
      </c>
      <c r="AZ105" s="18">
        <v>0</v>
      </c>
      <c r="BA105" s="18">
        <v>0</v>
      </c>
      <c r="BB105" s="18">
        <f>Design!$I$22</f>
        <v>10</v>
      </c>
      <c r="BC105" s="18">
        <f t="shared" si="107"/>
        <v>1.9596096656960247</v>
      </c>
      <c r="BD105" s="18">
        <f t="shared" si="108"/>
        <v>109</v>
      </c>
      <c r="BE105" s="18">
        <f t="shared" si="109"/>
        <v>1.9596096656960247</v>
      </c>
      <c r="BF105" s="18">
        <f t="shared" si="110"/>
        <v>119</v>
      </c>
      <c r="BG105" s="18">
        <v>0</v>
      </c>
      <c r="BH105" s="18" t="str">
        <f t="shared" si="111"/>
        <v>N/A</v>
      </c>
      <c r="BI105" s="18">
        <f t="shared" si="112"/>
        <v>-0.19596096656960246</v>
      </c>
      <c r="BJ105" s="16">
        <f t="shared" si="113"/>
        <v>23.319355021782695</v>
      </c>
      <c r="BK105" s="17">
        <f>(Design!$N$69-'Area A'!BJ105)/'Area A'!BI105</f>
        <v>104.45628729082777</v>
      </c>
      <c r="BL105" s="18">
        <v>0</v>
      </c>
      <c r="BM105" s="18">
        <v>0</v>
      </c>
      <c r="BN105" s="18">
        <f t="shared" si="114"/>
        <v>104.45628729082777</v>
      </c>
      <c r="BO105" s="18">
        <f t="shared" si="115"/>
        <v>109</v>
      </c>
      <c r="BP105" s="18">
        <f>Design!$N$69</f>
        <v>2.85</v>
      </c>
      <c r="BQ105" s="18">
        <f t="shared" si="116"/>
        <v>119</v>
      </c>
      <c r="BR105" s="18">
        <v>0</v>
      </c>
      <c r="BS105" s="16">
        <f t="shared" si="117"/>
        <v>10174.5</v>
      </c>
      <c r="BT105" s="19" t="str">
        <f t="shared" si="118"/>
        <v>N/A</v>
      </c>
      <c r="BU105" s="68">
        <f t="shared" si="119"/>
        <v>109</v>
      </c>
      <c r="BV105" s="18">
        <f>'Ohio Intensities'!N105</f>
        <v>1.3702142415117502</v>
      </c>
      <c r="BW105" s="17">
        <f>Design!$I$24*'Area A'!BV105*Design!$I$23</f>
        <v>2.3567684954002117</v>
      </c>
      <c r="BX105" s="18">
        <v>0</v>
      </c>
      <c r="BY105" s="18">
        <v>0</v>
      </c>
      <c r="BZ105" s="18">
        <f>Design!$I$22</f>
        <v>10</v>
      </c>
      <c r="CA105" s="18">
        <f t="shared" si="120"/>
        <v>2.3567684954002117</v>
      </c>
      <c r="CB105" s="18">
        <f t="shared" si="121"/>
        <v>109</v>
      </c>
      <c r="CC105" s="18">
        <f t="shared" si="122"/>
        <v>2.3567684954002117</v>
      </c>
      <c r="CD105" s="18">
        <f t="shared" si="123"/>
        <v>119</v>
      </c>
      <c r="CE105" s="18">
        <v>0</v>
      </c>
      <c r="CF105" s="18" t="str">
        <f t="shared" si="124"/>
        <v>N/A</v>
      </c>
      <c r="CG105" s="18">
        <f t="shared" si="125"/>
        <v>-0.23567684954002116</v>
      </c>
      <c r="CH105" s="16">
        <f t="shared" si="126"/>
        <v>28.045545095262518</v>
      </c>
      <c r="CI105" s="17">
        <f>(Design!$N$70-'Area A'!CH105)/'Area A'!CG105</f>
        <v>106.90717032427051</v>
      </c>
      <c r="CJ105" s="18">
        <v>0</v>
      </c>
      <c r="CK105" s="18">
        <v>0</v>
      </c>
      <c r="CL105" s="18">
        <f t="shared" si="127"/>
        <v>106.90717032427051</v>
      </c>
      <c r="CM105" s="18">
        <f t="shared" si="128"/>
        <v>109</v>
      </c>
      <c r="CN105" s="18">
        <f>Design!$N$70</f>
        <v>2.85</v>
      </c>
      <c r="CO105" s="18">
        <f t="shared" si="129"/>
        <v>119</v>
      </c>
      <c r="CP105" s="18">
        <v>0</v>
      </c>
      <c r="CQ105" s="16">
        <f t="shared" si="130"/>
        <v>10174.500000000002</v>
      </c>
      <c r="CR105" s="19" t="str">
        <f t="shared" si="131"/>
        <v>N/A</v>
      </c>
      <c r="CS105" s="68">
        <f t="shared" si="132"/>
        <v>109</v>
      </c>
      <c r="CT105" s="18">
        <f>'Ohio Intensities'!R105</f>
        <v>1.5572815260602599</v>
      </c>
      <c r="CU105" s="17">
        <f>Design!$I$24*'Area A'!CT105*Design!$I$23</f>
        <v>2.6785242248236489</v>
      </c>
      <c r="CV105" s="18">
        <v>0</v>
      </c>
      <c r="CW105" s="18">
        <v>0</v>
      </c>
      <c r="CX105" s="18">
        <f>Design!$I$22</f>
        <v>10</v>
      </c>
      <c r="CY105" s="18">
        <f t="shared" si="133"/>
        <v>2.6785242248236489</v>
      </c>
      <c r="CZ105" s="18">
        <f t="shared" si="134"/>
        <v>109</v>
      </c>
      <c r="DA105" s="18">
        <f t="shared" si="135"/>
        <v>2.6785242248236489</v>
      </c>
      <c r="DB105" s="18">
        <f t="shared" si="136"/>
        <v>119</v>
      </c>
      <c r="DC105" s="18">
        <v>0</v>
      </c>
      <c r="DD105" s="18" t="str">
        <f t="shared" si="137"/>
        <v>N/A</v>
      </c>
      <c r="DE105" s="18">
        <f t="shared" si="138"/>
        <v>-0.2678524224823649</v>
      </c>
      <c r="DF105" s="16">
        <f t="shared" si="139"/>
        <v>31.874438275401424</v>
      </c>
      <c r="DG105" s="17">
        <f>(Design!$N$71-'Area A'!DF105)/'Area A'!DE105</f>
        <v>108.35981249082172</v>
      </c>
      <c r="DH105" s="18">
        <v>0</v>
      </c>
      <c r="DI105" s="18">
        <v>0</v>
      </c>
      <c r="DJ105" s="18">
        <f t="shared" si="140"/>
        <v>108.35981249082172</v>
      </c>
      <c r="DK105" s="18">
        <f t="shared" si="141"/>
        <v>109</v>
      </c>
      <c r="DL105" s="18">
        <f>Design!$N$71</f>
        <v>2.85</v>
      </c>
      <c r="DM105" s="18">
        <f t="shared" si="142"/>
        <v>119</v>
      </c>
      <c r="DN105" s="18">
        <v>0</v>
      </c>
      <c r="DO105" s="16">
        <f t="shared" si="143"/>
        <v>10174.5</v>
      </c>
      <c r="DP105" s="19" t="str">
        <f t="shared" si="144"/>
        <v>N/A</v>
      </c>
      <c r="DQ105" s="68">
        <f t="shared" si="145"/>
        <v>109</v>
      </c>
      <c r="DR105" s="18">
        <f>'Ohio Intensities'!V105</f>
        <v>1.7504521440764944</v>
      </c>
      <c r="DS105" s="17">
        <f>Design!$I$24*'Area A'!DR105*Design!$I$23</f>
        <v>3.0107776878115722</v>
      </c>
      <c r="DT105" s="18">
        <v>0</v>
      </c>
      <c r="DU105" s="18">
        <v>0</v>
      </c>
      <c r="DV105" s="18">
        <f>Design!$I$22</f>
        <v>10</v>
      </c>
      <c r="DW105" s="18">
        <f t="shared" si="146"/>
        <v>3.0107776878115722</v>
      </c>
      <c r="DX105" s="18">
        <f t="shared" si="147"/>
        <v>109</v>
      </c>
      <c r="DY105" s="18">
        <f t="shared" si="148"/>
        <v>3.0107776878115722</v>
      </c>
      <c r="DZ105" s="18">
        <f t="shared" si="149"/>
        <v>119</v>
      </c>
      <c r="EA105" s="18">
        <v>0</v>
      </c>
      <c r="EB105" s="18">
        <f t="shared" si="150"/>
        <v>19690.486078287679</v>
      </c>
      <c r="EC105" s="18">
        <f t="shared" si="151"/>
        <v>-0.30107776878115722</v>
      </c>
      <c r="ED105" s="16">
        <f t="shared" si="152"/>
        <v>35.828254484957711</v>
      </c>
      <c r="EE105" s="17">
        <f>(Design!$N$72-'Area A'!ED105)/'Area A'!EC105</f>
        <v>109.53400717184282</v>
      </c>
      <c r="EF105" s="18">
        <v>0</v>
      </c>
      <c r="EG105" s="18">
        <v>0</v>
      </c>
      <c r="EH105" s="18">
        <f t="shared" si="153"/>
        <v>109.53400717184282</v>
      </c>
      <c r="EI105" s="18">
        <f t="shared" si="154"/>
        <v>109.53400717184282</v>
      </c>
      <c r="EJ105" s="18">
        <f>Design!$N$72</f>
        <v>2.85</v>
      </c>
      <c r="EK105" s="18">
        <f t="shared" si="155"/>
        <v>119</v>
      </c>
      <c r="EL105" s="18">
        <v>0</v>
      </c>
      <c r="EM105" s="16">
        <f t="shared" si="156"/>
        <v>10174.500000000002</v>
      </c>
      <c r="EN105" s="19">
        <f t="shared" si="157"/>
        <v>9515.9860782876767</v>
      </c>
      <c r="EO105" s="19">
        <f t="shared" si="158"/>
        <v>109</v>
      </c>
    </row>
    <row r="106" spans="1:145" x14ac:dyDescent="0.25">
      <c r="A106" s="68">
        <f t="shared" si="159"/>
        <v>110</v>
      </c>
      <c r="B106" s="18">
        <f>'Ohio Intensities'!B106</f>
        <v>0.76137165528797424</v>
      </c>
      <c r="C106" s="17">
        <f>Design!$I$24*'Area A'!B106*Design!$I$23</f>
        <v>1.3095592470953166</v>
      </c>
      <c r="D106" s="18">
        <v>0</v>
      </c>
      <c r="E106" s="18">
        <v>0</v>
      </c>
      <c r="F106" s="18">
        <f>Design!$I$22</f>
        <v>10</v>
      </c>
      <c r="G106" s="18">
        <f t="shared" si="83"/>
        <v>1.3095592470953166</v>
      </c>
      <c r="H106" s="18">
        <f t="shared" si="84"/>
        <v>110</v>
      </c>
      <c r="I106" s="18">
        <f t="shared" si="85"/>
        <v>1.3095592470953166</v>
      </c>
      <c r="J106" s="18">
        <f t="shared" si="86"/>
        <v>120</v>
      </c>
      <c r="K106" s="18">
        <v>0</v>
      </c>
      <c r="L106" s="18" t="str">
        <f t="shared" si="87"/>
        <v>N/A</v>
      </c>
      <c r="M106" s="18">
        <f t="shared" si="88"/>
        <v>-0.13095592470953166</v>
      </c>
      <c r="N106" s="16">
        <f t="shared" si="89"/>
        <v>15.7147109651438</v>
      </c>
      <c r="O106" s="17">
        <f>(Design!$N$67-'Area A'!N106)/'Area A'!M106</f>
        <v>104.34587816819266</v>
      </c>
      <c r="P106" s="18">
        <v>0</v>
      </c>
      <c r="Q106" s="18">
        <v>0</v>
      </c>
      <c r="R106" s="18">
        <f t="shared" si="90"/>
        <v>104.34587816819266</v>
      </c>
      <c r="S106" s="18">
        <f t="shared" si="91"/>
        <v>110</v>
      </c>
      <c r="T106" s="18">
        <f>Design!$N$67</f>
        <v>2.0499999999999998</v>
      </c>
      <c r="U106" s="18">
        <f t="shared" si="160"/>
        <v>120</v>
      </c>
      <c r="V106" s="18">
        <v>0</v>
      </c>
      <c r="W106" s="16">
        <f t="shared" si="92"/>
        <v>7379.9999999999991</v>
      </c>
      <c r="X106" s="19" t="str">
        <f t="shared" si="93"/>
        <v>N/A</v>
      </c>
      <c r="Y106" s="68">
        <f t="shared" si="161"/>
        <v>110</v>
      </c>
      <c r="Z106" s="18">
        <f>'Ohio Intensities'!F106</f>
        <v>0.96740459356854358</v>
      </c>
      <c r="AA106" s="17">
        <f>Design!$I$24*'Area A'!Z106*Design!$I$23</f>
        <v>1.663935900937896</v>
      </c>
      <c r="AB106" s="18">
        <v>0</v>
      </c>
      <c r="AC106" s="18">
        <v>0</v>
      </c>
      <c r="AD106" s="18">
        <f>Design!$I$22</f>
        <v>10</v>
      </c>
      <c r="AE106" s="18">
        <f t="shared" si="94"/>
        <v>1.663935900937896</v>
      </c>
      <c r="AF106" s="18">
        <f t="shared" si="95"/>
        <v>110</v>
      </c>
      <c r="AG106" s="18">
        <f t="shared" si="96"/>
        <v>1.663935900937896</v>
      </c>
      <c r="AH106" s="18">
        <f t="shared" si="97"/>
        <v>120</v>
      </c>
      <c r="AI106" s="18">
        <v>0</v>
      </c>
      <c r="AJ106" s="18" t="str">
        <f t="shared" si="98"/>
        <v>N/A</v>
      </c>
      <c r="AK106" s="18">
        <f t="shared" si="99"/>
        <v>-0.1663935900937896</v>
      </c>
      <c r="AL106" s="16">
        <f t="shared" si="100"/>
        <v>19.967230811254751</v>
      </c>
      <c r="AM106" s="17">
        <f>(Design!$N$68-'Area A'!AL106)/'Area A'!AK106</f>
        <v>104.97538277411499</v>
      </c>
      <c r="AN106" s="18">
        <v>0</v>
      </c>
      <c r="AO106" s="18">
        <v>0</v>
      </c>
      <c r="AP106" s="18">
        <f t="shared" si="101"/>
        <v>104.97538277411499</v>
      </c>
      <c r="AQ106" s="18">
        <f t="shared" si="102"/>
        <v>110</v>
      </c>
      <c r="AR106" s="18">
        <f>Design!$N$68</f>
        <v>2.5</v>
      </c>
      <c r="AS106" s="18">
        <f t="shared" si="103"/>
        <v>120</v>
      </c>
      <c r="AT106" s="18">
        <v>0</v>
      </c>
      <c r="AU106" s="16">
        <f t="shared" si="104"/>
        <v>9000</v>
      </c>
      <c r="AV106" s="19" t="str">
        <f t="shared" si="105"/>
        <v>N/A</v>
      </c>
      <c r="AW106" s="68">
        <f t="shared" si="106"/>
        <v>110</v>
      </c>
      <c r="AX106" s="18">
        <f>'Ohio Intensities'!J106</f>
        <v>1.1313746756277936</v>
      </c>
      <c r="AY106" s="17">
        <f>Design!$I$24*'Area A'!AX106*Design!$I$23</f>
        <v>1.9459644420798061</v>
      </c>
      <c r="AZ106" s="18">
        <v>0</v>
      </c>
      <c r="BA106" s="18">
        <v>0</v>
      </c>
      <c r="BB106" s="18">
        <f>Design!$I$22</f>
        <v>10</v>
      </c>
      <c r="BC106" s="18">
        <f t="shared" si="107"/>
        <v>1.9459644420798061</v>
      </c>
      <c r="BD106" s="18">
        <f t="shared" si="108"/>
        <v>110</v>
      </c>
      <c r="BE106" s="18">
        <f t="shared" si="109"/>
        <v>1.9459644420798061</v>
      </c>
      <c r="BF106" s="18">
        <f t="shared" si="110"/>
        <v>120</v>
      </c>
      <c r="BG106" s="18">
        <v>0</v>
      </c>
      <c r="BH106" s="18" t="str">
        <f t="shared" si="111"/>
        <v>N/A</v>
      </c>
      <c r="BI106" s="18">
        <f t="shared" si="112"/>
        <v>-0.19459644420798061</v>
      </c>
      <c r="BJ106" s="16">
        <f t="shared" si="113"/>
        <v>23.351573304957672</v>
      </c>
      <c r="BK106" s="17">
        <f>(Design!$N$69-'Area A'!BJ106)/'Area A'!BI106</f>
        <v>105.3543058733695</v>
      </c>
      <c r="BL106" s="18">
        <v>0</v>
      </c>
      <c r="BM106" s="18">
        <v>0</v>
      </c>
      <c r="BN106" s="18">
        <f t="shared" si="114"/>
        <v>105.3543058733695</v>
      </c>
      <c r="BO106" s="18">
        <f t="shared" si="115"/>
        <v>110</v>
      </c>
      <c r="BP106" s="18">
        <f>Design!$N$69</f>
        <v>2.85</v>
      </c>
      <c r="BQ106" s="18">
        <f t="shared" si="116"/>
        <v>120</v>
      </c>
      <c r="BR106" s="18">
        <v>0</v>
      </c>
      <c r="BS106" s="16">
        <f t="shared" si="117"/>
        <v>10260</v>
      </c>
      <c r="BT106" s="19" t="str">
        <f t="shared" si="118"/>
        <v>N/A</v>
      </c>
      <c r="BU106" s="68">
        <f t="shared" si="119"/>
        <v>110</v>
      </c>
      <c r="BV106" s="18">
        <f>'Ohio Intensities'!N106</f>
        <v>1.3610232127706292</v>
      </c>
      <c r="BW106" s="17">
        <f>Design!$I$24*'Area A'!BV106*Design!$I$23</f>
        <v>2.3409599259654836</v>
      </c>
      <c r="BX106" s="18">
        <v>0</v>
      </c>
      <c r="BY106" s="18">
        <v>0</v>
      </c>
      <c r="BZ106" s="18">
        <f>Design!$I$22</f>
        <v>10</v>
      </c>
      <c r="CA106" s="18">
        <f t="shared" si="120"/>
        <v>2.3409599259654836</v>
      </c>
      <c r="CB106" s="18">
        <f t="shared" si="121"/>
        <v>110</v>
      </c>
      <c r="CC106" s="18">
        <f t="shared" si="122"/>
        <v>2.3409599259654836</v>
      </c>
      <c r="CD106" s="18">
        <f t="shared" si="123"/>
        <v>120</v>
      </c>
      <c r="CE106" s="18">
        <v>0</v>
      </c>
      <c r="CF106" s="18" t="str">
        <f t="shared" si="124"/>
        <v>N/A</v>
      </c>
      <c r="CG106" s="18">
        <f t="shared" si="125"/>
        <v>-0.23409599259654837</v>
      </c>
      <c r="CH106" s="16">
        <f t="shared" si="126"/>
        <v>28.091519111585804</v>
      </c>
      <c r="CI106" s="17">
        <f>(Design!$N$70-'Area A'!CH106)/'Area A'!CG106</f>
        <v>107.82550709908212</v>
      </c>
      <c r="CJ106" s="18">
        <v>0</v>
      </c>
      <c r="CK106" s="18">
        <v>0</v>
      </c>
      <c r="CL106" s="18">
        <f t="shared" si="127"/>
        <v>107.82550709908212</v>
      </c>
      <c r="CM106" s="18">
        <f t="shared" si="128"/>
        <v>110</v>
      </c>
      <c r="CN106" s="18">
        <f>Design!$N$70</f>
        <v>2.85</v>
      </c>
      <c r="CO106" s="18">
        <f t="shared" si="129"/>
        <v>120</v>
      </c>
      <c r="CP106" s="18">
        <v>0</v>
      </c>
      <c r="CQ106" s="16">
        <f t="shared" si="130"/>
        <v>10260</v>
      </c>
      <c r="CR106" s="19" t="str">
        <f t="shared" si="131"/>
        <v>N/A</v>
      </c>
      <c r="CS106" s="68">
        <f t="shared" si="132"/>
        <v>110</v>
      </c>
      <c r="CT106" s="18">
        <f>'Ohio Intensities'!R106</f>
        <v>1.5471871396498251</v>
      </c>
      <c r="CU106" s="17">
        <f>Design!$I$24*'Area A'!CT106*Design!$I$23</f>
        <v>2.6611618801977008</v>
      </c>
      <c r="CV106" s="18">
        <v>0</v>
      </c>
      <c r="CW106" s="18">
        <v>0</v>
      </c>
      <c r="CX106" s="18">
        <f>Design!$I$22</f>
        <v>10</v>
      </c>
      <c r="CY106" s="18">
        <f t="shared" si="133"/>
        <v>2.6611618801977008</v>
      </c>
      <c r="CZ106" s="18">
        <f t="shared" si="134"/>
        <v>110</v>
      </c>
      <c r="DA106" s="18">
        <f t="shared" si="135"/>
        <v>2.6611618801977008</v>
      </c>
      <c r="DB106" s="18">
        <f t="shared" si="136"/>
        <v>120</v>
      </c>
      <c r="DC106" s="18">
        <v>0</v>
      </c>
      <c r="DD106" s="18" t="str">
        <f t="shared" si="137"/>
        <v>N/A</v>
      </c>
      <c r="DE106" s="18">
        <f t="shared" si="138"/>
        <v>-0.26611618801977011</v>
      </c>
      <c r="DF106" s="16">
        <f t="shared" si="139"/>
        <v>31.933942562372412</v>
      </c>
      <c r="DG106" s="17">
        <f>(Design!$N$71-'Area A'!DF106)/'Area A'!DE106</f>
        <v>109.29039221098316</v>
      </c>
      <c r="DH106" s="18">
        <v>0</v>
      </c>
      <c r="DI106" s="18">
        <v>0</v>
      </c>
      <c r="DJ106" s="18">
        <f t="shared" si="140"/>
        <v>109.29039221098316</v>
      </c>
      <c r="DK106" s="18">
        <f t="shared" si="141"/>
        <v>110</v>
      </c>
      <c r="DL106" s="18">
        <f>Design!$N$71</f>
        <v>2.85</v>
      </c>
      <c r="DM106" s="18">
        <f t="shared" si="142"/>
        <v>120</v>
      </c>
      <c r="DN106" s="18">
        <v>0</v>
      </c>
      <c r="DO106" s="16">
        <f t="shared" si="143"/>
        <v>10260</v>
      </c>
      <c r="DP106" s="19" t="str">
        <f t="shared" si="144"/>
        <v>N/A</v>
      </c>
      <c r="DQ106" s="68">
        <f t="shared" si="145"/>
        <v>110</v>
      </c>
      <c r="DR106" s="18">
        <f>'Ohio Intensities'!V106</f>
        <v>1.7394878884296976</v>
      </c>
      <c r="DS106" s="17">
        <f>Design!$I$24*'Area A'!DR106*Design!$I$23</f>
        <v>2.9919191680990815</v>
      </c>
      <c r="DT106" s="18">
        <v>0</v>
      </c>
      <c r="DU106" s="18">
        <v>0</v>
      </c>
      <c r="DV106" s="18">
        <f>Design!$I$22</f>
        <v>10</v>
      </c>
      <c r="DW106" s="18">
        <f t="shared" si="146"/>
        <v>2.9919191680990815</v>
      </c>
      <c r="DX106" s="18">
        <f t="shared" si="147"/>
        <v>110</v>
      </c>
      <c r="DY106" s="18">
        <f t="shared" si="148"/>
        <v>2.9919191680990815</v>
      </c>
      <c r="DZ106" s="18">
        <f t="shared" si="149"/>
        <v>120</v>
      </c>
      <c r="EA106" s="18">
        <v>0</v>
      </c>
      <c r="EB106" s="18">
        <f t="shared" si="150"/>
        <v>19746.666509453938</v>
      </c>
      <c r="EC106" s="18">
        <f t="shared" si="151"/>
        <v>-0.29919191680990814</v>
      </c>
      <c r="ED106" s="16">
        <f t="shared" si="152"/>
        <v>35.903030017188975</v>
      </c>
      <c r="EE106" s="17">
        <f>(Design!$N$72-'Area A'!ED106)/'Area A'!EC106</f>
        <v>110.47434158520147</v>
      </c>
      <c r="EF106" s="18">
        <v>0</v>
      </c>
      <c r="EG106" s="18">
        <v>0</v>
      </c>
      <c r="EH106" s="18">
        <f t="shared" si="153"/>
        <v>110.47434158520147</v>
      </c>
      <c r="EI106" s="18">
        <f t="shared" si="154"/>
        <v>110.47434158520147</v>
      </c>
      <c r="EJ106" s="18">
        <f>Design!$N$72</f>
        <v>2.85</v>
      </c>
      <c r="EK106" s="18">
        <f t="shared" si="155"/>
        <v>120</v>
      </c>
      <c r="EL106" s="18">
        <v>0</v>
      </c>
      <c r="EM106" s="16">
        <f t="shared" si="156"/>
        <v>10260.000000000002</v>
      </c>
      <c r="EN106" s="19">
        <f t="shared" si="157"/>
        <v>9486.6665094539367</v>
      </c>
      <c r="EO106" s="19">
        <f t="shared" si="158"/>
        <v>110</v>
      </c>
    </row>
    <row r="107" spans="1:145" x14ac:dyDescent="0.25">
      <c r="A107" s="68">
        <f t="shared" si="159"/>
        <v>111</v>
      </c>
      <c r="B107" s="18">
        <f>'Ohio Intensities'!B107</f>
        <v>0.75591829103056019</v>
      </c>
      <c r="C107" s="17">
        <f>Design!$I$24*'Area A'!B107*Design!$I$23</f>
        <v>1.3001794605725643</v>
      </c>
      <c r="D107" s="18">
        <v>0</v>
      </c>
      <c r="E107" s="18">
        <v>0</v>
      </c>
      <c r="F107" s="18">
        <f>Design!$I$22</f>
        <v>10</v>
      </c>
      <c r="G107" s="18">
        <f t="shared" si="83"/>
        <v>1.3001794605725643</v>
      </c>
      <c r="H107" s="18">
        <f t="shared" si="84"/>
        <v>111</v>
      </c>
      <c r="I107" s="18">
        <f t="shared" si="85"/>
        <v>1.3001794605725643</v>
      </c>
      <c r="J107" s="18">
        <f t="shared" si="86"/>
        <v>121</v>
      </c>
      <c r="K107" s="18">
        <v>0</v>
      </c>
      <c r="L107" s="18" t="str">
        <f t="shared" si="87"/>
        <v>N/A</v>
      </c>
      <c r="M107" s="18">
        <f t="shared" si="88"/>
        <v>-0.13001794605725642</v>
      </c>
      <c r="N107" s="16">
        <f t="shared" si="89"/>
        <v>15.732171472928027</v>
      </c>
      <c r="O107" s="17">
        <f>(Design!$N$67-'Area A'!N107)/'Area A'!M107</f>
        <v>105.23294581890076</v>
      </c>
      <c r="P107" s="18">
        <v>0</v>
      </c>
      <c r="Q107" s="18">
        <v>0</v>
      </c>
      <c r="R107" s="18">
        <f t="shared" si="90"/>
        <v>105.23294581890076</v>
      </c>
      <c r="S107" s="18">
        <f t="shared" si="91"/>
        <v>111</v>
      </c>
      <c r="T107" s="18">
        <f>Design!$N$67</f>
        <v>2.0499999999999998</v>
      </c>
      <c r="U107" s="18">
        <f t="shared" si="160"/>
        <v>121</v>
      </c>
      <c r="V107" s="18">
        <v>0</v>
      </c>
      <c r="W107" s="16">
        <f t="shared" si="92"/>
        <v>7441.4999999999991</v>
      </c>
      <c r="X107" s="19" t="str">
        <f t="shared" si="93"/>
        <v>N/A</v>
      </c>
      <c r="Y107" s="68">
        <f t="shared" si="161"/>
        <v>111</v>
      </c>
      <c r="Z107" s="18">
        <f>'Ohio Intensities'!F107</f>
        <v>0.96061062447183132</v>
      </c>
      <c r="AA107" s="17">
        <f>Design!$I$24*'Area A'!Z107*Design!$I$23</f>
        <v>1.652250274091551</v>
      </c>
      <c r="AB107" s="18">
        <v>0</v>
      </c>
      <c r="AC107" s="18">
        <v>0</v>
      </c>
      <c r="AD107" s="18">
        <f>Design!$I$22</f>
        <v>10</v>
      </c>
      <c r="AE107" s="18">
        <f t="shared" si="94"/>
        <v>1.652250274091551</v>
      </c>
      <c r="AF107" s="18">
        <f t="shared" si="95"/>
        <v>111</v>
      </c>
      <c r="AG107" s="18">
        <f t="shared" si="96"/>
        <v>1.652250274091551</v>
      </c>
      <c r="AH107" s="18">
        <f t="shared" si="97"/>
        <v>121</v>
      </c>
      <c r="AI107" s="18">
        <v>0</v>
      </c>
      <c r="AJ107" s="18" t="str">
        <f t="shared" si="98"/>
        <v>N/A</v>
      </c>
      <c r="AK107" s="18">
        <f t="shared" si="99"/>
        <v>-0.1652250274091551</v>
      </c>
      <c r="AL107" s="16">
        <f t="shared" si="100"/>
        <v>19.992228316507767</v>
      </c>
      <c r="AM107" s="17">
        <f>(Design!$N$68-'Area A'!AL107)/'Area A'!AK107</f>
        <v>105.86912037963157</v>
      </c>
      <c r="AN107" s="18">
        <v>0</v>
      </c>
      <c r="AO107" s="18">
        <v>0</v>
      </c>
      <c r="AP107" s="18">
        <f t="shared" si="101"/>
        <v>105.86912037963157</v>
      </c>
      <c r="AQ107" s="18">
        <f t="shared" si="102"/>
        <v>111</v>
      </c>
      <c r="AR107" s="18">
        <f>Design!$N$68</f>
        <v>2.5</v>
      </c>
      <c r="AS107" s="18">
        <f t="shared" si="103"/>
        <v>121</v>
      </c>
      <c r="AT107" s="18">
        <v>0</v>
      </c>
      <c r="AU107" s="16">
        <f t="shared" si="104"/>
        <v>9075</v>
      </c>
      <c r="AV107" s="19" t="str">
        <f t="shared" si="105"/>
        <v>N/A</v>
      </c>
      <c r="AW107" s="68">
        <f t="shared" si="106"/>
        <v>111</v>
      </c>
      <c r="AX107" s="18">
        <f>'Ohio Intensities'!J107</f>
        <v>1.1235612633645706</v>
      </c>
      <c r="AY107" s="17">
        <f>Design!$I$24*'Area A'!AX107*Design!$I$23</f>
        <v>1.9325253729870626</v>
      </c>
      <c r="AZ107" s="18">
        <v>0</v>
      </c>
      <c r="BA107" s="18">
        <v>0</v>
      </c>
      <c r="BB107" s="18">
        <f>Design!$I$22</f>
        <v>10</v>
      </c>
      <c r="BC107" s="18">
        <f t="shared" si="107"/>
        <v>1.9325253729870626</v>
      </c>
      <c r="BD107" s="18">
        <f t="shared" si="108"/>
        <v>111</v>
      </c>
      <c r="BE107" s="18">
        <f t="shared" si="109"/>
        <v>1.9325253729870626</v>
      </c>
      <c r="BF107" s="18">
        <f t="shared" si="110"/>
        <v>121</v>
      </c>
      <c r="BG107" s="18">
        <v>0</v>
      </c>
      <c r="BH107" s="18" t="str">
        <f t="shared" si="111"/>
        <v>N/A</v>
      </c>
      <c r="BI107" s="18">
        <f t="shared" si="112"/>
        <v>-0.19325253729870626</v>
      </c>
      <c r="BJ107" s="16">
        <f t="shared" si="113"/>
        <v>23.383557013143456</v>
      </c>
      <c r="BK107" s="17">
        <f>(Design!$N$69-'Area A'!BJ107)/'Area A'!BI107</f>
        <v>106.2524575364575</v>
      </c>
      <c r="BL107" s="18">
        <v>0</v>
      </c>
      <c r="BM107" s="18">
        <v>0</v>
      </c>
      <c r="BN107" s="18">
        <f t="shared" si="114"/>
        <v>106.2524575364575</v>
      </c>
      <c r="BO107" s="18">
        <f t="shared" si="115"/>
        <v>111</v>
      </c>
      <c r="BP107" s="18">
        <f>Design!$N$69</f>
        <v>2.85</v>
      </c>
      <c r="BQ107" s="18">
        <f t="shared" si="116"/>
        <v>121</v>
      </c>
      <c r="BR107" s="18">
        <v>0</v>
      </c>
      <c r="BS107" s="16">
        <f t="shared" si="117"/>
        <v>10345.5</v>
      </c>
      <c r="BT107" s="19" t="str">
        <f t="shared" si="118"/>
        <v>N/A</v>
      </c>
      <c r="BU107" s="68">
        <f t="shared" si="119"/>
        <v>111</v>
      </c>
      <c r="BV107" s="18">
        <f>'Ohio Intensities'!N107</f>
        <v>1.3519687242431224</v>
      </c>
      <c r="BW107" s="17">
        <f>Design!$I$24*'Area A'!BV107*Design!$I$23</f>
        <v>2.3253862056981722</v>
      </c>
      <c r="BX107" s="18">
        <v>0</v>
      </c>
      <c r="BY107" s="18">
        <v>0</v>
      </c>
      <c r="BZ107" s="18">
        <f>Design!$I$22</f>
        <v>10</v>
      </c>
      <c r="CA107" s="18">
        <f t="shared" si="120"/>
        <v>2.3253862056981722</v>
      </c>
      <c r="CB107" s="18">
        <f t="shared" si="121"/>
        <v>111</v>
      </c>
      <c r="CC107" s="18">
        <f t="shared" si="122"/>
        <v>2.3253862056981722</v>
      </c>
      <c r="CD107" s="18">
        <f t="shared" si="123"/>
        <v>121</v>
      </c>
      <c r="CE107" s="18">
        <v>0</v>
      </c>
      <c r="CF107" s="18" t="str">
        <f t="shared" si="124"/>
        <v>N/A</v>
      </c>
      <c r="CG107" s="18">
        <f t="shared" si="125"/>
        <v>-0.23253862056981722</v>
      </c>
      <c r="CH107" s="16">
        <f t="shared" si="126"/>
        <v>28.137173088947886</v>
      </c>
      <c r="CI107" s="17">
        <f>(Design!$N$70-'Area A'!CH107)/'Area A'!CG107</f>
        <v>108.74397133251972</v>
      </c>
      <c r="CJ107" s="18">
        <v>0</v>
      </c>
      <c r="CK107" s="18">
        <v>0</v>
      </c>
      <c r="CL107" s="18">
        <f t="shared" si="127"/>
        <v>108.74397133251972</v>
      </c>
      <c r="CM107" s="18">
        <f t="shared" si="128"/>
        <v>111</v>
      </c>
      <c r="CN107" s="18">
        <f>Design!$N$70</f>
        <v>2.85</v>
      </c>
      <c r="CO107" s="18">
        <f t="shared" si="129"/>
        <v>121</v>
      </c>
      <c r="CP107" s="18">
        <v>0</v>
      </c>
      <c r="CQ107" s="16">
        <f t="shared" si="130"/>
        <v>10345.5</v>
      </c>
      <c r="CR107" s="19" t="str">
        <f t="shared" si="131"/>
        <v>N/A</v>
      </c>
      <c r="CS107" s="68">
        <f t="shared" si="132"/>
        <v>111</v>
      </c>
      <c r="CT107" s="18">
        <f>'Ohio Intensities'!R107</f>
        <v>1.5372406331358044</v>
      </c>
      <c r="CU107" s="17">
        <f>Design!$I$24*'Area A'!CT107*Design!$I$23</f>
        <v>2.6440538889935854</v>
      </c>
      <c r="CV107" s="18">
        <v>0</v>
      </c>
      <c r="CW107" s="18">
        <v>0</v>
      </c>
      <c r="CX107" s="18">
        <f>Design!$I$22</f>
        <v>10</v>
      </c>
      <c r="CY107" s="18">
        <f t="shared" si="133"/>
        <v>2.6440538889935854</v>
      </c>
      <c r="CZ107" s="18">
        <f t="shared" si="134"/>
        <v>111</v>
      </c>
      <c r="DA107" s="18">
        <f t="shared" si="135"/>
        <v>2.6440538889935854</v>
      </c>
      <c r="DB107" s="18">
        <f t="shared" si="136"/>
        <v>121</v>
      </c>
      <c r="DC107" s="18">
        <v>0</v>
      </c>
      <c r="DD107" s="18" t="str">
        <f t="shared" si="137"/>
        <v>N/A</v>
      </c>
      <c r="DE107" s="18">
        <f t="shared" si="138"/>
        <v>-0.26440538889935855</v>
      </c>
      <c r="DF107" s="16">
        <f t="shared" si="139"/>
        <v>31.993052056822386</v>
      </c>
      <c r="DG107" s="17">
        <f>(Design!$N$71-'Area A'!DF107)/'Area A'!DE107</f>
        <v>110.22109714985875</v>
      </c>
      <c r="DH107" s="18">
        <v>0</v>
      </c>
      <c r="DI107" s="18">
        <v>0</v>
      </c>
      <c r="DJ107" s="18">
        <f t="shared" si="140"/>
        <v>110.22109714985875</v>
      </c>
      <c r="DK107" s="18">
        <f t="shared" si="141"/>
        <v>111</v>
      </c>
      <c r="DL107" s="18">
        <f>Design!$N$71</f>
        <v>2.85</v>
      </c>
      <c r="DM107" s="18">
        <f t="shared" si="142"/>
        <v>121</v>
      </c>
      <c r="DN107" s="18">
        <v>0</v>
      </c>
      <c r="DO107" s="16">
        <f t="shared" si="143"/>
        <v>10345.5</v>
      </c>
      <c r="DP107" s="19" t="str">
        <f t="shared" si="144"/>
        <v>N/A</v>
      </c>
      <c r="DQ107" s="68">
        <f t="shared" si="145"/>
        <v>111</v>
      </c>
      <c r="DR107" s="18">
        <f>'Ohio Intensities'!V107</f>
        <v>1.7286820761341148</v>
      </c>
      <c r="DS107" s="17">
        <f>Design!$I$24*'Area A'!DR107*Design!$I$23</f>
        <v>2.9733331709506796</v>
      </c>
      <c r="DT107" s="18">
        <v>0</v>
      </c>
      <c r="DU107" s="18">
        <v>0</v>
      </c>
      <c r="DV107" s="18">
        <f>Design!$I$22</f>
        <v>10</v>
      </c>
      <c r="DW107" s="18">
        <f t="shared" si="146"/>
        <v>2.9733331709506796</v>
      </c>
      <c r="DX107" s="18">
        <f t="shared" si="147"/>
        <v>111</v>
      </c>
      <c r="DY107" s="18">
        <f t="shared" si="148"/>
        <v>2.9733331709506796</v>
      </c>
      <c r="DZ107" s="18">
        <f t="shared" si="149"/>
        <v>121</v>
      </c>
      <c r="EA107" s="18">
        <v>0</v>
      </c>
      <c r="EB107" s="18">
        <f t="shared" si="150"/>
        <v>19802.398918531529</v>
      </c>
      <c r="EC107" s="18">
        <f t="shared" si="151"/>
        <v>-0.29733331709506794</v>
      </c>
      <c r="ED107" s="16">
        <f t="shared" si="152"/>
        <v>35.977331368503222</v>
      </c>
      <c r="EE107" s="17">
        <f>(Design!$N$72-'Area A'!ED107)/'Area A'!EC107</f>
        <v>111.41479768280136</v>
      </c>
      <c r="EF107" s="18">
        <v>0</v>
      </c>
      <c r="EG107" s="18">
        <v>0</v>
      </c>
      <c r="EH107" s="18">
        <f t="shared" si="153"/>
        <v>111.41479768280136</v>
      </c>
      <c r="EI107" s="18">
        <f t="shared" si="154"/>
        <v>111.41479768280136</v>
      </c>
      <c r="EJ107" s="18">
        <f>Design!$N$72</f>
        <v>2.85</v>
      </c>
      <c r="EK107" s="18">
        <f t="shared" si="155"/>
        <v>121</v>
      </c>
      <c r="EL107" s="18">
        <v>0</v>
      </c>
      <c r="EM107" s="16">
        <f t="shared" si="156"/>
        <v>10345.499999999998</v>
      </c>
      <c r="EN107" s="19">
        <f t="shared" si="157"/>
        <v>9456.8989185315313</v>
      </c>
      <c r="EO107" s="19">
        <f t="shared" si="158"/>
        <v>111</v>
      </c>
    </row>
    <row r="108" spans="1:145" x14ac:dyDescent="0.25">
      <c r="A108" s="68">
        <f t="shared" si="159"/>
        <v>112</v>
      </c>
      <c r="B108" s="18">
        <f>'Ohio Intensities'!B108</f>
        <v>0.75054875931709486</v>
      </c>
      <c r="C108" s="17">
        <f>Design!$I$24*'Area A'!B108*Design!$I$23</f>
        <v>1.290943866025404</v>
      </c>
      <c r="D108" s="18">
        <v>0</v>
      </c>
      <c r="E108" s="18">
        <v>0</v>
      </c>
      <c r="F108" s="18">
        <f>Design!$I$22</f>
        <v>10</v>
      </c>
      <c r="G108" s="18">
        <f t="shared" si="83"/>
        <v>1.290943866025404</v>
      </c>
      <c r="H108" s="18">
        <f t="shared" si="84"/>
        <v>112</v>
      </c>
      <c r="I108" s="18">
        <f t="shared" si="85"/>
        <v>1.290943866025404</v>
      </c>
      <c r="J108" s="18">
        <f t="shared" si="86"/>
        <v>122</v>
      </c>
      <c r="K108" s="18">
        <v>0</v>
      </c>
      <c r="L108" s="18" t="str">
        <f t="shared" si="87"/>
        <v>N/A</v>
      </c>
      <c r="M108" s="18">
        <f t="shared" si="88"/>
        <v>-0.12909438660254041</v>
      </c>
      <c r="N108" s="16">
        <f t="shared" si="89"/>
        <v>15.74951516550993</v>
      </c>
      <c r="O108" s="17">
        <f>(Design!$N$67-'Area A'!N108)/'Area A'!M108</f>
        <v>106.12014608883342</v>
      </c>
      <c r="P108" s="18">
        <v>0</v>
      </c>
      <c r="Q108" s="18">
        <v>0</v>
      </c>
      <c r="R108" s="18">
        <f t="shared" si="90"/>
        <v>106.12014608883342</v>
      </c>
      <c r="S108" s="18">
        <f t="shared" si="91"/>
        <v>112</v>
      </c>
      <c r="T108" s="18">
        <f>Design!$N$67</f>
        <v>2.0499999999999998</v>
      </c>
      <c r="U108" s="18">
        <f t="shared" si="160"/>
        <v>122</v>
      </c>
      <c r="V108" s="18">
        <v>0</v>
      </c>
      <c r="W108" s="16">
        <f t="shared" si="92"/>
        <v>7502.9999999999991</v>
      </c>
      <c r="X108" s="19" t="str">
        <f t="shared" si="93"/>
        <v>N/A</v>
      </c>
      <c r="Y108" s="68">
        <f t="shared" si="161"/>
        <v>112</v>
      </c>
      <c r="Z108" s="18">
        <f>'Ohio Intensities'!F108</f>
        <v>0.95391958654258224</v>
      </c>
      <c r="AA108" s="17">
        <f>Design!$I$24*'Area A'!Z108*Design!$I$23</f>
        <v>1.6407416888532425</v>
      </c>
      <c r="AB108" s="18">
        <v>0</v>
      </c>
      <c r="AC108" s="18">
        <v>0</v>
      </c>
      <c r="AD108" s="18">
        <f>Design!$I$22</f>
        <v>10</v>
      </c>
      <c r="AE108" s="18">
        <f t="shared" si="94"/>
        <v>1.6407416888532425</v>
      </c>
      <c r="AF108" s="18">
        <f t="shared" si="95"/>
        <v>112</v>
      </c>
      <c r="AG108" s="18">
        <f t="shared" si="96"/>
        <v>1.6407416888532425</v>
      </c>
      <c r="AH108" s="18">
        <f t="shared" si="97"/>
        <v>122</v>
      </c>
      <c r="AI108" s="18">
        <v>0</v>
      </c>
      <c r="AJ108" s="18" t="str">
        <f t="shared" si="98"/>
        <v>N/A</v>
      </c>
      <c r="AK108" s="18">
        <f t="shared" si="99"/>
        <v>-0.16407416888532425</v>
      </c>
      <c r="AL108" s="16">
        <f t="shared" si="100"/>
        <v>20.01704860400956</v>
      </c>
      <c r="AM108" s="17">
        <f>(Design!$N$68-'Area A'!AL108)/'Area A'!AK108</f>
        <v>106.7629884887772</v>
      </c>
      <c r="AN108" s="18">
        <v>0</v>
      </c>
      <c r="AO108" s="18">
        <v>0</v>
      </c>
      <c r="AP108" s="18">
        <f t="shared" si="101"/>
        <v>106.7629884887772</v>
      </c>
      <c r="AQ108" s="18">
        <f t="shared" si="102"/>
        <v>112</v>
      </c>
      <c r="AR108" s="18">
        <f>Design!$N$68</f>
        <v>2.5</v>
      </c>
      <c r="AS108" s="18">
        <f t="shared" si="103"/>
        <v>122</v>
      </c>
      <c r="AT108" s="18">
        <v>0</v>
      </c>
      <c r="AU108" s="16">
        <f t="shared" si="104"/>
        <v>9150</v>
      </c>
      <c r="AV108" s="19" t="str">
        <f t="shared" si="105"/>
        <v>N/A</v>
      </c>
      <c r="AW108" s="68">
        <f t="shared" si="106"/>
        <v>112</v>
      </c>
      <c r="AX108" s="18">
        <f>'Ohio Intensities'!J108</f>
        <v>1.1158649372078895</v>
      </c>
      <c r="AY108" s="17">
        <f>Design!$I$24*'Area A'!AX108*Design!$I$23</f>
        <v>1.9192876919975712</v>
      </c>
      <c r="AZ108" s="18">
        <v>0</v>
      </c>
      <c r="BA108" s="18">
        <v>0</v>
      </c>
      <c r="BB108" s="18">
        <f>Design!$I$22</f>
        <v>10</v>
      </c>
      <c r="BC108" s="18">
        <f t="shared" si="107"/>
        <v>1.9192876919975712</v>
      </c>
      <c r="BD108" s="18">
        <f t="shared" si="108"/>
        <v>112</v>
      </c>
      <c r="BE108" s="18">
        <f t="shared" si="109"/>
        <v>1.9192876919975712</v>
      </c>
      <c r="BF108" s="18">
        <f t="shared" si="110"/>
        <v>122</v>
      </c>
      <c r="BG108" s="18">
        <v>0</v>
      </c>
      <c r="BH108" s="18" t="str">
        <f t="shared" si="111"/>
        <v>N/A</v>
      </c>
      <c r="BI108" s="18">
        <f t="shared" si="112"/>
        <v>-0.19192876919975713</v>
      </c>
      <c r="BJ108" s="16">
        <f t="shared" si="113"/>
        <v>23.41530984237037</v>
      </c>
      <c r="BK108" s="17">
        <f>(Design!$N$69-'Area A'!BJ108)/'Area A'!BI108</f>
        <v>107.15074101770665</v>
      </c>
      <c r="BL108" s="18">
        <v>0</v>
      </c>
      <c r="BM108" s="18">
        <v>0</v>
      </c>
      <c r="BN108" s="18">
        <f t="shared" si="114"/>
        <v>107.15074101770665</v>
      </c>
      <c r="BO108" s="18">
        <f t="shared" si="115"/>
        <v>112</v>
      </c>
      <c r="BP108" s="18">
        <f>Design!$N$69</f>
        <v>2.85</v>
      </c>
      <c r="BQ108" s="18">
        <f t="shared" si="116"/>
        <v>122</v>
      </c>
      <c r="BR108" s="18">
        <v>0</v>
      </c>
      <c r="BS108" s="16">
        <f t="shared" si="117"/>
        <v>10431</v>
      </c>
      <c r="BT108" s="19" t="str">
        <f t="shared" si="118"/>
        <v>N/A</v>
      </c>
      <c r="BU108" s="68">
        <f t="shared" si="119"/>
        <v>112</v>
      </c>
      <c r="BV108" s="18">
        <f>'Ohio Intensities'!N108</f>
        <v>1.3430476530740008</v>
      </c>
      <c r="BW108" s="17">
        <f>Design!$I$24*'Area A'!BV108*Design!$I$23</f>
        <v>2.3100419632872828</v>
      </c>
      <c r="BX108" s="18">
        <v>0</v>
      </c>
      <c r="BY108" s="18">
        <v>0</v>
      </c>
      <c r="BZ108" s="18">
        <f>Design!$I$22</f>
        <v>10</v>
      </c>
      <c r="CA108" s="18">
        <f t="shared" si="120"/>
        <v>2.3100419632872828</v>
      </c>
      <c r="CB108" s="18">
        <f t="shared" si="121"/>
        <v>112</v>
      </c>
      <c r="CC108" s="18">
        <f t="shared" si="122"/>
        <v>2.3100419632872828</v>
      </c>
      <c r="CD108" s="18">
        <f t="shared" si="123"/>
        <v>122</v>
      </c>
      <c r="CE108" s="18">
        <v>0</v>
      </c>
      <c r="CF108" s="18" t="str">
        <f t="shared" si="124"/>
        <v>N/A</v>
      </c>
      <c r="CG108" s="18">
        <f t="shared" si="125"/>
        <v>-0.23100419632872829</v>
      </c>
      <c r="CH108" s="16">
        <f t="shared" si="126"/>
        <v>28.18251195210485</v>
      </c>
      <c r="CI108" s="17">
        <f>(Design!$N$70-'Area A'!CH108)/'Area A'!CG108</f>
        <v>109.66256178331783</v>
      </c>
      <c r="CJ108" s="18">
        <v>0</v>
      </c>
      <c r="CK108" s="18">
        <v>0</v>
      </c>
      <c r="CL108" s="18">
        <f t="shared" si="127"/>
        <v>109.66256178331783</v>
      </c>
      <c r="CM108" s="18">
        <f t="shared" si="128"/>
        <v>112</v>
      </c>
      <c r="CN108" s="18">
        <f>Design!$N$70</f>
        <v>2.85</v>
      </c>
      <c r="CO108" s="18">
        <f t="shared" si="129"/>
        <v>122</v>
      </c>
      <c r="CP108" s="18">
        <v>0</v>
      </c>
      <c r="CQ108" s="16">
        <f t="shared" si="130"/>
        <v>10431</v>
      </c>
      <c r="CR108" s="19" t="str">
        <f t="shared" si="131"/>
        <v>N/A</v>
      </c>
      <c r="CS108" s="68">
        <f t="shared" si="132"/>
        <v>112</v>
      </c>
      <c r="CT108" s="18">
        <f>'Ohio Intensities'!R108</f>
        <v>1.527438651981192</v>
      </c>
      <c r="CU108" s="17">
        <f>Design!$I$24*'Area A'!CT108*Design!$I$23</f>
        <v>2.6271944814076518</v>
      </c>
      <c r="CV108" s="18">
        <v>0</v>
      </c>
      <c r="CW108" s="18">
        <v>0</v>
      </c>
      <c r="CX108" s="18">
        <f>Design!$I$22</f>
        <v>10</v>
      </c>
      <c r="CY108" s="18">
        <f t="shared" si="133"/>
        <v>2.6271944814076518</v>
      </c>
      <c r="CZ108" s="18">
        <f t="shared" si="134"/>
        <v>112</v>
      </c>
      <c r="DA108" s="18">
        <f t="shared" si="135"/>
        <v>2.6271944814076518</v>
      </c>
      <c r="DB108" s="18">
        <f t="shared" si="136"/>
        <v>122</v>
      </c>
      <c r="DC108" s="18">
        <v>0</v>
      </c>
      <c r="DD108" s="18" t="str">
        <f t="shared" si="137"/>
        <v>N/A</v>
      </c>
      <c r="DE108" s="18">
        <f t="shared" si="138"/>
        <v>-0.2627194481407652</v>
      </c>
      <c r="DF108" s="16">
        <f t="shared" si="139"/>
        <v>32.051772673173353</v>
      </c>
      <c r="DG108" s="17">
        <f>(Design!$N$71-'Area A'!DF108)/'Area A'!DE108</f>
        <v>111.15192605583972</v>
      </c>
      <c r="DH108" s="18">
        <v>0</v>
      </c>
      <c r="DI108" s="18">
        <v>0</v>
      </c>
      <c r="DJ108" s="18">
        <f t="shared" si="140"/>
        <v>111.15192605583972</v>
      </c>
      <c r="DK108" s="18">
        <f t="shared" si="141"/>
        <v>112</v>
      </c>
      <c r="DL108" s="18">
        <f>Design!$N$71</f>
        <v>2.85</v>
      </c>
      <c r="DM108" s="18">
        <f t="shared" si="142"/>
        <v>122</v>
      </c>
      <c r="DN108" s="18">
        <v>0</v>
      </c>
      <c r="DO108" s="16">
        <f t="shared" si="143"/>
        <v>10431</v>
      </c>
      <c r="DP108" s="19" t="str">
        <f t="shared" si="144"/>
        <v>N/A</v>
      </c>
      <c r="DQ108" s="68">
        <f t="shared" si="145"/>
        <v>112</v>
      </c>
      <c r="DR108" s="18">
        <f>'Ohio Intensities'!V108</f>
        <v>1.7180311415257985</v>
      </c>
      <c r="DS108" s="17">
        <f>Design!$I$24*'Area A'!DR108*Design!$I$23</f>
        <v>2.9550135634243753</v>
      </c>
      <c r="DT108" s="18">
        <v>0</v>
      </c>
      <c r="DU108" s="18">
        <v>0</v>
      </c>
      <c r="DV108" s="18">
        <f>Design!$I$22</f>
        <v>10</v>
      </c>
      <c r="DW108" s="18">
        <f t="shared" si="146"/>
        <v>2.9550135634243753</v>
      </c>
      <c r="DX108" s="18">
        <f t="shared" si="147"/>
        <v>112</v>
      </c>
      <c r="DY108" s="18">
        <f t="shared" si="148"/>
        <v>2.9550135634243753</v>
      </c>
      <c r="DZ108" s="18">
        <f t="shared" si="149"/>
        <v>122</v>
      </c>
      <c r="EA108" s="18">
        <v>0</v>
      </c>
      <c r="EB108" s="18">
        <f t="shared" si="150"/>
        <v>19857.691146211797</v>
      </c>
      <c r="EC108" s="18">
        <f t="shared" si="151"/>
        <v>-0.29550135634243752</v>
      </c>
      <c r="ED108" s="16">
        <f t="shared" si="152"/>
        <v>36.051165473777374</v>
      </c>
      <c r="EE108" s="17">
        <f>(Design!$N$72-'Area A'!ED108)/'Area A'!EC108</f>
        <v>112.35537421798726</v>
      </c>
      <c r="EF108" s="18">
        <v>0</v>
      </c>
      <c r="EG108" s="18">
        <v>0</v>
      </c>
      <c r="EH108" s="18">
        <f t="shared" si="153"/>
        <v>112.35537421798726</v>
      </c>
      <c r="EI108" s="18">
        <f t="shared" si="154"/>
        <v>112.35537421798726</v>
      </c>
      <c r="EJ108" s="18">
        <f>Design!$N$72</f>
        <v>2.85</v>
      </c>
      <c r="EK108" s="18">
        <f t="shared" si="155"/>
        <v>122</v>
      </c>
      <c r="EL108" s="18">
        <v>0</v>
      </c>
      <c r="EM108" s="16">
        <f t="shared" si="156"/>
        <v>10431.000000000002</v>
      </c>
      <c r="EN108" s="19">
        <f t="shared" si="157"/>
        <v>9426.6911462117951</v>
      </c>
      <c r="EO108" s="19">
        <f t="shared" si="158"/>
        <v>112</v>
      </c>
    </row>
    <row r="109" spans="1:145" x14ac:dyDescent="0.25">
      <c r="A109" s="68">
        <f t="shared" si="159"/>
        <v>113</v>
      </c>
      <c r="B109" s="18">
        <f>'Ohio Intensities'!B109</f>
        <v>0.74526109443802613</v>
      </c>
      <c r="C109" s="17">
        <f>Design!$I$24*'Area A'!B109*Design!$I$23</f>
        <v>1.2818490824334057</v>
      </c>
      <c r="D109" s="18">
        <v>0</v>
      </c>
      <c r="E109" s="18">
        <v>0</v>
      </c>
      <c r="F109" s="18">
        <f>Design!$I$22</f>
        <v>10</v>
      </c>
      <c r="G109" s="18">
        <f t="shared" si="83"/>
        <v>1.2818490824334057</v>
      </c>
      <c r="H109" s="18">
        <f t="shared" si="84"/>
        <v>113</v>
      </c>
      <c r="I109" s="18">
        <f t="shared" si="85"/>
        <v>1.2818490824334057</v>
      </c>
      <c r="J109" s="18">
        <f t="shared" si="86"/>
        <v>123</v>
      </c>
      <c r="K109" s="18">
        <v>0</v>
      </c>
      <c r="L109" s="18" t="str">
        <f t="shared" si="87"/>
        <v>N/A</v>
      </c>
      <c r="M109" s="18">
        <f t="shared" si="88"/>
        <v>-0.12818490824334056</v>
      </c>
      <c r="N109" s="16">
        <f t="shared" si="89"/>
        <v>15.766743713930888</v>
      </c>
      <c r="O109" s="17">
        <f>(Design!$N$67-'Area A'!N109)/'Area A'!M109</f>
        <v>107.00747772812404</v>
      </c>
      <c r="P109" s="18">
        <v>0</v>
      </c>
      <c r="Q109" s="18">
        <v>0</v>
      </c>
      <c r="R109" s="18">
        <f t="shared" si="90"/>
        <v>107.00747772812404</v>
      </c>
      <c r="S109" s="18">
        <f t="shared" si="91"/>
        <v>113</v>
      </c>
      <c r="T109" s="18">
        <f>Design!$N$67</f>
        <v>2.0499999999999998</v>
      </c>
      <c r="U109" s="18">
        <f t="shared" si="160"/>
        <v>123</v>
      </c>
      <c r="V109" s="18">
        <v>0</v>
      </c>
      <c r="W109" s="16">
        <f t="shared" si="92"/>
        <v>7564.4999999999991</v>
      </c>
      <c r="X109" s="19" t="str">
        <f t="shared" si="93"/>
        <v>N/A</v>
      </c>
      <c r="Y109" s="68">
        <f t="shared" si="161"/>
        <v>113</v>
      </c>
      <c r="Z109" s="18">
        <f>'Ohio Intensities'!F109</f>
        <v>0.94732909734521198</v>
      </c>
      <c r="AA109" s="17">
        <f>Design!$I$24*'Area A'!Z109*Design!$I$23</f>
        <v>1.6294060474337657</v>
      </c>
      <c r="AB109" s="18">
        <v>0</v>
      </c>
      <c r="AC109" s="18">
        <v>0</v>
      </c>
      <c r="AD109" s="18">
        <f>Design!$I$22</f>
        <v>10</v>
      </c>
      <c r="AE109" s="18">
        <f t="shared" si="94"/>
        <v>1.6294060474337657</v>
      </c>
      <c r="AF109" s="18">
        <f t="shared" si="95"/>
        <v>113</v>
      </c>
      <c r="AG109" s="18">
        <f t="shared" si="96"/>
        <v>1.6294060474337657</v>
      </c>
      <c r="AH109" s="18">
        <f t="shared" si="97"/>
        <v>123</v>
      </c>
      <c r="AI109" s="18">
        <v>0</v>
      </c>
      <c r="AJ109" s="18" t="str">
        <f t="shared" si="98"/>
        <v>N/A</v>
      </c>
      <c r="AK109" s="18">
        <f t="shared" si="99"/>
        <v>-0.16294060474337657</v>
      </c>
      <c r="AL109" s="16">
        <f t="shared" si="100"/>
        <v>20.041694383435317</v>
      </c>
      <c r="AM109" s="17">
        <f>(Design!$N$68-'Area A'!AL109)/'Area A'!AK109</f>
        <v>107.6569858756976</v>
      </c>
      <c r="AN109" s="18">
        <v>0</v>
      </c>
      <c r="AO109" s="18">
        <v>0</v>
      </c>
      <c r="AP109" s="18">
        <f t="shared" si="101"/>
        <v>107.6569858756976</v>
      </c>
      <c r="AQ109" s="18">
        <f t="shared" si="102"/>
        <v>113</v>
      </c>
      <c r="AR109" s="18">
        <f>Design!$N$68</f>
        <v>2.5</v>
      </c>
      <c r="AS109" s="18">
        <f t="shared" si="103"/>
        <v>123</v>
      </c>
      <c r="AT109" s="18">
        <v>0</v>
      </c>
      <c r="AU109" s="16">
        <f t="shared" si="104"/>
        <v>9225</v>
      </c>
      <c r="AV109" s="19" t="str">
        <f t="shared" si="105"/>
        <v>N/A</v>
      </c>
      <c r="AW109" s="68">
        <f t="shared" si="106"/>
        <v>113</v>
      </c>
      <c r="AX109" s="18">
        <f>'Ohio Intensities'!J109</f>
        <v>1.1082830119000144</v>
      </c>
      <c r="AY109" s="17">
        <f>Design!$I$24*'Area A'!AX109*Design!$I$23</f>
        <v>1.9062467804680261</v>
      </c>
      <c r="AZ109" s="18">
        <v>0</v>
      </c>
      <c r="BA109" s="18">
        <v>0</v>
      </c>
      <c r="BB109" s="18">
        <f>Design!$I$22</f>
        <v>10</v>
      </c>
      <c r="BC109" s="18">
        <f t="shared" si="107"/>
        <v>1.9062467804680261</v>
      </c>
      <c r="BD109" s="18">
        <f t="shared" si="108"/>
        <v>113</v>
      </c>
      <c r="BE109" s="18">
        <f t="shared" si="109"/>
        <v>1.9062467804680261</v>
      </c>
      <c r="BF109" s="18">
        <f t="shared" si="110"/>
        <v>123</v>
      </c>
      <c r="BG109" s="18">
        <v>0</v>
      </c>
      <c r="BH109" s="18" t="str">
        <f t="shared" si="111"/>
        <v>N/A</v>
      </c>
      <c r="BI109" s="18">
        <f t="shared" si="112"/>
        <v>-0.19062467804680261</v>
      </c>
      <c r="BJ109" s="16">
        <f t="shared" si="113"/>
        <v>23.446835399756722</v>
      </c>
      <c r="BK109" s="17">
        <f>(Design!$N$69-'Area A'!BJ109)/'Area A'!BI109</f>
        <v>108.04915507686648</v>
      </c>
      <c r="BL109" s="18">
        <v>0</v>
      </c>
      <c r="BM109" s="18">
        <v>0</v>
      </c>
      <c r="BN109" s="18">
        <f t="shared" si="114"/>
        <v>108.04915507686648</v>
      </c>
      <c r="BO109" s="18">
        <f t="shared" si="115"/>
        <v>113</v>
      </c>
      <c r="BP109" s="18">
        <f>Design!$N$69</f>
        <v>2.85</v>
      </c>
      <c r="BQ109" s="18">
        <f t="shared" si="116"/>
        <v>123</v>
      </c>
      <c r="BR109" s="18">
        <v>0</v>
      </c>
      <c r="BS109" s="16">
        <f t="shared" si="117"/>
        <v>10516.5</v>
      </c>
      <c r="BT109" s="19" t="str">
        <f t="shared" si="118"/>
        <v>N/A</v>
      </c>
      <c r="BU109" s="68">
        <f t="shared" si="119"/>
        <v>113</v>
      </c>
      <c r="BV109" s="18">
        <f>'Ohio Intensities'!N109</f>
        <v>1.3342569724591449</v>
      </c>
      <c r="BW109" s="17">
        <f>Design!$I$24*'Area A'!BV109*Design!$I$23</f>
        <v>2.2949219926297308</v>
      </c>
      <c r="BX109" s="18">
        <v>0</v>
      </c>
      <c r="BY109" s="18">
        <v>0</v>
      </c>
      <c r="BZ109" s="18">
        <f>Design!$I$22</f>
        <v>10</v>
      </c>
      <c r="CA109" s="18">
        <f t="shared" si="120"/>
        <v>2.2949219926297308</v>
      </c>
      <c r="CB109" s="18">
        <f t="shared" si="121"/>
        <v>113</v>
      </c>
      <c r="CC109" s="18">
        <f t="shared" si="122"/>
        <v>2.2949219926297308</v>
      </c>
      <c r="CD109" s="18">
        <f t="shared" si="123"/>
        <v>123</v>
      </c>
      <c r="CE109" s="18">
        <v>0</v>
      </c>
      <c r="CF109" s="18" t="str">
        <f t="shared" si="124"/>
        <v>N/A</v>
      </c>
      <c r="CG109" s="18">
        <f t="shared" si="125"/>
        <v>-0.2294921992629731</v>
      </c>
      <c r="CH109" s="16">
        <f t="shared" si="126"/>
        <v>28.22754050934569</v>
      </c>
      <c r="CI109" s="17">
        <f>(Design!$N$70-'Area A'!CH109)/'Area A'!CG109</f>
        <v>110.5812772322853</v>
      </c>
      <c r="CJ109" s="18">
        <v>0</v>
      </c>
      <c r="CK109" s="18">
        <v>0</v>
      </c>
      <c r="CL109" s="18">
        <f t="shared" si="127"/>
        <v>110.5812772322853</v>
      </c>
      <c r="CM109" s="18">
        <f t="shared" si="128"/>
        <v>113</v>
      </c>
      <c r="CN109" s="18">
        <f>Design!$N$70</f>
        <v>2.85</v>
      </c>
      <c r="CO109" s="18">
        <f t="shared" si="129"/>
        <v>123</v>
      </c>
      <c r="CP109" s="18">
        <v>0</v>
      </c>
      <c r="CQ109" s="16">
        <f t="shared" si="130"/>
        <v>10516.5</v>
      </c>
      <c r="CR109" s="19" t="str">
        <f t="shared" si="131"/>
        <v>N/A</v>
      </c>
      <c r="CS109" s="68">
        <f t="shared" si="132"/>
        <v>113</v>
      </c>
      <c r="CT109" s="18">
        <f>'Ohio Intensities'!R109</f>
        <v>1.5177779442600281</v>
      </c>
      <c r="CU109" s="17">
        <f>Design!$I$24*'Area A'!CT109*Design!$I$23</f>
        <v>2.61057806412725</v>
      </c>
      <c r="CV109" s="18">
        <v>0</v>
      </c>
      <c r="CW109" s="18">
        <v>0</v>
      </c>
      <c r="CX109" s="18">
        <f>Design!$I$22</f>
        <v>10</v>
      </c>
      <c r="CY109" s="18">
        <f t="shared" si="133"/>
        <v>2.61057806412725</v>
      </c>
      <c r="CZ109" s="18">
        <f t="shared" si="134"/>
        <v>113</v>
      </c>
      <c r="DA109" s="18">
        <f t="shared" si="135"/>
        <v>2.61057806412725</v>
      </c>
      <c r="DB109" s="18">
        <f t="shared" si="136"/>
        <v>123</v>
      </c>
      <c r="DC109" s="18">
        <v>0</v>
      </c>
      <c r="DD109" s="18" t="str">
        <f t="shared" si="137"/>
        <v>N/A</v>
      </c>
      <c r="DE109" s="18">
        <f t="shared" si="138"/>
        <v>-0.26105780641272502</v>
      </c>
      <c r="DF109" s="16">
        <f t="shared" si="139"/>
        <v>32.110110188765177</v>
      </c>
      <c r="DG109" s="17">
        <f>(Design!$N$71-'Area A'!DF109)/'Area A'!DE109</f>
        <v>112.08287769991358</v>
      </c>
      <c r="DH109" s="18">
        <v>0</v>
      </c>
      <c r="DI109" s="18">
        <v>0</v>
      </c>
      <c r="DJ109" s="18">
        <f t="shared" si="140"/>
        <v>112.08287769991358</v>
      </c>
      <c r="DK109" s="18">
        <f t="shared" si="141"/>
        <v>113</v>
      </c>
      <c r="DL109" s="18">
        <f>Design!$N$71</f>
        <v>2.85</v>
      </c>
      <c r="DM109" s="18">
        <f t="shared" si="142"/>
        <v>123</v>
      </c>
      <c r="DN109" s="18">
        <v>0</v>
      </c>
      <c r="DO109" s="16">
        <f t="shared" si="143"/>
        <v>10516.5</v>
      </c>
      <c r="DP109" s="19" t="str">
        <f t="shared" si="144"/>
        <v>N/A</v>
      </c>
      <c r="DQ109" s="68">
        <f t="shared" si="145"/>
        <v>113</v>
      </c>
      <c r="DR109" s="18">
        <f>'Ohio Intensities'!V109</f>
        <v>1.7075316274341934</v>
      </c>
      <c r="DS109" s="17">
        <f>Design!$I$24*'Area A'!DR109*Design!$I$23</f>
        <v>2.9369543991868143</v>
      </c>
      <c r="DT109" s="18">
        <v>0</v>
      </c>
      <c r="DU109" s="18">
        <v>0</v>
      </c>
      <c r="DV109" s="18">
        <f>Design!$I$22</f>
        <v>10</v>
      </c>
      <c r="DW109" s="18">
        <f t="shared" si="146"/>
        <v>2.9369543991868143</v>
      </c>
      <c r="DX109" s="18">
        <f t="shared" si="147"/>
        <v>113</v>
      </c>
      <c r="DY109" s="18">
        <f t="shared" si="148"/>
        <v>2.9369543991868143</v>
      </c>
      <c r="DZ109" s="18">
        <f t="shared" si="149"/>
        <v>123</v>
      </c>
      <c r="EA109" s="18">
        <v>0</v>
      </c>
      <c r="EB109" s="18">
        <f t="shared" si="150"/>
        <v>19912.5508264866</v>
      </c>
      <c r="EC109" s="18">
        <f t="shared" si="151"/>
        <v>-0.29369543991868141</v>
      </c>
      <c r="ED109" s="16">
        <f t="shared" si="152"/>
        <v>36.124539109997819</v>
      </c>
      <c r="EE109" s="17">
        <f>(Design!$N$72-'Area A'!ED109)/'Area A'!EC109</f>
        <v>113.29606996693886</v>
      </c>
      <c r="EF109" s="18">
        <v>0</v>
      </c>
      <c r="EG109" s="18">
        <v>0</v>
      </c>
      <c r="EH109" s="18">
        <f t="shared" si="153"/>
        <v>113.29606996693886</v>
      </c>
      <c r="EI109" s="18">
        <f t="shared" si="154"/>
        <v>113.29606996693886</v>
      </c>
      <c r="EJ109" s="18">
        <f>Design!$N$72</f>
        <v>2.85</v>
      </c>
      <c r="EK109" s="18">
        <f t="shared" si="155"/>
        <v>123</v>
      </c>
      <c r="EL109" s="18">
        <v>0</v>
      </c>
      <c r="EM109" s="16">
        <f t="shared" si="156"/>
        <v>10516.5</v>
      </c>
      <c r="EN109" s="19">
        <f t="shared" si="157"/>
        <v>9396.0508264866003</v>
      </c>
      <c r="EO109" s="19">
        <f t="shared" si="158"/>
        <v>113</v>
      </c>
    </row>
    <row r="110" spans="1:145" x14ac:dyDescent="0.25">
      <c r="A110" s="68">
        <f t="shared" si="159"/>
        <v>114</v>
      </c>
      <c r="B110" s="18">
        <f>'Ohio Intensities'!B110</f>
        <v>0.74005339239154777</v>
      </c>
      <c r="C110" s="17">
        <f>Design!$I$24*'Area A'!B110*Design!$I$23</f>
        <v>1.272891834913463</v>
      </c>
      <c r="D110" s="18">
        <v>0</v>
      </c>
      <c r="E110" s="18">
        <v>0</v>
      </c>
      <c r="F110" s="18">
        <f>Design!$I$22</f>
        <v>10</v>
      </c>
      <c r="G110" s="18">
        <f t="shared" si="83"/>
        <v>1.272891834913463</v>
      </c>
      <c r="H110" s="18">
        <f t="shared" si="84"/>
        <v>114</v>
      </c>
      <c r="I110" s="18">
        <f t="shared" si="85"/>
        <v>1.272891834913463</v>
      </c>
      <c r="J110" s="18">
        <f t="shared" si="86"/>
        <v>124</v>
      </c>
      <c r="K110" s="18">
        <v>0</v>
      </c>
      <c r="L110" s="18" t="str">
        <f t="shared" si="87"/>
        <v>N/A</v>
      </c>
      <c r="M110" s="18">
        <f t="shared" si="88"/>
        <v>-0.1272891834913463</v>
      </c>
      <c r="N110" s="16">
        <f t="shared" si="89"/>
        <v>15.783858752926941</v>
      </c>
      <c r="O110" s="17">
        <f>(Design!$N$67-'Area A'!N110)/'Area A'!M110</f>
        <v>107.8949395088282</v>
      </c>
      <c r="P110" s="18">
        <v>0</v>
      </c>
      <c r="Q110" s="18">
        <v>0</v>
      </c>
      <c r="R110" s="18">
        <f t="shared" si="90"/>
        <v>107.8949395088282</v>
      </c>
      <c r="S110" s="18">
        <f t="shared" si="91"/>
        <v>114</v>
      </c>
      <c r="T110" s="18">
        <f>Design!$N$67</f>
        <v>2.0499999999999998</v>
      </c>
      <c r="U110" s="18">
        <f t="shared" si="160"/>
        <v>124</v>
      </c>
      <c r="V110" s="18">
        <v>0</v>
      </c>
      <c r="W110" s="16">
        <f t="shared" si="92"/>
        <v>7626</v>
      </c>
      <c r="X110" s="19" t="str">
        <f t="shared" si="93"/>
        <v>N/A</v>
      </c>
      <c r="Y110" s="68">
        <f t="shared" si="161"/>
        <v>114</v>
      </c>
      <c r="Z110" s="18">
        <f>'Ohio Intensities'!F110</f>
        <v>0.94083684832985393</v>
      </c>
      <c r="AA110" s="17">
        <f>Design!$I$24*'Area A'!Z110*Design!$I$23</f>
        <v>1.6182393791273497</v>
      </c>
      <c r="AB110" s="18">
        <v>0</v>
      </c>
      <c r="AC110" s="18">
        <v>0</v>
      </c>
      <c r="AD110" s="18">
        <f>Design!$I$22</f>
        <v>10</v>
      </c>
      <c r="AE110" s="18">
        <f t="shared" si="94"/>
        <v>1.6182393791273497</v>
      </c>
      <c r="AF110" s="18">
        <f t="shared" si="95"/>
        <v>114</v>
      </c>
      <c r="AG110" s="18">
        <f t="shared" si="96"/>
        <v>1.6182393791273497</v>
      </c>
      <c r="AH110" s="18">
        <f t="shared" si="97"/>
        <v>124</v>
      </c>
      <c r="AI110" s="18">
        <v>0</v>
      </c>
      <c r="AJ110" s="18" t="str">
        <f t="shared" si="98"/>
        <v>N/A</v>
      </c>
      <c r="AK110" s="18">
        <f t="shared" si="99"/>
        <v>-0.16182393791273497</v>
      </c>
      <c r="AL110" s="16">
        <f t="shared" si="100"/>
        <v>20.066168301179136</v>
      </c>
      <c r="AM110" s="17">
        <f>(Design!$N$68-'Area A'!AL110)/'Area A'!AK110</f>
        <v>108.55111133590046</v>
      </c>
      <c r="AN110" s="18">
        <v>0</v>
      </c>
      <c r="AO110" s="18">
        <v>0</v>
      </c>
      <c r="AP110" s="18">
        <f t="shared" si="101"/>
        <v>108.55111133590046</v>
      </c>
      <c r="AQ110" s="18">
        <f t="shared" si="102"/>
        <v>114</v>
      </c>
      <c r="AR110" s="18">
        <f>Design!$N$68</f>
        <v>2.5</v>
      </c>
      <c r="AS110" s="18">
        <f t="shared" si="103"/>
        <v>124</v>
      </c>
      <c r="AT110" s="18">
        <v>0</v>
      </c>
      <c r="AU110" s="16">
        <f t="shared" si="104"/>
        <v>9300</v>
      </c>
      <c r="AV110" s="19" t="str">
        <f t="shared" si="105"/>
        <v>N/A</v>
      </c>
      <c r="AW110" s="68">
        <f t="shared" si="106"/>
        <v>114</v>
      </c>
      <c r="AX110" s="18">
        <f>'Ohio Intensities'!J110</f>
        <v>1.1008128847698304</v>
      </c>
      <c r="AY110" s="17">
        <f>Design!$I$24*'Area A'!AX110*Design!$I$23</f>
        <v>1.8933981618041096</v>
      </c>
      <c r="AZ110" s="18">
        <v>0</v>
      </c>
      <c r="BA110" s="18">
        <v>0</v>
      </c>
      <c r="BB110" s="18">
        <f>Design!$I$22</f>
        <v>10</v>
      </c>
      <c r="BC110" s="18">
        <f t="shared" si="107"/>
        <v>1.8933981618041096</v>
      </c>
      <c r="BD110" s="18">
        <f t="shared" si="108"/>
        <v>114</v>
      </c>
      <c r="BE110" s="18">
        <f t="shared" si="109"/>
        <v>1.8933981618041096</v>
      </c>
      <c r="BF110" s="18">
        <f t="shared" si="110"/>
        <v>124</v>
      </c>
      <c r="BG110" s="18">
        <v>0</v>
      </c>
      <c r="BH110" s="18" t="str">
        <f t="shared" si="111"/>
        <v>N/A</v>
      </c>
      <c r="BI110" s="18">
        <f t="shared" si="112"/>
        <v>-0.18933981618041096</v>
      </c>
      <c r="BJ110" s="16">
        <f t="shared" si="113"/>
        <v>23.47813720637096</v>
      </c>
      <c r="BK110" s="17">
        <f>(Design!$N$69-'Area A'!BJ110)/'Area A'!BI110</f>
        <v>108.94769849525785</v>
      </c>
      <c r="BL110" s="18">
        <v>0</v>
      </c>
      <c r="BM110" s="18">
        <v>0</v>
      </c>
      <c r="BN110" s="18">
        <f t="shared" si="114"/>
        <v>108.94769849525785</v>
      </c>
      <c r="BO110" s="18">
        <f t="shared" si="115"/>
        <v>114</v>
      </c>
      <c r="BP110" s="18">
        <f>Design!$N$69</f>
        <v>2.85</v>
      </c>
      <c r="BQ110" s="18">
        <f t="shared" si="116"/>
        <v>124</v>
      </c>
      <c r="BR110" s="18">
        <v>0</v>
      </c>
      <c r="BS110" s="16">
        <f t="shared" si="117"/>
        <v>10602</v>
      </c>
      <c r="BT110" s="19" t="str">
        <f t="shared" si="118"/>
        <v>N/A</v>
      </c>
      <c r="BU110" s="68">
        <f t="shared" si="119"/>
        <v>114</v>
      </c>
      <c r="BV110" s="18">
        <f>'Ohio Intensities'!N110</f>
        <v>1.3255937479459157</v>
      </c>
      <c r="BW110" s="17">
        <f>Design!$I$24*'Area A'!BV110*Design!$I$23</f>
        <v>2.2800212464669762</v>
      </c>
      <c r="BX110" s="18">
        <v>0</v>
      </c>
      <c r="BY110" s="18">
        <v>0</v>
      </c>
      <c r="BZ110" s="18">
        <f>Design!$I$22</f>
        <v>10</v>
      </c>
      <c r="CA110" s="18">
        <f t="shared" si="120"/>
        <v>2.2800212464669762</v>
      </c>
      <c r="CB110" s="18">
        <f t="shared" si="121"/>
        <v>114</v>
      </c>
      <c r="CC110" s="18">
        <f t="shared" si="122"/>
        <v>2.2800212464669762</v>
      </c>
      <c r="CD110" s="18">
        <f t="shared" si="123"/>
        <v>124</v>
      </c>
      <c r="CE110" s="18">
        <v>0</v>
      </c>
      <c r="CF110" s="18" t="str">
        <f t="shared" si="124"/>
        <v>N/A</v>
      </c>
      <c r="CG110" s="18">
        <f t="shared" si="125"/>
        <v>-0.22800212464669761</v>
      </c>
      <c r="CH110" s="16">
        <f t="shared" si="126"/>
        <v>28.272263456190505</v>
      </c>
      <c r="CI110" s="17">
        <f>(Design!$N$70-'Area A'!CH110)/'Area A'!CG110</f>
        <v>111.50011648173788</v>
      </c>
      <c r="CJ110" s="18">
        <v>0</v>
      </c>
      <c r="CK110" s="18">
        <v>0</v>
      </c>
      <c r="CL110" s="18">
        <f t="shared" si="127"/>
        <v>111.50011648173788</v>
      </c>
      <c r="CM110" s="18">
        <f t="shared" si="128"/>
        <v>114</v>
      </c>
      <c r="CN110" s="18">
        <f>Design!$N$70</f>
        <v>2.85</v>
      </c>
      <c r="CO110" s="18">
        <f t="shared" si="129"/>
        <v>124</v>
      </c>
      <c r="CP110" s="18">
        <v>0</v>
      </c>
      <c r="CQ110" s="16">
        <f t="shared" si="130"/>
        <v>10602.000000000002</v>
      </c>
      <c r="CR110" s="19" t="str">
        <f t="shared" si="131"/>
        <v>N/A</v>
      </c>
      <c r="CS110" s="68">
        <f t="shared" si="132"/>
        <v>114</v>
      </c>
      <c r="CT110" s="18">
        <f>'Ohio Intensities'!R110</f>
        <v>1.5082553567205774</v>
      </c>
      <c r="CU110" s="17">
        <f>Design!$I$24*'Area A'!CT110*Design!$I$23</f>
        <v>2.5941992135593948</v>
      </c>
      <c r="CV110" s="18">
        <v>0</v>
      </c>
      <c r="CW110" s="18">
        <v>0</v>
      </c>
      <c r="CX110" s="18">
        <f>Design!$I$22</f>
        <v>10</v>
      </c>
      <c r="CY110" s="18">
        <f t="shared" si="133"/>
        <v>2.5941992135593948</v>
      </c>
      <c r="CZ110" s="18">
        <f t="shared" si="134"/>
        <v>114</v>
      </c>
      <c r="DA110" s="18">
        <f t="shared" si="135"/>
        <v>2.5941992135593948</v>
      </c>
      <c r="DB110" s="18">
        <f t="shared" si="136"/>
        <v>124</v>
      </c>
      <c r="DC110" s="18">
        <v>0</v>
      </c>
      <c r="DD110" s="18" t="str">
        <f t="shared" si="137"/>
        <v>N/A</v>
      </c>
      <c r="DE110" s="18">
        <f t="shared" si="138"/>
        <v>-0.2594199213559395</v>
      </c>
      <c r="DF110" s="16">
        <f t="shared" si="139"/>
        <v>32.168070248136495</v>
      </c>
      <c r="DG110" s="17">
        <f>(Design!$N$71-'Area A'!DF110)/'Area A'!DE110</f>
        <v>113.01395087507703</v>
      </c>
      <c r="DH110" s="18">
        <v>0</v>
      </c>
      <c r="DI110" s="18">
        <v>0</v>
      </c>
      <c r="DJ110" s="18">
        <f t="shared" si="140"/>
        <v>113.01395087507703</v>
      </c>
      <c r="DK110" s="18">
        <f t="shared" si="141"/>
        <v>114</v>
      </c>
      <c r="DL110" s="18">
        <f>Design!$N$71</f>
        <v>2.85</v>
      </c>
      <c r="DM110" s="18">
        <f t="shared" si="142"/>
        <v>124</v>
      </c>
      <c r="DN110" s="18">
        <v>0</v>
      </c>
      <c r="DO110" s="16">
        <f t="shared" si="143"/>
        <v>10602.000000000002</v>
      </c>
      <c r="DP110" s="19" t="str">
        <f t="shared" si="144"/>
        <v>N/A</v>
      </c>
      <c r="DQ110" s="68">
        <f t="shared" si="145"/>
        <v>114</v>
      </c>
      <c r="DR110" s="18">
        <f>'Ohio Intensities'!V110</f>
        <v>1.6971801810352167</v>
      </c>
      <c r="DS110" s="17">
        <f>Design!$I$24*'Area A'!DR110*Design!$I$23</f>
        <v>2.9191499113805746</v>
      </c>
      <c r="DT110" s="18">
        <v>0</v>
      </c>
      <c r="DU110" s="18">
        <v>0</v>
      </c>
      <c r="DV110" s="18">
        <f>Design!$I$22</f>
        <v>10</v>
      </c>
      <c r="DW110" s="18">
        <f t="shared" si="146"/>
        <v>2.9191499113805746</v>
      </c>
      <c r="DX110" s="18">
        <f t="shared" si="147"/>
        <v>114</v>
      </c>
      <c r="DY110" s="18">
        <f t="shared" si="148"/>
        <v>2.9191499113805746</v>
      </c>
      <c r="DZ110" s="18">
        <f t="shared" si="149"/>
        <v>124</v>
      </c>
      <c r="EA110" s="18">
        <v>0</v>
      </c>
      <c r="EB110" s="18">
        <f t="shared" si="150"/>
        <v>19966.985393843133</v>
      </c>
      <c r="EC110" s="18">
        <f t="shared" si="151"/>
        <v>-0.29191499113805747</v>
      </c>
      <c r="ED110" s="16">
        <f t="shared" si="152"/>
        <v>36.19745890111912</v>
      </c>
      <c r="EE110" s="17">
        <f>(Design!$N$72-'Area A'!ED110)/'Area A'!EC110</f>
        <v>114.23688372807091</v>
      </c>
      <c r="EF110" s="18">
        <v>0</v>
      </c>
      <c r="EG110" s="18">
        <v>0</v>
      </c>
      <c r="EH110" s="18">
        <f t="shared" si="153"/>
        <v>114.23688372807091</v>
      </c>
      <c r="EI110" s="18">
        <f t="shared" si="154"/>
        <v>114.23688372807091</v>
      </c>
      <c r="EJ110" s="18">
        <f>Design!$N$72</f>
        <v>2.85</v>
      </c>
      <c r="EK110" s="18">
        <f t="shared" si="155"/>
        <v>124</v>
      </c>
      <c r="EL110" s="18">
        <v>0</v>
      </c>
      <c r="EM110" s="16">
        <f t="shared" si="156"/>
        <v>10602.000000000002</v>
      </c>
      <c r="EN110" s="19">
        <f t="shared" si="157"/>
        <v>9364.9853938431315</v>
      </c>
      <c r="EO110" s="19">
        <f t="shared" si="158"/>
        <v>114</v>
      </c>
    </row>
    <row r="111" spans="1:145" x14ac:dyDescent="0.25">
      <c r="A111" s="68">
        <f t="shared" si="159"/>
        <v>115</v>
      </c>
      <c r="B111" s="18">
        <f>'Ohio Intensities'!B111</f>
        <v>0.73492380846416094</v>
      </c>
      <c r="C111" s="17">
        <f>Design!$I$24*'Area A'!B111*Design!$I$23</f>
        <v>1.2640689505583576</v>
      </c>
      <c r="D111" s="18">
        <v>0</v>
      </c>
      <c r="E111" s="18">
        <v>0</v>
      </c>
      <c r="F111" s="18">
        <f>Design!$I$22</f>
        <v>10</v>
      </c>
      <c r="G111" s="18">
        <f t="shared" si="83"/>
        <v>1.2640689505583576</v>
      </c>
      <c r="H111" s="18">
        <f t="shared" si="84"/>
        <v>115</v>
      </c>
      <c r="I111" s="18">
        <f t="shared" si="85"/>
        <v>1.2640689505583576</v>
      </c>
      <c r="J111" s="18">
        <f t="shared" si="86"/>
        <v>125</v>
      </c>
      <c r="K111" s="18">
        <v>0</v>
      </c>
      <c r="L111" s="18" t="str">
        <f t="shared" si="87"/>
        <v>N/A</v>
      </c>
      <c r="M111" s="18">
        <f t="shared" si="88"/>
        <v>-0.12640689505583574</v>
      </c>
      <c r="N111" s="16">
        <f t="shared" si="89"/>
        <v>15.800861881979468</v>
      </c>
      <c r="O111" s="17">
        <f>(Design!$N$67-'Area A'!N111)/'Area A'!M111</f>
        <v>108.78253022436407</v>
      </c>
      <c r="P111" s="18">
        <v>0</v>
      </c>
      <c r="Q111" s="18">
        <v>0</v>
      </c>
      <c r="R111" s="18">
        <f t="shared" si="90"/>
        <v>108.78253022436407</v>
      </c>
      <c r="S111" s="18">
        <f t="shared" si="91"/>
        <v>115</v>
      </c>
      <c r="T111" s="18">
        <f>Design!$N$67</f>
        <v>2.0499999999999998</v>
      </c>
      <c r="U111" s="18">
        <f t="shared" si="160"/>
        <v>125</v>
      </c>
      <c r="V111" s="18">
        <v>0</v>
      </c>
      <c r="W111" s="16">
        <f t="shared" si="92"/>
        <v>7687.5</v>
      </c>
      <c r="X111" s="19" t="str">
        <f t="shared" si="93"/>
        <v>N/A</v>
      </c>
      <c r="Y111" s="68">
        <f t="shared" si="161"/>
        <v>115</v>
      </c>
      <c r="Z111" s="18">
        <f>'Ohio Intensities'!F111</f>
        <v>0.93444060196900947</v>
      </c>
      <c r="AA111" s="17">
        <f>Design!$I$24*'Area A'!Z111*Design!$I$23</f>
        <v>1.6072378353866974</v>
      </c>
      <c r="AB111" s="18">
        <v>0</v>
      </c>
      <c r="AC111" s="18">
        <v>0</v>
      </c>
      <c r="AD111" s="18">
        <f>Design!$I$22</f>
        <v>10</v>
      </c>
      <c r="AE111" s="18">
        <f t="shared" si="94"/>
        <v>1.6072378353866974</v>
      </c>
      <c r="AF111" s="18">
        <f t="shared" si="95"/>
        <v>115</v>
      </c>
      <c r="AG111" s="18">
        <f t="shared" si="96"/>
        <v>1.6072378353866974</v>
      </c>
      <c r="AH111" s="18">
        <f t="shared" si="97"/>
        <v>125</v>
      </c>
      <c r="AI111" s="18">
        <v>0</v>
      </c>
      <c r="AJ111" s="18" t="str">
        <f t="shared" si="98"/>
        <v>N/A</v>
      </c>
      <c r="AK111" s="18">
        <f t="shared" si="99"/>
        <v>-0.16072378353866973</v>
      </c>
      <c r="AL111" s="16">
        <f t="shared" si="100"/>
        <v>20.090472942333715</v>
      </c>
      <c r="AM111" s="17">
        <f>(Design!$N$68-'Area A'!AL111)/'Area A'!AK111</f>
        <v>109.44536368571421</v>
      </c>
      <c r="AN111" s="18">
        <v>0</v>
      </c>
      <c r="AO111" s="18">
        <v>0</v>
      </c>
      <c r="AP111" s="18">
        <f t="shared" si="101"/>
        <v>109.44536368571421</v>
      </c>
      <c r="AQ111" s="18">
        <f t="shared" si="102"/>
        <v>115</v>
      </c>
      <c r="AR111" s="18">
        <f>Design!$N$68</f>
        <v>2.5</v>
      </c>
      <c r="AS111" s="18">
        <f t="shared" si="103"/>
        <v>125</v>
      </c>
      <c r="AT111" s="18">
        <v>0</v>
      </c>
      <c r="AU111" s="16">
        <f t="shared" si="104"/>
        <v>9375</v>
      </c>
      <c r="AV111" s="19" t="str">
        <f t="shared" si="105"/>
        <v>N/A</v>
      </c>
      <c r="AW111" s="68">
        <f t="shared" si="106"/>
        <v>115</v>
      </c>
      <c r="AX111" s="18">
        <f>'Ohio Intensities'!J111</f>
        <v>1.0934520325571477</v>
      </c>
      <c r="AY111" s="17">
        <f>Design!$I$24*'Area A'!AX111*Design!$I$23</f>
        <v>1.8807374959982952</v>
      </c>
      <c r="AZ111" s="18">
        <v>0</v>
      </c>
      <c r="BA111" s="18">
        <v>0</v>
      </c>
      <c r="BB111" s="18">
        <f>Design!$I$22</f>
        <v>10</v>
      </c>
      <c r="BC111" s="18">
        <f t="shared" si="107"/>
        <v>1.8807374959982952</v>
      </c>
      <c r="BD111" s="18">
        <f t="shared" si="108"/>
        <v>115</v>
      </c>
      <c r="BE111" s="18">
        <f t="shared" si="109"/>
        <v>1.8807374959982952</v>
      </c>
      <c r="BF111" s="18">
        <f t="shared" si="110"/>
        <v>125</v>
      </c>
      <c r="BG111" s="18">
        <v>0</v>
      </c>
      <c r="BH111" s="18" t="str">
        <f t="shared" si="111"/>
        <v>N/A</v>
      </c>
      <c r="BI111" s="18">
        <f t="shared" si="112"/>
        <v>-0.18807374959982953</v>
      </c>
      <c r="BJ111" s="16">
        <f t="shared" si="113"/>
        <v>23.509218699978693</v>
      </c>
      <c r="BK111" s="17">
        <f>(Design!$N$69-'Area A'!BJ111)/'Area A'!BI111</f>
        <v>109.84637007522828</v>
      </c>
      <c r="BL111" s="18">
        <v>0</v>
      </c>
      <c r="BM111" s="18">
        <v>0</v>
      </c>
      <c r="BN111" s="18">
        <f t="shared" si="114"/>
        <v>109.84637007522828</v>
      </c>
      <c r="BO111" s="18">
        <f t="shared" si="115"/>
        <v>115</v>
      </c>
      <c r="BP111" s="18">
        <f>Design!$N$69</f>
        <v>2.85</v>
      </c>
      <c r="BQ111" s="18">
        <f t="shared" si="116"/>
        <v>125</v>
      </c>
      <c r="BR111" s="18">
        <v>0</v>
      </c>
      <c r="BS111" s="16">
        <f t="shared" si="117"/>
        <v>10687.5</v>
      </c>
      <c r="BT111" s="19" t="str">
        <f t="shared" si="118"/>
        <v>N/A</v>
      </c>
      <c r="BU111" s="68">
        <f t="shared" si="119"/>
        <v>115</v>
      </c>
      <c r="BV111" s="18">
        <f>'Ohio Intensities'!N111</f>
        <v>1.3170551339042684</v>
      </c>
      <c r="BW111" s="17">
        <f>Design!$I$24*'Area A'!BV111*Design!$I$23</f>
        <v>2.2653348303153433</v>
      </c>
      <c r="BX111" s="18">
        <v>0</v>
      </c>
      <c r="BY111" s="18">
        <v>0</v>
      </c>
      <c r="BZ111" s="18">
        <f>Design!$I$22</f>
        <v>10</v>
      </c>
      <c r="CA111" s="18">
        <f t="shared" si="120"/>
        <v>2.2653348303153433</v>
      </c>
      <c r="CB111" s="18">
        <f t="shared" si="121"/>
        <v>115</v>
      </c>
      <c r="CC111" s="18">
        <f t="shared" si="122"/>
        <v>2.2653348303153433</v>
      </c>
      <c r="CD111" s="18">
        <f t="shared" si="123"/>
        <v>125</v>
      </c>
      <c r="CE111" s="18">
        <v>0</v>
      </c>
      <c r="CF111" s="18" t="str">
        <f t="shared" si="124"/>
        <v>N/A</v>
      </c>
      <c r="CG111" s="18">
        <f t="shared" si="125"/>
        <v>-0.22653348303153434</v>
      </c>
      <c r="CH111" s="16">
        <f t="shared" si="126"/>
        <v>28.316685378941791</v>
      </c>
      <c r="CI111" s="17">
        <f>(Design!$N$70-'Area A'!CH111)/'Area A'!CG111</f>
        <v>112.41907835494997</v>
      </c>
      <c r="CJ111" s="18">
        <v>0</v>
      </c>
      <c r="CK111" s="18">
        <v>0</v>
      </c>
      <c r="CL111" s="18">
        <f t="shared" si="127"/>
        <v>112.41907835494997</v>
      </c>
      <c r="CM111" s="18">
        <f t="shared" si="128"/>
        <v>115</v>
      </c>
      <c r="CN111" s="18">
        <f>Design!$N$70</f>
        <v>2.85</v>
      </c>
      <c r="CO111" s="18">
        <f t="shared" si="129"/>
        <v>125</v>
      </c>
      <c r="CP111" s="18">
        <v>0</v>
      </c>
      <c r="CQ111" s="16">
        <f t="shared" si="130"/>
        <v>10687.5</v>
      </c>
      <c r="CR111" s="19" t="str">
        <f t="shared" si="131"/>
        <v>N/A</v>
      </c>
      <c r="CS111" s="68">
        <f t="shared" si="132"/>
        <v>115</v>
      </c>
      <c r="CT111" s="18">
        <f>'Ohio Intensities'!R111</f>
        <v>1.4988678310296766</v>
      </c>
      <c r="CU111" s="17">
        <f>Design!$I$24*'Area A'!CT111*Design!$I$23</f>
        <v>2.5780526693710453</v>
      </c>
      <c r="CV111" s="18">
        <v>0</v>
      </c>
      <c r="CW111" s="18">
        <v>0</v>
      </c>
      <c r="CX111" s="18">
        <f>Design!$I$22</f>
        <v>10</v>
      </c>
      <c r="CY111" s="18">
        <f t="shared" si="133"/>
        <v>2.5780526693710453</v>
      </c>
      <c r="CZ111" s="18">
        <f t="shared" si="134"/>
        <v>115</v>
      </c>
      <c r="DA111" s="18">
        <f t="shared" si="135"/>
        <v>2.5780526693710453</v>
      </c>
      <c r="DB111" s="18">
        <f t="shared" si="136"/>
        <v>125</v>
      </c>
      <c r="DC111" s="18">
        <v>0</v>
      </c>
      <c r="DD111" s="18" t="str">
        <f t="shared" si="137"/>
        <v>N/A</v>
      </c>
      <c r="DE111" s="18">
        <f t="shared" si="138"/>
        <v>-0.25780526693710454</v>
      </c>
      <c r="DF111" s="16">
        <f t="shared" si="139"/>
        <v>32.225658367138067</v>
      </c>
      <c r="DG111" s="17">
        <f>(Design!$N$71-'Area A'!DF111)/'Area A'!DE111</f>
        <v>113.94514439576868</v>
      </c>
      <c r="DH111" s="18">
        <v>0</v>
      </c>
      <c r="DI111" s="18">
        <v>0</v>
      </c>
      <c r="DJ111" s="18">
        <f t="shared" si="140"/>
        <v>113.94514439576868</v>
      </c>
      <c r="DK111" s="18">
        <f t="shared" si="141"/>
        <v>115</v>
      </c>
      <c r="DL111" s="18">
        <f>Design!$N$71</f>
        <v>2.85</v>
      </c>
      <c r="DM111" s="18">
        <f t="shared" si="142"/>
        <v>125</v>
      </c>
      <c r="DN111" s="18">
        <v>0</v>
      </c>
      <c r="DO111" s="16">
        <f t="shared" si="143"/>
        <v>10687.5</v>
      </c>
      <c r="DP111" s="19" t="str">
        <f t="shared" si="144"/>
        <v>N/A</v>
      </c>
      <c r="DQ111" s="68">
        <f t="shared" si="145"/>
        <v>115</v>
      </c>
      <c r="DR111" s="18">
        <f>'Ohio Intensities'!V111</f>
        <v>1.6869735498946561</v>
      </c>
      <c r="DS111" s="17">
        <f>Design!$I$24*'Area A'!DR111*Design!$I$23</f>
        <v>2.9015945058188102</v>
      </c>
      <c r="DT111" s="18">
        <v>0</v>
      </c>
      <c r="DU111" s="18">
        <v>0</v>
      </c>
      <c r="DV111" s="18">
        <f>Design!$I$22</f>
        <v>10</v>
      </c>
      <c r="DW111" s="18">
        <f t="shared" si="146"/>
        <v>2.9015945058188102</v>
      </c>
      <c r="DX111" s="18">
        <f t="shared" si="147"/>
        <v>115</v>
      </c>
      <c r="DY111" s="18">
        <f t="shared" si="148"/>
        <v>2.9015945058188102</v>
      </c>
      <c r="DZ111" s="18">
        <f t="shared" si="149"/>
        <v>125</v>
      </c>
      <c r="EA111" s="18">
        <v>0</v>
      </c>
      <c r="EB111" s="18">
        <f t="shared" si="150"/>
        <v>20021.002090149788</v>
      </c>
      <c r="EC111" s="18">
        <f t="shared" si="151"/>
        <v>-0.29015945058188103</v>
      </c>
      <c r="ED111" s="16">
        <f t="shared" si="152"/>
        <v>36.269931322735133</v>
      </c>
      <c r="EE111" s="17">
        <f>(Design!$N$72-'Area A'!ED111)/'Area A'!EC111</f>
        <v>115.17781432145445</v>
      </c>
      <c r="EF111" s="18">
        <v>0</v>
      </c>
      <c r="EG111" s="18">
        <v>0</v>
      </c>
      <c r="EH111" s="18">
        <f t="shared" si="153"/>
        <v>115.17781432145445</v>
      </c>
      <c r="EI111" s="18">
        <f t="shared" si="154"/>
        <v>115.17781432145445</v>
      </c>
      <c r="EJ111" s="18">
        <f>Design!$N$72</f>
        <v>2.85</v>
      </c>
      <c r="EK111" s="18">
        <f t="shared" si="155"/>
        <v>125</v>
      </c>
      <c r="EL111" s="18">
        <v>0</v>
      </c>
      <c r="EM111" s="16">
        <f t="shared" si="156"/>
        <v>10687.5</v>
      </c>
      <c r="EN111" s="19">
        <f t="shared" si="157"/>
        <v>9333.5020901497883</v>
      </c>
      <c r="EO111" s="19">
        <f t="shared" si="158"/>
        <v>115</v>
      </c>
    </row>
    <row r="112" spans="1:145" x14ac:dyDescent="0.25">
      <c r="A112" s="68">
        <f t="shared" si="159"/>
        <v>116</v>
      </c>
      <c r="B112" s="18">
        <f>'Ohio Intensities'!B112</f>
        <v>0.72987055492471686</v>
      </c>
      <c r="C112" s="17">
        <f>Design!$I$24*'Area A'!B112*Design!$I$23</f>
        <v>1.2553773544705138</v>
      </c>
      <c r="D112" s="18">
        <v>0</v>
      </c>
      <c r="E112" s="18">
        <v>0</v>
      </c>
      <c r="F112" s="18">
        <f>Design!$I$22</f>
        <v>10</v>
      </c>
      <c r="G112" s="18">
        <f t="shared" si="83"/>
        <v>1.2553773544705138</v>
      </c>
      <c r="H112" s="18">
        <f t="shared" si="84"/>
        <v>116</v>
      </c>
      <c r="I112" s="18">
        <f t="shared" si="85"/>
        <v>1.2553773544705138</v>
      </c>
      <c r="J112" s="18">
        <f t="shared" si="86"/>
        <v>126</v>
      </c>
      <c r="K112" s="18">
        <v>0</v>
      </c>
      <c r="L112" s="18" t="str">
        <f t="shared" si="87"/>
        <v>N/A</v>
      </c>
      <c r="M112" s="18">
        <f t="shared" si="88"/>
        <v>-0.12553773544705138</v>
      </c>
      <c r="N112" s="16">
        <f t="shared" si="89"/>
        <v>15.817754666328474</v>
      </c>
      <c r="O112" s="17">
        <f>(Design!$N$67-'Area A'!N112)/'Area A'!M112</f>
        <v>109.6702486889718</v>
      </c>
      <c r="P112" s="18">
        <v>0</v>
      </c>
      <c r="Q112" s="18">
        <v>0</v>
      </c>
      <c r="R112" s="18">
        <f t="shared" si="90"/>
        <v>109.6702486889718</v>
      </c>
      <c r="S112" s="18">
        <f t="shared" si="91"/>
        <v>116</v>
      </c>
      <c r="T112" s="18">
        <f>Design!$N$67</f>
        <v>2.0499999999999998</v>
      </c>
      <c r="U112" s="18">
        <f t="shared" si="160"/>
        <v>126</v>
      </c>
      <c r="V112" s="18">
        <v>0</v>
      </c>
      <c r="W112" s="16">
        <f t="shared" si="92"/>
        <v>7748.9999999999982</v>
      </c>
      <c r="X112" s="19" t="str">
        <f t="shared" si="93"/>
        <v>N/A</v>
      </c>
      <c r="Y112" s="68">
        <f t="shared" si="161"/>
        <v>116</v>
      </c>
      <c r="Z112" s="18">
        <f>'Ohio Intensities'!F112</f>
        <v>0.92813818902697476</v>
      </c>
      <c r="AA112" s="17">
        <f>Design!$I$24*'Area A'!Z112*Design!$I$23</f>
        <v>1.5963976851263977</v>
      </c>
      <c r="AB112" s="18">
        <v>0</v>
      </c>
      <c r="AC112" s="18">
        <v>0</v>
      </c>
      <c r="AD112" s="18">
        <f>Design!$I$22</f>
        <v>10</v>
      </c>
      <c r="AE112" s="18">
        <f t="shared" si="94"/>
        <v>1.5963976851263977</v>
      </c>
      <c r="AF112" s="18">
        <f t="shared" si="95"/>
        <v>116</v>
      </c>
      <c r="AG112" s="18">
        <f t="shared" si="96"/>
        <v>1.5963976851263977</v>
      </c>
      <c r="AH112" s="18">
        <f t="shared" si="97"/>
        <v>126</v>
      </c>
      <c r="AI112" s="18">
        <v>0</v>
      </c>
      <c r="AJ112" s="18" t="str">
        <f t="shared" si="98"/>
        <v>N/A</v>
      </c>
      <c r="AK112" s="18">
        <f t="shared" si="99"/>
        <v>-0.15963976851263978</v>
      </c>
      <c r="AL112" s="16">
        <f t="shared" si="100"/>
        <v>20.114610832592611</v>
      </c>
      <c r="AM112" s="17">
        <f>(Design!$N$68-'Area A'!AL112)/'Area A'!AK112</f>
        <v>110.33974176176497</v>
      </c>
      <c r="AN112" s="18">
        <v>0</v>
      </c>
      <c r="AO112" s="18">
        <v>0</v>
      </c>
      <c r="AP112" s="18">
        <f t="shared" si="101"/>
        <v>110.33974176176497</v>
      </c>
      <c r="AQ112" s="18">
        <f t="shared" si="102"/>
        <v>116</v>
      </c>
      <c r="AR112" s="18">
        <f>Design!$N$68</f>
        <v>2.5</v>
      </c>
      <c r="AS112" s="18">
        <f t="shared" si="103"/>
        <v>126</v>
      </c>
      <c r="AT112" s="18">
        <v>0</v>
      </c>
      <c r="AU112" s="16">
        <f t="shared" si="104"/>
        <v>9450</v>
      </c>
      <c r="AV112" s="19" t="str">
        <f t="shared" si="105"/>
        <v>N/A</v>
      </c>
      <c r="AW112" s="68">
        <f t="shared" si="106"/>
        <v>116</v>
      </c>
      <c r="AX112" s="18">
        <f>'Ohio Intensities'!J112</f>
        <v>1.0861980083831855</v>
      </c>
      <c r="AY112" s="17">
        <f>Design!$I$24*'Area A'!AX112*Design!$I$23</f>
        <v>1.8682605744190801</v>
      </c>
      <c r="AZ112" s="18">
        <v>0</v>
      </c>
      <c r="BA112" s="18">
        <v>0</v>
      </c>
      <c r="BB112" s="18">
        <f>Design!$I$22</f>
        <v>10</v>
      </c>
      <c r="BC112" s="18">
        <f t="shared" si="107"/>
        <v>1.8682605744190801</v>
      </c>
      <c r="BD112" s="18">
        <f t="shared" si="108"/>
        <v>116</v>
      </c>
      <c r="BE112" s="18">
        <f t="shared" si="109"/>
        <v>1.8682605744190801</v>
      </c>
      <c r="BF112" s="18">
        <f t="shared" si="110"/>
        <v>126</v>
      </c>
      <c r="BG112" s="18">
        <v>0</v>
      </c>
      <c r="BH112" s="18" t="str">
        <f t="shared" si="111"/>
        <v>N/A</v>
      </c>
      <c r="BI112" s="18">
        <f t="shared" si="112"/>
        <v>-0.186826057441908</v>
      </c>
      <c r="BJ112" s="16">
        <f t="shared" si="113"/>
        <v>23.540083237680406</v>
      </c>
      <c r="BK112" s="17">
        <f>(Design!$N$69-'Area A'!BJ112)/'Area A'!BI112</f>
        <v>110.74516863962519</v>
      </c>
      <c r="BL112" s="18">
        <v>0</v>
      </c>
      <c r="BM112" s="18">
        <v>0</v>
      </c>
      <c r="BN112" s="18">
        <f t="shared" si="114"/>
        <v>110.74516863962519</v>
      </c>
      <c r="BO112" s="18">
        <f t="shared" si="115"/>
        <v>116</v>
      </c>
      <c r="BP112" s="18">
        <f>Design!$N$69</f>
        <v>2.85</v>
      </c>
      <c r="BQ112" s="18">
        <f t="shared" si="116"/>
        <v>126</v>
      </c>
      <c r="BR112" s="18">
        <v>0</v>
      </c>
      <c r="BS112" s="16">
        <f t="shared" si="117"/>
        <v>10773</v>
      </c>
      <c r="BT112" s="19" t="str">
        <f t="shared" si="118"/>
        <v>N/A</v>
      </c>
      <c r="BU112" s="68">
        <f t="shared" si="119"/>
        <v>116</v>
      </c>
      <c r="BV112" s="18">
        <f>'Ohio Intensities'!N112</f>
        <v>1.3086383701594595</v>
      </c>
      <c r="BW112" s="17">
        <f>Design!$I$24*'Area A'!BV112*Design!$I$23</f>
        <v>2.2508579966742719</v>
      </c>
      <c r="BX112" s="18">
        <v>0</v>
      </c>
      <c r="BY112" s="18">
        <v>0</v>
      </c>
      <c r="BZ112" s="18">
        <f>Design!$I$22</f>
        <v>10</v>
      </c>
      <c r="CA112" s="18">
        <f t="shared" si="120"/>
        <v>2.2508579966742719</v>
      </c>
      <c r="CB112" s="18">
        <f t="shared" si="121"/>
        <v>116</v>
      </c>
      <c r="CC112" s="18">
        <f t="shared" si="122"/>
        <v>2.2508579966742719</v>
      </c>
      <c r="CD112" s="18">
        <f t="shared" si="123"/>
        <v>126</v>
      </c>
      <c r="CE112" s="18">
        <v>0</v>
      </c>
      <c r="CF112" s="18" t="str">
        <f t="shared" si="124"/>
        <v>N/A</v>
      </c>
      <c r="CG112" s="18">
        <f t="shared" si="125"/>
        <v>-0.2250857996674272</v>
      </c>
      <c r="CH112" s="16">
        <f t="shared" si="126"/>
        <v>28.36081075809583</v>
      </c>
      <c r="CI112" s="17">
        <f>(Design!$N$70-'Area A'!CH112)/'Area A'!CG112</f>
        <v>113.33816169562459</v>
      </c>
      <c r="CJ112" s="18">
        <v>0</v>
      </c>
      <c r="CK112" s="18">
        <v>0</v>
      </c>
      <c r="CL112" s="18">
        <f t="shared" si="127"/>
        <v>113.33816169562459</v>
      </c>
      <c r="CM112" s="18">
        <f t="shared" si="128"/>
        <v>116</v>
      </c>
      <c r="CN112" s="18">
        <f>Design!$N$70</f>
        <v>2.85</v>
      </c>
      <c r="CO112" s="18">
        <f t="shared" si="129"/>
        <v>126</v>
      </c>
      <c r="CP112" s="18">
        <v>0</v>
      </c>
      <c r="CQ112" s="16">
        <f t="shared" si="130"/>
        <v>10773</v>
      </c>
      <c r="CR112" s="19" t="str">
        <f t="shared" si="131"/>
        <v>N/A</v>
      </c>
      <c r="CS112" s="68">
        <f t="shared" si="132"/>
        <v>116</v>
      </c>
      <c r="CT112" s="18">
        <f>'Ohio Intensities'!R112</f>
        <v>1.4896124001885636</v>
      </c>
      <c r="CU112" s="17">
        <f>Design!$I$24*'Area A'!CT112*Design!$I$23</f>
        <v>2.562133328324331</v>
      </c>
      <c r="CV112" s="18">
        <v>0</v>
      </c>
      <c r="CW112" s="18">
        <v>0</v>
      </c>
      <c r="CX112" s="18">
        <f>Design!$I$22</f>
        <v>10</v>
      </c>
      <c r="CY112" s="18">
        <f t="shared" si="133"/>
        <v>2.562133328324331</v>
      </c>
      <c r="CZ112" s="18">
        <f t="shared" si="134"/>
        <v>116</v>
      </c>
      <c r="DA112" s="18">
        <f t="shared" si="135"/>
        <v>2.562133328324331</v>
      </c>
      <c r="DB112" s="18">
        <f t="shared" si="136"/>
        <v>126</v>
      </c>
      <c r="DC112" s="18">
        <v>0</v>
      </c>
      <c r="DD112" s="18" t="str">
        <f t="shared" si="137"/>
        <v>N/A</v>
      </c>
      <c r="DE112" s="18">
        <f t="shared" si="138"/>
        <v>-0.25621333283243308</v>
      </c>
      <c r="DF112" s="16">
        <f t="shared" si="139"/>
        <v>32.282879936886566</v>
      </c>
      <c r="DG112" s="17">
        <f>(Design!$N$71-'Area A'!DF112)/'Area A'!DE112</f>
        <v>114.87645709732077</v>
      </c>
      <c r="DH112" s="18">
        <v>0</v>
      </c>
      <c r="DI112" s="18">
        <v>0</v>
      </c>
      <c r="DJ112" s="18">
        <f t="shared" si="140"/>
        <v>114.87645709732077</v>
      </c>
      <c r="DK112" s="18">
        <f t="shared" si="141"/>
        <v>116</v>
      </c>
      <c r="DL112" s="18">
        <f>Design!$N$71</f>
        <v>2.85</v>
      </c>
      <c r="DM112" s="18">
        <f t="shared" si="142"/>
        <v>126</v>
      </c>
      <c r="DN112" s="18">
        <v>0</v>
      </c>
      <c r="DO112" s="16">
        <f t="shared" si="143"/>
        <v>10772.999999999998</v>
      </c>
      <c r="DP112" s="19" t="str">
        <f t="shared" si="144"/>
        <v>N/A</v>
      </c>
      <c r="DQ112" s="68">
        <f t="shared" si="145"/>
        <v>116</v>
      </c>
      <c r="DR112" s="18">
        <f>'Ohio Intensities'!V112</f>
        <v>1.6769085781917177</v>
      </c>
      <c r="DS112" s="17">
        <f>Design!$I$24*'Area A'!DR112*Design!$I$23</f>
        <v>2.8842827544897562</v>
      </c>
      <c r="DT112" s="18">
        <v>0</v>
      </c>
      <c r="DU112" s="18">
        <v>0</v>
      </c>
      <c r="DV112" s="18">
        <f>Design!$I$22</f>
        <v>10</v>
      </c>
      <c r="DW112" s="18">
        <f t="shared" si="146"/>
        <v>2.8842827544897562</v>
      </c>
      <c r="DX112" s="18">
        <f t="shared" si="147"/>
        <v>116</v>
      </c>
      <c r="DY112" s="18">
        <f t="shared" si="148"/>
        <v>2.8842827544897562</v>
      </c>
      <c r="DZ112" s="18">
        <f t="shared" si="149"/>
        <v>126</v>
      </c>
      <c r="EA112" s="18">
        <v>0</v>
      </c>
      <c r="EB112" s="18">
        <f t="shared" si="150"/>
        <v>20074.607971248704</v>
      </c>
      <c r="EC112" s="18">
        <f t="shared" si="151"/>
        <v>-0.28842827544897565</v>
      </c>
      <c r="ED112" s="16">
        <f t="shared" si="152"/>
        <v>36.341962706570925</v>
      </c>
      <c r="EE112" s="17">
        <f>(Design!$N$72-'Area A'!ED112)/'Area A'!EC112</f>
        <v>116.11886058825677</v>
      </c>
      <c r="EF112" s="18">
        <v>0</v>
      </c>
      <c r="EG112" s="18">
        <v>0</v>
      </c>
      <c r="EH112" s="18">
        <f t="shared" si="153"/>
        <v>116.11886058825677</v>
      </c>
      <c r="EI112" s="18">
        <f t="shared" si="154"/>
        <v>116.11886058825677</v>
      </c>
      <c r="EJ112" s="18">
        <f>Design!$N$72</f>
        <v>2.85</v>
      </c>
      <c r="EK112" s="18">
        <f t="shared" si="155"/>
        <v>126</v>
      </c>
      <c r="EL112" s="18">
        <v>0</v>
      </c>
      <c r="EM112" s="16">
        <f t="shared" si="156"/>
        <v>10773</v>
      </c>
      <c r="EN112" s="19">
        <f t="shared" si="157"/>
        <v>9301.6079712487044</v>
      </c>
      <c r="EO112" s="19">
        <f t="shared" si="158"/>
        <v>116</v>
      </c>
    </row>
    <row r="113" spans="1:145" x14ac:dyDescent="0.25">
      <c r="A113" s="68">
        <f t="shared" si="159"/>
        <v>117</v>
      </c>
      <c r="B113" s="18">
        <f>'Ohio Intensities'!B113</f>
        <v>0.72489189882572991</v>
      </c>
      <c r="C113" s="17">
        <f>Design!$I$24*'Area A'!B113*Design!$I$23</f>
        <v>1.2468140659802562</v>
      </c>
      <c r="D113" s="18">
        <v>0</v>
      </c>
      <c r="E113" s="18">
        <v>0</v>
      </c>
      <c r="F113" s="18">
        <f>Design!$I$22</f>
        <v>10</v>
      </c>
      <c r="G113" s="18">
        <f t="shared" si="83"/>
        <v>1.2468140659802562</v>
      </c>
      <c r="H113" s="18">
        <f t="shared" si="84"/>
        <v>117</v>
      </c>
      <c r="I113" s="18">
        <f t="shared" si="85"/>
        <v>1.2468140659802562</v>
      </c>
      <c r="J113" s="18">
        <f t="shared" si="86"/>
        <v>127</v>
      </c>
      <c r="K113" s="18">
        <v>0</v>
      </c>
      <c r="L113" s="18" t="str">
        <f t="shared" si="87"/>
        <v>N/A</v>
      </c>
      <c r="M113" s="18">
        <f t="shared" si="88"/>
        <v>-0.12468140659802562</v>
      </c>
      <c r="N113" s="16">
        <f t="shared" si="89"/>
        <v>15.834538637949255</v>
      </c>
      <c r="O113" s="17">
        <f>(Design!$N$67-'Area A'!N113)/'Area A'!M113</f>
        <v>110.5580937371903</v>
      </c>
      <c r="P113" s="18">
        <v>0</v>
      </c>
      <c r="Q113" s="18">
        <v>0</v>
      </c>
      <c r="R113" s="18">
        <f t="shared" si="90"/>
        <v>110.5580937371903</v>
      </c>
      <c r="S113" s="18">
        <f t="shared" si="91"/>
        <v>117</v>
      </c>
      <c r="T113" s="18">
        <f>Design!$N$67</f>
        <v>2.0499999999999998</v>
      </c>
      <c r="U113" s="18">
        <f t="shared" si="160"/>
        <v>127</v>
      </c>
      <c r="V113" s="18">
        <v>0</v>
      </c>
      <c r="W113" s="16">
        <f t="shared" si="92"/>
        <v>7810.4999999999991</v>
      </c>
      <c r="X113" s="19" t="str">
        <f t="shared" si="93"/>
        <v>N/A</v>
      </c>
      <c r="Y113" s="68">
        <f t="shared" si="161"/>
        <v>117</v>
      </c>
      <c r="Z113" s="18">
        <f>'Ohio Intensities'!F113</f>
        <v>0.92192750595489792</v>
      </c>
      <c r="AA113" s="17">
        <f>Design!$I$24*'Area A'!Z113*Design!$I$23</f>
        <v>1.5857153102424255</v>
      </c>
      <c r="AB113" s="18">
        <v>0</v>
      </c>
      <c r="AC113" s="18">
        <v>0</v>
      </c>
      <c r="AD113" s="18">
        <f>Design!$I$22</f>
        <v>10</v>
      </c>
      <c r="AE113" s="18">
        <f t="shared" si="94"/>
        <v>1.5857153102424255</v>
      </c>
      <c r="AF113" s="18">
        <f t="shared" si="95"/>
        <v>117</v>
      </c>
      <c r="AG113" s="18">
        <f t="shared" si="96"/>
        <v>1.5857153102424255</v>
      </c>
      <c r="AH113" s="18">
        <f t="shared" si="97"/>
        <v>127</v>
      </c>
      <c r="AI113" s="18">
        <v>0</v>
      </c>
      <c r="AJ113" s="18" t="str">
        <f t="shared" si="98"/>
        <v>N/A</v>
      </c>
      <c r="AK113" s="18">
        <f t="shared" si="99"/>
        <v>-0.15857153102424254</v>
      </c>
      <c r="AL113" s="16">
        <f t="shared" si="100"/>
        <v>20.138584440078802</v>
      </c>
      <c r="AM113" s="17">
        <f>(Design!$N$68-'Area A'!AL113)/'Area A'!AK113</f>
        <v>111.23424442047042</v>
      </c>
      <c r="AN113" s="18">
        <v>0</v>
      </c>
      <c r="AO113" s="18">
        <v>0</v>
      </c>
      <c r="AP113" s="18">
        <f t="shared" si="101"/>
        <v>111.23424442047042</v>
      </c>
      <c r="AQ113" s="18">
        <f t="shared" si="102"/>
        <v>117</v>
      </c>
      <c r="AR113" s="18">
        <f>Design!$N$68</f>
        <v>2.5</v>
      </c>
      <c r="AS113" s="18">
        <f t="shared" si="103"/>
        <v>127</v>
      </c>
      <c r="AT113" s="18">
        <v>0</v>
      </c>
      <c r="AU113" s="16">
        <f t="shared" si="104"/>
        <v>9525</v>
      </c>
      <c r="AV113" s="19" t="str">
        <f t="shared" si="105"/>
        <v>N/A</v>
      </c>
      <c r="AW113" s="68">
        <f t="shared" si="106"/>
        <v>117</v>
      </c>
      <c r="AX113" s="18">
        <f>'Ohio Intensities'!J113</f>
        <v>1.0790484388594053</v>
      </c>
      <c r="AY113" s="17">
        <f>Design!$I$24*'Area A'!AX113*Design!$I$23</f>
        <v>1.8559633148381782</v>
      </c>
      <c r="AZ113" s="18">
        <v>0</v>
      </c>
      <c r="BA113" s="18">
        <v>0</v>
      </c>
      <c r="BB113" s="18">
        <f>Design!$I$22</f>
        <v>10</v>
      </c>
      <c r="BC113" s="18">
        <f t="shared" si="107"/>
        <v>1.8559633148381782</v>
      </c>
      <c r="BD113" s="18">
        <f t="shared" si="108"/>
        <v>117</v>
      </c>
      <c r="BE113" s="18">
        <f t="shared" si="109"/>
        <v>1.8559633148381782</v>
      </c>
      <c r="BF113" s="18">
        <f t="shared" si="110"/>
        <v>127</v>
      </c>
      <c r="BG113" s="18">
        <v>0</v>
      </c>
      <c r="BH113" s="18" t="str">
        <f t="shared" si="111"/>
        <v>N/A</v>
      </c>
      <c r="BI113" s="18">
        <f t="shared" si="112"/>
        <v>-0.18559633148381782</v>
      </c>
      <c r="BJ113" s="16">
        <f t="shared" si="113"/>
        <v>23.570734098444863</v>
      </c>
      <c r="BK113" s="17">
        <f>(Design!$N$69-'Area A'!BJ113)/'Area A'!BI113</f>
        <v>111.64409303128659</v>
      </c>
      <c r="BL113" s="18">
        <v>0</v>
      </c>
      <c r="BM113" s="18">
        <v>0</v>
      </c>
      <c r="BN113" s="18">
        <f t="shared" si="114"/>
        <v>111.64409303128659</v>
      </c>
      <c r="BO113" s="18">
        <f t="shared" si="115"/>
        <v>117</v>
      </c>
      <c r="BP113" s="18">
        <f>Design!$N$69</f>
        <v>2.85</v>
      </c>
      <c r="BQ113" s="18">
        <f t="shared" si="116"/>
        <v>127</v>
      </c>
      <c r="BR113" s="18">
        <v>0</v>
      </c>
      <c r="BS113" s="16">
        <f t="shared" si="117"/>
        <v>10858.5</v>
      </c>
      <c r="BT113" s="19" t="str">
        <f t="shared" si="118"/>
        <v>N/A</v>
      </c>
      <c r="BU113" s="68">
        <f t="shared" si="119"/>
        <v>117</v>
      </c>
      <c r="BV113" s="18">
        <f>'Ohio Intensities'!N113</f>
        <v>1.3003407787777406</v>
      </c>
      <c r="BW113" s="17">
        <f>Design!$I$24*'Area A'!BV113*Design!$I$23</f>
        <v>2.2365861394977151</v>
      </c>
      <c r="BX113" s="18">
        <v>0</v>
      </c>
      <c r="BY113" s="18">
        <v>0</v>
      </c>
      <c r="BZ113" s="18">
        <f>Design!$I$22</f>
        <v>10</v>
      </c>
      <c r="CA113" s="18">
        <f t="shared" si="120"/>
        <v>2.2365861394977151</v>
      </c>
      <c r="CB113" s="18">
        <f t="shared" si="121"/>
        <v>117</v>
      </c>
      <c r="CC113" s="18">
        <f t="shared" si="122"/>
        <v>2.2365861394977151</v>
      </c>
      <c r="CD113" s="18">
        <f t="shared" si="123"/>
        <v>127</v>
      </c>
      <c r="CE113" s="18">
        <v>0</v>
      </c>
      <c r="CF113" s="18" t="str">
        <f t="shared" si="124"/>
        <v>N/A</v>
      </c>
      <c r="CG113" s="18">
        <f t="shared" si="125"/>
        <v>-0.22365861394977152</v>
      </c>
      <c r="CH113" s="16">
        <f t="shared" si="126"/>
        <v>28.404643971620981</v>
      </c>
      <c r="CI113" s="17">
        <f>(Design!$N$70-'Area A'!CH113)/'Area A'!CG113</f>
        <v>114.25736536738063</v>
      </c>
      <c r="CJ113" s="18">
        <v>0</v>
      </c>
      <c r="CK113" s="18">
        <v>0</v>
      </c>
      <c r="CL113" s="18">
        <f t="shared" si="127"/>
        <v>114.25736536738063</v>
      </c>
      <c r="CM113" s="18">
        <f t="shared" si="128"/>
        <v>117</v>
      </c>
      <c r="CN113" s="18">
        <f>Design!$N$70</f>
        <v>2.85</v>
      </c>
      <c r="CO113" s="18">
        <f t="shared" si="129"/>
        <v>127</v>
      </c>
      <c r="CP113" s="18">
        <v>0</v>
      </c>
      <c r="CQ113" s="16">
        <f t="shared" si="130"/>
        <v>10858.500000000002</v>
      </c>
      <c r="CR113" s="19" t="str">
        <f t="shared" si="131"/>
        <v>N/A</v>
      </c>
      <c r="CS113" s="68">
        <f t="shared" si="132"/>
        <v>117</v>
      </c>
      <c r="CT113" s="18">
        <f>'Ohio Intensities'!R113</f>
        <v>1.4804861851110596</v>
      </c>
      <c r="CU113" s="17">
        <f>Design!$I$24*'Area A'!CT113*Design!$I$23</f>
        <v>2.5464362383910242</v>
      </c>
      <c r="CV113" s="18">
        <v>0</v>
      </c>
      <c r="CW113" s="18">
        <v>0</v>
      </c>
      <c r="CX113" s="18">
        <f>Design!$I$22</f>
        <v>10</v>
      </c>
      <c r="CY113" s="18">
        <f t="shared" si="133"/>
        <v>2.5464362383910242</v>
      </c>
      <c r="CZ113" s="18">
        <f t="shared" si="134"/>
        <v>117</v>
      </c>
      <c r="DA113" s="18">
        <f t="shared" si="135"/>
        <v>2.5464362383910242</v>
      </c>
      <c r="DB113" s="18">
        <f t="shared" si="136"/>
        <v>127</v>
      </c>
      <c r="DC113" s="18">
        <v>0</v>
      </c>
      <c r="DD113" s="18" t="str">
        <f t="shared" si="137"/>
        <v>N/A</v>
      </c>
      <c r="DE113" s="18">
        <f t="shared" si="138"/>
        <v>-0.25464362383910244</v>
      </c>
      <c r="DF113" s="16">
        <f t="shared" si="139"/>
        <v>32.339740227566011</v>
      </c>
      <c r="DG113" s="17">
        <f>(Design!$N$71-'Area A'!DF113)/'Area A'!DE113</f>
        <v>115.80788783542924</v>
      </c>
      <c r="DH113" s="18">
        <v>0</v>
      </c>
      <c r="DI113" s="18">
        <v>0</v>
      </c>
      <c r="DJ113" s="18">
        <f t="shared" si="140"/>
        <v>115.80788783542924</v>
      </c>
      <c r="DK113" s="18">
        <f t="shared" si="141"/>
        <v>117</v>
      </c>
      <c r="DL113" s="18">
        <f>Design!$N$71</f>
        <v>2.85</v>
      </c>
      <c r="DM113" s="18">
        <f t="shared" si="142"/>
        <v>127</v>
      </c>
      <c r="DN113" s="18">
        <v>0</v>
      </c>
      <c r="DO113" s="16">
        <f t="shared" si="143"/>
        <v>10858.500000000002</v>
      </c>
      <c r="DP113" s="19" t="str">
        <f t="shared" si="144"/>
        <v>N/A</v>
      </c>
      <c r="DQ113" s="68">
        <f t="shared" si="145"/>
        <v>117</v>
      </c>
      <c r="DR113" s="18">
        <f>'Ohio Intensities'!V113</f>
        <v>1.6669822031131607</v>
      </c>
      <c r="DS113" s="17">
        <f>Design!$I$24*'Area A'!DR113*Design!$I$23</f>
        <v>2.8672093893546382</v>
      </c>
      <c r="DT113" s="18">
        <v>0</v>
      </c>
      <c r="DU113" s="18">
        <v>0</v>
      </c>
      <c r="DV113" s="18">
        <f>Design!$I$22</f>
        <v>10</v>
      </c>
      <c r="DW113" s="18">
        <f t="shared" si="146"/>
        <v>2.8672093893546382</v>
      </c>
      <c r="DX113" s="18">
        <f t="shared" si="147"/>
        <v>117</v>
      </c>
      <c r="DY113" s="18">
        <f t="shared" si="148"/>
        <v>2.8672093893546382</v>
      </c>
      <c r="DZ113" s="18">
        <f t="shared" si="149"/>
        <v>127</v>
      </c>
      <c r="EA113" s="18">
        <v>0</v>
      </c>
      <c r="EB113" s="18">
        <f t="shared" si="150"/>
        <v>20127.809913269561</v>
      </c>
      <c r="EC113" s="18">
        <f t="shared" si="151"/>
        <v>-0.2867209389354638</v>
      </c>
      <c r="ED113" s="16">
        <f t="shared" si="152"/>
        <v>36.413559244803906</v>
      </c>
      <c r="EE113" s="17">
        <f>(Design!$N$72-'Area A'!ED113)/'Area A'!EC113</f>
        <v>117.06002139020099</v>
      </c>
      <c r="EF113" s="18">
        <v>0</v>
      </c>
      <c r="EG113" s="18">
        <v>0</v>
      </c>
      <c r="EH113" s="18">
        <f t="shared" si="153"/>
        <v>117.06002139020099</v>
      </c>
      <c r="EI113" s="18">
        <f t="shared" si="154"/>
        <v>117.06002139020099</v>
      </c>
      <c r="EJ113" s="18">
        <f>Design!$N$72</f>
        <v>2.85</v>
      </c>
      <c r="EK113" s="18">
        <f t="shared" si="155"/>
        <v>127</v>
      </c>
      <c r="EL113" s="18">
        <v>0</v>
      </c>
      <c r="EM113" s="16">
        <f t="shared" si="156"/>
        <v>10858.5</v>
      </c>
      <c r="EN113" s="19">
        <f t="shared" si="157"/>
        <v>9269.3099132695606</v>
      </c>
      <c r="EO113" s="19">
        <f t="shared" si="158"/>
        <v>117</v>
      </c>
    </row>
    <row r="114" spans="1:145" x14ac:dyDescent="0.25">
      <c r="A114" s="68">
        <f t="shared" si="159"/>
        <v>118</v>
      </c>
      <c r="B114" s="18">
        <f>'Ohio Intensities'!B114</f>
        <v>0.71998615990619319</v>
      </c>
      <c r="C114" s="17">
        <f>Design!$I$24*'Area A'!B114*Design!$I$23</f>
        <v>1.2383761950386531</v>
      </c>
      <c r="D114" s="18">
        <v>0</v>
      </c>
      <c r="E114" s="18">
        <v>0</v>
      </c>
      <c r="F114" s="18">
        <f>Design!$I$22</f>
        <v>10</v>
      </c>
      <c r="G114" s="18">
        <f t="shared" si="83"/>
        <v>1.2383761950386531</v>
      </c>
      <c r="H114" s="18">
        <f t="shared" si="84"/>
        <v>118</v>
      </c>
      <c r="I114" s="18">
        <f t="shared" si="85"/>
        <v>1.2383761950386531</v>
      </c>
      <c r="J114" s="18">
        <f t="shared" si="86"/>
        <v>128</v>
      </c>
      <c r="K114" s="18">
        <v>0</v>
      </c>
      <c r="L114" s="18" t="str">
        <f t="shared" si="87"/>
        <v>N/A</v>
      </c>
      <c r="M114" s="18">
        <f t="shared" si="88"/>
        <v>-0.12383761950386532</v>
      </c>
      <c r="N114" s="16">
        <f t="shared" si="89"/>
        <v>15.851215296494761</v>
      </c>
      <c r="O114" s="17">
        <f>(Design!$N$67-'Area A'!N114)/'Area A'!M114</f>
        <v>111.44606422335166</v>
      </c>
      <c r="P114" s="18">
        <v>0</v>
      </c>
      <c r="Q114" s="18">
        <v>0</v>
      </c>
      <c r="R114" s="18">
        <f t="shared" si="90"/>
        <v>111.44606422335166</v>
      </c>
      <c r="S114" s="18">
        <f t="shared" si="91"/>
        <v>118</v>
      </c>
      <c r="T114" s="18">
        <f>Design!$N$67</f>
        <v>2.0499999999999998</v>
      </c>
      <c r="U114" s="18">
        <f t="shared" si="160"/>
        <v>128</v>
      </c>
      <c r="V114" s="18">
        <v>0</v>
      </c>
      <c r="W114" s="16">
        <f t="shared" si="92"/>
        <v>7871.9999999999991</v>
      </c>
      <c r="X114" s="19" t="str">
        <f t="shared" si="93"/>
        <v>N/A</v>
      </c>
      <c r="Y114" s="68">
        <f t="shared" si="161"/>
        <v>118</v>
      </c>
      <c r="Z114" s="18">
        <f>'Ohio Intensities'!F114</f>
        <v>0.91580651240474853</v>
      </c>
      <c r="AA114" s="17">
        <f>Design!$I$24*'Area A'!Z114*Design!$I$23</f>
        <v>1.5751872013361685</v>
      </c>
      <c r="AB114" s="18">
        <v>0</v>
      </c>
      <c r="AC114" s="18">
        <v>0</v>
      </c>
      <c r="AD114" s="18">
        <f>Design!$I$22</f>
        <v>10</v>
      </c>
      <c r="AE114" s="18">
        <f t="shared" si="94"/>
        <v>1.5751872013361685</v>
      </c>
      <c r="AF114" s="18">
        <f t="shared" si="95"/>
        <v>118</v>
      </c>
      <c r="AG114" s="18">
        <f t="shared" si="96"/>
        <v>1.5751872013361685</v>
      </c>
      <c r="AH114" s="18">
        <f t="shared" si="97"/>
        <v>128</v>
      </c>
      <c r="AI114" s="18">
        <v>0</v>
      </c>
      <c r="AJ114" s="18" t="str">
        <f t="shared" si="98"/>
        <v>N/A</v>
      </c>
      <c r="AK114" s="18">
        <f t="shared" si="99"/>
        <v>-0.15751872013361684</v>
      </c>
      <c r="AL114" s="16">
        <f t="shared" si="100"/>
        <v>20.162396177102956</v>
      </c>
      <c r="AM114" s="17">
        <f>(Design!$N$68-'Area A'!AL114)/'Area A'!AK114</f>
        <v>112.1288705375504</v>
      </c>
      <c r="AN114" s="18">
        <v>0</v>
      </c>
      <c r="AO114" s="18">
        <v>0</v>
      </c>
      <c r="AP114" s="18">
        <f t="shared" si="101"/>
        <v>112.1288705375504</v>
      </c>
      <c r="AQ114" s="18">
        <f t="shared" si="102"/>
        <v>118</v>
      </c>
      <c r="AR114" s="18">
        <f>Design!$N$68</f>
        <v>2.5</v>
      </c>
      <c r="AS114" s="18">
        <f t="shared" si="103"/>
        <v>128</v>
      </c>
      <c r="AT114" s="18">
        <v>0</v>
      </c>
      <c r="AU114" s="16">
        <f t="shared" si="104"/>
        <v>9600</v>
      </c>
      <c r="AV114" s="19" t="str">
        <f t="shared" si="105"/>
        <v>N/A</v>
      </c>
      <c r="AW114" s="68">
        <f t="shared" si="106"/>
        <v>118</v>
      </c>
      <c r="AX114" s="18">
        <f>'Ohio Intensities'!J114</f>
        <v>1.072001021327361</v>
      </c>
      <c r="AY114" s="17">
        <f>Design!$I$24*'Area A'!AX114*Design!$I$23</f>
        <v>1.843841756683062</v>
      </c>
      <c r="AZ114" s="18">
        <v>0</v>
      </c>
      <c r="BA114" s="18">
        <v>0</v>
      </c>
      <c r="BB114" s="18">
        <f>Design!$I$22</f>
        <v>10</v>
      </c>
      <c r="BC114" s="18">
        <f t="shared" si="107"/>
        <v>1.843841756683062</v>
      </c>
      <c r="BD114" s="18">
        <f t="shared" si="108"/>
        <v>118</v>
      </c>
      <c r="BE114" s="18">
        <f t="shared" si="109"/>
        <v>1.843841756683062</v>
      </c>
      <c r="BF114" s="18">
        <f t="shared" si="110"/>
        <v>128</v>
      </c>
      <c r="BG114" s="18">
        <v>0</v>
      </c>
      <c r="BH114" s="18" t="str">
        <f t="shared" si="111"/>
        <v>N/A</v>
      </c>
      <c r="BI114" s="18">
        <f t="shared" si="112"/>
        <v>-0.1843841756683062</v>
      </c>
      <c r="BJ114" s="16">
        <f t="shared" si="113"/>
        <v>23.601174485543194</v>
      </c>
      <c r="BK114" s="17">
        <f>(Design!$N$69-'Area A'!BJ114)/'Area A'!BI114</f>
        <v>112.54314211254795</v>
      </c>
      <c r="BL114" s="18">
        <v>0</v>
      </c>
      <c r="BM114" s="18">
        <v>0</v>
      </c>
      <c r="BN114" s="18">
        <f t="shared" si="114"/>
        <v>112.54314211254795</v>
      </c>
      <c r="BO114" s="18">
        <f t="shared" si="115"/>
        <v>118</v>
      </c>
      <c r="BP114" s="18">
        <f>Design!$N$69</f>
        <v>2.85</v>
      </c>
      <c r="BQ114" s="18">
        <f t="shared" si="116"/>
        <v>128</v>
      </c>
      <c r="BR114" s="18">
        <v>0</v>
      </c>
      <c r="BS114" s="16">
        <f t="shared" si="117"/>
        <v>10944.000000000002</v>
      </c>
      <c r="BT114" s="19" t="str">
        <f t="shared" si="118"/>
        <v>N/A</v>
      </c>
      <c r="BU114" s="68">
        <f t="shared" si="119"/>
        <v>118</v>
      </c>
      <c r="BV114" s="18">
        <f>'Ohio Intensities'!N114</f>
        <v>1.2921597609969468</v>
      </c>
      <c r="BW114" s="17">
        <f>Design!$I$24*'Area A'!BV114*Design!$I$23</f>
        <v>2.2225147889147499</v>
      </c>
      <c r="BX114" s="18">
        <v>0</v>
      </c>
      <c r="BY114" s="18">
        <v>0</v>
      </c>
      <c r="BZ114" s="18">
        <f>Design!$I$22</f>
        <v>10</v>
      </c>
      <c r="CA114" s="18">
        <f t="shared" si="120"/>
        <v>2.2225147889147499</v>
      </c>
      <c r="CB114" s="18">
        <f t="shared" si="121"/>
        <v>118</v>
      </c>
      <c r="CC114" s="18">
        <f t="shared" si="122"/>
        <v>2.2225147889147499</v>
      </c>
      <c r="CD114" s="18">
        <f t="shared" si="123"/>
        <v>128</v>
      </c>
      <c r="CE114" s="18">
        <v>0</v>
      </c>
      <c r="CF114" s="18" t="str">
        <f t="shared" si="124"/>
        <v>N/A</v>
      </c>
      <c r="CG114" s="18">
        <f t="shared" si="125"/>
        <v>-0.22225147889147498</v>
      </c>
      <c r="CH114" s="16">
        <f t="shared" si="126"/>
        <v>28.448189298108797</v>
      </c>
      <c r="CI114" s="17">
        <f>(Design!$N$70-'Area A'!CH114)/'Area A'!CG114</f>
        <v>115.17668825325724</v>
      </c>
      <c r="CJ114" s="18">
        <v>0</v>
      </c>
      <c r="CK114" s="18">
        <v>0</v>
      </c>
      <c r="CL114" s="18">
        <f t="shared" si="127"/>
        <v>115.17668825325724</v>
      </c>
      <c r="CM114" s="18">
        <f t="shared" si="128"/>
        <v>118</v>
      </c>
      <c r="CN114" s="18">
        <f>Design!$N$70</f>
        <v>2.85</v>
      </c>
      <c r="CO114" s="18">
        <f t="shared" si="129"/>
        <v>128</v>
      </c>
      <c r="CP114" s="18">
        <v>0</v>
      </c>
      <c r="CQ114" s="16">
        <f t="shared" si="130"/>
        <v>10944</v>
      </c>
      <c r="CR114" s="19" t="str">
        <f t="shared" si="131"/>
        <v>N/A</v>
      </c>
      <c r="CS114" s="68">
        <f t="shared" si="132"/>
        <v>118</v>
      </c>
      <c r="CT114" s="18">
        <f>'Ohio Intensities'!R114</f>
        <v>1.4714863913555536</v>
      </c>
      <c r="CU114" s="17">
        <f>Design!$I$24*'Area A'!CT114*Design!$I$23</f>
        <v>2.5309565931315539</v>
      </c>
      <c r="CV114" s="18">
        <v>0</v>
      </c>
      <c r="CW114" s="18">
        <v>0</v>
      </c>
      <c r="CX114" s="18">
        <f>Design!$I$22</f>
        <v>10</v>
      </c>
      <c r="CY114" s="18">
        <f t="shared" si="133"/>
        <v>2.5309565931315539</v>
      </c>
      <c r="CZ114" s="18">
        <f t="shared" si="134"/>
        <v>118</v>
      </c>
      <c r="DA114" s="18">
        <f t="shared" si="135"/>
        <v>2.5309565931315539</v>
      </c>
      <c r="DB114" s="18">
        <f t="shared" si="136"/>
        <v>128</v>
      </c>
      <c r="DC114" s="18">
        <v>0</v>
      </c>
      <c r="DD114" s="18" t="str">
        <f t="shared" si="137"/>
        <v>N/A</v>
      </c>
      <c r="DE114" s="18">
        <f t="shared" si="138"/>
        <v>-0.25309565931315536</v>
      </c>
      <c r="DF114" s="16">
        <f t="shared" si="139"/>
        <v>32.396244392083887</v>
      </c>
      <c r="DG114" s="17">
        <f>(Design!$N$71-'Area A'!DF114)/'Area A'!DE114</f>
        <v>116.73943548564104</v>
      </c>
      <c r="DH114" s="18">
        <v>0</v>
      </c>
      <c r="DI114" s="18">
        <v>0</v>
      </c>
      <c r="DJ114" s="18">
        <f t="shared" si="140"/>
        <v>116.73943548564104</v>
      </c>
      <c r="DK114" s="18">
        <f t="shared" si="141"/>
        <v>118</v>
      </c>
      <c r="DL114" s="18">
        <f>Design!$N$71</f>
        <v>2.85</v>
      </c>
      <c r="DM114" s="18">
        <f t="shared" si="142"/>
        <v>128</v>
      </c>
      <c r="DN114" s="18">
        <v>0</v>
      </c>
      <c r="DO114" s="16">
        <f t="shared" si="143"/>
        <v>10943.999999999998</v>
      </c>
      <c r="DP114" s="19" t="str">
        <f t="shared" si="144"/>
        <v>N/A</v>
      </c>
      <c r="DQ114" s="68">
        <f t="shared" si="145"/>
        <v>118</v>
      </c>
      <c r="DR114" s="18">
        <f>'Ohio Intensities'!V114</f>
        <v>1.6571914514090655</v>
      </c>
      <c r="DS114" s="17">
        <f>Design!$I$24*'Area A'!DR114*Design!$I$23</f>
        <v>2.8503692964235947</v>
      </c>
      <c r="DT114" s="18">
        <v>0</v>
      </c>
      <c r="DU114" s="18">
        <v>0</v>
      </c>
      <c r="DV114" s="18">
        <f>Design!$I$22</f>
        <v>10</v>
      </c>
      <c r="DW114" s="18">
        <f t="shared" si="146"/>
        <v>2.8503692964235947</v>
      </c>
      <c r="DX114" s="18">
        <f t="shared" si="147"/>
        <v>118</v>
      </c>
      <c r="DY114" s="18">
        <f t="shared" si="148"/>
        <v>2.8503692964235947</v>
      </c>
      <c r="DZ114" s="18">
        <f t="shared" si="149"/>
        <v>128</v>
      </c>
      <c r="EA114" s="18">
        <v>0</v>
      </c>
      <c r="EB114" s="18">
        <f t="shared" si="150"/>
        <v>20180.61461867905</v>
      </c>
      <c r="EC114" s="18">
        <f t="shared" si="151"/>
        <v>-0.28503692964235949</v>
      </c>
      <c r="ED114" s="16">
        <f t="shared" si="152"/>
        <v>36.484726994222015</v>
      </c>
      <c r="EE114" s="17">
        <f>(Design!$N$72-'Area A'!ED114)/'Area A'!EC114</f>
        <v>118.00129560904286</v>
      </c>
      <c r="EF114" s="18">
        <v>0</v>
      </c>
      <c r="EG114" s="18">
        <v>0</v>
      </c>
      <c r="EH114" s="18">
        <f t="shared" si="153"/>
        <v>118.00129560904286</v>
      </c>
      <c r="EI114" s="18">
        <f t="shared" si="154"/>
        <v>118.00129560904286</v>
      </c>
      <c r="EJ114" s="18">
        <f>Design!$N$72</f>
        <v>2.85</v>
      </c>
      <c r="EK114" s="18">
        <f t="shared" si="155"/>
        <v>128</v>
      </c>
      <c r="EL114" s="18">
        <v>0</v>
      </c>
      <c r="EM114" s="16">
        <f t="shared" si="156"/>
        <v>10944</v>
      </c>
      <c r="EN114" s="19">
        <f t="shared" si="157"/>
        <v>9236.6146186790502</v>
      </c>
      <c r="EO114" s="19">
        <f t="shared" si="158"/>
        <v>118</v>
      </c>
    </row>
    <row r="115" spans="1:145" x14ac:dyDescent="0.25">
      <c r="A115" s="68">
        <f t="shared" si="159"/>
        <v>119</v>
      </c>
      <c r="B115" s="18">
        <f>'Ohio Intensities'!B115</f>
        <v>0.71515170859044119</v>
      </c>
      <c r="C115" s="17">
        <f>Design!$I$24*'Area A'!B115*Design!$I$23</f>
        <v>1.2300609387755597</v>
      </c>
      <c r="D115" s="18">
        <v>0</v>
      </c>
      <c r="E115" s="18">
        <v>0</v>
      </c>
      <c r="F115" s="18">
        <f>Design!$I$22</f>
        <v>10</v>
      </c>
      <c r="G115" s="18">
        <f t="shared" ref="G115:G178" si="162">C115</f>
        <v>1.2300609387755597</v>
      </c>
      <c r="H115" s="18">
        <f t="shared" ref="H115:H178" si="163">A115</f>
        <v>119</v>
      </c>
      <c r="I115" s="18">
        <f t="shared" ref="I115:I178" si="164">G115</f>
        <v>1.2300609387755597</v>
      </c>
      <c r="J115" s="18">
        <f t="shared" ref="J115:J178" si="165">F115+H115</f>
        <v>129</v>
      </c>
      <c r="K115" s="18">
        <v>0</v>
      </c>
      <c r="L115" s="18" t="str">
        <f t="shared" si="87"/>
        <v>N/A</v>
      </c>
      <c r="M115" s="18">
        <f t="shared" ref="M115:M178" si="166">(K115-I115)/(J115-H115)</f>
        <v>-0.12300609387755597</v>
      </c>
      <c r="N115" s="16">
        <f t="shared" ref="N115:N178" si="167">I115-M115*H115</f>
        <v>15.867786110204721</v>
      </c>
      <c r="O115" s="17">
        <f>(Design!$N$67-'Area A'!N115)/'Area A'!M115</f>
        <v>112.33415902109182</v>
      </c>
      <c r="P115" s="18">
        <v>0</v>
      </c>
      <c r="Q115" s="18">
        <v>0</v>
      </c>
      <c r="R115" s="18">
        <f t="shared" ref="R115:R178" si="168">O115</f>
        <v>112.33415902109182</v>
      </c>
      <c r="S115" s="18">
        <f t="shared" si="91"/>
        <v>119</v>
      </c>
      <c r="T115" s="18">
        <f>Design!$N$67</f>
        <v>2.0499999999999998</v>
      </c>
      <c r="U115" s="18">
        <f t="shared" si="160"/>
        <v>129</v>
      </c>
      <c r="V115" s="18">
        <v>0</v>
      </c>
      <c r="W115" s="16">
        <f t="shared" si="92"/>
        <v>7933.5</v>
      </c>
      <c r="X115" s="19" t="str">
        <f t="shared" si="93"/>
        <v>N/A</v>
      </c>
      <c r="Y115" s="68">
        <f t="shared" si="161"/>
        <v>119</v>
      </c>
      <c r="Z115" s="18">
        <f>'Ohio Intensities'!F115</f>
        <v>0.90977322885589051</v>
      </c>
      <c r="AA115" s="17">
        <f>Design!$I$24*'Area A'!Z115*Design!$I$23</f>
        <v>1.5648099536321327</v>
      </c>
      <c r="AB115" s="18">
        <v>0</v>
      </c>
      <c r="AC115" s="18">
        <v>0</v>
      </c>
      <c r="AD115" s="18">
        <f>Design!$I$22</f>
        <v>10</v>
      </c>
      <c r="AE115" s="18">
        <f t="shared" ref="AE115:AE178" si="169">AA115</f>
        <v>1.5648099536321327</v>
      </c>
      <c r="AF115" s="18">
        <f t="shared" ref="AF115:AF178" si="170">Y115</f>
        <v>119</v>
      </c>
      <c r="AG115" s="18">
        <f t="shared" ref="AG115:AG178" si="171">AE115</f>
        <v>1.5648099536321327</v>
      </c>
      <c r="AH115" s="18">
        <f t="shared" ref="AH115:AH178" si="172">AD115+AF115</f>
        <v>129</v>
      </c>
      <c r="AI115" s="18">
        <v>0</v>
      </c>
      <c r="AJ115" s="18" t="str">
        <f t="shared" si="98"/>
        <v>N/A</v>
      </c>
      <c r="AK115" s="18">
        <f t="shared" ref="AK115:AK178" si="173">(AI115-AG115)/(AH115-AF115)</f>
        <v>-0.15648099536321328</v>
      </c>
      <c r="AL115" s="16">
        <f t="shared" ref="AL115:AL178" si="174">AG115-AK115*AF115</f>
        <v>20.18604840185451</v>
      </c>
      <c r="AM115" s="17">
        <f>(Design!$N$68-'Area A'!AL115)/'Area A'!AK115</f>
        <v>113.02361900755317</v>
      </c>
      <c r="AN115" s="18">
        <v>0</v>
      </c>
      <c r="AO115" s="18">
        <v>0</v>
      </c>
      <c r="AP115" s="18">
        <f t="shared" ref="AP115:AP178" si="175">AM115</f>
        <v>113.02361900755317</v>
      </c>
      <c r="AQ115" s="18">
        <f t="shared" si="102"/>
        <v>119</v>
      </c>
      <c r="AR115" s="18">
        <f>Design!$N$68</f>
        <v>2.5</v>
      </c>
      <c r="AS115" s="18">
        <f t="shared" ref="AS115:AS178" si="176">AH115</f>
        <v>129</v>
      </c>
      <c r="AT115" s="18">
        <v>0</v>
      </c>
      <c r="AU115" s="16">
        <f t="shared" si="104"/>
        <v>9675</v>
      </c>
      <c r="AV115" s="19" t="str">
        <f t="shared" si="105"/>
        <v>N/A</v>
      </c>
      <c r="AW115" s="68">
        <f t="shared" ref="AW115:AW178" si="177">Y115</f>
        <v>119</v>
      </c>
      <c r="AX115" s="18">
        <f>'Ohio Intensities'!J115</f>
        <v>1.0650535212226617</v>
      </c>
      <c r="AY115" s="17">
        <f>Design!$I$24*'Area A'!AX115*Design!$I$23</f>
        <v>1.8318920565029793</v>
      </c>
      <c r="AZ115" s="18">
        <v>0</v>
      </c>
      <c r="BA115" s="18">
        <v>0</v>
      </c>
      <c r="BB115" s="18">
        <f>Design!$I$22</f>
        <v>10</v>
      </c>
      <c r="BC115" s="18">
        <f t="shared" ref="BC115:BC178" si="178">AY115</f>
        <v>1.8318920565029793</v>
      </c>
      <c r="BD115" s="18">
        <f t="shared" ref="BD115:BD178" si="179">AW115</f>
        <v>119</v>
      </c>
      <c r="BE115" s="18">
        <f t="shared" ref="BE115:BE178" si="180">BC115</f>
        <v>1.8318920565029793</v>
      </c>
      <c r="BF115" s="18">
        <f t="shared" ref="BF115:BF178" si="181">BB115+BD115</f>
        <v>129</v>
      </c>
      <c r="BG115" s="18">
        <v>0</v>
      </c>
      <c r="BH115" s="18" t="str">
        <f t="shared" si="111"/>
        <v>N/A</v>
      </c>
      <c r="BI115" s="18">
        <f t="shared" ref="BI115:BI178" si="182">(BG115-BE115)/(BF115-BD115)</f>
        <v>-0.18318920565029792</v>
      </c>
      <c r="BJ115" s="16">
        <f t="shared" ref="BJ115:BJ178" si="183">BE115-BI115*BD115</f>
        <v>23.631407528888431</v>
      </c>
      <c r="BK115" s="17">
        <f>(Design!$N$69-'Area A'!BJ115)/'Area A'!BI115</f>
        <v>113.44231476476536</v>
      </c>
      <c r="BL115" s="18">
        <v>0</v>
      </c>
      <c r="BM115" s="18">
        <v>0</v>
      </c>
      <c r="BN115" s="18">
        <f t="shared" ref="BN115:BN178" si="184">BK115</f>
        <v>113.44231476476536</v>
      </c>
      <c r="BO115" s="18">
        <f t="shared" si="115"/>
        <v>119</v>
      </c>
      <c r="BP115" s="18">
        <f>Design!$N$69</f>
        <v>2.85</v>
      </c>
      <c r="BQ115" s="18">
        <f t="shared" ref="BQ115:BQ178" si="185">BF115</f>
        <v>129</v>
      </c>
      <c r="BR115" s="18">
        <v>0</v>
      </c>
      <c r="BS115" s="16">
        <f t="shared" ref="BS115:BS178" si="186">(0.5*BN115*BP115+0.5*(BQ115-BN115)*BP115)*60</f>
        <v>11029.5</v>
      </c>
      <c r="BT115" s="19" t="str">
        <f t="shared" si="118"/>
        <v>N/A</v>
      </c>
      <c r="BU115" s="68">
        <f t="shared" ref="BU115:BU178" si="187">AW115</f>
        <v>119</v>
      </c>
      <c r="BV115" s="18">
        <f>'Ohio Intensities'!N115</f>
        <v>1.2840927942943949</v>
      </c>
      <c r="BW115" s="17">
        <f>Design!$I$24*'Area A'!BV115*Design!$I$23</f>
        <v>2.2086396061863605</v>
      </c>
      <c r="BX115" s="18">
        <v>0</v>
      </c>
      <c r="BY115" s="18">
        <v>0</v>
      </c>
      <c r="BZ115" s="18">
        <f>Design!$I$22</f>
        <v>10</v>
      </c>
      <c r="CA115" s="18">
        <f t="shared" ref="CA115:CA178" si="188">BW115</f>
        <v>2.2086396061863605</v>
      </c>
      <c r="CB115" s="18">
        <f t="shared" ref="CB115:CB178" si="189">BU115</f>
        <v>119</v>
      </c>
      <c r="CC115" s="18">
        <f t="shared" ref="CC115:CC178" si="190">CA115</f>
        <v>2.2086396061863605</v>
      </c>
      <c r="CD115" s="18">
        <f t="shared" ref="CD115:CD178" si="191">BZ115+CB115</f>
        <v>129</v>
      </c>
      <c r="CE115" s="18">
        <v>0</v>
      </c>
      <c r="CF115" s="18" t="str">
        <f t="shared" si="124"/>
        <v>N/A</v>
      </c>
      <c r="CG115" s="18">
        <f t="shared" ref="CG115:CG178" si="192">(CE115-CC115)/(CD115-CB115)</f>
        <v>-0.22086396061863606</v>
      </c>
      <c r="CH115" s="16">
        <f t="shared" ref="CH115:CH178" si="193">CC115-CG115*CB115</f>
        <v>28.491450919804052</v>
      </c>
      <c r="CI115" s="17">
        <f>(Design!$N$70-'Area A'!CH115)/'Area A'!CG115</f>
        <v>116.09612925523385</v>
      </c>
      <c r="CJ115" s="18">
        <v>0</v>
      </c>
      <c r="CK115" s="18">
        <v>0</v>
      </c>
      <c r="CL115" s="18">
        <f t="shared" ref="CL115:CL178" si="194">CI115</f>
        <v>116.09612925523385</v>
      </c>
      <c r="CM115" s="18">
        <f t="shared" si="128"/>
        <v>119</v>
      </c>
      <c r="CN115" s="18">
        <f>Design!$N$70</f>
        <v>2.85</v>
      </c>
      <c r="CO115" s="18">
        <f t="shared" ref="CO115:CO178" si="195">CD115</f>
        <v>129</v>
      </c>
      <c r="CP115" s="18">
        <v>0</v>
      </c>
      <c r="CQ115" s="16">
        <f t="shared" ref="CQ115:CQ178" si="196">(0.5*CL115*CN115+0.5*(CO115-CL115)*CN115)*60</f>
        <v>11029.500000000002</v>
      </c>
      <c r="CR115" s="19" t="str">
        <f t="shared" si="131"/>
        <v>N/A</v>
      </c>
      <c r="CS115" s="68">
        <f t="shared" ref="CS115:CS178" si="197">BU115</f>
        <v>119</v>
      </c>
      <c r="CT115" s="18">
        <f>'Ohio Intensities'!R115</f>
        <v>1.4626103060027436</v>
      </c>
      <c r="CU115" s="17">
        <f>Design!$I$24*'Area A'!CT115*Design!$I$23</f>
        <v>2.5156897263247204</v>
      </c>
      <c r="CV115" s="18">
        <v>0</v>
      </c>
      <c r="CW115" s="18">
        <v>0</v>
      </c>
      <c r="CX115" s="18">
        <f>Design!$I$22</f>
        <v>10</v>
      </c>
      <c r="CY115" s="18">
        <f t="shared" ref="CY115:CY178" si="198">CU115</f>
        <v>2.5156897263247204</v>
      </c>
      <c r="CZ115" s="18">
        <f t="shared" ref="CZ115:CZ178" si="199">CS115</f>
        <v>119</v>
      </c>
      <c r="DA115" s="18">
        <f t="shared" ref="DA115:DA178" si="200">CY115</f>
        <v>2.5156897263247204</v>
      </c>
      <c r="DB115" s="18">
        <f t="shared" ref="DB115:DB178" si="201">CX115+CZ115</f>
        <v>129</v>
      </c>
      <c r="DC115" s="18">
        <v>0</v>
      </c>
      <c r="DD115" s="18" t="str">
        <f t="shared" si="137"/>
        <v>N/A</v>
      </c>
      <c r="DE115" s="18">
        <f t="shared" ref="DE115:DE178" si="202">(DC115-DA115)/(DB115-CZ115)</f>
        <v>-0.25156897263247202</v>
      </c>
      <c r="DF115" s="16">
        <f t="shared" ref="DF115:DF178" si="203">DA115-DE115*CZ115</f>
        <v>32.452397469588895</v>
      </c>
      <c r="DG115" s="17">
        <f>(Design!$N$71-'Area A'!DF115)/'Area A'!DE115</f>
        <v>117.67109894285856</v>
      </c>
      <c r="DH115" s="18">
        <v>0</v>
      </c>
      <c r="DI115" s="18">
        <v>0</v>
      </c>
      <c r="DJ115" s="18">
        <f t="shared" ref="DJ115:DJ178" si="204">DG115</f>
        <v>117.67109894285856</v>
      </c>
      <c r="DK115" s="18">
        <f t="shared" si="141"/>
        <v>119</v>
      </c>
      <c r="DL115" s="18">
        <f>Design!$N$71</f>
        <v>2.85</v>
      </c>
      <c r="DM115" s="18">
        <f t="shared" ref="DM115:DM178" si="205">DB115</f>
        <v>129</v>
      </c>
      <c r="DN115" s="18">
        <v>0</v>
      </c>
      <c r="DO115" s="16">
        <f t="shared" ref="DO115:DO178" si="206">(0.5*DJ115*DL115+0.5*(DM115-DJ115)*DL115)*60</f>
        <v>11029.500000000002</v>
      </c>
      <c r="DP115" s="19" t="str">
        <f t="shared" si="144"/>
        <v>N/A</v>
      </c>
      <c r="DQ115" s="68">
        <f t="shared" ref="DQ115:DQ178" si="207">CS115</f>
        <v>119</v>
      </c>
      <c r="DR115" s="18">
        <f>'Ohio Intensities'!V115</f>
        <v>1.6475334361017659</v>
      </c>
      <c r="DS115" s="17">
        <f>Design!$I$24*'Area A'!DR115*Design!$I$23</f>
        <v>2.8337575100950394</v>
      </c>
      <c r="DT115" s="18">
        <v>0</v>
      </c>
      <c r="DU115" s="18">
        <v>0</v>
      </c>
      <c r="DV115" s="18">
        <f>Design!$I$22</f>
        <v>10</v>
      </c>
      <c r="DW115" s="18">
        <f t="shared" ref="DW115:DW178" si="208">DS115</f>
        <v>2.8337575100950394</v>
      </c>
      <c r="DX115" s="18">
        <f t="shared" ref="DX115:DX178" si="209">DQ115</f>
        <v>119</v>
      </c>
      <c r="DY115" s="18">
        <f t="shared" ref="DY115:DY178" si="210">DW115</f>
        <v>2.8337575100950394</v>
      </c>
      <c r="DZ115" s="18">
        <f t="shared" ref="DZ115:DZ178" si="211">DV115+DX115</f>
        <v>129</v>
      </c>
      <c r="EA115" s="18">
        <v>0</v>
      </c>
      <c r="EB115" s="18" t="str">
        <f t="shared" si="150"/>
        <v>N/A</v>
      </c>
      <c r="EC115" s="18">
        <f t="shared" ref="EC115:EC178" si="212">(EA115-DY115)/(DZ115-DX115)</f>
        <v>-0.28337575100950396</v>
      </c>
      <c r="ED115" s="16">
        <f t="shared" ref="ED115:ED178" si="213">DY115-EC115*DX115</f>
        <v>36.555471880226008</v>
      </c>
      <c r="EE115" s="17">
        <f>(Design!$N$72-'Area A'!ED115)/'Area A'!EC115</f>
        <v>118.94268214606542</v>
      </c>
      <c r="EF115" s="18">
        <v>0</v>
      </c>
      <c r="EG115" s="18">
        <v>0</v>
      </c>
      <c r="EH115" s="18">
        <f t="shared" ref="EH115:EH178" si="214">EE115</f>
        <v>118.94268214606542</v>
      </c>
      <c r="EI115" s="18">
        <f t="shared" si="154"/>
        <v>119</v>
      </c>
      <c r="EJ115" s="18">
        <f>Design!$N$72</f>
        <v>2.85</v>
      </c>
      <c r="EK115" s="18">
        <f t="shared" ref="EK115:EK178" si="215">DZ115</f>
        <v>129</v>
      </c>
      <c r="EL115" s="18">
        <v>0</v>
      </c>
      <c r="EM115" s="16">
        <f t="shared" ref="EM115:EM178" si="216">(0.5*EH115*EJ115+0.5*(EK115-EH115)*EJ115)*60</f>
        <v>11029.500000000002</v>
      </c>
      <c r="EN115" s="19" t="str">
        <f t="shared" si="157"/>
        <v>N/A</v>
      </c>
      <c r="EO115" s="19">
        <f t="shared" ref="EO115:EO178" si="217">DQ115</f>
        <v>119</v>
      </c>
    </row>
    <row r="116" spans="1:145" x14ac:dyDescent="0.25">
      <c r="A116" s="68">
        <f t="shared" si="159"/>
        <v>120</v>
      </c>
      <c r="B116" s="18">
        <f>'Ohio Intensities'!B116</f>
        <v>0.71038696407794744</v>
      </c>
      <c r="C116" s="17">
        <f>Design!$I$24*'Area A'!B116*Design!$I$23</f>
        <v>1.2218655782140704</v>
      </c>
      <c r="D116" s="18">
        <v>0</v>
      </c>
      <c r="E116" s="18">
        <v>0</v>
      </c>
      <c r="F116" s="18">
        <f>Design!$I$22</f>
        <v>10</v>
      </c>
      <c r="G116" s="18">
        <f t="shared" si="162"/>
        <v>1.2218655782140704</v>
      </c>
      <c r="H116" s="18">
        <f t="shared" si="163"/>
        <v>120</v>
      </c>
      <c r="I116" s="18">
        <f t="shared" si="164"/>
        <v>1.2218655782140704</v>
      </c>
      <c r="J116" s="18">
        <f t="shared" si="165"/>
        <v>130</v>
      </c>
      <c r="K116" s="18">
        <v>0</v>
      </c>
      <c r="L116" s="18" t="str">
        <f t="shared" si="87"/>
        <v>N/A</v>
      </c>
      <c r="M116" s="18">
        <f t="shared" si="166"/>
        <v>-0.12218655782140704</v>
      </c>
      <c r="N116" s="16">
        <f t="shared" si="167"/>
        <v>15.884252516782915</v>
      </c>
      <c r="O116" s="17">
        <f>(Design!$N$67-'Area A'!N116)/'Area A'!M116</f>
        <v>113.22237702287705</v>
      </c>
      <c r="P116" s="18">
        <v>0</v>
      </c>
      <c r="Q116" s="18">
        <v>0</v>
      </c>
      <c r="R116" s="18">
        <f t="shared" si="168"/>
        <v>113.22237702287705</v>
      </c>
      <c r="S116" s="18">
        <f t="shared" si="91"/>
        <v>120</v>
      </c>
      <c r="T116" s="18">
        <f>Design!$N$67</f>
        <v>2.0499999999999998</v>
      </c>
      <c r="U116" s="18">
        <f t="shared" si="160"/>
        <v>130</v>
      </c>
      <c r="V116" s="18">
        <v>0</v>
      </c>
      <c r="W116" s="16">
        <f t="shared" si="92"/>
        <v>7995</v>
      </c>
      <c r="X116" s="19" t="str">
        <f t="shared" si="93"/>
        <v>N/A</v>
      </c>
      <c r="Y116" s="68">
        <f t="shared" si="161"/>
        <v>120</v>
      </c>
      <c r="Z116" s="18">
        <f>'Ohio Intensities'!F116</f>
        <v>0.90382573434833335</v>
      </c>
      <c r="AA116" s="17">
        <f>Design!$I$24*'Area A'!Z116*Design!$I$23</f>
        <v>1.5545802630791343</v>
      </c>
      <c r="AB116" s="18">
        <v>0</v>
      </c>
      <c r="AC116" s="18">
        <v>0</v>
      </c>
      <c r="AD116" s="18">
        <f>Design!$I$22</f>
        <v>10</v>
      </c>
      <c r="AE116" s="18">
        <f t="shared" si="169"/>
        <v>1.5545802630791343</v>
      </c>
      <c r="AF116" s="18">
        <f t="shared" si="170"/>
        <v>120</v>
      </c>
      <c r="AG116" s="18">
        <f t="shared" si="171"/>
        <v>1.5545802630791343</v>
      </c>
      <c r="AH116" s="18">
        <f t="shared" si="172"/>
        <v>130</v>
      </c>
      <c r="AI116" s="18">
        <v>0</v>
      </c>
      <c r="AJ116" s="18" t="str">
        <f t="shared" si="98"/>
        <v>N/A</v>
      </c>
      <c r="AK116" s="18">
        <f t="shared" si="173"/>
        <v>-0.15545802630791344</v>
      </c>
      <c r="AL116" s="16">
        <f t="shared" si="174"/>
        <v>20.209543420028748</v>
      </c>
      <c r="AM116" s="17">
        <f>(Design!$N$68-'Area A'!AL116)/'Area A'!AK116</f>
        <v>113.91848874339698</v>
      </c>
      <c r="AN116" s="18">
        <v>0</v>
      </c>
      <c r="AO116" s="18">
        <v>0</v>
      </c>
      <c r="AP116" s="18">
        <f t="shared" si="175"/>
        <v>113.91848874339698</v>
      </c>
      <c r="AQ116" s="18">
        <f t="shared" si="102"/>
        <v>120</v>
      </c>
      <c r="AR116" s="18">
        <f>Design!$N$68</f>
        <v>2.5</v>
      </c>
      <c r="AS116" s="18">
        <f t="shared" si="176"/>
        <v>130</v>
      </c>
      <c r="AT116" s="18">
        <v>0</v>
      </c>
      <c r="AU116" s="16">
        <f t="shared" si="104"/>
        <v>9750</v>
      </c>
      <c r="AV116" s="19" t="str">
        <f t="shared" si="105"/>
        <v>N/A</v>
      </c>
      <c r="AW116" s="68">
        <f t="shared" si="177"/>
        <v>120</v>
      </c>
      <c r="AX116" s="18">
        <f>'Ohio Intensities'!J116</f>
        <v>1.0582037695565614</v>
      </c>
      <c r="AY116" s="17">
        <f>Design!$I$24*'Area A'!AX116*Design!$I$23</f>
        <v>1.8201104836372868</v>
      </c>
      <c r="AZ116" s="18">
        <v>0</v>
      </c>
      <c r="BA116" s="18">
        <v>0</v>
      </c>
      <c r="BB116" s="18">
        <f>Design!$I$22</f>
        <v>10</v>
      </c>
      <c r="BC116" s="18">
        <f t="shared" si="178"/>
        <v>1.8201104836372868</v>
      </c>
      <c r="BD116" s="18">
        <f t="shared" si="179"/>
        <v>120</v>
      </c>
      <c r="BE116" s="18">
        <f t="shared" si="180"/>
        <v>1.8201104836372868</v>
      </c>
      <c r="BF116" s="18">
        <f t="shared" si="181"/>
        <v>130</v>
      </c>
      <c r="BG116" s="18">
        <v>0</v>
      </c>
      <c r="BH116" s="18" t="str">
        <f t="shared" si="111"/>
        <v>N/A</v>
      </c>
      <c r="BI116" s="18">
        <f t="shared" si="182"/>
        <v>-0.18201104836372867</v>
      </c>
      <c r="BJ116" s="16">
        <f t="shared" si="183"/>
        <v>23.661436287284726</v>
      </c>
      <c r="BK116" s="17">
        <f>(Design!$N$69-'Area A'!BJ116)/'Area A'!BI116</f>
        <v>114.34160988785364</v>
      </c>
      <c r="BL116" s="18">
        <v>0</v>
      </c>
      <c r="BM116" s="18">
        <v>0</v>
      </c>
      <c r="BN116" s="18">
        <f t="shared" si="184"/>
        <v>114.34160988785364</v>
      </c>
      <c r="BO116" s="18">
        <f t="shared" si="115"/>
        <v>120</v>
      </c>
      <c r="BP116" s="18">
        <f>Design!$N$69</f>
        <v>2.85</v>
      </c>
      <c r="BQ116" s="18">
        <f t="shared" si="185"/>
        <v>130</v>
      </c>
      <c r="BR116" s="18">
        <v>0</v>
      </c>
      <c r="BS116" s="16">
        <f t="shared" si="186"/>
        <v>11115</v>
      </c>
      <c r="BT116" s="19" t="str">
        <f t="shared" si="118"/>
        <v>N/A</v>
      </c>
      <c r="BU116" s="68">
        <f t="shared" si="187"/>
        <v>120</v>
      </c>
      <c r="BV116" s="18">
        <f>'Ohio Intensities'!N116</f>
        <v>1.2761374295849348</v>
      </c>
      <c r="BW116" s="17">
        <f>Design!$I$24*'Area A'!BV116*Design!$I$23</f>
        <v>2.1949563788860891</v>
      </c>
      <c r="BX116" s="18">
        <v>0</v>
      </c>
      <c r="BY116" s="18">
        <v>0</v>
      </c>
      <c r="BZ116" s="18">
        <f>Design!$I$22</f>
        <v>10</v>
      </c>
      <c r="CA116" s="18">
        <f t="shared" si="188"/>
        <v>2.1949563788860891</v>
      </c>
      <c r="CB116" s="18">
        <f t="shared" si="189"/>
        <v>120</v>
      </c>
      <c r="CC116" s="18">
        <f t="shared" si="190"/>
        <v>2.1949563788860891</v>
      </c>
      <c r="CD116" s="18">
        <f t="shared" si="191"/>
        <v>130</v>
      </c>
      <c r="CE116" s="18">
        <v>0</v>
      </c>
      <c r="CF116" s="18" t="str">
        <f t="shared" si="124"/>
        <v>N/A</v>
      </c>
      <c r="CG116" s="18">
        <f t="shared" si="192"/>
        <v>-0.2194956378886089</v>
      </c>
      <c r="CH116" s="16">
        <f t="shared" si="193"/>
        <v>28.534432925519159</v>
      </c>
      <c r="CI116" s="17">
        <f>(Design!$N$70-'Area A'!CH116)/'Area A'!CG116</f>
        <v>117.01568729376601</v>
      </c>
      <c r="CJ116" s="18">
        <v>0</v>
      </c>
      <c r="CK116" s="18">
        <v>0</v>
      </c>
      <c r="CL116" s="18">
        <f t="shared" si="194"/>
        <v>117.01568729376601</v>
      </c>
      <c r="CM116" s="18">
        <f t="shared" si="128"/>
        <v>120</v>
      </c>
      <c r="CN116" s="18">
        <f>Design!$N$70</f>
        <v>2.85</v>
      </c>
      <c r="CO116" s="18">
        <f t="shared" si="195"/>
        <v>130</v>
      </c>
      <c r="CP116" s="18">
        <v>0</v>
      </c>
      <c r="CQ116" s="16">
        <f t="shared" si="196"/>
        <v>11115.000000000002</v>
      </c>
      <c r="CR116" s="19" t="str">
        <f t="shared" si="131"/>
        <v>N/A</v>
      </c>
      <c r="CS116" s="68">
        <f t="shared" si="197"/>
        <v>120</v>
      </c>
      <c r="CT116" s="18">
        <f>'Ohio Intensities'!R116</f>
        <v>1.4538552946715635</v>
      </c>
      <c r="CU116" s="17">
        <f>Design!$I$24*'Area A'!CT116*Design!$I$23</f>
        <v>2.5006311068350908</v>
      </c>
      <c r="CV116" s="18">
        <v>0</v>
      </c>
      <c r="CW116" s="18">
        <v>0</v>
      </c>
      <c r="CX116" s="18">
        <f>Design!$I$22</f>
        <v>10</v>
      </c>
      <c r="CY116" s="18">
        <f t="shared" si="198"/>
        <v>2.5006311068350908</v>
      </c>
      <c r="CZ116" s="18">
        <f t="shared" si="199"/>
        <v>120</v>
      </c>
      <c r="DA116" s="18">
        <f t="shared" si="200"/>
        <v>2.5006311068350908</v>
      </c>
      <c r="DB116" s="18">
        <f t="shared" si="201"/>
        <v>130</v>
      </c>
      <c r="DC116" s="18">
        <v>0</v>
      </c>
      <c r="DD116" s="18" t="str">
        <f t="shared" si="137"/>
        <v>N/A</v>
      </c>
      <c r="DE116" s="18">
        <f t="shared" si="202"/>
        <v>-0.25006311068350906</v>
      </c>
      <c r="DF116" s="16">
        <f t="shared" si="203"/>
        <v>32.508204388856178</v>
      </c>
      <c r="DG116" s="17">
        <f>(Design!$N$71-'Area A'!DF116)/'Area A'!DE116</f>
        <v>118.60287712085976</v>
      </c>
      <c r="DH116" s="18">
        <v>0</v>
      </c>
      <c r="DI116" s="18">
        <v>0</v>
      </c>
      <c r="DJ116" s="18">
        <f t="shared" si="204"/>
        <v>118.60287712085976</v>
      </c>
      <c r="DK116" s="18">
        <f t="shared" si="141"/>
        <v>120</v>
      </c>
      <c r="DL116" s="18">
        <f>Design!$N$71</f>
        <v>2.85</v>
      </c>
      <c r="DM116" s="18">
        <f t="shared" si="205"/>
        <v>130</v>
      </c>
      <c r="DN116" s="18">
        <v>0</v>
      </c>
      <c r="DO116" s="16">
        <f t="shared" si="206"/>
        <v>11115</v>
      </c>
      <c r="DP116" s="19" t="str">
        <f t="shared" si="144"/>
        <v>N/A</v>
      </c>
      <c r="DQ116" s="68">
        <f t="shared" si="207"/>
        <v>120</v>
      </c>
      <c r="DR116" s="18">
        <f>'Ohio Intensities'!V116</f>
        <v>1.6380053533400518</v>
      </c>
      <c r="DS116" s="17">
        <f>Design!$I$24*'Area A'!DR116*Design!$I$23</f>
        <v>2.8173692077448909</v>
      </c>
      <c r="DT116" s="18">
        <v>0</v>
      </c>
      <c r="DU116" s="18">
        <v>0</v>
      </c>
      <c r="DV116" s="18">
        <f>Design!$I$22</f>
        <v>10</v>
      </c>
      <c r="DW116" s="18">
        <f t="shared" si="208"/>
        <v>2.8173692077448909</v>
      </c>
      <c r="DX116" s="18">
        <f t="shared" si="209"/>
        <v>120</v>
      </c>
      <c r="DY116" s="18">
        <f t="shared" si="210"/>
        <v>2.8173692077448909</v>
      </c>
      <c r="DZ116" s="18">
        <f t="shared" si="211"/>
        <v>130</v>
      </c>
      <c r="EA116" s="18">
        <v>0</v>
      </c>
      <c r="EB116" s="18" t="str">
        <f t="shared" si="150"/>
        <v>N/A</v>
      </c>
      <c r="EC116" s="18">
        <f t="shared" si="212"/>
        <v>-0.28173692077448909</v>
      </c>
      <c r="ED116" s="16">
        <f t="shared" si="213"/>
        <v>36.625799700683579</v>
      </c>
      <c r="EE116" s="17">
        <f>(Design!$N$72-'Area A'!ED116)/'Area A'!EC116</f>
        <v>119.88417992158993</v>
      </c>
      <c r="EF116" s="18">
        <v>0</v>
      </c>
      <c r="EG116" s="18">
        <v>0</v>
      </c>
      <c r="EH116" s="18">
        <f t="shared" si="214"/>
        <v>119.88417992158993</v>
      </c>
      <c r="EI116" s="18">
        <f t="shared" si="154"/>
        <v>120</v>
      </c>
      <c r="EJ116" s="18">
        <f>Design!$N$72</f>
        <v>2.85</v>
      </c>
      <c r="EK116" s="18">
        <f t="shared" si="215"/>
        <v>130</v>
      </c>
      <c r="EL116" s="18">
        <v>0</v>
      </c>
      <c r="EM116" s="16">
        <f t="shared" si="216"/>
        <v>11115</v>
      </c>
      <c r="EN116" s="19" t="str">
        <f t="shared" si="157"/>
        <v>N/A</v>
      </c>
      <c r="EO116" s="19">
        <f t="shared" si="217"/>
        <v>120</v>
      </c>
    </row>
    <row r="117" spans="1:145" x14ac:dyDescent="0.25">
      <c r="A117" s="68">
        <f t="shared" si="159"/>
        <v>121</v>
      </c>
      <c r="B117" s="18">
        <f>'Ohio Intensities'!B117</f>
        <v>0.70569039251926546</v>
      </c>
      <c r="C117" s="17">
        <f>Design!$I$24*'Area A'!B117*Design!$I$23</f>
        <v>1.2137874751331375</v>
      </c>
      <c r="D117" s="18">
        <v>0</v>
      </c>
      <c r="E117" s="18">
        <v>0</v>
      </c>
      <c r="F117" s="18">
        <f>Design!$I$22</f>
        <v>10</v>
      </c>
      <c r="G117" s="18">
        <f t="shared" si="162"/>
        <v>1.2137874751331375</v>
      </c>
      <c r="H117" s="18">
        <f t="shared" si="163"/>
        <v>121</v>
      </c>
      <c r="I117" s="18">
        <f t="shared" si="164"/>
        <v>1.2137874751331375</v>
      </c>
      <c r="J117" s="18">
        <f t="shared" si="165"/>
        <v>131</v>
      </c>
      <c r="K117" s="18">
        <v>0</v>
      </c>
      <c r="L117" s="18" t="str">
        <f t="shared" si="87"/>
        <v>N/A</v>
      </c>
      <c r="M117" s="18">
        <f t="shared" si="166"/>
        <v>-0.12137874751331375</v>
      </c>
      <c r="N117" s="16">
        <f t="shared" si="167"/>
        <v>15.900615924244102</v>
      </c>
      <c r="O117" s="17">
        <f>(Design!$N$67-'Area A'!N117)/'Area A'!M117</f>
        <v>114.11071713954588</v>
      </c>
      <c r="P117" s="18">
        <v>0</v>
      </c>
      <c r="Q117" s="18">
        <v>0</v>
      </c>
      <c r="R117" s="18">
        <f t="shared" si="168"/>
        <v>114.11071713954588</v>
      </c>
      <c r="S117" s="18">
        <f t="shared" si="91"/>
        <v>121</v>
      </c>
      <c r="T117" s="18">
        <f>Design!$N$67</f>
        <v>2.0499999999999998</v>
      </c>
      <c r="U117" s="18">
        <f t="shared" si="160"/>
        <v>131</v>
      </c>
      <c r="V117" s="18">
        <v>0</v>
      </c>
      <c r="W117" s="16">
        <f t="shared" si="92"/>
        <v>8056.4999999999982</v>
      </c>
      <c r="X117" s="19" t="str">
        <f t="shared" si="93"/>
        <v>N/A</v>
      </c>
      <c r="Y117" s="68">
        <f t="shared" si="161"/>
        <v>121</v>
      </c>
      <c r="Z117" s="18">
        <f>'Ohio Intensities'!F117</f>
        <v>0.89796216431709541</v>
      </c>
      <c r="AA117" s="17">
        <f>Design!$I$24*'Area A'!Z117*Design!$I$23</f>
        <v>1.544494922625405</v>
      </c>
      <c r="AB117" s="18">
        <v>0</v>
      </c>
      <c r="AC117" s="18">
        <v>0</v>
      </c>
      <c r="AD117" s="18">
        <f>Design!$I$22</f>
        <v>10</v>
      </c>
      <c r="AE117" s="18">
        <f t="shared" si="169"/>
        <v>1.544494922625405</v>
      </c>
      <c r="AF117" s="18">
        <f t="shared" si="170"/>
        <v>121</v>
      </c>
      <c r="AG117" s="18">
        <f t="shared" si="171"/>
        <v>1.544494922625405</v>
      </c>
      <c r="AH117" s="18">
        <f t="shared" si="172"/>
        <v>131</v>
      </c>
      <c r="AI117" s="18">
        <v>0</v>
      </c>
      <c r="AJ117" s="18" t="str">
        <f t="shared" si="98"/>
        <v>N/A</v>
      </c>
      <c r="AK117" s="18">
        <f t="shared" si="173"/>
        <v>-0.15444949226254051</v>
      </c>
      <c r="AL117" s="16">
        <f t="shared" si="174"/>
        <v>20.232883486392804</v>
      </c>
      <c r="AM117" s="17">
        <f>(Design!$N$68-'Area A'!AL117)/'Area A'!AK117</f>
        <v>114.81347867592608</v>
      </c>
      <c r="AN117" s="18">
        <v>0</v>
      </c>
      <c r="AO117" s="18">
        <v>0</v>
      </c>
      <c r="AP117" s="18">
        <f t="shared" si="175"/>
        <v>114.81347867592608</v>
      </c>
      <c r="AQ117" s="18">
        <f t="shared" si="102"/>
        <v>121</v>
      </c>
      <c r="AR117" s="18">
        <f>Design!$N$68</f>
        <v>2.5</v>
      </c>
      <c r="AS117" s="18">
        <f t="shared" si="176"/>
        <v>131</v>
      </c>
      <c r="AT117" s="18">
        <v>0</v>
      </c>
      <c r="AU117" s="16">
        <f t="shared" si="104"/>
        <v>9825</v>
      </c>
      <c r="AV117" s="19" t="str">
        <f t="shared" si="105"/>
        <v>N/A</v>
      </c>
      <c r="AW117" s="68">
        <f t="shared" si="177"/>
        <v>121</v>
      </c>
      <c r="AX117" s="18">
        <f>'Ohio Intensities'!J117</f>
        <v>1.0514496605090684</v>
      </c>
      <c r="AY117" s="17">
        <f>Design!$I$24*'Area A'!AX117*Design!$I$23</f>
        <v>1.8084934160755988</v>
      </c>
      <c r="AZ117" s="18">
        <v>0</v>
      </c>
      <c r="BA117" s="18">
        <v>0</v>
      </c>
      <c r="BB117" s="18">
        <f>Design!$I$22</f>
        <v>10</v>
      </c>
      <c r="BC117" s="18">
        <f t="shared" si="178"/>
        <v>1.8084934160755988</v>
      </c>
      <c r="BD117" s="18">
        <f t="shared" si="179"/>
        <v>121</v>
      </c>
      <c r="BE117" s="18">
        <f t="shared" si="180"/>
        <v>1.8084934160755988</v>
      </c>
      <c r="BF117" s="18">
        <f t="shared" si="181"/>
        <v>131</v>
      </c>
      <c r="BG117" s="18">
        <v>0</v>
      </c>
      <c r="BH117" s="18" t="str">
        <f t="shared" si="111"/>
        <v>N/A</v>
      </c>
      <c r="BI117" s="18">
        <f t="shared" si="182"/>
        <v>-0.18084934160755989</v>
      </c>
      <c r="BJ117" s="16">
        <f t="shared" si="183"/>
        <v>23.691263750590345</v>
      </c>
      <c r="BK117" s="17">
        <f>(Design!$N$69-'Area A'!BJ117)/'Area A'!BI117</f>
        <v>115.24102639983919</v>
      </c>
      <c r="BL117" s="18">
        <v>0</v>
      </c>
      <c r="BM117" s="18">
        <v>0</v>
      </c>
      <c r="BN117" s="18">
        <f t="shared" si="184"/>
        <v>115.24102639983919</v>
      </c>
      <c r="BO117" s="18">
        <f t="shared" si="115"/>
        <v>121</v>
      </c>
      <c r="BP117" s="18">
        <f>Design!$N$69</f>
        <v>2.85</v>
      </c>
      <c r="BQ117" s="18">
        <f t="shared" si="185"/>
        <v>131</v>
      </c>
      <c r="BR117" s="18">
        <v>0</v>
      </c>
      <c r="BS117" s="16">
        <f t="shared" si="186"/>
        <v>11200.499999999998</v>
      </c>
      <c r="BT117" s="19" t="str">
        <f t="shared" si="118"/>
        <v>N/A</v>
      </c>
      <c r="BU117" s="68">
        <f t="shared" si="187"/>
        <v>121</v>
      </c>
      <c r="BV117" s="18">
        <f>'Ohio Intensities'!N117</f>
        <v>1.2682912885424416</v>
      </c>
      <c r="BW117" s="17">
        <f>Design!$I$24*'Area A'!BV117*Design!$I$23</f>
        <v>2.1814610162930008</v>
      </c>
      <c r="BX117" s="18">
        <v>0</v>
      </c>
      <c r="BY117" s="18">
        <v>0</v>
      </c>
      <c r="BZ117" s="18">
        <f>Design!$I$22</f>
        <v>10</v>
      </c>
      <c r="CA117" s="18">
        <f t="shared" si="188"/>
        <v>2.1814610162930008</v>
      </c>
      <c r="CB117" s="18">
        <f t="shared" si="189"/>
        <v>121</v>
      </c>
      <c r="CC117" s="18">
        <f t="shared" si="190"/>
        <v>2.1814610162930008</v>
      </c>
      <c r="CD117" s="18">
        <f t="shared" si="191"/>
        <v>131</v>
      </c>
      <c r="CE117" s="18">
        <v>0</v>
      </c>
      <c r="CF117" s="18" t="str">
        <f t="shared" si="124"/>
        <v>N/A</v>
      </c>
      <c r="CG117" s="18">
        <f t="shared" si="192"/>
        <v>-0.21814610162930009</v>
      </c>
      <c r="CH117" s="16">
        <f t="shared" si="193"/>
        <v>28.577139313438312</v>
      </c>
      <c r="CI117" s="17">
        <f>(Design!$N$70-'Area A'!CH117)/'Area A'!CG117</f>
        <v>117.93536130733584</v>
      </c>
      <c r="CJ117" s="18">
        <v>0</v>
      </c>
      <c r="CK117" s="18">
        <v>0</v>
      </c>
      <c r="CL117" s="18">
        <f t="shared" si="194"/>
        <v>117.93536130733584</v>
      </c>
      <c r="CM117" s="18">
        <f t="shared" si="128"/>
        <v>121</v>
      </c>
      <c r="CN117" s="18">
        <f>Design!$N$70</f>
        <v>2.85</v>
      </c>
      <c r="CO117" s="18">
        <f t="shared" si="195"/>
        <v>131</v>
      </c>
      <c r="CP117" s="18">
        <v>0</v>
      </c>
      <c r="CQ117" s="16">
        <f t="shared" si="196"/>
        <v>11200.5</v>
      </c>
      <c r="CR117" s="19" t="str">
        <f t="shared" si="131"/>
        <v>N/A</v>
      </c>
      <c r="CS117" s="68">
        <f t="shared" si="197"/>
        <v>121</v>
      </c>
      <c r="CT117" s="18">
        <f>'Ohio Intensities'!R117</f>
        <v>1.4452187986661842</v>
      </c>
      <c r="CU117" s="17">
        <f>Design!$I$24*'Area A'!CT117*Design!$I$23</f>
        <v>2.4857763337058385</v>
      </c>
      <c r="CV117" s="18">
        <v>0</v>
      </c>
      <c r="CW117" s="18">
        <v>0</v>
      </c>
      <c r="CX117" s="18">
        <f>Design!$I$22</f>
        <v>10</v>
      </c>
      <c r="CY117" s="18">
        <f t="shared" si="198"/>
        <v>2.4857763337058385</v>
      </c>
      <c r="CZ117" s="18">
        <f t="shared" si="199"/>
        <v>121</v>
      </c>
      <c r="DA117" s="18">
        <f t="shared" si="200"/>
        <v>2.4857763337058385</v>
      </c>
      <c r="DB117" s="18">
        <f t="shared" si="201"/>
        <v>131</v>
      </c>
      <c r="DC117" s="18">
        <v>0</v>
      </c>
      <c r="DD117" s="18" t="str">
        <f t="shared" si="137"/>
        <v>N/A</v>
      </c>
      <c r="DE117" s="18">
        <f t="shared" si="202"/>
        <v>-0.24857763337058386</v>
      </c>
      <c r="DF117" s="16">
        <f t="shared" si="203"/>
        <v>32.563669971546481</v>
      </c>
      <c r="DG117" s="17">
        <f>(Design!$N$71-'Area A'!DF117)/'Area A'!DE117</f>
        <v>119.53476895183415</v>
      </c>
      <c r="DH117" s="18">
        <v>0</v>
      </c>
      <c r="DI117" s="18">
        <v>0</v>
      </c>
      <c r="DJ117" s="18">
        <f t="shared" si="204"/>
        <v>119.53476895183415</v>
      </c>
      <c r="DK117" s="18">
        <f t="shared" si="141"/>
        <v>121</v>
      </c>
      <c r="DL117" s="18">
        <f>Design!$N$71</f>
        <v>2.85</v>
      </c>
      <c r="DM117" s="18">
        <f t="shared" si="205"/>
        <v>131</v>
      </c>
      <c r="DN117" s="18">
        <v>0</v>
      </c>
      <c r="DO117" s="16">
        <f t="shared" si="206"/>
        <v>11200.5</v>
      </c>
      <c r="DP117" s="19" t="str">
        <f t="shared" si="144"/>
        <v>N/A</v>
      </c>
      <c r="DQ117" s="68">
        <f t="shared" si="207"/>
        <v>121</v>
      </c>
      <c r="DR117" s="18">
        <f>'Ohio Intensities'!V117</f>
        <v>1.6286044793911298</v>
      </c>
      <c r="DS117" s="17">
        <f>Design!$I$24*'Area A'!DR117*Design!$I$23</f>
        <v>2.801199704552745</v>
      </c>
      <c r="DT117" s="18">
        <v>0</v>
      </c>
      <c r="DU117" s="18">
        <v>0</v>
      </c>
      <c r="DV117" s="18">
        <f>Design!$I$22</f>
        <v>10</v>
      </c>
      <c r="DW117" s="18">
        <f t="shared" si="208"/>
        <v>2.801199704552745</v>
      </c>
      <c r="DX117" s="18">
        <f t="shared" si="209"/>
        <v>121</v>
      </c>
      <c r="DY117" s="18">
        <f t="shared" si="210"/>
        <v>2.801199704552745</v>
      </c>
      <c r="DZ117" s="18">
        <f t="shared" si="211"/>
        <v>131</v>
      </c>
      <c r="EA117" s="18">
        <v>0</v>
      </c>
      <c r="EB117" s="18" t="str">
        <f t="shared" si="150"/>
        <v>N/A</v>
      </c>
      <c r="EC117" s="18">
        <f t="shared" si="212"/>
        <v>-0.28011997045527448</v>
      </c>
      <c r="ED117" s="16">
        <f t="shared" si="213"/>
        <v>36.695716129640957</v>
      </c>
      <c r="EE117" s="17">
        <f>(Design!$N$72-'Area A'!ED117)/'Area A'!EC117</f>
        <v>120.82578787450269</v>
      </c>
      <c r="EF117" s="18">
        <v>0</v>
      </c>
      <c r="EG117" s="18">
        <v>0</v>
      </c>
      <c r="EH117" s="18">
        <f t="shared" si="214"/>
        <v>120.82578787450269</v>
      </c>
      <c r="EI117" s="18">
        <f t="shared" si="154"/>
        <v>121</v>
      </c>
      <c r="EJ117" s="18">
        <f>Design!$N$72</f>
        <v>2.85</v>
      </c>
      <c r="EK117" s="18">
        <f t="shared" si="215"/>
        <v>131</v>
      </c>
      <c r="EL117" s="18">
        <v>0</v>
      </c>
      <c r="EM117" s="16">
        <f t="shared" si="216"/>
        <v>11200.5</v>
      </c>
      <c r="EN117" s="19" t="str">
        <f t="shared" si="157"/>
        <v>N/A</v>
      </c>
      <c r="EO117" s="19">
        <f t="shared" si="217"/>
        <v>121</v>
      </c>
    </row>
    <row r="118" spans="1:145" x14ac:dyDescent="0.25">
      <c r="A118" s="68">
        <f t="shared" si="159"/>
        <v>122</v>
      </c>
      <c r="B118" s="18">
        <f>'Ohio Intensities'!B118</f>
        <v>0.70106050527358954</v>
      </c>
      <c r="C118" s="17">
        <f>Design!$I$24*'Area A'!B118*Design!$I$23</f>
        <v>1.2058240690705748</v>
      </c>
      <c r="D118" s="18">
        <v>0</v>
      </c>
      <c r="E118" s="18">
        <v>0</v>
      </c>
      <c r="F118" s="18">
        <f>Design!$I$22</f>
        <v>10</v>
      </c>
      <c r="G118" s="18">
        <f t="shared" si="162"/>
        <v>1.2058240690705748</v>
      </c>
      <c r="H118" s="18">
        <f t="shared" si="163"/>
        <v>122</v>
      </c>
      <c r="I118" s="18">
        <f t="shared" si="164"/>
        <v>1.2058240690705748</v>
      </c>
      <c r="J118" s="18">
        <f t="shared" si="165"/>
        <v>132</v>
      </c>
      <c r="K118" s="18">
        <v>0</v>
      </c>
      <c r="L118" s="18" t="str">
        <f t="shared" si="87"/>
        <v>N/A</v>
      </c>
      <c r="M118" s="18">
        <f t="shared" si="166"/>
        <v>-0.12058240690705749</v>
      </c>
      <c r="N118" s="16">
        <f t="shared" si="167"/>
        <v>15.916877711731589</v>
      </c>
      <c r="O118" s="17">
        <f>(Design!$N$67-'Area A'!N118)/'Area A'!M118</f>
        <v>114.99917829986511</v>
      </c>
      <c r="P118" s="18">
        <v>0</v>
      </c>
      <c r="Q118" s="18">
        <v>0</v>
      </c>
      <c r="R118" s="18">
        <f t="shared" si="168"/>
        <v>114.99917829986511</v>
      </c>
      <c r="S118" s="18">
        <f t="shared" si="91"/>
        <v>122</v>
      </c>
      <c r="T118" s="18">
        <f>Design!$N$67</f>
        <v>2.0499999999999998</v>
      </c>
      <c r="U118" s="18">
        <f t="shared" si="160"/>
        <v>132</v>
      </c>
      <c r="V118" s="18">
        <v>0</v>
      </c>
      <c r="W118" s="16">
        <f t="shared" si="92"/>
        <v>8117.9999999999991</v>
      </c>
      <c r="X118" s="19" t="str">
        <f t="shared" si="93"/>
        <v>N/A</v>
      </c>
      <c r="Y118" s="68">
        <f t="shared" si="161"/>
        <v>122</v>
      </c>
      <c r="Z118" s="18">
        <f>'Ohio Intensities'!F118</f>
        <v>0.89218070852242515</v>
      </c>
      <c r="AA118" s="17">
        <f>Design!$I$24*'Area A'!Z118*Design!$I$23</f>
        <v>1.5345508186585721</v>
      </c>
      <c r="AB118" s="18">
        <v>0</v>
      </c>
      <c r="AC118" s="18">
        <v>0</v>
      </c>
      <c r="AD118" s="18">
        <f>Design!$I$22</f>
        <v>10</v>
      </c>
      <c r="AE118" s="18">
        <f t="shared" si="169"/>
        <v>1.5345508186585721</v>
      </c>
      <c r="AF118" s="18">
        <f t="shared" si="170"/>
        <v>122</v>
      </c>
      <c r="AG118" s="18">
        <f t="shared" si="171"/>
        <v>1.5345508186585721</v>
      </c>
      <c r="AH118" s="18">
        <f t="shared" si="172"/>
        <v>132</v>
      </c>
      <c r="AI118" s="18">
        <v>0</v>
      </c>
      <c r="AJ118" s="18" t="str">
        <f t="shared" si="98"/>
        <v>N/A</v>
      </c>
      <c r="AK118" s="18">
        <f t="shared" si="173"/>
        <v>-0.15345508186585721</v>
      </c>
      <c r="AL118" s="16">
        <f t="shared" si="174"/>
        <v>20.256070806293152</v>
      </c>
      <c r="AM118" s="17">
        <f>(Design!$N$68-'Area A'!AL118)/'Area A'!AK118</f>
        <v>115.70858775348101</v>
      </c>
      <c r="AN118" s="18">
        <v>0</v>
      </c>
      <c r="AO118" s="18">
        <v>0</v>
      </c>
      <c r="AP118" s="18">
        <f t="shared" si="175"/>
        <v>115.70858775348101</v>
      </c>
      <c r="AQ118" s="18">
        <f t="shared" si="102"/>
        <v>122</v>
      </c>
      <c r="AR118" s="18">
        <f>Design!$N$68</f>
        <v>2.5</v>
      </c>
      <c r="AS118" s="18">
        <f t="shared" si="176"/>
        <v>132</v>
      </c>
      <c r="AT118" s="18">
        <v>0</v>
      </c>
      <c r="AU118" s="16">
        <f t="shared" si="104"/>
        <v>9900</v>
      </c>
      <c r="AV118" s="19" t="str">
        <f t="shared" si="105"/>
        <v>N/A</v>
      </c>
      <c r="AW118" s="68">
        <f t="shared" si="177"/>
        <v>122</v>
      </c>
      <c r="AX118" s="18">
        <f>'Ohio Intensities'!J118</f>
        <v>1.0447891491278525</v>
      </c>
      <c r="AY118" s="17">
        <f>Design!$I$24*'Area A'!AX118*Design!$I$23</f>
        <v>1.7970373364999075</v>
      </c>
      <c r="AZ118" s="18">
        <v>0</v>
      </c>
      <c r="BA118" s="18">
        <v>0</v>
      </c>
      <c r="BB118" s="18">
        <f>Design!$I$22</f>
        <v>10</v>
      </c>
      <c r="BC118" s="18">
        <f t="shared" si="178"/>
        <v>1.7970373364999075</v>
      </c>
      <c r="BD118" s="18">
        <f t="shared" si="179"/>
        <v>122</v>
      </c>
      <c r="BE118" s="18">
        <f t="shared" si="180"/>
        <v>1.7970373364999075</v>
      </c>
      <c r="BF118" s="18">
        <f t="shared" si="181"/>
        <v>132</v>
      </c>
      <c r="BG118" s="18">
        <v>0</v>
      </c>
      <c r="BH118" s="18" t="str">
        <f t="shared" si="111"/>
        <v>N/A</v>
      </c>
      <c r="BI118" s="18">
        <f t="shared" si="182"/>
        <v>-0.17970373364999076</v>
      </c>
      <c r="BJ118" s="16">
        <f t="shared" si="183"/>
        <v>23.720892841798783</v>
      </c>
      <c r="BK118" s="17">
        <f>(Design!$N$69-'Area A'!BJ118)/'Area A'!BI118</f>
        <v>116.14056323642697</v>
      </c>
      <c r="BL118" s="18">
        <v>0</v>
      </c>
      <c r="BM118" s="18">
        <v>0</v>
      </c>
      <c r="BN118" s="18">
        <f t="shared" si="184"/>
        <v>116.14056323642697</v>
      </c>
      <c r="BO118" s="18">
        <f t="shared" si="115"/>
        <v>122</v>
      </c>
      <c r="BP118" s="18">
        <f>Design!$N$69</f>
        <v>2.85</v>
      </c>
      <c r="BQ118" s="18">
        <f t="shared" si="185"/>
        <v>132</v>
      </c>
      <c r="BR118" s="18">
        <v>0</v>
      </c>
      <c r="BS118" s="16">
        <f t="shared" si="186"/>
        <v>11286</v>
      </c>
      <c r="BT118" s="19" t="str">
        <f t="shared" si="118"/>
        <v>N/A</v>
      </c>
      <c r="BU118" s="68">
        <f t="shared" si="187"/>
        <v>122</v>
      </c>
      <c r="BV118" s="18">
        <f>'Ohio Intensities'!N118</f>
        <v>1.2605520610384233</v>
      </c>
      <c r="BW118" s="17">
        <f>Design!$I$24*'Area A'!BV118*Design!$I$23</f>
        <v>2.1681495449860897</v>
      </c>
      <c r="BX118" s="18">
        <v>0</v>
      </c>
      <c r="BY118" s="18">
        <v>0</v>
      </c>
      <c r="BZ118" s="18">
        <f>Design!$I$22</f>
        <v>10</v>
      </c>
      <c r="CA118" s="18">
        <f t="shared" si="188"/>
        <v>2.1681495449860897</v>
      </c>
      <c r="CB118" s="18">
        <f t="shared" si="189"/>
        <v>122</v>
      </c>
      <c r="CC118" s="18">
        <f t="shared" si="190"/>
        <v>2.1681495449860897</v>
      </c>
      <c r="CD118" s="18">
        <f t="shared" si="191"/>
        <v>132</v>
      </c>
      <c r="CE118" s="18">
        <v>0</v>
      </c>
      <c r="CF118" s="18" t="str">
        <f t="shared" si="124"/>
        <v>N/A</v>
      </c>
      <c r="CG118" s="18">
        <f t="shared" si="192"/>
        <v>-0.21681495449860896</v>
      </c>
      <c r="CH118" s="16">
        <f t="shared" si="193"/>
        <v>28.619573993816385</v>
      </c>
      <c r="CI118" s="17">
        <f>(Design!$N$70-'Area A'!CH118)/'Area A'!CG118</f>
        <v>118.85515025201694</v>
      </c>
      <c r="CJ118" s="18">
        <v>0</v>
      </c>
      <c r="CK118" s="18">
        <v>0</v>
      </c>
      <c r="CL118" s="18">
        <f t="shared" si="194"/>
        <v>118.85515025201694</v>
      </c>
      <c r="CM118" s="18">
        <f t="shared" si="128"/>
        <v>122</v>
      </c>
      <c r="CN118" s="18">
        <f>Design!$N$70</f>
        <v>2.85</v>
      </c>
      <c r="CO118" s="18">
        <f t="shared" si="195"/>
        <v>132</v>
      </c>
      <c r="CP118" s="18">
        <v>0</v>
      </c>
      <c r="CQ118" s="16">
        <f t="shared" si="196"/>
        <v>11286</v>
      </c>
      <c r="CR118" s="19" t="str">
        <f t="shared" si="131"/>
        <v>N/A</v>
      </c>
      <c r="CS118" s="68">
        <f t="shared" si="197"/>
        <v>122</v>
      </c>
      <c r="CT118" s="18">
        <f>'Ohio Intensities'!R118</f>
        <v>1.4366983322473703</v>
      </c>
      <c r="CU118" s="17">
        <f>Design!$I$24*'Area A'!CT118*Design!$I$23</f>
        <v>2.4711211314654786</v>
      </c>
      <c r="CV118" s="18">
        <v>0</v>
      </c>
      <c r="CW118" s="18">
        <v>0</v>
      </c>
      <c r="CX118" s="18">
        <f>Design!$I$22</f>
        <v>10</v>
      </c>
      <c r="CY118" s="18">
        <f t="shared" si="198"/>
        <v>2.4711211314654786</v>
      </c>
      <c r="CZ118" s="18">
        <f t="shared" si="199"/>
        <v>122</v>
      </c>
      <c r="DA118" s="18">
        <f t="shared" si="200"/>
        <v>2.4711211314654786</v>
      </c>
      <c r="DB118" s="18">
        <f t="shared" si="201"/>
        <v>132</v>
      </c>
      <c r="DC118" s="18">
        <v>0</v>
      </c>
      <c r="DD118" s="18" t="str">
        <f t="shared" si="137"/>
        <v>N/A</v>
      </c>
      <c r="DE118" s="18">
        <f t="shared" si="202"/>
        <v>-0.24711211314654785</v>
      </c>
      <c r="DF118" s="16">
        <f t="shared" si="203"/>
        <v>32.618798935344316</v>
      </c>
      <c r="DG118" s="17">
        <f>(Design!$N$71-'Area A'!DF118)/'Area A'!DE118</f>
        <v>120.46677338593341</v>
      </c>
      <c r="DH118" s="18">
        <v>0</v>
      </c>
      <c r="DI118" s="18">
        <v>0</v>
      </c>
      <c r="DJ118" s="18">
        <f t="shared" si="204"/>
        <v>120.46677338593341</v>
      </c>
      <c r="DK118" s="18">
        <f t="shared" si="141"/>
        <v>122</v>
      </c>
      <c r="DL118" s="18">
        <f>Design!$N$71</f>
        <v>2.85</v>
      </c>
      <c r="DM118" s="18">
        <f t="shared" si="205"/>
        <v>132</v>
      </c>
      <c r="DN118" s="18">
        <v>0</v>
      </c>
      <c r="DO118" s="16">
        <f t="shared" si="206"/>
        <v>11286</v>
      </c>
      <c r="DP118" s="19" t="str">
        <f t="shared" si="144"/>
        <v>N/A</v>
      </c>
      <c r="DQ118" s="68">
        <f t="shared" si="207"/>
        <v>122</v>
      </c>
      <c r="DR118" s="18">
        <f>'Ohio Intensities'!V118</f>
        <v>1.6193281677633511</v>
      </c>
      <c r="DS118" s="17">
        <f>Design!$I$24*'Area A'!DR118*Design!$I$23</f>
        <v>2.7852444485529655</v>
      </c>
      <c r="DT118" s="18">
        <v>0</v>
      </c>
      <c r="DU118" s="18">
        <v>0</v>
      </c>
      <c r="DV118" s="18">
        <f>Design!$I$22</f>
        <v>10</v>
      </c>
      <c r="DW118" s="18">
        <f t="shared" si="208"/>
        <v>2.7852444485529655</v>
      </c>
      <c r="DX118" s="18">
        <f t="shared" si="209"/>
        <v>122</v>
      </c>
      <c r="DY118" s="18">
        <f t="shared" si="210"/>
        <v>2.7852444485529655</v>
      </c>
      <c r="DZ118" s="18">
        <f t="shared" si="211"/>
        <v>132</v>
      </c>
      <c r="EA118" s="18">
        <v>0</v>
      </c>
      <c r="EB118" s="18" t="str">
        <f t="shared" si="150"/>
        <v>N/A</v>
      </c>
      <c r="EC118" s="18">
        <f t="shared" si="212"/>
        <v>-0.27852444485529654</v>
      </c>
      <c r="ED118" s="16">
        <f t="shared" si="213"/>
        <v>36.765226720899143</v>
      </c>
      <c r="EE118" s="17">
        <f>(Design!$N$72-'Area A'!ED118)/'Area A'!EC118</f>
        <v>121.76750496179723</v>
      </c>
      <c r="EF118" s="18">
        <v>0</v>
      </c>
      <c r="EG118" s="18">
        <v>0</v>
      </c>
      <c r="EH118" s="18">
        <f t="shared" si="214"/>
        <v>121.76750496179723</v>
      </c>
      <c r="EI118" s="18">
        <f t="shared" si="154"/>
        <v>122</v>
      </c>
      <c r="EJ118" s="18">
        <f>Design!$N$72</f>
        <v>2.85</v>
      </c>
      <c r="EK118" s="18">
        <f t="shared" si="215"/>
        <v>132</v>
      </c>
      <c r="EL118" s="18">
        <v>0</v>
      </c>
      <c r="EM118" s="16">
        <f t="shared" si="216"/>
        <v>11286</v>
      </c>
      <c r="EN118" s="19" t="str">
        <f t="shared" si="157"/>
        <v>N/A</v>
      </c>
      <c r="EO118" s="19">
        <f t="shared" si="217"/>
        <v>122</v>
      </c>
    </row>
    <row r="119" spans="1:145" x14ac:dyDescent="0.25">
      <c r="A119" s="68">
        <f t="shared" si="159"/>
        <v>123</v>
      </c>
      <c r="B119" s="18">
        <f>'Ohio Intensities'!B119</f>
        <v>0.69649585724370489</v>
      </c>
      <c r="C119" s="17">
        <f>Design!$I$24*'Area A'!B119*Design!$I$23</f>
        <v>1.1979728744591731</v>
      </c>
      <c r="D119" s="18">
        <v>0</v>
      </c>
      <c r="E119" s="18">
        <v>0</v>
      </c>
      <c r="F119" s="18">
        <f>Design!$I$22</f>
        <v>10</v>
      </c>
      <c r="G119" s="18">
        <f t="shared" si="162"/>
        <v>1.1979728744591731</v>
      </c>
      <c r="H119" s="18">
        <f t="shared" si="163"/>
        <v>123</v>
      </c>
      <c r="I119" s="18">
        <f t="shared" si="164"/>
        <v>1.1979728744591731</v>
      </c>
      <c r="J119" s="18">
        <f t="shared" si="165"/>
        <v>133</v>
      </c>
      <c r="K119" s="18">
        <v>0</v>
      </c>
      <c r="L119" s="18" t="str">
        <f t="shared" si="87"/>
        <v>N/A</v>
      </c>
      <c r="M119" s="18">
        <f t="shared" si="166"/>
        <v>-0.11979728744591731</v>
      </c>
      <c r="N119" s="16">
        <f t="shared" si="167"/>
        <v>15.933039230307003</v>
      </c>
      <c r="O119" s="17">
        <f>(Design!$N$67-'Area A'!N119)/'Area A'!M119</f>
        <v>115.88775945010045</v>
      </c>
      <c r="P119" s="18">
        <v>0</v>
      </c>
      <c r="Q119" s="18">
        <v>0</v>
      </c>
      <c r="R119" s="18">
        <f t="shared" si="168"/>
        <v>115.88775945010045</v>
      </c>
      <c r="S119" s="18">
        <f t="shared" si="91"/>
        <v>123</v>
      </c>
      <c r="T119" s="18">
        <f>Design!$N$67</f>
        <v>2.0499999999999998</v>
      </c>
      <c r="U119" s="18">
        <f t="shared" si="160"/>
        <v>133</v>
      </c>
      <c r="V119" s="18">
        <v>0</v>
      </c>
      <c r="W119" s="16">
        <f t="shared" si="92"/>
        <v>8179.4999999999991</v>
      </c>
      <c r="X119" s="19" t="str">
        <f t="shared" si="93"/>
        <v>N/A</v>
      </c>
      <c r="Y119" s="68">
        <f t="shared" si="161"/>
        <v>123</v>
      </c>
      <c r="Z119" s="18">
        <f>'Ohio Intensities'!F119</f>
        <v>0.88647960907096812</v>
      </c>
      <c r="AA119" s="17">
        <f>Design!$I$24*'Area A'!Z119*Design!$I$23</f>
        <v>1.5247449276020661</v>
      </c>
      <c r="AB119" s="18">
        <v>0</v>
      </c>
      <c r="AC119" s="18">
        <v>0</v>
      </c>
      <c r="AD119" s="18">
        <f>Design!$I$22</f>
        <v>10</v>
      </c>
      <c r="AE119" s="18">
        <f t="shared" si="169"/>
        <v>1.5247449276020661</v>
      </c>
      <c r="AF119" s="18">
        <f t="shared" si="170"/>
        <v>123</v>
      </c>
      <c r="AG119" s="18">
        <f t="shared" si="171"/>
        <v>1.5247449276020661</v>
      </c>
      <c r="AH119" s="18">
        <f t="shared" si="172"/>
        <v>133</v>
      </c>
      <c r="AI119" s="18">
        <v>0</v>
      </c>
      <c r="AJ119" s="18" t="str">
        <f t="shared" si="98"/>
        <v>N/A</v>
      </c>
      <c r="AK119" s="18">
        <f t="shared" si="173"/>
        <v>-0.15247449276020661</v>
      </c>
      <c r="AL119" s="16">
        <f t="shared" si="174"/>
        <v>20.279107537107478</v>
      </c>
      <c r="AM119" s="17">
        <f>(Design!$N$68-'Area A'!AL119)/'Area A'!AK119</f>
        <v>116.60381494148207</v>
      </c>
      <c r="AN119" s="18">
        <v>0</v>
      </c>
      <c r="AO119" s="18">
        <v>0</v>
      </c>
      <c r="AP119" s="18">
        <f t="shared" si="175"/>
        <v>116.60381494148207</v>
      </c>
      <c r="AQ119" s="18">
        <f t="shared" si="102"/>
        <v>123</v>
      </c>
      <c r="AR119" s="18">
        <f>Design!$N$68</f>
        <v>2.5</v>
      </c>
      <c r="AS119" s="18">
        <f t="shared" si="176"/>
        <v>133</v>
      </c>
      <c r="AT119" s="18">
        <v>0</v>
      </c>
      <c r="AU119" s="16">
        <f t="shared" si="104"/>
        <v>9975</v>
      </c>
      <c r="AV119" s="19" t="str">
        <f t="shared" si="105"/>
        <v>N/A</v>
      </c>
      <c r="AW119" s="68">
        <f t="shared" si="177"/>
        <v>123</v>
      </c>
      <c r="AX119" s="18">
        <f>'Ohio Intensities'!J119</f>
        <v>1.0382202491275239</v>
      </c>
      <c r="AY119" s="17">
        <f>Design!$I$24*'Area A'!AX119*Design!$I$23</f>
        <v>1.7857388284993421</v>
      </c>
      <c r="AZ119" s="18">
        <v>0</v>
      </c>
      <c r="BA119" s="18">
        <v>0</v>
      </c>
      <c r="BB119" s="18">
        <f>Design!$I$22</f>
        <v>10</v>
      </c>
      <c r="BC119" s="18">
        <f t="shared" si="178"/>
        <v>1.7857388284993421</v>
      </c>
      <c r="BD119" s="18">
        <f t="shared" si="179"/>
        <v>123</v>
      </c>
      <c r="BE119" s="18">
        <f t="shared" si="180"/>
        <v>1.7857388284993421</v>
      </c>
      <c r="BF119" s="18">
        <f t="shared" si="181"/>
        <v>133</v>
      </c>
      <c r="BG119" s="18">
        <v>0</v>
      </c>
      <c r="BH119" s="18" t="str">
        <f t="shared" si="111"/>
        <v>N/A</v>
      </c>
      <c r="BI119" s="18">
        <f t="shared" si="182"/>
        <v>-0.1785738828499342</v>
      </c>
      <c r="BJ119" s="16">
        <f t="shared" si="183"/>
        <v>23.750326419041247</v>
      </c>
      <c r="BK119" s="17">
        <f>(Design!$N$69-'Area A'!BJ119)/'Area A'!BI119</f>
        <v>117.04021935058095</v>
      </c>
      <c r="BL119" s="18">
        <v>0</v>
      </c>
      <c r="BM119" s="18">
        <v>0</v>
      </c>
      <c r="BN119" s="18">
        <f t="shared" si="184"/>
        <v>117.04021935058095</v>
      </c>
      <c r="BO119" s="18">
        <f t="shared" si="115"/>
        <v>123</v>
      </c>
      <c r="BP119" s="18">
        <f>Design!$N$69</f>
        <v>2.85</v>
      </c>
      <c r="BQ119" s="18">
        <f t="shared" si="185"/>
        <v>133</v>
      </c>
      <c r="BR119" s="18">
        <v>0</v>
      </c>
      <c r="BS119" s="16">
        <f t="shared" si="186"/>
        <v>11371.5</v>
      </c>
      <c r="BT119" s="19" t="str">
        <f t="shared" si="118"/>
        <v>N/A</v>
      </c>
      <c r="BU119" s="68">
        <f t="shared" si="187"/>
        <v>123</v>
      </c>
      <c r="BV119" s="18">
        <f>'Ohio Intensities'!N119</f>
        <v>1.2529175026917807</v>
      </c>
      <c r="BW119" s="17">
        <f>Design!$I$24*'Area A'!BV119*Design!$I$23</f>
        <v>2.155018104629864</v>
      </c>
      <c r="BX119" s="18">
        <v>0</v>
      </c>
      <c r="BY119" s="18">
        <v>0</v>
      </c>
      <c r="BZ119" s="18">
        <f>Design!$I$22</f>
        <v>10</v>
      </c>
      <c r="CA119" s="18">
        <f t="shared" si="188"/>
        <v>2.155018104629864</v>
      </c>
      <c r="CB119" s="18">
        <f t="shared" si="189"/>
        <v>123</v>
      </c>
      <c r="CC119" s="18">
        <f t="shared" si="190"/>
        <v>2.155018104629864</v>
      </c>
      <c r="CD119" s="18">
        <f t="shared" si="191"/>
        <v>133</v>
      </c>
      <c r="CE119" s="18">
        <v>0</v>
      </c>
      <c r="CF119" s="18" t="str">
        <f t="shared" si="124"/>
        <v>N/A</v>
      </c>
      <c r="CG119" s="18">
        <f t="shared" si="192"/>
        <v>-0.21550181046298639</v>
      </c>
      <c r="CH119" s="16">
        <f t="shared" si="193"/>
        <v>28.661740791577191</v>
      </c>
      <c r="CI119" s="17">
        <f>(Design!$N$70-'Area A'!CH119)/'Area A'!CG119</f>
        <v>119.77505310105271</v>
      </c>
      <c r="CJ119" s="18">
        <v>0</v>
      </c>
      <c r="CK119" s="18">
        <v>0</v>
      </c>
      <c r="CL119" s="18">
        <f t="shared" si="194"/>
        <v>119.77505310105271</v>
      </c>
      <c r="CM119" s="18">
        <f t="shared" si="128"/>
        <v>123</v>
      </c>
      <c r="CN119" s="18">
        <f>Design!$N$70</f>
        <v>2.85</v>
      </c>
      <c r="CO119" s="18">
        <f t="shared" si="195"/>
        <v>133</v>
      </c>
      <c r="CP119" s="18">
        <v>0</v>
      </c>
      <c r="CQ119" s="16">
        <f t="shared" si="196"/>
        <v>11371.5</v>
      </c>
      <c r="CR119" s="19" t="str">
        <f t="shared" si="131"/>
        <v>N/A</v>
      </c>
      <c r="CS119" s="68">
        <f t="shared" si="197"/>
        <v>123</v>
      </c>
      <c r="CT119" s="18">
        <f>'Ohio Intensities'!R119</f>
        <v>1.4282914800219071</v>
      </c>
      <c r="CU119" s="17">
        <f>Design!$I$24*'Area A'!CT119*Design!$I$23</f>
        <v>2.4566613456376816</v>
      </c>
      <c r="CV119" s="18">
        <v>0</v>
      </c>
      <c r="CW119" s="18">
        <v>0</v>
      </c>
      <c r="CX119" s="18">
        <f>Design!$I$22</f>
        <v>10</v>
      </c>
      <c r="CY119" s="18">
        <f t="shared" si="198"/>
        <v>2.4566613456376816</v>
      </c>
      <c r="CZ119" s="18">
        <f t="shared" si="199"/>
        <v>123</v>
      </c>
      <c r="DA119" s="18">
        <f t="shared" si="200"/>
        <v>2.4566613456376816</v>
      </c>
      <c r="DB119" s="18">
        <f t="shared" si="201"/>
        <v>133</v>
      </c>
      <c r="DC119" s="18">
        <v>0</v>
      </c>
      <c r="DD119" s="18" t="str">
        <f t="shared" si="137"/>
        <v>N/A</v>
      </c>
      <c r="DE119" s="18">
        <f t="shared" si="202"/>
        <v>-0.24566613456376815</v>
      </c>
      <c r="DF119" s="16">
        <f t="shared" si="203"/>
        <v>32.673595896981162</v>
      </c>
      <c r="DG119" s="17">
        <f>(Design!$N$71-'Area A'!DF119)/'Area A'!DE119</f>
        <v>121.39888939083616</v>
      </c>
      <c r="DH119" s="18">
        <v>0</v>
      </c>
      <c r="DI119" s="18">
        <v>0</v>
      </c>
      <c r="DJ119" s="18">
        <f t="shared" si="204"/>
        <v>121.39888939083616</v>
      </c>
      <c r="DK119" s="18">
        <f t="shared" si="141"/>
        <v>123</v>
      </c>
      <c r="DL119" s="18">
        <f>Design!$N$71</f>
        <v>2.85</v>
      </c>
      <c r="DM119" s="18">
        <f t="shared" si="205"/>
        <v>133</v>
      </c>
      <c r="DN119" s="18">
        <v>0</v>
      </c>
      <c r="DO119" s="16">
        <f t="shared" si="206"/>
        <v>11371.5</v>
      </c>
      <c r="DP119" s="19" t="str">
        <f t="shared" si="144"/>
        <v>N/A</v>
      </c>
      <c r="DQ119" s="68">
        <f t="shared" si="207"/>
        <v>123</v>
      </c>
      <c r="DR119" s="18">
        <f>'Ohio Intensities'!V119</f>
        <v>1.6101738464530548</v>
      </c>
      <c r="DS119" s="17">
        <f>Design!$I$24*'Area A'!DR119*Design!$I$23</f>
        <v>2.7694990158992558</v>
      </c>
      <c r="DT119" s="18">
        <v>0</v>
      </c>
      <c r="DU119" s="18">
        <v>0</v>
      </c>
      <c r="DV119" s="18">
        <f>Design!$I$22</f>
        <v>10</v>
      </c>
      <c r="DW119" s="18">
        <f t="shared" si="208"/>
        <v>2.7694990158992558</v>
      </c>
      <c r="DX119" s="18">
        <f t="shared" si="209"/>
        <v>123</v>
      </c>
      <c r="DY119" s="18">
        <f t="shared" si="210"/>
        <v>2.7694990158992558</v>
      </c>
      <c r="DZ119" s="18">
        <f t="shared" si="211"/>
        <v>133</v>
      </c>
      <c r="EA119" s="18">
        <v>0</v>
      </c>
      <c r="EB119" s="18" t="str">
        <f t="shared" si="150"/>
        <v>N/A</v>
      </c>
      <c r="EC119" s="18">
        <f t="shared" si="212"/>
        <v>-0.27694990158992561</v>
      </c>
      <c r="ED119" s="16">
        <f t="shared" si="213"/>
        <v>36.834336911460106</v>
      </c>
      <c r="EE119" s="17">
        <f>(Design!$N$72-'Area A'!ED119)/'Area A'!EC119</f>
        <v>122.70933015813112</v>
      </c>
      <c r="EF119" s="18">
        <v>0</v>
      </c>
      <c r="EG119" s="18">
        <v>0</v>
      </c>
      <c r="EH119" s="18">
        <f t="shared" si="214"/>
        <v>122.70933015813112</v>
      </c>
      <c r="EI119" s="18">
        <f t="shared" si="154"/>
        <v>123</v>
      </c>
      <c r="EJ119" s="18">
        <f>Design!$N$72</f>
        <v>2.85</v>
      </c>
      <c r="EK119" s="18">
        <f t="shared" si="215"/>
        <v>133</v>
      </c>
      <c r="EL119" s="18">
        <v>0</v>
      </c>
      <c r="EM119" s="16">
        <f t="shared" si="216"/>
        <v>11371.5</v>
      </c>
      <c r="EN119" s="19" t="str">
        <f t="shared" si="157"/>
        <v>N/A</v>
      </c>
      <c r="EO119" s="19">
        <f t="shared" si="217"/>
        <v>123</v>
      </c>
    </row>
    <row r="120" spans="1:145" x14ac:dyDescent="0.25">
      <c r="A120" s="68">
        <f t="shared" si="159"/>
        <v>124</v>
      </c>
      <c r="B120" s="18">
        <f>'Ohio Intensities'!B120</f>
        <v>0.69199504528432254</v>
      </c>
      <c r="C120" s="17">
        <f>Design!$I$24*'Area A'!B120*Design!$I$23</f>
        <v>1.1902314778890355</v>
      </c>
      <c r="D120" s="18">
        <v>0</v>
      </c>
      <c r="E120" s="18">
        <v>0</v>
      </c>
      <c r="F120" s="18">
        <f>Design!$I$22</f>
        <v>10</v>
      </c>
      <c r="G120" s="18">
        <f t="shared" si="162"/>
        <v>1.1902314778890355</v>
      </c>
      <c r="H120" s="18">
        <f t="shared" si="163"/>
        <v>124</v>
      </c>
      <c r="I120" s="18">
        <f t="shared" si="164"/>
        <v>1.1902314778890355</v>
      </c>
      <c r="J120" s="18">
        <f t="shared" si="165"/>
        <v>134</v>
      </c>
      <c r="K120" s="18">
        <v>0</v>
      </c>
      <c r="L120" s="18" t="str">
        <f t="shared" si="87"/>
        <v>N/A</v>
      </c>
      <c r="M120" s="18">
        <f t="shared" si="166"/>
        <v>-0.11902314778890355</v>
      </c>
      <c r="N120" s="16">
        <f t="shared" si="167"/>
        <v>15.949101803713075</v>
      </c>
      <c r="O120" s="17">
        <f>(Design!$N$67-'Area A'!N120)/'Area A'!M120</f>
        <v>116.77645955360022</v>
      </c>
      <c r="P120" s="18">
        <v>0</v>
      </c>
      <c r="Q120" s="18">
        <v>0</v>
      </c>
      <c r="R120" s="18">
        <f t="shared" si="168"/>
        <v>116.77645955360022</v>
      </c>
      <c r="S120" s="18">
        <f t="shared" si="91"/>
        <v>124</v>
      </c>
      <c r="T120" s="18">
        <f>Design!$N$67</f>
        <v>2.0499999999999998</v>
      </c>
      <c r="U120" s="18">
        <f t="shared" si="160"/>
        <v>134</v>
      </c>
      <c r="V120" s="18">
        <v>0</v>
      </c>
      <c r="W120" s="16">
        <f t="shared" si="92"/>
        <v>8241</v>
      </c>
      <c r="X120" s="19" t="str">
        <f t="shared" si="93"/>
        <v>N/A</v>
      </c>
      <c r="Y120" s="68">
        <f t="shared" si="161"/>
        <v>124</v>
      </c>
      <c r="Z120" s="18">
        <f>'Ohio Intensities'!F120</f>
        <v>0.880857158523219</v>
      </c>
      <c r="AA120" s="17">
        <f>Design!$I$24*'Area A'!Z120*Design!$I$23</f>
        <v>1.5150743126599375</v>
      </c>
      <c r="AB120" s="18">
        <v>0</v>
      </c>
      <c r="AC120" s="18">
        <v>0</v>
      </c>
      <c r="AD120" s="18">
        <f>Design!$I$22</f>
        <v>10</v>
      </c>
      <c r="AE120" s="18">
        <f t="shared" si="169"/>
        <v>1.5150743126599375</v>
      </c>
      <c r="AF120" s="18">
        <f t="shared" si="170"/>
        <v>124</v>
      </c>
      <c r="AG120" s="18">
        <f t="shared" si="171"/>
        <v>1.5150743126599375</v>
      </c>
      <c r="AH120" s="18">
        <f t="shared" si="172"/>
        <v>134</v>
      </c>
      <c r="AI120" s="18">
        <v>0</v>
      </c>
      <c r="AJ120" s="18" t="str">
        <f t="shared" si="98"/>
        <v>N/A</v>
      </c>
      <c r="AK120" s="18">
        <f t="shared" si="173"/>
        <v>-0.15150743126599375</v>
      </c>
      <c r="AL120" s="16">
        <f t="shared" si="174"/>
        <v>20.301995789643161</v>
      </c>
      <c r="AM120" s="17">
        <f>(Design!$N$68-'Area A'!AL120)/'Area A'!AK120</f>
        <v>117.49915922202601</v>
      </c>
      <c r="AN120" s="18">
        <v>0</v>
      </c>
      <c r="AO120" s="18">
        <v>0</v>
      </c>
      <c r="AP120" s="18">
        <f t="shared" si="175"/>
        <v>117.49915922202601</v>
      </c>
      <c r="AQ120" s="18">
        <f t="shared" si="102"/>
        <v>124</v>
      </c>
      <c r="AR120" s="18">
        <f>Design!$N$68</f>
        <v>2.5</v>
      </c>
      <c r="AS120" s="18">
        <f t="shared" si="176"/>
        <v>134</v>
      </c>
      <c r="AT120" s="18">
        <v>0</v>
      </c>
      <c r="AU120" s="16">
        <f t="shared" si="104"/>
        <v>10050</v>
      </c>
      <c r="AV120" s="19" t="str">
        <f t="shared" si="105"/>
        <v>N/A</v>
      </c>
      <c r="AW120" s="68">
        <f t="shared" si="177"/>
        <v>124</v>
      </c>
      <c r="AX120" s="18">
        <f>'Ohio Intensities'!J120</f>
        <v>1.0317410307841994</v>
      </c>
      <c r="AY120" s="17">
        <f>Design!$I$24*'Area A'!AX120*Design!$I$23</f>
        <v>1.7745945729488242</v>
      </c>
      <c r="AZ120" s="18">
        <v>0</v>
      </c>
      <c r="BA120" s="18">
        <v>0</v>
      </c>
      <c r="BB120" s="18">
        <f>Design!$I$22</f>
        <v>10</v>
      </c>
      <c r="BC120" s="18">
        <f t="shared" si="178"/>
        <v>1.7745945729488242</v>
      </c>
      <c r="BD120" s="18">
        <f t="shared" si="179"/>
        <v>124</v>
      </c>
      <c r="BE120" s="18">
        <f t="shared" si="180"/>
        <v>1.7745945729488242</v>
      </c>
      <c r="BF120" s="18">
        <f t="shared" si="181"/>
        <v>134</v>
      </c>
      <c r="BG120" s="18">
        <v>0</v>
      </c>
      <c r="BH120" s="18" t="str">
        <f t="shared" si="111"/>
        <v>N/A</v>
      </c>
      <c r="BI120" s="18">
        <f t="shared" si="182"/>
        <v>-0.17745945729488241</v>
      </c>
      <c r="BJ120" s="16">
        <f t="shared" si="183"/>
        <v>23.779567277514243</v>
      </c>
      <c r="BK120" s="17">
        <f>(Design!$N$69-'Area A'!BJ120)/'Area A'!BI120</f>
        <v>117.93999371211764</v>
      </c>
      <c r="BL120" s="18">
        <v>0</v>
      </c>
      <c r="BM120" s="18">
        <v>0</v>
      </c>
      <c r="BN120" s="18">
        <f t="shared" si="184"/>
        <v>117.93999371211764</v>
      </c>
      <c r="BO120" s="18">
        <f t="shared" si="115"/>
        <v>124</v>
      </c>
      <c r="BP120" s="18">
        <f>Design!$N$69</f>
        <v>2.85</v>
      </c>
      <c r="BQ120" s="18">
        <f t="shared" si="185"/>
        <v>134</v>
      </c>
      <c r="BR120" s="18">
        <v>0</v>
      </c>
      <c r="BS120" s="16">
        <f t="shared" si="186"/>
        <v>11457</v>
      </c>
      <c r="BT120" s="19" t="str">
        <f t="shared" si="118"/>
        <v>N/A</v>
      </c>
      <c r="BU120" s="68">
        <f t="shared" si="187"/>
        <v>124</v>
      </c>
      <c r="BV120" s="18">
        <f>'Ohio Intensities'!N120</f>
        <v>1.2453854325241085</v>
      </c>
      <c r="BW120" s="17">
        <f>Design!$I$24*'Area A'!BV120*Design!$I$23</f>
        <v>2.1420629439414678</v>
      </c>
      <c r="BX120" s="18">
        <v>0</v>
      </c>
      <c r="BY120" s="18">
        <v>0</v>
      </c>
      <c r="BZ120" s="18">
        <f>Design!$I$22</f>
        <v>10</v>
      </c>
      <c r="CA120" s="18">
        <f t="shared" si="188"/>
        <v>2.1420629439414678</v>
      </c>
      <c r="CB120" s="18">
        <f t="shared" si="189"/>
        <v>124</v>
      </c>
      <c r="CC120" s="18">
        <f t="shared" si="190"/>
        <v>2.1420629439414678</v>
      </c>
      <c r="CD120" s="18">
        <f t="shared" si="191"/>
        <v>134</v>
      </c>
      <c r="CE120" s="18">
        <v>0</v>
      </c>
      <c r="CF120" s="18" t="str">
        <f t="shared" si="124"/>
        <v>N/A</v>
      </c>
      <c r="CG120" s="18">
        <f t="shared" si="192"/>
        <v>-0.21420629439414679</v>
      </c>
      <c r="CH120" s="16">
        <f t="shared" si="193"/>
        <v>28.703643448815669</v>
      </c>
      <c r="CI120" s="17">
        <f>(Design!$N$70-'Area A'!CH120)/'Area A'!CG120</f>
        <v>120.69506884444812</v>
      </c>
      <c r="CJ120" s="18">
        <v>0</v>
      </c>
      <c r="CK120" s="18">
        <v>0</v>
      </c>
      <c r="CL120" s="18">
        <f t="shared" si="194"/>
        <v>120.69506884444812</v>
      </c>
      <c r="CM120" s="18">
        <f t="shared" si="128"/>
        <v>124</v>
      </c>
      <c r="CN120" s="18">
        <f>Design!$N$70</f>
        <v>2.85</v>
      </c>
      <c r="CO120" s="18">
        <f t="shared" si="195"/>
        <v>134</v>
      </c>
      <c r="CP120" s="18">
        <v>0</v>
      </c>
      <c r="CQ120" s="16">
        <f t="shared" si="196"/>
        <v>11457</v>
      </c>
      <c r="CR120" s="19" t="str">
        <f t="shared" si="131"/>
        <v>N/A</v>
      </c>
      <c r="CS120" s="68">
        <f t="shared" si="197"/>
        <v>124</v>
      </c>
      <c r="CT120" s="18">
        <f>'Ohio Intensities'!R120</f>
        <v>1.4199958944441244</v>
      </c>
      <c r="CU120" s="17">
        <f>Design!$I$24*'Area A'!CT120*Design!$I$23</f>
        <v>2.4423929384438954</v>
      </c>
      <c r="CV120" s="18">
        <v>0</v>
      </c>
      <c r="CW120" s="18">
        <v>0</v>
      </c>
      <c r="CX120" s="18">
        <f>Design!$I$22</f>
        <v>10</v>
      </c>
      <c r="CY120" s="18">
        <f t="shared" si="198"/>
        <v>2.4423929384438954</v>
      </c>
      <c r="CZ120" s="18">
        <f t="shared" si="199"/>
        <v>124</v>
      </c>
      <c r="DA120" s="18">
        <f t="shared" si="200"/>
        <v>2.4423929384438954</v>
      </c>
      <c r="DB120" s="18">
        <f t="shared" si="201"/>
        <v>134</v>
      </c>
      <c r="DC120" s="18">
        <v>0</v>
      </c>
      <c r="DD120" s="18" t="str">
        <f t="shared" si="137"/>
        <v>N/A</v>
      </c>
      <c r="DE120" s="18">
        <f t="shared" si="202"/>
        <v>-0.24423929384438953</v>
      </c>
      <c r="DF120" s="16">
        <f t="shared" si="203"/>
        <v>32.728065375148198</v>
      </c>
      <c r="DG120" s="17">
        <f>(Design!$N$71-'Area A'!DF120)/'Area A'!DE120</f>
        <v>122.33111595132681</v>
      </c>
      <c r="DH120" s="18">
        <v>0</v>
      </c>
      <c r="DI120" s="18">
        <v>0</v>
      </c>
      <c r="DJ120" s="18">
        <f t="shared" si="204"/>
        <v>122.33111595132681</v>
      </c>
      <c r="DK120" s="18">
        <f t="shared" si="141"/>
        <v>124</v>
      </c>
      <c r="DL120" s="18">
        <f>Design!$N$71</f>
        <v>2.85</v>
      </c>
      <c r="DM120" s="18">
        <f t="shared" si="205"/>
        <v>134</v>
      </c>
      <c r="DN120" s="18">
        <v>0</v>
      </c>
      <c r="DO120" s="16">
        <f t="shared" si="206"/>
        <v>11457</v>
      </c>
      <c r="DP120" s="19" t="str">
        <f t="shared" si="144"/>
        <v>N/A</v>
      </c>
      <c r="DQ120" s="68">
        <f t="shared" si="207"/>
        <v>124</v>
      </c>
      <c r="DR120" s="18">
        <f>'Ohio Intensities'!V120</f>
        <v>1.6011390153093166</v>
      </c>
      <c r="DS120" s="17">
        <f>Design!$I$24*'Area A'!DR120*Design!$I$23</f>
        <v>2.7539591063320263</v>
      </c>
      <c r="DT120" s="18">
        <v>0</v>
      </c>
      <c r="DU120" s="18">
        <v>0</v>
      </c>
      <c r="DV120" s="18">
        <f>Design!$I$22</f>
        <v>10</v>
      </c>
      <c r="DW120" s="18">
        <f t="shared" si="208"/>
        <v>2.7539591063320263</v>
      </c>
      <c r="DX120" s="18">
        <f t="shared" si="209"/>
        <v>124</v>
      </c>
      <c r="DY120" s="18">
        <f t="shared" si="210"/>
        <v>2.7539591063320263</v>
      </c>
      <c r="DZ120" s="18">
        <f t="shared" si="211"/>
        <v>134</v>
      </c>
      <c r="EA120" s="18">
        <v>0</v>
      </c>
      <c r="EB120" s="18" t="str">
        <f t="shared" si="150"/>
        <v>N/A</v>
      </c>
      <c r="EC120" s="18">
        <f t="shared" si="212"/>
        <v>-0.27539591063320262</v>
      </c>
      <c r="ED120" s="16">
        <f t="shared" si="213"/>
        <v>36.903052024849153</v>
      </c>
      <c r="EE120" s="17">
        <f>(Design!$N$72-'Area A'!ED120)/'Area A'!EC120</f>
        <v>123.65126245539685</v>
      </c>
      <c r="EF120" s="18">
        <v>0</v>
      </c>
      <c r="EG120" s="18">
        <v>0</v>
      </c>
      <c r="EH120" s="18">
        <f t="shared" si="214"/>
        <v>123.65126245539685</v>
      </c>
      <c r="EI120" s="18">
        <f t="shared" si="154"/>
        <v>124</v>
      </c>
      <c r="EJ120" s="18">
        <f>Design!$N$72</f>
        <v>2.85</v>
      </c>
      <c r="EK120" s="18">
        <f t="shared" si="215"/>
        <v>134</v>
      </c>
      <c r="EL120" s="18">
        <v>0</v>
      </c>
      <c r="EM120" s="16">
        <f t="shared" si="216"/>
        <v>11457.000000000002</v>
      </c>
      <c r="EN120" s="19" t="str">
        <f t="shared" si="157"/>
        <v>N/A</v>
      </c>
      <c r="EO120" s="19">
        <f t="shared" si="217"/>
        <v>124</v>
      </c>
    </row>
    <row r="121" spans="1:145" x14ac:dyDescent="0.25">
      <c r="A121" s="68">
        <f t="shared" si="159"/>
        <v>125</v>
      </c>
      <c r="B121" s="18">
        <f>'Ohio Intensities'!B121</f>
        <v>0.68755670668004409</v>
      </c>
      <c r="C121" s="17">
        <f>Design!$I$24*'Area A'!B121*Design!$I$23</f>
        <v>1.1825975354896765</v>
      </c>
      <c r="D121" s="18">
        <v>0</v>
      </c>
      <c r="E121" s="18">
        <v>0</v>
      </c>
      <c r="F121" s="18">
        <f>Design!$I$22</f>
        <v>10</v>
      </c>
      <c r="G121" s="18">
        <f t="shared" si="162"/>
        <v>1.1825975354896765</v>
      </c>
      <c r="H121" s="18">
        <f t="shared" si="163"/>
        <v>125</v>
      </c>
      <c r="I121" s="18">
        <f t="shared" si="164"/>
        <v>1.1825975354896765</v>
      </c>
      <c r="J121" s="18">
        <f t="shared" si="165"/>
        <v>135</v>
      </c>
      <c r="K121" s="18">
        <v>0</v>
      </c>
      <c r="L121" s="18" t="str">
        <f t="shared" si="87"/>
        <v>N/A</v>
      </c>
      <c r="M121" s="18">
        <f t="shared" si="166"/>
        <v>-0.11825975354896764</v>
      </c>
      <c r="N121" s="16">
        <f t="shared" si="167"/>
        <v>15.965066729110632</v>
      </c>
      <c r="O121" s="17">
        <f>(Design!$N$67-'Area A'!N121)/'Area A'!M121</f>
        <v>117.66527759039207</v>
      </c>
      <c r="P121" s="18">
        <v>0</v>
      </c>
      <c r="Q121" s="18">
        <v>0</v>
      </c>
      <c r="R121" s="18">
        <f t="shared" si="168"/>
        <v>117.66527759039207</v>
      </c>
      <c r="S121" s="18">
        <f t="shared" si="91"/>
        <v>125</v>
      </c>
      <c r="T121" s="18">
        <f>Design!$N$67</f>
        <v>2.0499999999999998</v>
      </c>
      <c r="U121" s="18">
        <f t="shared" si="160"/>
        <v>135</v>
      </c>
      <c r="V121" s="18">
        <v>0</v>
      </c>
      <c r="W121" s="16">
        <f t="shared" si="92"/>
        <v>8302.5</v>
      </c>
      <c r="X121" s="19" t="str">
        <f t="shared" si="93"/>
        <v>N/A</v>
      </c>
      <c r="Y121" s="68">
        <f t="shared" si="161"/>
        <v>125</v>
      </c>
      <c r="Z121" s="18">
        <f>'Ohio Intensities'!F121</f>
        <v>0.87531169808288967</v>
      </c>
      <c r="AA121" s="17">
        <f>Design!$I$24*'Area A'!Z121*Design!$I$23</f>
        <v>1.5055361207025713</v>
      </c>
      <c r="AB121" s="18">
        <v>0</v>
      </c>
      <c r="AC121" s="18">
        <v>0</v>
      </c>
      <c r="AD121" s="18">
        <f>Design!$I$22</f>
        <v>10</v>
      </c>
      <c r="AE121" s="18">
        <f t="shared" si="169"/>
        <v>1.5055361207025713</v>
      </c>
      <c r="AF121" s="18">
        <f t="shared" si="170"/>
        <v>125</v>
      </c>
      <c r="AG121" s="18">
        <f t="shared" si="171"/>
        <v>1.5055361207025713</v>
      </c>
      <c r="AH121" s="18">
        <f t="shared" si="172"/>
        <v>135</v>
      </c>
      <c r="AI121" s="18">
        <v>0</v>
      </c>
      <c r="AJ121" s="18" t="str">
        <f t="shared" si="98"/>
        <v>N/A</v>
      </c>
      <c r="AK121" s="18">
        <f t="shared" si="173"/>
        <v>-0.15055361207025714</v>
      </c>
      <c r="AL121" s="16">
        <f t="shared" si="174"/>
        <v>20.324737629484716</v>
      </c>
      <c r="AM121" s="17">
        <f>(Design!$N$68-'Area A'!AL121)/'Area A'!AK121</f>
        <v>118.39461959349504</v>
      </c>
      <c r="AN121" s="18">
        <v>0</v>
      </c>
      <c r="AO121" s="18">
        <v>0</v>
      </c>
      <c r="AP121" s="18">
        <f t="shared" si="175"/>
        <v>118.39461959349504</v>
      </c>
      <c r="AQ121" s="18">
        <f t="shared" si="102"/>
        <v>125</v>
      </c>
      <c r="AR121" s="18">
        <f>Design!$N$68</f>
        <v>2.5</v>
      </c>
      <c r="AS121" s="18">
        <f t="shared" si="176"/>
        <v>135</v>
      </c>
      <c r="AT121" s="18">
        <v>0</v>
      </c>
      <c r="AU121" s="16">
        <f t="shared" si="104"/>
        <v>10125</v>
      </c>
      <c r="AV121" s="19" t="str">
        <f t="shared" si="105"/>
        <v>N/A</v>
      </c>
      <c r="AW121" s="68">
        <f t="shared" si="177"/>
        <v>125</v>
      </c>
      <c r="AX121" s="18">
        <f>'Ohio Intensities'!J121</f>
        <v>1.0253496189205746</v>
      </c>
      <c r="AY121" s="17">
        <f>Design!$I$24*'Area A'!AX121*Design!$I$23</f>
        <v>1.7636013445433896</v>
      </c>
      <c r="AZ121" s="18">
        <v>0</v>
      </c>
      <c r="BA121" s="18">
        <v>0</v>
      </c>
      <c r="BB121" s="18">
        <f>Design!$I$22</f>
        <v>10</v>
      </c>
      <c r="BC121" s="18">
        <f t="shared" si="178"/>
        <v>1.7636013445433896</v>
      </c>
      <c r="BD121" s="18">
        <f t="shared" si="179"/>
        <v>125</v>
      </c>
      <c r="BE121" s="18">
        <f t="shared" si="180"/>
        <v>1.7636013445433896</v>
      </c>
      <c r="BF121" s="18">
        <f t="shared" si="181"/>
        <v>135</v>
      </c>
      <c r="BG121" s="18">
        <v>0</v>
      </c>
      <c r="BH121" s="18" t="str">
        <f t="shared" si="111"/>
        <v>N/A</v>
      </c>
      <c r="BI121" s="18">
        <f t="shared" si="182"/>
        <v>-0.17636013445433896</v>
      </c>
      <c r="BJ121" s="16">
        <f t="shared" si="183"/>
        <v>23.808618151335757</v>
      </c>
      <c r="BK121" s="17">
        <f>(Design!$N$69-'Area A'!BJ121)/'Area A'!BI121</f>
        <v>118.83988530731195</v>
      </c>
      <c r="BL121" s="18">
        <v>0</v>
      </c>
      <c r="BM121" s="18">
        <v>0</v>
      </c>
      <c r="BN121" s="18">
        <f t="shared" si="184"/>
        <v>118.83988530731195</v>
      </c>
      <c r="BO121" s="18">
        <f t="shared" si="115"/>
        <v>125</v>
      </c>
      <c r="BP121" s="18">
        <f>Design!$N$69</f>
        <v>2.85</v>
      </c>
      <c r="BQ121" s="18">
        <f t="shared" si="185"/>
        <v>135</v>
      </c>
      <c r="BR121" s="18">
        <v>0</v>
      </c>
      <c r="BS121" s="16">
        <f t="shared" si="186"/>
        <v>11542.5</v>
      </c>
      <c r="BT121" s="19" t="str">
        <f t="shared" si="118"/>
        <v>N/A</v>
      </c>
      <c r="BU121" s="68">
        <f t="shared" si="187"/>
        <v>125</v>
      </c>
      <c r="BV121" s="18">
        <f>'Ohio Intensities'!N121</f>
        <v>1.2379537307152602</v>
      </c>
      <c r="BW121" s="17">
        <f>Design!$I$24*'Area A'!BV121*Design!$I$23</f>
        <v>2.1292804168302486</v>
      </c>
      <c r="BX121" s="18">
        <v>0</v>
      </c>
      <c r="BY121" s="18">
        <v>0</v>
      </c>
      <c r="BZ121" s="18">
        <f>Design!$I$22</f>
        <v>10</v>
      </c>
      <c r="CA121" s="18">
        <f t="shared" si="188"/>
        <v>2.1292804168302486</v>
      </c>
      <c r="CB121" s="18">
        <f t="shared" si="189"/>
        <v>125</v>
      </c>
      <c r="CC121" s="18">
        <f t="shared" si="190"/>
        <v>2.1292804168302486</v>
      </c>
      <c r="CD121" s="18">
        <f t="shared" si="191"/>
        <v>135</v>
      </c>
      <c r="CE121" s="18">
        <v>0</v>
      </c>
      <c r="CF121" s="18" t="str">
        <f t="shared" si="124"/>
        <v>N/A</v>
      </c>
      <c r="CG121" s="18">
        <f t="shared" si="192"/>
        <v>-0.21292804168302487</v>
      </c>
      <c r="CH121" s="16">
        <f t="shared" si="193"/>
        <v>28.745285627208357</v>
      </c>
      <c r="CI121" s="17">
        <f>(Design!$N$70-'Area A'!CH121)/'Area A'!CG121</f>
        <v>121.61519648857406</v>
      </c>
      <c r="CJ121" s="18">
        <v>0</v>
      </c>
      <c r="CK121" s="18">
        <v>0</v>
      </c>
      <c r="CL121" s="18">
        <f t="shared" si="194"/>
        <v>121.61519648857406</v>
      </c>
      <c r="CM121" s="18">
        <f t="shared" si="128"/>
        <v>125</v>
      </c>
      <c r="CN121" s="18">
        <f>Design!$N$70</f>
        <v>2.85</v>
      </c>
      <c r="CO121" s="18">
        <f t="shared" si="195"/>
        <v>135</v>
      </c>
      <c r="CP121" s="18">
        <v>0</v>
      </c>
      <c r="CQ121" s="16">
        <f t="shared" si="196"/>
        <v>11542.500000000002</v>
      </c>
      <c r="CR121" s="19" t="str">
        <f t="shared" si="131"/>
        <v>N/A</v>
      </c>
      <c r="CS121" s="68">
        <f t="shared" si="197"/>
        <v>125</v>
      </c>
      <c r="CT121" s="18">
        <f>'Ohio Intensities'!R121</f>
        <v>1.4118092934239355</v>
      </c>
      <c r="CU121" s="17">
        <f>Design!$I$24*'Area A'!CT121*Design!$I$23</f>
        <v>2.4283119846891705</v>
      </c>
      <c r="CV121" s="18">
        <v>0</v>
      </c>
      <c r="CW121" s="18">
        <v>0</v>
      </c>
      <c r="CX121" s="18">
        <f>Design!$I$22</f>
        <v>10</v>
      </c>
      <c r="CY121" s="18">
        <f t="shared" si="198"/>
        <v>2.4283119846891705</v>
      </c>
      <c r="CZ121" s="18">
        <f t="shared" si="199"/>
        <v>125</v>
      </c>
      <c r="DA121" s="18">
        <f t="shared" si="200"/>
        <v>2.4283119846891705</v>
      </c>
      <c r="DB121" s="18">
        <f t="shared" si="201"/>
        <v>135</v>
      </c>
      <c r="DC121" s="18">
        <v>0</v>
      </c>
      <c r="DD121" s="18" t="str">
        <f t="shared" si="137"/>
        <v>N/A</v>
      </c>
      <c r="DE121" s="18">
        <f t="shared" si="202"/>
        <v>-0.24283119846891704</v>
      </c>
      <c r="DF121" s="16">
        <f t="shared" si="203"/>
        <v>32.782211793303802</v>
      </c>
      <c r="DG121" s="17">
        <f>(Design!$N$71-'Area A'!DF121)/'Area A'!DE121</f>
        <v>123.26345206888723</v>
      </c>
      <c r="DH121" s="18">
        <v>0</v>
      </c>
      <c r="DI121" s="18">
        <v>0</v>
      </c>
      <c r="DJ121" s="18">
        <f t="shared" si="204"/>
        <v>123.26345206888723</v>
      </c>
      <c r="DK121" s="18">
        <f t="shared" si="141"/>
        <v>125</v>
      </c>
      <c r="DL121" s="18">
        <f>Design!$N$71</f>
        <v>2.85</v>
      </c>
      <c r="DM121" s="18">
        <f t="shared" si="205"/>
        <v>135</v>
      </c>
      <c r="DN121" s="18">
        <v>0</v>
      </c>
      <c r="DO121" s="16">
        <f t="shared" si="206"/>
        <v>11542.5</v>
      </c>
      <c r="DP121" s="19" t="str">
        <f t="shared" si="144"/>
        <v>N/A</v>
      </c>
      <c r="DQ121" s="68">
        <f t="shared" si="207"/>
        <v>125</v>
      </c>
      <c r="DR121" s="18">
        <f>'Ohio Intensities'!V121</f>
        <v>1.5922212435106897</v>
      </c>
      <c r="DS121" s="17">
        <f>Design!$I$24*'Area A'!DR121*Design!$I$23</f>
        <v>2.7386205388383882</v>
      </c>
      <c r="DT121" s="18">
        <v>0</v>
      </c>
      <c r="DU121" s="18">
        <v>0</v>
      </c>
      <c r="DV121" s="18">
        <f>Design!$I$22</f>
        <v>10</v>
      </c>
      <c r="DW121" s="18">
        <f t="shared" si="208"/>
        <v>2.7386205388383882</v>
      </c>
      <c r="DX121" s="18">
        <f t="shared" si="209"/>
        <v>125</v>
      </c>
      <c r="DY121" s="18">
        <f t="shared" si="210"/>
        <v>2.7386205388383882</v>
      </c>
      <c r="DZ121" s="18">
        <f t="shared" si="211"/>
        <v>135</v>
      </c>
      <c r="EA121" s="18">
        <v>0</v>
      </c>
      <c r="EB121" s="18" t="str">
        <f t="shared" si="150"/>
        <v>N/A</v>
      </c>
      <c r="EC121" s="18">
        <f t="shared" si="212"/>
        <v>-0.27386205388383883</v>
      </c>
      <c r="ED121" s="16">
        <f t="shared" si="213"/>
        <v>36.971377274318243</v>
      </c>
      <c r="EE121" s="17">
        <f>(Design!$N$72-'Area A'!ED121)/'Area A'!EC121</f>
        <v>124.59330086230619</v>
      </c>
      <c r="EF121" s="18">
        <v>0</v>
      </c>
      <c r="EG121" s="18">
        <v>0</v>
      </c>
      <c r="EH121" s="18">
        <f t="shared" si="214"/>
        <v>124.59330086230619</v>
      </c>
      <c r="EI121" s="18">
        <f t="shared" si="154"/>
        <v>125</v>
      </c>
      <c r="EJ121" s="18">
        <f>Design!$N$72</f>
        <v>2.85</v>
      </c>
      <c r="EK121" s="18">
        <f t="shared" si="215"/>
        <v>135</v>
      </c>
      <c r="EL121" s="18">
        <v>0</v>
      </c>
      <c r="EM121" s="16">
        <f t="shared" si="216"/>
        <v>11542.5</v>
      </c>
      <c r="EN121" s="19" t="str">
        <f t="shared" si="157"/>
        <v>N/A</v>
      </c>
      <c r="EO121" s="19">
        <f t="shared" si="217"/>
        <v>125</v>
      </c>
    </row>
    <row r="122" spans="1:145" x14ac:dyDescent="0.25">
      <c r="A122" s="68">
        <f t="shared" si="159"/>
        <v>126</v>
      </c>
      <c r="B122" s="18">
        <f>'Ohio Intensities'!B122</f>
        <v>0.68317951768941976</v>
      </c>
      <c r="C122" s="17">
        <f>Design!$I$24*'Area A'!B122*Design!$I$23</f>
        <v>1.1750687704258027</v>
      </c>
      <c r="D122" s="18">
        <v>0</v>
      </c>
      <c r="E122" s="18">
        <v>0</v>
      </c>
      <c r="F122" s="18">
        <f>Design!$I$22</f>
        <v>10</v>
      </c>
      <c r="G122" s="18">
        <f t="shared" si="162"/>
        <v>1.1750687704258027</v>
      </c>
      <c r="H122" s="18">
        <f t="shared" si="163"/>
        <v>126</v>
      </c>
      <c r="I122" s="18">
        <f t="shared" si="164"/>
        <v>1.1750687704258027</v>
      </c>
      <c r="J122" s="18">
        <f t="shared" si="165"/>
        <v>136</v>
      </c>
      <c r="K122" s="18">
        <v>0</v>
      </c>
      <c r="L122" s="18" t="str">
        <f t="shared" si="87"/>
        <v>N/A</v>
      </c>
      <c r="M122" s="18">
        <f t="shared" si="166"/>
        <v>-0.11750687704258027</v>
      </c>
      <c r="N122" s="16">
        <f t="shared" si="167"/>
        <v>15.980935277790916</v>
      </c>
      <c r="O122" s="17">
        <f>(Design!$N$67-'Area A'!N122)/'Area A'!M122</f>
        <v>118.55421255679228</v>
      </c>
      <c r="P122" s="18">
        <v>0</v>
      </c>
      <c r="Q122" s="18">
        <v>0</v>
      </c>
      <c r="R122" s="18">
        <f t="shared" si="168"/>
        <v>118.55421255679228</v>
      </c>
      <c r="S122" s="18">
        <f t="shared" si="91"/>
        <v>126</v>
      </c>
      <c r="T122" s="18">
        <f>Design!$N$67</f>
        <v>2.0499999999999998</v>
      </c>
      <c r="U122" s="18">
        <f t="shared" si="160"/>
        <v>136</v>
      </c>
      <c r="V122" s="18">
        <v>0</v>
      </c>
      <c r="W122" s="16">
        <f t="shared" si="92"/>
        <v>8363.9999999999982</v>
      </c>
      <c r="X122" s="19" t="str">
        <f t="shared" si="93"/>
        <v>N/A</v>
      </c>
      <c r="Y122" s="68">
        <f t="shared" si="161"/>
        <v>126</v>
      </c>
      <c r="Z122" s="18">
        <f>'Ohio Intensities'!F122</f>
        <v>0.86984161586408093</v>
      </c>
      <c r="AA122" s="17">
        <f>Design!$I$24*'Area A'!Z122*Design!$I$23</f>
        <v>1.4961275792862201</v>
      </c>
      <c r="AB122" s="18">
        <v>0</v>
      </c>
      <c r="AC122" s="18">
        <v>0</v>
      </c>
      <c r="AD122" s="18">
        <f>Design!$I$22</f>
        <v>10</v>
      </c>
      <c r="AE122" s="18">
        <f t="shared" si="169"/>
        <v>1.4961275792862201</v>
      </c>
      <c r="AF122" s="18">
        <f t="shared" si="170"/>
        <v>126</v>
      </c>
      <c r="AG122" s="18">
        <f t="shared" si="171"/>
        <v>1.4961275792862201</v>
      </c>
      <c r="AH122" s="18">
        <f t="shared" si="172"/>
        <v>136</v>
      </c>
      <c r="AI122" s="18">
        <v>0</v>
      </c>
      <c r="AJ122" s="18" t="str">
        <f t="shared" si="98"/>
        <v>N/A</v>
      </c>
      <c r="AK122" s="18">
        <f t="shared" si="173"/>
        <v>-0.149612757928622</v>
      </c>
      <c r="AL122" s="16">
        <f t="shared" si="174"/>
        <v>20.347335078292591</v>
      </c>
      <c r="AM122" s="17">
        <f>(Design!$N$68-'Area A'!AL122)/'Area A'!AK122</f>
        <v>119.29019507017769</v>
      </c>
      <c r="AN122" s="18">
        <v>0</v>
      </c>
      <c r="AO122" s="18">
        <v>0</v>
      </c>
      <c r="AP122" s="18">
        <f t="shared" si="175"/>
        <v>119.29019507017769</v>
      </c>
      <c r="AQ122" s="18">
        <f t="shared" si="102"/>
        <v>126</v>
      </c>
      <c r="AR122" s="18">
        <f>Design!$N$68</f>
        <v>2.5</v>
      </c>
      <c r="AS122" s="18">
        <f t="shared" si="176"/>
        <v>136</v>
      </c>
      <c r="AT122" s="18">
        <v>0</v>
      </c>
      <c r="AU122" s="16">
        <f t="shared" si="104"/>
        <v>10200</v>
      </c>
      <c r="AV122" s="19" t="str">
        <f t="shared" si="105"/>
        <v>N/A</v>
      </c>
      <c r="AW122" s="68">
        <f t="shared" si="177"/>
        <v>126</v>
      </c>
      <c r="AX122" s="18">
        <f>'Ohio Intensities'!J122</f>
        <v>1.0190441909769572</v>
      </c>
      <c r="AY122" s="17">
        <f>Design!$I$24*'Area A'!AX122*Design!$I$23</f>
        <v>1.7527560084803675</v>
      </c>
      <c r="AZ122" s="18">
        <v>0</v>
      </c>
      <c r="BA122" s="18">
        <v>0</v>
      </c>
      <c r="BB122" s="18">
        <f>Design!$I$22</f>
        <v>10</v>
      </c>
      <c r="BC122" s="18">
        <f t="shared" si="178"/>
        <v>1.7527560084803675</v>
      </c>
      <c r="BD122" s="18">
        <f t="shared" si="179"/>
        <v>126</v>
      </c>
      <c r="BE122" s="18">
        <f t="shared" si="180"/>
        <v>1.7527560084803675</v>
      </c>
      <c r="BF122" s="18">
        <f t="shared" si="181"/>
        <v>136</v>
      </c>
      <c r="BG122" s="18">
        <v>0</v>
      </c>
      <c r="BH122" s="18" t="str">
        <f t="shared" si="111"/>
        <v>N/A</v>
      </c>
      <c r="BI122" s="18">
        <f t="shared" si="182"/>
        <v>-0.17527560084803676</v>
      </c>
      <c r="BJ122" s="16">
        <f t="shared" si="183"/>
        <v>23.837481715332999</v>
      </c>
      <c r="BK122" s="17">
        <f>(Design!$N$69-'Area A'!BJ122)/'Area A'!BI122</f>
        <v>119.73989313851538</v>
      </c>
      <c r="BL122" s="18">
        <v>0</v>
      </c>
      <c r="BM122" s="18">
        <v>0</v>
      </c>
      <c r="BN122" s="18">
        <f t="shared" si="184"/>
        <v>119.73989313851538</v>
      </c>
      <c r="BO122" s="18">
        <f t="shared" si="115"/>
        <v>126</v>
      </c>
      <c r="BP122" s="18">
        <f>Design!$N$69</f>
        <v>2.85</v>
      </c>
      <c r="BQ122" s="18">
        <f t="shared" si="185"/>
        <v>136</v>
      </c>
      <c r="BR122" s="18">
        <v>0</v>
      </c>
      <c r="BS122" s="16">
        <f t="shared" si="186"/>
        <v>11628</v>
      </c>
      <c r="BT122" s="19" t="str">
        <f t="shared" si="118"/>
        <v>N/A</v>
      </c>
      <c r="BU122" s="68">
        <f t="shared" si="187"/>
        <v>126</v>
      </c>
      <c r="BV122" s="18">
        <f>'Ohio Intensities'!N122</f>
        <v>1.2306203364541672</v>
      </c>
      <c r="BW122" s="17">
        <f>Design!$I$24*'Area A'!BV122*Design!$I$23</f>
        <v>2.1166669787011689</v>
      </c>
      <c r="BX122" s="18">
        <v>0</v>
      </c>
      <c r="BY122" s="18">
        <v>0</v>
      </c>
      <c r="BZ122" s="18">
        <f>Design!$I$22</f>
        <v>10</v>
      </c>
      <c r="CA122" s="18">
        <f t="shared" si="188"/>
        <v>2.1166669787011689</v>
      </c>
      <c r="CB122" s="18">
        <f t="shared" si="189"/>
        <v>126</v>
      </c>
      <c r="CC122" s="18">
        <f t="shared" si="190"/>
        <v>2.1166669787011689</v>
      </c>
      <c r="CD122" s="18">
        <f t="shared" si="191"/>
        <v>136</v>
      </c>
      <c r="CE122" s="18">
        <v>0</v>
      </c>
      <c r="CF122" s="18" t="str">
        <f t="shared" si="124"/>
        <v>N/A</v>
      </c>
      <c r="CG122" s="18">
        <f t="shared" si="192"/>
        <v>-0.21166669787011688</v>
      </c>
      <c r="CH122" s="16">
        <f t="shared" si="193"/>
        <v>28.786670910335896</v>
      </c>
      <c r="CI122" s="17">
        <f>(Design!$N$70-'Area A'!CH122)/'Area A'!CG122</f>
        <v>122.53543505578369</v>
      </c>
      <c r="CJ122" s="18">
        <v>0</v>
      </c>
      <c r="CK122" s="18">
        <v>0</v>
      </c>
      <c r="CL122" s="18">
        <f t="shared" si="194"/>
        <v>122.53543505578369</v>
      </c>
      <c r="CM122" s="18">
        <f t="shared" si="128"/>
        <v>126</v>
      </c>
      <c r="CN122" s="18">
        <f>Design!$N$70</f>
        <v>2.85</v>
      </c>
      <c r="CO122" s="18">
        <f t="shared" si="195"/>
        <v>136</v>
      </c>
      <c r="CP122" s="18">
        <v>0</v>
      </c>
      <c r="CQ122" s="16">
        <f t="shared" si="196"/>
        <v>11628</v>
      </c>
      <c r="CR122" s="19" t="str">
        <f t="shared" si="131"/>
        <v>N/A</v>
      </c>
      <c r="CS122" s="68">
        <f t="shared" si="197"/>
        <v>126</v>
      </c>
      <c r="CT122" s="18">
        <f>'Ohio Intensities'!R122</f>
        <v>1.4037294580360777</v>
      </c>
      <c r="CU122" s="17">
        <f>Design!$I$24*'Area A'!CT122*Design!$I$23</f>
        <v>2.4144146678220553</v>
      </c>
      <c r="CV122" s="18">
        <v>0</v>
      </c>
      <c r="CW122" s="18">
        <v>0</v>
      </c>
      <c r="CX122" s="18">
        <f>Design!$I$22</f>
        <v>10</v>
      </c>
      <c r="CY122" s="18">
        <f t="shared" si="198"/>
        <v>2.4144146678220553</v>
      </c>
      <c r="CZ122" s="18">
        <f t="shared" si="199"/>
        <v>126</v>
      </c>
      <c r="DA122" s="18">
        <f t="shared" si="200"/>
        <v>2.4144146678220553</v>
      </c>
      <c r="DB122" s="18">
        <f t="shared" si="201"/>
        <v>136</v>
      </c>
      <c r="DC122" s="18">
        <v>0</v>
      </c>
      <c r="DD122" s="18" t="str">
        <f t="shared" si="137"/>
        <v>N/A</v>
      </c>
      <c r="DE122" s="18">
        <f t="shared" si="202"/>
        <v>-0.24144146678220552</v>
      </c>
      <c r="DF122" s="16">
        <f t="shared" si="203"/>
        <v>32.836039482379952</v>
      </c>
      <c r="DG122" s="17">
        <f>(Design!$N$71-'Area A'!DF122)/'Area A'!DE122</f>
        <v>124.19589676130128</v>
      </c>
      <c r="DH122" s="18">
        <v>0</v>
      </c>
      <c r="DI122" s="18">
        <v>0</v>
      </c>
      <c r="DJ122" s="18">
        <f t="shared" si="204"/>
        <v>124.19589676130128</v>
      </c>
      <c r="DK122" s="18">
        <f t="shared" si="141"/>
        <v>126</v>
      </c>
      <c r="DL122" s="18">
        <f>Design!$N$71</f>
        <v>2.85</v>
      </c>
      <c r="DM122" s="18">
        <f t="shared" si="205"/>
        <v>136</v>
      </c>
      <c r="DN122" s="18">
        <v>0</v>
      </c>
      <c r="DO122" s="16">
        <f t="shared" si="206"/>
        <v>11628</v>
      </c>
      <c r="DP122" s="19" t="str">
        <f t="shared" si="144"/>
        <v>N/A</v>
      </c>
      <c r="DQ122" s="68">
        <f t="shared" si="207"/>
        <v>126</v>
      </c>
      <c r="DR122" s="18">
        <f>'Ohio Intensities'!V122</f>
        <v>1.5834181671484218</v>
      </c>
      <c r="DS122" s="17">
        <f>Design!$I$24*'Area A'!DR122*Design!$I$23</f>
        <v>2.7234792474952871</v>
      </c>
      <c r="DT122" s="18">
        <v>0</v>
      </c>
      <c r="DU122" s="18">
        <v>0</v>
      </c>
      <c r="DV122" s="18">
        <f>Design!$I$22</f>
        <v>10</v>
      </c>
      <c r="DW122" s="18">
        <f t="shared" si="208"/>
        <v>2.7234792474952871</v>
      </c>
      <c r="DX122" s="18">
        <f t="shared" si="209"/>
        <v>126</v>
      </c>
      <c r="DY122" s="18">
        <f t="shared" si="210"/>
        <v>2.7234792474952871</v>
      </c>
      <c r="DZ122" s="18">
        <f t="shared" si="211"/>
        <v>136</v>
      </c>
      <c r="EA122" s="18">
        <v>0</v>
      </c>
      <c r="EB122" s="18" t="str">
        <f t="shared" si="150"/>
        <v>N/A</v>
      </c>
      <c r="EC122" s="18">
        <f t="shared" si="212"/>
        <v>-0.27234792474952874</v>
      </c>
      <c r="ED122" s="16">
        <f t="shared" si="213"/>
        <v>37.039317765935905</v>
      </c>
      <c r="EE122" s="17">
        <f>(Design!$N$72-'Area A'!ED122)/'Area A'!EC122</f>
        <v>125.53544440398775</v>
      </c>
      <c r="EF122" s="18">
        <v>0</v>
      </c>
      <c r="EG122" s="18">
        <v>0</v>
      </c>
      <c r="EH122" s="18">
        <f t="shared" si="214"/>
        <v>125.53544440398775</v>
      </c>
      <c r="EI122" s="18">
        <f t="shared" si="154"/>
        <v>126</v>
      </c>
      <c r="EJ122" s="18">
        <f>Design!$N$72</f>
        <v>2.85</v>
      </c>
      <c r="EK122" s="18">
        <f t="shared" si="215"/>
        <v>136</v>
      </c>
      <c r="EL122" s="18">
        <v>0</v>
      </c>
      <c r="EM122" s="16">
        <f t="shared" si="216"/>
        <v>11628</v>
      </c>
      <c r="EN122" s="19" t="str">
        <f t="shared" si="157"/>
        <v>N/A</v>
      </c>
      <c r="EO122" s="19">
        <f t="shared" si="217"/>
        <v>126</v>
      </c>
    </row>
    <row r="123" spans="1:145" x14ac:dyDescent="0.25">
      <c r="A123" s="68">
        <f t="shared" si="159"/>
        <v>127</v>
      </c>
      <c r="B123" s="18">
        <f>'Ohio Intensities'!B123</f>
        <v>0.67886219215176302</v>
      </c>
      <c r="C123" s="17">
        <f>Design!$I$24*'Area A'!B123*Design!$I$23</f>
        <v>1.1676429705010332</v>
      </c>
      <c r="D123" s="18">
        <v>0</v>
      </c>
      <c r="E123" s="18">
        <v>0</v>
      </c>
      <c r="F123" s="18">
        <f>Design!$I$22</f>
        <v>10</v>
      </c>
      <c r="G123" s="18">
        <f t="shared" si="162"/>
        <v>1.1676429705010332</v>
      </c>
      <c r="H123" s="18">
        <f t="shared" si="163"/>
        <v>127</v>
      </c>
      <c r="I123" s="18">
        <f t="shared" si="164"/>
        <v>1.1676429705010332</v>
      </c>
      <c r="J123" s="18">
        <f t="shared" si="165"/>
        <v>137</v>
      </c>
      <c r="K123" s="18">
        <v>0</v>
      </c>
      <c r="L123" s="18" t="str">
        <f t="shared" si="87"/>
        <v>N/A</v>
      </c>
      <c r="M123" s="18">
        <f t="shared" si="166"/>
        <v>-0.11676429705010331</v>
      </c>
      <c r="N123" s="16">
        <f t="shared" si="167"/>
        <v>15.996708695864154</v>
      </c>
      <c r="O123" s="17">
        <f>(Design!$N$67-'Area A'!N123)/'Area A'!M123</f>
        <v>119.4432634650269</v>
      </c>
      <c r="P123" s="18">
        <v>0</v>
      </c>
      <c r="Q123" s="18">
        <v>0</v>
      </c>
      <c r="R123" s="18">
        <f t="shared" si="168"/>
        <v>119.4432634650269</v>
      </c>
      <c r="S123" s="18">
        <f t="shared" si="91"/>
        <v>127</v>
      </c>
      <c r="T123" s="18">
        <f>Design!$N$67</f>
        <v>2.0499999999999998</v>
      </c>
      <c r="U123" s="18">
        <f t="shared" si="160"/>
        <v>137</v>
      </c>
      <c r="V123" s="18">
        <v>0</v>
      </c>
      <c r="W123" s="16">
        <f t="shared" si="92"/>
        <v>8425.4999999999982</v>
      </c>
      <c r="X123" s="19" t="str">
        <f t="shared" si="93"/>
        <v>N/A</v>
      </c>
      <c r="Y123" s="68">
        <f t="shared" si="161"/>
        <v>127</v>
      </c>
      <c r="Z123" s="18">
        <f>'Ohio Intensities'!F123</f>
        <v>0.86444534523236127</v>
      </c>
      <c r="AA123" s="17">
        <f>Design!$I$24*'Area A'!Z123*Design!$I$23</f>
        <v>1.4868459937996623</v>
      </c>
      <c r="AB123" s="18">
        <v>0</v>
      </c>
      <c r="AC123" s="18">
        <v>0</v>
      </c>
      <c r="AD123" s="18">
        <f>Design!$I$22</f>
        <v>10</v>
      </c>
      <c r="AE123" s="18">
        <f t="shared" si="169"/>
        <v>1.4868459937996623</v>
      </c>
      <c r="AF123" s="18">
        <f t="shared" si="170"/>
        <v>127</v>
      </c>
      <c r="AG123" s="18">
        <f t="shared" si="171"/>
        <v>1.4868459937996623</v>
      </c>
      <c r="AH123" s="18">
        <f t="shared" si="172"/>
        <v>137</v>
      </c>
      <c r="AI123" s="18">
        <v>0</v>
      </c>
      <c r="AJ123" s="18" t="str">
        <f t="shared" si="98"/>
        <v>N/A</v>
      </c>
      <c r="AK123" s="18">
        <f t="shared" si="173"/>
        <v>-0.14868459937996623</v>
      </c>
      <c r="AL123" s="16">
        <f t="shared" si="174"/>
        <v>20.369790115055373</v>
      </c>
      <c r="AM123" s="17">
        <f>(Design!$N$68-'Area A'!AL123)/'Area A'!AK123</f>
        <v>120.1858846819017</v>
      </c>
      <c r="AN123" s="18">
        <v>0</v>
      </c>
      <c r="AO123" s="18">
        <v>0</v>
      </c>
      <c r="AP123" s="18">
        <f t="shared" si="175"/>
        <v>120.1858846819017</v>
      </c>
      <c r="AQ123" s="18">
        <f t="shared" si="102"/>
        <v>127</v>
      </c>
      <c r="AR123" s="18">
        <f>Design!$N$68</f>
        <v>2.5</v>
      </c>
      <c r="AS123" s="18">
        <f t="shared" si="176"/>
        <v>137</v>
      </c>
      <c r="AT123" s="18">
        <v>0</v>
      </c>
      <c r="AU123" s="16">
        <f t="shared" si="104"/>
        <v>10275</v>
      </c>
      <c r="AV123" s="19" t="str">
        <f t="shared" si="105"/>
        <v>N/A</v>
      </c>
      <c r="AW123" s="68">
        <f t="shared" si="177"/>
        <v>127</v>
      </c>
      <c r="AX123" s="18">
        <f>'Ohio Intensities'!J123</f>
        <v>1.0128229751640081</v>
      </c>
      <c r="AY123" s="17">
        <f>Design!$I$24*'Area A'!AX123*Design!$I$23</f>
        <v>1.7420555172820951</v>
      </c>
      <c r="AZ123" s="18">
        <v>0</v>
      </c>
      <c r="BA123" s="18">
        <v>0</v>
      </c>
      <c r="BB123" s="18">
        <f>Design!$I$22</f>
        <v>10</v>
      </c>
      <c r="BC123" s="18">
        <f t="shared" si="178"/>
        <v>1.7420555172820951</v>
      </c>
      <c r="BD123" s="18">
        <f t="shared" si="179"/>
        <v>127</v>
      </c>
      <c r="BE123" s="18">
        <f t="shared" si="180"/>
        <v>1.7420555172820951</v>
      </c>
      <c r="BF123" s="18">
        <f t="shared" si="181"/>
        <v>137</v>
      </c>
      <c r="BG123" s="18">
        <v>0</v>
      </c>
      <c r="BH123" s="18" t="str">
        <f t="shared" si="111"/>
        <v>N/A</v>
      </c>
      <c r="BI123" s="18">
        <f t="shared" si="182"/>
        <v>-0.17420555172820951</v>
      </c>
      <c r="BJ123" s="16">
        <f t="shared" si="183"/>
        <v>23.8661605867647</v>
      </c>
      <c r="BK123" s="17">
        <f>(Design!$N$69-'Area A'!BJ123)/'Area A'!BI123</f>
        <v>120.64001622378549</v>
      </c>
      <c r="BL123" s="18">
        <v>0</v>
      </c>
      <c r="BM123" s="18">
        <v>0</v>
      </c>
      <c r="BN123" s="18">
        <f t="shared" si="184"/>
        <v>120.64001622378549</v>
      </c>
      <c r="BO123" s="18">
        <f t="shared" si="115"/>
        <v>127</v>
      </c>
      <c r="BP123" s="18">
        <f>Design!$N$69</f>
        <v>2.85</v>
      </c>
      <c r="BQ123" s="18">
        <f t="shared" si="185"/>
        <v>137</v>
      </c>
      <c r="BR123" s="18">
        <v>0</v>
      </c>
      <c r="BS123" s="16">
        <f t="shared" si="186"/>
        <v>11713.5</v>
      </c>
      <c r="BT123" s="19" t="str">
        <f t="shared" si="118"/>
        <v>N/A</v>
      </c>
      <c r="BU123" s="68">
        <f t="shared" si="187"/>
        <v>127</v>
      </c>
      <c r="BV123" s="18">
        <f>'Ohio Intensities'!N123</f>
        <v>1.223383245880231</v>
      </c>
      <c r="BW123" s="17">
        <f>Design!$I$24*'Area A'!BV123*Design!$I$23</f>
        <v>2.1042191829139987</v>
      </c>
      <c r="BX123" s="18">
        <v>0</v>
      </c>
      <c r="BY123" s="18">
        <v>0</v>
      </c>
      <c r="BZ123" s="18">
        <f>Design!$I$22</f>
        <v>10</v>
      </c>
      <c r="CA123" s="18">
        <f t="shared" si="188"/>
        <v>2.1042191829139987</v>
      </c>
      <c r="CB123" s="18">
        <f t="shared" si="189"/>
        <v>127</v>
      </c>
      <c r="CC123" s="18">
        <f t="shared" si="190"/>
        <v>2.1042191829139987</v>
      </c>
      <c r="CD123" s="18">
        <f t="shared" si="191"/>
        <v>137</v>
      </c>
      <c r="CE123" s="18">
        <v>0</v>
      </c>
      <c r="CF123" s="18" t="str">
        <f t="shared" si="124"/>
        <v>N/A</v>
      </c>
      <c r="CG123" s="18">
        <f t="shared" si="192"/>
        <v>-0.21042191829139986</v>
      </c>
      <c r="CH123" s="16">
        <f t="shared" si="193"/>
        <v>28.827802805921781</v>
      </c>
      <c r="CI123" s="17">
        <f>(Design!$N$70-'Area A'!CH123)/'Area A'!CG123</f>
        <v>123.45578358404082</v>
      </c>
      <c r="CJ123" s="18">
        <v>0</v>
      </c>
      <c r="CK123" s="18">
        <v>0</v>
      </c>
      <c r="CL123" s="18">
        <f t="shared" si="194"/>
        <v>123.45578358404082</v>
      </c>
      <c r="CM123" s="18">
        <f t="shared" si="128"/>
        <v>127</v>
      </c>
      <c r="CN123" s="18">
        <f>Design!$N$70</f>
        <v>2.85</v>
      </c>
      <c r="CO123" s="18">
        <f t="shared" si="195"/>
        <v>137</v>
      </c>
      <c r="CP123" s="18">
        <v>0</v>
      </c>
      <c r="CQ123" s="16">
        <f t="shared" si="196"/>
        <v>11713.500000000002</v>
      </c>
      <c r="CR123" s="19" t="str">
        <f t="shared" si="131"/>
        <v>N/A</v>
      </c>
      <c r="CS123" s="68">
        <f t="shared" si="197"/>
        <v>127</v>
      </c>
      <c r="CT123" s="18">
        <f>'Ohio Intensities'!R123</f>
        <v>1.3957542303256008</v>
      </c>
      <c r="CU123" s="17">
        <f>Design!$I$24*'Area A'!CT123*Design!$I$23</f>
        <v>2.4006972761600349</v>
      </c>
      <c r="CV123" s="18">
        <v>0</v>
      </c>
      <c r="CW123" s="18">
        <v>0</v>
      </c>
      <c r="CX123" s="18">
        <f>Design!$I$22</f>
        <v>10</v>
      </c>
      <c r="CY123" s="18">
        <f t="shared" si="198"/>
        <v>2.4006972761600349</v>
      </c>
      <c r="CZ123" s="18">
        <f t="shared" si="199"/>
        <v>127</v>
      </c>
      <c r="DA123" s="18">
        <f t="shared" si="200"/>
        <v>2.4006972761600349</v>
      </c>
      <c r="DB123" s="18">
        <f t="shared" si="201"/>
        <v>137</v>
      </c>
      <c r="DC123" s="18">
        <v>0</v>
      </c>
      <c r="DD123" s="18" t="str">
        <f t="shared" si="137"/>
        <v>N/A</v>
      </c>
      <c r="DE123" s="18">
        <f t="shared" si="202"/>
        <v>-0.24006972761600348</v>
      </c>
      <c r="DF123" s="16">
        <f t="shared" si="203"/>
        <v>32.889552683392481</v>
      </c>
      <c r="DG123" s="17">
        <f>(Design!$N$71-'Area A'!DF123)/'Area A'!DE123</f>
        <v>125.12844906227147</v>
      </c>
      <c r="DH123" s="18">
        <v>0</v>
      </c>
      <c r="DI123" s="18">
        <v>0</v>
      </c>
      <c r="DJ123" s="18">
        <f t="shared" si="204"/>
        <v>125.12844906227147</v>
      </c>
      <c r="DK123" s="18">
        <f t="shared" si="141"/>
        <v>127</v>
      </c>
      <c r="DL123" s="18">
        <f>Design!$N$71</f>
        <v>2.85</v>
      </c>
      <c r="DM123" s="18">
        <f t="shared" si="205"/>
        <v>137</v>
      </c>
      <c r="DN123" s="18">
        <v>0</v>
      </c>
      <c r="DO123" s="16">
        <f t="shared" si="206"/>
        <v>11713.5</v>
      </c>
      <c r="DP123" s="19" t="str">
        <f t="shared" si="144"/>
        <v>N/A</v>
      </c>
      <c r="DQ123" s="68">
        <f t="shared" si="207"/>
        <v>127</v>
      </c>
      <c r="DR123" s="18">
        <f>'Ohio Intensities'!V123</f>
        <v>1.5747274869108885</v>
      </c>
      <c r="DS123" s="17">
        <f>Design!$I$24*'Area A'!DR123*Design!$I$23</f>
        <v>2.7085312774867298</v>
      </c>
      <c r="DT123" s="18">
        <v>0</v>
      </c>
      <c r="DU123" s="18">
        <v>0</v>
      </c>
      <c r="DV123" s="18">
        <f>Design!$I$22</f>
        <v>10</v>
      </c>
      <c r="DW123" s="18">
        <f t="shared" si="208"/>
        <v>2.7085312774867298</v>
      </c>
      <c r="DX123" s="18">
        <f t="shared" si="209"/>
        <v>127</v>
      </c>
      <c r="DY123" s="18">
        <f t="shared" si="210"/>
        <v>2.7085312774867298</v>
      </c>
      <c r="DZ123" s="18">
        <f t="shared" si="211"/>
        <v>137</v>
      </c>
      <c r="EA123" s="18">
        <v>0</v>
      </c>
      <c r="EB123" s="18" t="str">
        <f t="shared" si="150"/>
        <v>N/A</v>
      </c>
      <c r="EC123" s="18">
        <f t="shared" si="212"/>
        <v>-0.27085312774867298</v>
      </c>
      <c r="ED123" s="16">
        <f t="shared" si="213"/>
        <v>37.106878501568197</v>
      </c>
      <c r="EE123" s="17">
        <f>(Design!$N$72-'Area A'!ED123)/'Area A'!EC123</f>
        <v>126.47769212159683</v>
      </c>
      <c r="EF123" s="18">
        <v>0</v>
      </c>
      <c r="EG123" s="18">
        <v>0</v>
      </c>
      <c r="EH123" s="18">
        <f t="shared" si="214"/>
        <v>126.47769212159683</v>
      </c>
      <c r="EI123" s="18">
        <f t="shared" si="154"/>
        <v>127</v>
      </c>
      <c r="EJ123" s="18">
        <f>Design!$N$72</f>
        <v>2.85</v>
      </c>
      <c r="EK123" s="18">
        <f t="shared" si="215"/>
        <v>137</v>
      </c>
      <c r="EL123" s="18">
        <v>0</v>
      </c>
      <c r="EM123" s="16">
        <f t="shared" si="216"/>
        <v>11713.5</v>
      </c>
      <c r="EN123" s="19" t="str">
        <f t="shared" si="157"/>
        <v>N/A</v>
      </c>
      <c r="EO123" s="19">
        <f t="shared" si="217"/>
        <v>127</v>
      </c>
    </row>
    <row r="124" spans="1:145" x14ac:dyDescent="0.25">
      <c r="A124" s="68">
        <f t="shared" si="159"/>
        <v>128</v>
      </c>
      <c r="B124" s="18">
        <f>'Ohio Intensities'!B124</f>
        <v>0.67460348015357685</v>
      </c>
      <c r="C124" s="17">
        <f>Design!$I$24*'Area A'!B124*Design!$I$23</f>
        <v>1.160317985864153</v>
      </c>
      <c r="D124" s="18">
        <v>0</v>
      </c>
      <c r="E124" s="18">
        <v>0</v>
      </c>
      <c r="F124" s="18">
        <f>Design!$I$22</f>
        <v>10</v>
      </c>
      <c r="G124" s="18">
        <f t="shared" si="162"/>
        <v>1.160317985864153</v>
      </c>
      <c r="H124" s="18">
        <f t="shared" si="163"/>
        <v>128</v>
      </c>
      <c r="I124" s="18">
        <f t="shared" si="164"/>
        <v>1.160317985864153</v>
      </c>
      <c r="J124" s="18">
        <f t="shared" si="165"/>
        <v>138</v>
      </c>
      <c r="K124" s="18">
        <v>0</v>
      </c>
      <c r="L124" s="18" t="str">
        <f t="shared" si="87"/>
        <v>N/A</v>
      </c>
      <c r="M124" s="18">
        <f t="shared" si="166"/>
        <v>-0.1160317985864153</v>
      </c>
      <c r="N124" s="16">
        <f t="shared" si="167"/>
        <v>16.012388204925312</v>
      </c>
      <c r="O124" s="17">
        <f>(Design!$N$67-'Area A'!N124)/'Area A'!M124</f>
        <v>120.33242934286457</v>
      </c>
      <c r="P124" s="18">
        <v>0</v>
      </c>
      <c r="Q124" s="18">
        <v>0</v>
      </c>
      <c r="R124" s="18">
        <f t="shared" si="168"/>
        <v>120.33242934286457</v>
      </c>
      <c r="S124" s="18">
        <f t="shared" si="91"/>
        <v>128</v>
      </c>
      <c r="T124" s="18">
        <f>Design!$N$67</f>
        <v>2.0499999999999998</v>
      </c>
      <c r="U124" s="18">
        <f t="shared" si="160"/>
        <v>138</v>
      </c>
      <c r="V124" s="18">
        <v>0</v>
      </c>
      <c r="W124" s="16">
        <f t="shared" si="92"/>
        <v>8487</v>
      </c>
      <c r="X124" s="19" t="str">
        <f t="shared" si="93"/>
        <v>N/A</v>
      </c>
      <c r="Y124" s="68">
        <f t="shared" si="161"/>
        <v>128</v>
      </c>
      <c r="Z124" s="18">
        <f>'Ohio Intensities'!F124</f>
        <v>0.85912136321609434</v>
      </c>
      <c r="AA124" s="17">
        <f>Design!$I$24*'Area A'!Z124*Design!$I$23</f>
        <v>1.4776887447316831</v>
      </c>
      <c r="AB124" s="18">
        <v>0</v>
      </c>
      <c r="AC124" s="18">
        <v>0</v>
      </c>
      <c r="AD124" s="18">
        <f>Design!$I$22</f>
        <v>10</v>
      </c>
      <c r="AE124" s="18">
        <f t="shared" si="169"/>
        <v>1.4776887447316831</v>
      </c>
      <c r="AF124" s="18">
        <f t="shared" si="170"/>
        <v>128</v>
      </c>
      <c r="AG124" s="18">
        <f t="shared" si="171"/>
        <v>1.4776887447316831</v>
      </c>
      <c r="AH124" s="18">
        <f t="shared" si="172"/>
        <v>138</v>
      </c>
      <c r="AI124" s="18">
        <v>0</v>
      </c>
      <c r="AJ124" s="18" t="str">
        <f t="shared" si="98"/>
        <v>N/A</v>
      </c>
      <c r="AK124" s="18">
        <f t="shared" si="173"/>
        <v>-0.1477688744731683</v>
      </c>
      <c r="AL124" s="16">
        <f t="shared" si="174"/>
        <v>20.392104677297226</v>
      </c>
      <c r="AM124" s="17">
        <f>(Design!$N$68-'Area A'!AL124)/'Area A'!AK124</f>
        <v>121.08168747367736</v>
      </c>
      <c r="AN124" s="18">
        <v>0</v>
      </c>
      <c r="AO124" s="18">
        <v>0</v>
      </c>
      <c r="AP124" s="18">
        <f t="shared" si="175"/>
        <v>121.08168747367736</v>
      </c>
      <c r="AQ124" s="18">
        <f t="shared" si="102"/>
        <v>128</v>
      </c>
      <c r="AR124" s="18">
        <f>Design!$N$68</f>
        <v>2.5</v>
      </c>
      <c r="AS124" s="18">
        <f t="shared" si="176"/>
        <v>138</v>
      </c>
      <c r="AT124" s="18">
        <v>0</v>
      </c>
      <c r="AU124" s="16">
        <f t="shared" si="104"/>
        <v>10350</v>
      </c>
      <c r="AV124" s="19" t="str">
        <f t="shared" si="105"/>
        <v>N/A</v>
      </c>
      <c r="AW124" s="68">
        <f t="shared" si="177"/>
        <v>128</v>
      </c>
      <c r="AX124" s="18">
        <f>'Ohio Intensities'!J124</f>
        <v>1.0066842486931702</v>
      </c>
      <c r="AY124" s="17">
        <f>Design!$I$24*'Area A'!AX124*Design!$I$23</f>
        <v>1.7314969077522537</v>
      </c>
      <c r="AZ124" s="18">
        <v>0</v>
      </c>
      <c r="BA124" s="18">
        <v>0</v>
      </c>
      <c r="BB124" s="18">
        <f>Design!$I$22</f>
        <v>10</v>
      </c>
      <c r="BC124" s="18">
        <f t="shared" si="178"/>
        <v>1.7314969077522537</v>
      </c>
      <c r="BD124" s="18">
        <f t="shared" si="179"/>
        <v>128</v>
      </c>
      <c r="BE124" s="18">
        <f t="shared" si="180"/>
        <v>1.7314969077522537</v>
      </c>
      <c r="BF124" s="18">
        <f t="shared" si="181"/>
        <v>138</v>
      </c>
      <c r="BG124" s="18">
        <v>0</v>
      </c>
      <c r="BH124" s="18" t="str">
        <f t="shared" si="111"/>
        <v>N/A</v>
      </c>
      <c r="BI124" s="18">
        <f t="shared" si="182"/>
        <v>-0.17314969077522538</v>
      </c>
      <c r="BJ124" s="16">
        <f t="shared" si="183"/>
        <v>23.894657326981104</v>
      </c>
      <c r="BK124" s="17">
        <f>(Design!$N$69-'Area A'!BJ124)/'Area A'!BI124</f>
        <v>121.54025359652688</v>
      </c>
      <c r="BL124" s="18">
        <v>0</v>
      </c>
      <c r="BM124" s="18">
        <v>0</v>
      </c>
      <c r="BN124" s="18">
        <f t="shared" si="184"/>
        <v>121.54025359652688</v>
      </c>
      <c r="BO124" s="18">
        <f t="shared" si="115"/>
        <v>128</v>
      </c>
      <c r="BP124" s="18">
        <f>Design!$N$69</f>
        <v>2.85</v>
      </c>
      <c r="BQ124" s="18">
        <f t="shared" si="185"/>
        <v>138</v>
      </c>
      <c r="BR124" s="18">
        <v>0</v>
      </c>
      <c r="BS124" s="16">
        <f t="shared" si="186"/>
        <v>11799</v>
      </c>
      <c r="BT124" s="19" t="str">
        <f t="shared" si="118"/>
        <v>N/A</v>
      </c>
      <c r="BU124" s="68">
        <f t="shared" si="187"/>
        <v>128</v>
      </c>
      <c r="BV124" s="18">
        <f>'Ohio Intensities'!N124</f>
        <v>1.2162405101108273</v>
      </c>
      <c r="BW124" s="17">
        <f>Design!$I$24*'Area A'!BV124*Design!$I$23</f>
        <v>2.0919336773906245</v>
      </c>
      <c r="BX124" s="18">
        <v>0</v>
      </c>
      <c r="BY124" s="18">
        <v>0</v>
      </c>
      <c r="BZ124" s="18">
        <f>Design!$I$22</f>
        <v>10</v>
      </c>
      <c r="CA124" s="18">
        <f t="shared" si="188"/>
        <v>2.0919336773906245</v>
      </c>
      <c r="CB124" s="18">
        <f t="shared" si="189"/>
        <v>128</v>
      </c>
      <c r="CC124" s="18">
        <f t="shared" si="190"/>
        <v>2.0919336773906245</v>
      </c>
      <c r="CD124" s="18">
        <f t="shared" si="191"/>
        <v>138</v>
      </c>
      <c r="CE124" s="18">
        <v>0</v>
      </c>
      <c r="CF124" s="18" t="str">
        <f t="shared" si="124"/>
        <v>N/A</v>
      </c>
      <c r="CG124" s="18">
        <f t="shared" si="192"/>
        <v>-0.20919336773906244</v>
      </c>
      <c r="CH124" s="16">
        <f t="shared" si="193"/>
        <v>28.868684747990617</v>
      </c>
      <c r="CI124" s="17">
        <f>(Design!$N$70-'Area A'!CH124)/'Area A'!CG124</f>
        <v>124.37624112655926</v>
      </c>
      <c r="CJ124" s="18">
        <v>0</v>
      </c>
      <c r="CK124" s="18">
        <v>0</v>
      </c>
      <c r="CL124" s="18">
        <f t="shared" si="194"/>
        <v>124.37624112655926</v>
      </c>
      <c r="CM124" s="18">
        <f t="shared" si="128"/>
        <v>128</v>
      </c>
      <c r="CN124" s="18">
        <f>Design!$N$70</f>
        <v>2.85</v>
      </c>
      <c r="CO124" s="18">
        <f t="shared" si="195"/>
        <v>138</v>
      </c>
      <c r="CP124" s="18">
        <v>0</v>
      </c>
      <c r="CQ124" s="16">
        <f t="shared" si="196"/>
        <v>11799</v>
      </c>
      <c r="CR124" s="19" t="str">
        <f t="shared" si="131"/>
        <v>N/A</v>
      </c>
      <c r="CS124" s="68">
        <f t="shared" si="197"/>
        <v>128</v>
      </c>
      <c r="CT124" s="18">
        <f>'Ohio Intensities'!R124</f>
        <v>1.3878815112048681</v>
      </c>
      <c r="CU124" s="17">
        <f>Design!$I$24*'Area A'!CT124*Design!$I$23</f>
        <v>2.3871561992723747</v>
      </c>
      <c r="CV124" s="18">
        <v>0</v>
      </c>
      <c r="CW124" s="18">
        <v>0</v>
      </c>
      <c r="CX124" s="18">
        <f>Design!$I$22</f>
        <v>10</v>
      </c>
      <c r="CY124" s="18">
        <f t="shared" si="198"/>
        <v>2.3871561992723747</v>
      </c>
      <c r="CZ124" s="18">
        <f t="shared" si="199"/>
        <v>128</v>
      </c>
      <c r="DA124" s="18">
        <f t="shared" si="200"/>
        <v>2.3871561992723747</v>
      </c>
      <c r="DB124" s="18">
        <f t="shared" si="201"/>
        <v>138</v>
      </c>
      <c r="DC124" s="18">
        <v>0</v>
      </c>
      <c r="DD124" s="18" t="str">
        <f t="shared" si="137"/>
        <v>N/A</v>
      </c>
      <c r="DE124" s="18">
        <f t="shared" si="202"/>
        <v>-0.23871561992723747</v>
      </c>
      <c r="DF124" s="16">
        <f t="shared" si="203"/>
        <v>32.942755549958768</v>
      </c>
      <c r="DG124" s="17">
        <f>(Design!$N$71-'Area A'!DF124)/'Area A'!DE124</f>
        <v>126.06110802104735</v>
      </c>
      <c r="DH124" s="18">
        <v>0</v>
      </c>
      <c r="DI124" s="18">
        <v>0</v>
      </c>
      <c r="DJ124" s="18">
        <f t="shared" si="204"/>
        <v>126.06110802104735</v>
      </c>
      <c r="DK124" s="18">
        <f t="shared" si="141"/>
        <v>128</v>
      </c>
      <c r="DL124" s="18">
        <f>Design!$N$71</f>
        <v>2.85</v>
      </c>
      <c r="DM124" s="18">
        <f t="shared" si="205"/>
        <v>138</v>
      </c>
      <c r="DN124" s="18">
        <v>0</v>
      </c>
      <c r="DO124" s="16">
        <f t="shared" si="206"/>
        <v>11799</v>
      </c>
      <c r="DP124" s="19" t="str">
        <f t="shared" si="144"/>
        <v>N/A</v>
      </c>
      <c r="DQ124" s="68">
        <f t="shared" si="207"/>
        <v>128</v>
      </c>
      <c r="DR124" s="18">
        <f>'Ohio Intensities'!V124</f>
        <v>1.5661469658643232</v>
      </c>
      <c r="DS124" s="17">
        <f>Design!$I$24*'Area A'!DR124*Design!$I$23</f>
        <v>2.6937727812866377</v>
      </c>
      <c r="DT124" s="18">
        <v>0</v>
      </c>
      <c r="DU124" s="18">
        <v>0</v>
      </c>
      <c r="DV124" s="18">
        <f>Design!$I$22</f>
        <v>10</v>
      </c>
      <c r="DW124" s="18">
        <f t="shared" si="208"/>
        <v>2.6937727812866377</v>
      </c>
      <c r="DX124" s="18">
        <f t="shared" si="209"/>
        <v>128</v>
      </c>
      <c r="DY124" s="18">
        <f t="shared" si="210"/>
        <v>2.6937727812866377</v>
      </c>
      <c r="DZ124" s="18">
        <f t="shared" si="211"/>
        <v>138</v>
      </c>
      <c r="EA124" s="18">
        <v>0</v>
      </c>
      <c r="EB124" s="18" t="str">
        <f t="shared" si="150"/>
        <v>N/A</v>
      </c>
      <c r="EC124" s="18">
        <f t="shared" si="212"/>
        <v>-0.26937727812866374</v>
      </c>
      <c r="ED124" s="16">
        <f t="shared" si="213"/>
        <v>37.174064381755599</v>
      </c>
      <c r="EE124" s="17">
        <f>(Design!$N$72-'Area A'!ED124)/'Area A'!EC124</f>
        <v>127.42004307193741</v>
      </c>
      <c r="EF124" s="18">
        <v>0</v>
      </c>
      <c r="EG124" s="18">
        <v>0</v>
      </c>
      <c r="EH124" s="18">
        <f t="shared" si="214"/>
        <v>127.42004307193741</v>
      </c>
      <c r="EI124" s="18">
        <f t="shared" si="154"/>
        <v>128</v>
      </c>
      <c r="EJ124" s="18">
        <f>Design!$N$72</f>
        <v>2.85</v>
      </c>
      <c r="EK124" s="18">
        <f t="shared" si="215"/>
        <v>138</v>
      </c>
      <c r="EL124" s="18">
        <v>0</v>
      </c>
      <c r="EM124" s="16">
        <f t="shared" si="216"/>
        <v>11799</v>
      </c>
      <c r="EN124" s="19" t="str">
        <f t="shared" si="157"/>
        <v>N/A</v>
      </c>
      <c r="EO124" s="19">
        <f t="shared" si="217"/>
        <v>128</v>
      </c>
    </row>
    <row r="125" spans="1:145" x14ac:dyDescent="0.25">
      <c r="A125" s="68">
        <f t="shared" si="159"/>
        <v>129</v>
      </c>
      <c r="B125" s="18">
        <f>'Ohio Intensities'!B125</f>
        <v>0.67040216675162501</v>
      </c>
      <c r="C125" s="17">
        <f>Design!$I$24*'Area A'!B125*Design!$I$23</f>
        <v>1.1530917268127958</v>
      </c>
      <c r="D125" s="18">
        <v>0</v>
      </c>
      <c r="E125" s="18">
        <v>0</v>
      </c>
      <c r="F125" s="18">
        <f>Design!$I$22</f>
        <v>10</v>
      </c>
      <c r="G125" s="18">
        <f t="shared" si="162"/>
        <v>1.1530917268127958</v>
      </c>
      <c r="H125" s="18">
        <f t="shared" si="163"/>
        <v>129</v>
      </c>
      <c r="I125" s="18">
        <f t="shared" si="164"/>
        <v>1.1530917268127958</v>
      </c>
      <c r="J125" s="18">
        <f t="shared" si="165"/>
        <v>139</v>
      </c>
      <c r="K125" s="18">
        <v>0</v>
      </c>
      <c r="L125" s="18" t="str">
        <f t="shared" si="87"/>
        <v>N/A</v>
      </c>
      <c r="M125" s="18">
        <f t="shared" si="166"/>
        <v>-0.11530917268127958</v>
      </c>
      <c r="N125" s="16">
        <f t="shared" si="167"/>
        <v>16.027975002697861</v>
      </c>
      <c r="O125" s="17">
        <f>(Design!$N$67-'Area A'!N125)/'Area A'!M125</f>
        <v>121.22170923326017</v>
      </c>
      <c r="P125" s="18">
        <v>0</v>
      </c>
      <c r="Q125" s="18">
        <v>0</v>
      </c>
      <c r="R125" s="18">
        <f t="shared" si="168"/>
        <v>121.22170923326017</v>
      </c>
      <c r="S125" s="18">
        <f t="shared" si="91"/>
        <v>129</v>
      </c>
      <c r="T125" s="18">
        <f>Design!$N$67</f>
        <v>2.0499999999999998</v>
      </c>
      <c r="U125" s="18">
        <f t="shared" si="160"/>
        <v>139</v>
      </c>
      <c r="V125" s="18">
        <v>0</v>
      </c>
      <c r="W125" s="16">
        <f t="shared" si="92"/>
        <v>8548.5</v>
      </c>
      <c r="X125" s="19" t="str">
        <f t="shared" si="93"/>
        <v>N/A</v>
      </c>
      <c r="Y125" s="68">
        <f t="shared" si="161"/>
        <v>129</v>
      </c>
      <c r="Z125" s="18">
        <f>'Ohio Intensities'!F125</f>
        <v>0.85386818898455463</v>
      </c>
      <c r="AA125" s="17">
        <f>Design!$I$24*'Area A'!Z125*Design!$I$23</f>
        <v>1.4686532850534348</v>
      </c>
      <c r="AB125" s="18">
        <v>0</v>
      </c>
      <c r="AC125" s="18">
        <v>0</v>
      </c>
      <c r="AD125" s="18">
        <f>Design!$I$22</f>
        <v>10</v>
      </c>
      <c r="AE125" s="18">
        <f t="shared" si="169"/>
        <v>1.4686532850534348</v>
      </c>
      <c r="AF125" s="18">
        <f t="shared" si="170"/>
        <v>129</v>
      </c>
      <c r="AG125" s="18">
        <f t="shared" si="171"/>
        <v>1.4686532850534348</v>
      </c>
      <c r="AH125" s="18">
        <f t="shared" si="172"/>
        <v>139</v>
      </c>
      <c r="AI125" s="18">
        <v>0</v>
      </c>
      <c r="AJ125" s="18" t="str">
        <f t="shared" si="98"/>
        <v>N/A</v>
      </c>
      <c r="AK125" s="18">
        <f t="shared" si="173"/>
        <v>-0.14686532850534348</v>
      </c>
      <c r="AL125" s="16">
        <f t="shared" si="174"/>
        <v>20.414280662242742</v>
      </c>
      <c r="AM125" s="17">
        <f>(Design!$N$68-'Area A'!AL125)/'Area A'!AK125</f>
        <v>121.9776025053521</v>
      </c>
      <c r="AN125" s="18">
        <v>0</v>
      </c>
      <c r="AO125" s="18">
        <v>0</v>
      </c>
      <c r="AP125" s="18">
        <f t="shared" si="175"/>
        <v>121.9776025053521</v>
      </c>
      <c r="AQ125" s="18">
        <f t="shared" si="102"/>
        <v>129</v>
      </c>
      <c r="AR125" s="18">
        <f>Design!$N$68</f>
        <v>2.5</v>
      </c>
      <c r="AS125" s="18">
        <f t="shared" si="176"/>
        <v>139</v>
      </c>
      <c r="AT125" s="18">
        <v>0</v>
      </c>
      <c r="AU125" s="16">
        <f t="shared" si="104"/>
        <v>10425</v>
      </c>
      <c r="AV125" s="19" t="str">
        <f t="shared" si="105"/>
        <v>N/A</v>
      </c>
      <c r="AW125" s="68">
        <f t="shared" si="177"/>
        <v>129</v>
      </c>
      <c r="AX125" s="18">
        <f>'Ohio Intensities'!J125</f>
        <v>1.0006263360809755</v>
      </c>
      <c r="AY125" s="17">
        <f>Design!$I$24*'Area A'!AX125*Design!$I$23</f>
        <v>1.721077298059279</v>
      </c>
      <c r="AZ125" s="18">
        <v>0</v>
      </c>
      <c r="BA125" s="18">
        <v>0</v>
      </c>
      <c r="BB125" s="18">
        <f>Design!$I$22</f>
        <v>10</v>
      </c>
      <c r="BC125" s="18">
        <f t="shared" si="178"/>
        <v>1.721077298059279</v>
      </c>
      <c r="BD125" s="18">
        <f t="shared" si="179"/>
        <v>129</v>
      </c>
      <c r="BE125" s="18">
        <f t="shared" si="180"/>
        <v>1.721077298059279</v>
      </c>
      <c r="BF125" s="18">
        <f t="shared" si="181"/>
        <v>139</v>
      </c>
      <c r="BG125" s="18">
        <v>0</v>
      </c>
      <c r="BH125" s="18" t="str">
        <f t="shared" si="111"/>
        <v>N/A</v>
      </c>
      <c r="BI125" s="18">
        <f t="shared" si="182"/>
        <v>-0.17210772980592789</v>
      </c>
      <c r="BJ125" s="16">
        <f t="shared" si="183"/>
        <v>23.922974443023975</v>
      </c>
      <c r="BK125" s="17">
        <f>(Design!$N$69-'Area A'!BJ125)/'Area A'!BI125</f>
        <v>122.44060430514236</v>
      </c>
      <c r="BL125" s="18">
        <v>0</v>
      </c>
      <c r="BM125" s="18">
        <v>0</v>
      </c>
      <c r="BN125" s="18">
        <f t="shared" si="184"/>
        <v>122.44060430514236</v>
      </c>
      <c r="BO125" s="18">
        <f t="shared" si="115"/>
        <v>129</v>
      </c>
      <c r="BP125" s="18">
        <f>Design!$N$69</f>
        <v>2.85</v>
      </c>
      <c r="BQ125" s="18">
        <f t="shared" si="185"/>
        <v>139</v>
      </c>
      <c r="BR125" s="18">
        <v>0</v>
      </c>
      <c r="BS125" s="16">
        <f t="shared" si="186"/>
        <v>11884.5</v>
      </c>
      <c r="BT125" s="19" t="str">
        <f t="shared" si="118"/>
        <v>N/A</v>
      </c>
      <c r="BU125" s="68">
        <f t="shared" si="187"/>
        <v>129</v>
      </c>
      <c r="BV125" s="18">
        <f>'Ohio Intensities'!N125</f>
        <v>1.2091902333507412</v>
      </c>
      <c r="BW125" s="17">
        <f>Design!$I$24*'Area A'!BV125*Design!$I$23</f>
        <v>2.079807201363276</v>
      </c>
      <c r="BX125" s="18">
        <v>0</v>
      </c>
      <c r="BY125" s="18">
        <v>0</v>
      </c>
      <c r="BZ125" s="18">
        <f>Design!$I$22</f>
        <v>10</v>
      </c>
      <c r="CA125" s="18">
        <f t="shared" si="188"/>
        <v>2.079807201363276</v>
      </c>
      <c r="CB125" s="18">
        <f t="shared" si="189"/>
        <v>129</v>
      </c>
      <c r="CC125" s="18">
        <f t="shared" si="190"/>
        <v>2.079807201363276</v>
      </c>
      <c r="CD125" s="18">
        <f t="shared" si="191"/>
        <v>139</v>
      </c>
      <c r="CE125" s="18">
        <v>0</v>
      </c>
      <c r="CF125" s="18" t="str">
        <f t="shared" si="124"/>
        <v>N/A</v>
      </c>
      <c r="CG125" s="18">
        <f t="shared" si="192"/>
        <v>-0.2079807201363276</v>
      </c>
      <c r="CH125" s="16">
        <f t="shared" si="193"/>
        <v>28.909320098949536</v>
      </c>
      <c r="CI125" s="17">
        <f>(Design!$N$70-'Area A'!CH125)/'Area A'!CG125</f>
        <v>125.29680675145332</v>
      </c>
      <c r="CJ125" s="18">
        <v>0</v>
      </c>
      <c r="CK125" s="18">
        <v>0</v>
      </c>
      <c r="CL125" s="18">
        <f t="shared" si="194"/>
        <v>125.29680675145332</v>
      </c>
      <c r="CM125" s="18">
        <f t="shared" si="128"/>
        <v>129</v>
      </c>
      <c r="CN125" s="18">
        <f>Design!$N$70</f>
        <v>2.85</v>
      </c>
      <c r="CO125" s="18">
        <f t="shared" si="195"/>
        <v>139</v>
      </c>
      <c r="CP125" s="18">
        <v>0</v>
      </c>
      <c r="CQ125" s="16">
        <f t="shared" si="196"/>
        <v>11884.500000000002</v>
      </c>
      <c r="CR125" s="19" t="str">
        <f t="shared" si="131"/>
        <v>N/A</v>
      </c>
      <c r="CS125" s="68">
        <f t="shared" si="197"/>
        <v>129</v>
      </c>
      <c r="CT125" s="18">
        <f>'Ohio Intensities'!R125</f>
        <v>1.3801092584376309</v>
      </c>
      <c r="CU125" s="17">
        <f>Design!$I$24*'Area A'!CT125*Design!$I$23</f>
        <v>2.3737879245127265</v>
      </c>
      <c r="CV125" s="18">
        <v>0</v>
      </c>
      <c r="CW125" s="18">
        <v>0</v>
      </c>
      <c r="CX125" s="18">
        <f>Design!$I$22</f>
        <v>10</v>
      </c>
      <c r="CY125" s="18">
        <f t="shared" si="198"/>
        <v>2.3737879245127265</v>
      </c>
      <c r="CZ125" s="18">
        <f t="shared" si="199"/>
        <v>129</v>
      </c>
      <c r="DA125" s="18">
        <f t="shared" si="200"/>
        <v>2.3737879245127265</v>
      </c>
      <c r="DB125" s="18">
        <f t="shared" si="201"/>
        <v>139</v>
      </c>
      <c r="DC125" s="18">
        <v>0</v>
      </c>
      <c r="DD125" s="18" t="str">
        <f t="shared" si="137"/>
        <v>N/A</v>
      </c>
      <c r="DE125" s="18">
        <f t="shared" si="202"/>
        <v>-0.23737879245127264</v>
      </c>
      <c r="DF125" s="16">
        <f t="shared" si="203"/>
        <v>32.995652150726897</v>
      </c>
      <c r="DG125" s="17">
        <f>(Design!$N$71-'Area A'!DF125)/'Area A'!DE125</f>
        <v>126.9938727020653</v>
      </c>
      <c r="DH125" s="18">
        <v>0</v>
      </c>
      <c r="DI125" s="18">
        <v>0</v>
      </c>
      <c r="DJ125" s="18">
        <f t="shared" si="204"/>
        <v>126.9938727020653</v>
      </c>
      <c r="DK125" s="18">
        <f t="shared" si="141"/>
        <v>129</v>
      </c>
      <c r="DL125" s="18">
        <f>Design!$N$71</f>
        <v>2.85</v>
      </c>
      <c r="DM125" s="18">
        <f t="shared" si="205"/>
        <v>139</v>
      </c>
      <c r="DN125" s="18">
        <v>0</v>
      </c>
      <c r="DO125" s="16">
        <f t="shared" si="206"/>
        <v>11884.500000000002</v>
      </c>
      <c r="DP125" s="19" t="str">
        <f t="shared" si="144"/>
        <v>N/A</v>
      </c>
      <c r="DQ125" s="68">
        <f t="shared" si="207"/>
        <v>129</v>
      </c>
      <c r="DR125" s="18">
        <f>'Ohio Intensities'!V125</f>
        <v>1.5576744273251546</v>
      </c>
      <c r="DS125" s="17">
        <f>Design!$I$24*'Area A'!DR125*Design!$I$23</f>
        <v>2.6792000149992674</v>
      </c>
      <c r="DT125" s="18">
        <v>0</v>
      </c>
      <c r="DU125" s="18">
        <v>0</v>
      </c>
      <c r="DV125" s="18">
        <f>Design!$I$22</f>
        <v>10</v>
      </c>
      <c r="DW125" s="18">
        <f t="shared" si="208"/>
        <v>2.6792000149992674</v>
      </c>
      <c r="DX125" s="18">
        <f t="shared" si="209"/>
        <v>129</v>
      </c>
      <c r="DY125" s="18">
        <f t="shared" si="210"/>
        <v>2.6792000149992674</v>
      </c>
      <c r="DZ125" s="18">
        <f t="shared" si="211"/>
        <v>139</v>
      </c>
      <c r="EA125" s="18">
        <v>0</v>
      </c>
      <c r="EB125" s="18" t="str">
        <f t="shared" si="150"/>
        <v>N/A</v>
      </c>
      <c r="EC125" s="18">
        <f t="shared" si="212"/>
        <v>-0.26792000149992673</v>
      </c>
      <c r="ED125" s="16">
        <f t="shared" si="213"/>
        <v>37.240880208489813</v>
      </c>
      <c r="EE125" s="17">
        <f>(Design!$N$72-'Area A'!ED125)/'Area A'!EC125</f>
        <v>128.36249632709567</v>
      </c>
      <c r="EF125" s="18">
        <v>0</v>
      </c>
      <c r="EG125" s="18">
        <v>0</v>
      </c>
      <c r="EH125" s="18">
        <f t="shared" si="214"/>
        <v>128.36249632709567</v>
      </c>
      <c r="EI125" s="18">
        <f t="shared" si="154"/>
        <v>129</v>
      </c>
      <c r="EJ125" s="18">
        <f>Design!$N$72</f>
        <v>2.85</v>
      </c>
      <c r="EK125" s="18">
        <f t="shared" si="215"/>
        <v>139</v>
      </c>
      <c r="EL125" s="18">
        <v>0</v>
      </c>
      <c r="EM125" s="16">
        <f t="shared" si="216"/>
        <v>11884.500000000002</v>
      </c>
      <c r="EN125" s="19" t="str">
        <f t="shared" si="157"/>
        <v>N/A</v>
      </c>
      <c r="EO125" s="19">
        <f t="shared" si="217"/>
        <v>129</v>
      </c>
    </row>
    <row r="126" spans="1:145" x14ac:dyDescent="0.25">
      <c r="A126" s="68">
        <f t="shared" si="159"/>
        <v>130</v>
      </c>
      <c r="B126" s="18">
        <f>'Ohio Intensities'!B126</f>
        <v>0.66625707074986196</v>
      </c>
      <c r="C126" s="17">
        <f>Design!$I$24*'Area A'!B126*Design!$I$23</f>
        <v>1.1459621616897633</v>
      </c>
      <c r="D126" s="18">
        <v>0</v>
      </c>
      <c r="E126" s="18">
        <v>0</v>
      </c>
      <c r="F126" s="18">
        <f>Design!$I$22</f>
        <v>10</v>
      </c>
      <c r="G126" s="18">
        <f t="shared" si="162"/>
        <v>1.1459621616897633</v>
      </c>
      <c r="H126" s="18">
        <f t="shared" si="163"/>
        <v>130</v>
      </c>
      <c r="I126" s="18">
        <f t="shared" si="164"/>
        <v>1.1459621616897633</v>
      </c>
      <c r="J126" s="18">
        <f t="shared" si="165"/>
        <v>140</v>
      </c>
      <c r="K126" s="18">
        <v>0</v>
      </c>
      <c r="L126" s="18" t="str">
        <f t="shared" si="87"/>
        <v>N/A</v>
      </c>
      <c r="M126" s="18">
        <f t="shared" si="166"/>
        <v>-0.11459621616897633</v>
      </c>
      <c r="N126" s="16">
        <f t="shared" si="167"/>
        <v>16.043470263656687</v>
      </c>
      <c r="O126" s="17">
        <f>(Design!$N$67-'Area A'!N126)/'Area A'!M126</f>
        <v>122.11110219400962</v>
      </c>
      <c r="P126" s="18">
        <v>0</v>
      </c>
      <c r="Q126" s="18">
        <v>0</v>
      </c>
      <c r="R126" s="18">
        <f t="shared" si="168"/>
        <v>122.11110219400962</v>
      </c>
      <c r="S126" s="18">
        <f t="shared" si="91"/>
        <v>130</v>
      </c>
      <c r="T126" s="18">
        <f>Design!$N$67</f>
        <v>2.0499999999999998</v>
      </c>
      <c r="U126" s="18">
        <f t="shared" si="160"/>
        <v>140</v>
      </c>
      <c r="V126" s="18">
        <v>0</v>
      </c>
      <c r="W126" s="16">
        <f t="shared" si="92"/>
        <v>8610</v>
      </c>
      <c r="X126" s="19" t="str">
        <f t="shared" si="93"/>
        <v>N/A</v>
      </c>
      <c r="Y126" s="68">
        <f t="shared" si="161"/>
        <v>130</v>
      </c>
      <c r="Z126" s="18">
        <f>'Ohio Intensities'!F126</f>
        <v>0.84868438238956656</v>
      </c>
      <c r="AA126" s="17">
        <f>Design!$I$24*'Area A'!Z126*Design!$I$23</f>
        <v>1.4597371377100554</v>
      </c>
      <c r="AB126" s="18">
        <v>0</v>
      </c>
      <c r="AC126" s="18">
        <v>0</v>
      </c>
      <c r="AD126" s="18">
        <f>Design!$I$22</f>
        <v>10</v>
      </c>
      <c r="AE126" s="18">
        <f t="shared" si="169"/>
        <v>1.4597371377100554</v>
      </c>
      <c r="AF126" s="18">
        <f t="shared" si="170"/>
        <v>130</v>
      </c>
      <c r="AG126" s="18">
        <f t="shared" si="171"/>
        <v>1.4597371377100554</v>
      </c>
      <c r="AH126" s="18">
        <f t="shared" si="172"/>
        <v>140</v>
      </c>
      <c r="AI126" s="18">
        <v>0</v>
      </c>
      <c r="AJ126" s="18" t="str">
        <f t="shared" si="98"/>
        <v>N/A</v>
      </c>
      <c r="AK126" s="18">
        <f t="shared" si="173"/>
        <v>-0.14597371377100554</v>
      </c>
      <c r="AL126" s="16">
        <f t="shared" si="174"/>
        <v>20.436319927940779</v>
      </c>
      <c r="AM126" s="17">
        <f>(Design!$N$68-'Area A'!AL126)/'Area A'!AK126</f>
        <v>122.87362885127496</v>
      </c>
      <c r="AN126" s="18">
        <v>0</v>
      </c>
      <c r="AO126" s="18">
        <v>0</v>
      </c>
      <c r="AP126" s="18">
        <f t="shared" si="175"/>
        <v>122.87362885127496</v>
      </c>
      <c r="AQ126" s="18">
        <f t="shared" si="102"/>
        <v>130</v>
      </c>
      <c r="AR126" s="18">
        <f>Design!$N$68</f>
        <v>2.5</v>
      </c>
      <c r="AS126" s="18">
        <f t="shared" si="176"/>
        <v>140</v>
      </c>
      <c r="AT126" s="18">
        <v>0</v>
      </c>
      <c r="AU126" s="16">
        <f t="shared" si="104"/>
        <v>10500</v>
      </c>
      <c r="AV126" s="19" t="str">
        <f t="shared" si="105"/>
        <v>N/A</v>
      </c>
      <c r="AW126" s="68">
        <f t="shared" si="177"/>
        <v>130</v>
      </c>
      <c r="AX126" s="18">
        <f>'Ohio Intensities'!J126</f>
        <v>0.99464760752365267</v>
      </c>
      <c r="AY126" s="17">
        <f>Design!$I$24*'Area A'!AX126*Design!$I$23</f>
        <v>1.7107938849406836</v>
      </c>
      <c r="AZ126" s="18">
        <v>0</v>
      </c>
      <c r="BA126" s="18">
        <v>0</v>
      </c>
      <c r="BB126" s="18">
        <f>Design!$I$22</f>
        <v>10</v>
      </c>
      <c r="BC126" s="18">
        <f t="shared" si="178"/>
        <v>1.7107938849406836</v>
      </c>
      <c r="BD126" s="18">
        <f t="shared" si="179"/>
        <v>130</v>
      </c>
      <c r="BE126" s="18">
        <f t="shared" si="180"/>
        <v>1.7107938849406836</v>
      </c>
      <c r="BF126" s="18">
        <f t="shared" si="181"/>
        <v>140</v>
      </c>
      <c r="BG126" s="18">
        <v>0</v>
      </c>
      <c r="BH126" s="18" t="str">
        <f t="shared" si="111"/>
        <v>N/A</v>
      </c>
      <c r="BI126" s="18">
        <f t="shared" si="182"/>
        <v>-0.17107938849406837</v>
      </c>
      <c r="BJ126" s="16">
        <f t="shared" si="183"/>
        <v>23.951114389169572</v>
      </c>
      <c r="BK126" s="17">
        <f>(Design!$N$69-'Area A'!BJ126)/'Area A'!BI126</f>
        <v>123.34106741269527</v>
      </c>
      <c r="BL126" s="18">
        <v>0</v>
      </c>
      <c r="BM126" s="18">
        <v>0</v>
      </c>
      <c r="BN126" s="18">
        <f t="shared" si="184"/>
        <v>123.34106741269527</v>
      </c>
      <c r="BO126" s="18">
        <f t="shared" si="115"/>
        <v>130</v>
      </c>
      <c r="BP126" s="18">
        <f>Design!$N$69</f>
        <v>2.85</v>
      </c>
      <c r="BQ126" s="18">
        <f t="shared" si="185"/>
        <v>140</v>
      </c>
      <c r="BR126" s="18">
        <v>0</v>
      </c>
      <c r="BS126" s="16">
        <f t="shared" si="186"/>
        <v>11970</v>
      </c>
      <c r="BT126" s="19" t="str">
        <f t="shared" si="118"/>
        <v>N/A</v>
      </c>
      <c r="BU126" s="68">
        <f t="shared" si="187"/>
        <v>130</v>
      </c>
      <c r="BV126" s="18">
        <f>'Ohio Intensities'!N126</f>
        <v>1.2022305710795762</v>
      </c>
      <c r="BW126" s="17">
        <f>Design!$I$24*'Area A'!BV126*Design!$I$23</f>
        <v>2.0678365822568723</v>
      </c>
      <c r="BX126" s="18">
        <v>0</v>
      </c>
      <c r="BY126" s="18">
        <v>0</v>
      </c>
      <c r="BZ126" s="18">
        <f>Design!$I$22</f>
        <v>10</v>
      </c>
      <c r="CA126" s="18">
        <f t="shared" si="188"/>
        <v>2.0678365822568723</v>
      </c>
      <c r="CB126" s="18">
        <f t="shared" si="189"/>
        <v>130</v>
      </c>
      <c r="CC126" s="18">
        <f t="shared" si="190"/>
        <v>2.0678365822568723</v>
      </c>
      <c r="CD126" s="18">
        <f t="shared" si="191"/>
        <v>140</v>
      </c>
      <c r="CE126" s="18">
        <v>0</v>
      </c>
      <c r="CF126" s="18" t="str">
        <f t="shared" si="124"/>
        <v>N/A</v>
      </c>
      <c r="CG126" s="18">
        <f t="shared" si="192"/>
        <v>-0.20678365822568723</v>
      </c>
      <c r="CH126" s="16">
        <f t="shared" si="193"/>
        <v>28.949712151596213</v>
      </c>
      <c r="CI126" s="17">
        <f>(Design!$N$70-'Area A'!CH126)/'Area A'!CG126</f>
        <v>126.21747954139848</v>
      </c>
      <c r="CJ126" s="18">
        <v>0</v>
      </c>
      <c r="CK126" s="18">
        <v>0</v>
      </c>
      <c r="CL126" s="18">
        <f t="shared" si="194"/>
        <v>126.21747954139848</v>
      </c>
      <c r="CM126" s="18">
        <f t="shared" si="128"/>
        <v>130</v>
      </c>
      <c r="CN126" s="18">
        <f>Design!$N$70</f>
        <v>2.85</v>
      </c>
      <c r="CO126" s="18">
        <f t="shared" si="195"/>
        <v>140</v>
      </c>
      <c r="CP126" s="18">
        <v>0</v>
      </c>
      <c r="CQ126" s="16">
        <f t="shared" si="196"/>
        <v>11970</v>
      </c>
      <c r="CR126" s="19" t="str">
        <f t="shared" si="131"/>
        <v>N/A</v>
      </c>
      <c r="CS126" s="68">
        <f t="shared" si="197"/>
        <v>130</v>
      </c>
      <c r="CT126" s="18">
        <f>'Ohio Intensities'!R126</f>
        <v>1.3724354847059956</v>
      </c>
      <c r="CU126" s="17">
        <f>Design!$I$24*'Area A'!CT126*Design!$I$23</f>
        <v>2.3605890336943141</v>
      </c>
      <c r="CV126" s="18">
        <v>0</v>
      </c>
      <c r="CW126" s="18">
        <v>0</v>
      </c>
      <c r="CX126" s="18">
        <f>Design!$I$22</f>
        <v>10</v>
      </c>
      <c r="CY126" s="18">
        <f t="shared" si="198"/>
        <v>2.3605890336943141</v>
      </c>
      <c r="CZ126" s="18">
        <f t="shared" si="199"/>
        <v>130</v>
      </c>
      <c r="DA126" s="18">
        <f t="shared" si="200"/>
        <v>2.3605890336943141</v>
      </c>
      <c r="DB126" s="18">
        <f t="shared" si="201"/>
        <v>140</v>
      </c>
      <c r="DC126" s="18">
        <v>0</v>
      </c>
      <c r="DD126" s="18" t="str">
        <f t="shared" si="137"/>
        <v>N/A</v>
      </c>
      <c r="DE126" s="18">
        <f t="shared" si="202"/>
        <v>-0.23605890336943142</v>
      </c>
      <c r="DF126" s="16">
        <f t="shared" si="203"/>
        <v>33.048246471720397</v>
      </c>
      <c r="DG126" s="17">
        <f>(Design!$N$71-'Area A'!DF126)/'Area A'!DE126</f>
        <v>127.92674218459889</v>
      </c>
      <c r="DH126" s="18">
        <v>0</v>
      </c>
      <c r="DI126" s="18">
        <v>0</v>
      </c>
      <c r="DJ126" s="18">
        <f t="shared" si="204"/>
        <v>127.92674218459889</v>
      </c>
      <c r="DK126" s="18">
        <f t="shared" si="141"/>
        <v>130</v>
      </c>
      <c r="DL126" s="18">
        <f>Design!$N$71</f>
        <v>2.85</v>
      </c>
      <c r="DM126" s="18">
        <f t="shared" si="205"/>
        <v>140</v>
      </c>
      <c r="DN126" s="18">
        <v>0</v>
      </c>
      <c r="DO126" s="16">
        <f t="shared" si="206"/>
        <v>11970</v>
      </c>
      <c r="DP126" s="19" t="str">
        <f t="shared" si="144"/>
        <v>N/A</v>
      </c>
      <c r="DQ126" s="68">
        <f t="shared" si="207"/>
        <v>130</v>
      </c>
      <c r="DR126" s="18">
        <f>'Ohio Intensities'!V126</f>
        <v>1.5493077528195709</v>
      </c>
      <c r="DS126" s="17">
        <f>Design!$I$24*'Area A'!DR126*Design!$I$23</f>
        <v>2.6648093348496635</v>
      </c>
      <c r="DT126" s="18">
        <v>0</v>
      </c>
      <c r="DU126" s="18">
        <v>0</v>
      </c>
      <c r="DV126" s="18">
        <f>Design!$I$22</f>
        <v>10</v>
      </c>
      <c r="DW126" s="18">
        <f t="shared" si="208"/>
        <v>2.6648093348496635</v>
      </c>
      <c r="DX126" s="18">
        <f t="shared" si="209"/>
        <v>130</v>
      </c>
      <c r="DY126" s="18">
        <f t="shared" si="210"/>
        <v>2.6648093348496635</v>
      </c>
      <c r="DZ126" s="18">
        <f t="shared" si="211"/>
        <v>140</v>
      </c>
      <c r="EA126" s="18">
        <v>0</v>
      </c>
      <c r="EB126" s="18" t="str">
        <f t="shared" si="150"/>
        <v>N/A</v>
      </c>
      <c r="EC126" s="18">
        <f t="shared" si="212"/>
        <v>-0.26648093348496638</v>
      </c>
      <c r="ED126" s="16">
        <f t="shared" si="213"/>
        <v>37.307330687895295</v>
      </c>
      <c r="EE126" s="17">
        <f>(Design!$N$72-'Area A'!ED126)/'Area A'!EC126</f>
        <v>129.30505097408485</v>
      </c>
      <c r="EF126" s="18">
        <v>0</v>
      </c>
      <c r="EG126" s="18">
        <v>0</v>
      </c>
      <c r="EH126" s="18">
        <f t="shared" si="214"/>
        <v>129.30505097408485</v>
      </c>
      <c r="EI126" s="18">
        <f t="shared" si="154"/>
        <v>130</v>
      </c>
      <c r="EJ126" s="18">
        <f>Design!$N$72</f>
        <v>2.85</v>
      </c>
      <c r="EK126" s="18">
        <f t="shared" si="215"/>
        <v>140</v>
      </c>
      <c r="EL126" s="18">
        <v>0</v>
      </c>
      <c r="EM126" s="16">
        <f t="shared" si="216"/>
        <v>11970</v>
      </c>
      <c r="EN126" s="19" t="str">
        <f t="shared" si="157"/>
        <v>N/A</v>
      </c>
      <c r="EO126" s="19">
        <f t="shared" si="217"/>
        <v>130</v>
      </c>
    </row>
    <row r="127" spans="1:145" x14ac:dyDescent="0.25">
      <c r="A127" s="68">
        <f t="shared" si="159"/>
        <v>131</v>
      </c>
      <c r="B127" s="18">
        <f>'Ohio Intensities'!B127</f>
        <v>0.66216704352756528</v>
      </c>
      <c r="C127" s="17">
        <f>Design!$I$24*'Area A'!B127*Design!$I$23</f>
        <v>1.1389273148674131</v>
      </c>
      <c r="D127" s="18">
        <v>0</v>
      </c>
      <c r="E127" s="18">
        <v>0</v>
      </c>
      <c r="F127" s="18">
        <f>Design!$I$22</f>
        <v>10</v>
      </c>
      <c r="G127" s="18">
        <f t="shared" si="162"/>
        <v>1.1389273148674131</v>
      </c>
      <c r="H127" s="18">
        <f t="shared" si="163"/>
        <v>131</v>
      </c>
      <c r="I127" s="18">
        <f t="shared" si="164"/>
        <v>1.1389273148674131</v>
      </c>
      <c r="J127" s="18">
        <f t="shared" si="165"/>
        <v>141</v>
      </c>
      <c r="K127" s="18">
        <v>0</v>
      </c>
      <c r="L127" s="18" t="str">
        <f t="shared" si="87"/>
        <v>N/A</v>
      </c>
      <c r="M127" s="18">
        <f t="shared" si="166"/>
        <v>-0.11389273148674131</v>
      </c>
      <c r="N127" s="16">
        <f t="shared" si="167"/>
        <v>16.058875139630526</v>
      </c>
      <c r="O127" s="17">
        <f>(Design!$N$67-'Area A'!N127)/'Area A'!M127</f>
        <v>123.00060729741435</v>
      </c>
      <c r="P127" s="18">
        <v>0</v>
      </c>
      <c r="Q127" s="18">
        <v>0</v>
      </c>
      <c r="R127" s="18">
        <f t="shared" si="168"/>
        <v>123.00060729741435</v>
      </c>
      <c r="S127" s="18">
        <f t="shared" si="91"/>
        <v>131</v>
      </c>
      <c r="T127" s="18">
        <f>Design!$N$67</f>
        <v>2.0499999999999998</v>
      </c>
      <c r="U127" s="18">
        <f t="shared" si="160"/>
        <v>141</v>
      </c>
      <c r="V127" s="18">
        <v>0</v>
      </c>
      <c r="W127" s="16">
        <f t="shared" si="92"/>
        <v>8671.4999999999982</v>
      </c>
      <c r="X127" s="19" t="str">
        <f t="shared" si="93"/>
        <v>N/A</v>
      </c>
      <c r="Y127" s="68">
        <f t="shared" si="161"/>
        <v>131</v>
      </c>
      <c r="Z127" s="18">
        <f>'Ohio Intensities'!F127</f>
        <v>0.84356854256758651</v>
      </c>
      <c r="AA127" s="17">
        <f>Design!$I$24*'Area A'!Z127*Design!$I$23</f>
        <v>1.4509378932162498</v>
      </c>
      <c r="AB127" s="18">
        <v>0</v>
      </c>
      <c r="AC127" s="18">
        <v>0</v>
      </c>
      <c r="AD127" s="18">
        <f>Design!$I$22</f>
        <v>10</v>
      </c>
      <c r="AE127" s="18">
        <f t="shared" si="169"/>
        <v>1.4509378932162498</v>
      </c>
      <c r="AF127" s="18">
        <f t="shared" si="170"/>
        <v>131</v>
      </c>
      <c r="AG127" s="18">
        <f t="shared" si="171"/>
        <v>1.4509378932162498</v>
      </c>
      <c r="AH127" s="18">
        <f t="shared" si="172"/>
        <v>141</v>
      </c>
      <c r="AI127" s="18">
        <v>0</v>
      </c>
      <c r="AJ127" s="18" t="str">
        <f t="shared" si="98"/>
        <v>N/A</v>
      </c>
      <c r="AK127" s="18">
        <f t="shared" si="173"/>
        <v>-0.14509378932162498</v>
      </c>
      <c r="AL127" s="16">
        <f t="shared" si="174"/>
        <v>20.458224294349122</v>
      </c>
      <c r="AM127" s="17">
        <f>(Design!$N$68-'Area A'!AL127)/'Area A'!AK127</f>
        <v>123.76976559997117</v>
      </c>
      <c r="AN127" s="18">
        <v>0</v>
      </c>
      <c r="AO127" s="18">
        <v>0</v>
      </c>
      <c r="AP127" s="18">
        <f t="shared" si="175"/>
        <v>123.76976559997117</v>
      </c>
      <c r="AQ127" s="18">
        <f t="shared" si="102"/>
        <v>131</v>
      </c>
      <c r="AR127" s="18">
        <f>Design!$N$68</f>
        <v>2.5</v>
      </c>
      <c r="AS127" s="18">
        <f t="shared" si="176"/>
        <v>141</v>
      </c>
      <c r="AT127" s="18">
        <v>0</v>
      </c>
      <c r="AU127" s="16">
        <f t="shared" si="104"/>
        <v>10575</v>
      </c>
      <c r="AV127" s="19" t="str">
        <f t="shared" si="105"/>
        <v>N/A</v>
      </c>
      <c r="AW127" s="68">
        <f t="shared" si="177"/>
        <v>131</v>
      </c>
      <c r="AX127" s="18">
        <f>'Ohio Intensities'!J127</f>
        <v>0.98874647733863974</v>
      </c>
      <c r="AY127" s="17">
        <f>Design!$I$24*'Area A'!AX127*Design!$I$23</f>
        <v>1.7006439410224614</v>
      </c>
      <c r="AZ127" s="18">
        <v>0</v>
      </c>
      <c r="BA127" s="18">
        <v>0</v>
      </c>
      <c r="BB127" s="18">
        <f>Design!$I$22</f>
        <v>10</v>
      </c>
      <c r="BC127" s="18">
        <f t="shared" si="178"/>
        <v>1.7006439410224614</v>
      </c>
      <c r="BD127" s="18">
        <f t="shared" si="179"/>
        <v>131</v>
      </c>
      <c r="BE127" s="18">
        <f t="shared" si="180"/>
        <v>1.7006439410224614</v>
      </c>
      <c r="BF127" s="18">
        <f t="shared" si="181"/>
        <v>141</v>
      </c>
      <c r="BG127" s="18">
        <v>0</v>
      </c>
      <c r="BH127" s="18" t="str">
        <f t="shared" si="111"/>
        <v>N/A</v>
      </c>
      <c r="BI127" s="18">
        <f t="shared" si="182"/>
        <v>-0.17006439410224614</v>
      </c>
      <c r="BJ127" s="16">
        <f t="shared" si="183"/>
        <v>23.979079568416708</v>
      </c>
      <c r="BK127" s="17">
        <f>(Design!$N$69-'Area A'!BJ127)/'Area A'!BI127</f>
        <v>124.24164199658088</v>
      </c>
      <c r="BL127" s="18">
        <v>0</v>
      </c>
      <c r="BM127" s="18">
        <v>0</v>
      </c>
      <c r="BN127" s="18">
        <f t="shared" si="184"/>
        <v>124.24164199658088</v>
      </c>
      <c r="BO127" s="18">
        <f t="shared" si="115"/>
        <v>131</v>
      </c>
      <c r="BP127" s="18">
        <f>Design!$N$69</f>
        <v>2.85</v>
      </c>
      <c r="BQ127" s="18">
        <f t="shared" si="185"/>
        <v>141</v>
      </c>
      <c r="BR127" s="18">
        <v>0</v>
      </c>
      <c r="BS127" s="16">
        <f t="shared" si="186"/>
        <v>12055.5</v>
      </c>
      <c r="BT127" s="19" t="str">
        <f t="shared" si="118"/>
        <v>N/A</v>
      </c>
      <c r="BU127" s="68">
        <f t="shared" si="187"/>
        <v>131</v>
      </c>
      <c r="BV127" s="18">
        <f>'Ohio Intensities'!N127</f>
        <v>1.195359728313381</v>
      </c>
      <c r="BW127" s="17">
        <f>Design!$I$24*'Area A'!BV127*Design!$I$23</f>
        <v>2.0560187326990165</v>
      </c>
      <c r="BX127" s="18">
        <v>0</v>
      </c>
      <c r="BY127" s="18">
        <v>0</v>
      </c>
      <c r="BZ127" s="18">
        <f>Design!$I$22</f>
        <v>10</v>
      </c>
      <c r="CA127" s="18">
        <f t="shared" si="188"/>
        <v>2.0560187326990165</v>
      </c>
      <c r="CB127" s="18">
        <f t="shared" si="189"/>
        <v>131</v>
      </c>
      <c r="CC127" s="18">
        <f t="shared" si="190"/>
        <v>2.0560187326990165</v>
      </c>
      <c r="CD127" s="18">
        <f t="shared" si="191"/>
        <v>141</v>
      </c>
      <c r="CE127" s="18">
        <v>0</v>
      </c>
      <c r="CF127" s="18" t="str">
        <f t="shared" si="124"/>
        <v>N/A</v>
      </c>
      <c r="CG127" s="18">
        <f t="shared" si="192"/>
        <v>-0.20560187326990165</v>
      </c>
      <c r="CH127" s="16">
        <f t="shared" si="193"/>
        <v>28.98986413105613</v>
      </c>
      <c r="CI127" s="17">
        <f>(Design!$N$70-'Area A'!CH127)/'Area A'!CG127</f>
        <v>127.13825859330233</v>
      </c>
      <c r="CJ127" s="18">
        <v>0</v>
      </c>
      <c r="CK127" s="18">
        <v>0</v>
      </c>
      <c r="CL127" s="18">
        <f t="shared" si="194"/>
        <v>127.13825859330233</v>
      </c>
      <c r="CM127" s="18">
        <f t="shared" si="128"/>
        <v>131</v>
      </c>
      <c r="CN127" s="18">
        <f>Design!$N$70</f>
        <v>2.85</v>
      </c>
      <c r="CO127" s="18">
        <f t="shared" si="195"/>
        <v>141</v>
      </c>
      <c r="CP127" s="18">
        <v>0</v>
      </c>
      <c r="CQ127" s="16">
        <f t="shared" si="196"/>
        <v>12055.5</v>
      </c>
      <c r="CR127" s="19" t="str">
        <f t="shared" si="131"/>
        <v>N/A</v>
      </c>
      <c r="CS127" s="68">
        <f t="shared" si="197"/>
        <v>131</v>
      </c>
      <c r="CT127" s="18">
        <f>'Ohio Intensities'!R127</f>
        <v>1.3648582557562887</v>
      </c>
      <c r="CU127" s="17">
        <f>Design!$I$24*'Area A'!CT127*Design!$I$23</f>
        <v>2.3475561999008181</v>
      </c>
      <c r="CV127" s="18">
        <v>0</v>
      </c>
      <c r="CW127" s="18">
        <v>0</v>
      </c>
      <c r="CX127" s="18">
        <f>Design!$I$22</f>
        <v>10</v>
      </c>
      <c r="CY127" s="18">
        <f t="shared" si="198"/>
        <v>2.3475561999008181</v>
      </c>
      <c r="CZ127" s="18">
        <f t="shared" si="199"/>
        <v>131</v>
      </c>
      <c r="DA127" s="18">
        <f t="shared" si="200"/>
        <v>2.3475561999008181</v>
      </c>
      <c r="DB127" s="18">
        <f t="shared" si="201"/>
        <v>141</v>
      </c>
      <c r="DC127" s="18">
        <v>0</v>
      </c>
      <c r="DD127" s="18" t="str">
        <f t="shared" si="137"/>
        <v>N/A</v>
      </c>
      <c r="DE127" s="18">
        <f t="shared" si="202"/>
        <v>-0.23475561999008182</v>
      </c>
      <c r="DF127" s="16">
        <f t="shared" si="203"/>
        <v>33.100542418601535</v>
      </c>
      <c r="DG127" s="17">
        <f>(Design!$N$71-'Area A'!DF127)/'Area A'!DE127</f>
        <v>128.85971556242012</v>
      </c>
      <c r="DH127" s="18">
        <v>0</v>
      </c>
      <c r="DI127" s="18">
        <v>0</v>
      </c>
      <c r="DJ127" s="18">
        <f t="shared" si="204"/>
        <v>128.85971556242012</v>
      </c>
      <c r="DK127" s="18">
        <f t="shared" si="141"/>
        <v>131</v>
      </c>
      <c r="DL127" s="18">
        <f>Design!$N$71</f>
        <v>2.85</v>
      </c>
      <c r="DM127" s="18">
        <f t="shared" si="205"/>
        <v>141</v>
      </c>
      <c r="DN127" s="18">
        <v>0</v>
      </c>
      <c r="DO127" s="16">
        <f t="shared" si="206"/>
        <v>12055.5</v>
      </c>
      <c r="DP127" s="19" t="str">
        <f t="shared" si="144"/>
        <v>N/A</v>
      </c>
      <c r="DQ127" s="68">
        <f t="shared" si="207"/>
        <v>131</v>
      </c>
      <c r="DR127" s="18">
        <f>'Ohio Intensities'!V127</f>
        <v>1.5410448801261216</v>
      </c>
      <c r="DS127" s="17">
        <f>Design!$I$24*'Area A'!DR127*Design!$I$23</f>
        <v>2.6505971938169308</v>
      </c>
      <c r="DT127" s="18">
        <v>0</v>
      </c>
      <c r="DU127" s="18">
        <v>0</v>
      </c>
      <c r="DV127" s="18">
        <f>Design!$I$22</f>
        <v>10</v>
      </c>
      <c r="DW127" s="18">
        <f t="shared" si="208"/>
        <v>2.6505971938169308</v>
      </c>
      <c r="DX127" s="18">
        <f t="shared" si="209"/>
        <v>131</v>
      </c>
      <c r="DY127" s="18">
        <f t="shared" si="210"/>
        <v>2.6505971938169308</v>
      </c>
      <c r="DZ127" s="18">
        <f t="shared" si="211"/>
        <v>141</v>
      </c>
      <c r="EA127" s="18">
        <v>0</v>
      </c>
      <c r="EB127" s="18" t="str">
        <f t="shared" si="150"/>
        <v>N/A</v>
      </c>
      <c r="EC127" s="18">
        <f t="shared" si="212"/>
        <v>-0.26505971938169309</v>
      </c>
      <c r="ED127" s="16">
        <f t="shared" si="213"/>
        <v>37.373420432818726</v>
      </c>
      <c r="EE127" s="17">
        <f>(Design!$N$72-'Area A'!ED127)/'Area A'!EC127</f>
        <v>130.24770611450046</v>
      </c>
      <c r="EF127" s="18">
        <v>0</v>
      </c>
      <c r="EG127" s="18">
        <v>0</v>
      </c>
      <c r="EH127" s="18">
        <f t="shared" si="214"/>
        <v>130.24770611450046</v>
      </c>
      <c r="EI127" s="18">
        <f t="shared" si="154"/>
        <v>131</v>
      </c>
      <c r="EJ127" s="18">
        <f>Design!$N$72</f>
        <v>2.85</v>
      </c>
      <c r="EK127" s="18">
        <f t="shared" si="215"/>
        <v>141</v>
      </c>
      <c r="EL127" s="18">
        <v>0</v>
      </c>
      <c r="EM127" s="16">
        <f t="shared" si="216"/>
        <v>12055.5</v>
      </c>
      <c r="EN127" s="19" t="str">
        <f t="shared" si="157"/>
        <v>N/A</v>
      </c>
      <c r="EO127" s="19">
        <f t="shared" si="217"/>
        <v>131</v>
      </c>
    </row>
    <row r="128" spans="1:145" x14ac:dyDescent="0.25">
      <c r="A128" s="68">
        <f t="shared" si="159"/>
        <v>132</v>
      </c>
      <c r="B128" s="18">
        <f>'Ohio Intensities'!B128</f>
        <v>0.65813096791619641</v>
      </c>
      <c r="C128" s="17">
        <f>Design!$I$24*'Area A'!B128*Design!$I$23</f>
        <v>1.1319852648158586</v>
      </c>
      <c r="D128" s="18">
        <v>0</v>
      </c>
      <c r="E128" s="18">
        <v>0</v>
      </c>
      <c r="F128" s="18">
        <f>Design!$I$22</f>
        <v>10</v>
      </c>
      <c r="G128" s="18">
        <f t="shared" si="162"/>
        <v>1.1319852648158586</v>
      </c>
      <c r="H128" s="18">
        <f t="shared" si="163"/>
        <v>132</v>
      </c>
      <c r="I128" s="18">
        <f t="shared" si="164"/>
        <v>1.1319852648158586</v>
      </c>
      <c r="J128" s="18">
        <f t="shared" si="165"/>
        <v>142</v>
      </c>
      <c r="K128" s="18">
        <v>0</v>
      </c>
      <c r="L128" s="18" t="str">
        <f t="shared" si="87"/>
        <v>N/A</v>
      </c>
      <c r="M128" s="18">
        <f t="shared" si="166"/>
        <v>-0.11319852648158586</v>
      </c>
      <c r="N128" s="16">
        <f t="shared" si="167"/>
        <v>16.074190760385193</v>
      </c>
      <c r="O128" s="17">
        <f>(Design!$N$67-'Area A'!N128)/'Area A'!M128</f>
        <v>123.89022362995621</v>
      </c>
      <c r="P128" s="18">
        <v>0</v>
      </c>
      <c r="Q128" s="18">
        <v>0</v>
      </c>
      <c r="R128" s="18">
        <f t="shared" si="168"/>
        <v>123.89022362995621</v>
      </c>
      <c r="S128" s="18">
        <f t="shared" si="91"/>
        <v>132</v>
      </c>
      <c r="T128" s="18">
        <f>Design!$N$67</f>
        <v>2.0499999999999998</v>
      </c>
      <c r="U128" s="18">
        <f t="shared" si="160"/>
        <v>142</v>
      </c>
      <c r="V128" s="18">
        <v>0</v>
      </c>
      <c r="W128" s="16">
        <f t="shared" si="92"/>
        <v>8732.9999999999982</v>
      </c>
      <c r="X128" s="19" t="str">
        <f t="shared" si="93"/>
        <v>N/A</v>
      </c>
      <c r="Y128" s="68">
        <f t="shared" si="161"/>
        <v>132</v>
      </c>
      <c r="Z128" s="18">
        <f>'Ohio Intensities'!F128</f>
        <v>0.83851930659931517</v>
      </c>
      <c r="AA128" s="17">
        <f>Design!$I$24*'Area A'!Z128*Design!$I$23</f>
        <v>1.442253207350823</v>
      </c>
      <c r="AB128" s="18">
        <v>0</v>
      </c>
      <c r="AC128" s="18">
        <v>0</v>
      </c>
      <c r="AD128" s="18">
        <f>Design!$I$22</f>
        <v>10</v>
      </c>
      <c r="AE128" s="18">
        <f t="shared" si="169"/>
        <v>1.442253207350823</v>
      </c>
      <c r="AF128" s="18">
        <f t="shared" si="170"/>
        <v>132</v>
      </c>
      <c r="AG128" s="18">
        <f t="shared" si="171"/>
        <v>1.442253207350823</v>
      </c>
      <c r="AH128" s="18">
        <f t="shared" si="172"/>
        <v>142</v>
      </c>
      <c r="AI128" s="18">
        <v>0</v>
      </c>
      <c r="AJ128" s="18" t="str">
        <f t="shared" si="98"/>
        <v>N/A</v>
      </c>
      <c r="AK128" s="18">
        <f t="shared" si="173"/>
        <v>-0.14422532073508229</v>
      </c>
      <c r="AL128" s="16">
        <f t="shared" si="174"/>
        <v>20.479995544381687</v>
      </c>
      <c r="AM128" s="17">
        <f>(Design!$N$68-'Area A'!AL128)/'Area A'!AK128</f>
        <v>124.66601185382642</v>
      </c>
      <c r="AN128" s="18">
        <v>0</v>
      </c>
      <c r="AO128" s="18">
        <v>0</v>
      </c>
      <c r="AP128" s="18">
        <f t="shared" si="175"/>
        <v>124.66601185382642</v>
      </c>
      <c r="AQ128" s="18">
        <f t="shared" si="102"/>
        <v>132</v>
      </c>
      <c r="AR128" s="18">
        <f>Design!$N$68</f>
        <v>2.5</v>
      </c>
      <c r="AS128" s="18">
        <f t="shared" si="176"/>
        <v>142</v>
      </c>
      <c r="AT128" s="18">
        <v>0</v>
      </c>
      <c r="AU128" s="16">
        <f t="shared" si="104"/>
        <v>10650</v>
      </c>
      <c r="AV128" s="19" t="str">
        <f t="shared" si="105"/>
        <v>N/A</v>
      </c>
      <c r="AW128" s="68">
        <f t="shared" si="177"/>
        <v>132</v>
      </c>
      <c r="AX128" s="18">
        <f>'Ohio Intensities'!J128</f>
        <v>0.98292140246980197</v>
      </c>
      <c r="AY128" s="17">
        <f>Design!$I$24*'Area A'!AX128*Design!$I$23</f>
        <v>1.6906248122480605</v>
      </c>
      <c r="AZ128" s="18">
        <v>0</v>
      </c>
      <c r="BA128" s="18">
        <v>0</v>
      </c>
      <c r="BB128" s="18">
        <f>Design!$I$22</f>
        <v>10</v>
      </c>
      <c r="BC128" s="18">
        <f t="shared" si="178"/>
        <v>1.6906248122480605</v>
      </c>
      <c r="BD128" s="18">
        <f t="shared" si="179"/>
        <v>132</v>
      </c>
      <c r="BE128" s="18">
        <f t="shared" si="180"/>
        <v>1.6906248122480605</v>
      </c>
      <c r="BF128" s="18">
        <f t="shared" si="181"/>
        <v>142</v>
      </c>
      <c r="BG128" s="18">
        <v>0</v>
      </c>
      <c r="BH128" s="18" t="str">
        <f t="shared" si="111"/>
        <v>N/A</v>
      </c>
      <c r="BI128" s="18">
        <f t="shared" si="182"/>
        <v>-0.16906248122480605</v>
      </c>
      <c r="BJ128" s="16">
        <f t="shared" si="183"/>
        <v>24.006872333922459</v>
      </c>
      <c r="BK128" s="17">
        <f>(Design!$N$69-'Area A'!BJ128)/'Area A'!BI128</f>
        <v>125.14232714820804</v>
      </c>
      <c r="BL128" s="18">
        <v>0</v>
      </c>
      <c r="BM128" s="18">
        <v>0</v>
      </c>
      <c r="BN128" s="18">
        <f t="shared" si="184"/>
        <v>125.14232714820804</v>
      </c>
      <c r="BO128" s="18">
        <f t="shared" si="115"/>
        <v>132</v>
      </c>
      <c r="BP128" s="18">
        <f>Design!$N$69</f>
        <v>2.85</v>
      </c>
      <c r="BQ128" s="18">
        <f t="shared" si="185"/>
        <v>142</v>
      </c>
      <c r="BR128" s="18">
        <v>0</v>
      </c>
      <c r="BS128" s="16">
        <f t="shared" si="186"/>
        <v>12141</v>
      </c>
      <c r="BT128" s="19" t="str">
        <f t="shared" si="118"/>
        <v>N/A</v>
      </c>
      <c r="BU128" s="68">
        <f t="shared" si="187"/>
        <v>132</v>
      </c>
      <c r="BV128" s="18">
        <f>'Ohio Intensities'!N128</f>
        <v>1.1885759579369661</v>
      </c>
      <c r="BW128" s="17">
        <f>Design!$I$24*'Area A'!BV128*Design!$I$23</f>
        <v>2.0443506476515831</v>
      </c>
      <c r="BX128" s="18">
        <v>0</v>
      </c>
      <c r="BY128" s="18">
        <v>0</v>
      </c>
      <c r="BZ128" s="18">
        <f>Design!$I$22</f>
        <v>10</v>
      </c>
      <c r="CA128" s="18">
        <f t="shared" si="188"/>
        <v>2.0443506476515831</v>
      </c>
      <c r="CB128" s="18">
        <f t="shared" si="189"/>
        <v>132</v>
      </c>
      <c r="CC128" s="18">
        <f t="shared" si="190"/>
        <v>2.0443506476515831</v>
      </c>
      <c r="CD128" s="18">
        <f t="shared" si="191"/>
        <v>142</v>
      </c>
      <c r="CE128" s="18">
        <v>0</v>
      </c>
      <c r="CF128" s="18" t="str">
        <f t="shared" si="124"/>
        <v>N/A</v>
      </c>
      <c r="CG128" s="18">
        <f t="shared" si="192"/>
        <v>-0.20443506476515833</v>
      </c>
      <c r="CH128" s="16">
        <f t="shared" si="193"/>
        <v>29.029779196652484</v>
      </c>
      <c r="CI128" s="17">
        <f>(Design!$N$70-'Area A'!CH128)/'Area A'!CG128</f>
        <v>128.05914301798524</v>
      </c>
      <c r="CJ128" s="18">
        <v>0</v>
      </c>
      <c r="CK128" s="18">
        <v>0</v>
      </c>
      <c r="CL128" s="18">
        <f t="shared" si="194"/>
        <v>128.05914301798524</v>
      </c>
      <c r="CM128" s="18">
        <f t="shared" si="128"/>
        <v>132</v>
      </c>
      <c r="CN128" s="18">
        <f>Design!$N$70</f>
        <v>2.85</v>
      </c>
      <c r="CO128" s="18">
        <f t="shared" si="195"/>
        <v>142</v>
      </c>
      <c r="CP128" s="18">
        <v>0</v>
      </c>
      <c r="CQ128" s="16">
        <f t="shared" si="196"/>
        <v>12141.000000000002</v>
      </c>
      <c r="CR128" s="19" t="str">
        <f t="shared" si="131"/>
        <v>N/A</v>
      </c>
      <c r="CS128" s="68">
        <f t="shared" si="197"/>
        <v>132</v>
      </c>
      <c r="CT128" s="18">
        <f>'Ohio Intensities'!R128</f>
        <v>1.3573756886200843</v>
      </c>
      <c r="CU128" s="17">
        <f>Design!$I$24*'Area A'!CT128*Design!$I$23</f>
        <v>2.3346861844265465</v>
      </c>
      <c r="CV128" s="18">
        <v>0</v>
      </c>
      <c r="CW128" s="18">
        <v>0</v>
      </c>
      <c r="CX128" s="18">
        <f>Design!$I$22</f>
        <v>10</v>
      </c>
      <c r="CY128" s="18">
        <f t="shared" si="198"/>
        <v>2.3346861844265465</v>
      </c>
      <c r="CZ128" s="18">
        <f t="shared" si="199"/>
        <v>132</v>
      </c>
      <c r="DA128" s="18">
        <f t="shared" si="200"/>
        <v>2.3346861844265465</v>
      </c>
      <c r="DB128" s="18">
        <f t="shared" si="201"/>
        <v>142</v>
      </c>
      <c r="DC128" s="18">
        <v>0</v>
      </c>
      <c r="DD128" s="18" t="str">
        <f t="shared" si="137"/>
        <v>N/A</v>
      </c>
      <c r="DE128" s="18">
        <f t="shared" si="202"/>
        <v>-0.23346861844265465</v>
      </c>
      <c r="DF128" s="16">
        <f t="shared" si="203"/>
        <v>33.152543818856962</v>
      </c>
      <c r="DG128" s="17">
        <f>(Design!$N$71-'Area A'!DF128)/'Area A'!DE128</f>
        <v>129.79279194347043</v>
      </c>
      <c r="DH128" s="18">
        <v>0</v>
      </c>
      <c r="DI128" s="18">
        <v>0</v>
      </c>
      <c r="DJ128" s="18">
        <f t="shared" si="204"/>
        <v>129.79279194347043</v>
      </c>
      <c r="DK128" s="18">
        <f t="shared" si="141"/>
        <v>132</v>
      </c>
      <c r="DL128" s="18">
        <f>Design!$N$71</f>
        <v>2.85</v>
      </c>
      <c r="DM128" s="18">
        <f t="shared" si="205"/>
        <v>142</v>
      </c>
      <c r="DN128" s="18">
        <v>0</v>
      </c>
      <c r="DO128" s="16">
        <f t="shared" si="206"/>
        <v>12141.000000000002</v>
      </c>
      <c r="DP128" s="19" t="str">
        <f t="shared" si="144"/>
        <v>N/A</v>
      </c>
      <c r="DQ128" s="68">
        <f t="shared" si="207"/>
        <v>132</v>
      </c>
      <c r="DR128" s="18">
        <f>'Ohio Intensities'!V128</f>
        <v>1.532883801397426</v>
      </c>
      <c r="DS128" s="17">
        <f>Design!$I$24*'Area A'!DR128*Design!$I$23</f>
        <v>2.6365601384035742</v>
      </c>
      <c r="DT128" s="18">
        <v>0</v>
      </c>
      <c r="DU128" s="18">
        <v>0</v>
      </c>
      <c r="DV128" s="18">
        <f>Design!$I$22</f>
        <v>10</v>
      </c>
      <c r="DW128" s="18">
        <f t="shared" si="208"/>
        <v>2.6365601384035742</v>
      </c>
      <c r="DX128" s="18">
        <f t="shared" si="209"/>
        <v>132</v>
      </c>
      <c r="DY128" s="18">
        <f t="shared" si="210"/>
        <v>2.6365601384035742</v>
      </c>
      <c r="DZ128" s="18">
        <f t="shared" si="211"/>
        <v>142</v>
      </c>
      <c r="EA128" s="18">
        <v>0</v>
      </c>
      <c r="EB128" s="18" t="str">
        <f t="shared" si="150"/>
        <v>N/A</v>
      </c>
      <c r="EC128" s="18">
        <f t="shared" si="212"/>
        <v>-0.26365601384035742</v>
      </c>
      <c r="ED128" s="16">
        <f t="shared" si="213"/>
        <v>37.439153965330753</v>
      </c>
      <c r="EE128" s="17">
        <f>(Design!$N$72-'Area A'!ED128)/'Area A'!EC128</f>
        <v>131.19046086418624</v>
      </c>
      <c r="EF128" s="18">
        <v>0</v>
      </c>
      <c r="EG128" s="18">
        <v>0</v>
      </c>
      <c r="EH128" s="18">
        <f t="shared" si="214"/>
        <v>131.19046086418624</v>
      </c>
      <c r="EI128" s="18">
        <f t="shared" si="154"/>
        <v>132</v>
      </c>
      <c r="EJ128" s="18">
        <f>Design!$N$72</f>
        <v>2.85</v>
      </c>
      <c r="EK128" s="18">
        <f t="shared" si="215"/>
        <v>142</v>
      </c>
      <c r="EL128" s="18">
        <v>0</v>
      </c>
      <c r="EM128" s="16">
        <f t="shared" si="216"/>
        <v>12141.000000000002</v>
      </c>
      <c r="EN128" s="19" t="str">
        <f t="shared" si="157"/>
        <v>N/A</v>
      </c>
      <c r="EO128" s="19">
        <f t="shared" si="217"/>
        <v>132</v>
      </c>
    </row>
    <row r="129" spans="1:145" x14ac:dyDescent="0.25">
      <c r="A129" s="68">
        <f t="shared" si="159"/>
        <v>133</v>
      </c>
      <c r="B129" s="18">
        <f>'Ohio Intensities'!B129</f>
        <v>0.65414775712261941</v>
      </c>
      <c r="C129" s="17">
        <f>Design!$I$24*'Area A'!B129*Design!$I$23</f>
        <v>1.125134142250906</v>
      </c>
      <c r="D129" s="18">
        <v>0</v>
      </c>
      <c r="E129" s="18">
        <v>0</v>
      </c>
      <c r="F129" s="18">
        <f>Design!$I$22</f>
        <v>10</v>
      </c>
      <c r="G129" s="18">
        <f t="shared" si="162"/>
        <v>1.125134142250906</v>
      </c>
      <c r="H129" s="18">
        <f t="shared" si="163"/>
        <v>133</v>
      </c>
      <c r="I129" s="18">
        <f t="shared" si="164"/>
        <v>1.125134142250906</v>
      </c>
      <c r="J129" s="18">
        <f t="shared" si="165"/>
        <v>143</v>
      </c>
      <c r="K129" s="18">
        <v>0</v>
      </c>
      <c r="L129" s="18" t="str">
        <f t="shared" si="87"/>
        <v>N/A</v>
      </c>
      <c r="M129" s="18">
        <f t="shared" si="166"/>
        <v>-0.1125134142250906</v>
      </c>
      <c r="N129" s="16">
        <f t="shared" si="167"/>
        <v>16.089418234187956</v>
      </c>
      <c r="O129" s="17">
        <f>(Design!$N$67-'Area A'!N129)/'Area A'!M129</f>
        <v>124.77995029198173</v>
      </c>
      <c r="P129" s="18">
        <v>0</v>
      </c>
      <c r="Q129" s="18">
        <v>0</v>
      </c>
      <c r="R129" s="18">
        <f t="shared" si="168"/>
        <v>124.77995029198173</v>
      </c>
      <c r="S129" s="18">
        <f t="shared" si="91"/>
        <v>133</v>
      </c>
      <c r="T129" s="18">
        <f>Design!$N$67</f>
        <v>2.0499999999999998</v>
      </c>
      <c r="U129" s="18">
        <f t="shared" si="160"/>
        <v>143</v>
      </c>
      <c r="V129" s="18">
        <v>0</v>
      </c>
      <c r="W129" s="16">
        <f t="shared" si="92"/>
        <v>8794.5</v>
      </c>
      <c r="X129" s="19" t="str">
        <f t="shared" si="93"/>
        <v>N/A</v>
      </c>
      <c r="Y129" s="68">
        <f t="shared" si="161"/>
        <v>133</v>
      </c>
      <c r="Z129" s="18">
        <f>'Ohio Intensities'!F129</f>
        <v>0.83353534822408404</v>
      </c>
      <c r="AA129" s="17">
        <f>Design!$I$24*'Area A'!Z129*Design!$I$23</f>
        <v>1.4336807989454254</v>
      </c>
      <c r="AB129" s="18">
        <v>0</v>
      </c>
      <c r="AC129" s="18">
        <v>0</v>
      </c>
      <c r="AD129" s="18">
        <f>Design!$I$22</f>
        <v>10</v>
      </c>
      <c r="AE129" s="18">
        <f t="shared" si="169"/>
        <v>1.4336807989454254</v>
      </c>
      <c r="AF129" s="18">
        <f t="shared" si="170"/>
        <v>133</v>
      </c>
      <c r="AG129" s="18">
        <f t="shared" si="171"/>
        <v>1.4336807989454254</v>
      </c>
      <c r="AH129" s="18">
        <f t="shared" si="172"/>
        <v>143</v>
      </c>
      <c r="AI129" s="18">
        <v>0</v>
      </c>
      <c r="AJ129" s="18" t="str">
        <f t="shared" si="98"/>
        <v>N/A</v>
      </c>
      <c r="AK129" s="18">
        <f t="shared" si="173"/>
        <v>-0.14336807989454253</v>
      </c>
      <c r="AL129" s="16">
        <f t="shared" si="174"/>
        <v>20.501635424919581</v>
      </c>
      <c r="AM129" s="17">
        <f>(Design!$N$68-'Area A'!AL129)/'Area A'!AK129</f>
        <v>125.56236672878001</v>
      </c>
      <c r="AN129" s="18">
        <v>0</v>
      </c>
      <c r="AO129" s="18">
        <v>0</v>
      </c>
      <c r="AP129" s="18">
        <f t="shared" si="175"/>
        <v>125.56236672878001</v>
      </c>
      <c r="AQ129" s="18">
        <f t="shared" si="102"/>
        <v>133</v>
      </c>
      <c r="AR129" s="18">
        <f>Design!$N$68</f>
        <v>2.5</v>
      </c>
      <c r="AS129" s="18">
        <f t="shared" si="176"/>
        <v>143</v>
      </c>
      <c r="AT129" s="18">
        <v>0</v>
      </c>
      <c r="AU129" s="16">
        <f t="shared" si="104"/>
        <v>10725</v>
      </c>
      <c r="AV129" s="19" t="str">
        <f t="shared" si="105"/>
        <v>N/A</v>
      </c>
      <c r="AW129" s="68">
        <f t="shared" si="177"/>
        <v>133</v>
      </c>
      <c r="AX129" s="18">
        <f>'Ohio Intensities'!J129</f>
        <v>0.97717088105332794</v>
      </c>
      <c r="AY129" s="17">
        <f>Design!$I$24*'Area A'!AX129*Design!$I$23</f>
        <v>1.6807339154117251</v>
      </c>
      <c r="AZ129" s="18">
        <v>0</v>
      </c>
      <c r="BA129" s="18">
        <v>0</v>
      </c>
      <c r="BB129" s="18">
        <f>Design!$I$22</f>
        <v>10</v>
      </c>
      <c r="BC129" s="18">
        <f t="shared" si="178"/>
        <v>1.6807339154117251</v>
      </c>
      <c r="BD129" s="18">
        <f t="shared" si="179"/>
        <v>133</v>
      </c>
      <c r="BE129" s="18">
        <f t="shared" si="180"/>
        <v>1.6807339154117251</v>
      </c>
      <c r="BF129" s="18">
        <f t="shared" si="181"/>
        <v>143</v>
      </c>
      <c r="BG129" s="18">
        <v>0</v>
      </c>
      <c r="BH129" s="18" t="str">
        <f t="shared" si="111"/>
        <v>N/A</v>
      </c>
      <c r="BI129" s="18">
        <f t="shared" si="182"/>
        <v>-0.16807339154117251</v>
      </c>
      <c r="BJ129" s="16">
        <f t="shared" si="183"/>
        <v>24.034494990387667</v>
      </c>
      <c r="BK129" s="17">
        <f>(Design!$N$69-'Area A'!BJ129)/'Area A'!BI129</f>
        <v>126.04312197268986</v>
      </c>
      <c r="BL129" s="18">
        <v>0</v>
      </c>
      <c r="BM129" s="18">
        <v>0</v>
      </c>
      <c r="BN129" s="18">
        <f t="shared" si="184"/>
        <v>126.04312197268986</v>
      </c>
      <c r="BO129" s="18">
        <f t="shared" si="115"/>
        <v>133</v>
      </c>
      <c r="BP129" s="18">
        <f>Design!$N$69</f>
        <v>2.85</v>
      </c>
      <c r="BQ129" s="18">
        <f t="shared" si="185"/>
        <v>143</v>
      </c>
      <c r="BR129" s="18">
        <v>0</v>
      </c>
      <c r="BS129" s="16">
        <f t="shared" si="186"/>
        <v>12226.5</v>
      </c>
      <c r="BT129" s="19" t="str">
        <f t="shared" si="118"/>
        <v>N/A</v>
      </c>
      <c r="BU129" s="68">
        <f t="shared" si="187"/>
        <v>133</v>
      </c>
      <c r="BV129" s="18">
        <f>'Ohio Intensities'!N129</f>
        <v>1.1818775591035666</v>
      </c>
      <c r="BW129" s="17">
        <f>Design!$I$24*'Area A'!BV129*Design!$I$23</f>
        <v>2.0328294016581361</v>
      </c>
      <c r="BX129" s="18">
        <v>0</v>
      </c>
      <c r="BY129" s="18">
        <v>0</v>
      </c>
      <c r="BZ129" s="18">
        <f>Design!$I$22</f>
        <v>10</v>
      </c>
      <c r="CA129" s="18">
        <f t="shared" si="188"/>
        <v>2.0328294016581361</v>
      </c>
      <c r="CB129" s="18">
        <f t="shared" si="189"/>
        <v>133</v>
      </c>
      <c r="CC129" s="18">
        <f t="shared" si="190"/>
        <v>2.0328294016581361</v>
      </c>
      <c r="CD129" s="18">
        <f t="shared" si="191"/>
        <v>143</v>
      </c>
      <c r="CE129" s="18">
        <v>0</v>
      </c>
      <c r="CF129" s="18" t="str">
        <f t="shared" si="124"/>
        <v>N/A</v>
      </c>
      <c r="CG129" s="18">
        <f t="shared" si="192"/>
        <v>-0.20328294016581361</v>
      </c>
      <c r="CH129" s="16">
        <f t="shared" si="193"/>
        <v>29.069460443711346</v>
      </c>
      <c r="CI129" s="17">
        <f>(Design!$N$70-'Area A'!CH129)/'Area A'!CG129</f>
        <v>128.98013193987003</v>
      </c>
      <c r="CJ129" s="18">
        <v>0</v>
      </c>
      <c r="CK129" s="18">
        <v>0</v>
      </c>
      <c r="CL129" s="18">
        <f t="shared" si="194"/>
        <v>128.98013193987003</v>
      </c>
      <c r="CM129" s="18">
        <f t="shared" si="128"/>
        <v>133</v>
      </c>
      <c r="CN129" s="18">
        <f>Design!$N$70</f>
        <v>2.85</v>
      </c>
      <c r="CO129" s="18">
        <f t="shared" si="195"/>
        <v>143</v>
      </c>
      <c r="CP129" s="18">
        <v>0</v>
      </c>
      <c r="CQ129" s="16">
        <f t="shared" si="196"/>
        <v>12226.5</v>
      </c>
      <c r="CR129" s="19" t="str">
        <f t="shared" si="131"/>
        <v>N/A</v>
      </c>
      <c r="CS129" s="68">
        <f t="shared" si="197"/>
        <v>133</v>
      </c>
      <c r="CT129" s="18">
        <f>'Ohio Intensities'!R129</f>
        <v>1.3499859499068401</v>
      </c>
      <c r="CU129" s="17">
        <f>Design!$I$24*'Area A'!CT129*Design!$I$23</f>
        <v>2.3219758338397662</v>
      </c>
      <c r="CV129" s="18">
        <v>0</v>
      </c>
      <c r="CW129" s="18">
        <v>0</v>
      </c>
      <c r="CX129" s="18">
        <f>Design!$I$22</f>
        <v>10</v>
      </c>
      <c r="CY129" s="18">
        <f t="shared" si="198"/>
        <v>2.3219758338397662</v>
      </c>
      <c r="CZ129" s="18">
        <f t="shared" si="199"/>
        <v>133</v>
      </c>
      <c r="DA129" s="18">
        <f t="shared" si="200"/>
        <v>2.3219758338397662</v>
      </c>
      <c r="DB129" s="18">
        <f t="shared" si="201"/>
        <v>143</v>
      </c>
      <c r="DC129" s="18">
        <v>0</v>
      </c>
      <c r="DD129" s="18" t="str">
        <f t="shared" si="137"/>
        <v>N/A</v>
      </c>
      <c r="DE129" s="18">
        <f t="shared" si="202"/>
        <v>-0.23219758338397661</v>
      </c>
      <c r="DF129" s="16">
        <f t="shared" si="203"/>
        <v>33.204254423908658</v>
      </c>
      <c r="DG129" s="17">
        <f>(Design!$N$71-'Area A'!DF129)/'Area A'!DE129</f>
        <v>130.72597044954142</v>
      </c>
      <c r="DH129" s="18">
        <v>0</v>
      </c>
      <c r="DI129" s="18">
        <v>0</v>
      </c>
      <c r="DJ129" s="18">
        <f t="shared" si="204"/>
        <v>130.72597044954142</v>
      </c>
      <c r="DK129" s="18">
        <f t="shared" si="141"/>
        <v>133</v>
      </c>
      <c r="DL129" s="18">
        <f>Design!$N$71</f>
        <v>2.85</v>
      </c>
      <c r="DM129" s="18">
        <f t="shared" si="205"/>
        <v>143</v>
      </c>
      <c r="DN129" s="18">
        <v>0</v>
      </c>
      <c r="DO129" s="16">
        <f t="shared" si="206"/>
        <v>12226.5</v>
      </c>
      <c r="DP129" s="19" t="str">
        <f t="shared" si="144"/>
        <v>N/A</v>
      </c>
      <c r="DQ129" s="68">
        <f t="shared" si="207"/>
        <v>133</v>
      </c>
      <c r="DR129" s="18">
        <f>'Ohio Intensities'!V129</f>
        <v>1.5248225613572632</v>
      </c>
      <c r="DS129" s="17">
        <f>Design!$I$24*'Area A'!DR129*Design!$I$23</f>
        <v>2.6226948055344943</v>
      </c>
      <c r="DT129" s="18">
        <v>0</v>
      </c>
      <c r="DU129" s="18">
        <v>0</v>
      </c>
      <c r="DV129" s="18">
        <f>Design!$I$22</f>
        <v>10</v>
      </c>
      <c r="DW129" s="18">
        <f t="shared" si="208"/>
        <v>2.6226948055344943</v>
      </c>
      <c r="DX129" s="18">
        <f t="shared" si="209"/>
        <v>133</v>
      </c>
      <c r="DY129" s="18">
        <f t="shared" si="210"/>
        <v>2.6226948055344943</v>
      </c>
      <c r="DZ129" s="18">
        <f t="shared" si="211"/>
        <v>143</v>
      </c>
      <c r="EA129" s="18">
        <v>0</v>
      </c>
      <c r="EB129" s="18" t="str">
        <f t="shared" si="150"/>
        <v>N/A</v>
      </c>
      <c r="EC129" s="18">
        <f t="shared" si="212"/>
        <v>-0.26226948055344945</v>
      </c>
      <c r="ED129" s="16">
        <f t="shared" si="213"/>
        <v>37.50453571914327</v>
      </c>
      <c r="EE129" s="17">
        <f>(Design!$N$72-'Area A'!ED129)/'Area A'!EC129</f>
        <v>132.13331435290968</v>
      </c>
      <c r="EF129" s="18">
        <v>0</v>
      </c>
      <c r="EG129" s="18">
        <v>0</v>
      </c>
      <c r="EH129" s="18">
        <f t="shared" si="214"/>
        <v>132.13331435290968</v>
      </c>
      <c r="EI129" s="18">
        <f t="shared" si="154"/>
        <v>133</v>
      </c>
      <c r="EJ129" s="18">
        <f>Design!$N$72</f>
        <v>2.85</v>
      </c>
      <c r="EK129" s="18">
        <f t="shared" si="215"/>
        <v>143</v>
      </c>
      <c r="EL129" s="18">
        <v>0</v>
      </c>
      <c r="EM129" s="16">
        <f t="shared" si="216"/>
        <v>12226.5</v>
      </c>
      <c r="EN129" s="19" t="str">
        <f t="shared" si="157"/>
        <v>N/A</v>
      </c>
      <c r="EO129" s="19">
        <f t="shared" si="217"/>
        <v>133</v>
      </c>
    </row>
    <row r="130" spans="1:145" x14ac:dyDescent="0.25">
      <c r="A130" s="68">
        <f t="shared" si="159"/>
        <v>134</v>
      </c>
      <c r="B130" s="18">
        <f>'Ohio Intensities'!B130</f>
        <v>0.65021635369646269</v>
      </c>
      <c r="C130" s="17">
        <f>Design!$I$24*'Area A'!B130*Design!$I$23</f>
        <v>1.1183721283579164</v>
      </c>
      <c r="D130" s="18">
        <v>0</v>
      </c>
      <c r="E130" s="18">
        <v>0</v>
      </c>
      <c r="F130" s="18">
        <f>Design!$I$22</f>
        <v>10</v>
      </c>
      <c r="G130" s="18">
        <f t="shared" si="162"/>
        <v>1.1183721283579164</v>
      </c>
      <c r="H130" s="18">
        <f t="shared" si="163"/>
        <v>134</v>
      </c>
      <c r="I130" s="18">
        <f t="shared" si="164"/>
        <v>1.1183721283579164</v>
      </c>
      <c r="J130" s="18">
        <f t="shared" si="165"/>
        <v>144</v>
      </c>
      <c r="K130" s="18">
        <v>0</v>
      </c>
      <c r="L130" s="18" t="str">
        <f t="shared" si="87"/>
        <v>N/A</v>
      </c>
      <c r="M130" s="18">
        <f t="shared" si="166"/>
        <v>-0.11183721283579165</v>
      </c>
      <c r="N130" s="16">
        <f t="shared" si="167"/>
        <v>16.104558648353997</v>
      </c>
      <c r="O130" s="17">
        <f>(Design!$N$67-'Area A'!N130)/'Area A'!M130</f>
        <v>125.66978639739551</v>
      </c>
      <c r="P130" s="18">
        <v>0</v>
      </c>
      <c r="Q130" s="18">
        <v>0</v>
      </c>
      <c r="R130" s="18">
        <f t="shared" si="168"/>
        <v>125.66978639739551</v>
      </c>
      <c r="S130" s="18">
        <f t="shared" si="91"/>
        <v>134</v>
      </c>
      <c r="T130" s="18">
        <f>Design!$N$67</f>
        <v>2.0499999999999998</v>
      </c>
      <c r="U130" s="18">
        <f t="shared" si="160"/>
        <v>144</v>
      </c>
      <c r="V130" s="18">
        <v>0</v>
      </c>
      <c r="W130" s="16">
        <f t="shared" si="92"/>
        <v>8856</v>
      </c>
      <c r="X130" s="19" t="str">
        <f t="shared" si="93"/>
        <v>N/A</v>
      </c>
      <c r="Y130" s="68">
        <f t="shared" si="161"/>
        <v>134</v>
      </c>
      <c r="Z130" s="18">
        <f>'Ohio Intensities'!F130</f>
        <v>0.82861537660641682</v>
      </c>
      <c r="AA130" s="17">
        <f>Design!$I$24*'Area A'!Z130*Design!$I$23</f>
        <v>1.4252184477630379</v>
      </c>
      <c r="AB130" s="18">
        <v>0</v>
      </c>
      <c r="AC130" s="18">
        <v>0</v>
      </c>
      <c r="AD130" s="18">
        <f>Design!$I$22</f>
        <v>10</v>
      </c>
      <c r="AE130" s="18">
        <f t="shared" si="169"/>
        <v>1.4252184477630379</v>
      </c>
      <c r="AF130" s="18">
        <f t="shared" si="170"/>
        <v>134</v>
      </c>
      <c r="AG130" s="18">
        <f t="shared" si="171"/>
        <v>1.4252184477630379</v>
      </c>
      <c r="AH130" s="18">
        <f t="shared" si="172"/>
        <v>144</v>
      </c>
      <c r="AI130" s="18">
        <v>0</v>
      </c>
      <c r="AJ130" s="18" t="str">
        <f t="shared" si="98"/>
        <v>N/A</v>
      </c>
      <c r="AK130" s="18">
        <f t="shared" si="173"/>
        <v>-0.14252184477630378</v>
      </c>
      <c r="AL130" s="16">
        <f t="shared" si="174"/>
        <v>20.523145647787743</v>
      </c>
      <c r="AM130" s="17">
        <f>(Design!$N$68-'Area A'!AL130)/'Area A'!AK130</f>
        <v>126.45882935402713</v>
      </c>
      <c r="AN130" s="18">
        <v>0</v>
      </c>
      <c r="AO130" s="18">
        <v>0</v>
      </c>
      <c r="AP130" s="18">
        <f t="shared" si="175"/>
        <v>126.45882935402713</v>
      </c>
      <c r="AQ130" s="18">
        <f t="shared" si="102"/>
        <v>134</v>
      </c>
      <c r="AR130" s="18">
        <f>Design!$N$68</f>
        <v>2.5</v>
      </c>
      <c r="AS130" s="18">
        <f t="shared" si="176"/>
        <v>144</v>
      </c>
      <c r="AT130" s="18">
        <v>0</v>
      </c>
      <c r="AU130" s="16">
        <f t="shared" si="104"/>
        <v>10800</v>
      </c>
      <c r="AV130" s="19" t="str">
        <f t="shared" si="105"/>
        <v>N/A</v>
      </c>
      <c r="AW130" s="68">
        <f t="shared" si="177"/>
        <v>134</v>
      </c>
      <c r="AX130" s="18">
        <f>'Ohio Intensities'!J130</f>
        <v>0.97149345104143192</v>
      </c>
      <c r="AY130" s="17">
        <f>Design!$I$24*'Area A'!AX130*Design!$I$23</f>
        <v>1.6709687357912639</v>
      </c>
      <c r="AZ130" s="18">
        <v>0</v>
      </c>
      <c r="BA130" s="18">
        <v>0</v>
      </c>
      <c r="BB130" s="18">
        <f>Design!$I$22</f>
        <v>10</v>
      </c>
      <c r="BC130" s="18">
        <f t="shared" si="178"/>
        <v>1.6709687357912639</v>
      </c>
      <c r="BD130" s="18">
        <f t="shared" si="179"/>
        <v>134</v>
      </c>
      <c r="BE130" s="18">
        <f t="shared" si="180"/>
        <v>1.6709687357912639</v>
      </c>
      <c r="BF130" s="18">
        <f t="shared" si="181"/>
        <v>144</v>
      </c>
      <c r="BG130" s="18">
        <v>0</v>
      </c>
      <c r="BH130" s="18" t="str">
        <f t="shared" si="111"/>
        <v>N/A</v>
      </c>
      <c r="BI130" s="18">
        <f t="shared" si="182"/>
        <v>-0.16709687357912639</v>
      </c>
      <c r="BJ130" s="16">
        <f t="shared" si="183"/>
        <v>24.061949795394199</v>
      </c>
      <c r="BK130" s="17">
        <f>(Design!$N$69-'Area A'!BJ130)/'Area A'!BI130</f>
        <v>126.94402558854325</v>
      </c>
      <c r="BL130" s="18">
        <v>0</v>
      </c>
      <c r="BM130" s="18">
        <v>0</v>
      </c>
      <c r="BN130" s="18">
        <f t="shared" si="184"/>
        <v>126.94402558854325</v>
      </c>
      <c r="BO130" s="18">
        <f t="shared" si="115"/>
        <v>134</v>
      </c>
      <c r="BP130" s="18">
        <f>Design!$N$69</f>
        <v>2.85</v>
      </c>
      <c r="BQ130" s="18">
        <f t="shared" si="185"/>
        <v>144</v>
      </c>
      <c r="BR130" s="18">
        <v>0</v>
      </c>
      <c r="BS130" s="16">
        <f t="shared" si="186"/>
        <v>12312</v>
      </c>
      <c r="BT130" s="19" t="str">
        <f t="shared" si="118"/>
        <v>N/A</v>
      </c>
      <c r="BU130" s="68">
        <f t="shared" si="187"/>
        <v>134</v>
      </c>
      <c r="BV130" s="18">
        <f>'Ohio Intensities'!N130</f>
        <v>1.1752628756986796</v>
      </c>
      <c r="BW130" s="17">
        <f>Design!$I$24*'Area A'!BV130*Design!$I$23</f>
        <v>2.0214521462017303</v>
      </c>
      <c r="BX130" s="18">
        <v>0</v>
      </c>
      <c r="BY130" s="18">
        <v>0</v>
      </c>
      <c r="BZ130" s="18">
        <f>Design!$I$22</f>
        <v>10</v>
      </c>
      <c r="CA130" s="18">
        <f t="shared" si="188"/>
        <v>2.0214521462017303</v>
      </c>
      <c r="CB130" s="18">
        <f t="shared" si="189"/>
        <v>134</v>
      </c>
      <c r="CC130" s="18">
        <f t="shared" si="190"/>
        <v>2.0214521462017303</v>
      </c>
      <c r="CD130" s="18">
        <f t="shared" si="191"/>
        <v>144</v>
      </c>
      <c r="CE130" s="18">
        <v>0</v>
      </c>
      <c r="CF130" s="18" t="str">
        <f t="shared" si="124"/>
        <v>N/A</v>
      </c>
      <c r="CG130" s="18">
        <f t="shared" si="192"/>
        <v>-0.20214521462017304</v>
      </c>
      <c r="CH130" s="16">
        <f t="shared" si="193"/>
        <v>29.108910905304921</v>
      </c>
      <c r="CI130" s="17">
        <f>(Design!$N$70-'Area A'!CH130)/'Area A'!CG130</f>
        <v>129.90122449668129</v>
      </c>
      <c r="CJ130" s="18">
        <v>0</v>
      </c>
      <c r="CK130" s="18">
        <v>0</v>
      </c>
      <c r="CL130" s="18">
        <f t="shared" si="194"/>
        <v>129.90122449668129</v>
      </c>
      <c r="CM130" s="18">
        <f t="shared" si="128"/>
        <v>134</v>
      </c>
      <c r="CN130" s="18">
        <f>Design!$N$70</f>
        <v>2.85</v>
      </c>
      <c r="CO130" s="18">
        <f t="shared" si="195"/>
        <v>144</v>
      </c>
      <c r="CP130" s="18">
        <v>0</v>
      </c>
      <c r="CQ130" s="16">
        <f t="shared" si="196"/>
        <v>12312.000000000002</v>
      </c>
      <c r="CR130" s="19" t="str">
        <f t="shared" si="131"/>
        <v>N/A</v>
      </c>
      <c r="CS130" s="68">
        <f t="shared" si="197"/>
        <v>134</v>
      </c>
      <c r="CT130" s="18">
        <f>'Ohio Intensities'!R130</f>
        <v>1.3426872541647901</v>
      </c>
      <c r="CU130" s="17">
        <f>Design!$I$24*'Area A'!CT130*Design!$I$23</f>
        <v>2.3094220771634402</v>
      </c>
      <c r="CV130" s="18">
        <v>0</v>
      </c>
      <c r="CW130" s="18">
        <v>0</v>
      </c>
      <c r="CX130" s="18">
        <f>Design!$I$22</f>
        <v>10</v>
      </c>
      <c r="CY130" s="18">
        <f t="shared" si="198"/>
        <v>2.3094220771634402</v>
      </c>
      <c r="CZ130" s="18">
        <f t="shared" si="199"/>
        <v>134</v>
      </c>
      <c r="DA130" s="18">
        <f t="shared" si="200"/>
        <v>2.3094220771634402</v>
      </c>
      <c r="DB130" s="18">
        <f t="shared" si="201"/>
        <v>144</v>
      </c>
      <c r="DC130" s="18">
        <v>0</v>
      </c>
      <c r="DD130" s="18" t="str">
        <f t="shared" si="137"/>
        <v>N/A</v>
      </c>
      <c r="DE130" s="18">
        <f t="shared" si="202"/>
        <v>-0.23094220771634402</v>
      </c>
      <c r="DF130" s="16">
        <f t="shared" si="203"/>
        <v>33.255677911153541</v>
      </c>
      <c r="DG130" s="17">
        <f>(Design!$N$71-'Area A'!DF130)/'Area A'!DE130</f>
        <v>131.65925021596516</v>
      </c>
      <c r="DH130" s="18">
        <v>0</v>
      </c>
      <c r="DI130" s="18">
        <v>0</v>
      </c>
      <c r="DJ130" s="18">
        <f t="shared" si="204"/>
        <v>131.65925021596516</v>
      </c>
      <c r="DK130" s="18">
        <f t="shared" si="141"/>
        <v>134</v>
      </c>
      <c r="DL130" s="18">
        <f>Design!$N$71</f>
        <v>2.85</v>
      </c>
      <c r="DM130" s="18">
        <f t="shared" si="205"/>
        <v>144</v>
      </c>
      <c r="DN130" s="18">
        <v>0</v>
      </c>
      <c r="DO130" s="16">
        <f t="shared" si="206"/>
        <v>12312</v>
      </c>
      <c r="DP130" s="19" t="str">
        <f t="shared" si="144"/>
        <v>N/A</v>
      </c>
      <c r="DQ130" s="68">
        <f t="shared" si="207"/>
        <v>134</v>
      </c>
      <c r="DR130" s="18">
        <f>'Ohio Intensities'!V130</f>
        <v>1.516859255569518</v>
      </c>
      <c r="DS130" s="17">
        <f>Design!$I$24*'Area A'!DR130*Design!$I$23</f>
        <v>2.6089979195795725</v>
      </c>
      <c r="DT130" s="18">
        <v>0</v>
      </c>
      <c r="DU130" s="18">
        <v>0</v>
      </c>
      <c r="DV130" s="18">
        <f>Design!$I$22</f>
        <v>10</v>
      </c>
      <c r="DW130" s="18">
        <f t="shared" si="208"/>
        <v>2.6089979195795725</v>
      </c>
      <c r="DX130" s="18">
        <f t="shared" si="209"/>
        <v>134</v>
      </c>
      <c r="DY130" s="18">
        <f t="shared" si="210"/>
        <v>2.6089979195795725</v>
      </c>
      <c r="DZ130" s="18">
        <f t="shared" si="211"/>
        <v>144</v>
      </c>
      <c r="EA130" s="18">
        <v>0</v>
      </c>
      <c r="EB130" s="18" t="str">
        <f t="shared" si="150"/>
        <v>N/A</v>
      </c>
      <c r="EC130" s="18">
        <f t="shared" si="212"/>
        <v>-0.26089979195795726</v>
      </c>
      <c r="ED130" s="16">
        <f t="shared" si="213"/>
        <v>37.569570041945845</v>
      </c>
      <c r="EE130" s="17">
        <f>(Design!$N$72-'Area A'!ED130)/'Area A'!EC130</f>
        <v>133.07626572404754</v>
      </c>
      <c r="EF130" s="18">
        <v>0</v>
      </c>
      <c r="EG130" s="18">
        <v>0</v>
      </c>
      <c r="EH130" s="18">
        <f t="shared" si="214"/>
        <v>133.07626572404754</v>
      </c>
      <c r="EI130" s="18">
        <f t="shared" si="154"/>
        <v>134</v>
      </c>
      <c r="EJ130" s="18">
        <f>Design!$N$72</f>
        <v>2.85</v>
      </c>
      <c r="EK130" s="18">
        <f t="shared" si="215"/>
        <v>144</v>
      </c>
      <c r="EL130" s="18">
        <v>0</v>
      </c>
      <c r="EM130" s="16">
        <f t="shared" si="216"/>
        <v>12312.000000000002</v>
      </c>
      <c r="EN130" s="19" t="str">
        <f t="shared" si="157"/>
        <v>N/A</v>
      </c>
      <c r="EO130" s="19">
        <f t="shared" si="217"/>
        <v>134</v>
      </c>
    </row>
    <row r="131" spans="1:145" x14ac:dyDescent="0.25">
      <c r="A131" s="68">
        <f t="shared" si="159"/>
        <v>135</v>
      </c>
      <c r="B131" s="18">
        <f>'Ohio Intensities'!B131</f>
        <v>0.64633572853951415</v>
      </c>
      <c r="C131" s="17">
        <f>Design!$I$24*'Area A'!B131*Design!$I$23</f>
        <v>1.1116974530879651</v>
      </c>
      <c r="D131" s="18">
        <v>0</v>
      </c>
      <c r="E131" s="18">
        <v>0</v>
      </c>
      <c r="F131" s="18">
        <f>Design!$I$22</f>
        <v>10</v>
      </c>
      <c r="G131" s="18">
        <f t="shared" si="162"/>
        <v>1.1116974530879651</v>
      </c>
      <c r="H131" s="18">
        <f t="shared" si="163"/>
        <v>135</v>
      </c>
      <c r="I131" s="18">
        <f t="shared" si="164"/>
        <v>1.1116974530879651</v>
      </c>
      <c r="J131" s="18">
        <f t="shared" si="165"/>
        <v>145</v>
      </c>
      <c r="K131" s="18">
        <v>0</v>
      </c>
      <c r="L131" s="18" t="str">
        <f t="shared" si="87"/>
        <v>N/A</v>
      </c>
      <c r="M131" s="18">
        <f t="shared" si="166"/>
        <v>-0.1111697453087965</v>
      </c>
      <c r="N131" s="16">
        <f t="shared" si="167"/>
        <v>16.119613069775493</v>
      </c>
      <c r="O131" s="17">
        <f>(Design!$N$67-'Area A'!N131)/'Area A'!M131</f>
        <v>126.55973107336254</v>
      </c>
      <c r="P131" s="18">
        <v>0</v>
      </c>
      <c r="Q131" s="18">
        <v>0</v>
      </c>
      <c r="R131" s="18">
        <f t="shared" si="168"/>
        <v>126.55973107336254</v>
      </c>
      <c r="S131" s="18">
        <f t="shared" si="91"/>
        <v>135</v>
      </c>
      <c r="T131" s="18">
        <f>Design!$N$67</f>
        <v>2.0499999999999998</v>
      </c>
      <c r="U131" s="18">
        <f t="shared" si="160"/>
        <v>145</v>
      </c>
      <c r="V131" s="18">
        <v>0</v>
      </c>
      <c r="W131" s="16">
        <f t="shared" si="92"/>
        <v>8917.5</v>
      </c>
      <c r="X131" s="19" t="str">
        <f t="shared" si="93"/>
        <v>N/A</v>
      </c>
      <c r="Y131" s="68">
        <f t="shared" si="161"/>
        <v>135</v>
      </c>
      <c r="Z131" s="18">
        <f>'Ohio Intensities'!F131</f>
        <v>0.82375813515230345</v>
      </c>
      <c r="AA131" s="17">
        <f>Design!$I$24*'Area A'!Z131*Design!$I$23</f>
        <v>1.4168639924619628</v>
      </c>
      <c r="AB131" s="18">
        <v>0</v>
      </c>
      <c r="AC131" s="18">
        <v>0</v>
      </c>
      <c r="AD131" s="18">
        <f>Design!$I$22</f>
        <v>10</v>
      </c>
      <c r="AE131" s="18">
        <f t="shared" si="169"/>
        <v>1.4168639924619628</v>
      </c>
      <c r="AF131" s="18">
        <f t="shared" si="170"/>
        <v>135</v>
      </c>
      <c r="AG131" s="18">
        <f t="shared" si="171"/>
        <v>1.4168639924619628</v>
      </c>
      <c r="AH131" s="18">
        <f t="shared" si="172"/>
        <v>145</v>
      </c>
      <c r="AI131" s="18">
        <v>0</v>
      </c>
      <c r="AJ131" s="18" t="str">
        <f t="shared" si="98"/>
        <v>N/A</v>
      </c>
      <c r="AK131" s="18">
        <f t="shared" si="173"/>
        <v>-0.14168639924619628</v>
      </c>
      <c r="AL131" s="16">
        <f t="shared" si="174"/>
        <v>20.544527890698461</v>
      </c>
      <c r="AM131" s="17">
        <f>(Design!$N$68-'Area A'!AL131)/'Area A'!AK131</f>
        <v>127.35539887172965</v>
      </c>
      <c r="AN131" s="18">
        <v>0</v>
      </c>
      <c r="AO131" s="18">
        <v>0</v>
      </c>
      <c r="AP131" s="18">
        <f t="shared" si="175"/>
        <v>127.35539887172965</v>
      </c>
      <c r="AQ131" s="18">
        <f t="shared" si="102"/>
        <v>135</v>
      </c>
      <c r="AR131" s="18">
        <f>Design!$N$68</f>
        <v>2.5</v>
      </c>
      <c r="AS131" s="18">
        <f t="shared" si="176"/>
        <v>145</v>
      </c>
      <c r="AT131" s="18">
        <v>0</v>
      </c>
      <c r="AU131" s="16">
        <f t="shared" si="104"/>
        <v>10875</v>
      </c>
      <c r="AV131" s="19" t="str">
        <f t="shared" si="105"/>
        <v>N/A</v>
      </c>
      <c r="AW131" s="68">
        <f t="shared" si="177"/>
        <v>135</v>
      </c>
      <c r="AX131" s="18">
        <f>'Ohio Intensities'!J131</f>
        <v>0.9658876888811635</v>
      </c>
      <c r="AY131" s="17">
        <f>Design!$I$24*'Area A'!AX131*Design!$I$23</f>
        <v>1.6613268248756023</v>
      </c>
      <c r="AZ131" s="18">
        <v>0</v>
      </c>
      <c r="BA131" s="18">
        <v>0</v>
      </c>
      <c r="BB131" s="18">
        <f>Design!$I$22</f>
        <v>10</v>
      </c>
      <c r="BC131" s="18">
        <f t="shared" si="178"/>
        <v>1.6613268248756023</v>
      </c>
      <c r="BD131" s="18">
        <f t="shared" si="179"/>
        <v>135</v>
      </c>
      <c r="BE131" s="18">
        <f t="shared" si="180"/>
        <v>1.6613268248756023</v>
      </c>
      <c r="BF131" s="18">
        <f t="shared" si="181"/>
        <v>145</v>
      </c>
      <c r="BG131" s="18">
        <v>0</v>
      </c>
      <c r="BH131" s="18" t="str">
        <f t="shared" si="111"/>
        <v>N/A</v>
      </c>
      <c r="BI131" s="18">
        <f t="shared" si="182"/>
        <v>-0.16613268248756025</v>
      </c>
      <c r="BJ131" s="16">
        <f t="shared" si="183"/>
        <v>24.089238960696235</v>
      </c>
      <c r="BK131" s="17">
        <f>(Design!$N$69-'Area A'!BJ131)/'Area A'!BI131</f>
        <v>127.84503712739722</v>
      </c>
      <c r="BL131" s="18">
        <v>0</v>
      </c>
      <c r="BM131" s="18">
        <v>0</v>
      </c>
      <c r="BN131" s="18">
        <f t="shared" si="184"/>
        <v>127.84503712739722</v>
      </c>
      <c r="BO131" s="18">
        <f t="shared" si="115"/>
        <v>135</v>
      </c>
      <c r="BP131" s="18">
        <f>Design!$N$69</f>
        <v>2.85</v>
      </c>
      <c r="BQ131" s="18">
        <f t="shared" si="185"/>
        <v>145</v>
      </c>
      <c r="BR131" s="18">
        <v>0</v>
      </c>
      <c r="BS131" s="16">
        <f t="shared" si="186"/>
        <v>12397.5</v>
      </c>
      <c r="BT131" s="19" t="str">
        <f t="shared" si="118"/>
        <v>N/A</v>
      </c>
      <c r="BU131" s="68">
        <f t="shared" si="187"/>
        <v>135</v>
      </c>
      <c r="BV131" s="18">
        <f>'Ohio Intensities'!N131</f>
        <v>1.1687302948650811</v>
      </c>
      <c r="BW131" s="17">
        <f>Design!$I$24*'Area A'!BV131*Design!$I$23</f>
        <v>2.0102161071679405</v>
      </c>
      <c r="BX131" s="18">
        <v>0</v>
      </c>
      <c r="BY131" s="18">
        <v>0</v>
      </c>
      <c r="BZ131" s="18">
        <f>Design!$I$22</f>
        <v>10</v>
      </c>
      <c r="CA131" s="18">
        <f t="shared" si="188"/>
        <v>2.0102161071679405</v>
      </c>
      <c r="CB131" s="18">
        <f t="shared" si="189"/>
        <v>135</v>
      </c>
      <c r="CC131" s="18">
        <f t="shared" si="190"/>
        <v>2.0102161071679405</v>
      </c>
      <c r="CD131" s="18">
        <f t="shared" si="191"/>
        <v>145</v>
      </c>
      <c r="CE131" s="18">
        <v>0</v>
      </c>
      <c r="CF131" s="18" t="str">
        <f t="shared" si="124"/>
        <v>N/A</v>
      </c>
      <c r="CG131" s="18">
        <f t="shared" si="192"/>
        <v>-0.20102161071679406</v>
      </c>
      <c r="CH131" s="16">
        <f t="shared" si="193"/>
        <v>29.148133553935139</v>
      </c>
      <c r="CI131" s="17">
        <f>(Design!$N$70-'Area A'!CH131)/'Area A'!CG131</f>
        <v>130.82241983915264</v>
      </c>
      <c r="CJ131" s="18">
        <v>0</v>
      </c>
      <c r="CK131" s="18">
        <v>0</v>
      </c>
      <c r="CL131" s="18">
        <f t="shared" si="194"/>
        <v>130.82241983915264</v>
      </c>
      <c r="CM131" s="18">
        <f t="shared" si="128"/>
        <v>135</v>
      </c>
      <c r="CN131" s="18">
        <f>Design!$N$70</f>
        <v>2.85</v>
      </c>
      <c r="CO131" s="18">
        <f t="shared" si="195"/>
        <v>145</v>
      </c>
      <c r="CP131" s="18">
        <v>0</v>
      </c>
      <c r="CQ131" s="16">
        <f t="shared" si="196"/>
        <v>12397.5</v>
      </c>
      <c r="CR131" s="19" t="str">
        <f t="shared" si="131"/>
        <v>N/A</v>
      </c>
      <c r="CS131" s="68">
        <f t="shared" si="197"/>
        <v>135</v>
      </c>
      <c r="CT131" s="18">
        <f>'Ohio Intensities'!R131</f>
        <v>1.3354778623069037</v>
      </c>
      <c r="CU131" s="17">
        <f>Design!$I$24*'Area A'!CT131*Design!$I$23</f>
        <v>2.2970219231678759</v>
      </c>
      <c r="CV131" s="18">
        <v>0</v>
      </c>
      <c r="CW131" s="18">
        <v>0</v>
      </c>
      <c r="CX131" s="18">
        <f>Design!$I$22</f>
        <v>10</v>
      </c>
      <c r="CY131" s="18">
        <f t="shared" si="198"/>
        <v>2.2970219231678759</v>
      </c>
      <c r="CZ131" s="18">
        <f t="shared" si="199"/>
        <v>135</v>
      </c>
      <c r="DA131" s="18">
        <f t="shared" si="200"/>
        <v>2.2970219231678759</v>
      </c>
      <c r="DB131" s="18">
        <f t="shared" si="201"/>
        <v>145</v>
      </c>
      <c r="DC131" s="18">
        <v>0</v>
      </c>
      <c r="DD131" s="18" t="str">
        <f t="shared" si="137"/>
        <v>N/A</v>
      </c>
      <c r="DE131" s="18">
        <f t="shared" si="202"/>
        <v>-0.2297021923167876</v>
      </c>
      <c r="DF131" s="16">
        <f t="shared" si="203"/>
        <v>33.306817885934201</v>
      </c>
      <c r="DG131" s="17">
        <f>(Design!$N$71-'Area A'!DF131)/'Area A'!DE131</f>
        <v>132.59263039131338</v>
      </c>
      <c r="DH131" s="18">
        <v>0</v>
      </c>
      <c r="DI131" s="18">
        <v>0</v>
      </c>
      <c r="DJ131" s="18">
        <f t="shared" si="204"/>
        <v>132.59263039131338</v>
      </c>
      <c r="DK131" s="18">
        <f t="shared" si="141"/>
        <v>135</v>
      </c>
      <c r="DL131" s="18">
        <f>Design!$N$71</f>
        <v>2.85</v>
      </c>
      <c r="DM131" s="18">
        <f t="shared" si="205"/>
        <v>145</v>
      </c>
      <c r="DN131" s="18">
        <v>0</v>
      </c>
      <c r="DO131" s="16">
        <f t="shared" si="206"/>
        <v>12397.5</v>
      </c>
      <c r="DP131" s="19" t="str">
        <f t="shared" si="144"/>
        <v>N/A</v>
      </c>
      <c r="DQ131" s="68">
        <f t="shared" si="207"/>
        <v>135</v>
      </c>
      <c r="DR131" s="18">
        <f>'Ohio Intensities'!V131</f>
        <v>1.5089920287756355</v>
      </c>
      <c r="DS131" s="17">
        <f>Design!$I$24*'Area A'!DR131*Design!$I$23</f>
        <v>2.595466289494095</v>
      </c>
      <c r="DT131" s="18">
        <v>0</v>
      </c>
      <c r="DU131" s="18">
        <v>0</v>
      </c>
      <c r="DV131" s="18">
        <f>Design!$I$22</f>
        <v>10</v>
      </c>
      <c r="DW131" s="18">
        <f t="shared" si="208"/>
        <v>2.595466289494095</v>
      </c>
      <c r="DX131" s="18">
        <f t="shared" si="209"/>
        <v>135</v>
      </c>
      <c r="DY131" s="18">
        <f t="shared" si="210"/>
        <v>2.595466289494095</v>
      </c>
      <c r="DZ131" s="18">
        <f t="shared" si="211"/>
        <v>145</v>
      </c>
      <c r="EA131" s="18">
        <v>0</v>
      </c>
      <c r="EB131" s="18" t="str">
        <f t="shared" si="150"/>
        <v>N/A</v>
      </c>
      <c r="EC131" s="18">
        <f t="shared" si="212"/>
        <v>-0.2595466289494095</v>
      </c>
      <c r="ED131" s="16">
        <f t="shared" si="213"/>
        <v>37.634261197664379</v>
      </c>
      <c r="EE131" s="17">
        <f>(Design!$N$72-'Area A'!ED131)/'Area A'!EC131</f>
        <v>134.01931413428022</v>
      </c>
      <c r="EF131" s="18">
        <v>0</v>
      </c>
      <c r="EG131" s="18">
        <v>0</v>
      </c>
      <c r="EH131" s="18">
        <f t="shared" si="214"/>
        <v>134.01931413428022</v>
      </c>
      <c r="EI131" s="18">
        <f t="shared" si="154"/>
        <v>135</v>
      </c>
      <c r="EJ131" s="18">
        <f>Design!$N$72</f>
        <v>2.85</v>
      </c>
      <c r="EK131" s="18">
        <f t="shared" si="215"/>
        <v>145</v>
      </c>
      <c r="EL131" s="18">
        <v>0</v>
      </c>
      <c r="EM131" s="16">
        <f t="shared" si="216"/>
        <v>12397.5</v>
      </c>
      <c r="EN131" s="19" t="str">
        <f t="shared" si="157"/>
        <v>N/A</v>
      </c>
      <c r="EO131" s="19">
        <f t="shared" si="217"/>
        <v>135</v>
      </c>
    </row>
    <row r="132" spans="1:145" x14ac:dyDescent="0.25">
      <c r="A132" s="68">
        <f t="shared" si="159"/>
        <v>136</v>
      </c>
      <c r="B132" s="18">
        <f>'Ohio Intensities'!B132</f>
        <v>0.64250487995516992</v>
      </c>
      <c r="C132" s="17">
        <f>Design!$I$24*'Area A'!B132*Design!$I$23</f>
        <v>1.1051083935228929</v>
      </c>
      <c r="D132" s="18">
        <v>0</v>
      </c>
      <c r="E132" s="18">
        <v>0</v>
      </c>
      <c r="F132" s="18">
        <f>Design!$I$22</f>
        <v>10</v>
      </c>
      <c r="G132" s="18">
        <f t="shared" si="162"/>
        <v>1.1051083935228929</v>
      </c>
      <c r="H132" s="18">
        <f t="shared" si="163"/>
        <v>136</v>
      </c>
      <c r="I132" s="18">
        <f t="shared" si="164"/>
        <v>1.1051083935228929</v>
      </c>
      <c r="J132" s="18">
        <f t="shared" si="165"/>
        <v>146</v>
      </c>
      <c r="K132" s="18">
        <v>0</v>
      </c>
      <c r="L132" s="18" t="str">
        <f t="shared" si="87"/>
        <v>N/A</v>
      </c>
      <c r="M132" s="18">
        <f t="shared" si="166"/>
        <v>-0.11051083935228929</v>
      </c>
      <c r="N132" s="16">
        <f t="shared" si="167"/>
        <v>16.134582545434238</v>
      </c>
      <c r="O132" s="17">
        <f>(Design!$N$67-'Area A'!N132)/'Area A'!M132</f>
        <v>127.44978346001919</v>
      </c>
      <c r="P132" s="18">
        <v>0</v>
      </c>
      <c r="Q132" s="18">
        <v>0</v>
      </c>
      <c r="R132" s="18">
        <f t="shared" si="168"/>
        <v>127.44978346001919</v>
      </c>
      <c r="S132" s="18">
        <f t="shared" si="91"/>
        <v>136</v>
      </c>
      <c r="T132" s="18">
        <f>Design!$N$67</f>
        <v>2.0499999999999998</v>
      </c>
      <c r="U132" s="18">
        <f t="shared" si="160"/>
        <v>146</v>
      </c>
      <c r="V132" s="18">
        <v>0</v>
      </c>
      <c r="W132" s="16">
        <f t="shared" si="92"/>
        <v>8978.9999999999982</v>
      </c>
      <c r="X132" s="19" t="str">
        <f t="shared" si="93"/>
        <v>N/A</v>
      </c>
      <c r="Y132" s="68">
        <f t="shared" si="161"/>
        <v>136</v>
      </c>
      <c r="Z132" s="18">
        <f>'Ohio Intensities'!F132</f>
        <v>0.81896240037285162</v>
      </c>
      <c r="AA132" s="17">
        <f>Design!$I$24*'Area A'!Z132*Design!$I$23</f>
        <v>1.4086153286413057</v>
      </c>
      <c r="AB132" s="18">
        <v>0</v>
      </c>
      <c r="AC132" s="18">
        <v>0</v>
      </c>
      <c r="AD132" s="18">
        <f>Design!$I$22</f>
        <v>10</v>
      </c>
      <c r="AE132" s="18">
        <f t="shared" si="169"/>
        <v>1.4086153286413057</v>
      </c>
      <c r="AF132" s="18">
        <f t="shared" si="170"/>
        <v>136</v>
      </c>
      <c r="AG132" s="18">
        <f t="shared" si="171"/>
        <v>1.4086153286413057</v>
      </c>
      <c r="AH132" s="18">
        <f t="shared" si="172"/>
        <v>146</v>
      </c>
      <c r="AI132" s="18">
        <v>0</v>
      </c>
      <c r="AJ132" s="18" t="str">
        <f t="shared" si="98"/>
        <v>N/A</v>
      </c>
      <c r="AK132" s="18">
        <f t="shared" si="173"/>
        <v>-0.14086153286413056</v>
      </c>
      <c r="AL132" s="16">
        <f t="shared" si="174"/>
        <v>20.565783798163064</v>
      </c>
      <c r="AM132" s="17">
        <f>(Design!$N$68-'Area A'!AL132)/'Area A'!AK132</f>
        <v>128.252074436735</v>
      </c>
      <c r="AN132" s="18">
        <v>0</v>
      </c>
      <c r="AO132" s="18">
        <v>0</v>
      </c>
      <c r="AP132" s="18">
        <f t="shared" si="175"/>
        <v>128.252074436735</v>
      </c>
      <c r="AQ132" s="18">
        <f t="shared" si="102"/>
        <v>136</v>
      </c>
      <c r="AR132" s="18">
        <f>Design!$N$68</f>
        <v>2.5</v>
      </c>
      <c r="AS132" s="18">
        <f t="shared" si="176"/>
        <v>146</v>
      </c>
      <c r="AT132" s="18">
        <v>0</v>
      </c>
      <c r="AU132" s="16">
        <f t="shared" si="104"/>
        <v>10950</v>
      </c>
      <c r="AV132" s="19" t="str">
        <f t="shared" si="105"/>
        <v>N/A</v>
      </c>
      <c r="AW132" s="68">
        <f t="shared" si="177"/>
        <v>136</v>
      </c>
      <c r="AX132" s="18">
        <f>'Ohio Intensities'!J132</f>
        <v>0.9603522082457453</v>
      </c>
      <c r="AY132" s="17">
        <f>Design!$I$24*'Area A'!AX132*Design!$I$23</f>
        <v>1.651805798182683</v>
      </c>
      <c r="AZ132" s="18">
        <v>0</v>
      </c>
      <c r="BA132" s="18">
        <v>0</v>
      </c>
      <c r="BB132" s="18">
        <f>Design!$I$22</f>
        <v>10</v>
      </c>
      <c r="BC132" s="18">
        <f t="shared" si="178"/>
        <v>1.651805798182683</v>
      </c>
      <c r="BD132" s="18">
        <f t="shared" si="179"/>
        <v>136</v>
      </c>
      <c r="BE132" s="18">
        <f t="shared" si="180"/>
        <v>1.651805798182683</v>
      </c>
      <c r="BF132" s="18">
        <f t="shared" si="181"/>
        <v>146</v>
      </c>
      <c r="BG132" s="18">
        <v>0</v>
      </c>
      <c r="BH132" s="18" t="str">
        <f t="shared" si="111"/>
        <v>N/A</v>
      </c>
      <c r="BI132" s="18">
        <f t="shared" si="182"/>
        <v>-0.16518057981826831</v>
      </c>
      <c r="BJ132" s="16">
        <f t="shared" si="183"/>
        <v>24.116364653467173</v>
      </c>
      <c r="BK132" s="17">
        <f>(Design!$N$69-'Area A'!BJ132)/'Area A'!BI132</f>
        <v>128.74615573370932</v>
      </c>
      <c r="BL132" s="18">
        <v>0</v>
      </c>
      <c r="BM132" s="18">
        <v>0</v>
      </c>
      <c r="BN132" s="18">
        <f t="shared" si="184"/>
        <v>128.74615573370932</v>
      </c>
      <c r="BO132" s="18">
        <f t="shared" si="115"/>
        <v>136</v>
      </c>
      <c r="BP132" s="18">
        <f>Design!$N$69</f>
        <v>2.85</v>
      </c>
      <c r="BQ132" s="18">
        <f t="shared" si="185"/>
        <v>146</v>
      </c>
      <c r="BR132" s="18">
        <v>0</v>
      </c>
      <c r="BS132" s="16">
        <f t="shared" si="186"/>
        <v>12483</v>
      </c>
      <c r="BT132" s="19" t="str">
        <f t="shared" si="118"/>
        <v>N/A</v>
      </c>
      <c r="BU132" s="68">
        <f t="shared" si="187"/>
        <v>136</v>
      </c>
      <c r="BV132" s="18">
        <f>'Ohio Intensities'!N132</f>
        <v>1.1622782455861935</v>
      </c>
      <c r="BW132" s="17">
        <f>Design!$I$24*'Area A'!BV132*Design!$I$23</f>
        <v>1.999118582408254</v>
      </c>
      <c r="BX132" s="18">
        <v>0</v>
      </c>
      <c r="BY132" s="18">
        <v>0</v>
      </c>
      <c r="BZ132" s="18">
        <f>Design!$I$22</f>
        <v>10</v>
      </c>
      <c r="CA132" s="18">
        <f t="shared" si="188"/>
        <v>1.999118582408254</v>
      </c>
      <c r="CB132" s="18">
        <f t="shared" si="189"/>
        <v>136</v>
      </c>
      <c r="CC132" s="18">
        <f t="shared" si="190"/>
        <v>1.999118582408254</v>
      </c>
      <c r="CD132" s="18">
        <f t="shared" si="191"/>
        <v>146</v>
      </c>
      <c r="CE132" s="18">
        <v>0</v>
      </c>
      <c r="CF132" s="18" t="str">
        <f t="shared" si="124"/>
        <v>N/A</v>
      </c>
      <c r="CG132" s="18">
        <f t="shared" si="192"/>
        <v>-0.19991185824082541</v>
      </c>
      <c r="CH132" s="16">
        <f t="shared" si="193"/>
        <v>29.187131303160509</v>
      </c>
      <c r="CI132" s="17">
        <f>(Design!$N$70-'Area A'!CH132)/'Area A'!CG132</f>
        <v>131.74371713074305</v>
      </c>
      <c r="CJ132" s="18">
        <v>0</v>
      </c>
      <c r="CK132" s="18">
        <v>0</v>
      </c>
      <c r="CL132" s="18">
        <f t="shared" si="194"/>
        <v>131.74371713074305</v>
      </c>
      <c r="CM132" s="18">
        <f t="shared" si="128"/>
        <v>136</v>
      </c>
      <c r="CN132" s="18">
        <f>Design!$N$70</f>
        <v>2.85</v>
      </c>
      <c r="CO132" s="18">
        <f t="shared" si="195"/>
        <v>146</v>
      </c>
      <c r="CP132" s="18">
        <v>0</v>
      </c>
      <c r="CQ132" s="16">
        <f t="shared" si="196"/>
        <v>12483</v>
      </c>
      <c r="CR132" s="19" t="str">
        <f t="shared" si="131"/>
        <v>N/A</v>
      </c>
      <c r="CS132" s="68">
        <f t="shared" si="197"/>
        <v>136</v>
      </c>
      <c r="CT132" s="18">
        <f>'Ohio Intensities'!R132</f>
        <v>1.3283560800989118</v>
      </c>
      <c r="CU132" s="17">
        <f>Design!$I$24*'Area A'!CT132*Design!$I$23</f>
        <v>2.2847724577701296</v>
      </c>
      <c r="CV132" s="18">
        <v>0</v>
      </c>
      <c r="CW132" s="18">
        <v>0</v>
      </c>
      <c r="CX132" s="18">
        <f>Design!$I$22</f>
        <v>10</v>
      </c>
      <c r="CY132" s="18">
        <f t="shared" si="198"/>
        <v>2.2847724577701296</v>
      </c>
      <c r="CZ132" s="18">
        <f t="shared" si="199"/>
        <v>136</v>
      </c>
      <c r="DA132" s="18">
        <f t="shared" si="200"/>
        <v>2.2847724577701296</v>
      </c>
      <c r="DB132" s="18">
        <f t="shared" si="201"/>
        <v>146</v>
      </c>
      <c r="DC132" s="18">
        <v>0</v>
      </c>
      <c r="DD132" s="18" t="str">
        <f t="shared" si="137"/>
        <v>N/A</v>
      </c>
      <c r="DE132" s="18">
        <f t="shared" si="202"/>
        <v>-0.22847724577701295</v>
      </c>
      <c r="DF132" s="16">
        <f t="shared" si="203"/>
        <v>33.357677883443891</v>
      </c>
      <c r="DG132" s="17">
        <f>(Design!$N$71-'Area A'!DF132)/'Area A'!DE132</f>
        <v>133.52611013710523</v>
      </c>
      <c r="DH132" s="18">
        <v>0</v>
      </c>
      <c r="DI132" s="18">
        <v>0</v>
      </c>
      <c r="DJ132" s="18">
        <f t="shared" si="204"/>
        <v>133.52611013710523</v>
      </c>
      <c r="DK132" s="18">
        <f t="shared" si="141"/>
        <v>136</v>
      </c>
      <c r="DL132" s="18">
        <f>Design!$N$71</f>
        <v>2.85</v>
      </c>
      <c r="DM132" s="18">
        <f t="shared" si="205"/>
        <v>146</v>
      </c>
      <c r="DN132" s="18">
        <v>0</v>
      </c>
      <c r="DO132" s="16">
        <f t="shared" si="206"/>
        <v>12483</v>
      </c>
      <c r="DP132" s="19" t="str">
        <f t="shared" si="144"/>
        <v>N/A</v>
      </c>
      <c r="DQ132" s="68">
        <f t="shared" si="207"/>
        <v>136</v>
      </c>
      <c r="DR132" s="18">
        <f>'Ohio Intensities'!V132</f>
        <v>1.5012190732974398</v>
      </c>
      <c r="DS132" s="17">
        <f>Design!$I$24*'Area A'!DR132*Design!$I$23</f>
        <v>2.5820968060715979</v>
      </c>
      <c r="DT132" s="18">
        <v>0</v>
      </c>
      <c r="DU132" s="18">
        <v>0</v>
      </c>
      <c r="DV132" s="18">
        <f>Design!$I$22</f>
        <v>10</v>
      </c>
      <c r="DW132" s="18">
        <f t="shared" si="208"/>
        <v>2.5820968060715979</v>
      </c>
      <c r="DX132" s="18">
        <f t="shared" si="209"/>
        <v>136</v>
      </c>
      <c r="DY132" s="18">
        <f t="shared" si="210"/>
        <v>2.5820968060715979</v>
      </c>
      <c r="DZ132" s="18">
        <f t="shared" si="211"/>
        <v>146</v>
      </c>
      <c r="EA132" s="18">
        <v>0</v>
      </c>
      <c r="EB132" s="18" t="str">
        <f t="shared" si="150"/>
        <v>N/A</v>
      </c>
      <c r="EC132" s="18">
        <f t="shared" si="212"/>
        <v>-0.25820968060715976</v>
      </c>
      <c r="ED132" s="16">
        <f t="shared" si="213"/>
        <v>37.698613368645326</v>
      </c>
      <c r="EE132" s="17">
        <f>(Design!$N$72-'Area A'!ED132)/'Area A'!EC132</f>
        <v>134.96245875329518</v>
      </c>
      <c r="EF132" s="18">
        <v>0</v>
      </c>
      <c r="EG132" s="18">
        <v>0</v>
      </c>
      <c r="EH132" s="18">
        <f t="shared" si="214"/>
        <v>134.96245875329518</v>
      </c>
      <c r="EI132" s="18">
        <f t="shared" si="154"/>
        <v>136</v>
      </c>
      <c r="EJ132" s="18">
        <f>Design!$N$72</f>
        <v>2.85</v>
      </c>
      <c r="EK132" s="18">
        <f t="shared" si="215"/>
        <v>146</v>
      </c>
      <c r="EL132" s="18">
        <v>0</v>
      </c>
      <c r="EM132" s="16">
        <f t="shared" si="216"/>
        <v>12483</v>
      </c>
      <c r="EN132" s="19" t="str">
        <f t="shared" si="157"/>
        <v>N/A</v>
      </c>
      <c r="EO132" s="19">
        <f t="shared" si="217"/>
        <v>136</v>
      </c>
    </row>
    <row r="133" spans="1:145" x14ac:dyDescent="0.25">
      <c r="A133" s="68">
        <f t="shared" si="159"/>
        <v>137</v>
      </c>
      <c r="B133" s="18">
        <f>'Ohio Intensities'!B133</f>
        <v>0.63872283273603758</v>
      </c>
      <c r="C133" s="17">
        <f>Design!$I$24*'Area A'!B133*Design!$I$23</f>
        <v>1.0986032723059853</v>
      </c>
      <c r="D133" s="18">
        <v>0</v>
      </c>
      <c r="E133" s="18">
        <v>0</v>
      </c>
      <c r="F133" s="18">
        <f>Design!$I$22</f>
        <v>10</v>
      </c>
      <c r="G133" s="18">
        <f t="shared" si="162"/>
        <v>1.0986032723059853</v>
      </c>
      <c r="H133" s="18">
        <f t="shared" si="163"/>
        <v>137</v>
      </c>
      <c r="I133" s="18">
        <f t="shared" si="164"/>
        <v>1.0986032723059853</v>
      </c>
      <c r="J133" s="18">
        <f t="shared" si="165"/>
        <v>147</v>
      </c>
      <c r="K133" s="18">
        <v>0</v>
      </c>
      <c r="L133" s="18" t="str">
        <f t="shared" si="87"/>
        <v>N/A</v>
      </c>
      <c r="M133" s="18">
        <f t="shared" si="166"/>
        <v>-0.10986032723059853</v>
      </c>
      <c r="N133" s="16">
        <f t="shared" si="167"/>
        <v>16.149468102897984</v>
      </c>
      <c r="O133" s="17">
        <f>(Design!$N$67-'Area A'!N133)/'Area A'!M133</f>
        <v>128.33994271019219</v>
      </c>
      <c r="P133" s="18">
        <v>0</v>
      </c>
      <c r="Q133" s="18">
        <v>0</v>
      </c>
      <c r="R133" s="18">
        <f t="shared" si="168"/>
        <v>128.33994271019219</v>
      </c>
      <c r="S133" s="18">
        <f t="shared" si="91"/>
        <v>137</v>
      </c>
      <c r="T133" s="18">
        <f>Design!$N$67</f>
        <v>2.0499999999999998</v>
      </c>
      <c r="U133" s="18">
        <f t="shared" si="160"/>
        <v>147</v>
      </c>
      <c r="V133" s="18">
        <v>0</v>
      </c>
      <c r="W133" s="16">
        <f t="shared" si="92"/>
        <v>9040.4999999999982</v>
      </c>
      <c r="X133" s="19" t="str">
        <f t="shared" si="93"/>
        <v>N/A</v>
      </c>
      <c r="Y133" s="68">
        <f t="shared" si="161"/>
        <v>137</v>
      </c>
      <c r="Z133" s="18">
        <f>'Ohio Intensities'!F133</f>
        <v>0.81422698079311973</v>
      </c>
      <c r="AA133" s="17">
        <f>Design!$I$24*'Area A'!Z133*Design!$I$23</f>
        <v>1.4004704069641669</v>
      </c>
      <c r="AB133" s="18">
        <v>0</v>
      </c>
      <c r="AC133" s="18">
        <v>0</v>
      </c>
      <c r="AD133" s="18">
        <f>Design!$I$22</f>
        <v>10</v>
      </c>
      <c r="AE133" s="18">
        <f t="shared" si="169"/>
        <v>1.4004704069641669</v>
      </c>
      <c r="AF133" s="18">
        <f t="shared" si="170"/>
        <v>137</v>
      </c>
      <c r="AG133" s="18">
        <f t="shared" si="171"/>
        <v>1.4004704069641669</v>
      </c>
      <c r="AH133" s="18">
        <f t="shared" si="172"/>
        <v>147</v>
      </c>
      <c r="AI133" s="18">
        <v>0</v>
      </c>
      <c r="AJ133" s="18" t="str">
        <f t="shared" si="98"/>
        <v>N/A</v>
      </c>
      <c r="AK133" s="18">
        <f t="shared" si="173"/>
        <v>-0.14004704069641669</v>
      </c>
      <c r="AL133" s="16">
        <f t="shared" si="174"/>
        <v>20.586914982373255</v>
      </c>
      <c r="AM133" s="17">
        <f>(Design!$N$68-'Area A'!AL133)/'Area A'!AK133</f>
        <v>129.1488552163033</v>
      </c>
      <c r="AN133" s="18">
        <v>0</v>
      </c>
      <c r="AO133" s="18">
        <v>0</v>
      </c>
      <c r="AP133" s="18">
        <f t="shared" si="175"/>
        <v>129.1488552163033</v>
      </c>
      <c r="AQ133" s="18">
        <f t="shared" si="102"/>
        <v>137</v>
      </c>
      <c r="AR133" s="18">
        <f>Design!$N$68</f>
        <v>2.5</v>
      </c>
      <c r="AS133" s="18">
        <f t="shared" si="176"/>
        <v>147</v>
      </c>
      <c r="AT133" s="18">
        <v>0</v>
      </c>
      <c r="AU133" s="16">
        <f t="shared" si="104"/>
        <v>11025</v>
      </c>
      <c r="AV133" s="19" t="str">
        <f t="shared" si="105"/>
        <v>N/A</v>
      </c>
      <c r="AW133" s="68">
        <f t="shared" si="177"/>
        <v>137</v>
      </c>
      <c r="AX133" s="18">
        <f>'Ohio Intensities'!J133</f>
        <v>0.95488565881602172</v>
      </c>
      <c r="AY133" s="17">
        <f>Design!$I$24*'Area A'!AX133*Design!$I$23</f>
        <v>1.6424033331635584</v>
      </c>
      <c r="AZ133" s="18">
        <v>0</v>
      </c>
      <c r="BA133" s="18">
        <v>0</v>
      </c>
      <c r="BB133" s="18">
        <f>Design!$I$22</f>
        <v>10</v>
      </c>
      <c r="BC133" s="18">
        <f t="shared" si="178"/>
        <v>1.6424033331635584</v>
      </c>
      <c r="BD133" s="18">
        <f t="shared" si="179"/>
        <v>137</v>
      </c>
      <c r="BE133" s="18">
        <f t="shared" si="180"/>
        <v>1.6424033331635584</v>
      </c>
      <c r="BF133" s="18">
        <f t="shared" si="181"/>
        <v>147</v>
      </c>
      <c r="BG133" s="18">
        <v>0</v>
      </c>
      <c r="BH133" s="18" t="str">
        <f t="shared" si="111"/>
        <v>N/A</v>
      </c>
      <c r="BI133" s="18">
        <f t="shared" si="182"/>
        <v>-0.16424033331635585</v>
      </c>
      <c r="BJ133" s="16">
        <f t="shared" si="183"/>
        <v>24.143328997504309</v>
      </c>
      <c r="BK133" s="17">
        <f>(Design!$N$69-'Area A'!BJ133)/'Area A'!BI133</f>
        <v>129.64738056449022</v>
      </c>
      <c r="BL133" s="18">
        <v>0</v>
      </c>
      <c r="BM133" s="18">
        <v>0</v>
      </c>
      <c r="BN133" s="18">
        <f t="shared" si="184"/>
        <v>129.64738056449022</v>
      </c>
      <c r="BO133" s="18">
        <f t="shared" si="115"/>
        <v>137</v>
      </c>
      <c r="BP133" s="18">
        <f>Design!$N$69</f>
        <v>2.85</v>
      </c>
      <c r="BQ133" s="18">
        <f t="shared" si="185"/>
        <v>147</v>
      </c>
      <c r="BR133" s="18">
        <v>0</v>
      </c>
      <c r="BS133" s="16">
        <f t="shared" si="186"/>
        <v>12568.500000000002</v>
      </c>
      <c r="BT133" s="19" t="str">
        <f t="shared" si="118"/>
        <v>N/A</v>
      </c>
      <c r="BU133" s="68">
        <f t="shared" si="187"/>
        <v>137</v>
      </c>
      <c r="BV133" s="18">
        <f>'Ohio Intensities'!N133</f>
        <v>1.1559051973251033</v>
      </c>
      <c r="BW133" s="17">
        <f>Design!$I$24*'Area A'!BV133*Design!$I$23</f>
        <v>1.9881569393991789</v>
      </c>
      <c r="BX133" s="18">
        <v>0</v>
      </c>
      <c r="BY133" s="18">
        <v>0</v>
      </c>
      <c r="BZ133" s="18">
        <f>Design!$I$22</f>
        <v>10</v>
      </c>
      <c r="CA133" s="18">
        <f t="shared" si="188"/>
        <v>1.9881569393991789</v>
      </c>
      <c r="CB133" s="18">
        <f t="shared" si="189"/>
        <v>137</v>
      </c>
      <c r="CC133" s="18">
        <f t="shared" si="190"/>
        <v>1.9881569393991789</v>
      </c>
      <c r="CD133" s="18">
        <f t="shared" si="191"/>
        <v>147</v>
      </c>
      <c r="CE133" s="18">
        <v>0</v>
      </c>
      <c r="CF133" s="18" t="str">
        <f t="shared" si="124"/>
        <v>N/A</v>
      </c>
      <c r="CG133" s="18">
        <f t="shared" si="192"/>
        <v>-0.19881569393991788</v>
      </c>
      <c r="CH133" s="16">
        <f t="shared" si="193"/>
        <v>29.22590700916793</v>
      </c>
      <c r="CI133" s="17">
        <f>(Design!$N$70-'Area A'!CH133)/'Area A'!CG133</f>
        <v>132.66511554736081</v>
      </c>
      <c r="CJ133" s="18">
        <v>0</v>
      </c>
      <c r="CK133" s="18">
        <v>0</v>
      </c>
      <c r="CL133" s="18">
        <f t="shared" si="194"/>
        <v>132.66511554736081</v>
      </c>
      <c r="CM133" s="18">
        <f t="shared" si="128"/>
        <v>137</v>
      </c>
      <c r="CN133" s="18">
        <f>Design!$N$70</f>
        <v>2.85</v>
      </c>
      <c r="CO133" s="18">
        <f t="shared" si="195"/>
        <v>147</v>
      </c>
      <c r="CP133" s="18">
        <v>0</v>
      </c>
      <c r="CQ133" s="16">
        <f t="shared" si="196"/>
        <v>12568.500000000002</v>
      </c>
      <c r="CR133" s="19" t="str">
        <f t="shared" si="131"/>
        <v>N/A</v>
      </c>
      <c r="CS133" s="68">
        <f t="shared" si="197"/>
        <v>137</v>
      </c>
      <c r="CT133" s="18">
        <f>'Ohio Intensities'!R133</f>
        <v>1.3213202567065525</v>
      </c>
      <c r="CU133" s="17">
        <f>Design!$I$24*'Area A'!CT133*Design!$I$23</f>
        <v>2.2726708415352719</v>
      </c>
      <c r="CV133" s="18">
        <v>0</v>
      </c>
      <c r="CW133" s="18">
        <v>0</v>
      </c>
      <c r="CX133" s="18">
        <f>Design!$I$22</f>
        <v>10</v>
      </c>
      <c r="CY133" s="18">
        <f t="shared" si="198"/>
        <v>2.2726708415352719</v>
      </c>
      <c r="CZ133" s="18">
        <f t="shared" si="199"/>
        <v>137</v>
      </c>
      <c r="DA133" s="18">
        <f t="shared" si="200"/>
        <v>2.2726708415352719</v>
      </c>
      <c r="DB133" s="18">
        <f t="shared" si="201"/>
        <v>147</v>
      </c>
      <c r="DC133" s="18">
        <v>0</v>
      </c>
      <c r="DD133" s="18" t="str">
        <f t="shared" si="137"/>
        <v>N/A</v>
      </c>
      <c r="DE133" s="18">
        <f t="shared" si="202"/>
        <v>-0.2272670841535272</v>
      </c>
      <c r="DF133" s="16">
        <f t="shared" si="203"/>
        <v>33.408261370568496</v>
      </c>
      <c r="DG133" s="17">
        <f>(Design!$N$71-'Area A'!DF133)/'Area A'!DE133</f>
        <v>134.45968862752372</v>
      </c>
      <c r="DH133" s="18">
        <v>0</v>
      </c>
      <c r="DI133" s="18">
        <v>0</v>
      </c>
      <c r="DJ133" s="18">
        <f t="shared" si="204"/>
        <v>134.45968862752372</v>
      </c>
      <c r="DK133" s="18">
        <f t="shared" si="141"/>
        <v>137</v>
      </c>
      <c r="DL133" s="18">
        <f>Design!$N$71</f>
        <v>2.85</v>
      </c>
      <c r="DM133" s="18">
        <f t="shared" si="205"/>
        <v>147</v>
      </c>
      <c r="DN133" s="18">
        <v>0</v>
      </c>
      <c r="DO133" s="16">
        <f t="shared" si="206"/>
        <v>12568.5</v>
      </c>
      <c r="DP133" s="19" t="str">
        <f t="shared" si="144"/>
        <v>N/A</v>
      </c>
      <c r="DQ133" s="68">
        <f t="shared" si="207"/>
        <v>137</v>
      </c>
      <c r="DR133" s="18">
        <f>'Ohio Intensities'!V133</f>
        <v>1.4935386275023017</v>
      </c>
      <c r="DS133" s="17">
        <f>Design!$I$24*'Area A'!DR133*Design!$I$23</f>
        <v>2.5688864393039608</v>
      </c>
      <c r="DT133" s="18">
        <v>0</v>
      </c>
      <c r="DU133" s="18">
        <v>0</v>
      </c>
      <c r="DV133" s="18">
        <f>Design!$I$22</f>
        <v>10</v>
      </c>
      <c r="DW133" s="18">
        <f t="shared" si="208"/>
        <v>2.5688864393039608</v>
      </c>
      <c r="DX133" s="18">
        <f t="shared" si="209"/>
        <v>137</v>
      </c>
      <c r="DY133" s="18">
        <f t="shared" si="210"/>
        <v>2.5688864393039608</v>
      </c>
      <c r="DZ133" s="18">
        <f t="shared" si="211"/>
        <v>147</v>
      </c>
      <c r="EA133" s="18">
        <v>0</v>
      </c>
      <c r="EB133" s="18" t="str">
        <f t="shared" si="150"/>
        <v>N/A</v>
      </c>
      <c r="EC133" s="18">
        <f t="shared" si="212"/>
        <v>-0.25688864393039607</v>
      </c>
      <c r="ED133" s="16">
        <f t="shared" si="213"/>
        <v>37.76263065776822</v>
      </c>
      <c r="EE133" s="17">
        <f>(Design!$N$72-'Area A'!ED133)/'Area A'!EC133</f>
        <v>135.9056987634992</v>
      </c>
      <c r="EF133" s="18">
        <v>0</v>
      </c>
      <c r="EG133" s="18">
        <v>0</v>
      </c>
      <c r="EH133" s="18">
        <f t="shared" si="214"/>
        <v>135.9056987634992</v>
      </c>
      <c r="EI133" s="18">
        <f t="shared" si="154"/>
        <v>137</v>
      </c>
      <c r="EJ133" s="18">
        <f>Design!$N$72</f>
        <v>2.85</v>
      </c>
      <c r="EK133" s="18">
        <f t="shared" si="215"/>
        <v>147</v>
      </c>
      <c r="EL133" s="18">
        <v>0</v>
      </c>
      <c r="EM133" s="16">
        <f t="shared" si="216"/>
        <v>12568.5</v>
      </c>
      <c r="EN133" s="19" t="str">
        <f t="shared" si="157"/>
        <v>N/A</v>
      </c>
      <c r="EO133" s="19">
        <f t="shared" si="217"/>
        <v>137</v>
      </c>
    </row>
    <row r="134" spans="1:145" x14ac:dyDescent="0.25">
      <c r="A134" s="68">
        <f t="shared" si="159"/>
        <v>138</v>
      </c>
      <c r="B134" s="18">
        <f>'Ohio Intensities'!B134</f>
        <v>0.63498863728792976</v>
      </c>
      <c r="C134" s="17">
        <f>Design!$I$24*'Area A'!B134*Design!$I$23</f>
        <v>1.09218045613524</v>
      </c>
      <c r="D134" s="18">
        <v>0</v>
      </c>
      <c r="E134" s="18">
        <v>0</v>
      </c>
      <c r="F134" s="18">
        <f>Design!$I$22</f>
        <v>10</v>
      </c>
      <c r="G134" s="18">
        <f t="shared" si="162"/>
        <v>1.09218045613524</v>
      </c>
      <c r="H134" s="18">
        <f t="shared" si="163"/>
        <v>138</v>
      </c>
      <c r="I134" s="18">
        <f t="shared" si="164"/>
        <v>1.09218045613524</v>
      </c>
      <c r="J134" s="18">
        <f t="shared" si="165"/>
        <v>148</v>
      </c>
      <c r="K134" s="18">
        <v>0</v>
      </c>
      <c r="L134" s="18" t="str">
        <f t="shared" si="87"/>
        <v>N/A</v>
      </c>
      <c r="M134" s="18">
        <f t="shared" si="166"/>
        <v>-0.109218045613524</v>
      </c>
      <c r="N134" s="16">
        <f t="shared" si="167"/>
        <v>16.164270750801553</v>
      </c>
      <c r="O134" s="17">
        <f>(Design!$N$67-'Area A'!N134)/'Area A'!M134</f>
        <v>129.23020798912597</v>
      </c>
      <c r="P134" s="18">
        <v>0</v>
      </c>
      <c r="Q134" s="18">
        <v>0</v>
      </c>
      <c r="R134" s="18">
        <f t="shared" si="168"/>
        <v>129.23020798912597</v>
      </c>
      <c r="S134" s="18">
        <f t="shared" si="91"/>
        <v>138</v>
      </c>
      <c r="T134" s="18">
        <f>Design!$N$67</f>
        <v>2.0499999999999998</v>
      </c>
      <c r="U134" s="18">
        <f t="shared" ref="U134:U165" si="218">J134</f>
        <v>148</v>
      </c>
      <c r="V134" s="18">
        <v>0</v>
      </c>
      <c r="W134" s="16">
        <f t="shared" si="92"/>
        <v>9102</v>
      </c>
      <c r="X134" s="19" t="str">
        <f t="shared" si="93"/>
        <v>N/A</v>
      </c>
      <c r="Y134" s="68">
        <f t="shared" ref="Y134:Y165" si="219">A134</f>
        <v>138</v>
      </c>
      <c r="Z134" s="18">
        <f>'Ohio Intensities'!F134</f>
        <v>0.80955071590403049</v>
      </c>
      <c r="AA134" s="17">
        <f>Design!$I$24*'Area A'!Z134*Design!$I$23</f>
        <v>1.3924272313549333</v>
      </c>
      <c r="AB134" s="18">
        <v>0</v>
      </c>
      <c r="AC134" s="18">
        <v>0</v>
      </c>
      <c r="AD134" s="18">
        <f>Design!$I$22</f>
        <v>10</v>
      </c>
      <c r="AE134" s="18">
        <f t="shared" si="169"/>
        <v>1.3924272313549333</v>
      </c>
      <c r="AF134" s="18">
        <f t="shared" si="170"/>
        <v>138</v>
      </c>
      <c r="AG134" s="18">
        <f t="shared" si="171"/>
        <v>1.3924272313549333</v>
      </c>
      <c r="AH134" s="18">
        <f t="shared" si="172"/>
        <v>148</v>
      </c>
      <c r="AI134" s="18">
        <v>0</v>
      </c>
      <c r="AJ134" s="18" t="str">
        <f t="shared" si="98"/>
        <v>N/A</v>
      </c>
      <c r="AK134" s="18">
        <f t="shared" si="173"/>
        <v>-0.13924272313549332</v>
      </c>
      <c r="AL134" s="16">
        <f t="shared" si="174"/>
        <v>20.607923024053012</v>
      </c>
      <c r="AM134" s="17">
        <f>(Design!$N$68-'Area A'!AL134)/'Area A'!AK134</f>
        <v>130.045740389842</v>
      </c>
      <c r="AN134" s="18">
        <v>0</v>
      </c>
      <c r="AO134" s="18">
        <v>0</v>
      </c>
      <c r="AP134" s="18">
        <f t="shared" si="175"/>
        <v>130.045740389842</v>
      </c>
      <c r="AQ134" s="18">
        <f t="shared" si="102"/>
        <v>138</v>
      </c>
      <c r="AR134" s="18">
        <f>Design!$N$68</f>
        <v>2.5</v>
      </c>
      <c r="AS134" s="18">
        <f t="shared" si="176"/>
        <v>148</v>
      </c>
      <c r="AT134" s="18">
        <v>0</v>
      </c>
      <c r="AU134" s="16">
        <f t="shared" si="104"/>
        <v>11100</v>
      </c>
      <c r="AV134" s="19" t="str">
        <f t="shared" si="105"/>
        <v>N/A</v>
      </c>
      <c r="AW134" s="68">
        <f t="shared" si="177"/>
        <v>138</v>
      </c>
      <c r="AX134" s="18">
        <f>'Ohio Intensities'!J134</f>
        <v>0.94948672510970478</v>
      </c>
      <c r="AY134" s="17">
        <f>Design!$I$24*'Area A'!AX134*Design!$I$23</f>
        <v>1.6331171671886933</v>
      </c>
      <c r="AZ134" s="18">
        <v>0</v>
      </c>
      <c r="BA134" s="18">
        <v>0</v>
      </c>
      <c r="BB134" s="18">
        <f>Design!$I$22</f>
        <v>10</v>
      </c>
      <c r="BC134" s="18">
        <f t="shared" si="178"/>
        <v>1.6331171671886933</v>
      </c>
      <c r="BD134" s="18">
        <f t="shared" si="179"/>
        <v>138</v>
      </c>
      <c r="BE134" s="18">
        <f t="shared" si="180"/>
        <v>1.6331171671886933</v>
      </c>
      <c r="BF134" s="18">
        <f t="shared" si="181"/>
        <v>148</v>
      </c>
      <c r="BG134" s="18">
        <v>0</v>
      </c>
      <c r="BH134" s="18" t="str">
        <f t="shared" si="111"/>
        <v>N/A</v>
      </c>
      <c r="BI134" s="18">
        <f t="shared" si="182"/>
        <v>-0.16331171671886932</v>
      </c>
      <c r="BJ134" s="16">
        <f t="shared" si="183"/>
        <v>24.17013407439266</v>
      </c>
      <c r="BK134" s="17">
        <f>(Design!$N$69-'Area A'!BJ134)/'Area A'!BI134</f>
        <v>130.54871078903608</v>
      </c>
      <c r="BL134" s="18">
        <v>0</v>
      </c>
      <c r="BM134" s="18">
        <v>0</v>
      </c>
      <c r="BN134" s="18">
        <f t="shared" si="184"/>
        <v>130.54871078903608</v>
      </c>
      <c r="BO134" s="18">
        <f t="shared" si="115"/>
        <v>138</v>
      </c>
      <c r="BP134" s="18">
        <f>Design!$N$69</f>
        <v>2.85</v>
      </c>
      <c r="BQ134" s="18">
        <f t="shared" si="185"/>
        <v>148</v>
      </c>
      <c r="BR134" s="18">
        <v>0</v>
      </c>
      <c r="BS134" s="16">
        <f t="shared" si="186"/>
        <v>12654</v>
      </c>
      <c r="BT134" s="19" t="str">
        <f t="shared" si="118"/>
        <v>N/A</v>
      </c>
      <c r="BU134" s="68">
        <f t="shared" si="187"/>
        <v>138</v>
      </c>
      <c r="BV134" s="18">
        <f>'Ohio Intensities'!N134</f>
        <v>1.1496096587166966</v>
      </c>
      <c r="BW134" s="17">
        <f>Design!$I$24*'Area A'!BV134*Design!$I$23</f>
        <v>1.9773286129927194</v>
      </c>
      <c r="BX134" s="18">
        <v>0</v>
      </c>
      <c r="BY134" s="18">
        <v>0</v>
      </c>
      <c r="BZ134" s="18">
        <f>Design!$I$22</f>
        <v>10</v>
      </c>
      <c r="CA134" s="18">
        <f t="shared" si="188"/>
        <v>1.9773286129927194</v>
      </c>
      <c r="CB134" s="18">
        <f t="shared" si="189"/>
        <v>138</v>
      </c>
      <c r="CC134" s="18">
        <f t="shared" si="190"/>
        <v>1.9773286129927194</v>
      </c>
      <c r="CD134" s="18">
        <f t="shared" si="191"/>
        <v>148</v>
      </c>
      <c r="CE134" s="18">
        <v>0</v>
      </c>
      <c r="CF134" s="18" t="str">
        <f t="shared" si="124"/>
        <v>N/A</v>
      </c>
      <c r="CG134" s="18">
        <f t="shared" si="192"/>
        <v>-0.19773286129927195</v>
      </c>
      <c r="CH134" s="16">
        <f t="shared" si="193"/>
        <v>29.264463472292245</v>
      </c>
      <c r="CI134" s="17">
        <f>(Design!$N$70-'Area A'!CH134)/'Area A'!CG134</f>
        <v>133.58661427709538</v>
      </c>
      <c r="CJ134" s="18">
        <v>0</v>
      </c>
      <c r="CK134" s="18">
        <v>0</v>
      </c>
      <c r="CL134" s="18">
        <f t="shared" si="194"/>
        <v>133.58661427709538</v>
      </c>
      <c r="CM134" s="18">
        <f t="shared" si="128"/>
        <v>138</v>
      </c>
      <c r="CN134" s="18">
        <f>Design!$N$70</f>
        <v>2.85</v>
      </c>
      <c r="CO134" s="18">
        <f t="shared" si="195"/>
        <v>148</v>
      </c>
      <c r="CP134" s="18">
        <v>0</v>
      </c>
      <c r="CQ134" s="16">
        <f t="shared" si="196"/>
        <v>12654</v>
      </c>
      <c r="CR134" s="19" t="str">
        <f t="shared" si="131"/>
        <v>N/A</v>
      </c>
      <c r="CS134" s="68">
        <f t="shared" si="197"/>
        <v>138</v>
      </c>
      <c r="CT134" s="18">
        <f>'Ohio Intensities'!R134</f>
        <v>1.3143687832993149</v>
      </c>
      <c r="CU134" s="17">
        <f>Design!$I$24*'Area A'!CT134*Design!$I$23</f>
        <v>2.260714307274823</v>
      </c>
      <c r="CV134" s="18">
        <v>0</v>
      </c>
      <c r="CW134" s="18">
        <v>0</v>
      </c>
      <c r="CX134" s="18">
        <f>Design!$I$22</f>
        <v>10</v>
      </c>
      <c r="CY134" s="18">
        <f t="shared" si="198"/>
        <v>2.260714307274823</v>
      </c>
      <c r="CZ134" s="18">
        <f t="shared" si="199"/>
        <v>138</v>
      </c>
      <c r="DA134" s="18">
        <f t="shared" si="200"/>
        <v>2.260714307274823</v>
      </c>
      <c r="DB134" s="18">
        <f t="shared" si="201"/>
        <v>148</v>
      </c>
      <c r="DC134" s="18">
        <v>0</v>
      </c>
      <c r="DD134" s="18" t="str">
        <f t="shared" si="137"/>
        <v>N/A</v>
      </c>
      <c r="DE134" s="18">
        <f t="shared" si="202"/>
        <v>-0.22607143072748231</v>
      </c>
      <c r="DF134" s="16">
        <f t="shared" si="203"/>
        <v>33.458571747667385</v>
      </c>
      <c r="DG134" s="17">
        <f>(Design!$N$71-'Area A'!DF134)/'Area A'!DE134</f>
        <v>135.39336504914002</v>
      </c>
      <c r="DH134" s="18">
        <v>0</v>
      </c>
      <c r="DI134" s="18">
        <v>0</v>
      </c>
      <c r="DJ134" s="18">
        <f t="shared" si="204"/>
        <v>135.39336504914002</v>
      </c>
      <c r="DK134" s="18">
        <f t="shared" si="141"/>
        <v>138</v>
      </c>
      <c r="DL134" s="18">
        <f>Design!$N$71</f>
        <v>2.85</v>
      </c>
      <c r="DM134" s="18">
        <f t="shared" si="205"/>
        <v>148</v>
      </c>
      <c r="DN134" s="18">
        <v>0</v>
      </c>
      <c r="DO134" s="16">
        <f t="shared" si="206"/>
        <v>12654</v>
      </c>
      <c r="DP134" s="19" t="str">
        <f t="shared" si="144"/>
        <v>N/A</v>
      </c>
      <c r="DQ134" s="68">
        <f t="shared" si="207"/>
        <v>138</v>
      </c>
      <c r="DR134" s="18">
        <f>'Ohio Intensities'!V134</f>
        <v>1.485948974327832</v>
      </c>
      <c r="DS134" s="17">
        <f>Design!$I$24*'Area A'!DR134*Design!$I$23</f>
        <v>2.5558322358438725</v>
      </c>
      <c r="DT134" s="18">
        <v>0</v>
      </c>
      <c r="DU134" s="18">
        <v>0</v>
      </c>
      <c r="DV134" s="18">
        <f>Design!$I$22</f>
        <v>10</v>
      </c>
      <c r="DW134" s="18">
        <f t="shared" si="208"/>
        <v>2.5558322358438725</v>
      </c>
      <c r="DX134" s="18">
        <f t="shared" si="209"/>
        <v>138</v>
      </c>
      <c r="DY134" s="18">
        <f t="shared" si="210"/>
        <v>2.5558322358438725</v>
      </c>
      <c r="DZ134" s="18">
        <f t="shared" si="211"/>
        <v>148</v>
      </c>
      <c r="EA134" s="18">
        <v>0</v>
      </c>
      <c r="EB134" s="18" t="str">
        <f t="shared" si="150"/>
        <v>N/A</v>
      </c>
      <c r="EC134" s="18">
        <f t="shared" si="212"/>
        <v>-0.25558322358438723</v>
      </c>
      <c r="ED134" s="16">
        <f t="shared" si="213"/>
        <v>37.826317090489312</v>
      </c>
      <c r="EE134" s="17">
        <f>(Design!$N$72-'Area A'!ED134)/'Area A'!EC134</f>
        <v>136.84903335973848</v>
      </c>
      <c r="EF134" s="18">
        <v>0</v>
      </c>
      <c r="EG134" s="18">
        <v>0</v>
      </c>
      <c r="EH134" s="18">
        <f t="shared" si="214"/>
        <v>136.84903335973848</v>
      </c>
      <c r="EI134" s="18">
        <f t="shared" si="154"/>
        <v>138</v>
      </c>
      <c r="EJ134" s="18">
        <f>Design!$N$72</f>
        <v>2.85</v>
      </c>
      <c r="EK134" s="18">
        <f t="shared" si="215"/>
        <v>148</v>
      </c>
      <c r="EL134" s="18">
        <v>0</v>
      </c>
      <c r="EM134" s="16">
        <f t="shared" si="216"/>
        <v>12654</v>
      </c>
      <c r="EN134" s="19" t="str">
        <f t="shared" si="157"/>
        <v>N/A</v>
      </c>
      <c r="EO134" s="19">
        <f t="shared" si="217"/>
        <v>138</v>
      </c>
    </row>
    <row r="135" spans="1:145" x14ac:dyDescent="0.25">
      <c r="A135" s="68">
        <f t="shared" si="159"/>
        <v>139</v>
      </c>
      <c r="B135" s="18">
        <f>'Ohio Intensities'!B135</f>
        <v>0.63130136878855247</v>
      </c>
      <c r="C135" s="17">
        <f>Design!$I$24*'Area A'!B135*Design!$I$23</f>
        <v>1.085838354316311</v>
      </c>
      <c r="D135" s="18">
        <v>0</v>
      </c>
      <c r="E135" s="18">
        <v>0</v>
      </c>
      <c r="F135" s="18">
        <f>Design!$I$22</f>
        <v>10</v>
      </c>
      <c r="G135" s="18">
        <f t="shared" si="162"/>
        <v>1.085838354316311</v>
      </c>
      <c r="H135" s="18">
        <f t="shared" si="163"/>
        <v>139</v>
      </c>
      <c r="I135" s="18">
        <f t="shared" si="164"/>
        <v>1.085838354316311</v>
      </c>
      <c r="J135" s="18">
        <f t="shared" si="165"/>
        <v>149</v>
      </c>
      <c r="K135" s="18">
        <v>0</v>
      </c>
      <c r="L135" s="18" t="str">
        <f t="shared" ref="L135:L196" si="220">IF(G135&lt;T135,"N/A",(0.5*F135*G135+(H135-F135)*G135+0.5*(J135-H135)*I135)*60)</f>
        <v>N/A</v>
      </c>
      <c r="M135" s="18">
        <f t="shared" si="166"/>
        <v>-0.10858383543163111</v>
      </c>
      <c r="N135" s="16">
        <f t="shared" si="167"/>
        <v>16.178991479313037</v>
      </c>
      <c r="O135" s="17">
        <f>(Design!$N$67-'Area A'!N135)/'Area A'!M135</f>
        <v>130.12057847421715</v>
      </c>
      <c r="P135" s="18">
        <v>0</v>
      </c>
      <c r="Q135" s="18">
        <v>0</v>
      </c>
      <c r="R135" s="18">
        <f t="shared" si="168"/>
        <v>130.12057847421715</v>
      </c>
      <c r="S135" s="18">
        <f t="shared" ref="S135:S196" si="221">MAX(R135,H135)</f>
        <v>139</v>
      </c>
      <c r="T135" s="18">
        <f>Design!$N$67</f>
        <v>2.0499999999999998</v>
      </c>
      <c r="U135" s="18">
        <f t="shared" si="218"/>
        <v>149</v>
      </c>
      <c r="V135" s="18">
        <v>0</v>
      </c>
      <c r="W135" s="16">
        <f t="shared" ref="W135:W196" si="222">(0.5*S135*T135+0.5*(U135-S135)*T135)*60</f>
        <v>9163.5</v>
      </c>
      <c r="X135" s="19" t="str">
        <f t="shared" ref="X135:X196" si="223">IF(L135="N/A","N/A",L135-W135)</f>
        <v>N/A</v>
      </c>
      <c r="Y135" s="68">
        <f t="shared" si="219"/>
        <v>139</v>
      </c>
      <c r="Z135" s="18">
        <f>'Ohio Intensities'!F135</f>
        <v>0.804932475155403</v>
      </c>
      <c r="AA135" s="17">
        <f>Design!$I$24*'Area A'!Z135*Design!$I$23</f>
        <v>1.3844838572672939</v>
      </c>
      <c r="AB135" s="18">
        <v>0</v>
      </c>
      <c r="AC135" s="18">
        <v>0</v>
      </c>
      <c r="AD135" s="18">
        <f>Design!$I$22</f>
        <v>10</v>
      </c>
      <c r="AE135" s="18">
        <f t="shared" si="169"/>
        <v>1.3844838572672939</v>
      </c>
      <c r="AF135" s="18">
        <f t="shared" si="170"/>
        <v>139</v>
      </c>
      <c r="AG135" s="18">
        <f t="shared" si="171"/>
        <v>1.3844838572672939</v>
      </c>
      <c r="AH135" s="18">
        <f t="shared" si="172"/>
        <v>149</v>
      </c>
      <c r="AI135" s="18">
        <v>0</v>
      </c>
      <c r="AJ135" s="18" t="str">
        <f t="shared" ref="AJ135:AJ196" si="224">IF(AE135&lt;AR135,"N/A",(0.5*AD135*AE135+(AF135-AD135)*AE135+0.5*(AH135-AF135)*AG135)*60)</f>
        <v>N/A</v>
      </c>
      <c r="AK135" s="18">
        <f t="shared" si="173"/>
        <v>-0.13844838572672941</v>
      </c>
      <c r="AL135" s="16">
        <f t="shared" si="174"/>
        <v>20.628809473282683</v>
      </c>
      <c r="AM135" s="17">
        <f>(Design!$N$68-'Area A'!AL135)/'Area A'!AK135</f>
        <v>130.94272914864808</v>
      </c>
      <c r="AN135" s="18">
        <v>0</v>
      </c>
      <c r="AO135" s="18">
        <v>0</v>
      </c>
      <c r="AP135" s="18">
        <f t="shared" si="175"/>
        <v>130.94272914864808</v>
      </c>
      <c r="AQ135" s="18">
        <f t="shared" ref="AQ135:AQ196" si="225">MAX(AP135,AF135)</f>
        <v>139</v>
      </c>
      <c r="AR135" s="18">
        <f>Design!$N$68</f>
        <v>2.5</v>
      </c>
      <c r="AS135" s="18">
        <f t="shared" si="176"/>
        <v>149</v>
      </c>
      <c r="AT135" s="18">
        <v>0</v>
      </c>
      <c r="AU135" s="16">
        <f t="shared" ref="AU135:AU196" si="226">(0.5*AQ135*AR135+0.5*(AS135-AQ135)*AR135)*60</f>
        <v>11175</v>
      </c>
      <c r="AV135" s="19" t="str">
        <f t="shared" ref="AV135:AV196" si="227">IF(AJ135="N/A","N/A",AJ135-AU135)</f>
        <v>N/A</v>
      </c>
      <c r="AW135" s="68">
        <f t="shared" si="177"/>
        <v>139</v>
      </c>
      <c r="AX135" s="18">
        <f>'Ohio Intensities'!J135</f>
        <v>0.94415412535624532</v>
      </c>
      <c r="AY135" s="17">
        <f>Design!$I$24*'Area A'!AX135*Design!$I$23</f>
        <v>1.623945095612743</v>
      </c>
      <c r="AZ135" s="18">
        <v>0</v>
      </c>
      <c r="BA135" s="18">
        <v>0</v>
      </c>
      <c r="BB135" s="18">
        <f>Design!$I$22</f>
        <v>10</v>
      </c>
      <c r="BC135" s="18">
        <f t="shared" si="178"/>
        <v>1.623945095612743</v>
      </c>
      <c r="BD135" s="18">
        <f t="shared" si="179"/>
        <v>139</v>
      </c>
      <c r="BE135" s="18">
        <f t="shared" si="180"/>
        <v>1.623945095612743</v>
      </c>
      <c r="BF135" s="18">
        <f t="shared" si="181"/>
        <v>149</v>
      </c>
      <c r="BG135" s="18">
        <v>0</v>
      </c>
      <c r="BH135" s="18" t="str">
        <f t="shared" ref="BH135:BH196" si="228">IF(BC135&lt;BP135,"N/A",(0.5*BB135*BC135+(BD135-BB135)*BC135+0.5*(BF135-BD135)*BE135)*60)</f>
        <v>N/A</v>
      </c>
      <c r="BI135" s="18">
        <f t="shared" si="182"/>
        <v>-0.1623945095612743</v>
      </c>
      <c r="BJ135" s="16">
        <f t="shared" si="183"/>
        <v>24.196781924629871</v>
      </c>
      <c r="BK135" s="17">
        <f>(Design!$N$69-'Area A'!BJ135)/'Area A'!BI135</f>
        <v>131.45014558866816</v>
      </c>
      <c r="BL135" s="18">
        <v>0</v>
      </c>
      <c r="BM135" s="18">
        <v>0</v>
      </c>
      <c r="BN135" s="18">
        <f t="shared" si="184"/>
        <v>131.45014558866816</v>
      </c>
      <c r="BO135" s="18">
        <f t="shared" ref="BO135:BO196" si="229">MAX(BN135,BD135)</f>
        <v>139</v>
      </c>
      <c r="BP135" s="18">
        <f>Design!$N$69</f>
        <v>2.85</v>
      </c>
      <c r="BQ135" s="18">
        <f t="shared" si="185"/>
        <v>149</v>
      </c>
      <c r="BR135" s="18">
        <v>0</v>
      </c>
      <c r="BS135" s="16">
        <f t="shared" si="186"/>
        <v>12739.500000000002</v>
      </c>
      <c r="BT135" s="19" t="str">
        <f t="shared" ref="BT135:BT196" si="230">IF(BH135="N/A","N/A",BH135-BS135)</f>
        <v>N/A</v>
      </c>
      <c r="BU135" s="68">
        <f t="shared" si="187"/>
        <v>139</v>
      </c>
      <c r="BV135" s="18">
        <f>'Ohio Intensities'!N135</f>
        <v>1.143390176310493</v>
      </c>
      <c r="BW135" s="17">
        <f>Design!$I$24*'Area A'!BV135*Design!$I$23</f>
        <v>1.9666311032540491</v>
      </c>
      <c r="BX135" s="18">
        <v>0</v>
      </c>
      <c r="BY135" s="18">
        <v>0</v>
      </c>
      <c r="BZ135" s="18">
        <f>Design!$I$22</f>
        <v>10</v>
      </c>
      <c r="CA135" s="18">
        <f t="shared" si="188"/>
        <v>1.9666311032540491</v>
      </c>
      <c r="CB135" s="18">
        <f t="shared" si="189"/>
        <v>139</v>
      </c>
      <c r="CC135" s="18">
        <f t="shared" si="190"/>
        <v>1.9666311032540491</v>
      </c>
      <c r="CD135" s="18">
        <f t="shared" si="191"/>
        <v>149</v>
      </c>
      <c r="CE135" s="18">
        <v>0</v>
      </c>
      <c r="CF135" s="18" t="str">
        <f t="shared" ref="CF135:CF196" si="231">IF(CA135&lt;CN135,"N/A",(0.5*BZ135*CA135+(CB135-BZ135)*CA135+0.5*(CD135-CB135)*CC135)*60)</f>
        <v>N/A</v>
      </c>
      <c r="CG135" s="18">
        <f t="shared" si="192"/>
        <v>-0.1966631103254049</v>
      </c>
      <c r="CH135" s="16">
        <f t="shared" si="193"/>
        <v>29.302803438485331</v>
      </c>
      <c r="CI135" s="17">
        <f>(Design!$N$70-'Area A'!CH135)/'Area A'!CG135</f>
        <v>134.50821251995708</v>
      </c>
      <c r="CJ135" s="18">
        <v>0</v>
      </c>
      <c r="CK135" s="18">
        <v>0</v>
      </c>
      <c r="CL135" s="18">
        <f t="shared" si="194"/>
        <v>134.50821251995708</v>
      </c>
      <c r="CM135" s="18">
        <f t="shared" ref="CM135:CM196" si="232">MAX(CL135,CB135)</f>
        <v>139</v>
      </c>
      <c r="CN135" s="18">
        <f>Design!$N$70</f>
        <v>2.85</v>
      </c>
      <c r="CO135" s="18">
        <f t="shared" si="195"/>
        <v>149</v>
      </c>
      <c r="CP135" s="18">
        <v>0</v>
      </c>
      <c r="CQ135" s="16">
        <f t="shared" si="196"/>
        <v>12739.5</v>
      </c>
      <c r="CR135" s="19" t="str">
        <f t="shared" ref="CR135:CR196" si="233">IF(CF135="N/A","N/A",CF135-CQ135)</f>
        <v>N/A</v>
      </c>
      <c r="CS135" s="68">
        <f t="shared" si="197"/>
        <v>139</v>
      </c>
      <c r="CT135" s="18">
        <f>'Ohio Intensities'!R135</f>
        <v>1.307500091708147</v>
      </c>
      <c r="CU135" s="17">
        <f>Design!$I$24*'Area A'!CT135*Design!$I$23</f>
        <v>2.2489001577380141</v>
      </c>
      <c r="CV135" s="18">
        <v>0</v>
      </c>
      <c r="CW135" s="18">
        <v>0</v>
      </c>
      <c r="CX135" s="18">
        <f>Design!$I$22</f>
        <v>10</v>
      </c>
      <c r="CY135" s="18">
        <f t="shared" si="198"/>
        <v>2.2489001577380141</v>
      </c>
      <c r="CZ135" s="18">
        <f t="shared" si="199"/>
        <v>139</v>
      </c>
      <c r="DA135" s="18">
        <f t="shared" si="200"/>
        <v>2.2489001577380141</v>
      </c>
      <c r="DB135" s="18">
        <f t="shared" si="201"/>
        <v>149</v>
      </c>
      <c r="DC135" s="18">
        <v>0</v>
      </c>
      <c r="DD135" s="18" t="str">
        <f t="shared" ref="DD135:DD196" si="234">IF(CY135&lt;DL135,"N/A",(0.5*CX135*CY135+(CZ135-CX135)*CY135+0.5*(DB135-CZ135)*DA135)*60)</f>
        <v>N/A</v>
      </c>
      <c r="DE135" s="18">
        <f t="shared" si="202"/>
        <v>-0.22489001577380141</v>
      </c>
      <c r="DF135" s="16">
        <f t="shared" si="203"/>
        <v>33.50861235029641</v>
      </c>
      <c r="DG135" s="17">
        <f>(Design!$N$71-'Area A'!DF135)/'Area A'!DE135</f>
        <v>136.32713860064564</v>
      </c>
      <c r="DH135" s="18">
        <v>0</v>
      </c>
      <c r="DI135" s="18">
        <v>0</v>
      </c>
      <c r="DJ135" s="18">
        <f t="shared" si="204"/>
        <v>136.32713860064564</v>
      </c>
      <c r="DK135" s="18">
        <f t="shared" ref="DK135:DK196" si="235">MAX(DJ135,CZ135)</f>
        <v>139</v>
      </c>
      <c r="DL135" s="18">
        <f>Design!$N$71</f>
        <v>2.85</v>
      </c>
      <c r="DM135" s="18">
        <f t="shared" si="205"/>
        <v>149</v>
      </c>
      <c r="DN135" s="18">
        <v>0</v>
      </c>
      <c r="DO135" s="16">
        <f t="shared" si="206"/>
        <v>12739.500000000002</v>
      </c>
      <c r="DP135" s="19" t="str">
        <f t="shared" ref="DP135:DP196" si="236">IF(DD135="N/A","N/A",DD135-DO135)</f>
        <v>N/A</v>
      </c>
      <c r="DQ135" s="68">
        <f t="shared" si="207"/>
        <v>139</v>
      </c>
      <c r="DR135" s="18">
        <f>'Ohio Intensities'!V135</f>
        <v>1.4784484398634032</v>
      </c>
      <c r="DS135" s="17">
        <f>Design!$I$24*'Area A'!DR135*Design!$I$23</f>
        <v>2.5429313165650553</v>
      </c>
      <c r="DT135" s="18">
        <v>0</v>
      </c>
      <c r="DU135" s="18">
        <v>0</v>
      </c>
      <c r="DV135" s="18">
        <f>Design!$I$22</f>
        <v>10</v>
      </c>
      <c r="DW135" s="18">
        <f t="shared" si="208"/>
        <v>2.5429313165650553</v>
      </c>
      <c r="DX135" s="18">
        <f t="shared" si="209"/>
        <v>139</v>
      </c>
      <c r="DY135" s="18">
        <f t="shared" si="210"/>
        <v>2.5429313165650553</v>
      </c>
      <c r="DZ135" s="18">
        <f t="shared" si="211"/>
        <v>149</v>
      </c>
      <c r="EA135" s="18">
        <v>0</v>
      </c>
      <c r="EB135" s="18" t="str">
        <f t="shared" ref="EB135:EB196" si="237">IF(DW135&lt;EJ135,"N/A",(0.5*DV135*DW135+(DX135-DV135)*DW135+0.5*(DZ135-DX135)*DY135)*60)</f>
        <v>N/A</v>
      </c>
      <c r="EC135" s="18">
        <f t="shared" si="212"/>
        <v>-0.25429313165650552</v>
      </c>
      <c r="ED135" s="16">
        <f t="shared" si="213"/>
        <v>37.889676616819322</v>
      </c>
      <c r="EE135" s="17">
        <f>(Design!$N$72-'Area A'!ED135)/'Area A'!EC135</f>
        <v>137.79246174902698</v>
      </c>
      <c r="EF135" s="18">
        <v>0</v>
      </c>
      <c r="EG135" s="18">
        <v>0</v>
      </c>
      <c r="EH135" s="18">
        <f t="shared" si="214"/>
        <v>137.79246174902698</v>
      </c>
      <c r="EI135" s="18">
        <f t="shared" ref="EI135:EI196" si="238">MAX(EH135,DX135)</f>
        <v>139</v>
      </c>
      <c r="EJ135" s="18">
        <f>Design!$N$72</f>
        <v>2.85</v>
      </c>
      <c r="EK135" s="18">
        <f t="shared" si="215"/>
        <v>149</v>
      </c>
      <c r="EL135" s="18">
        <v>0</v>
      </c>
      <c r="EM135" s="16">
        <f t="shared" si="216"/>
        <v>12739.500000000002</v>
      </c>
      <c r="EN135" s="19" t="str">
        <f t="shared" ref="EN135:EN196" si="239">IF(EB135="N/A","N/A",EB135-EM135)</f>
        <v>N/A</v>
      </c>
      <c r="EO135" s="19">
        <f t="shared" si="217"/>
        <v>139</v>
      </c>
    </row>
    <row r="136" spans="1:145" x14ac:dyDescent="0.25">
      <c r="A136" s="68">
        <f t="shared" si="159"/>
        <v>140</v>
      </c>
      <c r="B136" s="18">
        <f>'Ohio Intensities'!B136</f>
        <v>0.62766012637928792</v>
      </c>
      <c r="C136" s="17">
        <f>Design!$I$24*'Area A'!B136*Design!$I$23</f>
        <v>1.0795754173723759</v>
      </c>
      <c r="D136" s="18">
        <v>0</v>
      </c>
      <c r="E136" s="18">
        <v>0</v>
      </c>
      <c r="F136" s="18">
        <f>Design!$I$22</f>
        <v>10</v>
      </c>
      <c r="G136" s="18">
        <f t="shared" si="162"/>
        <v>1.0795754173723759</v>
      </c>
      <c r="H136" s="18">
        <f t="shared" si="163"/>
        <v>140</v>
      </c>
      <c r="I136" s="18">
        <f t="shared" si="164"/>
        <v>1.0795754173723759</v>
      </c>
      <c r="J136" s="18">
        <f t="shared" si="165"/>
        <v>150</v>
      </c>
      <c r="K136" s="18">
        <v>0</v>
      </c>
      <c r="L136" s="18" t="str">
        <f t="shared" si="220"/>
        <v>N/A</v>
      </c>
      <c r="M136" s="18">
        <f t="shared" si="166"/>
        <v>-0.10795754173723759</v>
      </c>
      <c r="N136" s="16">
        <f t="shared" si="167"/>
        <v>16.19363126058564</v>
      </c>
      <c r="O136" s="17">
        <f>(Design!$N$67-'Area A'!N136)/'Area A'!M136</f>
        <v>131.011053354757</v>
      </c>
      <c r="P136" s="18">
        <v>0</v>
      </c>
      <c r="Q136" s="18">
        <v>0</v>
      </c>
      <c r="R136" s="18">
        <f t="shared" si="168"/>
        <v>131.011053354757</v>
      </c>
      <c r="S136" s="18">
        <f t="shared" si="221"/>
        <v>140</v>
      </c>
      <c r="T136" s="18">
        <f>Design!$N$67</f>
        <v>2.0499999999999998</v>
      </c>
      <c r="U136" s="18">
        <f t="shared" si="218"/>
        <v>150</v>
      </c>
      <c r="V136" s="18">
        <v>0</v>
      </c>
      <c r="W136" s="16">
        <f t="shared" si="222"/>
        <v>9225</v>
      </c>
      <c r="X136" s="19" t="str">
        <f t="shared" si="223"/>
        <v>N/A</v>
      </c>
      <c r="Y136" s="68">
        <f t="shared" si="219"/>
        <v>140</v>
      </c>
      <c r="Z136" s="18">
        <f>'Ohio Intensities'!F136</f>
        <v>0.80037115698820205</v>
      </c>
      <c r="AA136" s="17">
        <f>Design!$I$24*'Area A'!Z136*Design!$I$23</f>
        <v>1.3766383900197083</v>
      </c>
      <c r="AB136" s="18">
        <v>0</v>
      </c>
      <c r="AC136" s="18">
        <v>0</v>
      </c>
      <c r="AD136" s="18">
        <f>Design!$I$22</f>
        <v>10</v>
      </c>
      <c r="AE136" s="18">
        <f t="shared" si="169"/>
        <v>1.3766383900197083</v>
      </c>
      <c r="AF136" s="18">
        <f t="shared" si="170"/>
        <v>140</v>
      </c>
      <c r="AG136" s="18">
        <f t="shared" si="171"/>
        <v>1.3766383900197083</v>
      </c>
      <c r="AH136" s="18">
        <f t="shared" si="172"/>
        <v>150</v>
      </c>
      <c r="AI136" s="18">
        <v>0</v>
      </c>
      <c r="AJ136" s="18" t="str">
        <f t="shared" si="224"/>
        <v>N/A</v>
      </c>
      <c r="AK136" s="18">
        <f t="shared" si="173"/>
        <v>-0.13766383900197082</v>
      </c>
      <c r="AL136" s="16">
        <f t="shared" si="174"/>
        <v>20.649575850295623</v>
      </c>
      <c r="AM136" s="17">
        <f>(Design!$N$68-'Area A'!AL136)/'Area A'!AK136</f>
        <v>131.83982069565698</v>
      </c>
      <c r="AN136" s="18">
        <v>0</v>
      </c>
      <c r="AO136" s="18">
        <v>0</v>
      </c>
      <c r="AP136" s="18">
        <f t="shared" si="175"/>
        <v>131.83982069565698</v>
      </c>
      <c r="AQ136" s="18">
        <f t="shared" si="225"/>
        <v>140</v>
      </c>
      <c r="AR136" s="18">
        <f>Design!$N$68</f>
        <v>2.5</v>
      </c>
      <c r="AS136" s="18">
        <f t="shared" si="176"/>
        <v>150</v>
      </c>
      <c r="AT136" s="18">
        <v>0</v>
      </c>
      <c r="AU136" s="16">
        <f t="shared" si="226"/>
        <v>11250</v>
      </c>
      <c r="AV136" s="19" t="str">
        <f t="shared" si="227"/>
        <v>N/A</v>
      </c>
      <c r="AW136" s="68">
        <f t="shared" si="177"/>
        <v>140</v>
      </c>
      <c r="AX136" s="18">
        <f>'Ohio Intensities'!J136</f>
        <v>0.93888661041525268</v>
      </c>
      <c r="AY136" s="17">
        <f>Design!$I$24*'Area A'!AX136*Design!$I$23</f>
        <v>1.6148849699142356</v>
      </c>
      <c r="AZ136" s="18">
        <v>0</v>
      </c>
      <c r="BA136" s="18">
        <v>0</v>
      </c>
      <c r="BB136" s="18">
        <f>Design!$I$22</f>
        <v>10</v>
      </c>
      <c r="BC136" s="18">
        <f t="shared" si="178"/>
        <v>1.6148849699142356</v>
      </c>
      <c r="BD136" s="18">
        <f t="shared" si="179"/>
        <v>140</v>
      </c>
      <c r="BE136" s="18">
        <f t="shared" si="180"/>
        <v>1.6148849699142356</v>
      </c>
      <c r="BF136" s="18">
        <f t="shared" si="181"/>
        <v>150</v>
      </c>
      <c r="BG136" s="18">
        <v>0</v>
      </c>
      <c r="BH136" s="18" t="str">
        <f t="shared" si="228"/>
        <v>N/A</v>
      </c>
      <c r="BI136" s="18">
        <f t="shared" si="182"/>
        <v>-0.16148849699142356</v>
      </c>
      <c r="BJ136" s="16">
        <f t="shared" si="183"/>
        <v>24.223274548713533</v>
      </c>
      <c r="BK136" s="17">
        <f>(Design!$N$69-'Area A'!BJ136)/'Area A'!BI136</f>
        <v>132.35168415647982</v>
      </c>
      <c r="BL136" s="18">
        <v>0</v>
      </c>
      <c r="BM136" s="18">
        <v>0</v>
      </c>
      <c r="BN136" s="18">
        <f t="shared" si="184"/>
        <v>132.35168415647982</v>
      </c>
      <c r="BO136" s="18">
        <f t="shared" si="229"/>
        <v>140</v>
      </c>
      <c r="BP136" s="18">
        <f>Design!$N$69</f>
        <v>2.85</v>
      </c>
      <c r="BQ136" s="18">
        <f t="shared" si="185"/>
        <v>150</v>
      </c>
      <c r="BR136" s="18">
        <v>0</v>
      </c>
      <c r="BS136" s="16">
        <f t="shared" si="186"/>
        <v>12825</v>
      </c>
      <c r="BT136" s="19" t="str">
        <f t="shared" si="230"/>
        <v>N/A</v>
      </c>
      <c r="BU136" s="68">
        <f t="shared" si="187"/>
        <v>140</v>
      </c>
      <c r="BV136" s="18">
        <f>'Ohio Intensities'!N136</f>
        <v>1.1372453333618833</v>
      </c>
      <c r="BW136" s="17">
        <f>Design!$I$24*'Area A'!BV136*Design!$I$23</f>
        <v>1.9560619733824405</v>
      </c>
      <c r="BX136" s="18">
        <v>0</v>
      </c>
      <c r="BY136" s="18">
        <v>0</v>
      </c>
      <c r="BZ136" s="18">
        <f>Design!$I$22</f>
        <v>10</v>
      </c>
      <c r="CA136" s="18">
        <f t="shared" si="188"/>
        <v>1.9560619733824405</v>
      </c>
      <c r="CB136" s="18">
        <f t="shared" si="189"/>
        <v>140</v>
      </c>
      <c r="CC136" s="18">
        <f t="shared" si="190"/>
        <v>1.9560619733824405</v>
      </c>
      <c r="CD136" s="18">
        <f t="shared" si="191"/>
        <v>150</v>
      </c>
      <c r="CE136" s="18">
        <v>0</v>
      </c>
      <c r="CF136" s="18" t="str">
        <f t="shared" si="231"/>
        <v>N/A</v>
      </c>
      <c r="CG136" s="18">
        <f t="shared" si="192"/>
        <v>-0.19560619733824405</v>
      </c>
      <c r="CH136" s="16">
        <f t="shared" si="193"/>
        <v>29.340929600736608</v>
      </c>
      <c r="CI136" s="17">
        <f>(Design!$N$70-'Area A'!CH136)/'Area A'!CG136</f>
        <v>135.42990948762346</v>
      </c>
      <c r="CJ136" s="18">
        <v>0</v>
      </c>
      <c r="CK136" s="18">
        <v>0</v>
      </c>
      <c r="CL136" s="18">
        <f t="shared" si="194"/>
        <v>135.42990948762346</v>
      </c>
      <c r="CM136" s="18">
        <f t="shared" si="232"/>
        <v>140</v>
      </c>
      <c r="CN136" s="18">
        <f>Design!$N$70</f>
        <v>2.85</v>
      </c>
      <c r="CO136" s="18">
        <f t="shared" si="195"/>
        <v>150</v>
      </c>
      <c r="CP136" s="18">
        <v>0</v>
      </c>
      <c r="CQ136" s="16">
        <f t="shared" si="196"/>
        <v>12825</v>
      </c>
      <c r="CR136" s="19" t="str">
        <f t="shared" si="233"/>
        <v>N/A</v>
      </c>
      <c r="CS136" s="68">
        <f t="shared" si="197"/>
        <v>140</v>
      </c>
      <c r="CT136" s="18">
        <f>'Ohio Intensities'!R136</f>
        <v>1.3007126531346702</v>
      </c>
      <c r="CU136" s="17">
        <f>Design!$I$24*'Area A'!CT136*Design!$I$23</f>
        <v>2.2372257633916344</v>
      </c>
      <c r="CV136" s="18">
        <v>0</v>
      </c>
      <c r="CW136" s="18">
        <v>0</v>
      </c>
      <c r="CX136" s="18">
        <f>Design!$I$22</f>
        <v>10</v>
      </c>
      <c r="CY136" s="18">
        <f t="shared" si="198"/>
        <v>2.2372257633916344</v>
      </c>
      <c r="CZ136" s="18">
        <f t="shared" si="199"/>
        <v>140</v>
      </c>
      <c r="DA136" s="18">
        <f t="shared" si="200"/>
        <v>2.2372257633916344</v>
      </c>
      <c r="DB136" s="18">
        <f t="shared" si="201"/>
        <v>150</v>
      </c>
      <c r="DC136" s="18">
        <v>0</v>
      </c>
      <c r="DD136" s="18" t="str">
        <f t="shared" si="234"/>
        <v>N/A</v>
      </c>
      <c r="DE136" s="18">
        <f t="shared" si="202"/>
        <v>-0.22372257633916343</v>
      </c>
      <c r="DF136" s="16">
        <f t="shared" si="203"/>
        <v>33.558386450874515</v>
      </c>
      <c r="DG136" s="17">
        <f>(Design!$N$71-'Area A'!DF136)/'Area A'!DE136</f>
        <v>137.26100849259217</v>
      </c>
      <c r="DH136" s="18">
        <v>0</v>
      </c>
      <c r="DI136" s="18">
        <v>0</v>
      </c>
      <c r="DJ136" s="18">
        <f t="shared" si="204"/>
        <v>137.26100849259217</v>
      </c>
      <c r="DK136" s="18">
        <f t="shared" si="235"/>
        <v>140</v>
      </c>
      <c r="DL136" s="18">
        <f>Design!$N$71</f>
        <v>2.85</v>
      </c>
      <c r="DM136" s="18">
        <f t="shared" si="205"/>
        <v>150</v>
      </c>
      <c r="DN136" s="18">
        <v>0</v>
      </c>
      <c r="DO136" s="16">
        <f t="shared" si="206"/>
        <v>12825</v>
      </c>
      <c r="DP136" s="19" t="str">
        <f t="shared" si="236"/>
        <v>N/A</v>
      </c>
      <c r="DQ136" s="68">
        <f t="shared" si="207"/>
        <v>140</v>
      </c>
      <c r="DR136" s="18">
        <f>'Ohio Intensities'!V136</f>
        <v>1.4710353919859502</v>
      </c>
      <c r="DS136" s="17">
        <f>Design!$I$24*'Area A'!DR136*Design!$I$23</f>
        <v>2.5301808742158358</v>
      </c>
      <c r="DT136" s="18">
        <v>0</v>
      </c>
      <c r="DU136" s="18">
        <v>0</v>
      </c>
      <c r="DV136" s="18">
        <f>Design!$I$22</f>
        <v>10</v>
      </c>
      <c r="DW136" s="18">
        <f t="shared" si="208"/>
        <v>2.5301808742158358</v>
      </c>
      <c r="DX136" s="18">
        <f t="shared" si="209"/>
        <v>140</v>
      </c>
      <c r="DY136" s="18">
        <f t="shared" si="210"/>
        <v>2.5301808742158358</v>
      </c>
      <c r="DZ136" s="18">
        <f t="shared" si="211"/>
        <v>150</v>
      </c>
      <c r="EA136" s="18">
        <v>0</v>
      </c>
      <c r="EB136" s="18" t="str">
        <f t="shared" si="237"/>
        <v>N/A</v>
      </c>
      <c r="EC136" s="18">
        <f t="shared" si="212"/>
        <v>-0.2530180874215836</v>
      </c>
      <c r="ED136" s="16">
        <f t="shared" si="213"/>
        <v>37.952713113237543</v>
      </c>
      <c r="EE136" s="17">
        <f>(Design!$N$72-'Area A'!ED136)/'Area A'!EC136</f>
        <v>138.73598315028255</v>
      </c>
      <c r="EF136" s="18">
        <v>0</v>
      </c>
      <c r="EG136" s="18">
        <v>0</v>
      </c>
      <c r="EH136" s="18">
        <f t="shared" si="214"/>
        <v>138.73598315028255</v>
      </c>
      <c r="EI136" s="18">
        <f t="shared" si="238"/>
        <v>140</v>
      </c>
      <c r="EJ136" s="18">
        <f>Design!$N$72</f>
        <v>2.85</v>
      </c>
      <c r="EK136" s="18">
        <f t="shared" si="215"/>
        <v>150</v>
      </c>
      <c r="EL136" s="18">
        <v>0</v>
      </c>
      <c r="EM136" s="16">
        <f t="shared" si="216"/>
        <v>12825</v>
      </c>
      <c r="EN136" s="19" t="str">
        <f t="shared" si="239"/>
        <v>N/A</v>
      </c>
      <c r="EO136" s="19">
        <f t="shared" si="217"/>
        <v>140</v>
      </c>
    </row>
    <row r="137" spans="1:145" x14ac:dyDescent="0.25">
      <c r="A137" s="68">
        <f t="shared" si="159"/>
        <v>141</v>
      </c>
      <c r="B137" s="18">
        <f>'Ohio Intensities'!B137</f>
        <v>0.62406403238856822</v>
      </c>
      <c r="C137" s="17">
        <f>Design!$I$24*'Area A'!B137*Design!$I$23</f>
        <v>1.073390135708338</v>
      </c>
      <c r="D137" s="18">
        <v>0</v>
      </c>
      <c r="E137" s="18">
        <v>0</v>
      </c>
      <c r="F137" s="18">
        <f>Design!$I$22</f>
        <v>10</v>
      </c>
      <c r="G137" s="18">
        <f t="shared" si="162"/>
        <v>1.073390135708338</v>
      </c>
      <c r="H137" s="18">
        <f t="shared" si="163"/>
        <v>141</v>
      </c>
      <c r="I137" s="18">
        <f t="shared" si="164"/>
        <v>1.073390135708338</v>
      </c>
      <c r="J137" s="18">
        <f t="shared" si="165"/>
        <v>151</v>
      </c>
      <c r="K137" s="18">
        <v>0</v>
      </c>
      <c r="L137" s="18" t="str">
        <f t="shared" si="220"/>
        <v>N/A</v>
      </c>
      <c r="M137" s="18">
        <f t="shared" si="166"/>
        <v>-0.10733901357083379</v>
      </c>
      <c r="N137" s="16">
        <f t="shared" si="167"/>
        <v>16.208191049195904</v>
      </c>
      <c r="O137" s="17">
        <f>(Design!$N$67-'Area A'!N137)/'Area A'!M137</f>
        <v>131.90163183168076</v>
      </c>
      <c r="P137" s="18">
        <v>0</v>
      </c>
      <c r="Q137" s="18">
        <v>0</v>
      </c>
      <c r="R137" s="18">
        <f t="shared" si="168"/>
        <v>131.90163183168076</v>
      </c>
      <c r="S137" s="18">
        <f t="shared" si="221"/>
        <v>141</v>
      </c>
      <c r="T137" s="18">
        <f>Design!$N$67</f>
        <v>2.0499999999999998</v>
      </c>
      <c r="U137" s="18">
        <f t="shared" si="218"/>
        <v>151</v>
      </c>
      <c r="V137" s="18">
        <v>0</v>
      </c>
      <c r="W137" s="16">
        <f t="shared" si="222"/>
        <v>9286.4999999999982</v>
      </c>
      <c r="X137" s="19" t="str">
        <f t="shared" si="223"/>
        <v>N/A</v>
      </c>
      <c r="Y137" s="68">
        <f t="shared" si="219"/>
        <v>141</v>
      </c>
      <c r="Z137" s="18">
        <f>'Ohio Intensities'!F137</f>
        <v>0.79586568790425893</v>
      </c>
      <c r="AA137" s="17">
        <f>Design!$I$24*'Area A'!Z137*Design!$I$23</f>
        <v>1.3688889831953261</v>
      </c>
      <c r="AB137" s="18">
        <v>0</v>
      </c>
      <c r="AC137" s="18">
        <v>0</v>
      </c>
      <c r="AD137" s="18">
        <f>Design!$I$22</f>
        <v>10</v>
      </c>
      <c r="AE137" s="18">
        <f t="shared" si="169"/>
        <v>1.3688889831953261</v>
      </c>
      <c r="AF137" s="18">
        <f t="shared" si="170"/>
        <v>141</v>
      </c>
      <c r="AG137" s="18">
        <f t="shared" si="171"/>
        <v>1.3688889831953261</v>
      </c>
      <c r="AH137" s="18">
        <f t="shared" si="172"/>
        <v>151</v>
      </c>
      <c r="AI137" s="18">
        <v>0</v>
      </c>
      <c r="AJ137" s="18" t="str">
        <f t="shared" si="224"/>
        <v>N/A</v>
      </c>
      <c r="AK137" s="18">
        <f t="shared" si="173"/>
        <v>-0.1368888983195326</v>
      </c>
      <c r="AL137" s="16">
        <f t="shared" si="174"/>
        <v>20.670223646249422</v>
      </c>
      <c r="AM137" s="17">
        <f>(Design!$N$68-'Area A'!AL137)/'Area A'!AK137</f>
        <v>132.73701424519919</v>
      </c>
      <c r="AN137" s="18">
        <v>0</v>
      </c>
      <c r="AO137" s="18">
        <v>0</v>
      </c>
      <c r="AP137" s="18">
        <f t="shared" si="175"/>
        <v>132.73701424519919</v>
      </c>
      <c r="AQ137" s="18">
        <f t="shared" si="225"/>
        <v>141</v>
      </c>
      <c r="AR137" s="18">
        <f>Design!$N$68</f>
        <v>2.5</v>
      </c>
      <c r="AS137" s="18">
        <f t="shared" si="176"/>
        <v>151</v>
      </c>
      <c r="AT137" s="18">
        <v>0</v>
      </c>
      <c r="AU137" s="16">
        <f t="shared" si="226"/>
        <v>11325</v>
      </c>
      <c r="AV137" s="19" t="str">
        <f t="shared" si="227"/>
        <v>N/A</v>
      </c>
      <c r="AW137" s="68">
        <f t="shared" si="177"/>
        <v>141</v>
      </c>
      <c r="AX137" s="18">
        <f>'Ohio Intensities'!J137</f>
        <v>0.93368296273651374</v>
      </c>
      <c r="AY137" s="17">
        <f>Design!$I$24*'Area A'!AX137*Design!$I$23</f>
        <v>1.6059346959068046</v>
      </c>
      <c r="AZ137" s="18">
        <v>0</v>
      </c>
      <c r="BA137" s="18">
        <v>0</v>
      </c>
      <c r="BB137" s="18">
        <f>Design!$I$22</f>
        <v>10</v>
      </c>
      <c r="BC137" s="18">
        <f t="shared" si="178"/>
        <v>1.6059346959068046</v>
      </c>
      <c r="BD137" s="18">
        <f t="shared" si="179"/>
        <v>141</v>
      </c>
      <c r="BE137" s="18">
        <f t="shared" si="180"/>
        <v>1.6059346959068046</v>
      </c>
      <c r="BF137" s="18">
        <f t="shared" si="181"/>
        <v>151</v>
      </c>
      <c r="BG137" s="18">
        <v>0</v>
      </c>
      <c r="BH137" s="18" t="str">
        <f t="shared" si="228"/>
        <v>N/A</v>
      </c>
      <c r="BI137" s="18">
        <f t="shared" si="182"/>
        <v>-0.16059346959068047</v>
      </c>
      <c r="BJ137" s="16">
        <f t="shared" si="183"/>
        <v>24.24961390819275</v>
      </c>
      <c r="BK137" s="17">
        <f>(Design!$N$69-'Area A'!BJ137)/'Area A'!BI137</f>
        <v>133.25332569709053</v>
      </c>
      <c r="BL137" s="18">
        <v>0</v>
      </c>
      <c r="BM137" s="18">
        <v>0</v>
      </c>
      <c r="BN137" s="18">
        <f t="shared" si="184"/>
        <v>133.25332569709053</v>
      </c>
      <c r="BO137" s="18">
        <f t="shared" si="229"/>
        <v>141</v>
      </c>
      <c r="BP137" s="18">
        <f>Design!$N$69</f>
        <v>2.85</v>
      </c>
      <c r="BQ137" s="18">
        <f t="shared" si="185"/>
        <v>151</v>
      </c>
      <c r="BR137" s="18">
        <v>0</v>
      </c>
      <c r="BS137" s="16">
        <f t="shared" si="186"/>
        <v>12910.5</v>
      </c>
      <c r="BT137" s="19" t="str">
        <f t="shared" si="230"/>
        <v>N/A</v>
      </c>
      <c r="BU137" s="68">
        <f t="shared" si="187"/>
        <v>141</v>
      </c>
      <c r="BV137" s="18">
        <f>'Ohio Intensities'!N137</f>
        <v>1.1311737486696223</v>
      </c>
      <c r="BW137" s="17">
        <f>Design!$I$24*'Area A'!BV137*Design!$I$23</f>
        <v>1.9456188477117515</v>
      </c>
      <c r="BX137" s="18">
        <v>0</v>
      </c>
      <c r="BY137" s="18">
        <v>0</v>
      </c>
      <c r="BZ137" s="18">
        <f>Design!$I$22</f>
        <v>10</v>
      </c>
      <c r="CA137" s="18">
        <f t="shared" si="188"/>
        <v>1.9456188477117515</v>
      </c>
      <c r="CB137" s="18">
        <f t="shared" si="189"/>
        <v>141</v>
      </c>
      <c r="CC137" s="18">
        <f t="shared" si="190"/>
        <v>1.9456188477117515</v>
      </c>
      <c r="CD137" s="18">
        <f t="shared" si="191"/>
        <v>151</v>
      </c>
      <c r="CE137" s="18">
        <v>0</v>
      </c>
      <c r="CF137" s="18" t="str">
        <f t="shared" si="231"/>
        <v>N/A</v>
      </c>
      <c r="CG137" s="18">
        <f t="shared" si="192"/>
        <v>-0.19456188477117514</v>
      </c>
      <c r="CH137" s="16">
        <f t="shared" si="193"/>
        <v>29.378844600447447</v>
      </c>
      <c r="CI137" s="17">
        <f>(Design!$N$70-'Area A'!CH137)/'Area A'!CG137</f>
        <v>136.35170440319339</v>
      </c>
      <c r="CJ137" s="18">
        <v>0</v>
      </c>
      <c r="CK137" s="18">
        <v>0</v>
      </c>
      <c r="CL137" s="18">
        <f t="shared" si="194"/>
        <v>136.35170440319339</v>
      </c>
      <c r="CM137" s="18">
        <f t="shared" si="232"/>
        <v>141</v>
      </c>
      <c r="CN137" s="18">
        <f>Design!$N$70</f>
        <v>2.85</v>
      </c>
      <c r="CO137" s="18">
        <f t="shared" si="195"/>
        <v>151</v>
      </c>
      <c r="CP137" s="18">
        <v>0</v>
      </c>
      <c r="CQ137" s="16">
        <f t="shared" si="196"/>
        <v>12910.5</v>
      </c>
      <c r="CR137" s="19" t="str">
        <f t="shared" si="233"/>
        <v>N/A</v>
      </c>
      <c r="CS137" s="68">
        <f t="shared" si="197"/>
        <v>141</v>
      </c>
      <c r="CT137" s="18">
        <f>'Ohio Intensities'!R137</f>
        <v>1.2940049769096291</v>
      </c>
      <c r="CU137" s="17">
        <f>Design!$I$24*'Area A'!CT137*Design!$I$23</f>
        <v>2.2256885602845635</v>
      </c>
      <c r="CV137" s="18">
        <v>0</v>
      </c>
      <c r="CW137" s="18">
        <v>0</v>
      </c>
      <c r="CX137" s="18">
        <f>Design!$I$22</f>
        <v>10</v>
      </c>
      <c r="CY137" s="18">
        <f t="shared" si="198"/>
        <v>2.2256885602845635</v>
      </c>
      <c r="CZ137" s="18">
        <f t="shared" si="199"/>
        <v>141</v>
      </c>
      <c r="DA137" s="18">
        <f t="shared" si="200"/>
        <v>2.2256885602845635</v>
      </c>
      <c r="DB137" s="18">
        <f t="shared" si="201"/>
        <v>151</v>
      </c>
      <c r="DC137" s="18">
        <v>0</v>
      </c>
      <c r="DD137" s="18" t="str">
        <f t="shared" si="234"/>
        <v>N/A</v>
      </c>
      <c r="DE137" s="18">
        <f t="shared" si="202"/>
        <v>-0.22256885602845636</v>
      </c>
      <c r="DF137" s="16">
        <f t="shared" si="203"/>
        <v>33.607897260296909</v>
      </c>
      <c r="DG137" s="17">
        <f>(Design!$N$71-'Area A'!DF137)/'Area A'!DE137</f>
        <v>138.19497394713832</v>
      </c>
      <c r="DH137" s="18">
        <v>0</v>
      </c>
      <c r="DI137" s="18">
        <v>0</v>
      </c>
      <c r="DJ137" s="18">
        <f t="shared" si="204"/>
        <v>138.19497394713832</v>
      </c>
      <c r="DK137" s="18">
        <f t="shared" si="235"/>
        <v>141</v>
      </c>
      <c r="DL137" s="18">
        <f>Design!$N$71</f>
        <v>2.85</v>
      </c>
      <c r="DM137" s="18">
        <f t="shared" si="205"/>
        <v>151</v>
      </c>
      <c r="DN137" s="18">
        <v>0</v>
      </c>
      <c r="DO137" s="16">
        <f t="shared" si="206"/>
        <v>12910.5</v>
      </c>
      <c r="DP137" s="19" t="str">
        <f t="shared" si="236"/>
        <v>N/A</v>
      </c>
      <c r="DQ137" s="68">
        <f t="shared" si="207"/>
        <v>141</v>
      </c>
      <c r="DR137" s="18">
        <f>'Ohio Intensities'!V137</f>
        <v>1.4637082390476164</v>
      </c>
      <c r="DS137" s="17">
        <f>Design!$I$24*'Area A'!DR137*Design!$I$23</f>
        <v>2.5175781711619019</v>
      </c>
      <c r="DT137" s="18">
        <v>0</v>
      </c>
      <c r="DU137" s="18">
        <v>0</v>
      </c>
      <c r="DV137" s="18">
        <f>Design!$I$22</f>
        <v>10</v>
      </c>
      <c r="DW137" s="18">
        <f t="shared" si="208"/>
        <v>2.5175781711619019</v>
      </c>
      <c r="DX137" s="18">
        <f t="shared" si="209"/>
        <v>141</v>
      </c>
      <c r="DY137" s="18">
        <f t="shared" si="210"/>
        <v>2.5175781711619019</v>
      </c>
      <c r="DZ137" s="18">
        <f t="shared" si="211"/>
        <v>151</v>
      </c>
      <c r="EA137" s="18">
        <v>0</v>
      </c>
      <c r="EB137" s="18" t="str">
        <f t="shared" si="237"/>
        <v>N/A</v>
      </c>
      <c r="EC137" s="18">
        <f t="shared" si="212"/>
        <v>-0.25175781711619016</v>
      </c>
      <c r="ED137" s="16">
        <f t="shared" si="213"/>
        <v>38.015430384544715</v>
      </c>
      <c r="EE137" s="17">
        <f>(Design!$N$72-'Area A'!ED137)/'Area A'!EC137</f>
        <v>139.67959679407022</v>
      </c>
      <c r="EF137" s="18">
        <v>0</v>
      </c>
      <c r="EG137" s="18">
        <v>0</v>
      </c>
      <c r="EH137" s="18">
        <f t="shared" si="214"/>
        <v>139.67959679407022</v>
      </c>
      <c r="EI137" s="18">
        <f t="shared" si="238"/>
        <v>141</v>
      </c>
      <c r="EJ137" s="18">
        <f>Design!$N$72</f>
        <v>2.85</v>
      </c>
      <c r="EK137" s="18">
        <f t="shared" si="215"/>
        <v>151</v>
      </c>
      <c r="EL137" s="18">
        <v>0</v>
      </c>
      <c r="EM137" s="16">
        <f t="shared" si="216"/>
        <v>12910.5</v>
      </c>
      <c r="EN137" s="19" t="str">
        <f t="shared" si="239"/>
        <v>N/A</v>
      </c>
      <c r="EO137" s="19">
        <f t="shared" si="217"/>
        <v>141</v>
      </c>
    </row>
    <row r="138" spans="1:145" x14ac:dyDescent="0.25">
      <c r="A138" s="68">
        <f t="shared" si="159"/>
        <v>142</v>
      </c>
      <c r="B138" s="18">
        <f>'Ohio Intensities'!B138</f>
        <v>0.62051223158538604</v>
      </c>
      <c r="C138" s="17">
        <f>Design!$I$24*'Area A'!B138*Design!$I$23</f>
        <v>1.0672810383268647</v>
      </c>
      <c r="D138" s="18">
        <v>0</v>
      </c>
      <c r="E138" s="18">
        <v>0</v>
      </c>
      <c r="F138" s="18">
        <f>Design!$I$22</f>
        <v>10</v>
      </c>
      <c r="G138" s="18">
        <f t="shared" si="162"/>
        <v>1.0672810383268647</v>
      </c>
      <c r="H138" s="18">
        <f t="shared" si="163"/>
        <v>142</v>
      </c>
      <c r="I138" s="18">
        <f t="shared" si="164"/>
        <v>1.0672810383268647</v>
      </c>
      <c r="J138" s="18">
        <f t="shared" si="165"/>
        <v>152</v>
      </c>
      <c r="K138" s="18">
        <v>0</v>
      </c>
      <c r="L138" s="18" t="str">
        <f t="shared" si="220"/>
        <v>N/A</v>
      </c>
      <c r="M138" s="18">
        <f t="shared" si="166"/>
        <v>-0.10672810383268647</v>
      </c>
      <c r="N138" s="16">
        <f t="shared" si="167"/>
        <v>16.222671782568341</v>
      </c>
      <c r="O138" s="17">
        <f>(Design!$N$67-'Area A'!N138)/'Area A'!M138</f>
        <v>132.79231311732374</v>
      </c>
      <c r="P138" s="18">
        <v>0</v>
      </c>
      <c r="Q138" s="18">
        <v>0</v>
      </c>
      <c r="R138" s="18">
        <f t="shared" si="168"/>
        <v>132.79231311732374</v>
      </c>
      <c r="S138" s="18">
        <f t="shared" si="221"/>
        <v>142</v>
      </c>
      <c r="T138" s="18">
        <f>Design!$N$67</f>
        <v>2.0499999999999998</v>
      </c>
      <c r="U138" s="18">
        <f t="shared" si="218"/>
        <v>152</v>
      </c>
      <c r="V138" s="18">
        <v>0</v>
      </c>
      <c r="W138" s="16">
        <f t="shared" si="222"/>
        <v>9347.9999999999982</v>
      </c>
      <c r="X138" s="19" t="str">
        <f t="shared" si="223"/>
        <v>N/A</v>
      </c>
      <c r="Y138" s="68">
        <f t="shared" si="219"/>
        <v>142</v>
      </c>
      <c r="Z138" s="18">
        <f>'Ohio Intensities'!F138</f>
        <v>0.79141502157175192</v>
      </c>
      <c r="AA138" s="17">
        <f>Design!$I$24*'Area A'!Z138*Design!$I$23</f>
        <v>1.3612338371034141</v>
      </c>
      <c r="AB138" s="18">
        <v>0</v>
      </c>
      <c r="AC138" s="18">
        <v>0</v>
      </c>
      <c r="AD138" s="18">
        <f>Design!$I$22</f>
        <v>10</v>
      </c>
      <c r="AE138" s="18">
        <f t="shared" si="169"/>
        <v>1.3612338371034141</v>
      </c>
      <c r="AF138" s="18">
        <f t="shared" si="170"/>
        <v>142</v>
      </c>
      <c r="AG138" s="18">
        <f t="shared" si="171"/>
        <v>1.3612338371034141</v>
      </c>
      <c r="AH138" s="18">
        <f t="shared" si="172"/>
        <v>152</v>
      </c>
      <c r="AI138" s="18">
        <v>0</v>
      </c>
      <c r="AJ138" s="18" t="str">
        <f t="shared" si="224"/>
        <v>N/A</v>
      </c>
      <c r="AK138" s="18">
        <f t="shared" si="173"/>
        <v>-0.13612338371034141</v>
      </c>
      <c r="AL138" s="16">
        <f t="shared" si="174"/>
        <v>20.690754323971895</v>
      </c>
      <c r="AM138" s="17">
        <f>(Design!$N$68-'Area A'!AL138)/'Area A'!AK138</f>
        <v>133.63430902276292</v>
      </c>
      <c r="AN138" s="18">
        <v>0</v>
      </c>
      <c r="AO138" s="18">
        <v>0</v>
      </c>
      <c r="AP138" s="18">
        <f t="shared" si="175"/>
        <v>133.63430902276292</v>
      </c>
      <c r="AQ138" s="18">
        <f t="shared" si="225"/>
        <v>142</v>
      </c>
      <c r="AR138" s="18">
        <f>Design!$N$68</f>
        <v>2.5</v>
      </c>
      <c r="AS138" s="18">
        <f t="shared" si="176"/>
        <v>152</v>
      </c>
      <c r="AT138" s="18">
        <v>0</v>
      </c>
      <c r="AU138" s="16">
        <f t="shared" si="226"/>
        <v>11400</v>
      </c>
      <c r="AV138" s="19" t="str">
        <f t="shared" si="227"/>
        <v>N/A</v>
      </c>
      <c r="AW138" s="68">
        <f t="shared" si="177"/>
        <v>142</v>
      </c>
      <c r="AX138" s="18">
        <f>'Ohio Intensities'!J138</f>
        <v>0.92854199535972914</v>
      </c>
      <c r="AY138" s="17">
        <f>Design!$I$24*'Area A'!AX138*Design!$I$23</f>
        <v>1.5970922320187351</v>
      </c>
      <c r="AZ138" s="18">
        <v>0</v>
      </c>
      <c r="BA138" s="18">
        <v>0</v>
      </c>
      <c r="BB138" s="18">
        <f>Design!$I$22</f>
        <v>10</v>
      </c>
      <c r="BC138" s="18">
        <f t="shared" si="178"/>
        <v>1.5970922320187351</v>
      </c>
      <c r="BD138" s="18">
        <f t="shared" si="179"/>
        <v>142</v>
      </c>
      <c r="BE138" s="18">
        <f t="shared" si="180"/>
        <v>1.5970922320187351</v>
      </c>
      <c r="BF138" s="18">
        <f t="shared" si="181"/>
        <v>152</v>
      </c>
      <c r="BG138" s="18">
        <v>0</v>
      </c>
      <c r="BH138" s="18" t="str">
        <f t="shared" si="228"/>
        <v>N/A</v>
      </c>
      <c r="BI138" s="18">
        <f t="shared" si="182"/>
        <v>-0.1597092232018735</v>
      </c>
      <c r="BJ138" s="16">
        <f t="shared" si="183"/>
        <v>24.275801926684771</v>
      </c>
      <c r="BK138" s="17">
        <f>(Design!$N$69-'Area A'!BJ138)/'Area A'!BI138</f>
        <v>134.15506942640636</v>
      </c>
      <c r="BL138" s="18">
        <v>0</v>
      </c>
      <c r="BM138" s="18">
        <v>0</v>
      </c>
      <c r="BN138" s="18">
        <f t="shared" si="184"/>
        <v>134.15506942640636</v>
      </c>
      <c r="BO138" s="18">
        <f t="shared" si="229"/>
        <v>142</v>
      </c>
      <c r="BP138" s="18">
        <f>Design!$N$69</f>
        <v>2.85</v>
      </c>
      <c r="BQ138" s="18">
        <f t="shared" si="185"/>
        <v>152</v>
      </c>
      <c r="BR138" s="18">
        <v>0</v>
      </c>
      <c r="BS138" s="16">
        <f t="shared" si="186"/>
        <v>12996.000000000002</v>
      </c>
      <c r="BT138" s="19" t="str">
        <f t="shared" si="230"/>
        <v>N/A</v>
      </c>
      <c r="BU138" s="68">
        <f t="shared" si="187"/>
        <v>142</v>
      </c>
      <c r="BV138" s="18">
        <f>'Ohio Intensities'!N138</f>
        <v>1.1251740754574822</v>
      </c>
      <c r="BW138" s="17">
        <f>Design!$I$24*'Area A'!BV138*Design!$I$23</f>
        <v>1.9352994097868705</v>
      </c>
      <c r="BX138" s="18">
        <v>0</v>
      </c>
      <c r="BY138" s="18">
        <v>0</v>
      </c>
      <c r="BZ138" s="18">
        <f>Design!$I$22</f>
        <v>10</v>
      </c>
      <c r="CA138" s="18">
        <f t="shared" si="188"/>
        <v>1.9352994097868705</v>
      </c>
      <c r="CB138" s="18">
        <f t="shared" si="189"/>
        <v>142</v>
      </c>
      <c r="CC138" s="18">
        <f t="shared" si="190"/>
        <v>1.9352994097868705</v>
      </c>
      <c r="CD138" s="18">
        <f t="shared" si="191"/>
        <v>152</v>
      </c>
      <c r="CE138" s="18">
        <v>0</v>
      </c>
      <c r="CF138" s="18" t="str">
        <f t="shared" si="231"/>
        <v>N/A</v>
      </c>
      <c r="CG138" s="18">
        <f t="shared" si="192"/>
        <v>-0.19352994097868706</v>
      </c>
      <c r="CH138" s="16">
        <f t="shared" si="193"/>
        <v>29.416551028760434</v>
      </c>
      <c r="CI138" s="17">
        <f>(Design!$N$70-'Area A'!CH138)/'Area A'!CG138</f>
        <v>137.27359650094729</v>
      </c>
      <c r="CJ138" s="18">
        <v>0</v>
      </c>
      <c r="CK138" s="18">
        <v>0</v>
      </c>
      <c r="CL138" s="18">
        <f t="shared" si="194"/>
        <v>137.27359650094729</v>
      </c>
      <c r="CM138" s="18">
        <f t="shared" si="232"/>
        <v>142</v>
      </c>
      <c r="CN138" s="18">
        <f>Design!$N$70</f>
        <v>2.85</v>
      </c>
      <c r="CO138" s="18">
        <f t="shared" si="195"/>
        <v>152</v>
      </c>
      <c r="CP138" s="18">
        <v>0</v>
      </c>
      <c r="CQ138" s="16">
        <f t="shared" si="196"/>
        <v>12996.000000000002</v>
      </c>
      <c r="CR138" s="19" t="str">
        <f t="shared" si="233"/>
        <v>N/A</v>
      </c>
      <c r="CS138" s="68">
        <f t="shared" si="197"/>
        <v>142</v>
      </c>
      <c r="CT138" s="18">
        <f>'Ohio Intensities'!R138</f>
        <v>1.2873756092983528</v>
      </c>
      <c r="CU138" s="17">
        <f>Design!$I$24*'Area A'!CT138*Design!$I$23</f>
        <v>2.2142860479931681</v>
      </c>
      <c r="CV138" s="18">
        <v>0</v>
      </c>
      <c r="CW138" s="18">
        <v>0</v>
      </c>
      <c r="CX138" s="18">
        <f>Design!$I$22</f>
        <v>10</v>
      </c>
      <c r="CY138" s="18">
        <f t="shared" si="198"/>
        <v>2.2142860479931681</v>
      </c>
      <c r="CZ138" s="18">
        <f t="shared" si="199"/>
        <v>142</v>
      </c>
      <c r="DA138" s="18">
        <f t="shared" si="200"/>
        <v>2.2142860479931681</v>
      </c>
      <c r="DB138" s="18">
        <f t="shared" si="201"/>
        <v>152</v>
      </c>
      <c r="DC138" s="18">
        <v>0</v>
      </c>
      <c r="DD138" s="18" t="str">
        <f t="shared" si="234"/>
        <v>N/A</v>
      </c>
      <c r="DE138" s="18">
        <f t="shared" si="202"/>
        <v>-0.22142860479931681</v>
      </c>
      <c r="DF138" s="16">
        <f t="shared" si="203"/>
        <v>33.657147929496155</v>
      </c>
      <c r="DG138" s="17">
        <f>(Design!$N$71-'Area A'!DF138)/'Area A'!DE138</f>
        <v>139.12903419780389</v>
      </c>
      <c r="DH138" s="18">
        <v>0</v>
      </c>
      <c r="DI138" s="18">
        <v>0</v>
      </c>
      <c r="DJ138" s="18">
        <f t="shared" si="204"/>
        <v>139.12903419780389</v>
      </c>
      <c r="DK138" s="18">
        <f t="shared" si="235"/>
        <v>142</v>
      </c>
      <c r="DL138" s="18">
        <f>Design!$N$71</f>
        <v>2.85</v>
      </c>
      <c r="DM138" s="18">
        <f t="shared" si="205"/>
        <v>152</v>
      </c>
      <c r="DN138" s="18">
        <v>0</v>
      </c>
      <c r="DO138" s="16">
        <f t="shared" si="206"/>
        <v>12996.000000000002</v>
      </c>
      <c r="DP138" s="19" t="str">
        <f t="shared" si="236"/>
        <v>N/A</v>
      </c>
      <c r="DQ138" s="68">
        <f t="shared" si="207"/>
        <v>142</v>
      </c>
      <c r="DR138" s="18">
        <f>'Ohio Intensities'!V138</f>
        <v>1.4564654286129721</v>
      </c>
      <c r="DS138" s="17">
        <f>Design!$I$24*'Area A'!DR138*Design!$I$23</f>
        <v>2.5051205372143137</v>
      </c>
      <c r="DT138" s="18">
        <v>0</v>
      </c>
      <c r="DU138" s="18">
        <v>0</v>
      </c>
      <c r="DV138" s="18">
        <f>Design!$I$22</f>
        <v>10</v>
      </c>
      <c r="DW138" s="18">
        <f t="shared" si="208"/>
        <v>2.5051205372143137</v>
      </c>
      <c r="DX138" s="18">
        <f t="shared" si="209"/>
        <v>142</v>
      </c>
      <c r="DY138" s="18">
        <f t="shared" si="210"/>
        <v>2.5051205372143137</v>
      </c>
      <c r="DZ138" s="18">
        <f t="shared" si="211"/>
        <v>152</v>
      </c>
      <c r="EA138" s="18">
        <v>0</v>
      </c>
      <c r="EB138" s="18" t="str">
        <f t="shared" si="237"/>
        <v>N/A</v>
      </c>
      <c r="EC138" s="18">
        <f t="shared" si="212"/>
        <v>-0.25051205372143137</v>
      </c>
      <c r="ED138" s="16">
        <f t="shared" si="213"/>
        <v>38.077832165657568</v>
      </c>
      <c r="EE138" s="17">
        <f>(Design!$N$72-'Area A'!ED138)/'Area A'!EC138</f>
        <v>140.62330192235302</v>
      </c>
      <c r="EF138" s="18">
        <v>0</v>
      </c>
      <c r="EG138" s="18">
        <v>0</v>
      </c>
      <c r="EH138" s="18">
        <f t="shared" si="214"/>
        <v>140.62330192235302</v>
      </c>
      <c r="EI138" s="18">
        <f t="shared" si="238"/>
        <v>142</v>
      </c>
      <c r="EJ138" s="18">
        <f>Design!$N$72</f>
        <v>2.85</v>
      </c>
      <c r="EK138" s="18">
        <f t="shared" si="215"/>
        <v>152</v>
      </c>
      <c r="EL138" s="18">
        <v>0</v>
      </c>
      <c r="EM138" s="16">
        <f t="shared" si="216"/>
        <v>12996</v>
      </c>
      <c r="EN138" s="19" t="str">
        <f t="shared" si="239"/>
        <v>N/A</v>
      </c>
      <c r="EO138" s="19">
        <f t="shared" si="217"/>
        <v>142</v>
      </c>
    </row>
    <row r="139" spans="1:145" x14ac:dyDescent="0.25">
      <c r="A139" s="68">
        <f t="shared" si="159"/>
        <v>143</v>
      </c>
      <c r="B139" s="18">
        <f>'Ohio Intensities'!B139</f>
        <v>0.61700389046160697</v>
      </c>
      <c r="C139" s="17">
        <f>Design!$I$24*'Area A'!B139*Design!$I$23</f>
        <v>1.0612466915939647</v>
      </c>
      <c r="D139" s="18">
        <v>0</v>
      </c>
      <c r="E139" s="18">
        <v>0</v>
      </c>
      <c r="F139" s="18">
        <f>Design!$I$22</f>
        <v>10</v>
      </c>
      <c r="G139" s="18">
        <f t="shared" si="162"/>
        <v>1.0612466915939647</v>
      </c>
      <c r="H139" s="18">
        <f t="shared" si="163"/>
        <v>143</v>
      </c>
      <c r="I139" s="18">
        <f t="shared" si="164"/>
        <v>1.0612466915939647</v>
      </c>
      <c r="J139" s="18">
        <f t="shared" si="165"/>
        <v>153</v>
      </c>
      <c r="K139" s="18">
        <v>0</v>
      </c>
      <c r="L139" s="18" t="str">
        <f t="shared" si="220"/>
        <v>N/A</v>
      </c>
      <c r="M139" s="18">
        <f t="shared" si="166"/>
        <v>-0.10612466915939647</v>
      </c>
      <c r="N139" s="16">
        <f t="shared" si="167"/>
        <v>16.237074381387661</v>
      </c>
      <c r="O139" s="17">
        <f>(Design!$N$67-'Area A'!N139)/'Area A'!M139</f>
        <v>133.68309643518461</v>
      </c>
      <c r="P139" s="18">
        <v>0</v>
      </c>
      <c r="Q139" s="18">
        <v>0</v>
      </c>
      <c r="R139" s="18">
        <f t="shared" si="168"/>
        <v>133.68309643518461</v>
      </c>
      <c r="S139" s="18">
        <f t="shared" si="221"/>
        <v>143</v>
      </c>
      <c r="T139" s="18">
        <f>Design!$N$67</f>
        <v>2.0499999999999998</v>
      </c>
      <c r="U139" s="18">
        <f t="shared" si="218"/>
        <v>153</v>
      </c>
      <c r="V139" s="18">
        <v>0</v>
      </c>
      <c r="W139" s="16">
        <f t="shared" si="222"/>
        <v>9409.5</v>
      </c>
      <c r="X139" s="19" t="str">
        <f t="shared" si="223"/>
        <v>N/A</v>
      </c>
      <c r="Y139" s="68">
        <f t="shared" si="219"/>
        <v>143</v>
      </c>
      <c r="Z139" s="18">
        <f>'Ohio Intensities'!F139</f>
        <v>0.78701813796485565</v>
      </c>
      <c r="AA139" s="17">
        <f>Design!$I$24*'Area A'!Z139*Design!$I$23</f>
        <v>1.3536711972995525</v>
      </c>
      <c r="AB139" s="18">
        <v>0</v>
      </c>
      <c r="AC139" s="18">
        <v>0</v>
      </c>
      <c r="AD139" s="18">
        <f>Design!$I$22</f>
        <v>10</v>
      </c>
      <c r="AE139" s="18">
        <f t="shared" si="169"/>
        <v>1.3536711972995525</v>
      </c>
      <c r="AF139" s="18">
        <f t="shared" si="170"/>
        <v>143</v>
      </c>
      <c r="AG139" s="18">
        <f t="shared" si="171"/>
        <v>1.3536711972995525</v>
      </c>
      <c r="AH139" s="18">
        <f t="shared" si="172"/>
        <v>153</v>
      </c>
      <c r="AI139" s="18">
        <v>0</v>
      </c>
      <c r="AJ139" s="18" t="str">
        <f t="shared" si="224"/>
        <v>N/A</v>
      </c>
      <c r="AK139" s="18">
        <f t="shared" si="173"/>
        <v>-0.13536711972995524</v>
      </c>
      <c r="AL139" s="16">
        <f t="shared" si="174"/>
        <v>20.711169318683151</v>
      </c>
      <c r="AM139" s="17">
        <f>(Design!$N$68-'Area A'!AL139)/'Area A'!AK139</f>
        <v>134.53170426476336</v>
      </c>
      <c r="AN139" s="18">
        <v>0</v>
      </c>
      <c r="AO139" s="18">
        <v>0</v>
      </c>
      <c r="AP139" s="18">
        <f t="shared" si="175"/>
        <v>134.53170426476336</v>
      </c>
      <c r="AQ139" s="18">
        <f t="shared" si="225"/>
        <v>143</v>
      </c>
      <c r="AR139" s="18">
        <f>Design!$N$68</f>
        <v>2.5</v>
      </c>
      <c r="AS139" s="18">
        <f t="shared" si="176"/>
        <v>153</v>
      </c>
      <c r="AT139" s="18">
        <v>0</v>
      </c>
      <c r="AU139" s="16">
        <f t="shared" si="226"/>
        <v>11475</v>
      </c>
      <c r="AV139" s="19" t="str">
        <f t="shared" si="227"/>
        <v>N/A</v>
      </c>
      <c r="AW139" s="68">
        <f t="shared" si="177"/>
        <v>143</v>
      </c>
      <c r="AX139" s="18">
        <f>'Ohio Intensities'!J139</f>
        <v>0.92346255095222785</v>
      </c>
      <c r="AY139" s="17">
        <f>Design!$I$24*'Area A'!AX139*Design!$I$23</f>
        <v>1.5883555876378328</v>
      </c>
      <c r="AZ139" s="18">
        <v>0</v>
      </c>
      <c r="BA139" s="18">
        <v>0</v>
      </c>
      <c r="BB139" s="18">
        <f>Design!$I$22</f>
        <v>10</v>
      </c>
      <c r="BC139" s="18">
        <f t="shared" si="178"/>
        <v>1.5883555876378328</v>
      </c>
      <c r="BD139" s="18">
        <f t="shared" si="179"/>
        <v>143</v>
      </c>
      <c r="BE139" s="18">
        <f t="shared" si="180"/>
        <v>1.5883555876378328</v>
      </c>
      <c r="BF139" s="18">
        <f t="shared" si="181"/>
        <v>153</v>
      </c>
      <c r="BG139" s="18">
        <v>0</v>
      </c>
      <c r="BH139" s="18" t="str">
        <f t="shared" si="228"/>
        <v>N/A</v>
      </c>
      <c r="BI139" s="18">
        <f t="shared" si="182"/>
        <v>-0.15883555876378327</v>
      </c>
      <c r="BJ139" s="16">
        <f t="shared" si="183"/>
        <v>24.30184049085884</v>
      </c>
      <c r="BK139" s="17">
        <f>(Design!$N$69-'Area A'!BJ139)/'Area A'!BI139</f>
        <v>135.05691457138727</v>
      </c>
      <c r="BL139" s="18">
        <v>0</v>
      </c>
      <c r="BM139" s="18">
        <v>0</v>
      </c>
      <c r="BN139" s="18">
        <f t="shared" si="184"/>
        <v>135.05691457138727</v>
      </c>
      <c r="BO139" s="18">
        <f t="shared" si="229"/>
        <v>143</v>
      </c>
      <c r="BP139" s="18">
        <f>Design!$N$69</f>
        <v>2.85</v>
      </c>
      <c r="BQ139" s="18">
        <f t="shared" si="185"/>
        <v>153</v>
      </c>
      <c r="BR139" s="18">
        <v>0</v>
      </c>
      <c r="BS139" s="16">
        <f t="shared" si="186"/>
        <v>13081.5</v>
      </c>
      <c r="BT139" s="19" t="str">
        <f t="shared" si="230"/>
        <v>N/A</v>
      </c>
      <c r="BU139" s="68">
        <f t="shared" si="187"/>
        <v>143</v>
      </c>
      <c r="BV139" s="18">
        <f>'Ohio Intensities'!N139</f>
        <v>1.1192450002981487</v>
      </c>
      <c r="BW139" s="17">
        <f>Design!$I$24*'Area A'!BV139*Design!$I$23</f>
        <v>1.9251014005128169</v>
      </c>
      <c r="BX139" s="18">
        <v>0</v>
      </c>
      <c r="BY139" s="18">
        <v>0</v>
      </c>
      <c r="BZ139" s="18">
        <f>Design!$I$22</f>
        <v>10</v>
      </c>
      <c r="CA139" s="18">
        <f t="shared" si="188"/>
        <v>1.9251014005128169</v>
      </c>
      <c r="CB139" s="18">
        <f t="shared" si="189"/>
        <v>143</v>
      </c>
      <c r="CC139" s="18">
        <f t="shared" si="190"/>
        <v>1.9251014005128169</v>
      </c>
      <c r="CD139" s="18">
        <f t="shared" si="191"/>
        <v>153</v>
      </c>
      <c r="CE139" s="18">
        <v>0</v>
      </c>
      <c r="CF139" s="18" t="str">
        <f t="shared" si="231"/>
        <v>N/A</v>
      </c>
      <c r="CG139" s="18">
        <f t="shared" si="192"/>
        <v>-0.1925101400512817</v>
      </c>
      <c r="CH139" s="16">
        <f t="shared" si="193"/>
        <v>29.4540514278461</v>
      </c>
      <c r="CI139" s="17">
        <f>(Design!$N$70-'Area A'!CH139)/'Area A'!CG139</f>
        <v>138.19558502611443</v>
      </c>
      <c r="CJ139" s="18">
        <v>0</v>
      </c>
      <c r="CK139" s="18">
        <v>0</v>
      </c>
      <c r="CL139" s="18">
        <f t="shared" si="194"/>
        <v>138.19558502611443</v>
      </c>
      <c r="CM139" s="18">
        <f t="shared" si="232"/>
        <v>143</v>
      </c>
      <c r="CN139" s="18">
        <f>Design!$N$70</f>
        <v>2.85</v>
      </c>
      <c r="CO139" s="18">
        <f t="shared" si="195"/>
        <v>153</v>
      </c>
      <c r="CP139" s="18">
        <v>0</v>
      </c>
      <c r="CQ139" s="16">
        <f t="shared" si="196"/>
        <v>13081.5</v>
      </c>
      <c r="CR139" s="19" t="str">
        <f t="shared" si="233"/>
        <v>N/A</v>
      </c>
      <c r="CS139" s="68">
        <f t="shared" si="197"/>
        <v>143</v>
      </c>
      <c r="CT139" s="18">
        <f>'Ohio Intensities'!R139</f>
        <v>1.2808231323511836</v>
      </c>
      <c r="CU139" s="17">
        <f>Design!$I$24*'Area A'!CT139*Design!$I$23</f>
        <v>2.2030157876440373</v>
      </c>
      <c r="CV139" s="18">
        <v>0</v>
      </c>
      <c r="CW139" s="18">
        <v>0</v>
      </c>
      <c r="CX139" s="18">
        <f>Design!$I$22</f>
        <v>10</v>
      </c>
      <c r="CY139" s="18">
        <f t="shared" si="198"/>
        <v>2.2030157876440373</v>
      </c>
      <c r="CZ139" s="18">
        <f t="shared" si="199"/>
        <v>143</v>
      </c>
      <c r="DA139" s="18">
        <f t="shared" si="200"/>
        <v>2.2030157876440373</v>
      </c>
      <c r="DB139" s="18">
        <f t="shared" si="201"/>
        <v>153</v>
      </c>
      <c r="DC139" s="18">
        <v>0</v>
      </c>
      <c r="DD139" s="18" t="str">
        <f t="shared" si="234"/>
        <v>N/A</v>
      </c>
      <c r="DE139" s="18">
        <f t="shared" si="202"/>
        <v>-0.22030157876440373</v>
      </c>
      <c r="DF139" s="16">
        <f t="shared" si="203"/>
        <v>33.706141550953767</v>
      </c>
      <c r="DG139" s="17">
        <f>(Design!$N$71-'Area A'!DF139)/'Area A'!DE139</f>
        <v>140.06318848923061</v>
      </c>
      <c r="DH139" s="18">
        <v>0</v>
      </c>
      <c r="DI139" s="18">
        <v>0</v>
      </c>
      <c r="DJ139" s="18">
        <f t="shared" si="204"/>
        <v>140.06318848923061</v>
      </c>
      <c r="DK139" s="18">
        <f t="shared" si="235"/>
        <v>143</v>
      </c>
      <c r="DL139" s="18">
        <f>Design!$N$71</f>
        <v>2.85</v>
      </c>
      <c r="DM139" s="18">
        <f t="shared" si="205"/>
        <v>153</v>
      </c>
      <c r="DN139" s="18">
        <v>0</v>
      </c>
      <c r="DO139" s="16">
        <f t="shared" si="206"/>
        <v>13081.5</v>
      </c>
      <c r="DP139" s="19" t="str">
        <f t="shared" si="236"/>
        <v>N/A</v>
      </c>
      <c r="DQ139" s="68">
        <f t="shared" si="207"/>
        <v>143</v>
      </c>
      <c r="DR139" s="18">
        <f>'Ohio Intensities'!V139</f>
        <v>1.449305446243597</v>
      </c>
      <c r="DS139" s="17">
        <f>Design!$I$24*'Area A'!DR139*Design!$I$23</f>
        <v>2.4928053675389883</v>
      </c>
      <c r="DT139" s="18">
        <v>0</v>
      </c>
      <c r="DU139" s="18">
        <v>0</v>
      </c>
      <c r="DV139" s="18">
        <f>Design!$I$22</f>
        <v>10</v>
      </c>
      <c r="DW139" s="18">
        <f t="shared" si="208"/>
        <v>2.4928053675389883</v>
      </c>
      <c r="DX139" s="18">
        <f t="shared" si="209"/>
        <v>143</v>
      </c>
      <c r="DY139" s="18">
        <f t="shared" si="210"/>
        <v>2.4928053675389883</v>
      </c>
      <c r="DZ139" s="18">
        <f t="shared" si="211"/>
        <v>153</v>
      </c>
      <c r="EA139" s="18">
        <v>0</v>
      </c>
      <c r="EB139" s="18" t="str">
        <f t="shared" si="237"/>
        <v>N/A</v>
      </c>
      <c r="EC139" s="18">
        <f t="shared" si="212"/>
        <v>-0.24928053675389883</v>
      </c>
      <c r="ED139" s="16">
        <f t="shared" si="213"/>
        <v>38.139922123346523</v>
      </c>
      <c r="EE139" s="17">
        <f>(Design!$N$72-'Area A'!ED139)/'Area A'!EC139</f>
        <v>141.5670977882495</v>
      </c>
      <c r="EF139" s="18">
        <v>0</v>
      </c>
      <c r="EG139" s="18">
        <v>0</v>
      </c>
      <c r="EH139" s="18">
        <f t="shared" si="214"/>
        <v>141.5670977882495</v>
      </c>
      <c r="EI139" s="18">
        <f t="shared" si="238"/>
        <v>143</v>
      </c>
      <c r="EJ139" s="18">
        <f>Design!$N$72</f>
        <v>2.85</v>
      </c>
      <c r="EK139" s="18">
        <f t="shared" si="215"/>
        <v>153</v>
      </c>
      <c r="EL139" s="18">
        <v>0</v>
      </c>
      <c r="EM139" s="16">
        <f t="shared" si="216"/>
        <v>13081.500000000002</v>
      </c>
      <c r="EN139" s="19" t="str">
        <f t="shared" si="239"/>
        <v>N/A</v>
      </c>
      <c r="EO139" s="19">
        <f t="shared" si="217"/>
        <v>143</v>
      </c>
    </row>
    <row r="140" spans="1:145" x14ac:dyDescent="0.25">
      <c r="A140" s="68">
        <f t="shared" si="159"/>
        <v>144</v>
      </c>
      <c r="B140" s="18">
        <f>'Ohio Intensities'!B140</f>
        <v>0.61353819654176589</v>
      </c>
      <c r="C140" s="17">
        <f>Design!$I$24*'Area A'!B140*Design!$I$23</f>
        <v>1.0552856980518379</v>
      </c>
      <c r="D140" s="18">
        <v>0</v>
      </c>
      <c r="E140" s="18">
        <v>0</v>
      </c>
      <c r="F140" s="18">
        <f>Design!$I$22</f>
        <v>10</v>
      </c>
      <c r="G140" s="18">
        <f t="shared" si="162"/>
        <v>1.0552856980518379</v>
      </c>
      <c r="H140" s="18">
        <f t="shared" si="163"/>
        <v>144</v>
      </c>
      <c r="I140" s="18">
        <f t="shared" si="164"/>
        <v>1.0552856980518379</v>
      </c>
      <c r="J140" s="18">
        <f t="shared" si="165"/>
        <v>154</v>
      </c>
      <c r="K140" s="18">
        <v>0</v>
      </c>
      <c r="L140" s="18" t="str">
        <f t="shared" si="220"/>
        <v>N/A</v>
      </c>
      <c r="M140" s="18">
        <f t="shared" si="166"/>
        <v>-0.1055285698051838</v>
      </c>
      <c r="N140" s="16">
        <f t="shared" si="167"/>
        <v>16.251399749998303</v>
      </c>
      <c r="O140" s="17">
        <f>(Design!$N$67-'Area A'!N140)/'Area A'!M140</f>
        <v>134.57398101969443</v>
      </c>
      <c r="P140" s="18">
        <v>0</v>
      </c>
      <c r="Q140" s="18">
        <v>0</v>
      </c>
      <c r="R140" s="18">
        <f t="shared" si="168"/>
        <v>134.57398101969443</v>
      </c>
      <c r="S140" s="18">
        <f t="shared" si="221"/>
        <v>144</v>
      </c>
      <c r="T140" s="18">
        <f>Design!$N$67</f>
        <v>2.0499999999999998</v>
      </c>
      <c r="U140" s="18">
        <f t="shared" si="218"/>
        <v>154</v>
      </c>
      <c r="V140" s="18">
        <v>0</v>
      </c>
      <c r="W140" s="16">
        <f t="shared" si="222"/>
        <v>9471</v>
      </c>
      <c r="X140" s="19" t="str">
        <f t="shared" si="223"/>
        <v>N/A</v>
      </c>
      <c r="Y140" s="68">
        <f t="shared" si="219"/>
        <v>144</v>
      </c>
      <c r="Z140" s="18">
        <f>'Ohio Intensities'!F140</f>
        <v>0.78267404253604389</v>
      </c>
      <c r="AA140" s="17">
        <f>Design!$I$24*'Area A'!Z140*Design!$I$23</f>
        <v>1.3461993531619962</v>
      </c>
      <c r="AB140" s="18">
        <v>0</v>
      </c>
      <c r="AC140" s="18">
        <v>0</v>
      </c>
      <c r="AD140" s="18">
        <f>Design!$I$22</f>
        <v>10</v>
      </c>
      <c r="AE140" s="18">
        <f t="shared" si="169"/>
        <v>1.3461993531619962</v>
      </c>
      <c r="AF140" s="18">
        <f t="shared" si="170"/>
        <v>144</v>
      </c>
      <c r="AG140" s="18">
        <f t="shared" si="171"/>
        <v>1.3461993531619962</v>
      </c>
      <c r="AH140" s="18">
        <f t="shared" si="172"/>
        <v>154</v>
      </c>
      <c r="AI140" s="18">
        <v>0</v>
      </c>
      <c r="AJ140" s="18" t="str">
        <f t="shared" si="224"/>
        <v>N/A</v>
      </c>
      <c r="AK140" s="18">
        <f t="shared" si="173"/>
        <v>-0.13461993531619962</v>
      </c>
      <c r="AL140" s="16">
        <f t="shared" si="174"/>
        <v>20.731470038694741</v>
      </c>
      <c r="AM140" s="17">
        <f>(Design!$N$68-'Area A'!AL140)/'Area A'!AK140</f>
        <v>135.42919921831844</v>
      </c>
      <c r="AN140" s="18">
        <v>0</v>
      </c>
      <c r="AO140" s="18">
        <v>0</v>
      </c>
      <c r="AP140" s="18">
        <f t="shared" si="175"/>
        <v>135.42919921831844</v>
      </c>
      <c r="AQ140" s="18">
        <f t="shared" si="225"/>
        <v>144</v>
      </c>
      <c r="AR140" s="18">
        <f>Design!$N$68</f>
        <v>2.5</v>
      </c>
      <c r="AS140" s="18">
        <f t="shared" si="176"/>
        <v>154</v>
      </c>
      <c r="AT140" s="18">
        <v>0</v>
      </c>
      <c r="AU140" s="16">
        <f t="shared" si="226"/>
        <v>11550</v>
      </c>
      <c r="AV140" s="19" t="str">
        <f t="shared" si="227"/>
        <v>N/A</v>
      </c>
      <c r="AW140" s="68">
        <f t="shared" si="177"/>
        <v>144</v>
      </c>
      <c r="AX140" s="18">
        <f>'Ohio Intensities'!J140</f>
        <v>0.91844350088296201</v>
      </c>
      <c r="AY140" s="17">
        <f>Design!$I$24*'Area A'!AX140*Design!$I$23</f>
        <v>1.5797228215186956</v>
      </c>
      <c r="AZ140" s="18">
        <v>0</v>
      </c>
      <c r="BA140" s="18">
        <v>0</v>
      </c>
      <c r="BB140" s="18">
        <f>Design!$I$22</f>
        <v>10</v>
      </c>
      <c r="BC140" s="18">
        <f t="shared" si="178"/>
        <v>1.5797228215186956</v>
      </c>
      <c r="BD140" s="18">
        <f t="shared" si="179"/>
        <v>144</v>
      </c>
      <c r="BE140" s="18">
        <f t="shared" si="180"/>
        <v>1.5797228215186956</v>
      </c>
      <c r="BF140" s="18">
        <f t="shared" si="181"/>
        <v>154</v>
      </c>
      <c r="BG140" s="18">
        <v>0</v>
      </c>
      <c r="BH140" s="18" t="str">
        <f t="shared" si="228"/>
        <v>N/A</v>
      </c>
      <c r="BI140" s="18">
        <f t="shared" si="182"/>
        <v>-0.15797228215186956</v>
      </c>
      <c r="BJ140" s="16">
        <f t="shared" si="183"/>
        <v>24.327731451387915</v>
      </c>
      <c r="BK140" s="17">
        <f>(Design!$N$69-'Area A'!BJ140)/'Area A'!BI140</f>
        <v>135.95886036982046</v>
      </c>
      <c r="BL140" s="18">
        <v>0</v>
      </c>
      <c r="BM140" s="18">
        <v>0</v>
      </c>
      <c r="BN140" s="18">
        <f t="shared" si="184"/>
        <v>135.95886036982046</v>
      </c>
      <c r="BO140" s="18">
        <f t="shared" si="229"/>
        <v>144</v>
      </c>
      <c r="BP140" s="18">
        <f>Design!$N$69</f>
        <v>2.85</v>
      </c>
      <c r="BQ140" s="18">
        <f t="shared" si="185"/>
        <v>154</v>
      </c>
      <c r="BR140" s="18">
        <v>0</v>
      </c>
      <c r="BS140" s="16">
        <f t="shared" si="186"/>
        <v>13167</v>
      </c>
      <c r="BT140" s="19" t="str">
        <f t="shared" si="230"/>
        <v>N/A</v>
      </c>
      <c r="BU140" s="68">
        <f t="shared" si="187"/>
        <v>144</v>
      </c>
      <c r="BV140" s="18">
        <f>'Ohio Intensities'!N140</f>
        <v>1.1133852420774759</v>
      </c>
      <c r="BW140" s="17">
        <f>Design!$I$24*'Area A'!BV140*Design!$I$23</f>
        <v>1.9150226163732598</v>
      </c>
      <c r="BX140" s="18">
        <v>0</v>
      </c>
      <c r="BY140" s="18">
        <v>0</v>
      </c>
      <c r="BZ140" s="18">
        <f>Design!$I$22</f>
        <v>10</v>
      </c>
      <c r="CA140" s="18">
        <f t="shared" si="188"/>
        <v>1.9150226163732598</v>
      </c>
      <c r="CB140" s="18">
        <f t="shared" si="189"/>
        <v>144</v>
      </c>
      <c r="CC140" s="18">
        <f t="shared" si="190"/>
        <v>1.9150226163732598</v>
      </c>
      <c r="CD140" s="18">
        <f t="shared" si="191"/>
        <v>154</v>
      </c>
      <c r="CE140" s="18">
        <v>0</v>
      </c>
      <c r="CF140" s="18" t="str">
        <f t="shared" si="231"/>
        <v>N/A</v>
      </c>
      <c r="CG140" s="18">
        <f t="shared" si="192"/>
        <v>-0.19150226163732598</v>
      </c>
      <c r="CH140" s="16">
        <f t="shared" si="193"/>
        <v>29.491348292148199</v>
      </c>
      <c r="CI140" s="17">
        <f>(Design!$N$70-'Area A'!CH140)/'Area A'!CG140</f>
        <v>139.11766923464623</v>
      </c>
      <c r="CJ140" s="18">
        <v>0</v>
      </c>
      <c r="CK140" s="18">
        <v>0</v>
      </c>
      <c r="CL140" s="18">
        <f t="shared" si="194"/>
        <v>139.11766923464623</v>
      </c>
      <c r="CM140" s="18">
        <f t="shared" si="232"/>
        <v>144</v>
      </c>
      <c r="CN140" s="18">
        <f>Design!$N$70</f>
        <v>2.85</v>
      </c>
      <c r="CO140" s="18">
        <f t="shared" si="195"/>
        <v>154</v>
      </c>
      <c r="CP140" s="18">
        <v>0</v>
      </c>
      <c r="CQ140" s="16">
        <f t="shared" si="196"/>
        <v>13167.000000000002</v>
      </c>
      <c r="CR140" s="19" t="str">
        <f t="shared" si="233"/>
        <v>N/A</v>
      </c>
      <c r="CS140" s="68">
        <f t="shared" si="197"/>
        <v>144</v>
      </c>
      <c r="CT140" s="18">
        <f>'Ohio Intensities'!R140</f>
        <v>1.2743461627968828</v>
      </c>
      <c r="CU140" s="17">
        <f>Design!$I$24*'Area A'!CT140*Design!$I$23</f>
        <v>2.1918754000106397</v>
      </c>
      <c r="CV140" s="18">
        <v>0</v>
      </c>
      <c r="CW140" s="18">
        <v>0</v>
      </c>
      <c r="CX140" s="18">
        <f>Design!$I$22</f>
        <v>10</v>
      </c>
      <c r="CY140" s="18">
        <f t="shared" si="198"/>
        <v>2.1918754000106397</v>
      </c>
      <c r="CZ140" s="18">
        <f t="shared" si="199"/>
        <v>144</v>
      </c>
      <c r="DA140" s="18">
        <f t="shared" si="200"/>
        <v>2.1918754000106397</v>
      </c>
      <c r="DB140" s="18">
        <f t="shared" si="201"/>
        <v>154</v>
      </c>
      <c r="DC140" s="18">
        <v>0</v>
      </c>
      <c r="DD140" s="18" t="str">
        <f t="shared" si="234"/>
        <v>N/A</v>
      </c>
      <c r="DE140" s="18">
        <f t="shared" si="202"/>
        <v>-0.21918754000106397</v>
      </c>
      <c r="DF140" s="16">
        <f t="shared" si="203"/>
        <v>33.754881160163848</v>
      </c>
      <c r="DG140" s="17">
        <f>(Design!$N$71-'Area A'!DF140)/'Area A'!DE140</f>
        <v>140.99743607694958</v>
      </c>
      <c r="DH140" s="18">
        <v>0</v>
      </c>
      <c r="DI140" s="18">
        <v>0</v>
      </c>
      <c r="DJ140" s="18">
        <f t="shared" si="204"/>
        <v>140.99743607694958</v>
      </c>
      <c r="DK140" s="18">
        <f t="shared" si="235"/>
        <v>144</v>
      </c>
      <c r="DL140" s="18">
        <f>Design!$N$71</f>
        <v>2.85</v>
      </c>
      <c r="DM140" s="18">
        <f t="shared" si="205"/>
        <v>154</v>
      </c>
      <c r="DN140" s="18">
        <v>0</v>
      </c>
      <c r="DO140" s="16">
        <f t="shared" si="206"/>
        <v>13167</v>
      </c>
      <c r="DP140" s="19" t="str">
        <f t="shared" si="236"/>
        <v>N/A</v>
      </c>
      <c r="DQ140" s="68">
        <f t="shared" si="207"/>
        <v>144</v>
      </c>
      <c r="DR140" s="18">
        <f>'Ohio Intensities'!V140</f>
        <v>1.4422268143279595</v>
      </c>
      <c r="DS140" s="17">
        <f>Design!$I$24*'Area A'!DR140*Design!$I$23</f>
        <v>2.4806301206440917</v>
      </c>
      <c r="DT140" s="18">
        <v>0</v>
      </c>
      <c r="DU140" s="18">
        <v>0</v>
      </c>
      <c r="DV140" s="18">
        <f>Design!$I$22</f>
        <v>10</v>
      </c>
      <c r="DW140" s="18">
        <f t="shared" si="208"/>
        <v>2.4806301206440917</v>
      </c>
      <c r="DX140" s="18">
        <f t="shared" si="209"/>
        <v>144</v>
      </c>
      <c r="DY140" s="18">
        <f t="shared" si="210"/>
        <v>2.4806301206440917</v>
      </c>
      <c r="DZ140" s="18">
        <f t="shared" si="211"/>
        <v>154</v>
      </c>
      <c r="EA140" s="18">
        <v>0</v>
      </c>
      <c r="EB140" s="18" t="str">
        <f t="shared" si="237"/>
        <v>N/A</v>
      </c>
      <c r="EC140" s="18">
        <f t="shared" si="212"/>
        <v>-0.24806301206440917</v>
      </c>
      <c r="ED140" s="16">
        <f t="shared" si="213"/>
        <v>38.201703857919014</v>
      </c>
      <c r="EE140" s="17">
        <f>(Design!$N$72-'Area A'!ED140)/'Area A'!EC140</f>
        <v>142.5109836557979</v>
      </c>
      <c r="EF140" s="18">
        <v>0</v>
      </c>
      <c r="EG140" s="18">
        <v>0</v>
      </c>
      <c r="EH140" s="18">
        <f t="shared" si="214"/>
        <v>142.5109836557979</v>
      </c>
      <c r="EI140" s="18">
        <f t="shared" si="238"/>
        <v>144</v>
      </c>
      <c r="EJ140" s="18">
        <f>Design!$N$72</f>
        <v>2.85</v>
      </c>
      <c r="EK140" s="18">
        <f t="shared" si="215"/>
        <v>154</v>
      </c>
      <c r="EL140" s="18">
        <v>0</v>
      </c>
      <c r="EM140" s="16">
        <f t="shared" si="216"/>
        <v>13167.000000000002</v>
      </c>
      <c r="EN140" s="19" t="str">
        <f t="shared" si="239"/>
        <v>N/A</v>
      </c>
      <c r="EO140" s="19">
        <f t="shared" si="217"/>
        <v>144</v>
      </c>
    </row>
    <row r="141" spans="1:145" x14ac:dyDescent="0.25">
      <c r="A141" s="68">
        <f t="shared" si="159"/>
        <v>145</v>
      </c>
      <c r="B141" s="18">
        <f>'Ohio Intensities'!B141</f>
        <v>0.6101143577191408</v>
      </c>
      <c r="C141" s="17">
        <f>Design!$I$24*'Area A'!B141*Design!$I$23</f>
        <v>1.0493966952769229</v>
      </c>
      <c r="D141" s="18">
        <v>0</v>
      </c>
      <c r="E141" s="18">
        <v>0</v>
      </c>
      <c r="F141" s="18">
        <f>Design!$I$22</f>
        <v>10</v>
      </c>
      <c r="G141" s="18">
        <f t="shared" si="162"/>
        <v>1.0493966952769229</v>
      </c>
      <c r="H141" s="18">
        <f t="shared" si="163"/>
        <v>145</v>
      </c>
      <c r="I141" s="18">
        <f t="shared" si="164"/>
        <v>1.0493966952769229</v>
      </c>
      <c r="J141" s="18">
        <f t="shared" si="165"/>
        <v>155</v>
      </c>
      <c r="K141" s="18">
        <v>0</v>
      </c>
      <c r="L141" s="18" t="str">
        <f t="shared" si="220"/>
        <v>N/A</v>
      </c>
      <c r="M141" s="18">
        <f t="shared" si="166"/>
        <v>-0.10493966952769229</v>
      </c>
      <c r="N141" s="16">
        <f t="shared" si="167"/>
        <v>16.265648776792304</v>
      </c>
      <c r="O141" s="17">
        <f>(Design!$N$67-'Area A'!N141)/'Area A'!M141</f>
        <v>135.46496611599267</v>
      </c>
      <c r="P141" s="18">
        <v>0</v>
      </c>
      <c r="Q141" s="18">
        <v>0</v>
      </c>
      <c r="R141" s="18">
        <f t="shared" si="168"/>
        <v>135.46496611599267</v>
      </c>
      <c r="S141" s="18">
        <f t="shared" si="221"/>
        <v>145</v>
      </c>
      <c r="T141" s="18">
        <f>Design!$N$67</f>
        <v>2.0499999999999998</v>
      </c>
      <c r="U141" s="18">
        <f t="shared" si="218"/>
        <v>155</v>
      </c>
      <c r="V141" s="18">
        <v>0</v>
      </c>
      <c r="W141" s="16">
        <f t="shared" si="222"/>
        <v>9532.5</v>
      </c>
      <c r="X141" s="19" t="str">
        <f t="shared" si="223"/>
        <v>N/A</v>
      </c>
      <c r="Y141" s="68">
        <f t="shared" si="219"/>
        <v>145</v>
      </c>
      <c r="Z141" s="18">
        <f>'Ohio Intensities'!F141</f>
        <v>0.77838176541960158</v>
      </c>
      <c r="AA141" s="17">
        <f>Design!$I$24*'Area A'!Z141*Design!$I$23</f>
        <v>1.3388166365217156</v>
      </c>
      <c r="AB141" s="18">
        <v>0</v>
      </c>
      <c r="AC141" s="18">
        <v>0</v>
      </c>
      <c r="AD141" s="18">
        <f>Design!$I$22</f>
        <v>10</v>
      </c>
      <c r="AE141" s="18">
        <f t="shared" si="169"/>
        <v>1.3388166365217156</v>
      </c>
      <c r="AF141" s="18">
        <f t="shared" si="170"/>
        <v>145</v>
      </c>
      <c r="AG141" s="18">
        <f t="shared" si="171"/>
        <v>1.3388166365217156</v>
      </c>
      <c r="AH141" s="18">
        <f t="shared" si="172"/>
        <v>155</v>
      </c>
      <c r="AI141" s="18">
        <v>0</v>
      </c>
      <c r="AJ141" s="18" t="str">
        <f t="shared" si="224"/>
        <v>N/A</v>
      </c>
      <c r="AK141" s="18">
        <f t="shared" si="173"/>
        <v>-0.13388166365217155</v>
      </c>
      <c r="AL141" s="16">
        <f t="shared" si="174"/>
        <v>20.751657866086592</v>
      </c>
      <c r="AM141" s="17">
        <f>(Design!$N$68-'Area A'!AL141)/'Area A'!AK141</f>
        <v>136.32679314103035</v>
      </c>
      <c r="AN141" s="18">
        <v>0</v>
      </c>
      <c r="AO141" s="18">
        <v>0</v>
      </c>
      <c r="AP141" s="18">
        <f t="shared" si="175"/>
        <v>136.32679314103035</v>
      </c>
      <c r="AQ141" s="18">
        <f t="shared" si="225"/>
        <v>145</v>
      </c>
      <c r="AR141" s="18">
        <f>Design!$N$68</f>
        <v>2.5</v>
      </c>
      <c r="AS141" s="18">
        <f t="shared" si="176"/>
        <v>155</v>
      </c>
      <c r="AT141" s="18">
        <v>0</v>
      </c>
      <c r="AU141" s="16">
        <f t="shared" si="226"/>
        <v>11625</v>
      </c>
      <c r="AV141" s="19" t="str">
        <f t="shared" si="227"/>
        <v>N/A</v>
      </c>
      <c r="AW141" s="68">
        <f t="shared" si="177"/>
        <v>145</v>
      </c>
      <c r="AX141" s="18">
        <f>'Ohio Intensities'!J141</f>
        <v>0.9134837443311965</v>
      </c>
      <c r="AY141" s="17">
        <f>Design!$I$24*'Area A'!AX141*Design!$I$23</f>
        <v>1.5711920402496589</v>
      </c>
      <c r="AZ141" s="18">
        <v>0</v>
      </c>
      <c r="BA141" s="18">
        <v>0</v>
      </c>
      <c r="BB141" s="18">
        <f>Design!$I$22</f>
        <v>10</v>
      </c>
      <c r="BC141" s="18">
        <f t="shared" si="178"/>
        <v>1.5711920402496589</v>
      </c>
      <c r="BD141" s="18">
        <f t="shared" si="179"/>
        <v>145</v>
      </c>
      <c r="BE141" s="18">
        <f t="shared" si="180"/>
        <v>1.5711920402496589</v>
      </c>
      <c r="BF141" s="18">
        <f t="shared" si="181"/>
        <v>155</v>
      </c>
      <c r="BG141" s="18">
        <v>0</v>
      </c>
      <c r="BH141" s="18" t="str">
        <f t="shared" si="228"/>
        <v>N/A</v>
      </c>
      <c r="BI141" s="18">
        <f t="shared" si="182"/>
        <v>-0.15711920402496588</v>
      </c>
      <c r="BJ141" s="16">
        <f t="shared" si="183"/>
        <v>24.35347662386971</v>
      </c>
      <c r="BK141" s="17">
        <f>(Design!$N$69-'Area A'!BJ141)/'Area A'!BI141</f>
        <v>136.86090607009984</v>
      </c>
      <c r="BL141" s="18">
        <v>0</v>
      </c>
      <c r="BM141" s="18">
        <v>0</v>
      </c>
      <c r="BN141" s="18">
        <f t="shared" si="184"/>
        <v>136.86090607009984</v>
      </c>
      <c r="BO141" s="18">
        <f t="shared" si="229"/>
        <v>145</v>
      </c>
      <c r="BP141" s="18">
        <f>Design!$N$69</f>
        <v>2.85</v>
      </c>
      <c r="BQ141" s="18">
        <f t="shared" si="185"/>
        <v>155</v>
      </c>
      <c r="BR141" s="18">
        <v>0</v>
      </c>
      <c r="BS141" s="16">
        <f t="shared" si="186"/>
        <v>13252.5</v>
      </c>
      <c r="BT141" s="19" t="str">
        <f t="shared" si="230"/>
        <v>N/A</v>
      </c>
      <c r="BU141" s="68">
        <f t="shared" si="187"/>
        <v>145</v>
      </c>
      <c r="BV141" s="18">
        <f>'Ohio Intensities'!N141</f>
        <v>1.107593550997348</v>
      </c>
      <c r="BW141" s="17">
        <f>Design!$I$24*'Area A'!BV141*Design!$I$23</f>
        <v>1.9050609077154399</v>
      </c>
      <c r="BX141" s="18">
        <v>0</v>
      </c>
      <c r="BY141" s="18">
        <v>0</v>
      </c>
      <c r="BZ141" s="18">
        <f>Design!$I$22</f>
        <v>10</v>
      </c>
      <c r="CA141" s="18">
        <f t="shared" si="188"/>
        <v>1.9050609077154399</v>
      </c>
      <c r="CB141" s="18">
        <f t="shared" si="189"/>
        <v>145</v>
      </c>
      <c r="CC141" s="18">
        <f t="shared" si="190"/>
        <v>1.9050609077154399</v>
      </c>
      <c r="CD141" s="18">
        <f t="shared" si="191"/>
        <v>155</v>
      </c>
      <c r="CE141" s="18">
        <v>0</v>
      </c>
      <c r="CF141" s="18" t="str">
        <f t="shared" si="231"/>
        <v>N/A</v>
      </c>
      <c r="CG141" s="18">
        <f t="shared" si="192"/>
        <v>-0.19050609077154398</v>
      </c>
      <c r="CH141" s="16">
        <f t="shared" si="193"/>
        <v>29.52844406958932</v>
      </c>
      <c r="CI141" s="17">
        <f>(Design!$N$70-'Area A'!CH141)/'Area A'!CG141</f>
        <v>140.03984839299582</v>
      </c>
      <c r="CJ141" s="18">
        <v>0</v>
      </c>
      <c r="CK141" s="18">
        <v>0</v>
      </c>
      <c r="CL141" s="18">
        <f t="shared" si="194"/>
        <v>140.03984839299582</v>
      </c>
      <c r="CM141" s="18">
        <f t="shared" si="232"/>
        <v>145</v>
      </c>
      <c r="CN141" s="18">
        <f>Design!$N$70</f>
        <v>2.85</v>
      </c>
      <c r="CO141" s="18">
        <f t="shared" si="195"/>
        <v>155</v>
      </c>
      <c r="CP141" s="18">
        <v>0</v>
      </c>
      <c r="CQ141" s="16">
        <f t="shared" si="196"/>
        <v>13252.5</v>
      </c>
      <c r="CR141" s="19" t="str">
        <f t="shared" si="233"/>
        <v>N/A</v>
      </c>
      <c r="CS141" s="68">
        <f t="shared" si="197"/>
        <v>145</v>
      </c>
      <c r="CT141" s="18">
        <f>'Ohio Intensities'!R141</f>
        <v>1.2679433509771458</v>
      </c>
      <c r="CU141" s="17">
        <f>Design!$I$24*'Area A'!CT141*Design!$I$23</f>
        <v>2.1808625636806922</v>
      </c>
      <c r="CV141" s="18">
        <v>0</v>
      </c>
      <c r="CW141" s="18">
        <v>0</v>
      </c>
      <c r="CX141" s="18">
        <f>Design!$I$22</f>
        <v>10</v>
      </c>
      <c r="CY141" s="18">
        <f t="shared" si="198"/>
        <v>2.1808625636806922</v>
      </c>
      <c r="CZ141" s="18">
        <f t="shared" si="199"/>
        <v>145</v>
      </c>
      <c r="DA141" s="18">
        <f t="shared" si="200"/>
        <v>2.1808625636806922</v>
      </c>
      <c r="DB141" s="18">
        <f t="shared" si="201"/>
        <v>155</v>
      </c>
      <c r="DC141" s="18">
        <v>0</v>
      </c>
      <c r="DD141" s="18" t="str">
        <f t="shared" si="234"/>
        <v>N/A</v>
      </c>
      <c r="DE141" s="18">
        <f t="shared" si="202"/>
        <v>-0.21808625636806922</v>
      </c>
      <c r="DF141" s="16">
        <f t="shared" si="203"/>
        <v>33.80336973705073</v>
      </c>
      <c r="DG141" s="17">
        <f>(Design!$N$71-'Area A'!DF141)/'Area A'!DE141</f>
        <v>141.93177622715487</v>
      </c>
      <c r="DH141" s="18">
        <v>0</v>
      </c>
      <c r="DI141" s="18">
        <v>0</v>
      </c>
      <c r="DJ141" s="18">
        <f t="shared" si="204"/>
        <v>141.93177622715487</v>
      </c>
      <c r="DK141" s="18">
        <f t="shared" si="235"/>
        <v>145</v>
      </c>
      <c r="DL141" s="18">
        <f>Design!$N$71</f>
        <v>2.85</v>
      </c>
      <c r="DM141" s="18">
        <f t="shared" si="205"/>
        <v>155</v>
      </c>
      <c r="DN141" s="18">
        <v>0</v>
      </c>
      <c r="DO141" s="16">
        <f t="shared" si="206"/>
        <v>13252.5</v>
      </c>
      <c r="DP141" s="19" t="str">
        <f t="shared" si="236"/>
        <v>N/A</v>
      </c>
      <c r="DQ141" s="68">
        <f t="shared" si="207"/>
        <v>145</v>
      </c>
      <c r="DR141" s="18">
        <f>'Ohio Intensities'!V141</f>
        <v>1.4352280909546451</v>
      </c>
      <c r="DS141" s="17">
        <f>Design!$I$24*'Area A'!DR141*Design!$I$23</f>
        <v>2.468592316441991</v>
      </c>
      <c r="DT141" s="18">
        <v>0</v>
      </c>
      <c r="DU141" s="18">
        <v>0</v>
      </c>
      <c r="DV141" s="18">
        <f>Design!$I$22</f>
        <v>10</v>
      </c>
      <c r="DW141" s="18">
        <f t="shared" si="208"/>
        <v>2.468592316441991</v>
      </c>
      <c r="DX141" s="18">
        <f t="shared" si="209"/>
        <v>145</v>
      </c>
      <c r="DY141" s="18">
        <f t="shared" si="210"/>
        <v>2.468592316441991</v>
      </c>
      <c r="DZ141" s="18">
        <f t="shared" si="211"/>
        <v>155</v>
      </c>
      <c r="EA141" s="18">
        <v>0</v>
      </c>
      <c r="EB141" s="18" t="str">
        <f t="shared" si="237"/>
        <v>N/A</v>
      </c>
      <c r="EC141" s="18">
        <f t="shared" si="212"/>
        <v>-0.2468592316441991</v>
      </c>
      <c r="ED141" s="16">
        <f t="shared" si="213"/>
        <v>38.263180904850863</v>
      </c>
      <c r="EE141" s="17">
        <f>(Design!$N$72-'Area A'!ED141)/'Area A'!EC141</f>
        <v>143.45495879972708</v>
      </c>
      <c r="EF141" s="18">
        <v>0</v>
      </c>
      <c r="EG141" s="18">
        <v>0</v>
      </c>
      <c r="EH141" s="18">
        <f t="shared" si="214"/>
        <v>143.45495879972708</v>
      </c>
      <c r="EI141" s="18">
        <f t="shared" si="238"/>
        <v>145</v>
      </c>
      <c r="EJ141" s="18">
        <f>Design!$N$72</f>
        <v>2.85</v>
      </c>
      <c r="EK141" s="18">
        <f t="shared" si="215"/>
        <v>155</v>
      </c>
      <c r="EL141" s="18">
        <v>0</v>
      </c>
      <c r="EM141" s="16">
        <f t="shared" si="216"/>
        <v>13252.500000000002</v>
      </c>
      <c r="EN141" s="19" t="str">
        <f t="shared" si="239"/>
        <v>N/A</v>
      </c>
      <c r="EO141" s="19">
        <f t="shared" si="217"/>
        <v>145</v>
      </c>
    </row>
    <row r="142" spans="1:145" x14ac:dyDescent="0.25">
      <c r="A142" s="68">
        <f t="shared" si="159"/>
        <v>146</v>
      </c>
      <c r="B142" s="18">
        <f>'Ohio Intensities'!B142</f>
        <v>0.60673160161693429</v>
      </c>
      <c r="C142" s="17">
        <f>Design!$I$24*'Area A'!B142*Design!$I$23</f>
        <v>1.0435783547811277</v>
      </c>
      <c r="D142" s="18">
        <v>0</v>
      </c>
      <c r="E142" s="18">
        <v>0</v>
      </c>
      <c r="F142" s="18">
        <f>Design!$I$22</f>
        <v>10</v>
      </c>
      <c r="G142" s="18">
        <f t="shared" si="162"/>
        <v>1.0435783547811277</v>
      </c>
      <c r="H142" s="18">
        <f t="shared" si="163"/>
        <v>146</v>
      </c>
      <c r="I142" s="18">
        <f t="shared" si="164"/>
        <v>1.0435783547811277</v>
      </c>
      <c r="J142" s="18">
        <f t="shared" si="165"/>
        <v>156</v>
      </c>
      <c r="K142" s="18">
        <v>0</v>
      </c>
      <c r="L142" s="18" t="str">
        <f t="shared" si="220"/>
        <v>N/A</v>
      </c>
      <c r="M142" s="18">
        <f t="shared" si="166"/>
        <v>-0.10435783547811277</v>
      </c>
      <c r="N142" s="16">
        <f t="shared" si="167"/>
        <v>16.279822334585592</v>
      </c>
      <c r="O142" s="17">
        <f>(Design!$N$67-'Area A'!N142)/'Area A'!M142</f>
        <v>136.35605097970864</v>
      </c>
      <c r="P142" s="18">
        <v>0</v>
      </c>
      <c r="Q142" s="18">
        <v>0</v>
      </c>
      <c r="R142" s="18">
        <f t="shared" si="168"/>
        <v>136.35605097970864</v>
      </c>
      <c r="S142" s="18">
        <f t="shared" si="221"/>
        <v>146</v>
      </c>
      <c r="T142" s="18">
        <f>Design!$N$67</f>
        <v>2.0499999999999998</v>
      </c>
      <c r="U142" s="18">
        <f t="shared" si="218"/>
        <v>156</v>
      </c>
      <c r="V142" s="18">
        <v>0</v>
      </c>
      <c r="W142" s="16">
        <f t="shared" si="222"/>
        <v>9593.9999999999982</v>
      </c>
      <c r="X142" s="19" t="str">
        <f t="shared" si="223"/>
        <v>N/A</v>
      </c>
      <c r="Y142" s="68">
        <f t="shared" si="219"/>
        <v>146</v>
      </c>
      <c r="Z142" s="18">
        <f>'Ohio Intensities'!F142</f>
        <v>0.77414036066497316</v>
      </c>
      <c r="AA142" s="17">
        <f>Design!$I$24*'Area A'!Z142*Design!$I$23</f>
        <v>1.3315214203437546</v>
      </c>
      <c r="AB142" s="18">
        <v>0</v>
      </c>
      <c r="AC142" s="18">
        <v>0</v>
      </c>
      <c r="AD142" s="18">
        <f>Design!$I$22</f>
        <v>10</v>
      </c>
      <c r="AE142" s="18">
        <f t="shared" si="169"/>
        <v>1.3315214203437546</v>
      </c>
      <c r="AF142" s="18">
        <f t="shared" si="170"/>
        <v>146</v>
      </c>
      <c r="AG142" s="18">
        <f t="shared" si="171"/>
        <v>1.3315214203437546</v>
      </c>
      <c r="AH142" s="18">
        <f t="shared" si="172"/>
        <v>156</v>
      </c>
      <c r="AI142" s="18">
        <v>0</v>
      </c>
      <c r="AJ142" s="18" t="str">
        <f t="shared" si="224"/>
        <v>N/A</v>
      </c>
      <c r="AK142" s="18">
        <f t="shared" si="173"/>
        <v>-0.13315214203437548</v>
      </c>
      <c r="AL142" s="16">
        <f t="shared" si="174"/>
        <v>20.771734157362573</v>
      </c>
      <c r="AM142" s="17">
        <f>(Design!$N$68-'Area A'!AL142)/'Area A'!AK142</f>
        <v>137.22448530077284</v>
      </c>
      <c r="AN142" s="18">
        <v>0</v>
      </c>
      <c r="AO142" s="18">
        <v>0</v>
      </c>
      <c r="AP142" s="18">
        <f t="shared" si="175"/>
        <v>137.22448530077284</v>
      </c>
      <c r="AQ142" s="18">
        <f t="shared" si="225"/>
        <v>146</v>
      </c>
      <c r="AR142" s="18">
        <f>Design!$N$68</f>
        <v>2.5</v>
      </c>
      <c r="AS142" s="18">
        <f t="shared" si="176"/>
        <v>156</v>
      </c>
      <c r="AT142" s="18">
        <v>0</v>
      </c>
      <c r="AU142" s="16">
        <f t="shared" si="226"/>
        <v>11700</v>
      </c>
      <c r="AV142" s="19" t="str">
        <f t="shared" si="227"/>
        <v>N/A</v>
      </c>
      <c r="AW142" s="68">
        <f t="shared" si="177"/>
        <v>146</v>
      </c>
      <c r="AX142" s="18">
        <f>'Ohio Intensities'!J142</f>
        <v>0.90858220742838725</v>
      </c>
      <c r="AY142" s="17">
        <f>Design!$I$24*'Area A'!AX142*Design!$I$23</f>
        <v>1.562761396776827</v>
      </c>
      <c r="AZ142" s="18">
        <v>0</v>
      </c>
      <c r="BA142" s="18">
        <v>0</v>
      </c>
      <c r="BB142" s="18">
        <f>Design!$I$22</f>
        <v>10</v>
      </c>
      <c r="BC142" s="18">
        <f t="shared" si="178"/>
        <v>1.562761396776827</v>
      </c>
      <c r="BD142" s="18">
        <f t="shared" si="179"/>
        <v>146</v>
      </c>
      <c r="BE142" s="18">
        <f t="shared" si="180"/>
        <v>1.562761396776827</v>
      </c>
      <c r="BF142" s="18">
        <f t="shared" si="181"/>
        <v>156</v>
      </c>
      <c r="BG142" s="18">
        <v>0</v>
      </c>
      <c r="BH142" s="18" t="str">
        <f t="shared" si="228"/>
        <v>N/A</v>
      </c>
      <c r="BI142" s="18">
        <f t="shared" si="182"/>
        <v>-0.1562761396776827</v>
      </c>
      <c r="BJ142" s="16">
        <f t="shared" si="183"/>
        <v>24.379077789718501</v>
      </c>
      <c r="BK142" s="17">
        <f>(Design!$N$69-'Area A'!BJ142)/'Area A'!BI142</f>
        <v>137.76305093101169</v>
      </c>
      <c r="BL142" s="18">
        <v>0</v>
      </c>
      <c r="BM142" s="18">
        <v>0</v>
      </c>
      <c r="BN142" s="18">
        <f t="shared" si="184"/>
        <v>137.76305093101169</v>
      </c>
      <c r="BO142" s="18">
        <f t="shared" si="229"/>
        <v>146</v>
      </c>
      <c r="BP142" s="18">
        <f>Design!$N$69</f>
        <v>2.85</v>
      </c>
      <c r="BQ142" s="18">
        <f t="shared" si="185"/>
        <v>156</v>
      </c>
      <c r="BR142" s="18">
        <v>0</v>
      </c>
      <c r="BS142" s="16">
        <f t="shared" si="186"/>
        <v>13338</v>
      </c>
      <c r="BT142" s="19" t="str">
        <f t="shared" si="230"/>
        <v>N/A</v>
      </c>
      <c r="BU142" s="68">
        <f t="shared" si="187"/>
        <v>146</v>
      </c>
      <c r="BV142" s="18">
        <f>'Ohio Intensities'!N142</f>
        <v>1.1018687076154723</v>
      </c>
      <c r="BW142" s="17">
        <f>Design!$I$24*'Area A'!BV142*Design!$I$23</f>
        <v>1.8952141770986135</v>
      </c>
      <c r="BX142" s="18">
        <v>0</v>
      </c>
      <c r="BY142" s="18">
        <v>0</v>
      </c>
      <c r="BZ142" s="18">
        <f>Design!$I$22</f>
        <v>10</v>
      </c>
      <c r="CA142" s="18">
        <f t="shared" si="188"/>
        <v>1.8952141770986135</v>
      </c>
      <c r="CB142" s="18">
        <f t="shared" si="189"/>
        <v>146</v>
      </c>
      <c r="CC142" s="18">
        <f t="shared" si="190"/>
        <v>1.8952141770986135</v>
      </c>
      <c r="CD142" s="18">
        <f t="shared" si="191"/>
        <v>156</v>
      </c>
      <c r="CE142" s="18">
        <v>0</v>
      </c>
      <c r="CF142" s="18" t="str">
        <f t="shared" si="231"/>
        <v>N/A</v>
      </c>
      <c r="CG142" s="18">
        <f t="shared" si="192"/>
        <v>-0.18952141770986136</v>
      </c>
      <c r="CH142" s="16">
        <f t="shared" si="193"/>
        <v>29.56534116273837</v>
      </c>
      <c r="CI142" s="17">
        <f>(Design!$N$70-'Area A'!CH142)/'Area A'!CG142</f>
        <v>140.96212177790338</v>
      </c>
      <c r="CJ142" s="18">
        <v>0</v>
      </c>
      <c r="CK142" s="18">
        <v>0</v>
      </c>
      <c r="CL142" s="18">
        <f t="shared" si="194"/>
        <v>140.96212177790338</v>
      </c>
      <c r="CM142" s="18">
        <f t="shared" si="232"/>
        <v>146</v>
      </c>
      <c r="CN142" s="18">
        <f>Design!$N$70</f>
        <v>2.85</v>
      </c>
      <c r="CO142" s="18">
        <f t="shared" si="195"/>
        <v>156</v>
      </c>
      <c r="CP142" s="18">
        <v>0</v>
      </c>
      <c r="CQ142" s="16">
        <f t="shared" si="196"/>
        <v>13338</v>
      </c>
      <c r="CR142" s="19" t="str">
        <f t="shared" si="233"/>
        <v>N/A</v>
      </c>
      <c r="CS142" s="68">
        <f t="shared" si="197"/>
        <v>146</v>
      </c>
      <c r="CT142" s="18">
        <f>'Ohio Intensities'!R142</f>
        <v>1.2616133798204487</v>
      </c>
      <c r="CU142" s="17">
        <f>Design!$I$24*'Area A'!CT142*Design!$I$23</f>
        <v>2.169975013291173</v>
      </c>
      <c r="CV142" s="18">
        <v>0</v>
      </c>
      <c r="CW142" s="18">
        <v>0</v>
      </c>
      <c r="CX142" s="18">
        <f>Design!$I$22</f>
        <v>10</v>
      </c>
      <c r="CY142" s="18">
        <f t="shared" si="198"/>
        <v>2.169975013291173</v>
      </c>
      <c r="CZ142" s="18">
        <f t="shared" si="199"/>
        <v>146</v>
      </c>
      <c r="DA142" s="18">
        <f t="shared" si="200"/>
        <v>2.169975013291173</v>
      </c>
      <c r="DB142" s="18">
        <f t="shared" si="201"/>
        <v>156</v>
      </c>
      <c r="DC142" s="18">
        <v>0</v>
      </c>
      <c r="DD142" s="18" t="str">
        <f t="shared" si="234"/>
        <v>N/A</v>
      </c>
      <c r="DE142" s="18">
        <f t="shared" si="202"/>
        <v>-0.2169975013291173</v>
      </c>
      <c r="DF142" s="16">
        <f t="shared" si="203"/>
        <v>33.851610207342297</v>
      </c>
      <c r="DG142" s="17">
        <f>(Design!$N$71-'Area A'!DF142)/'Area A'!DE142</f>
        <v>142.86620821648336</v>
      </c>
      <c r="DH142" s="18">
        <v>0</v>
      </c>
      <c r="DI142" s="18">
        <v>0</v>
      </c>
      <c r="DJ142" s="18">
        <f t="shared" si="204"/>
        <v>142.86620821648336</v>
      </c>
      <c r="DK142" s="18">
        <f t="shared" si="235"/>
        <v>146</v>
      </c>
      <c r="DL142" s="18">
        <f>Design!$N$71</f>
        <v>2.85</v>
      </c>
      <c r="DM142" s="18">
        <f t="shared" si="205"/>
        <v>156</v>
      </c>
      <c r="DN142" s="18">
        <v>0</v>
      </c>
      <c r="DO142" s="16">
        <f t="shared" si="206"/>
        <v>13338</v>
      </c>
      <c r="DP142" s="19" t="str">
        <f t="shared" si="236"/>
        <v>N/A</v>
      </c>
      <c r="DQ142" s="68">
        <f t="shared" si="207"/>
        <v>146</v>
      </c>
      <c r="DR142" s="18">
        <f>'Ohio Intensities'!V142</f>
        <v>1.4283078688270279</v>
      </c>
      <c r="DS142" s="17">
        <f>Design!$I$24*'Area A'!DR142*Design!$I$23</f>
        <v>2.4566895343824893</v>
      </c>
      <c r="DT142" s="18">
        <v>0</v>
      </c>
      <c r="DU142" s="18">
        <v>0</v>
      </c>
      <c r="DV142" s="18">
        <f>Design!$I$22</f>
        <v>10</v>
      </c>
      <c r="DW142" s="18">
        <f t="shared" si="208"/>
        <v>2.4566895343824893</v>
      </c>
      <c r="DX142" s="18">
        <f t="shared" si="209"/>
        <v>146</v>
      </c>
      <c r="DY142" s="18">
        <f t="shared" si="210"/>
        <v>2.4566895343824893</v>
      </c>
      <c r="DZ142" s="18">
        <f t="shared" si="211"/>
        <v>156</v>
      </c>
      <c r="EA142" s="18">
        <v>0</v>
      </c>
      <c r="EB142" s="18" t="str">
        <f t="shared" si="237"/>
        <v>N/A</v>
      </c>
      <c r="EC142" s="18">
        <f t="shared" si="212"/>
        <v>-0.24566895343824893</v>
      </c>
      <c r="ED142" s="16">
        <f t="shared" si="213"/>
        <v>38.324356736366838</v>
      </c>
      <c r="EE142" s="17">
        <f>(Design!$N$72-'Area A'!ED142)/'Area A'!EC142</f>
        <v>144.39902250523338</v>
      </c>
      <c r="EF142" s="18">
        <v>0</v>
      </c>
      <c r="EG142" s="18">
        <v>0</v>
      </c>
      <c r="EH142" s="18">
        <f t="shared" si="214"/>
        <v>144.39902250523338</v>
      </c>
      <c r="EI142" s="18">
        <f t="shared" si="238"/>
        <v>146</v>
      </c>
      <c r="EJ142" s="18">
        <f>Design!$N$72</f>
        <v>2.85</v>
      </c>
      <c r="EK142" s="18">
        <f t="shared" si="215"/>
        <v>156</v>
      </c>
      <c r="EL142" s="18">
        <v>0</v>
      </c>
      <c r="EM142" s="16">
        <f t="shared" si="216"/>
        <v>13338</v>
      </c>
      <c r="EN142" s="19" t="str">
        <f t="shared" si="239"/>
        <v>N/A</v>
      </c>
      <c r="EO142" s="19">
        <f t="shared" si="217"/>
        <v>146</v>
      </c>
    </row>
    <row r="143" spans="1:145" x14ac:dyDescent="0.25">
      <c r="A143" s="68">
        <f t="shared" si="159"/>
        <v>147</v>
      </c>
      <c r="B143" s="18">
        <f>'Ohio Intensities'!B143</f>
        <v>0.60338917497345668</v>
      </c>
      <c r="C143" s="17">
        <f>Design!$I$24*'Area A'!B143*Design!$I$23</f>
        <v>1.0378293809543462</v>
      </c>
      <c r="D143" s="18">
        <v>0</v>
      </c>
      <c r="E143" s="18">
        <v>0</v>
      </c>
      <c r="F143" s="18">
        <f>Design!$I$22</f>
        <v>10</v>
      </c>
      <c r="G143" s="18">
        <f t="shared" si="162"/>
        <v>1.0378293809543462</v>
      </c>
      <c r="H143" s="18">
        <f t="shared" si="163"/>
        <v>147</v>
      </c>
      <c r="I143" s="18">
        <f t="shared" si="164"/>
        <v>1.0378293809543462</v>
      </c>
      <c r="J143" s="18">
        <f t="shared" si="165"/>
        <v>157</v>
      </c>
      <c r="K143" s="18">
        <v>0</v>
      </c>
      <c r="L143" s="18" t="str">
        <f t="shared" si="220"/>
        <v>N/A</v>
      </c>
      <c r="M143" s="18">
        <f t="shared" si="166"/>
        <v>-0.10378293809543462</v>
      </c>
      <c r="N143" s="16">
        <f t="shared" si="167"/>
        <v>16.293921280983238</v>
      </c>
      <c r="O143" s="17">
        <f>(Design!$N$67-'Area A'!N143)/'Area A'!M143</f>
        <v>137.24723487674919</v>
      </c>
      <c r="P143" s="18">
        <v>0</v>
      </c>
      <c r="Q143" s="18">
        <v>0</v>
      </c>
      <c r="R143" s="18">
        <f t="shared" si="168"/>
        <v>137.24723487674919</v>
      </c>
      <c r="S143" s="18">
        <f t="shared" si="221"/>
        <v>147</v>
      </c>
      <c r="T143" s="18">
        <f>Design!$N$67</f>
        <v>2.0499999999999998</v>
      </c>
      <c r="U143" s="18">
        <f t="shared" si="218"/>
        <v>157</v>
      </c>
      <c r="V143" s="18">
        <v>0</v>
      </c>
      <c r="W143" s="16">
        <f t="shared" si="222"/>
        <v>9655.4999999999982</v>
      </c>
      <c r="X143" s="19" t="str">
        <f t="shared" si="223"/>
        <v>N/A</v>
      </c>
      <c r="Y143" s="68">
        <f t="shared" si="219"/>
        <v>147</v>
      </c>
      <c r="Z143" s="18">
        <f>'Ohio Intensities'!F143</f>
        <v>0.76994890549865569</v>
      </c>
      <c r="AA143" s="17">
        <f>Design!$I$24*'Area A'!Z143*Design!$I$23</f>
        <v>1.3243121174576886</v>
      </c>
      <c r="AB143" s="18">
        <v>0</v>
      </c>
      <c r="AC143" s="18">
        <v>0</v>
      </c>
      <c r="AD143" s="18">
        <f>Design!$I$22</f>
        <v>10</v>
      </c>
      <c r="AE143" s="18">
        <f t="shared" si="169"/>
        <v>1.3243121174576886</v>
      </c>
      <c r="AF143" s="18">
        <f t="shared" si="170"/>
        <v>147</v>
      </c>
      <c r="AG143" s="18">
        <f t="shared" si="171"/>
        <v>1.3243121174576886</v>
      </c>
      <c r="AH143" s="18">
        <f t="shared" si="172"/>
        <v>157</v>
      </c>
      <c r="AI143" s="18">
        <v>0</v>
      </c>
      <c r="AJ143" s="18" t="str">
        <f t="shared" si="224"/>
        <v>N/A</v>
      </c>
      <c r="AK143" s="18">
        <f t="shared" si="173"/>
        <v>-0.13243121174576886</v>
      </c>
      <c r="AL143" s="16">
        <f t="shared" si="174"/>
        <v>20.79170024408571</v>
      </c>
      <c r="AM143" s="17">
        <f>(Design!$N$68-'Area A'!AL143)/'Area A'!AK143</f>
        <v>138.1222749754846</v>
      </c>
      <c r="AN143" s="18">
        <v>0</v>
      </c>
      <c r="AO143" s="18">
        <v>0</v>
      </c>
      <c r="AP143" s="18">
        <f t="shared" si="175"/>
        <v>138.1222749754846</v>
      </c>
      <c r="AQ143" s="18">
        <f t="shared" si="225"/>
        <v>147</v>
      </c>
      <c r="AR143" s="18">
        <f>Design!$N$68</f>
        <v>2.5</v>
      </c>
      <c r="AS143" s="18">
        <f t="shared" si="176"/>
        <v>157</v>
      </c>
      <c r="AT143" s="18">
        <v>0</v>
      </c>
      <c r="AU143" s="16">
        <f t="shared" si="226"/>
        <v>11775</v>
      </c>
      <c r="AV143" s="19" t="str">
        <f t="shared" si="227"/>
        <v>N/A</v>
      </c>
      <c r="AW143" s="68">
        <f t="shared" si="177"/>
        <v>147</v>
      </c>
      <c r="AX143" s="18">
        <f>'Ohio Intensities'!J143</f>
        <v>0.90373784243179334</v>
      </c>
      <c r="AY143" s="17">
        <f>Design!$I$24*'Area A'!AX143*Design!$I$23</f>
        <v>1.5544290889826855</v>
      </c>
      <c r="AZ143" s="18">
        <v>0</v>
      </c>
      <c r="BA143" s="18">
        <v>0</v>
      </c>
      <c r="BB143" s="18">
        <f>Design!$I$22</f>
        <v>10</v>
      </c>
      <c r="BC143" s="18">
        <f t="shared" si="178"/>
        <v>1.5544290889826855</v>
      </c>
      <c r="BD143" s="18">
        <f t="shared" si="179"/>
        <v>147</v>
      </c>
      <c r="BE143" s="18">
        <f t="shared" si="180"/>
        <v>1.5544290889826855</v>
      </c>
      <c r="BF143" s="18">
        <f t="shared" si="181"/>
        <v>157</v>
      </c>
      <c r="BG143" s="18">
        <v>0</v>
      </c>
      <c r="BH143" s="18" t="str">
        <f t="shared" si="228"/>
        <v>N/A</v>
      </c>
      <c r="BI143" s="18">
        <f t="shared" si="182"/>
        <v>-0.15544290889826856</v>
      </c>
      <c r="BJ143" s="16">
        <f t="shared" si="183"/>
        <v>24.404536697028167</v>
      </c>
      <c r="BK143" s="17">
        <f>(Design!$N$69-'Area A'!BJ143)/'Area A'!BI143</f>
        <v>138.66529422152533</v>
      </c>
      <c r="BL143" s="18">
        <v>0</v>
      </c>
      <c r="BM143" s="18">
        <v>0</v>
      </c>
      <c r="BN143" s="18">
        <f t="shared" si="184"/>
        <v>138.66529422152533</v>
      </c>
      <c r="BO143" s="18">
        <f t="shared" si="229"/>
        <v>147</v>
      </c>
      <c r="BP143" s="18">
        <f>Design!$N$69</f>
        <v>2.85</v>
      </c>
      <c r="BQ143" s="18">
        <f t="shared" si="185"/>
        <v>157</v>
      </c>
      <c r="BR143" s="18">
        <v>0</v>
      </c>
      <c r="BS143" s="16">
        <f t="shared" si="186"/>
        <v>13423.5</v>
      </c>
      <c r="BT143" s="19" t="str">
        <f t="shared" si="230"/>
        <v>N/A</v>
      </c>
      <c r="BU143" s="68">
        <f t="shared" si="187"/>
        <v>147</v>
      </c>
      <c r="BV143" s="18">
        <f>'Ohio Intensities'!N143</f>
        <v>1.0962095219205017</v>
      </c>
      <c r="BW143" s="17">
        <f>Design!$I$24*'Area A'!BV143*Design!$I$23</f>
        <v>1.885480377703264</v>
      </c>
      <c r="BX143" s="18">
        <v>0</v>
      </c>
      <c r="BY143" s="18">
        <v>0</v>
      </c>
      <c r="BZ143" s="18">
        <f>Design!$I$22</f>
        <v>10</v>
      </c>
      <c r="CA143" s="18">
        <f t="shared" si="188"/>
        <v>1.885480377703264</v>
      </c>
      <c r="CB143" s="18">
        <f t="shared" si="189"/>
        <v>147</v>
      </c>
      <c r="CC143" s="18">
        <f t="shared" si="190"/>
        <v>1.885480377703264</v>
      </c>
      <c r="CD143" s="18">
        <f t="shared" si="191"/>
        <v>157</v>
      </c>
      <c r="CE143" s="18">
        <v>0</v>
      </c>
      <c r="CF143" s="18" t="str">
        <f t="shared" si="231"/>
        <v>N/A</v>
      </c>
      <c r="CG143" s="18">
        <f t="shared" si="192"/>
        <v>-0.18854803777032642</v>
      </c>
      <c r="CH143" s="16">
        <f t="shared" si="193"/>
        <v>29.602041929941247</v>
      </c>
      <c r="CI143" s="17">
        <f>(Design!$N$70-'Area A'!CH143)/'Area A'!CG143</f>
        <v>141.88448867618746</v>
      </c>
      <c r="CJ143" s="18">
        <v>0</v>
      </c>
      <c r="CK143" s="18">
        <v>0</v>
      </c>
      <c r="CL143" s="18">
        <f t="shared" si="194"/>
        <v>141.88448867618746</v>
      </c>
      <c r="CM143" s="18">
        <f t="shared" si="232"/>
        <v>147</v>
      </c>
      <c r="CN143" s="18">
        <f>Design!$N$70</f>
        <v>2.85</v>
      </c>
      <c r="CO143" s="18">
        <f t="shared" si="195"/>
        <v>157</v>
      </c>
      <c r="CP143" s="18">
        <v>0</v>
      </c>
      <c r="CQ143" s="16">
        <f t="shared" si="196"/>
        <v>13423.5</v>
      </c>
      <c r="CR143" s="19" t="str">
        <f t="shared" si="233"/>
        <v>N/A</v>
      </c>
      <c r="CS143" s="68">
        <f t="shared" si="197"/>
        <v>147</v>
      </c>
      <c r="CT143" s="18">
        <f>'Ohio Intensities'!R143</f>
        <v>1.255354963853534</v>
      </c>
      <c r="CU143" s="17">
        <f>Design!$I$24*'Area A'!CT143*Design!$I$23</f>
        <v>2.1592105378280797</v>
      </c>
      <c r="CV143" s="18">
        <v>0</v>
      </c>
      <c r="CW143" s="18">
        <v>0</v>
      </c>
      <c r="CX143" s="18">
        <f>Design!$I$22</f>
        <v>10</v>
      </c>
      <c r="CY143" s="18">
        <f t="shared" si="198"/>
        <v>2.1592105378280797</v>
      </c>
      <c r="CZ143" s="18">
        <f t="shared" si="199"/>
        <v>147</v>
      </c>
      <c r="DA143" s="18">
        <f t="shared" si="200"/>
        <v>2.1592105378280797</v>
      </c>
      <c r="DB143" s="18">
        <f t="shared" si="201"/>
        <v>157</v>
      </c>
      <c r="DC143" s="18">
        <v>0</v>
      </c>
      <c r="DD143" s="18" t="str">
        <f t="shared" si="234"/>
        <v>N/A</v>
      </c>
      <c r="DE143" s="18">
        <f t="shared" si="202"/>
        <v>-0.21592105378280796</v>
      </c>
      <c r="DF143" s="16">
        <f t="shared" si="203"/>
        <v>33.899605443900846</v>
      </c>
      <c r="DG143" s="17">
        <f>(Design!$N$71-'Area A'!DF143)/'Area A'!DE143</f>
        <v>143.80073133180065</v>
      </c>
      <c r="DH143" s="18">
        <v>0</v>
      </c>
      <c r="DI143" s="18">
        <v>0</v>
      </c>
      <c r="DJ143" s="18">
        <f t="shared" si="204"/>
        <v>143.80073133180065</v>
      </c>
      <c r="DK143" s="18">
        <f t="shared" si="235"/>
        <v>147</v>
      </c>
      <c r="DL143" s="18">
        <f>Design!$N$71</f>
        <v>2.85</v>
      </c>
      <c r="DM143" s="18">
        <f t="shared" si="205"/>
        <v>157</v>
      </c>
      <c r="DN143" s="18">
        <v>0</v>
      </c>
      <c r="DO143" s="16">
        <f t="shared" si="206"/>
        <v>13423.500000000002</v>
      </c>
      <c r="DP143" s="19" t="str">
        <f t="shared" si="236"/>
        <v>N/A</v>
      </c>
      <c r="DQ143" s="68">
        <f t="shared" si="207"/>
        <v>147</v>
      </c>
      <c r="DR143" s="18">
        <f>'Ohio Intensities'!V143</f>
        <v>1.4214647742176363</v>
      </c>
      <c r="DS143" s="17">
        <f>Design!$I$24*'Area A'!DR143*Design!$I$23</f>
        <v>2.444919411654336</v>
      </c>
      <c r="DT143" s="18">
        <v>0</v>
      </c>
      <c r="DU143" s="18">
        <v>0</v>
      </c>
      <c r="DV143" s="18">
        <f>Design!$I$22</f>
        <v>10</v>
      </c>
      <c r="DW143" s="18">
        <f t="shared" si="208"/>
        <v>2.444919411654336</v>
      </c>
      <c r="DX143" s="18">
        <f t="shared" si="209"/>
        <v>147</v>
      </c>
      <c r="DY143" s="18">
        <f t="shared" si="210"/>
        <v>2.444919411654336</v>
      </c>
      <c r="DZ143" s="18">
        <f t="shared" si="211"/>
        <v>157</v>
      </c>
      <c r="EA143" s="18">
        <v>0</v>
      </c>
      <c r="EB143" s="18" t="str">
        <f t="shared" si="237"/>
        <v>N/A</v>
      </c>
      <c r="EC143" s="18">
        <f t="shared" si="212"/>
        <v>-0.2444919411654336</v>
      </c>
      <c r="ED143" s="16">
        <f t="shared" si="213"/>
        <v>38.38523476297307</v>
      </c>
      <c r="EE143" s="17">
        <f>(Design!$N$72-'Area A'!ED143)/'Area A'!EC143</f>
        <v>145.34317406776375</v>
      </c>
      <c r="EF143" s="18">
        <v>0</v>
      </c>
      <c r="EG143" s="18">
        <v>0</v>
      </c>
      <c r="EH143" s="18">
        <f t="shared" si="214"/>
        <v>145.34317406776375</v>
      </c>
      <c r="EI143" s="18">
        <f t="shared" si="238"/>
        <v>147</v>
      </c>
      <c r="EJ143" s="18">
        <f>Design!$N$72</f>
        <v>2.85</v>
      </c>
      <c r="EK143" s="18">
        <f t="shared" si="215"/>
        <v>157</v>
      </c>
      <c r="EL143" s="18">
        <v>0</v>
      </c>
      <c r="EM143" s="16">
        <f t="shared" si="216"/>
        <v>13423.5</v>
      </c>
      <c r="EN143" s="19" t="str">
        <f t="shared" si="239"/>
        <v>N/A</v>
      </c>
      <c r="EO143" s="19">
        <f t="shared" si="217"/>
        <v>147</v>
      </c>
    </row>
    <row r="144" spans="1:145" x14ac:dyDescent="0.25">
      <c r="A144" s="68">
        <f t="shared" si="159"/>
        <v>148</v>
      </c>
      <c r="B144" s="18">
        <f>'Ohio Intensities'!B144</f>
        <v>0.60008634305026232</v>
      </c>
      <c r="C144" s="17">
        <f>Design!$I$24*'Area A'!B144*Design!$I$23</f>
        <v>1.0321485100464518</v>
      </c>
      <c r="D144" s="18">
        <v>0</v>
      </c>
      <c r="E144" s="18">
        <v>0</v>
      </c>
      <c r="F144" s="18">
        <f>Design!$I$22</f>
        <v>10</v>
      </c>
      <c r="G144" s="18">
        <f t="shared" si="162"/>
        <v>1.0321485100464518</v>
      </c>
      <c r="H144" s="18">
        <f t="shared" si="163"/>
        <v>148</v>
      </c>
      <c r="I144" s="18">
        <f t="shared" si="164"/>
        <v>1.0321485100464518</v>
      </c>
      <c r="J144" s="18">
        <f t="shared" si="165"/>
        <v>158</v>
      </c>
      <c r="K144" s="18">
        <v>0</v>
      </c>
      <c r="L144" s="18" t="str">
        <f t="shared" si="220"/>
        <v>N/A</v>
      </c>
      <c r="M144" s="18">
        <f t="shared" si="166"/>
        <v>-0.10321485100464518</v>
      </c>
      <c r="N144" s="16">
        <f t="shared" si="167"/>
        <v>16.307946458733937</v>
      </c>
      <c r="O144" s="17">
        <f>(Design!$N$67-'Area A'!N144)/'Area A'!M144</f>
        <v>138.13851708309164</v>
      </c>
      <c r="P144" s="18">
        <v>0</v>
      </c>
      <c r="Q144" s="18">
        <v>0</v>
      </c>
      <c r="R144" s="18">
        <f t="shared" si="168"/>
        <v>138.13851708309164</v>
      </c>
      <c r="S144" s="18">
        <f t="shared" si="221"/>
        <v>148</v>
      </c>
      <c r="T144" s="18">
        <f>Design!$N$67</f>
        <v>2.0499999999999998</v>
      </c>
      <c r="U144" s="18">
        <f t="shared" si="218"/>
        <v>158</v>
      </c>
      <c r="V144" s="18">
        <v>0</v>
      </c>
      <c r="W144" s="16">
        <f t="shared" si="222"/>
        <v>9717</v>
      </c>
      <c r="X144" s="19" t="str">
        <f t="shared" si="223"/>
        <v>N/A</v>
      </c>
      <c r="Y144" s="68">
        <f t="shared" si="219"/>
        <v>148</v>
      </c>
      <c r="Z144" s="18">
        <f>'Ohio Intensities'!F144</f>
        <v>0.76580649961338954</v>
      </c>
      <c r="AA144" s="17">
        <f>Design!$I$24*'Area A'!Z144*Design!$I$23</f>
        <v>1.3171871793350309</v>
      </c>
      <c r="AB144" s="18">
        <v>0</v>
      </c>
      <c r="AC144" s="18">
        <v>0</v>
      </c>
      <c r="AD144" s="18">
        <f>Design!$I$22</f>
        <v>10</v>
      </c>
      <c r="AE144" s="18">
        <f t="shared" si="169"/>
        <v>1.3171871793350309</v>
      </c>
      <c r="AF144" s="18">
        <f t="shared" si="170"/>
        <v>148</v>
      </c>
      <c r="AG144" s="18">
        <f t="shared" si="171"/>
        <v>1.3171871793350309</v>
      </c>
      <c r="AH144" s="18">
        <f t="shared" si="172"/>
        <v>158</v>
      </c>
      <c r="AI144" s="18">
        <v>0</v>
      </c>
      <c r="AJ144" s="18" t="str">
        <f t="shared" si="224"/>
        <v>N/A</v>
      </c>
      <c r="AK144" s="18">
        <f t="shared" si="173"/>
        <v>-0.13171871793350309</v>
      </c>
      <c r="AL144" s="16">
        <f t="shared" si="174"/>
        <v>20.811557433493491</v>
      </c>
      <c r="AM144" s="17">
        <f>(Design!$N$68-'Area A'!AL144)/'Area A'!AK144</f>
        <v>139.02016145296753</v>
      </c>
      <c r="AN144" s="18">
        <v>0</v>
      </c>
      <c r="AO144" s="18">
        <v>0</v>
      </c>
      <c r="AP144" s="18">
        <f t="shared" si="175"/>
        <v>139.02016145296753</v>
      </c>
      <c r="AQ144" s="18">
        <f t="shared" si="225"/>
        <v>148</v>
      </c>
      <c r="AR144" s="18">
        <f>Design!$N$68</f>
        <v>2.5</v>
      </c>
      <c r="AS144" s="18">
        <f t="shared" si="176"/>
        <v>158</v>
      </c>
      <c r="AT144" s="18">
        <v>0</v>
      </c>
      <c r="AU144" s="16">
        <f t="shared" si="226"/>
        <v>11850</v>
      </c>
      <c r="AV144" s="19" t="str">
        <f t="shared" si="227"/>
        <v>N/A</v>
      </c>
      <c r="AW144" s="68">
        <f t="shared" si="177"/>
        <v>148</v>
      </c>
      <c r="AX144" s="18">
        <f>'Ohio Intensities'!J144</f>
        <v>0.89894962692848224</v>
      </c>
      <c r="AY144" s="17">
        <f>Design!$I$24*'Area A'!AX144*Design!$I$23</f>
        <v>1.5461933583169905</v>
      </c>
      <c r="AZ144" s="18">
        <v>0</v>
      </c>
      <c r="BA144" s="18">
        <v>0</v>
      </c>
      <c r="BB144" s="18">
        <f>Design!$I$22</f>
        <v>10</v>
      </c>
      <c r="BC144" s="18">
        <f t="shared" si="178"/>
        <v>1.5461933583169905</v>
      </c>
      <c r="BD144" s="18">
        <f t="shared" si="179"/>
        <v>148</v>
      </c>
      <c r="BE144" s="18">
        <f t="shared" si="180"/>
        <v>1.5461933583169905</v>
      </c>
      <c r="BF144" s="18">
        <f t="shared" si="181"/>
        <v>158</v>
      </c>
      <c r="BG144" s="18">
        <v>0</v>
      </c>
      <c r="BH144" s="18" t="str">
        <f t="shared" si="228"/>
        <v>N/A</v>
      </c>
      <c r="BI144" s="18">
        <f t="shared" si="182"/>
        <v>-0.15461933583169904</v>
      </c>
      <c r="BJ144" s="16">
        <f t="shared" si="183"/>
        <v>24.42985506140845</v>
      </c>
      <c r="BK144" s="17">
        <f>(Design!$N$69-'Area A'!BJ144)/'Area A'!BI144</f>
        <v>139.56763522058984</v>
      </c>
      <c r="BL144" s="18">
        <v>0</v>
      </c>
      <c r="BM144" s="18">
        <v>0</v>
      </c>
      <c r="BN144" s="18">
        <f t="shared" si="184"/>
        <v>139.56763522058984</v>
      </c>
      <c r="BO144" s="18">
        <f t="shared" si="229"/>
        <v>148</v>
      </c>
      <c r="BP144" s="18">
        <f>Design!$N$69</f>
        <v>2.85</v>
      </c>
      <c r="BQ144" s="18">
        <f t="shared" si="185"/>
        <v>158</v>
      </c>
      <c r="BR144" s="18">
        <v>0</v>
      </c>
      <c r="BS144" s="16">
        <f t="shared" si="186"/>
        <v>13509</v>
      </c>
      <c r="BT144" s="19" t="str">
        <f t="shared" si="230"/>
        <v>N/A</v>
      </c>
      <c r="BU144" s="68">
        <f t="shared" si="187"/>
        <v>148</v>
      </c>
      <c r="BV144" s="18">
        <f>'Ohio Intensities'!N144</f>
        <v>1.0906148324409963</v>
      </c>
      <c r="BW144" s="17">
        <f>Design!$I$24*'Area A'!BV144*Design!$I$23</f>
        <v>1.8758575117985148</v>
      </c>
      <c r="BX144" s="18">
        <v>0</v>
      </c>
      <c r="BY144" s="18">
        <v>0</v>
      </c>
      <c r="BZ144" s="18">
        <f>Design!$I$22</f>
        <v>10</v>
      </c>
      <c r="CA144" s="18">
        <f t="shared" si="188"/>
        <v>1.8758575117985148</v>
      </c>
      <c r="CB144" s="18">
        <f t="shared" si="189"/>
        <v>148</v>
      </c>
      <c r="CC144" s="18">
        <f t="shared" si="190"/>
        <v>1.8758575117985148</v>
      </c>
      <c r="CD144" s="18">
        <f t="shared" si="191"/>
        <v>158</v>
      </c>
      <c r="CE144" s="18">
        <v>0</v>
      </c>
      <c r="CF144" s="18" t="str">
        <f t="shared" si="231"/>
        <v>N/A</v>
      </c>
      <c r="CG144" s="18">
        <f t="shared" si="192"/>
        <v>-0.18758575117985149</v>
      </c>
      <c r="CH144" s="16">
        <f t="shared" si="193"/>
        <v>29.638548686416534</v>
      </c>
      <c r="CI144" s="17">
        <f>(Design!$N$70-'Area A'!CH144)/'Area A'!CG144</f>
        <v>142.8069483845417</v>
      </c>
      <c r="CJ144" s="18">
        <v>0</v>
      </c>
      <c r="CK144" s="18">
        <v>0</v>
      </c>
      <c r="CL144" s="18">
        <f t="shared" si="194"/>
        <v>142.8069483845417</v>
      </c>
      <c r="CM144" s="18">
        <f t="shared" si="232"/>
        <v>148</v>
      </c>
      <c r="CN144" s="18">
        <f>Design!$N$70</f>
        <v>2.85</v>
      </c>
      <c r="CO144" s="18">
        <f t="shared" si="195"/>
        <v>158</v>
      </c>
      <c r="CP144" s="18">
        <v>0</v>
      </c>
      <c r="CQ144" s="16">
        <f t="shared" si="196"/>
        <v>13509</v>
      </c>
      <c r="CR144" s="19" t="str">
        <f t="shared" si="233"/>
        <v>N/A</v>
      </c>
      <c r="CS144" s="68">
        <f t="shared" si="197"/>
        <v>148</v>
      </c>
      <c r="CT144" s="18">
        <f>'Ohio Intensities'!R144</f>
        <v>1.2491668482489227</v>
      </c>
      <c r="CU144" s="17">
        <f>Design!$I$24*'Area A'!CT144*Design!$I$23</f>
        <v>2.1485669789881485</v>
      </c>
      <c r="CV144" s="18">
        <v>0</v>
      </c>
      <c r="CW144" s="18">
        <v>0</v>
      </c>
      <c r="CX144" s="18">
        <f>Design!$I$22</f>
        <v>10</v>
      </c>
      <c r="CY144" s="18">
        <f t="shared" si="198"/>
        <v>2.1485669789881485</v>
      </c>
      <c r="CZ144" s="18">
        <f t="shared" si="199"/>
        <v>148</v>
      </c>
      <c r="DA144" s="18">
        <f t="shared" si="200"/>
        <v>2.1485669789881485</v>
      </c>
      <c r="DB144" s="18">
        <f t="shared" si="201"/>
        <v>158</v>
      </c>
      <c r="DC144" s="18">
        <v>0</v>
      </c>
      <c r="DD144" s="18" t="str">
        <f t="shared" si="234"/>
        <v>N/A</v>
      </c>
      <c r="DE144" s="18">
        <f t="shared" si="202"/>
        <v>-0.21485669789881484</v>
      </c>
      <c r="DF144" s="16">
        <f t="shared" si="203"/>
        <v>33.947358268012742</v>
      </c>
      <c r="DG144" s="17">
        <f>(Design!$N$71-'Area A'!DF144)/'Area A'!DE144</f>
        <v>144.73534486999242</v>
      </c>
      <c r="DH144" s="18">
        <v>0</v>
      </c>
      <c r="DI144" s="18">
        <v>0</v>
      </c>
      <c r="DJ144" s="18">
        <f t="shared" si="204"/>
        <v>144.73534486999242</v>
      </c>
      <c r="DK144" s="18">
        <f t="shared" si="235"/>
        <v>148</v>
      </c>
      <c r="DL144" s="18">
        <f>Design!$N$71</f>
        <v>2.85</v>
      </c>
      <c r="DM144" s="18">
        <f t="shared" si="205"/>
        <v>158</v>
      </c>
      <c r="DN144" s="18">
        <v>0</v>
      </c>
      <c r="DO144" s="16">
        <f t="shared" si="206"/>
        <v>13509</v>
      </c>
      <c r="DP144" s="19" t="str">
        <f t="shared" si="236"/>
        <v>N/A</v>
      </c>
      <c r="DQ144" s="68">
        <f t="shared" si="207"/>
        <v>148</v>
      </c>
      <c r="DR144" s="18">
        <f>'Ohio Intensities'!V144</f>
        <v>1.4146974659605016</v>
      </c>
      <c r="DS144" s="17">
        <f>Design!$I$24*'Area A'!DR144*Design!$I$23</f>
        <v>2.4332796414520641</v>
      </c>
      <c r="DT144" s="18">
        <v>0</v>
      </c>
      <c r="DU144" s="18">
        <v>0</v>
      </c>
      <c r="DV144" s="18">
        <f>Design!$I$22</f>
        <v>10</v>
      </c>
      <c r="DW144" s="18">
        <f t="shared" si="208"/>
        <v>2.4332796414520641</v>
      </c>
      <c r="DX144" s="18">
        <f t="shared" si="209"/>
        <v>148</v>
      </c>
      <c r="DY144" s="18">
        <f t="shared" si="210"/>
        <v>2.4332796414520641</v>
      </c>
      <c r="DZ144" s="18">
        <f t="shared" si="211"/>
        <v>158</v>
      </c>
      <c r="EA144" s="18">
        <v>0</v>
      </c>
      <c r="EB144" s="18" t="str">
        <f t="shared" si="237"/>
        <v>N/A</v>
      </c>
      <c r="EC144" s="18">
        <f t="shared" si="212"/>
        <v>-0.24332796414520641</v>
      </c>
      <c r="ED144" s="16">
        <f t="shared" si="213"/>
        <v>38.445818334942615</v>
      </c>
      <c r="EE144" s="17">
        <f>(Design!$N$72-'Area A'!ED144)/'Area A'!EC144</f>
        <v>146.28741279280479</v>
      </c>
      <c r="EF144" s="18">
        <v>0</v>
      </c>
      <c r="EG144" s="18">
        <v>0</v>
      </c>
      <c r="EH144" s="18">
        <f t="shared" si="214"/>
        <v>146.28741279280479</v>
      </c>
      <c r="EI144" s="18">
        <f t="shared" si="238"/>
        <v>148</v>
      </c>
      <c r="EJ144" s="18">
        <f>Design!$N$72</f>
        <v>2.85</v>
      </c>
      <c r="EK144" s="18">
        <f t="shared" si="215"/>
        <v>158</v>
      </c>
      <c r="EL144" s="18">
        <v>0</v>
      </c>
      <c r="EM144" s="16">
        <f t="shared" si="216"/>
        <v>13509</v>
      </c>
      <c r="EN144" s="19" t="str">
        <f t="shared" si="239"/>
        <v>N/A</v>
      </c>
      <c r="EO144" s="19">
        <f t="shared" si="217"/>
        <v>148</v>
      </c>
    </row>
    <row r="145" spans="1:145" x14ac:dyDescent="0.25">
      <c r="A145" s="68">
        <f t="shared" si="159"/>
        <v>149</v>
      </c>
      <c r="B145" s="18">
        <f>'Ohio Intensities'!B145</f>
        <v>0.59682238906224727</v>
      </c>
      <c r="C145" s="17">
        <f>Design!$I$24*'Area A'!B145*Design!$I$23</f>
        <v>1.0265345091870659</v>
      </c>
      <c r="D145" s="18">
        <v>0</v>
      </c>
      <c r="E145" s="18">
        <v>0</v>
      </c>
      <c r="F145" s="18">
        <f>Design!$I$22</f>
        <v>10</v>
      </c>
      <c r="G145" s="18">
        <f t="shared" si="162"/>
        <v>1.0265345091870659</v>
      </c>
      <c r="H145" s="18">
        <f t="shared" si="163"/>
        <v>149</v>
      </c>
      <c r="I145" s="18">
        <f t="shared" si="164"/>
        <v>1.0265345091870659</v>
      </c>
      <c r="J145" s="18">
        <f t="shared" si="165"/>
        <v>159</v>
      </c>
      <c r="K145" s="18">
        <v>0</v>
      </c>
      <c r="L145" s="18" t="str">
        <f t="shared" si="220"/>
        <v>N/A</v>
      </c>
      <c r="M145" s="18">
        <f t="shared" si="166"/>
        <v>-0.10265345091870659</v>
      </c>
      <c r="N145" s="16">
        <f t="shared" si="167"/>
        <v>16.321898696074349</v>
      </c>
      <c r="O145" s="17">
        <f>(Design!$N$67-'Area A'!N145)/'Area A'!M145</f>
        <v>139.02989688458271</v>
      </c>
      <c r="P145" s="18">
        <v>0</v>
      </c>
      <c r="Q145" s="18">
        <v>0</v>
      </c>
      <c r="R145" s="18">
        <f t="shared" si="168"/>
        <v>139.02989688458271</v>
      </c>
      <c r="S145" s="18">
        <f t="shared" si="221"/>
        <v>149</v>
      </c>
      <c r="T145" s="18">
        <f>Design!$N$67</f>
        <v>2.0499999999999998</v>
      </c>
      <c r="U145" s="18">
        <f t="shared" si="218"/>
        <v>159</v>
      </c>
      <c r="V145" s="18">
        <v>0</v>
      </c>
      <c r="W145" s="16">
        <f t="shared" si="222"/>
        <v>9778.5</v>
      </c>
      <c r="X145" s="19" t="str">
        <f t="shared" si="223"/>
        <v>N/A</v>
      </c>
      <c r="Y145" s="68">
        <f t="shared" si="219"/>
        <v>149</v>
      </c>
      <c r="Z145" s="18">
        <f>'Ohio Intensities'!F145</f>
        <v>0.76171226448348073</v>
      </c>
      <c r="AA145" s="17">
        <f>Design!$I$24*'Area A'!Z145*Design!$I$23</f>
        <v>1.3101450949115876</v>
      </c>
      <c r="AB145" s="18">
        <v>0</v>
      </c>
      <c r="AC145" s="18">
        <v>0</v>
      </c>
      <c r="AD145" s="18">
        <f>Design!$I$22</f>
        <v>10</v>
      </c>
      <c r="AE145" s="18">
        <f t="shared" si="169"/>
        <v>1.3101450949115876</v>
      </c>
      <c r="AF145" s="18">
        <f t="shared" si="170"/>
        <v>149</v>
      </c>
      <c r="AG145" s="18">
        <f t="shared" si="171"/>
        <v>1.3101450949115876</v>
      </c>
      <c r="AH145" s="18">
        <f t="shared" si="172"/>
        <v>159</v>
      </c>
      <c r="AI145" s="18">
        <v>0</v>
      </c>
      <c r="AJ145" s="18" t="str">
        <f t="shared" si="224"/>
        <v>N/A</v>
      </c>
      <c r="AK145" s="18">
        <f t="shared" si="173"/>
        <v>-0.13101450949115875</v>
      </c>
      <c r="AL145" s="16">
        <f t="shared" si="174"/>
        <v>20.831307009094242</v>
      </c>
      <c r="AM145" s="17">
        <f>(Design!$N$68-'Area A'!AL145)/'Area A'!AK145</f>
        <v>139.91814403069068</v>
      </c>
      <c r="AN145" s="18">
        <v>0</v>
      </c>
      <c r="AO145" s="18">
        <v>0</v>
      </c>
      <c r="AP145" s="18">
        <f t="shared" si="175"/>
        <v>139.91814403069068</v>
      </c>
      <c r="AQ145" s="18">
        <f t="shared" si="225"/>
        <v>149</v>
      </c>
      <c r="AR145" s="18">
        <f>Design!$N$68</f>
        <v>2.5</v>
      </c>
      <c r="AS145" s="18">
        <f t="shared" si="176"/>
        <v>159</v>
      </c>
      <c r="AT145" s="18">
        <v>0</v>
      </c>
      <c r="AU145" s="16">
        <f t="shared" si="226"/>
        <v>11925</v>
      </c>
      <c r="AV145" s="19" t="str">
        <f t="shared" si="227"/>
        <v>N/A</v>
      </c>
      <c r="AW145" s="68">
        <f t="shared" si="177"/>
        <v>149</v>
      </c>
      <c r="AX145" s="18">
        <f>'Ohio Intensities'!J145</f>
        <v>0.89421656306840114</v>
      </c>
      <c r="AY145" s="17">
        <f>Design!$I$24*'Area A'!AX145*Design!$I$23</f>
        <v>1.538052488477651</v>
      </c>
      <c r="AZ145" s="18">
        <v>0</v>
      </c>
      <c r="BA145" s="18">
        <v>0</v>
      </c>
      <c r="BB145" s="18">
        <f>Design!$I$22</f>
        <v>10</v>
      </c>
      <c r="BC145" s="18">
        <f t="shared" si="178"/>
        <v>1.538052488477651</v>
      </c>
      <c r="BD145" s="18">
        <f t="shared" si="179"/>
        <v>149</v>
      </c>
      <c r="BE145" s="18">
        <f t="shared" si="180"/>
        <v>1.538052488477651</v>
      </c>
      <c r="BF145" s="18">
        <f t="shared" si="181"/>
        <v>159</v>
      </c>
      <c r="BG145" s="18">
        <v>0</v>
      </c>
      <c r="BH145" s="18" t="str">
        <f t="shared" si="228"/>
        <v>N/A</v>
      </c>
      <c r="BI145" s="18">
        <f t="shared" si="182"/>
        <v>-0.15380524884776509</v>
      </c>
      <c r="BJ145" s="16">
        <f t="shared" si="183"/>
        <v>24.455034566794648</v>
      </c>
      <c r="BK145" s="17">
        <f>(Design!$N$69-'Area A'!BJ145)/'Area A'!BI145</f>
        <v>140.47007321693616</v>
      </c>
      <c r="BL145" s="18">
        <v>0</v>
      </c>
      <c r="BM145" s="18">
        <v>0</v>
      </c>
      <c r="BN145" s="18">
        <f t="shared" si="184"/>
        <v>140.47007321693616</v>
      </c>
      <c r="BO145" s="18">
        <f t="shared" si="229"/>
        <v>149</v>
      </c>
      <c r="BP145" s="18">
        <f>Design!$N$69</f>
        <v>2.85</v>
      </c>
      <c r="BQ145" s="18">
        <f t="shared" si="185"/>
        <v>159</v>
      </c>
      <c r="BR145" s="18">
        <v>0</v>
      </c>
      <c r="BS145" s="16">
        <f t="shared" si="186"/>
        <v>13594.500000000002</v>
      </c>
      <c r="BT145" s="19" t="str">
        <f t="shared" si="230"/>
        <v>N/A</v>
      </c>
      <c r="BU145" s="68">
        <f t="shared" si="187"/>
        <v>149</v>
      </c>
      <c r="BV145" s="18">
        <f>'Ohio Intensities'!N145</f>
        <v>1.0850835053867405</v>
      </c>
      <c r="BW145" s="17">
        <f>Design!$I$24*'Area A'!BV145*Design!$I$23</f>
        <v>1.8663436292651947</v>
      </c>
      <c r="BX145" s="18">
        <v>0</v>
      </c>
      <c r="BY145" s="18">
        <v>0</v>
      </c>
      <c r="BZ145" s="18">
        <f>Design!$I$22</f>
        <v>10</v>
      </c>
      <c r="CA145" s="18">
        <f t="shared" si="188"/>
        <v>1.8663436292651947</v>
      </c>
      <c r="CB145" s="18">
        <f t="shared" si="189"/>
        <v>149</v>
      </c>
      <c r="CC145" s="18">
        <f t="shared" si="190"/>
        <v>1.8663436292651947</v>
      </c>
      <c r="CD145" s="18">
        <f t="shared" si="191"/>
        <v>159</v>
      </c>
      <c r="CE145" s="18">
        <v>0</v>
      </c>
      <c r="CF145" s="18" t="str">
        <f t="shared" si="231"/>
        <v>N/A</v>
      </c>
      <c r="CG145" s="18">
        <f t="shared" si="192"/>
        <v>-0.18663436292651947</v>
      </c>
      <c r="CH145" s="16">
        <f t="shared" si="193"/>
        <v>29.674863705316596</v>
      </c>
      <c r="CI145" s="17">
        <f>(Design!$N$70-'Area A'!CH145)/'Area A'!CG145</f>
        <v>143.72950020933666</v>
      </c>
      <c r="CJ145" s="18">
        <v>0</v>
      </c>
      <c r="CK145" s="18">
        <v>0</v>
      </c>
      <c r="CL145" s="18">
        <f t="shared" si="194"/>
        <v>143.72950020933666</v>
      </c>
      <c r="CM145" s="18">
        <f t="shared" si="232"/>
        <v>149</v>
      </c>
      <c r="CN145" s="18">
        <f>Design!$N$70</f>
        <v>2.85</v>
      </c>
      <c r="CO145" s="18">
        <f t="shared" si="195"/>
        <v>159</v>
      </c>
      <c r="CP145" s="18">
        <v>0</v>
      </c>
      <c r="CQ145" s="16">
        <f t="shared" si="196"/>
        <v>13594.5</v>
      </c>
      <c r="CR145" s="19" t="str">
        <f t="shared" si="233"/>
        <v>N/A</v>
      </c>
      <c r="CS145" s="68">
        <f t="shared" si="197"/>
        <v>149</v>
      </c>
      <c r="CT145" s="18">
        <f>'Ohio Intensities'!R145</f>
        <v>1.2430478079069225</v>
      </c>
      <c r="CU145" s="17">
        <f>Design!$I$24*'Area A'!CT145*Design!$I$23</f>
        <v>2.138042229599908</v>
      </c>
      <c r="CV145" s="18">
        <v>0</v>
      </c>
      <c r="CW145" s="18">
        <v>0</v>
      </c>
      <c r="CX145" s="18">
        <f>Design!$I$22</f>
        <v>10</v>
      </c>
      <c r="CY145" s="18">
        <f t="shared" si="198"/>
        <v>2.138042229599908</v>
      </c>
      <c r="CZ145" s="18">
        <f t="shared" si="199"/>
        <v>149</v>
      </c>
      <c r="DA145" s="18">
        <f t="shared" si="200"/>
        <v>2.138042229599908</v>
      </c>
      <c r="DB145" s="18">
        <f t="shared" si="201"/>
        <v>159</v>
      </c>
      <c r="DC145" s="18">
        <v>0</v>
      </c>
      <c r="DD145" s="18" t="str">
        <f t="shared" si="234"/>
        <v>N/A</v>
      </c>
      <c r="DE145" s="18">
        <f t="shared" si="202"/>
        <v>-0.2138042229599908</v>
      </c>
      <c r="DF145" s="16">
        <f t="shared" si="203"/>
        <v>33.994871450638541</v>
      </c>
      <c r="DG145" s="17">
        <f>(Design!$N$71-'Area A'!DF145)/'Area A'!DE145</f>
        <v>145.67004813776146</v>
      </c>
      <c r="DH145" s="18">
        <v>0</v>
      </c>
      <c r="DI145" s="18">
        <v>0</v>
      </c>
      <c r="DJ145" s="18">
        <f t="shared" si="204"/>
        <v>145.67004813776146</v>
      </c>
      <c r="DK145" s="18">
        <f t="shared" si="235"/>
        <v>149</v>
      </c>
      <c r="DL145" s="18">
        <f>Design!$N$71</f>
        <v>2.85</v>
      </c>
      <c r="DM145" s="18">
        <f t="shared" si="205"/>
        <v>159</v>
      </c>
      <c r="DN145" s="18">
        <v>0</v>
      </c>
      <c r="DO145" s="16">
        <f t="shared" si="206"/>
        <v>13594.5</v>
      </c>
      <c r="DP145" s="19" t="str">
        <f t="shared" si="236"/>
        <v>N/A</v>
      </c>
      <c r="DQ145" s="68">
        <f t="shared" si="207"/>
        <v>149</v>
      </c>
      <c r="DR145" s="18">
        <f>'Ohio Intensities'!V145</f>
        <v>1.4080046344798884</v>
      </c>
      <c r="DS145" s="17">
        <f>Design!$I$24*'Area A'!DR145*Design!$I$23</f>
        <v>2.4217679713054094</v>
      </c>
      <c r="DT145" s="18">
        <v>0</v>
      </c>
      <c r="DU145" s="18">
        <v>0</v>
      </c>
      <c r="DV145" s="18">
        <f>Design!$I$22</f>
        <v>10</v>
      </c>
      <c r="DW145" s="18">
        <f t="shared" si="208"/>
        <v>2.4217679713054094</v>
      </c>
      <c r="DX145" s="18">
        <f t="shared" si="209"/>
        <v>149</v>
      </c>
      <c r="DY145" s="18">
        <f t="shared" si="210"/>
        <v>2.4217679713054094</v>
      </c>
      <c r="DZ145" s="18">
        <f t="shared" si="211"/>
        <v>159</v>
      </c>
      <c r="EA145" s="18">
        <v>0</v>
      </c>
      <c r="EB145" s="18" t="str">
        <f t="shared" si="237"/>
        <v>N/A</v>
      </c>
      <c r="EC145" s="18">
        <f t="shared" si="212"/>
        <v>-0.24217679713054094</v>
      </c>
      <c r="ED145" s="16">
        <f t="shared" si="213"/>
        <v>38.506110743756004</v>
      </c>
      <c r="EE145" s="17">
        <f>(Design!$N$72-'Area A'!ED145)/'Area A'!EC145</f>
        <v>147.23173799567689</v>
      </c>
      <c r="EF145" s="18">
        <v>0</v>
      </c>
      <c r="EG145" s="18">
        <v>0</v>
      </c>
      <c r="EH145" s="18">
        <f t="shared" si="214"/>
        <v>147.23173799567689</v>
      </c>
      <c r="EI145" s="18">
        <f t="shared" si="238"/>
        <v>149</v>
      </c>
      <c r="EJ145" s="18">
        <f>Design!$N$72</f>
        <v>2.85</v>
      </c>
      <c r="EK145" s="18">
        <f t="shared" si="215"/>
        <v>159</v>
      </c>
      <c r="EL145" s="18">
        <v>0</v>
      </c>
      <c r="EM145" s="16">
        <f t="shared" si="216"/>
        <v>13594.5</v>
      </c>
      <c r="EN145" s="19" t="str">
        <f t="shared" si="239"/>
        <v>N/A</v>
      </c>
      <c r="EO145" s="19">
        <f t="shared" si="217"/>
        <v>149</v>
      </c>
    </row>
    <row r="146" spans="1:145" x14ac:dyDescent="0.25">
      <c r="A146" s="68">
        <f t="shared" si="159"/>
        <v>150</v>
      </c>
      <c r="B146" s="18">
        <f>'Ohio Intensities'!B146</f>
        <v>0.59359661362875649</v>
      </c>
      <c r="C146" s="17">
        <f>Design!$I$24*'Area A'!B146*Design!$I$23</f>
        <v>1.0209861754414618</v>
      </c>
      <c r="D146" s="18">
        <v>0</v>
      </c>
      <c r="E146" s="18">
        <v>0</v>
      </c>
      <c r="F146" s="18">
        <f>Design!$I$22</f>
        <v>10</v>
      </c>
      <c r="G146" s="18">
        <f t="shared" si="162"/>
        <v>1.0209861754414618</v>
      </c>
      <c r="H146" s="18">
        <f t="shared" si="163"/>
        <v>150</v>
      </c>
      <c r="I146" s="18">
        <f t="shared" si="164"/>
        <v>1.0209861754414618</v>
      </c>
      <c r="J146" s="18">
        <f t="shared" si="165"/>
        <v>160</v>
      </c>
      <c r="K146" s="18">
        <v>0</v>
      </c>
      <c r="L146" s="18" t="str">
        <f t="shared" si="220"/>
        <v>N/A</v>
      </c>
      <c r="M146" s="18">
        <f t="shared" si="166"/>
        <v>-0.10209861754414618</v>
      </c>
      <c r="N146" s="16">
        <f t="shared" si="167"/>
        <v>16.335778807063388</v>
      </c>
      <c r="O146" s="17">
        <f>(Design!$N$67-'Area A'!N146)/'Area A'!M146</f>
        <v>139.92137357674204</v>
      </c>
      <c r="P146" s="18">
        <v>0</v>
      </c>
      <c r="Q146" s="18">
        <v>0</v>
      </c>
      <c r="R146" s="18">
        <f t="shared" si="168"/>
        <v>139.92137357674204</v>
      </c>
      <c r="S146" s="18">
        <f t="shared" si="221"/>
        <v>150</v>
      </c>
      <c r="T146" s="18">
        <f>Design!$N$67</f>
        <v>2.0499999999999998</v>
      </c>
      <c r="U146" s="18">
        <f t="shared" si="218"/>
        <v>160</v>
      </c>
      <c r="V146" s="18">
        <v>0</v>
      </c>
      <c r="W146" s="16">
        <f t="shared" si="222"/>
        <v>9840</v>
      </c>
      <c r="X146" s="19" t="str">
        <f t="shared" si="223"/>
        <v>N/A</v>
      </c>
      <c r="Y146" s="68">
        <f t="shared" si="219"/>
        <v>150</v>
      </c>
      <c r="Z146" s="18">
        <f>'Ohio Intensities'!F146</f>
        <v>0.75766534270513308</v>
      </c>
      <c r="AA146" s="17">
        <f>Design!$I$24*'Area A'!Z146*Design!$I$23</f>
        <v>1.3031843894528297</v>
      </c>
      <c r="AB146" s="18">
        <v>0</v>
      </c>
      <c r="AC146" s="18">
        <v>0</v>
      </c>
      <c r="AD146" s="18">
        <f>Design!$I$22</f>
        <v>10</v>
      </c>
      <c r="AE146" s="18">
        <f t="shared" si="169"/>
        <v>1.3031843894528297</v>
      </c>
      <c r="AF146" s="18">
        <f t="shared" si="170"/>
        <v>150</v>
      </c>
      <c r="AG146" s="18">
        <f t="shared" si="171"/>
        <v>1.3031843894528297</v>
      </c>
      <c r="AH146" s="18">
        <f t="shared" si="172"/>
        <v>160</v>
      </c>
      <c r="AI146" s="18">
        <v>0</v>
      </c>
      <c r="AJ146" s="18" t="str">
        <f t="shared" si="224"/>
        <v>N/A</v>
      </c>
      <c r="AK146" s="18">
        <f t="shared" si="173"/>
        <v>-0.13031843894528297</v>
      </c>
      <c r="AL146" s="16">
        <f t="shared" si="174"/>
        <v>20.850950231245278</v>
      </c>
      <c r="AM146" s="17">
        <f>(Design!$N$68-'Area A'!AL146)/'Area A'!AK146</f>
        <v>140.81622201559921</v>
      </c>
      <c r="AN146" s="18">
        <v>0</v>
      </c>
      <c r="AO146" s="18">
        <v>0</v>
      </c>
      <c r="AP146" s="18">
        <f t="shared" si="175"/>
        <v>140.81622201559921</v>
      </c>
      <c r="AQ146" s="18">
        <f t="shared" si="225"/>
        <v>150</v>
      </c>
      <c r="AR146" s="18">
        <f>Design!$N$68</f>
        <v>2.5</v>
      </c>
      <c r="AS146" s="18">
        <f t="shared" si="176"/>
        <v>160</v>
      </c>
      <c r="AT146" s="18">
        <v>0</v>
      </c>
      <c r="AU146" s="16">
        <f t="shared" si="226"/>
        <v>12000</v>
      </c>
      <c r="AV146" s="19" t="str">
        <f t="shared" si="227"/>
        <v>N/A</v>
      </c>
      <c r="AW146" s="68">
        <f t="shared" si="177"/>
        <v>150</v>
      </c>
      <c r="AX146" s="18">
        <f>'Ohio Intensities'!J146</f>
        <v>0.88953767682529317</v>
      </c>
      <c r="AY146" s="17">
        <f>Design!$I$24*'Area A'!AX146*Design!$I$23</f>
        <v>1.5300048041395051</v>
      </c>
      <c r="AZ146" s="18">
        <v>0</v>
      </c>
      <c r="BA146" s="18">
        <v>0</v>
      </c>
      <c r="BB146" s="18">
        <f>Design!$I$22</f>
        <v>10</v>
      </c>
      <c r="BC146" s="18">
        <f t="shared" si="178"/>
        <v>1.5300048041395051</v>
      </c>
      <c r="BD146" s="18">
        <f t="shared" si="179"/>
        <v>150</v>
      </c>
      <c r="BE146" s="18">
        <f t="shared" si="180"/>
        <v>1.5300048041395051</v>
      </c>
      <c r="BF146" s="18">
        <f t="shared" si="181"/>
        <v>160</v>
      </c>
      <c r="BG146" s="18">
        <v>0</v>
      </c>
      <c r="BH146" s="18" t="str">
        <f t="shared" si="228"/>
        <v>N/A</v>
      </c>
      <c r="BI146" s="18">
        <f t="shared" si="182"/>
        <v>-0.15300048041395051</v>
      </c>
      <c r="BJ146" s="16">
        <f t="shared" si="183"/>
        <v>24.480076866232082</v>
      </c>
      <c r="BK146" s="17">
        <f>(Design!$N$69-'Area A'!BJ146)/'Area A'!BI146</f>
        <v>141.37260750888376</v>
      </c>
      <c r="BL146" s="18">
        <v>0</v>
      </c>
      <c r="BM146" s="18">
        <v>0</v>
      </c>
      <c r="BN146" s="18">
        <f t="shared" si="184"/>
        <v>141.37260750888376</v>
      </c>
      <c r="BO146" s="18">
        <f t="shared" si="229"/>
        <v>150</v>
      </c>
      <c r="BP146" s="18">
        <f>Design!$N$69</f>
        <v>2.85</v>
      </c>
      <c r="BQ146" s="18">
        <f t="shared" si="185"/>
        <v>160</v>
      </c>
      <c r="BR146" s="18">
        <v>0</v>
      </c>
      <c r="BS146" s="16">
        <f t="shared" si="186"/>
        <v>13680</v>
      </c>
      <c r="BT146" s="19" t="str">
        <f t="shared" si="230"/>
        <v>N/A</v>
      </c>
      <c r="BU146" s="68">
        <f t="shared" si="187"/>
        <v>150</v>
      </c>
      <c r="BV146" s="18">
        <f>'Ohio Intensities'!N146</f>
        <v>1.0796144338210911</v>
      </c>
      <c r="BW146" s="17">
        <f>Design!$I$24*'Area A'!BV146*Design!$I$23</f>
        <v>1.8569368261722778</v>
      </c>
      <c r="BX146" s="18">
        <v>0</v>
      </c>
      <c r="BY146" s="18">
        <v>0</v>
      </c>
      <c r="BZ146" s="18">
        <f>Design!$I$22</f>
        <v>10</v>
      </c>
      <c r="CA146" s="18">
        <f t="shared" si="188"/>
        <v>1.8569368261722778</v>
      </c>
      <c r="CB146" s="18">
        <f t="shared" si="189"/>
        <v>150</v>
      </c>
      <c r="CC146" s="18">
        <f t="shared" si="190"/>
        <v>1.8569368261722778</v>
      </c>
      <c r="CD146" s="18">
        <f t="shared" si="191"/>
        <v>160</v>
      </c>
      <c r="CE146" s="18">
        <v>0</v>
      </c>
      <c r="CF146" s="18" t="str">
        <f t="shared" si="231"/>
        <v>N/A</v>
      </c>
      <c r="CG146" s="18">
        <f t="shared" si="192"/>
        <v>-0.1856936826172278</v>
      </c>
      <c r="CH146" s="16">
        <f t="shared" si="193"/>
        <v>29.710989218756445</v>
      </c>
      <c r="CI146" s="17">
        <f>(Design!$N$70-'Area A'!CH146)/'Area A'!CG146</f>
        <v>144.65214346642725</v>
      </c>
      <c r="CJ146" s="18">
        <v>0</v>
      </c>
      <c r="CK146" s="18">
        <v>0</v>
      </c>
      <c r="CL146" s="18">
        <f t="shared" si="194"/>
        <v>144.65214346642725</v>
      </c>
      <c r="CM146" s="18">
        <f t="shared" si="232"/>
        <v>150</v>
      </c>
      <c r="CN146" s="18">
        <f>Design!$N$70</f>
        <v>2.85</v>
      </c>
      <c r="CO146" s="18">
        <f t="shared" si="195"/>
        <v>160</v>
      </c>
      <c r="CP146" s="18">
        <v>0</v>
      </c>
      <c r="CQ146" s="16">
        <f t="shared" si="196"/>
        <v>13680</v>
      </c>
      <c r="CR146" s="19" t="str">
        <f t="shared" si="233"/>
        <v>N/A</v>
      </c>
      <c r="CS146" s="68">
        <f t="shared" si="197"/>
        <v>150</v>
      </c>
      <c r="CT146" s="18">
        <f>'Ohio Intensities'!R146</f>
        <v>1.2369966465706819</v>
      </c>
      <c r="CU146" s="17">
        <f>Design!$I$24*'Area A'!CT146*Design!$I$23</f>
        <v>2.127634232101574</v>
      </c>
      <c r="CV146" s="18">
        <v>0</v>
      </c>
      <c r="CW146" s="18">
        <v>0</v>
      </c>
      <c r="CX146" s="18">
        <f>Design!$I$22</f>
        <v>10</v>
      </c>
      <c r="CY146" s="18">
        <f t="shared" si="198"/>
        <v>2.127634232101574</v>
      </c>
      <c r="CZ146" s="18">
        <f t="shared" si="199"/>
        <v>150</v>
      </c>
      <c r="DA146" s="18">
        <f t="shared" si="200"/>
        <v>2.127634232101574</v>
      </c>
      <c r="DB146" s="18">
        <f t="shared" si="201"/>
        <v>160</v>
      </c>
      <c r="DC146" s="18">
        <v>0</v>
      </c>
      <c r="DD146" s="18" t="str">
        <f t="shared" si="234"/>
        <v>N/A</v>
      </c>
      <c r="DE146" s="18">
        <f t="shared" si="202"/>
        <v>-0.2127634232101574</v>
      </c>
      <c r="DF146" s="16">
        <f t="shared" si="203"/>
        <v>34.042147713625184</v>
      </c>
      <c r="DG146" s="17">
        <f>(Design!$N$71-'Area A'!DF146)/'Area A'!DE146</f>
        <v>146.60484045142991</v>
      </c>
      <c r="DH146" s="18">
        <v>0</v>
      </c>
      <c r="DI146" s="18">
        <v>0</v>
      </c>
      <c r="DJ146" s="18">
        <f t="shared" si="204"/>
        <v>146.60484045142991</v>
      </c>
      <c r="DK146" s="18">
        <f t="shared" si="235"/>
        <v>150</v>
      </c>
      <c r="DL146" s="18">
        <f>Design!$N$71</f>
        <v>2.85</v>
      </c>
      <c r="DM146" s="18">
        <f t="shared" si="205"/>
        <v>160</v>
      </c>
      <c r="DN146" s="18">
        <v>0</v>
      </c>
      <c r="DO146" s="16">
        <f t="shared" si="206"/>
        <v>13680</v>
      </c>
      <c r="DP146" s="19" t="str">
        <f t="shared" si="236"/>
        <v>N/A</v>
      </c>
      <c r="DQ146" s="68">
        <f t="shared" si="207"/>
        <v>150</v>
      </c>
      <c r="DR146" s="18">
        <f>'Ohio Intensities'!V146</f>
        <v>1.4013850008538715</v>
      </c>
      <c r="DS146" s="17">
        <f>Design!$I$24*'Area A'!DR146*Design!$I$23</f>
        <v>2.4103822014686607</v>
      </c>
      <c r="DT146" s="18">
        <v>0</v>
      </c>
      <c r="DU146" s="18">
        <v>0</v>
      </c>
      <c r="DV146" s="18">
        <f>Design!$I$22</f>
        <v>10</v>
      </c>
      <c r="DW146" s="18">
        <f t="shared" si="208"/>
        <v>2.4103822014686607</v>
      </c>
      <c r="DX146" s="18">
        <f t="shared" si="209"/>
        <v>150</v>
      </c>
      <c r="DY146" s="18">
        <f t="shared" si="210"/>
        <v>2.4103822014686607</v>
      </c>
      <c r="DZ146" s="18">
        <f t="shared" si="211"/>
        <v>160</v>
      </c>
      <c r="EA146" s="18">
        <v>0</v>
      </c>
      <c r="EB146" s="18" t="str">
        <f t="shared" si="237"/>
        <v>N/A</v>
      </c>
      <c r="EC146" s="18">
        <f t="shared" si="212"/>
        <v>-0.24103822014686607</v>
      </c>
      <c r="ED146" s="16">
        <f t="shared" si="213"/>
        <v>38.566115223498571</v>
      </c>
      <c r="EE146" s="17">
        <f>(Design!$N$72-'Area A'!ED146)/'Area A'!EC146</f>
        <v>148.17614900133481</v>
      </c>
      <c r="EF146" s="18">
        <v>0</v>
      </c>
      <c r="EG146" s="18">
        <v>0</v>
      </c>
      <c r="EH146" s="18">
        <f t="shared" si="214"/>
        <v>148.17614900133481</v>
      </c>
      <c r="EI146" s="18">
        <f t="shared" si="238"/>
        <v>150</v>
      </c>
      <c r="EJ146" s="18">
        <f>Design!$N$72</f>
        <v>2.85</v>
      </c>
      <c r="EK146" s="18">
        <f t="shared" si="215"/>
        <v>160</v>
      </c>
      <c r="EL146" s="18">
        <v>0</v>
      </c>
      <c r="EM146" s="16">
        <f t="shared" si="216"/>
        <v>13680</v>
      </c>
      <c r="EN146" s="19" t="str">
        <f t="shared" si="239"/>
        <v>N/A</v>
      </c>
      <c r="EO146" s="19">
        <f t="shared" si="217"/>
        <v>150</v>
      </c>
    </row>
    <row r="147" spans="1:145" x14ac:dyDescent="0.25">
      <c r="A147" s="68">
        <f t="shared" si="159"/>
        <v>151</v>
      </c>
      <c r="B147" s="18">
        <f>'Ohio Intensities'!B147</f>
        <v>0.59040833424479466</v>
      </c>
      <c r="C147" s="17">
        <f>Design!$I$24*'Area A'!B147*Design!$I$23</f>
        <v>1.0155023349010475</v>
      </c>
      <c r="D147" s="18">
        <v>0</v>
      </c>
      <c r="E147" s="18">
        <v>0</v>
      </c>
      <c r="F147" s="18">
        <f>Design!$I$22</f>
        <v>10</v>
      </c>
      <c r="G147" s="18">
        <f t="shared" si="162"/>
        <v>1.0155023349010475</v>
      </c>
      <c r="H147" s="18">
        <f t="shared" si="163"/>
        <v>151</v>
      </c>
      <c r="I147" s="18">
        <f t="shared" si="164"/>
        <v>1.0155023349010475</v>
      </c>
      <c r="J147" s="18">
        <f t="shared" si="165"/>
        <v>161</v>
      </c>
      <c r="K147" s="18">
        <v>0</v>
      </c>
      <c r="L147" s="18" t="str">
        <f t="shared" si="220"/>
        <v>N/A</v>
      </c>
      <c r="M147" s="18">
        <f t="shared" si="166"/>
        <v>-0.10155023349010475</v>
      </c>
      <c r="N147" s="16">
        <f t="shared" si="167"/>
        <v>16.349587591906865</v>
      </c>
      <c r="O147" s="17">
        <f>(Design!$N$67-'Area A'!N147)/'Area A'!M147</f>
        <v>140.81294646457158</v>
      </c>
      <c r="P147" s="18">
        <v>0</v>
      </c>
      <c r="Q147" s="18">
        <v>0</v>
      </c>
      <c r="R147" s="18">
        <f t="shared" si="168"/>
        <v>140.81294646457158</v>
      </c>
      <c r="S147" s="18">
        <f t="shared" si="221"/>
        <v>151</v>
      </c>
      <c r="T147" s="18">
        <f>Design!$N$67</f>
        <v>2.0499999999999998</v>
      </c>
      <c r="U147" s="18">
        <f t="shared" si="218"/>
        <v>161</v>
      </c>
      <c r="V147" s="18">
        <v>0</v>
      </c>
      <c r="W147" s="16">
        <f t="shared" si="222"/>
        <v>9901.4999999999982</v>
      </c>
      <c r="X147" s="19" t="str">
        <f t="shared" si="223"/>
        <v>N/A</v>
      </c>
      <c r="Y147" s="68">
        <f t="shared" si="219"/>
        <v>151</v>
      </c>
      <c r="Z147" s="18">
        <f>'Ohio Intensities'!F147</f>
        <v>0.75366489736072639</v>
      </c>
      <c r="AA147" s="17">
        <f>Design!$I$24*'Area A'!Z147*Design!$I$23</f>
        <v>1.2963036234604501</v>
      </c>
      <c r="AB147" s="18">
        <v>0</v>
      </c>
      <c r="AC147" s="18">
        <v>0</v>
      </c>
      <c r="AD147" s="18">
        <f>Design!$I$22</f>
        <v>10</v>
      </c>
      <c r="AE147" s="18">
        <f t="shared" si="169"/>
        <v>1.2963036234604501</v>
      </c>
      <c r="AF147" s="18">
        <f t="shared" si="170"/>
        <v>151</v>
      </c>
      <c r="AG147" s="18">
        <f t="shared" si="171"/>
        <v>1.2963036234604501</v>
      </c>
      <c r="AH147" s="18">
        <f t="shared" si="172"/>
        <v>161</v>
      </c>
      <c r="AI147" s="18">
        <v>0</v>
      </c>
      <c r="AJ147" s="18" t="str">
        <f t="shared" si="224"/>
        <v>N/A</v>
      </c>
      <c r="AK147" s="18">
        <f t="shared" si="173"/>
        <v>-0.12963036234604502</v>
      </c>
      <c r="AL147" s="16">
        <f t="shared" si="174"/>
        <v>20.870488337713248</v>
      </c>
      <c r="AM147" s="17">
        <f>(Design!$N$68-'Area A'!AL147)/'Area A'!AK147</f>
        <v>141.71439472392808</v>
      </c>
      <c r="AN147" s="18">
        <v>0</v>
      </c>
      <c r="AO147" s="18">
        <v>0</v>
      </c>
      <c r="AP147" s="18">
        <f t="shared" si="175"/>
        <v>141.71439472392808</v>
      </c>
      <c r="AQ147" s="18">
        <f t="shared" si="225"/>
        <v>151</v>
      </c>
      <c r="AR147" s="18">
        <f>Design!$N$68</f>
        <v>2.5</v>
      </c>
      <c r="AS147" s="18">
        <f t="shared" si="176"/>
        <v>161</v>
      </c>
      <c r="AT147" s="18">
        <v>0</v>
      </c>
      <c r="AU147" s="16">
        <f t="shared" si="226"/>
        <v>12075</v>
      </c>
      <c r="AV147" s="19" t="str">
        <f t="shared" si="227"/>
        <v>N/A</v>
      </c>
      <c r="AW147" s="68">
        <f t="shared" si="177"/>
        <v>151</v>
      </c>
      <c r="AX147" s="18">
        <f>'Ohio Intensities'!J147</f>
        <v>0.88491201728428792</v>
      </c>
      <c r="AY147" s="17">
        <f>Design!$I$24*'Area A'!AX147*Design!$I$23</f>
        <v>1.5220486697289761</v>
      </c>
      <c r="AZ147" s="18">
        <v>0</v>
      </c>
      <c r="BA147" s="18">
        <v>0</v>
      </c>
      <c r="BB147" s="18">
        <f>Design!$I$22</f>
        <v>10</v>
      </c>
      <c r="BC147" s="18">
        <f t="shared" si="178"/>
        <v>1.5220486697289761</v>
      </c>
      <c r="BD147" s="18">
        <f t="shared" si="179"/>
        <v>151</v>
      </c>
      <c r="BE147" s="18">
        <f t="shared" si="180"/>
        <v>1.5220486697289761</v>
      </c>
      <c r="BF147" s="18">
        <f t="shared" si="181"/>
        <v>161</v>
      </c>
      <c r="BG147" s="18">
        <v>0</v>
      </c>
      <c r="BH147" s="18" t="str">
        <f t="shared" si="228"/>
        <v>N/A</v>
      </c>
      <c r="BI147" s="18">
        <f t="shared" si="182"/>
        <v>-0.15220486697289762</v>
      </c>
      <c r="BJ147" s="16">
        <f t="shared" si="183"/>
        <v>24.50498358263652</v>
      </c>
      <c r="BK147" s="17">
        <f>(Design!$N$69-'Area A'!BJ147)/'Area A'!BI147</f>
        <v>142.2752374041529</v>
      </c>
      <c r="BL147" s="18">
        <v>0</v>
      </c>
      <c r="BM147" s="18">
        <v>0</v>
      </c>
      <c r="BN147" s="18">
        <f t="shared" si="184"/>
        <v>142.2752374041529</v>
      </c>
      <c r="BO147" s="18">
        <f t="shared" si="229"/>
        <v>151</v>
      </c>
      <c r="BP147" s="18">
        <f>Design!$N$69</f>
        <v>2.85</v>
      </c>
      <c r="BQ147" s="18">
        <f t="shared" si="185"/>
        <v>161</v>
      </c>
      <c r="BR147" s="18">
        <v>0</v>
      </c>
      <c r="BS147" s="16">
        <f t="shared" si="186"/>
        <v>13765.499999999998</v>
      </c>
      <c r="BT147" s="19" t="str">
        <f t="shared" si="230"/>
        <v>N/A</v>
      </c>
      <c r="BU147" s="68">
        <f t="shared" si="187"/>
        <v>151</v>
      </c>
      <c r="BV147" s="18">
        <f>'Ohio Intensities'!N147</f>
        <v>1.0742065368630254</v>
      </c>
      <c r="BW147" s="17">
        <f>Design!$I$24*'Area A'!BV147*Design!$I$23</f>
        <v>1.8476352434044048</v>
      </c>
      <c r="BX147" s="18">
        <v>0</v>
      </c>
      <c r="BY147" s="18">
        <v>0</v>
      </c>
      <c r="BZ147" s="18">
        <f>Design!$I$22</f>
        <v>10</v>
      </c>
      <c r="CA147" s="18">
        <f t="shared" si="188"/>
        <v>1.8476352434044048</v>
      </c>
      <c r="CB147" s="18">
        <f t="shared" si="189"/>
        <v>151</v>
      </c>
      <c r="CC147" s="18">
        <f t="shared" si="190"/>
        <v>1.8476352434044048</v>
      </c>
      <c r="CD147" s="18">
        <f t="shared" si="191"/>
        <v>161</v>
      </c>
      <c r="CE147" s="18">
        <v>0</v>
      </c>
      <c r="CF147" s="18" t="str">
        <f t="shared" si="231"/>
        <v>N/A</v>
      </c>
      <c r="CG147" s="18">
        <f t="shared" si="192"/>
        <v>-0.18476352434044047</v>
      </c>
      <c r="CH147" s="16">
        <f t="shared" si="193"/>
        <v>29.746927418810916</v>
      </c>
      <c r="CI147" s="17">
        <f>(Design!$N$70-'Area A'!CH147)/'Area A'!CG147</f>
        <v>145.574877480965</v>
      </c>
      <c r="CJ147" s="18">
        <v>0</v>
      </c>
      <c r="CK147" s="18">
        <v>0</v>
      </c>
      <c r="CL147" s="18">
        <f t="shared" si="194"/>
        <v>145.574877480965</v>
      </c>
      <c r="CM147" s="18">
        <f t="shared" si="232"/>
        <v>151</v>
      </c>
      <c r="CN147" s="18">
        <f>Design!$N$70</f>
        <v>2.85</v>
      </c>
      <c r="CO147" s="18">
        <f t="shared" si="195"/>
        <v>161</v>
      </c>
      <c r="CP147" s="18">
        <v>0</v>
      </c>
      <c r="CQ147" s="16">
        <f t="shared" si="196"/>
        <v>13765.5</v>
      </c>
      <c r="CR147" s="19" t="str">
        <f t="shared" si="233"/>
        <v>N/A</v>
      </c>
      <c r="CS147" s="68">
        <f t="shared" si="197"/>
        <v>151</v>
      </c>
      <c r="CT147" s="18">
        <f>'Ohio Intensities'!R147</f>
        <v>1.2310121959729012</v>
      </c>
      <c r="CU147" s="17">
        <f>Design!$I$24*'Area A'!CT147*Design!$I$23</f>
        <v>2.1173409770733915</v>
      </c>
      <c r="CV147" s="18">
        <v>0</v>
      </c>
      <c r="CW147" s="18">
        <v>0</v>
      </c>
      <c r="CX147" s="18">
        <f>Design!$I$22</f>
        <v>10</v>
      </c>
      <c r="CY147" s="18">
        <f t="shared" si="198"/>
        <v>2.1173409770733915</v>
      </c>
      <c r="CZ147" s="18">
        <f t="shared" si="199"/>
        <v>151</v>
      </c>
      <c r="DA147" s="18">
        <f t="shared" si="200"/>
        <v>2.1173409770733915</v>
      </c>
      <c r="DB147" s="18">
        <f t="shared" si="201"/>
        <v>161</v>
      </c>
      <c r="DC147" s="18">
        <v>0</v>
      </c>
      <c r="DD147" s="18" t="str">
        <f t="shared" si="234"/>
        <v>N/A</v>
      </c>
      <c r="DE147" s="18">
        <f t="shared" si="202"/>
        <v>-0.21173409770733914</v>
      </c>
      <c r="DF147" s="16">
        <f t="shared" si="203"/>
        <v>34.0891897308816</v>
      </c>
      <c r="DG147" s="17">
        <f>(Design!$N$71-'Area A'!DF147)/'Area A'!DE147</f>
        <v>147.53972113674718</v>
      </c>
      <c r="DH147" s="18">
        <v>0</v>
      </c>
      <c r="DI147" s="18">
        <v>0</v>
      </c>
      <c r="DJ147" s="18">
        <f t="shared" si="204"/>
        <v>147.53972113674718</v>
      </c>
      <c r="DK147" s="18">
        <f t="shared" si="235"/>
        <v>151</v>
      </c>
      <c r="DL147" s="18">
        <f>Design!$N$71</f>
        <v>2.85</v>
      </c>
      <c r="DM147" s="18">
        <f t="shared" si="205"/>
        <v>161</v>
      </c>
      <c r="DN147" s="18">
        <v>0</v>
      </c>
      <c r="DO147" s="16">
        <f t="shared" si="206"/>
        <v>13765.499999999998</v>
      </c>
      <c r="DP147" s="19" t="str">
        <f t="shared" si="236"/>
        <v>N/A</v>
      </c>
      <c r="DQ147" s="68">
        <f t="shared" si="207"/>
        <v>151</v>
      </c>
      <c r="DR147" s="18">
        <f>'Ohio Intensities'!V147</f>
        <v>1.3948373159113028</v>
      </c>
      <c r="DS147" s="17">
        <f>Design!$I$24*'Area A'!DR147*Design!$I$23</f>
        <v>2.3991201833674425</v>
      </c>
      <c r="DT147" s="18">
        <v>0</v>
      </c>
      <c r="DU147" s="18">
        <v>0</v>
      </c>
      <c r="DV147" s="18">
        <f>Design!$I$22</f>
        <v>10</v>
      </c>
      <c r="DW147" s="18">
        <f t="shared" si="208"/>
        <v>2.3991201833674425</v>
      </c>
      <c r="DX147" s="18">
        <f t="shared" si="209"/>
        <v>151</v>
      </c>
      <c r="DY147" s="18">
        <f t="shared" si="210"/>
        <v>2.3991201833674425</v>
      </c>
      <c r="DZ147" s="18">
        <f t="shared" si="211"/>
        <v>161</v>
      </c>
      <c r="EA147" s="18">
        <v>0</v>
      </c>
      <c r="EB147" s="18" t="str">
        <f t="shared" si="237"/>
        <v>N/A</v>
      </c>
      <c r="EC147" s="18">
        <f t="shared" si="212"/>
        <v>-0.23991201833674425</v>
      </c>
      <c r="ED147" s="16">
        <f t="shared" si="213"/>
        <v>38.625834952215826</v>
      </c>
      <c r="EE147" s="17">
        <f>(Design!$N$72-'Area A'!ED147)/'Area A'!EC147</f>
        <v>149.12064514417241</v>
      </c>
      <c r="EF147" s="18">
        <v>0</v>
      </c>
      <c r="EG147" s="18">
        <v>0</v>
      </c>
      <c r="EH147" s="18">
        <f t="shared" si="214"/>
        <v>149.12064514417241</v>
      </c>
      <c r="EI147" s="18">
        <f t="shared" si="238"/>
        <v>151</v>
      </c>
      <c r="EJ147" s="18">
        <f>Design!$N$72</f>
        <v>2.85</v>
      </c>
      <c r="EK147" s="18">
        <f t="shared" si="215"/>
        <v>161</v>
      </c>
      <c r="EL147" s="18">
        <v>0</v>
      </c>
      <c r="EM147" s="16">
        <f t="shared" si="216"/>
        <v>13765.5</v>
      </c>
      <c r="EN147" s="19" t="str">
        <f t="shared" si="239"/>
        <v>N/A</v>
      </c>
      <c r="EO147" s="19">
        <f t="shared" si="217"/>
        <v>151</v>
      </c>
    </row>
    <row r="148" spans="1:145" x14ac:dyDescent="0.25">
      <c r="A148" s="68">
        <f t="shared" si="159"/>
        <v>152</v>
      </c>
      <c r="B148" s="18">
        <f>'Ohio Intensities'!B148</f>
        <v>0.58725688477149218</v>
      </c>
      <c r="C148" s="17">
        <f>Design!$I$24*'Area A'!B148*Design!$I$23</f>
        <v>1.0100818418069673</v>
      </c>
      <c r="D148" s="18">
        <v>0</v>
      </c>
      <c r="E148" s="18">
        <v>0</v>
      </c>
      <c r="F148" s="18">
        <f>Design!$I$22</f>
        <v>10</v>
      </c>
      <c r="G148" s="18">
        <f t="shared" si="162"/>
        <v>1.0100818418069673</v>
      </c>
      <c r="H148" s="18">
        <f t="shared" si="163"/>
        <v>152</v>
      </c>
      <c r="I148" s="18">
        <f t="shared" si="164"/>
        <v>1.0100818418069673</v>
      </c>
      <c r="J148" s="18">
        <f t="shared" si="165"/>
        <v>162</v>
      </c>
      <c r="K148" s="18">
        <v>0</v>
      </c>
      <c r="L148" s="18" t="str">
        <f t="shared" si="220"/>
        <v>N/A</v>
      </c>
      <c r="M148" s="18">
        <f t="shared" si="166"/>
        <v>-0.10100818418069672</v>
      </c>
      <c r="N148" s="16">
        <f t="shared" si="167"/>
        <v>16.363325837272871</v>
      </c>
      <c r="O148" s="17">
        <f>(Design!$N$67-'Area A'!N148)/'Area A'!M148</f>
        <v>141.70461486236908</v>
      </c>
      <c r="P148" s="18">
        <v>0</v>
      </c>
      <c r="Q148" s="18">
        <v>0</v>
      </c>
      <c r="R148" s="18">
        <f t="shared" si="168"/>
        <v>141.70461486236908</v>
      </c>
      <c r="S148" s="18">
        <f t="shared" si="221"/>
        <v>152</v>
      </c>
      <c r="T148" s="18">
        <f>Design!$N$67</f>
        <v>2.0499999999999998</v>
      </c>
      <c r="U148" s="18">
        <f t="shared" si="218"/>
        <v>162</v>
      </c>
      <c r="V148" s="18">
        <v>0</v>
      </c>
      <c r="W148" s="16">
        <f t="shared" si="222"/>
        <v>9962.9999999999982</v>
      </c>
      <c r="X148" s="19" t="str">
        <f t="shared" si="223"/>
        <v>N/A</v>
      </c>
      <c r="Y148" s="68">
        <f t="shared" si="219"/>
        <v>152</v>
      </c>
      <c r="Z148" s="18">
        <f>'Ohio Intensities'!F148</f>
        <v>0.74971011140603272</v>
      </c>
      <c r="AA148" s="17">
        <f>Design!$I$24*'Area A'!Z148*Design!$I$23</f>
        <v>1.2895013916183771</v>
      </c>
      <c r="AB148" s="18">
        <v>0</v>
      </c>
      <c r="AC148" s="18">
        <v>0</v>
      </c>
      <c r="AD148" s="18">
        <f>Design!$I$22</f>
        <v>10</v>
      </c>
      <c r="AE148" s="18">
        <f t="shared" si="169"/>
        <v>1.2895013916183771</v>
      </c>
      <c r="AF148" s="18">
        <f t="shared" si="170"/>
        <v>152</v>
      </c>
      <c r="AG148" s="18">
        <f t="shared" si="171"/>
        <v>1.2895013916183771</v>
      </c>
      <c r="AH148" s="18">
        <f t="shared" si="172"/>
        <v>162</v>
      </c>
      <c r="AI148" s="18">
        <v>0</v>
      </c>
      <c r="AJ148" s="18" t="str">
        <f t="shared" si="224"/>
        <v>N/A</v>
      </c>
      <c r="AK148" s="18">
        <f t="shared" si="173"/>
        <v>-0.1289501391618377</v>
      </c>
      <c r="AL148" s="16">
        <f t="shared" si="174"/>
        <v>20.889922544217708</v>
      </c>
      <c r="AM148" s="17">
        <f>(Design!$N$68-'Area A'!AL148)/'Area A'!AK148</f>
        <v>142.61266148102098</v>
      </c>
      <c r="AN148" s="18">
        <v>0</v>
      </c>
      <c r="AO148" s="18">
        <v>0</v>
      </c>
      <c r="AP148" s="18">
        <f t="shared" si="175"/>
        <v>142.61266148102098</v>
      </c>
      <c r="AQ148" s="18">
        <f t="shared" si="225"/>
        <v>152</v>
      </c>
      <c r="AR148" s="18">
        <f>Design!$N$68</f>
        <v>2.5</v>
      </c>
      <c r="AS148" s="18">
        <f t="shared" si="176"/>
        <v>162</v>
      </c>
      <c r="AT148" s="18">
        <v>0</v>
      </c>
      <c r="AU148" s="16">
        <f t="shared" si="226"/>
        <v>12150</v>
      </c>
      <c r="AV148" s="19" t="str">
        <f t="shared" si="227"/>
        <v>N/A</v>
      </c>
      <c r="AW148" s="68">
        <f t="shared" si="177"/>
        <v>152</v>
      </c>
      <c r="AX148" s="18">
        <f>'Ohio Intensities'!J148</f>
        <v>0.88033865595502048</v>
      </c>
      <c r="AY148" s="17">
        <f>Design!$I$24*'Area A'!AX148*Design!$I$23</f>
        <v>1.5141824882426362</v>
      </c>
      <c r="AZ148" s="18">
        <v>0</v>
      </c>
      <c r="BA148" s="18">
        <v>0</v>
      </c>
      <c r="BB148" s="18">
        <f>Design!$I$22</f>
        <v>10</v>
      </c>
      <c r="BC148" s="18">
        <f t="shared" si="178"/>
        <v>1.5141824882426362</v>
      </c>
      <c r="BD148" s="18">
        <f t="shared" si="179"/>
        <v>152</v>
      </c>
      <c r="BE148" s="18">
        <f t="shared" si="180"/>
        <v>1.5141824882426362</v>
      </c>
      <c r="BF148" s="18">
        <f t="shared" si="181"/>
        <v>162</v>
      </c>
      <c r="BG148" s="18">
        <v>0</v>
      </c>
      <c r="BH148" s="18" t="str">
        <f t="shared" si="228"/>
        <v>N/A</v>
      </c>
      <c r="BI148" s="18">
        <f t="shared" si="182"/>
        <v>-0.15141824882426363</v>
      </c>
      <c r="BJ148" s="16">
        <f t="shared" si="183"/>
        <v>24.529756309530708</v>
      </c>
      <c r="BK148" s="17">
        <f>(Design!$N$69-'Area A'!BJ148)/'Area A'!BI148</f>
        <v>143.17796221968121</v>
      </c>
      <c r="BL148" s="18">
        <v>0</v>
      </c>
      <c r="BM148" s="18">
        <v>0</v>
      </c>
      <c r="BN148" s="18">
        <f t="shared" si="184"/>
        <v>143.17796221968121</v>
      </c>
      <c r="BO148" s="18">
        <f t="shared" si="229"/>
        <v>152</v>
      </c>
      <c r="BP148" s="18">
        <f>Design!$N$69</f>
        <v>2.85</v>
      </c>
      <c r="BQ148" s="18">
        <f t="shared" si="185"/>
        <v>162</v>
      </c>
      <c r="BR148" s="18">
        <v>0</v>
      </c>
      <c r="BS148" s="16">
        <f t="shared" si="186"/>
        <v>13851.000000000002</v>
      </c>
      <c r="BT148" s="19" t="str">
        <f t="shared" si="230"/>
        <v>N/A</v>
      </c>
      <c r="BU148" s="68">
        <f t="shared" si="187"/>
        <v>152</v>
      </c>
      <c r="BV148" s="18">
        <f>'Ohio Intensities'!N148</f>
        <v>1.0688587589176455</v>
      </c>
      <c r="BW148" s="17">
        <f>Design!$I$24*'Area A'!BV148*Design!$I$23</f>
        <v>1.8384370653383513</v>
      </c>
      <c r="BX148" s="18">
        <v>0</v>
      </c>
      <c r="BY148" s="18">
        <v>0</v>
      </c>
      <c r="BZ148" s="18">
        <f>Design!$I$22</f>
        <v>10</v>
      </c>
      <c r="CA148" s="18">
        <f t="shared" si="188"/>
        <v>1.8384370653383513</v>
      </c>
      <c r="CB148" s="18">
        <f t="shared" si="189"/>
        <v>152</v>
      </c>
      <c r="CC148" s="18">
        <f t="shared" si="190"/>
        <v>1.8384370653383513</v>
      </c>
      <c r="CD148" s="18">
        <f t="shared" si="191"/>
        <v>162</v>
      </c>
      <c r="CE148" s="18">
        <v>0</v>
      </c>
      <c r="CF148" s="18" t="str">
        <f t="shared" si="231"/>
        <v>N/A</v>
      </c>
      <c r="CG148" s="18">
        <f t="shared" si="192"/>
        <v>-0.18384370653383514</v>
      </c>
      <c r="CH148" s="16">
        <f t="shared" si="193"/>
        <v>29.782680458481291</v>
      </c>
      <c r="CI148" s="17">
        <f>(Design!$N$70-'Area A'!CH148)/'Area A'!CG148</f>
        <v>146.49770158721489</v>
      </c>
      <c r="CJ148" s="18">
        <v>0</v>
      </c>
      <c r="CK148" s="18">
        <v>0</v>
      </c>
      <c r="CL148" s="18">
        <f t="shared" si="194"/>
        <v>146.49770158721489</v>
      </c>
      <c r="CM148" s="18">
        <f t="shared" si="232"/>
        <v>152</v>
      </c>
      <c r="CN148" s="18">
        <f>Design!$N$70</f>
        <v>2.85</v>
      </c>
      <c r="CO148" s="18">
        <f t="shared" si="195"/>
        <v>162</v>
      </c>
      <c r="CP148" s="18">
        <v>0</v>
      </c>
      <c r="CQ148" s="16">
        <f t="shared" si="196"/>
        <v>13851.000000000002</v>
      </c>
      <c r="CR148" s="19" t="str">
        <f t="shared" si="233"/>
        <v>N/A</v>
      </c>
      <c r="CS148" s="68">
        <f t="shared" si="197"/>
        <v>152</v>
      </c>
      <c r="CT148" s="18">
        <f>'Ohio Intensities'!R148</f>
        <v>1.2250933150128693</v>
      </c>
      <c r="CU148" s="17">
        <f>Design!$I$24*'Area A'!CT148*Design!$I$23</f>
        <v>2.1071605018221367</v>
      </c>
      <c r="CV148" s="18">
        <v>0</v>
      </c>
      <c r="CW148" s="18">
        <v>0</v>
      </c>
      <c r="CX148" s="18">
        <f>Design!$I$22</f>
        <v>10</v>
      </c>
      <c r="CY148" s="18">
        <f t="shared" si="198"/>
        <v>2.1071605018221367</v>
      </c>
      <c r="CZ148" s="18">
        <f t="shared" si="199"/>
        <v>152</v>
      </c>
      <c r="DA148" s="18">
        <f t="shared" si="200"/>
        <v>2.1071605018221367</v>
      </c>
      <c r="DB148" s="18">
        <f t="shared" si="201"/>
        <v>162</v>
      </c>
      <c r="DC148" s="18">
        <v>0</v>
      </c>
      <c r="DD148" s="18" t="str">
        <f t="shared" si="234"/>
        <v>N/A</v>
      </c>
      <c r="DE148" s="18">
        <f t="shared" si="202"/>
        <v>-0.21071605018221368</v>
      </c>
      <c r="DF148" s="16">
        <f t="shared" si="203"/>
        <v>34.136000129518614</v>
      </c>
      <c r="DG148" s="17">
        <f>(Design!$N$71-'Area A'!DF148)/'Area A'!DE148</f>
        <v>148.47468952870221</v>
      </c>
      <c r="DH148" s="18">
        <v>0</v>
      </c>
      <c r="DI148" s="18">
        <v>0</v>
      </c>
      <c r="DJ148" s="18">
        <f t="shared" si="204"/>
        <v>148.47468952870221</v>
      </c>
      <c r="DK148" s="18">
        <f t="shared" si="235"/>
        <v>152</v>
      </c>
      <c r="DL148" s="18">
        <f>Design!$N$71</f>
        <v>2.85</v>
      </c>
      <c r="DM148" s="18">
        <f t="shared" si="205"/>
        <v>162</v>
      </c>
      <c r="DN148" s="18">
        <v>0</v>
      </c>
      <c r="DO148" s="16">
        <f t="shared" si="206"/>
        <v>13851.000000000002</v>
      </c>
      <c r="DP148" s="19" t="str">
        <f t="shared" si="236"/>
        <v>N/A</v>
      </c>
      <c r="DQ148" s="68">
        <f t="shared" si="207"/>
        <v>152</v>
      </c>
      <c r="DR148" s="18">
        <f>'Ohio Intensities'!V148</f>
        <v>1.3883603593607772</v>
      </c>
      <c r="DS148" s="17">
        <f>Design!$I$24*'Area A'!DR148*Design!$I$23</f>
        <v>2.3879798181005381</v>
      </c>
      <c r="DT148" s="18">
        <v>0</v>
      </c>
      <c r="DU148" s="18">
        <v>0</v>
      </c>
      <c r="DV148" s="18">
        <f>Design!$I$22</f>
        <v>10</v>
      </c>
      <c r="DW148" s="18">
        <f t="shared" si="208"/>
        <v>2.3879798181005381</v>
      </c>
      <c r="DX148" s="18">
        <f t="shared" si="209"/>
        <v>152</v>
      </c>
      <c r="DY148" s="18">
        <f t="shared" si="210"/>
        <v>2.3879798181005381</v>
      </c>
      <c r="DZ148" s="18">
        <f t="shared" si="211"/>
        <v>162</v>
      </c>
      <c r="EA148" s="18">
        <v>0</v>
      </c>
      <c r="EB148" s="18" t="str">
        <f t="shared" si="237"/>
        <v>N/A</v>
      </c>
      <c r="EC148" s="18">
        <f t="shared" si="212"/>
        <v>-0.23879798181005379</v>
      </c>
      <c r="ED148" s="16">
        <f t="shared" si="213"/>
        <v>38.68527305322872</v>
      </c>
      <c r="EE148" s="17">
        <f>(Design!$N$72-'Area A'!ED148)/'Area A'!EC148</f>
        <v>150.06522576783348</v>
      </c>
      <c r="EF148" s="18">
        <v>0</v>
      </c>
      <c r="EG148" s="18">
        <v>0</v>
      </c>
      <c r="EH148" s="18">
        <f t="shared" si="214"/>
        <v>150.06522576783348</v>
      </c>
      <c r="EI148" s="18">
        <f t="shared" si="238"/>
        <v>152</v>
      </c>
      <c r="EJ148" s="18">
        <f>Design!$N$72</f>
        <v>2.85</v>
      </c>
      <c r="EK148" s="18">
        <f t="shared" si="215"/>
        <v>162</v>
      </c>
      <c r="EL148" s="18">
        <v>0</v>
      </c>
      <c r="EM148" s="16">
        <f t="shared" si="216"/>
        <v>13851</v>
      </c>
      <c r="EN148" s="19" t="str">
        <f t="shared" si="239"/>
        <v>N/A</v>
      </c>
      <c r="EO148" s="19">
        <f t="shared" si="217"/>
        <v>152</v>
      </c>
    </row>
    <row r="149" spans="1:145" x14ac:dyDescent="0.25">
      <c r="A149" s="68">
        <f t="shared" si="159"/>
        <v>153</v>
      </c>
      <c r="B149" s="18">
        <f>'Ohio Intensities'!B149</f>
        <v>0.58414161494501182</v>
      </c>
      <c r="C149" s="17">
        <f>Design!$I$24*'Area A'!B149*Design!$I$23</f>
        <v>1.0047235777054209</v>
      </c>
      <c r="D149" s="18">
        <v>0</v>
      </c>
      <c r="E149" s="18">
        <v>0</v>
      </c>
      <c r="F149" s="18">
        <f>Design!$I$22</f>
        <v>10</v>
      </c>
      <c r="G149" s="18">
        <f t="shared" si="162"/>
        <v>1.0047235777054209</v>
      </c>
      <c r="H149" s="18">
        <f t="shared" si="163"/>
        <v>153</v>
      </c>
      <c r="I149" s="18">
        <f t="shared" si="164"/>
        <v>1.0047235777054209</v>
      </c>
      <c r="J149" s="18">
        <f t="shared" si="165"/>
        <v>163</v>
      </c>
      <c r="K149" s="18">
        <v>0</v>
      </c>
      <c r="L149" s="18" t="str">
        <f t="shared" si="220"/>
        <v>N/A</v>
      </c>
      <c r="M149" s="18">
        <f t="shared" si="166"/>
        <v>-0.10047235777054209</v>
      </c>
      <c r="N149" s="16">
        <f t="shared" si="167"/>
        <v>16.37699431659836</v>
      </c>
      <c r="O149" s="17">
        <f>(Design!$N$67-'Area A'!N149)/'Area A'!M149</f>
        <v>142.59637809354714</v>
      </c>
      <c r="P149" s="18">
        <v>0</v>
      </c>
      <c r="Q149" s="18">
        <v>0</v>
      </c>
      <c r="R149" s="18">
        <f t="shared" si="168"/>
        <v>142.59637809354714</v>
      </c>
      <c r="S149" s="18">
        <f t="shared" si="221"/>
        <v>153</v>
      </c>
      <c r="T149" s="18">
        <f>Design!$N$67</f>
        <v>2.0499999999999998</v>
      </c>
      <c r="U149" s="18">
        <f t="shared" si="218"/>
        <v>163</v>
      </c>
      <c r="V149" s="18">
        <v>0</v>
      </c>
      <c r="W149" s="16">
        <f t="shared" si="222"/>
        <v>10024.5</v>
      </c>
      <c r="X149" s="19" t="str">
        <f t="shared" si="223"/>
        <v>N/A</v>
      </c>
      <c r="Y149" s="68">
        <f t="shared" si="219"/>
        <v>153</v>
      </c>
      <c r="Z149" s="18">
        <f>'Ohio Intensities'!F149</f>
        <v>0.74580018707940365</v>
      </c>
      <c r="AA149" s="17">
        <f>Design!$I$24*'Area A'!Z149*Design!$I$23</f>
        <v>1.2827763217765751</v>
      </c>
      <c r="AB149" s="18">
        <v>0</v>
      </c>
      <c r="AC149" s="18">
        <v>0</v>
      </c>
      <c r="AD149" s="18">
        <f>Design!$I$22</f>
        <v>10</v>
      </c>
      <c r="AE149" s="18">
        <f t="shared" si="169"/>
        <v>1.2827763217765751</v>
      </c>
      <c r="AF149" s="18">
        <f t="shared" si="170"/>
        <v>153</v>
      </c>
      <c r="AG149" s="18">
        <f t="shared" si="171"/>
        <v>1.2827763217765751</v>
      </c>
      <c r="AH149" s="18">
        <f t="shared" si="172"/>
        <v>163</v>
      </c>
      <c r="AI149" s="18">
        <v>0</v>
      </c>
      <c r="AJ149" s="18" t="str">
        <f t="shared" si="224"/>
        <v>N/A</v>
      </c>
      <c r="AK149" s="18">
        <f t="shared" si="173"/>
        <v>-0.1282776321776575</v>
      </c>
      <c r="AL149" s="16">
        <f t="shared" si="174"/>
        <v>20.909254044958171</v>
      </c>
      <c r="AM149" s="17">
        <f>(Design!$N$68-'Area A'!AL149)/'Area A'!AK149</f>
        <v>143.51102162115342</v>
      </c>
      <c r="AN149" s="18">
        <v>0</v>
      </c>
      <c r="AO149" s="18">
        <v>0</v>
      </c>
      <c r="AP149" s="18">
        <f t="shared" si="175"/>
        <v>143.51102162115342</v>
      </c>
      <c r="AQ149" s="18">
        <f t="shared" si="225"/>
        <v>153</v>
      </c>
      <c r="AR149" s="18">
        <f>Design!$N$68</f>
        <v>2.5</v>
      </c>
      <c r="AS149" s="18">
        <f t="shared" si="176"/>
        <v>163</v>
      </c>
      <c r="AT149" s="18">
        <v>0</v>
      </c>
      <c r="AU149" s="16">
        <f t="shared" si="226"/>
        <v>12225</v>
      </c>
      <c r="AV149" s="19" t="str">
        <f t="shared" si="227"/>
        <v>N/A</v>
      </c>
      <c r="AW149" s="68">
        <f t="shared" si="177"/>
        <v>153</v>
      </c>
      <c r="AX149" s="18">
        <f>'Ohio Intensities'!J149</f>
        <v>0.87581668610925256</v>
      </c>
      <c r="AY149" s="17">
        <f>Design!$I$24*'Area A'!AX149*Design!$I$23</f>
        <v>1.5064047001079153</v>
      </c>
      <c r="AZ149" s="18">
        <v>0</v>
      </c>
      <c r="BA149" s="18">
        <v>0</v>
      </c>
      <c r="BB149" s="18">
        <f>Design!$I$22</f>
        <v>10</v>
      </c>
      <c r="BC149" s="18">
        <f t="shared" si="178"/>
        <v>1.5064047001079153</v>
      </c>
      <c r="BD149" s="18">
        <f t="shared" si="179"/>
        <v>153</v>
      </c>
      <c r="BE149" s="18">
        <f t="shared" si="180"/>
        <v>1.5064047001079153</v>
      </c>
      <c r="BF149" s="18">
        <f t="shared" si="181"/>
        <v>163</v>
      </c>
      <c r="BG149" s="18">
        <v>0</v>
      </c>
      <c r="BH149" s="18" t="str">
        <f t="shared" si="228"/>
        <v>N/A</v>
      </c>
      <c r="BI149" s="18">
        <f t="shared" si="182"/>
        <v>-0.15064047001079153</v>
      </c>
      <c r="BJ149" s="16">
        <f t="shared" si="183"/>
        <v>24.554396611759021</v>
      </c>
      <c r="BK149" s="17">
        <f>(Design!$N$69-'Area A'!BJ149)/'Area A'!BI149</f>
        <v>144.08078128144561</v>
      </c>
      <c r="BL149" s="18">
        <v>0</v>
      </c>
      <c r="BM149" s="18">
        <v>0</v>
      </c>
      <c r="BN149" s="18">
        <f t="shared" si="184"/>
        <v>144.08078128144561</v>
      </c>
      <c r="BO149" s="18">
        <f t="shared" si="229"/>
        <v>153</v>
      </c>
      <c r="BP149" s="18">
        <f>Design!$N$69</f>
        <v>2.85</v>
      </c>
      <c r="BQ149" s="18">
        <f t="shared" si="185"/>
        <v>163</v>
      </c>
      <c r="BR149" s="18">
        <v>0</v>
      </c>
      <c r="BS149" s="16">
        <f t="shared" si="186"/>
        <v>13936.499999999998</v>
      </c>
      <c r="BT149" s="19" t="str">
        <f t="shared" si="230"/>
        <v>N/A</v>
      </c>
      <c r="BU149" s="68">
        <f t="shared" si="187"/>
        <v>153</v>
      </c>
      <c r="BV149" s="18">
        <f>'Ohio Intensities'!N149</f>
        <v>1.063570068933978</v>
      </c>
      <c r="BW149" s="17">
        <f>Design!$I$24*'Area A'!BV149*Design!$I$23</f>
        <v>1.8293405185664433</v>
      </c>
      <c r="BX149" s="18">
        <v>0</v>
      </c>
      <c r="BY149" s="18">
        <v>0</v>
      </c>
      <c r="BZ149" s="18">
        <f>Design!$I$22</f>
        <v>10</v>
      </c>
      <c r="CA149" s="18">
        <f t="shared" si="188"/>
        <v>1.8293405185664433</v>
      </c>
      <c r="CB149" s="18">
        <f t="shared" si="189"/>
        <v>153</v>
      </c>
      <c r="CC149" s="18">
        <f t="shared" si="190"/>
        <v>1.8293405185664433</v>
      </c>
      <c r="CD149" s="18">
        <f t="shared" si="191"/>
        <v>163</v>
      </c>
      <c r="CE149" s="18">
        <v>0</v>
      </c>
      <c r="CF149" s="18" t="str">
        <f t="shared" si="231"/>
        <v>N/A</v>
      </c>
      <c r="CG149" s="18">
        <f t="shared" si="192"/>
        <v>-0.18293405185664433</v>
      </c>
      <c r="CH149" s="16">
        <f t="shared" si="193"/>
        <v>29.818250452633023</v>
      </c>
      <c r="CI149" s="17">
        <f>(Design!$N$70-'Area A'!CH149)/'Area A'!CG149</f>
        <v>147.42061512837753</v>
      </c>
      <c r="CJ149" s="18">
        <v>0</v>
      </c>
      <c r="CK149" s="18">
        <v>0</v>
      </c>
      <c r="CL149" s="18">
        <f t="shared" si="194"/>
        <v>147.42061512837753</v>
      </c>
      <c r="CM149" s="18">
        <f t="shared" si="232"/>
        <v>153</v>
      </c>
      <c r="CN149" s="18">
        <f>Design!$N$70</f>
        <v>2.85</v>
      </c>
      <c r="CO149" s="18">
        <f t="shared" si="195"/>
        <v>163</v>
      </c>
      <c r="CP149" s="18">
        <v>0</v>
      </c>
      <c r="CQ149" s="16">
        <f t="shared" si="196"/>
        <v>13936.5</v>
      </c>
      <c r="CR149" s="19" t="str">
        <f t="shared" si="233"/>
        <v>N/A</v>
      </c>
      <c r="CS149" s="68">
        <f t="shared" si="197"/>
        <v>153</v>
      </c>
      <c r="CT149" s="18">
        <f>'Ohio Intensities'!R149</f>
        <v>1.2192388889625889</v>
      </c>
      <c r="CU149" s="17">
        <f>Design!$I$24*'Area A'!CT149*Design!$I$23</f>
        <v>2.0970908890156541</v>
      </c>
      <c r="CV149" s="18">
        <v>0</v>
      </c>
      <c r="CW149" s="18">
        <v>0</v>
      </c>
      <c r="CX149" s="18">
        <f>Design!$I$22</f>
        <v>10</v>
      </c>
      <c r="CY149" s="18">
        <f t="shared" si="198"/>
        <v>2.0970908890156541</v>
      </c>
      <c r="CZ149" s="18">
        <f t="shared" si="199"/>
        <v>153</v>
      </c>
      <c r="DA149" s="18">
        <f t="shared" si="200"/>
        <v>2.0970908890156541</v>
      </c>
      <c r="DB149" s="18">
        <f t="shared" si="201"/>
        <v>163</v>
      </c>
      <c r="DC149" s="18">
        <v>0</v>
      </c>
      <c r="DD149" s="18" t="str">
        <f t="shared" si="234"/>
        <v>N/A</v>
      </c>
      <c r="DE149" s="18">
        <f t="shared" si="202"/>
        <v>-0.20970908890156542</v>
      </c>
      <c r="DF149" s="16">
        <f t="shared" si="203"/>
        <v>34.182581490955165</v>
      </c>
      <c r="DG149" s="17">
        <f>(Design!$N$71-'Area A'!DF149)/'Area A'!DE149</f>
        <v>149.40974497134098</v>
      </c>
      <c r="DH149" s="18">
        <v>0</v>
      </c>
      <c r="DI149" s="18">
        <v>0</v>
      </c>
      <c r="DJ149" s="18">
        <f t="shared" si="204"/>
        <v>149.40974497134098</v>
      </c>
      <c r="DK149" s="18">
        <f t="shared" si="235"/>
        <v>153</v>
      </c>
      <c r="DL149" s="18">
        <f>Design!$N$71</f>
        <v>2.85</v>
      </c>
      <c r="DM149" s="18">
        <f t="shared" si="205"/>
        <v>163</v>
      </c>
      <c r="DN149" s="18">
        <v>0</v>
      </c>
      <c r="DO149" s="16">
        <f t="shared" si="206"/>
        <v>13936.5</v>
      </c>
      <c r="DP149" s="19" t="str">
        <f t="shared" si="236"/>
        <v>N/A</v>
      </c>
      <c r="DQ149" s="68">
        <f t="shared" si="207"/>
        <v>153</v>
      </c>
      <c r="DR149" s="18">
        <f>'Ohio Intensities'!V149</f>
        <v>1.3819529389502747</v>
      </c>
      <c r="DS149" s="17">
        <f>Design!$I$24*'Area A'!DR149*Design!$I$23</f>
        <v>2.3769590549944741</v>
      </c>
      <c r="DT149" s="18">
        <v>0</v>
      </c>
      <c r="DU149" s="18">
        <v>0</v>
      </c>
      <c r="DV149" s="18">
        <f>Design!$I$22</f>
        <v>10</v>
      </c>
      <c r="DW149" s="18">
        <f t="shared" si="208"/>
        <v>2.3769590549944741</v>
      </c>
      <c r="DX149" s="18">
        <f t="shared" si="209"/>
        <v>153</v>
      </c>
      <c r="DY149" s="18">
        <f t="shared" si="210"/>
        <v>2.3769590549944741</v>
      </c>
      <c r="DZ149" s="18">
        <f t="shared" si="211"/>
        <v>163</v>
      </c>
      <c r="EA149" s="18">
        <v>0</v>
      </c>
      <c r="EB149" s="18" t="str">
        <f t="shared" si="237"/>
        <v>N/A</v>
      </c>
      <c r="EC149" s="18">
        <f t="shared" si="212"/>
        <v>-0.23769590549944741</v>
      </c>
      <c r="ED149" s="16">
        <f t="shared" si="213"/>
        <v>38.744432596409929</v>
      </c>
      <c r="EE149" s="17">
        <f>(Design!$N$72-'Area A'!ED149)/'Area A'!EC149</f>
        <v>151.00989022502694</v>
      </c>
      <c r="EF149" s="18">
        <v>0</v>
      </c>
      <c r="EG149" s="18">
        <v>0</v>
      </c>
      <c r="EH149" s="18">
        <f t="shared" si="214"/>
        <v>151.00989022502694</v>
      </c>
      <c r="EI149" s="18">
        <f t="shared" si="238"/>
        <v>153</v>
      </c>
      <c r="EJ149" s="18">
        <f>Design!$N$72</f>
        <v>2.85</v>
      </c>
      <c r="EK149" s="18">
        <f t="shared" si="215"/>
        <v>163</v>
      </c>
      <c r="EL149" s="18">
        <v>0</v>
      </c>
      <c r="EM149" s="16">
        <f t="shared" si="216"/>
        <v>13936.500000000002</v>
      </c>
      <c r="EN149" s="19" t="str">
        <f t="shared" si="239"/>
        <v>N/A</v>
      </c>
      <c r="EO149" s="19">
        <f t="shared" si="217"/>
        <v>153</v>
      </c>
    </row>
    <row r="150" spans="1:145" x14ac:dyDescent="0.25">
      <c r="A150" s="68">
        <f t="shared" si="159"/>
        <v>154</v>
      </c>
      <c r="B150" s="18">
        <f>'Ohio Intensities'!B150</f>
        <v>0.58106188990310548</v>
      </c>
      <c r="C150" s="17">
        <f>Design!$I$24*'Area A'!B150*Design!$I$23</f>
        <v>0.99942645063334201</v>
      </c>
      <c r="D150" s="18">
        <v>0</v>
      </c>
      <c r="E150" s="18">
        <v>0</v>
      </c>
      <c r="F150" s="18">
        <f>Design!$I$22</f>
        <v>10</v>
      </c>
      <c r="G150" s="18">
        <f t="shared" si="162"/>
        <v>0.99942645063334201</v>
      </c>
      <c r="H150" s="18">
        <f t="shared" si="163"/>
        <v>154</v>
      </c>
      <c r="I150" s="18">
        <f t="shared" si="164"/>
        <v>0.99942645063334201</v>
      </c>
      <c r="J150" s="18">
        <f t="shared" si="165"/>
        <v>164</v>
      </c>
      <c r="K150" s="18">
        <v>0</v>
      </c>
      <c r="L150" s="18" t="str">
        <f t="shared" si="220"/>
        <v>N/A</v>
      </c>
      <c r="M150" s="18">
        <f t="shared" si="166"/>
        <v>-9.9942645063334196E-2</v>
      </c>
      <c r="N150" s="16">
        <f t="shared" si="167"/>
        <v>16.390593790386809</v>
      </c>
      <c r="O150" s="17">
        <f>(Design!$N$67-'Area A'!N150)/'Area A'!M150</f>
        <v>143.4882354904565</v>
      </c>
      <c r="P150" s="18">
        <v>0</v>
      </c>
      <c r="Q150" s="18">
        <v>0</v>
      </c>
      <c r="R150" s="18">
        <f t="shared" si="168"/>
        <v>143.4882354904565</v>
      </c>
      <c r="S150" s="18">
        <f t="shared" si="221"/>
        <v>154</v>
      </c>
      <c r="T150" s="18">
        <f>Design!$N$67</f>
        <v>2.0499999999999998</v>
      </c>
      <c r="U150" s="18">
        <f t="shared" si="218"/>
        <v>164</v>
      </c>
      <c r="V150" s="18">
        <v>0</v>
      </c>
      <c r="W150" s="16">
        <f t="shared" si="222"/>
        <v>10086</v>
      </c>
      <c r="X150" s="19" t="str">
        <f t="shared" si="223"/>
        <v>N/A</v>
      </c>
      <c r="Y150" s="68">
        <f t="shared" si="219"/>
        <v>154</v>
      </c>
      <c r="Z150" s="18">
        <f>'Ohio Intensities'!F150</f>
        <v>0.74193434533201308</v>
      </c>
      <c r="AA150" s="17">
        <f>Design!$I$24*'Area A'!Z150*Design!$I$23</f>
        <v>1.2761270739710633</v>
      </c>
      <c r="AB150" s="18">
        <v>0</v>
      </c>
      <c r="AC150" s="18">
        <v>0</v>
      </c>
      <c r="AD150" s="18">
        <f>Design!$I$22</f>
        <v>10</v>
      </c>
      <c r="AE150" s="18">
        <f t="shared" si="169"/>
        <v>1.2761270739710633</v>
      </c>
      <c r="AF150" s="18">
        <f t="shared" si="170"/>
        <v>154</v>
      </c>
      <c r="AG150" s="18">
        <f t="shared" si="171"/>
        <v>1.2761270739710633</v>
      </c>
      <c r="AH150" s="18">
        <f t="shared" si="172"/>
        <v>164</v>
      </c>
      <c r="AI150" s="18">
        <v>0</v>
      </c>
      <c r="AJ150" s="18" t="str">
        <f t="shared" si="224"/>
        <v>N/A</v>
      </c>
      <c r="AK150" s="18">
        <f t="shared" si="173"/>
        <v>-0.12761270739710634</v>
      </c>
      <c r="AL150" s="16">
        <f t="shared" si="174"/>
        <v>20.928484013125441</v>
      </c>
      <c r="AM150" s="17">
        <f>(Design!$N$68-'Area A'!AL150)/'Area A'!AK150</f>
        <v>144.4094744873606</v>
      </c>
      <c r="AN150" s="18">
        <v>0</v>
      </c>
      <c r="AO150" s="18">
        <v>0</v>
      </c>
      <c r="AP150" s="18">
        <f t="shared" si="175"/>
        <v>144.4094744873606</v>
      </c>
      <c r="AQ150" s="18">
        <f t="shared" si="225"/>
        <v>154</v>
      </c>
      <c r="AR150" s="18">
        <f>Design!$N$68</f>
        <v>2.5</v>
      </c>
      <c r="AS150" s="18">
        <f t="shared" si="176"/>
        <v>164</v>
      </c>
      <c r="AT150" s="18">
        <v>0</v>
      </c>
      <c r="AU150" s="16">
        <f t="shared" si="226"/>
        <v>12300</v>
      </c>
      <c r="AV150" s="19" t="str">
        <f t="shared" si="227"/>
        <v>N/A</v>
      </c>
      <c r="AW150" s="68">
        <f t="shared" si="177"/>
        <v>154</v>
      </c>
      <c r="AX150" s="18">
        <f>'Ohio Intensities'!J150</f>
        <v>0.87134522214193477</v>
      </c>
      <c r="AY150" s="17">
        <f>Design!$I$24*'Area A'!AX150*Design!$I$23</f>
        <v>1.4987137820841288</v>
      </c>
      <c r="AZ150" s="18">
        <v>0</v>
      </c>
      <c r="BA150" s="18">
        <v>0</v>
      </c>
      <c r="BB150" s="18">
        <f>Design!$I$22</f>
        <v>10</v>
      </c>
      <c r="BC150" s="18">
        <f t="shared" si="178"/>
        <v>1.4987137820841288</v>
      </c>
      <c r="BD150" s="18">
        <f t="shared" si="179"/>
        <v>154</v>
      </c>
      <c r="BE150" s="18">
        <f t="shared" si="180"/>
        <v>1.4987137820841288</v>
      </c>
      <c r="BF150" s="18">
        <f t="shared" si="181"/>
        <v>164</v>
      </c>
      <c r="BG150" s="18">
        <v>0</v>
      </c>
      <c r="BH150" s="18" t="str">
        <f t="shared" si="228"/>
        <v>N/A</v>
      </c>
      <c r="BI150" s="18">
        <f t="shared" si="182"/>
        <v>-0.14987137820841287</v>
      </c>
      <c r="BJ150" s="16">
        <f t="shared" si="183"/>
        <v>24.578906026179709</v>
      </c>
      <c r="BK150" s="17">
        <f>(Design!$N$69-'Area A'!BJ150)/'Area A'!BI150</f>
        <v>144.98369392428779</v>
      </c>
      <c r="BL150" s="18">
        <v>0</v>
      </c>
      <c r="BM150" s="18">
        <v>0</v>
      </c>
      <c r="BN150" s="18">
        <f t="shared" si="184"/>
        <v>144.98369392428779</v>
      </c>
      <c r="BO150" s="18">
        <f t="shared" si="229"/>
        <v>154</v>
      </c>
      <c r="BP150" s="18">
        <f>Design!$N$69</f>
        <v>2.85</v>
      </c>
      <c r="BQ150" s="18">
        <f t="shared" si="185"/>
        <v>164</v>
      </c>
      <c r="BR150" s="18">
        <v>0</v>
      </c>
      <c r="BS150" s="16">
        <f t="shared" si="186"/>
        <v>14022</v>
      </c>
      <c r="BT150" s="19" t="str">
        <f t="shared" si="230"/>
        <v>N/A</v>
      </c>
      <c r="BU150" s="68">
        <f t="shared" si="187"/>
        <v>154</v>
      </c>
      <c r="BV150" s="18">
        <f>'Ohio Intensities'!N150</f>
        <v>1.0583394596889164</v>
      </c>
      <c r="BW150" s="17">
        <f>Design!$I$24*'Area A'!BV150*Design!$I$23</f>
        <v>1.8203438706649373</v>
      </c>
      <c r="BX150" s="18">
        <v>0</v>
      </c>
      <c r="BY150" s="18">
        <v>0</v>
      </c>
      <c r="BZ150" s="18">
        <f>Design!$I$22</f>
        <v>10</v>
      </c>
      <c r="CA150" s="18">
        <f t="shared" si="188"/>
        <v>1.8203438706649373</v>
      </c>
      <c r="CB150" s="18">
        <f t="shared" si="189"/>
        <v>154</v>
      </c>
      <c r="CC150" s="18">
        <f t="shared" si="190"/>
        <v>1.8203438706649373</v>
      </c>
      <c r="CD150" s="18">
        <f t="shared" si="191"/>
        <v>164</v>
      </c>
      <c r="CE150" s="18">
        <v>0</v>
      </c>
      <c r="CF150" s="18" t="str">
        <f t="shared" si="231"/>
        <v>N/A</v>
      </c>
      <c r="CG150" s="18">
        <f t="shared" si="192"/>
        <v>-0.18203438706649372</v>
      </c>
      <c r="CH150" s="16">
        <f t="shared" si="193"/>
        <v>29.85363947890497</v>
      </c>
      <c r="CI150" s="17">
        <f>(Design!$N$70-'Area A'!CH150)/'Area A'!CG150</f>
        <v>148.34361745641525</v>
      </c>
      <c r="CJ150" s="18">
        <v>0</v>
      </c>
      <c r="CK150" s="18">
        <v>0</v>
      </c>
      <c r="CL150" s="18">
        <f t="shared" si="194"/>
        <v>148.34361745641525</v>
      </c>
      <c r="CM150" s="18">
        <f t="shared" si="232"/>
        <v>154</v>
      </c>
      <c r="CN150" s="18">
        <f>Design!$N$70</f>
        <v>2.85</v>
      </c>
      <c r="CO150" s="18">
        <f t="shared" si="195"/>
        <v>164</v>
      </c>
      <c r="CP150" s="18">
        <v>0</v>
      </c>
      <c r="CQ150" s="16">
        <f t="shared" si="196"/>
        <v>14022</v>
      </c>
      <c r="CR150" s="19" t="str">
        <f t="shared" si="233"/>
        <v>N/A</v>
      </c>
      <c r="CS150" s="68">
        <f t="shared" si="197"/>
        <v>154</v>
      </c>
      <c r="CT150" s="18">
        <f>'Ohio Intensities'!R150</f>
        <v>1.2134478287007746</v>
      </c>
      <c r="CU150" s="17">
        <f>Design!$I$24*'Area A'!CT150*Design!$I$23</f>
        <v>2.0871302653653339</v>
      </c>
      <c r="CV150" s="18">
        <v>0</v>
      </c>
      <c r="CW150" s="18">
        <v>0</v>
      </c>
      <c r="CX150" s="18">
        <f>Design!$I$22</f>
        <v>10</v>
      </c>
      <c r="CY150" s="18">
        <f t="shared" si="198"/>
        <v>2.0871302653653339</v>
      </c>
      <c r="CZ150" s="18">
        <f t="shared" si="199"/>
        <v>154</v>
      </c>
      <c r="DA150" s="18">
        <f t="shared" si="200"/>
        <v>2.0871302653653339</v>
      </c>
      <c r="DB150" s="18">
        <f t="shared" si="201"/>
        <v>164</v>
      </c>
      <c r="DC150" s="18">
        <v>0</v>
      </c>
      <c r="DD150" s="18" t="str">
        <f t="shared" si="234"/>
        <v>N/A</v>
      </c>
      <c r="DE150" s="18">
        <f t="shared" si="202"/>
        <v>-0.2087130265365334</v>
      </c>
      <c r="DF150" s="16">
        <f t="shared" si="203"/>
        <v>34.228936351991472</v>
      </c>
      <c r="DG150" s="17">
        <f>(Design!$N$71-'Area A'!DF150)/'Area A'!DE150</f>
        <v>150.34488681758856</v>
      </c>
      <c r="DH150" s="18">
        <v>0</v>
      </c>
      <c r="DI150" s="18">
        <v>0</v>
      </c>
      <c r="DJ150" s="18">
        <f t="shared" si="204"/>
        <v>150.34488681758856</v>
      </c>
      <c r="DK150" s="18">
        <f t="shared" si="235"/>
        <v>154</v>
      </c>
      <c r="DL150" s="18">
        <f>Design!$N$71</f>
        <v>2.85</v>
      </c>
      <c r="DM150" s="18">
        <f t="shared" si="205"/>
        <v>164</v>
      </c>
      <c r="DN150" s="18">
        <v>0</v>
      </c>
      <c r="DO150" s="16">
        <f t="shared" si="206"/>
        <v>14022.000000000002</v>
      </c>
      <c r="DP150" s="19" t="str">
        <f t="shared" si="236"/>
        <v>N/A</v>
      </c>
      <c r="DQ150" s="68">
        <f t="shared" si="207"/>
        <v>154</v>
      </c>
      <c r="DR150" s="18">
        <f>'Ohio Intensities'!V150</f>
        <v>1.3756138896562249</v>
      </c>
      <c r="DS150" s="17">
        <f>Design!$I$24*'Area A'!DR150*Design!$I$23</f>
        <v>2.3660558902087083</v>
      </c>
      <c r="DT150" s="18">
        <v>0</v>
      </c>
      <c r="DU150" s="18">
        <v>0</v>
      </c>
      <c r="DV150" s="18">
        <f>Design!$I$22</f>
        <v>10</v>
      </c>
      <c r="DW150" s="18">
        <f t="shared" si="208"/>
        <v>2.3660558902087083</v>
      </c>
      <c r="DX150" s="18">
        <f t="shared" si="209"/>
        <v>154</v>
      </c>
      <c r="DY150" s="18">
        <f t="shared" si="210"/>
        <v>2.3660558902087083</v>
      </c>
      <c r="DZ150" s="18">
        <f t="shared" si="211"/>
        <v>164</v>
      </c>
      <c r="EA150" s="18">
        <v>0</v>
      </c>
      <c r="EB150" s="18" t="str">
        <f t="shared" si="237"/>
        <v>N/A</v>
      </c>
      <c r="EC150" s="18">
        <f t="shared" si="212"/>
        <v>-0.23660558902087084</v>
      </c>
      <c r="ED150" s="16">
        <f t="shared" si="213"/>
        <v>38.803316599422814</v>
      </c>
      <c r="EE150" s="17">
        <f>(Design!$N$72-'Area A'!ED150)/'Area A'!EC150</f>
        <v>151.95463787734698</v>
      </c>
      <c r="EF150" s="18">
        <v>0</v>
      </c>
      <c r="EG150" s="18">
        <v>0</v>
      </c>
      <c r="EH150" s="18">
        <f t="shared" si="214"/>
        <v>151.95463787734698</v>
      </c>
      <c r="EI150" s="18">
        <f t="shared" si="238"/>
        <v>154</v>
      </c>
      <c r="EJ150" s="18">
        <f>Design!$N$72</f>
        <v>2.85</v>
      </c>
      <c r="EK150" s="18">
        <f t="shared" si="215"/>
        <v>164</v>
      </c>
      <c r="EL150" s="18">
        <v>0</v>
      </c>
      <c r="EM150" s="16">
        <f t="shared" si="216"/>
        <v>14022</v>
      </c>
      <c r="EN150" s="19" t="str">
        <f t="shared" si="239"/>
        <v>N/A</v>
      </c>
      <c r="EO150" s="19">
        <f t="shared" si="217"/>
        <v>154</v>
      </c>
    </row>
    <row r="151" spans="1:145" x14ac:dyDescent="0.25">
      <c r="A151" s="68">
        <f t="shared" si="159"/>
        <v>155</v>
      </c>
      <c r="B151" s="18">
        <f>'Ohio Intensities'!B151</f>
        <v>0.57801708972860144</v>
      </c>
      <c r="C151" s="17">
        <f>Design!$I$24*'Area A'!B151*Design!$I$23</f>
        <v>0.99418939433319509</v>
      </c>
      <c r="D151" s="18">
        <v>0</v>
      </c>
      <c r="E151" s="18">
        <v>0</v>
      </c>
      <c r="F151" s="18">
        <f>Design!$I$22</f>
        <v>10</v>
      </c>
      <c r="G151" s="18">
        <f t="shared" si="162"/>
        <v>0.99418939433319509</v>
      </c>
      <c r="H151" s="18">
        <f t="shared" si="163"/>
        <v>155</v>
      </c>
      <c r="I151" s="18">
        <f t="shared" si="164"/>
        <v>0.99418939433319509</v>
      </c>
      <c r="J151" s="18">
        <f t="shared" si="165"/>
        <v>165</v>
      </c>
      <c r="K151" s="18">
        <v>0</v>
      </c>
      <c r="L151" s="18" t="str">
        <f t="shared" si="220"/>
        <v>N/A</v>
      </c>
      <c r="M151" s="18">
        <f t="shared" si="166"/>
        <v>-9.9418939433319503E-2</v>
      </c>
      <c r="N151" s="16">
        <f t="shared" si="167"/>
        <v>16.404125006497718</v>
      </c>
      <c r="O151" s="17">
        <f>(Design!$N$67-'Area A'!N151)/'Area A'!M151</f>
        <v>144.38018639421375</v>
      </c>
      <c r="P151" s="18">
        <v>0</v>
      </c>
      <c r="Q151" s="18">
        <v>0</v>
      </c>
      <c r="R151" s="18">
        <f t="shared" si="168"/>
        <v>144.38018639421375</v>
      </c>
      <c r="S151" s="18">
        <f t="shared" si="221"/>
        <v>155</v>
      </c>
      <c r="T151" s="18">
        <f>Design!$N$67</f>
        <v>2.0499999999999998</v>
      </c>
      <c r="U151" s="18">
        <f t="shared" si="218"/>
        <v>165</v>
      </c>
      <c r="V151" s="18">
        <v>0</v>
      </c>
      <c r="W151" s="16">
        <f t="shared" si="222"/>
        <v>10147.5</v>
      </c>
      <c r="X151" s="19" t="str">
        <f t="shared" si="223"/>
        <v>N/A</v>
      </c>
      <c r="Y151" s="68">
        <f t="shared" si="219"/>
        <v>155</v>
      </c>
      <c r="Z151" s="18">
        <f>'Ohio Intensities'!F151</f>
        <v>0.73811182527828412</v>
      </c>
      <c r="AA151" s="17">
        <f>Design!$I$24*'Area A'!Z151*Design!$I$23</f>
        <v>1.2695523394786494</v>
      </c>
      <c r="AB151" s="18">
        <v>0</v>
      </c>
      <c r="AC151" s="18">
        <v>0</v>
      </c>
      <c r="AD151" s="18">
        <f>Design!$I$22</f>
        <v>10</v>
      </c>
      <c r="AE151" s="18">
        <f t="shared" si="169"/>
        <v>1.2695523394786494</v>
      </c>
      <c r="AF151" s="18">
        <f t="shared" si="170"/>
        <v>155</v>
      </c>
      <c r="AG151" s="18">
        <f t="shared" si="171"/>
        <v>1.2695523394786494</v>
      </c>
      <c r="AH151" s="18">
        <f t="shared" si="172"/>
        <v>165</v>
      </c>
      <c r="AI151" s="18">
        <v>0</v>
      </c>
      <c r="AJ151" s="18" t="str">
        <f t="shared" si="224"/>
        <v>N/A</v>
      </c>
      <c r="AK151" s="18">
        <f t="shared" si="173"/>
        <v>-0.12695523394786495</v>
      </c>
      <c r="AL151" s="16">
        <f t="shared" si="174"/>
        <v>20.94761360139772</v>
      </c>
      <c r="AM151" s="17">
        <f>(Design!$N$68-'Area A'!AL151)/'Area A'!AK151</f>
        <v>145.30801943126946</v>
      </c>
      <c r="AN151" s="18">
        <v>0</v>
      </c>
      <c r="AO151" s="18">
        <v>0</v>
      </c>
      <c r="AP151" s="18">
        <f t="shared" si="175"/>
        <v>145.30801943126946</v>
      </c>
      <c r="AQ151" s="18">
        <f t="shared" si="225"/>
        <v>155</v>
      </c>
      <c r="AR151" s="18">
        <f>Design!$N$68</f>
        <v>2.5</v>
      </c>
      <c r="AS151" s="18">
        <f t="shared" si="176"/>
        <v>165</v>
      </c>
      <c r="AT151" s="18">
        <v>0</v>
      </c>
      <c r="AU151" s="16">
        <f t="shared" si="226"/>
        <v>12375</v>
      </c>
      <c r="AV151" s="19" t="str">
        <f t="shared" si="227"/>
        <v>N/A</v>
      </c>
      <c r="AW151" s="68">
        <f t="shared" si="177"/>
        <v>155</v>
      </c>
      <c r="AX151" s="18">
        <f>'Ohio Intensities'!J151</f>
        <v>0.8669233989547811</v>
      </c>
      <c r="AY151" s="17">
        <f>Design!$I$24*'Area A'!AX151*Design!$I$23</f>
        <v>1.4911082462022245</v>
      </c>
      <c r="AZ151" s="18">
        <v>0</v>
      </c>
      <c r="BA151" s="18">
        <v>0</v>
      </c>
      <c r="BB151" s="18">
        <f>Design!$I$22</f>
        <v>10</v>
      </c>
      <c r="BC151" s="18">
        <f t="shared" si="178"/>
        <v>1.4911082462022245</v>
      </c>
      <c r="BD151" s="18">
        <f t="shared" si="179"/>
        <v>155</v>
      </c>
      <c r="BE151" s="18">
        <f t="shared" si="180"/>
        <v>1.4911082462022245</v>
      </c>
      <c r="BF151" s="18">
        <f t="shared" si="181"/>
        <v>165</v>
      </c>
      <c r="BG151" s="18">
        <v>0</v>
      </c>
      <c r="BH151" s="18" t="str">
        <f t="shared" si="228"/>
        <v>N/A</v>
      </c>
      <c r="BI151" s="18">
        <f t="shared" si="182"/>
        <v>-0.14911082462022246</v>
      </c>
      <c r="BJ151" s="16">
        <f t="shared" si="183"/>
        <v>24.603286062336704</v>
      </c>
      <c r="BK151" s="17">
        <f>(Design!$N$69-'Area A'!BJ151)/'Area A'!BI151</f>
        <v>145.88669949174511</v>
      </c>
      <c r="BL151" s="18">
        <v>0</v>
      </c>
      <c r="BM151" s="18">
        <v>0</v>
      </c>
      <c r="BN151" s="18">
        <f t="shared" si="184"/>
        <v>145.88669949174511</v>
      </c>
      <c r="BO151" s="18">
        <f t="shared" si="229"/>
        <v>155</v>
      </c>
      <c r="BP151" s="18">
        <f>Design!$N$69</f>
        <v>2.85</v>
      </c>
      <c r="BQ151" s="18">
        <f t="shared" si="185"/>
        <v>165</v>
      </c>
      <c r="BR151" s="18">
        <v>0</v>
      </c>
      <c r="BS151" s="16">
        <f t="shared" si="186"/>
        <v>14107.5</v>
      </c>
      <c r="BT151" s="19" t="str">
        <f t="shared" si="230"/>
        <v>N/A</v>
      </c>
      <c r="BU151" s="68">
        <f t="shared" si="187"/>
        <v>155</v>
      </c>
      <c r="BV151" s="18">
        <f>'Ohio Intensities'!N151</f>
        <v>1.0531659470962456</v>
      </c>
      <c r="BW151" s="17">
        <f>Design!$I$24*'Area A'!BV151*Design!$I$23</f>
        <v>1.8114454290055435</v>
      </c>
      <c r="BX151" s="18">
        <v>0</v>
      </c>
      <c r="BY151" s="18">
        <v>0</v>
      </c>
      <c r="BZ151" s="18">
        <f>Design!$I$22</f>
        <v>10</v>
      </c>
      <c r="CA151" s="18">
        <f t="shared" si="188"/>
        <v>1.8114454290055435</v>
      </c>
      <c r="CB151" s="18">
        <f t="shared" si="189"/>
        <v>155</v>
      </c>
      <c r="CC151" s="18">
        <f t="shared" si="190"/>
        <v>1.8114454290055435</v>
      </c>
      <c r="CD151" s="18">
        <f t="shared" si="191"/>
        <v>165</v>
      </c>
      <c r="CE151" s="18">
        <v>0</v>
      </c>
      <c r="CF151" s="18" t="str">
        <f t="shared" si="231"/>
        <v>N/A</v>
      </c>
      <c r="CG151" s="18">
        <f t="shared" si="192"/>
        <v>-0.18114454290055435</v>
      </c>
      <c r="CH151" s="16">
        <f t="shared" si="193"/>
        <v>29.888849578591469</v>
      </c>
      <c r="CI151" s="17">
        <f>(Design!$N$70-'Area A'!CH151)/'Area A'!CG151</f>
        <v>149.26670793188285</v>
      </c>
      <c r="CJ151" s="18">
        <v>0</v>
      </c>
      <c r="CK151" s="18">
        <v>0</v>
      </c>
      <c r="CL151" s="18">
        <f t="shared" si="194"/>
        <v>149.26670793188285</v>
      </c>
      <c r="CM151" s="18">
        <f t="shared" si="232"/>
        <v>155</v>
      </c>
      <c r="CN151" s="18">
        <f>Design!$N$70</f>
        <v>2.85</v>
      </c>
      <c r="CO151" s="18">
        <f t="shared" si="195"/>
        <v>165</v>
      </c>
      <c r="CP151" s="18">
        <v>0</v>
      </c>
      <c r="CQ151" s="16">
        <f t="shared" si="196"/>
        <v>14107.5</v>
      </c>
      <c r="CR151" s="19" t="str">
        <f t="shared" si="233"/>
        <v>N/A</v>
      </c>
      <c r="CS151" s="68">
        <f t="shared" si="197"/>
        <v>155</v>
      </c>
      <c r="CT151" s="18">
        <f>'Ohio Intensities'!R151</f>
        <v>1.2077190699735973</v>
      </c>
      <c r="CU151" s="17">
        <f>Design!$I$24*'Area A'!CT151*Design!$I$23</f>
        <v>2.0772768003545887</v>
      </c>
      <c r="CV151" s="18">
        <v>0</v>
      </c>
      <c r="CW151" s="18">
        <v>0</v>
      </c>
      <c r="CX151" s="18">
        <f>Design!$I$22</f>
        <v>10</v>
      </c>
      <c r="CY151" s="18">
        <f t="shared" si="198"/>
        <v>2.0772768003545887</v>
      </c>
      <c r="CZ151" s="18">
        <f t="shared" si="199"/>
        <v>155</v>
      </c>
      <c r="DA151" s="18">
        <f t="shared" si="200"/>
        <v>2.0772768003545887</v>
      </c>
      <c r="DB151" s="18">
        <f t="shared" si="201"/>
        <v>165</v>
      </c>
      <c r="DC151" s="18">
        <v>0</v>
      </c>
      <c r="DD151" s="18" t="str">
        <f t="shared" si="234"/>
        <v>N/A</v>
      </c>
      <c r="DE151" s="18">
        <f t="shared" si="202"/>
        <v>-0.20772768003545888</v>
      </c>
      <c r="DF151" s="16">
        <f t="shared" si="203"/>
        <v>34.275067205850718</v>
      </c>
      <c r="DG151" s="17">
        <f>(Design!$N$71-'Area A'!DF151)/'Area A'!DE151</f>
        <v>151.28011442907604</v>
      </c>
      <c r="DH151" s="18">
        <v>0</v>
      </c>
      <c r="DI151" s="18">
        <v>0</v>
      </c>
      <c r="DJ151" s="18">
        <f t="shared" si="204"/>
        <v>151.28011442907604</v>
      </c>
      <c r="DK151" s="18">
        <f t="shared" si="235"/>
        <v>155</v>
      </c>
      <c r="DL151" s="18">
        <f>Design!$N$71</f>
        <v>2.85</v>
      </c>
      <c r="DM151" s="18">
        <f t="shared" si="205"/>
        <v>165</v>
      </c>
      <c r="DN151" s="18">
        <v>0</v>
      </c>
      <c r="DO151" s="16">
        <f t="shared" si="206"/>
        <v>14107.5</v>
      </c>
      <c r="DP151" s="19" t="str">
        <f t="shared" si="236"/>
        <v>N/A</v>
      </c>
      <c r="DQ151" s="68">
        <f t="shared" si="207"/>
        <v>155</v>
      </c>
      <c r="DR151" s="18">
        <f>'Ohio Intensities'!V151</f>
        <v>1.3693420729007781</v>
      </c>
      <c r="DS151" s="17">
        <f>Design!$I$24*'Area A'!DR151*Design!$I$23</f>
        <v>2.3552683653893398</v>
      </c>
      <c r="DT151" s="18">
        <v>0</v>
      </c>
      <c r="DU151" s="18">
        <v>0</v>
      </c>
      <c r="DV151" s="18">
        <f>Design!$I$22</f>
        <v>10</v>
      </c>
      <c r="DW151" s="18">
        <f t="shared" si="208"/>
        <v>2.3552683653893398</v>
      </c>
      <c r="DX151" s="18">
        <f t="shared" si="209"/>
        <v>155</v>
      </c>
      <c r="DY151" s="18">
        <f t="shared" si="210"/>
        <v>2.3552683653893398</v>
      </c>
      <c r="DZ151" s="18">
        <f t="shared" si="211"/>
        <v>165</v>
      </c>
      <c r="EA151" s="18">
        <v>0</v>
      </c>
      <c r="EB151" s="18" t="str">
        <f t="shared" si="237"/>
        <v>N/A</v>
      </c>
      <c r="EC151" s="18">
        <f t="shared" si="212"/>
        <v>-0.23552683653893397</v>
      </c>
      <c r="ED151" s="16">
        <f t="shared" si="213"/>
        <v>38.861928028924105</v>
      </c>
      <c r="EE151" s="17">
        <f>(Design!$N$72-'Area A'!ED151)/'Area A'!EC151</f>
        <v>152.89946809509803</v>
      </c>
      <c r="EF151" s="18">
        <v>0</v>
      </c>
      <c r="EG151" s="18">
        <v>0</v>
      </c>
      <c r="EH151" s="18">
        <f t="shared" si="214"/>
        <v>152.89946809509803</v>
      </c>
      <c r="EI151" s="18">
        <f t="shared" si="238"/>
        <v>155</v>
      </c>
      <c r="EJ151" s="18">
        <f>Design!$N$72</f>
        <v>2.85</v>
      </c>
      <c r="EK151" s="18">
        <f t="shared" si="215"/>
        <v>165</v>
      </c>
      <c r="EL151" s="18">
        <v>0</v>
      </c>
      <c r="EM151" s="16">
        <f t="shared" si="216"/>
        <v>14107.5</v>
      </c>
      <c r="EN151" s="19" t="str">
        <f t="shared" si="239"/>
        <v>N/A</v>
      </c>
      <c r="EO151" s="19">
        <f t="shared" si="217"/>
        <v>155</v>
      </c>
    </row>
    <row r="152" spans="1:145" x14ac:dyDescent="0.25">
      <c r="A152" s="68">
        <f t="shared" si="159"/>
        <v>156</v>
      </c>
      <c r="B152" s="18">
        <f>'Ohio Intensities'!B152</f>
        <v>0.5750066090091035</v>
      </c>
      <c r="C152" s="17">
        <f>Design!$I$24*'Area A'!B152*Design!$I$23</f>
        <v>0.98901136749565866</v>
      </c>
      <c r="D152" s="18">
        <v>0</v>
      </c>
      <c r="E152" s="18">
        <v>0</v>
      </c>
      <c r="F152" s="18">
        <f>Design!$I$22</f>
        <v>10</v>
      </c>
      <c r="G152" s="18">
        <f t="shared" si="162"/>
        <v>0.98901136749565866</v>
      </c>
      <c r="H152" s="18">
        <f t="shared" si="163"/>
        <v>156</v>
      </c>
      <c r="I152" s="18">
        <f t="shared" si="164"/>
        <v>0.98901136749565866</v>
      </c>
      <c r="J152" s="18">
        <f t="shared" si="165"/>
        <v>166</v>
      </c>
      <c r="K152" s="18">
        <v>0</v>
      </c>
      <c r="L152" s="18" t="str">
        <f t="shared" si="220"/>
        <v>N/A</v>
      </c>
      <c r="M152" s="18">
        <f t="shared" si="166"/>
        <v>-9.8901136749565868E-2</v>
      </c>
      <c r="N152" s="16">
        <f t="shared" si="167"/>
        <v>16.417588700427935</v>
      </c>
      <c r="O152" s="17">
        <f>(Design!$N$67-'Area A'!N152)/'Area A'!M152</f>
        <v>145.27223015453359</v>
      </c>
      <c r="P152" s="18">
        <v>0</v>
      </c>
      <c r="Q152" s="18">
        <v>0</v>
      </c>
      <c r="R152" s="18">
        <f t="shared" si="168"/>
        <v>145.27223015453359</v>
      </c>
      <c r="S152" s="18">
        <f t="shared" si="221"/>
        <v>156</v>
      </c>
      <c r="T152" s="18">
        <f>Design!$N$67</f>
        <v>2.0499999999999998</v>
      </c>
      <c r="U152" s="18">
        <f t="shared" si="218"/>
        <v>166</v>
      </c>
      <c r="V152" s="18">
        <v>0</v>
      </c>
      <c r="W152" s="16">
        <f t="shared" si="222"/>
        <v>10208.999999999998</v>
      </c>
      <c r="X152" s="19" t="str">
        <f t="shared" si="223"/>
        <v>N/A</v>
      </c>
      <c r="Y152" s="68">
        <f t="shared" si="219"/>
        <v>156</v>
      </c>
      <c r="Z152" s="18">
        <f>'Ohio Intensities'!F152</f>
        <v>0.73433188366566604</v>
      </c>
      <c r="AA152" s="17">
        <f>Design!$I$24*'Area A'!Z152*Design!$I$23</f>
        <v>1.2630508399049465</v>
      </c>
      <c r="AB152" s="18">
        <v>0</v>
      </c>
      <c r="AC152" s="18">
        <v>0</v>
      </c>
      <c r="AD152" s="18">
        <f>Design!$I$22</f>
        <v>10</v>
      </c>
      <c r="AE152" s="18">
        <f t="shared" si="169"/>
        <v>1.2630508399049465</v>
      </c>
      <c r="AF152" s="18">
        <f t="shared" si="170"/>
        <v>156</v>
      </c>
      <c r="AG152" s="18">
        <f t="shared" si="171"/>
        <v>1.2630508399049465</v>
      </c>
      <c r="AH152" s="18">
        <f t="shared" si="172"/>
        <v>166</v>
      </c>
      <c r="AI152" s="18">
        <v>0</v>
      </c>
      <c r="AJ152" s="18" t="str">
        <f t="shared" si="224"/>
        <v>N/A</v>
      </c>
      <c r="AK152" s="18">
        <f t="shared" si="173"/>
        <v>-0.12630508399049464</v>
      </c>
      <c r="AL152" s="16">
        <f t="shared" si="174"/>
        <v>20.96664394242211</v>
      </c>
      <c r="AM152" s="17">
        <f>(Design!$N$68-'Area A'!AL152)/'Area A'!AK152</f>
        <v>146.20665581293511</v>
      </c>
      <c r="AN152" s="18">
        <v>0</v>
      </c>
      <c r="AO152" s="18">
        <v>0</v>
      </c>
      <c r="AP152" s="18">
        <f t="shared" si="175"/>
        <v>146.20665581293511</v>
      </c>
      <c r="AQ152" s="18">
        <f t="shared" si="225"/>
        <v>156</v>
      </c>
      <c r="AR152" s="18">
        <f>Design!$N$68</f>
        <v>2.5</v>
      </c>
      <c r="AS152" s="18">
        <f t="shared" si="176"/>
        <v>166</v>
      </c>
      <c r="AT152" s="18">
        <v>0</v>
      </c>
      <c r="AU152" s="16">
        <f t="shared" si="226"/>
        <v>12450</v>
      </c>
      <c r="AV152" s="19" t="str">
        <f t="shared" si="227"/>
        <v>N/A</v>
      </c>
      <c r="AW152" s="68">
        <f t="shared" si="177"/>
        <v>156</v>
      </c>
      <c r="AX152" s="18">
        <f>'Ohio Intensities'!J152</f>
        <v>0.86255037136141421</v>
      </c>
      <c r="AY152" s="17">
        <f>Design!$I$24*'Area A'!AX152*Design!$I$23</f>
        <v>1.4835866387416334</v>
      </c>
      <c r="AZ152" s="18">
        <v>0</v>
      </c>
      <c r="BA152" s="18">
        <v>0</v>
      </c>
      <c r="BB152" s="18">
        <f>Design!$I$22</f>
        <v>10</v>
      </c>
      <c r="BC152" s="18">
        <f t="shared" si="178"/>
        <v>1.4835866387416334</v>
      </c>
      <c r="BD152" s="18">
        <f t="shared" si="179"/>
        <v>156</v>
      </c>
      <c r="BE152" s="18">
        <f t="shared" si="180"/>
        <v>1.4835866387416334</v>
      </c>
      <c r="BF152" s="18">
        <f t="shared" si="181"/>
        <v>166</v>
      </c>
      <c r="BG152" s="18">
        <v>0</v>
      </c>
      <c r="BH152" s="18" t="str">
        <f t="shared" si="228"/>
        <v>N/A</v>
      </c>
      <c r="BI152" s="18">
        <f t="shared" si="182"/>
        <v>-0.14835866387416335</v>
      </c>
      <c r="BJ152" s="16">
        <f t="shared" si="183"/>
        <v>24.627538203111119</v>
      </c>
      <c r="BK152" s="17">
        <f>(Design!$N$69-'Area A'!BJ152)/'Area A'!BI152</f>
        <v>146.78979733588497</v>
      </c>
      <c r="BL152" s="18">
        <v>0</v>
      </c>
      <c r="BM152" s="18">
        <v>0</v>
      </c>
      <c r="BN152" s="18">
        <f t="shared" si="184"/>
        <v>146.78979733588497</v>
      </c>
      <c r="BO152" s="18">
        <f t="shared" si="229"/>
        <v>156</v>
      </c>
      <c r="BP152" s="18">
        <f>Design!$N$69</f>
        <v>2.85</v>
      </c>
      <c r="BQ152" s="18">
        <f t="shared" si="185"/>
        <v>166</v>
      </c>
      <c r="BR152" s="18">
        <v>0</v>
      </c>
      <c r="BS152" s="16">
        <f t="shared" si="186"/>
        <v>14192.999999999998</v>
      </c>
      <c r="BT152" s="19" t="str">
        <f t="shared" si="230"/>
        <v>N/A</v>
      </c>
      <c r="BU152" s="68">
        <f t="shared" si="187"/>
        <v>156</v>
      </c>
      <c r="BV152" s="18">
        <f>'Ohio Intensities'!N152</f>
        <v>1.0480485695397301</v>
      </c>
      <c r="BW152" s="17">
        <f>Design!$I$24*'Area A'!BV152*Design!$I$23</f>
        <v>1.8026435396083369</v>
      </c>
      <c r="BX152" s="18">
        <v>0</v>
      </c>
      <c r="BY152" s="18">
        <v>0</v>
      </c>
      <c r="BZ152" s="18">
        <f>Design!$I$22</f>
        <v>10</v>
      </c>
      <c r="CA152" s="18">
        <f t="shared" si="188"/>
        <v>1.8026435396083369</v>
      </c>
      <c r="CB152" s="18">
        <f t="shared" si="189"/>
        <v>156</v>
      </c>
      <c r="CC152" s="18">
        <f t="shared" si="190"/>
        <v>1.8026435396083369</v>
      </c>
      <c r="CD152" s="18">
        <f t="shared" si="191"/>
        <v>166</v>
      </c>
      <c r="CE152" s="18">
        <v>0</v>
      </c>
      <c r="CF152" s="18" t="str">
        <f t="shared" si="231"/>
        <v>N/A</v>
      </c>
      <c r="CG152" s="18">
        <f t="shared" si="192"/>
        <v>-0.18026435396083368</v>
      </c>
      <c r="CH152" s="16">
        <f t="shared" si="193"/>
        <v>29.92388275749839</v>
      </c>
      <c r="CI152" s="17">
        <f>(Design!$N$70-'Area A'!CH152)/'Area A'!CG152</f>
        <v>150.18988592376269</v>
      </c>
      <c r="CJ152" s="18">
        <v>0</v>
      </c>
      <c r="CK152" s="18">
        <v>0</v>
      </c>
      <c r="CL152" s="18">
        <f t="shared" si="194"/>
        <v>150.18988592376269</v>
      </c>
      <c r="CM152" s="18">
        <f t="shared" si="232"/>
        <v>156</v>
      </c>
      <c r="CN152" s="18">
        <f>Design!$N$70</f>
        <v>2.85</v>
      </c>
      <c r="CO152" s="18">
        <f t="shared" si="195"/>
        <v>166</v>
      </c>
      <c r="CP152" s="18">
        <v>0</v>
      </c>
      <c r="CQ152" s="16">
        <f t="shared" si="196"/>
        <v>14193</v>
      </c>
      <c r="CR152" s="19" t="str">
        <f t="shared" si="233"/>
        <v>N/A</v>
      </c>
      <c r="CS152" s="68">
        <f t="shared" si="197"/>
        <v>156</v>
      </c>
      <c r="CT152" s="18">
        <f>'Ohio Intensities'!R152</f>
        <v>1.2020515726810699</v>
      </c>
      <c r="CU152" s="17">
        <f>Design!$I$24*'Area A'!CT152*Design!$I$23</f>
        <v>2.0675287050114415</v>
      </c>
      <c r="CV152" s="18">
        <v>0</v>
      </c>
      <c r="CW152" s="18">
        <v>0</v>
      </c>
      <c r="CX152" s="18">
        <f>Design!$I$22</f>
        <v>10</v>
      </c>
      <c r="CY152" s="18">
        <f t="shared" si="198"/>
        <v>2.0675287050114415</v>
      </c>
      <c r="CZ152" s="18">
        <f t="shared" si="199"/>
        <v>156</v>
      </c>
      <c r="DA152" s="18">
        <f t="shared" si="200"/>
        <v>2.0675287050114415</v>
      </c>
      <c r="DB152" s="18">
        <f t="shared" si="201"/>
        <v>166</v>
      </c>
      <c r="DC152" s="18">
        <v>0</v>
      </c>
      <c r="DD152" s="18" t="str">
        <f t="shared" si="234"/>
        <v>N/A</v>
      </c>
      <c r="DE152" s="18">
        <f t="shared" si="202"/>
        <v>-0.20675287050114416</v>
      </c>
      <c r="DF152" s="16">
        <f t="shared" si="203"/>
        <v>34.320976503189932</v>
      </c>
      <c r="DG152" s="17">
        <f>(Design!$N$71-'Area A'!DF152)/'Area A'!DE152</f>
        <v>152.21542717597129</v>
      </c>
      <c r="DH152" s="18">
        <v>0</v>
      </c>
      <c r="DI152" s="18">
        <v>0</v>
      </c>
      <c r="DJ152" s="18">
        <f t="shared" si="204"/>
        <v>152.21542717597129</v>
      </c>
      <c r="DK152" s="18">
        <f t="shared" si="235"/>
        <v>156</v>
      </c>
      <c r="DL152" s="18">
        <f>Design!$N$71</f>
        <v>2.85</v>
      </c>
      <c r="DM152" s="18">
        <f t="shared" si="205"/>
        <v>166</v>
      </c>
      <c r="DN152" s="18">
        <v>0</v>
      </c>
      <c r="DO152" s="16">
        <f t="shared" si="206"/>
        <v>14193</v>
      </c>
      <c r="DP152" s="19" t="str">
        <f t="shared" si="236"/>
        <v>N/A</v>
      </c>
      <c r="DQ152" s="68">
        <f t="shared" si="207"/>
        <v>156</v>
      </c>
      <c r="DR152" s="18">
        <f>'Ohio Intensities'!V152</f>
        <v>1.3631363757961523</v>
      </c>
      <c r="DS152" s="17">
        <f>Design!$I$24*'Area A'!DR152*Design!$I$23</f>
        <v>2.3445945663693837</v>
      </c>
      <c r="DT152" s="18">
        <v>0</v>
      </c>
      <c r="DU152" s="18">
        <v>0</v>
      </c>
      <c r="DV152" s="18">
        <f>Design!$I$22</f>
        <v>10</v>
      </c>
      <c r="DW152" s="18">
        <f t="shared" si="208"/>
        <v>2.3445945663693837</v>
      </c>
      <c r="DX152" s="18">
        <f t="shared" si="209"/>
        <v>156</v>
      </c>
      <c r="DY152" s="18">
        <f t="shared" si="210"/>
        <v>2.3445945663693837</v>
      </c>
      <c r="DZ152" s="18">
        <f t="shared" si="211"/>
        <v>166</v>
      </c>
      <c r="EA152" s="18">
        <v>0</v>
      </c>
      <c r="EB152" s="18" t="str">
        <f t="shared" si="237"/>
        <v>N/A</v>
      </c>
      <c r="EC152" s="18">
        <f t="shared" si="212"/>
        <v>-0.23445945663693837</v>
      </c>
      <c r="ED152" s="16">
        <f t="shared" si="213"/>
        <v>38.92026980173177</v>
      </c>
      <c r="EE152" s="17">
        <f>(Design!$N$72-'Area A'!ED152)/'Area A'!EC152</f>
        <v>153.84438025712376</v>
      </c>
      <c r="EF152" s="18">
        <v>0</v>
      </c>
      <c r="EG152" s="18">
        <v>0</v>
      </c>
      <c r="EH152" s="18">
        <f t="shared" si="214"/>
        <v>153.84438025712376</v>
      </c>
      <c r="EI152" s="18">
        <f t="shared" si="238"/>
        <v>156</v>
      </c>
      <c r="EJ152" s="18">
        <f>Design!$N$72</f>
        <v>2.85</v>
      </c>
      <c r="EK152" s="18">
        <f t="shared" si="215"/>
        <v>166</v>
      </c>
      <c r="EL152" s="18">
        <v>0</v>
      </c>
      <c r="EM152" s="16">
        <f t="shared" si="216"/>
        <v>14193</v>
      </c>
      <c r="EN152" s="19" t="str">
        <f t="shared" si="239"/>
        <v>N/A</v>
      </c>
      <c r="EO152" s="19">
        <f t="shared" si="217"/>
        <v>156</v>
      </c>
    </row>
    <row r="153" spans="1:145" x14ac:dyDescent="0.25">
      <c r="A153" s="68">
        <f t="shared" si="159"/>
        <v>157</v>
      </c>
      <c r="B153" s="18">
        <f>'Ohio Intensities'!B153</f>
        <v>0.57202985641223791</v>
      </c>
      <c r="C153" s="17">
        <f>Design!$I$24*'Area A'!B153*Design!$I$23</f>
        <v>0.98389135302904984</v>
      </c>
      <c r="D153" s="18">
        <v>0</v>
      </c>
      <c r="E153" s="18">
        <v>0</v>
      </c>
      <c r="F153" s="18">
        <f>Design!$I$22</f>
        <v>10</v>
      </c>
      <c r="G153" s="18">
        <f t="shared" si="162"/>
        <v>0.98389135302904984</v>
      </c>
      <c r="H153" s="18">
        <f t="shared" si="163"/>
        <v>157</v>
      </c>
      <c r="I153" s="18">
        <f t="shared" si="164"/>
        <v>0.98389135302904984</v>
      </c>
      <c r="J153" s="18">
        <f t="shared" si="165"/>
        <v>167</v>
      </c>
      <c r="K153" s="18">
        <v>0</v>
      </c>
      <c r="L153" s="18" t="str">
        <f t="shared" si="220"/>
        <v>N/A</v>
      </c>
      <c r="M153" s="18">
        <f t="shared" si="166"/>
        <v>-9.8389135302904981E-2</v>
      </c>
      <c r="N153" s="16">
        <f t="shared" si="167"/>
        <v>16.430985595585131</v>
      </c>
      <c r="O153" s="17">
        <f>(Design!$N$67-'Area A'!N153)/'Area A'!M153</f>
        <v>146.16436612956517</v>
      </c>
      <c r="P153" s="18">
        <v>0</v>
      </c>
      <c r="Q153" s="18">
        <v>0</v>
      </c>
      <c r="R153" s="18">
        <f t="shared" si="168"/>
        <v>146.16436612956517</v>
      </c>
      <c r="S153" s="18">
        <f t="shared" si="221"/>
        <v>157</v>
      </c>
      <c r="T153" s="18">
        <f>Design!$N$67</f>
        <v>2.0499999999999998</v>
      </c>
      <c r="U153" s="18">
        <f t="shared" si="218"/>
        <v>167</v>
      </c>
      <c r="V153" s="18">
        <v>0</v>
      </c>
      <c r="W153" s="16">
        <f t="shared" si="222"/>
        <v>10270.499999999998</v>
      </c>
      <c r="X153" s="19" t="str">
        <f t="shared" si="223"/>
        <v>N/A</v>
      </c>
      <c r="Y153" s="68">
        <f t="shared" si="219"/>
        <v>157</v>
      </c>
      <c r="Z153" s="18">
        <f>'Ohio Intensities'!F153</f>
        <v>0.73059379436296601</v>
      </c>
      <c r="AA153" s="17">
        <f>Design!$I$24*'Area A'!Z153*Design!$I$23</f>
        <v>1.2566213263043022</v>
      </c>
      <c r="AB153" s="18">
        <v>0</v>
      </c>
      <c r="AC153" s="18">
        <v>0</v>
      </c>
      <c r="AD153" s="18">
        <f>Design!$I$22</f>
        <v>10</v>
      </c>
      <c r="AE153" s="18">
        <f t="shared" si="169"/>
        <v>1.2566213263043022</v>
      </c>
      <c r="AF153" s="18">
        <f t="shared" si="170"/>
        <v>157</v>
      </c>
      <c r="AG153" s="18">
        <f t="shared" si="171"/>
        <v>1.2566213263043022</v>
      </c>
      <c r="AH153" s="18">
        <f t="shared" si="172"/>
        <v>167</v>
      </c>
      <c r="AI153" s="18">
        <v>0</v>
      </c>
      <c r="AJ153" s="18" t="str">
        <f t="shared" si="224"/>
        <v>N/A</v>
      </c>
      <c r="AK153" s="18">
        <f t="shared" si="173"/>
        <v>-0.12566213263043022</v>
      </c>
      <c r="AL153" s="16">
        <f t="shared" si="174"/>
        <v>20.985576149281847</v>
      </c>
      <c r="AM153" s="17">
        <f>(Design!$N$68-'Area A'!AL153)/'Area A'!AK153</f>
        <v>147.10538300068129</v>
      </c>
      <c r="AN153" s="18">
        <v>0</v>
      </c>
      <c r="AO153" s="18">
        <v>0</v>
      </c>
      <c r="AP153" s="18">
        <f t="shared" si="175"/>
        <v>147.10538300068129</v>
      </c>
      <c r="AQ153" s="18">
        <f t="shared" si="225"/>
        <v>157</v>
      </c>
      <c r="AR153" s="18">
        <f>Design!$N$68</f>
        <v>2.5</v>
      </c>
      <c r="AS153" s="18">
        <f t="shared" si="176"/>
        <v>167</v>
      </c>
      <c r="AT153" s="18">
        <v>0</v>
      </c>
      <c r="AU153" s="16">
        <f t="shared" si="226"/>
        <v>12525</v>
      </c>
      <c r="AV153" s="19" t="str">
        <f t="shared" si="227"/>
        <v>N/A</v>
      </c>
      <c r="AW153" s="68">
        <f t="shared" si="177"/>
        <v>157</v>
      </c>
      <c r="AX153" s="18">
        <f>'Ohio Intensities'!J153</f>
        <v>0.85822531351319931</v>
      </c>
      <c r="AY153" s="17">
        <f>Design!$I$24*'Area A'!AX153*Design!$I$23</f>
        <v>1.4761475392427037</v>
      </c>
      <c r="AZ153" s="18">
        <v>0</v>
      </c>
      <c r="BA153" s="18">
        <v>0</v>
      </c>
      <c r="BB153" s="18">
        <f>Design!$I$22</f>
        <v>10</v>
      </c>
      <c r="BC153" s="18">
        <f t="shared" si="178"/>
        <v>1.4761475392427037</v>
      </c>
      <c r="BD153" s="18">
        <f t="shared" si="179"/>
        <v>157</v>
      </c>
      <c r="BE153" s="18">
        <f t="shared" si="180"/>
        <v>1.4761475392427037</v>
      </c>
      <c r="BF153" s="18">
        <f t="shared" si="181"/>
        <v>167</v>
      </c>
      <c r="BG153" s="18">
        <v>0</v>
      </c>
      <c r="BH153" s="18" t="str">
        <f t="shared" si="228"/>
        <v>N/A</v>
      </c>
      <c r="BI153" s="18">
        <f t="shared" si="182"/>
        <v>-0.14761475392427037</v>
      </c>
      <c r="BJ153" s="16">
        <f t="shared" si="183"/>
        <v>24.65166390535315</v>
      </c>
      <c r="BK153" s="17">
        <f>(Design!$N$69-'Area A'!BJ153)/'Area A'!BI153</f>
        <v>147.69298681714352</v>
      </c>
      <c r="BL153" s="18">
        <v>0</v>
      </c>
      <c r="BM153" s="18">
        <v>0</v>
      </c>
      <c r="BN153" s="18">
        <f t="shared" si="184"/>
        <v>147.69298681714352</v>
      </c>
      <c r="BO153" s="18">
        <f t="shared" si="229"/>
        <v>157</v>
      </c>
      <c r="BP153" s="18">
        <f>Design!$N$69</f>
        <v>2.85</v>
      </c>
      <c r="BQ153" s="18">
        <f t="shared" si="185"/>
        <v>167</v>
      </c>
      <c r="BR153" s="18">
        <v>0</v>
      </c>
      <c r="BS153" s="16">
        <f t="shared" si="186"/>
        <v>14278.5</v>
      </c>
      <c r="BT153" s="19" t="str">
        <f t="shared" si="230"/>
        <v>N/A</v>
      </c>
      <c r="BU153" s="68">
        <f t="shared" si="187"/>
        <v>157</v>
      </c>
      <c r="BV153" s="18">
        <f>'Ohio Intensities'!N153</f>
        <v>1.0429863872292786</v>
      </c>
      <c r="BW153" s="17">
        <f>Design!$I$24*'Area A'!BV153*Design!$I$23</f>
        <v>1.7939365860343603</v>
      </c>
      <c r="BX153" s="18">
        <v>0</v>
      </c>
      <c r="BY153" s="18">
        <v>0</v>
      </c>
      <c r="BZ153" s="18">
        <f>Design!$I$22</f>
        <v>10</v>
      </c>
      <c r="CA153" s="18">
        <f t="shared" si="188"/>
        <v>1.7939365860343603</v>
      </c>
      <c r="CB153" s="18">
        <f t="shared" si="189"/>
        <v>157</v>
      </c>
      <c r="CC153" s="18">
        <f t="shared" si="190"/>
        <v>1.7939365860343603</v>
      </c>
      <c r="CD153" s="18">
        <f t="shared" si="191"/>
        <v>167</v>
      </c>
      <c r="CE153" s="18">
        <v>0</v>
      </c>
      <c r="CF153" s="18" t="str">
        <f t="shared" si="231"/>
        <v>N/A</v>
      </c>
      <c r="CG153" s="18">
        <f t="shared" si="192"/>
        <v>-0.17939365860343603</v>
      </c>
      <c r="CH153" s="16">
        <f t="shared" si="193"/>
        <v>29.958740986773815</v>
      </c>
      <c r="CI153" s="17">
        <f>(Design!$N$70-'Area A'!CH153)/'Area A'!CG153</f>
        <v>151.11315080930393</v>
      </c>
      <c r="CJ153" s="18">
        <v>0</v>
      </c>
      <c r="CK153" s="18">
        <v>0</v>
      </c>
      <c r="CL153" s="18">
        <f t="shared" si="194"/>
        <v>151.11315080930393</v>
      </c>
      <c r="CM153" s="18">
        <f t="shared" si="232"/>
        <v>157</v>
      </c>
      <c r="CN153" s="18">
        <f>Design!$N$70</f>
        <v>2.85</v>
      </c>
      <c r="CO153" s="18">
        <f t="shared" si="195"/>
        <v>167</v>
      </c>
      <c r="CP153" s="18">
        <v>0</v>
      </c>
      <c r="CQ153" s="16">
        <f t="shared" si="196"/>
        <v>14278.5</v>
      </c>
      <c r="CR153" s="19" t="str">
        <f t="shared" si="233"/>
        <v>N/A</v>
      </c>
      <c r="CS153" s="68">
        <f t="shared" si="197"/>
        <v>157</v>
      </c>
      <c r="CT153" s="18">
        <f>'Ohio Intensities'!R153</f>
        <v>1.1964443201880544</v>
      </c>
      <c r="CU153" s="17">
        <f>Design!$I$24*'Area A'!CT153*Design!$I$23</f>
        <v>2.0578842307234546</v>
      </c>
      <c r="CV153" s="18">
        <v>0</v>
      </c>
      <c r="CW153" s="18">
        <v>0</v>
      </c>
      <c r="CX153" s="18">
        <f>Design!$I$22</f>
        <v>10</v>
      </c>
      <c r="CY153" s="18">
        <f t="shared" si="198"/>
        <v>2.0578842307234546</v>
      </c>
      <c r="CZ153" s="18">
        <f t="shared" si="199"/>
        <v>157</v>
      </c>
      <c r="DA153" s="18">
        <f t="shared" si="200"/>
        <v>2.0578842307234546</v>
      </c>
      <c r="DB153" s="18">
        <f t="shared" si="201"/>
        <v>167</v>
      </c>
      <c r="DC153" s="18">
        <v>0</v>
      </c>
      <c r="DD153" s="18" t="str">
        <f t="shared" si="234"/>
        <v>N/A</v>
      </c>
      <c r="DE153" s="18">
        <f t="shared" si="202"/>
        <v>-0.20578842307234546</v>
      </c>
      <c r="DF153" s="16">
        <f t="shared" si="203"/>
        <v>34.366666653081687</v>
      </c>
      <c r="DG153" s="17">
        <f>(Design!$N$71-'Area A'!DF153)/'Area A'!DE153</f>
        <v>153.1508244368145</v>
      </c>
      <c r="DH153" s="18">
        <v>0</v>
      </c>
      <c r="DI153" s="18">
        <v>0</v>
      </c>
      <c r="DJ153" s="18">
        <f t="shared" si="204"/>
        <v>153.1508244368145</v>
      </c>
      <c r="DK153" s="18">
        <f t="shared" si="235"/>
        <v>157</v>
      </c>
      <c r="DL153" s="18">
        <f>Design!$N$71</f>
        <v>2.85</v>
      </c>
      <c r="DM153" s="18">
        <f t="shared" si="205"/>
        <v>167</v>
      </c>
      <c r="DN153" s="18">
        <v>0</v>
      </c>
      <c r="DO153" s="16">
        <f t="shared" si="206"/>
        <v>14278.5</v>
      </c>
      <c r="DP153" s="19" t="str">
        <f t="shared" si="236"/>
        <v>N/A</v>
      </c>
      <c r="DQ153" s="68">
        <f t="shared" si="207"/>
        <v>157</v>
      </c>
      <c r="DR153" s="18">
        <f>'Ohio Intensities'!V153</f>
        <v>1.3569957104149586</v>
      </c>
      <c r="DS153" s="17">
        <f>Design!$I$24*'Area A'!DR153*Design!$I$23</f>
        <v>2.3340326219137304</v>
      </c>
      <c r="DT153" s="18">
        <v>0</v>
      </c>
      <c r="DU153" s="18">
        <v>0</v>
      </c>
      <c r="DV153" s="18">
        <f>Design!$I$22</f>
        <v>10</v>
      </c>
      <c r="DW153" s="18">
        <f t="shared" si="208"/>
        <v>2.3340326219137304</v>
      </c>
      <c r="DX153" s="18">
        <f t="shared" si="209"/>
        <v>157</v>
      </c>
      <c r="DY153" s="18">
        <f t="shared" si="210"/>
        <v>2.3340326219137304</v>
      </c>
      <c r="DZ153" s="18">
        <f t="shared" si="211"/>
        <v>167</v>
      </c>
      <c r="EA153" s="18">
        <v>0</v>
      </c>
      <c r="EB153" s="18" t="str">
        <f t="shared" si="237"/>
        <v>N/A</v>
      </c>
      <c r="EC153" s="18">
        <f t="shared" si="212"/>
        <v>-0.23340326219137303</v>
      </c>
      <c r="ED153" s="16">
        <f t="shared" si="213"/>
        <v>38.978344785959294</v>
      </c>
      <c r="EE153" s="17">
        <f>(Design!$N$72-'Area A'!ED153)/'Area A'!EC153</f>
        <v>154.78937375064098</v>
      </c>
      <c r="EF153" s="18">
        <v>0</v>
      </c>
      <c r="EG153" s="18">
        <v>0</v>
      </c>
      <c r="EH153" s="18">
        <f t="shared" si="214"/>
        <v>154.78937375064098</v>
      </c>
      <c r="EI153" s="18">
        <f t="shared" si="238"/>
        <v>157</v>
      </c>
      <c r="EJ153" s="18">
        <f>Design!$N$72</f>
        <v>2.85</v>
      </c>
      <c r="EK153" s="18">
        <f t="shared" si="215"/>
        <v>167</v>
      </c>
      <c r="EL153" s="18">
        <v>0</v>
      </c>
      <c r="EM153" s="16">
        <f t="shared" si="216"/>
        <v>14278.500000000002</v>
      </c>
      <c r="EN153" s="19" t="str">
        <f t="shared" si="239"/>
        <v>N/A</v>
      </c>
      <c r="EO153" s="19">
        <f t="shared" si="217"/>
        <v>157</v>
      </c>
    </row>
    <row r="154" spans="1:145" x14ac:dyDescent="0.25">
      <c r="A154" s="68">
        <f t="shared" si="159"/>
        <v>158</v>
      </c>
      <c r="B154" s="18">
        <f>'Ohio Intensities'!B154</f>
        <v>0.56908625427581472</v>
      </c>
      <c r="C154" s="17">
        <f>Design!$I$24*'Area A'!B154*Design!$I$23</f>
        <v>0.97882835735440188</v>
      </c>
      <c r="D154" s="18">
        <v>0</v>
      </c>
      <c r="E154" s="18">
        <v>0</v>
      </c>
      <c r="F154" s="18">
        <f>Design!$I$22</f>
        <v>10</v>
      </c>
      <c r="G154" s="18">
        <f t="shared" si="162"/>
        <v>0.97882835735440188</v>
      </c>
      <c r="H154" s="18">
        <f t="shared" si="163"/>
        <v>158</v>
      </c>
      <c r="I154" s="18">
        <f t="shared" si="164"/>
        <v>0.97882835735440188</v>
      </c>
      <c r="J154" s="18">
        <f t="shared" si="165"/>
        <v>168</v>
      </c>
      <c r="K154" s="18">
        <v>0</v>
      </c>
      <c r="L154" s="18" t="str">
        <f t="shared" si="220"/>
        <v>N/A</v>
      </c>
      <c r="M154" s="18">
        <f t="shared" si="166"/>
        <v>-9.7882835735440182E-2</v>
      </c>
      <c r="N154" s="16">
        <f t="shared" si="167"/>
        <v>16.444316403553952</v>
      </c>
      <c r="O154" s="17">
        <f>(Design!$N$67-'Area A'!N154)/'Area A'!M154</f>
        <v>147.05659368573276</v>
      </c>
      <c r="P154" s="18">
        <v>0</v>
      </c>
      <c r="Q154" s="18">
        <v>0</v>
      </c>
      <c r="R154" s="18">
        <f t="shared" si="168"/>
        <v>147.05659368573276</v>
      </c>
      <c r="S154" s="18">
        <f t="shared" si="221"/>
        <v>158</v>
      </c>
      <c r="T154" s="18">
        <f>Design!$N$67</f>
        <v>2.0499999999999998</v>
      </c>
      <c r="U154" s="18">
        <f t="shared" si="218"/>
        <v>168</v>
      </c>
      <c r="V154" s="18">
        <v>0</v>
      </c>
      <c r="W154" s="16">
        <f t="shared" si="222"/>
        <v>10332</v>
      </c>
      <c r="X154" s="19" t="str">
        <f t="shared" si="223"/>
        <v>N/A</v>
      </c>
      <c r="Y154" s="68">
        <f t="shared" si="219"/>
        <v>158</v>
      </c>
      <c r="Z154" s="18">
        <f>'Ohio Intensities'!F154</f>
        <v>0.72689684786648712</v>
      </c>
      <c r="AA154" s="17">
        <f>Design!$I$24*'Area A'!Z154*Design!$I$23</f>
        <v>1.2502625783303587</v>
      </c>
      <c r="AB154" s="18">
        <v>0</v>
      </c>
      <c r="AC154" s="18">
        <v>0</v>
      </c>
      <c r="AD154" s="18">
        <f>Design!$I$22</f>
        <v>10</v>
      </c>
      <c r="AE154" s="18">
        <f t="shared" si="169"/>
        <v>1.2502625783303587</v>
      </c>
      <c r="AF154" s="18">
        <f t="shared" si="170"/>
        <v>158</v>
      </c>
      <c r="AG154" s="18">
        <f t="shared" si="171"/>
        <v>1.2502625783303587</v>
      </c>
      <c r="AH154" s="18">
        <f t="shared" si="172"/>
        <v>168</v>
      </c>
      <c r="AI154" s="18">
        <v>0</v>
      </c>
      <c r="AJ154" s="18" t="str">
        <f t="shared" si="224"/>
        <v>N/A</v>
      </c>
      <c r="AK154" s="18">
        <f t="shared" si="173"/>
        <v>-0.12502625783303586</v>
      </c>
      <c r="AL154" s="16">
        <f t="shared" si="174"/>
        <v>21.004411315950023</v>
      </c>
      <c r="AM154" s="17">
        <f>(Design!$N$68-'Area A'!AL154)/'Area A'!AK154</f>
        <v>148.0042003709446</v>
      </c>
      <c r="AN154" s="18">
        <v>0</v>
      </c>
      <c r="AO154" s="18">
        <v>0</v>
      </c>
      <c r="AP154" s="18">
        <f t="shared" si="175"/>
        <v>148.0042003709446</v>
      </c>
      <c r="AQ154" s="18">
        <f t="shared" si="225"/>
        <v>158</v>
      </c>
      <c r="AR154" s="18">
        <f>Design!$N$68</f>
        <v>2.5</v>
      </c>
      <c r="AS154" s="18">
        <f t="shared" si="176"/>
        <v>168</v>
      </c>
      <c r="AT154" s="18">
        <v>0</v>
      </c>
      <c r="AU154" s="16">
        <f t="shared" si="226"/>
        <v>12600</v>
      </c>
      <c r="AV154" s="19" t="str">
        <f t="shared" si="227"/>
        <v>N/A</v>
      </c>
      <c r="AW154" s="68">
        <f t="shared" si="177"/>
        <v>158</v>
      </c>
      <c r="AX154" s="18">
        <f>'Ohio Intensities'!J154</f>
        <v>0.85394741834494381</v>
      </c>
      <c r="AY154" s="17">
        <f>Design!$I$24*'Area A'!AX154*Design!$I$23</f>
        <v>1.4687895595533043</v>
      </c>
      <c r="AZ154" s="18">
        <v>0</v>
      </c>
      <c r="BA154" s="18">
        <v>0</v>
      </c>
      <c r="BB154" s="18">
        <f>Design!$I$22</f>
        <v>10</v>
      </c>
      <c r="BC154" s="18">
        <f t="shared" si="178"/>
        <v>1.4687895595533043</v>
      </c>
      <c r="BD154" s="18">
        <f t="shared" si="179"/>
        <v>158</v>
      </c>
      <c r="BE154" s="18">
        <f t="shared" si="180"/>
        <v>1.4687895595533043</v>
      </c>
      <c r="BF154" s="18">
        <f t="shared" si="181"/>
        <v>168</v>
      </c>
      <c r="BG154" s="18">
        <v>0</v>
      </c>
      <c r="BH154" s="18" t="str">
        <f t="shared" si="228"/>
        <v>N/A</v>
      </c>
      <c r="BI154" s="18">
        <f t="shared" si="182"/>
        <v>-0.14687895595533043</v>
      </c>
      <c r="BJ154" s="16">
        <f t="shared" si="183"/>
        <v>24.675664600495512</v>
      </c>
      <c r="BK154" s="17">
        <f>(Design!$N$69-'Area A'!BJ154)/'Area A'!BI154</f>
        <v>148.59626730416875</v>
      </c>
      <c r="BL154" s="18">
        <v>0</v>
      </c>
      <c r="BM154" s="18">
        <v>0</v>
      </c>
      <c r="BN154" s="18">
        <f t="shared" si="184"/>
        <v>148.59626730416875</v>
      </c>
      <c r="BO154" s="18">
        <f t="shared" si="229"/>
        <v>158</v>
      </c>
      <c r="BP154" s="18">
        <f>Design!$N$69</f>
        <v>2.85</v>
      </c>
      <c r="BQ154" s="18">
        <f t="shared" si="185"/>
        <v>168</v>
      </c>
      <c r="BR154" s="18">
        <v>0</v>
      </c>
      <c r="BS154" s="16">
        <f t="shared" si="186"/>
        <v>14364</v>
      </c>
      <c r="BT154" s="19" t="str">
        <f t="shared" si="230"/>
        <v>N/A</v>
      </c>
      <c r="BU154" s="68">
        <f t="shared" si="187"/>
        <v>158</v>
      </c>
      <c r="BV154" s="18">
        <f>'Ohio Intensities'!N154</f>
        <v>1.0379784815792545</v>
      </c>
      <c r="BW154" s="17">
        <f>Design!$I$24*'Area A'!BV154*Design!$I$23</f>
        <v>1.7853229883163189</v>
      </c>
      <c r="BX154" s="18">
        <v>0</v>
      </c>
      <c r="BY154" s="18">
        <v>0</v>
      </c>
      <c r="BZ154" s="18">
        <f>Design!$I$22</f>
        <v>10</v>
      </c>
      <c r="CA154" s="18">
        <f t="shared" si="188"/>
        <v>1.7853229883163189</v>
      </c>
      <c r="CB154" s="18">
        <f t="shared" si="189"/>
        <v>158</v>
      </c>
      <c r="CC154" s="18">
        <f t="shared" si="190"/>
        <v>1.7853229883163189</v>
      </c>
      <c r="CD154" s="18">
        <f t="shared" si="191"/>
        <v>168</v>
      </c>
      <c r="CE154" s="18">
        <v>0</v>
      </c>
      <c r="CF154" s="18" t="str">
        <f t="shared" si="231"/>
        <v>N/A</v>
      </c>
      <c r="CG154" s="18">
        <f t="shared" si="192"/>
        <v>-0.17853229883163188</v>
      </c>
      <c r="CH154" s="16">
        <f t="shared" si="193"/>
        <v>29.993426203714158</v>
      </c>
      <c r="CI154" s="17">
        <f>(Design!$N$70-'Area A'!CH154)/'Area A'!CG154</f>
        <v>152.03650197386557</v>
      </c>
      <c r="CJ154" s="18">
        <v>0</v>
      </c>
      <c r="CK154" s="18">
        <v>0</v>
      </c>
      <c r="CL154" s="18">
        <f t="shared" si="194"/>
        <v>152.03650197386557</v>
      </c>
      <c r="CM154" s="18">
        <f t="shared" si="232"/>
        <v>158</v>
      </c>
      <c r="CN154" s="18">
        <f>Design!$N$70</f>
        <v>2.85</v>
      </c>
      <c r="CO154" s="18">
        <f t="shared" si="195"/>
        <v>168</v>
      </c>
      <c r="CP154" s="18">
        <v>0</v>
      </c>
      <c r="CQ154" s="16">
        <f t="shared" si="196"/>
        <v>14364</v>
      </c>
      <c r="CR154" s="19" t="str">
        <f t="shared" si="233"/>
        <v>N/A</v>
      </c>
      <c r="CS154" s="68">
        <f t="shared" si="197"/>
        <v>158</v>
      </c>
      <c r="CT154" s="18">
        <f>'Ohio Intensities'!R154</f>
        <v>1.1908963186588848</v>
      </c>
      <c r="CU154" s="17">
        <f>Design!$I$24*'Area A'!CT154*Design!$I$23</f>
        <v>2.0483416680932831</v>
      </c>
      <c r="CV154" s="18">
        <v>0</v>
      </c>
      <c r="CW154" s="18">
        <v>0</v>
      </c>
      <c r="CX154" s="18">
        <f>Design!$I$22</f>
        <v>10</v>
      </c>
      <c r="CY154" s="18">
        <f t="shared" si="198"/>
        <v>2.0483416680932831</v>
      </c>
      <c r="CZ154" s="18">
        <f t="shared" si="199"/>
        <v>158</v>
      </c>
      <c r="DA154" s="18">
        <f t="shared" si="200"/>
        <v>2.0483416680932831</v>
      </c>
      <c r="DB154" s="18">
        <f t="shared" si="201"/>
        <v>168</v>
      </c>
      <c r="DC154" s="18">
        <v>0</v>
      </c>
      <c r="DD154" s="18" t="str">
        <f t="shared" si="234"/>
        <v>N/A</v>
      </c>
      <c r="DE154" s="18">
        <f t="shared" si="202"/>
        <v>-0.20483416680932831</v>
      </c>
      <c r="DF154" s="16">
        <f t="shared" si="203"/>
        <v>34.412140023967162</v>
      </c>
      <c r="DG154" s="17">
        <f>(Design!$N$71-'Area A'!DF154)/'Area A'!DE154</f>
        <v>154.0863055983578</v>
      </c>
      <c r="DH154" s="18">
        <v>0</v>
      </c>
      <c r="DI154" s="18">
        <v>0</v>
      </c>
      <c r="DJ154" s="18">
        <f t="shared" si="204"/>
        <v>154.0863055983578</v>
      </c>
      <c r="DK154" s="18">
        <f t="shared" si="235"/>
        <v>158</v>
      </c>
      <c r="DL154" s="18">
        <f>Design!$N$71</f>
        <v>2.85</v>
      </c>
      <c r="DM154" s="18">
        <f t="shared" si="205"/>
        <v>168</v>
      </c>
      <c r="DN154" s="18">
        <v>0</v>
      </c>
      <c r="DO154" s="16">
        <f t="shared" si="206"/>
        <v>14364</v>
      </c>
      <c r="DP154" s="19" t="str">
        <f t="shared" si="236"/>
        <v>N/A</v>
      </c>
      <c r="DQ154" s="68">
        <f t="shared" si="207"/>
        <v>158</v>
      </c>
      <c r="DR154" s="18">
        <f>'Ohio Intensities'!V154</f>
        <v>1.3509190130854563</v>
      </c>
      <c r="DS154" s="17">
        <f>Design!$I$24*'Area A'!DR154*Design!$I$23</f>
        <v>2.3235807025069861</v>
      </c>
      <c r="DT154" s="18">
        <v>0</v>
      </c>
      <c r="DU154" s="18">
        <v>0</v>
      </c>
      <c r="DV154" s="18">
        <f>Design!$I$22</f>
        <v>10</v>
      </c>
      <c r="DW154" s="18">
        <f t="shared" si="208"/>
        <v>2.3235807025069861</v>
      </c>
      <c r="DX154" s="18">
        <f t="shared" si="209"/>
        <v>158</v>
      </c>
      <c r="DY154" s="18">
        <f t="shared" si="210"/>
        <v>2.3235807025069861</v>
      </c>
      <c r="DZ154" s="18">
        <f t="shared" si="211"/>
        <v>168</v>
      </c>
      <c r="EA154" s="18">
        <v>0</v>
      </c>
      <c r="EB154" s="18" t="str">
        <f t="shared" si="237"/>
        <v>N/A</v>
      </c>
      <c r="EC154" s="18">
        <f t="shared" si="212"/>
        <v>-0.2323580702506986</v>
      </c>
      <c r="ED154" s="16">
        <f t="shared" si="213"/>
        <v>39.036155802117364</v>
      </c>
      <c r="EE154" s="17">
        <f>(Design!$N$72-'Area A'!ED154)/'Area A'!EC154</f>
        <v>155.73444797107737</v>
      </c>
      <c r="EF154" s="18">
        <v>0</v>
      </c>
      <c r="EG154" s="18">
        <v>0</v>
      </c>
      <c r="EH154" s="18">
        <f t="shared" si="214"/>
        <v>155.73444797107737</v>
      </c>
      <c r="EI154" s="18">
        <f t="shared" si="238"/>
        <v>158</v>
      </c>
      <c r="EJ154" s="18">
        <f>Design!$N$72</f>
        <v>2.85</v>
      </c>
      <c r="EK154" s="18">
        <f t="shared" si="215"/>
        <v>168</v>
      </c>
      <c r="EL154" s="18">
        <v>0</v>
      </c>
      <c r="EM154" s="16">
        <f t="shared" si="216"/>
        <v>14364</v>
      </c>
      <c r="EN154" s="19" t="str">
        <f t="shared" si="239"/>
        <v>N/A</v>
      </c>
      <c r="EO154" s="19">
        <f t="shared" si="217"/>
        <v>158</v>
      </c>
    </row>
    <row r="155" spans="1:145" x14ac:dyDescent="0.25">
      <c r="A155" s="68">
        <f t="shared" si="159"/>
        <v>159</v>
      </c>
      <c r="B155" s="18">
        <f>'Ohio Intensities'!B155</f>
        <v>0.56617523821227733</v>
      </c>
      <c r="C155" s="17">
        <f>Design!$I$24*'Area A'!B155*Design!$I$23</f>
        <v>0.97382140972511766</v>
      </c>
      <c r="D155" s="18">
        <v>0</v>
      </c>
      <c r="E155" s="18">
        <v>0</v>
      </c>
      <c r="F155" s="18">
        <f>Design!$I$22</f>
        <v>10</v>
      </c>
      <c r="G155" s="18">
        <f t="shared" si="162"/>
        <v>0.97382140972511766</v>
      </c>
      <c r="H155" s="18">
        <f t="shared" si="163"/>
        <v>159</v>
      </c>
      <c r="I155" s="18">
        <f t="shared" si="164"/>
        <v>0.97382140972511766</v>
      </c>
      <c r="J155" s="18">
        <f t="shared" si="165"/>
        <v>169</v>
      </c>
      <c r="K155" s="18">
        <v>0</v>
      </c>
      <c r="L155" s="18" t="str">
        <f t="shared" si="220"/>
        <v>N/A</v>
      </c>
      <c r="M155" s="18">
        <f t="shared" si="166"/>
        <v>-9.7382140972511771E-2</v>
      </c>
      <c r="N155" s="16">
        <f t="shared" si="167"/>
        <v>16.457581824354488</v>
      </c>
      <c r="O155" s="17">
        <f>(Design!$N$67-'Area A'!N155)/'Area A'!M155</f>
        <v>147.94891219757986</v>
      </c>
      <c r="P155" s="18">
        <v>0</v>
      </c>
      <c r="Q155" s="18">
        <v>0</v>
      </c>
      <c r="R155" s="18">
        <f t="shared" si="168"/>
        <v>147.94891219757986</v>
      </c>
      <c r="S155" s="18">
        <f t="shared" si="221"/>
        <v>159</v>
      </c>
      <c r="T155" s="18">
        <f>Design!$N$67</f>
        <v>2.0499999999999998</v>
      </c>
      <c r="U155" s="18">
        <f t="shared" si="218"/>
        <v>169</v>
      </c>
      <c r="V155" s="18">
        <v>0</v>
      </c>
      <c r="W155" s="16">
        <f t="shared" si="222"/>
        <v>10393.5</v>
      </c>
      <c r="X155" s="19" t="str">
        <f t="shared" si="223"/>
        <v>N/A</v>
      </c>
      <c r="Y155" s="68">
        <f t="shared" si="219"/>
        <v>159</v>
      </c>
      <c r="Z155" s="18">
        <f>'Ohio Intensities'!F155</f>
        <v>0.72324035082324278</v>
      </c>
      <c r="AA155" s="17">
        <f>Design!$I$24*'Area A'!Z155*Design!$I$23</f>
        <v>1.2439734034159784</v>
      </c>
      <c r="AB155" s="18">
        <v>0</v>
      </c>
      <c r="AC155" s="18">
        <v>0</v>
      </c>
      <c r="AD155" s="18">
        <f>Design!$I$22</f>
        <v>10</v>
      </c>
      <c r="AE155" s="18">
        <f t="shared" si="169"/>
        <v>1.2439734034159784</v>
      </c>
      <c r="AF155" s="18">
        <f t="shared" si="170"/>
        <v>159</v>
      </c>
      <c r="AG155" s="18">
        <f t="shared" si="171"/>
        <v>1.2439734034159784</v>
      </c>
      <c r="AH155" s="18">
        <f t="shared" si="172"/>
        <v>169</v>
      </c>
      <c r="AI155" s="18">
        <v>0</v>
      </c>
      <c r="AJ155" s="18" t="str">
        <f t="shared" si="224"/>
        <v>N/A</v>
      </c>
      <c r="AK155" s="18">
        <f t="shared" si="173"/>
        <v>-0.12439734034159784</v>
      </c>
      <c r="AL155" s="16">
        <f t="shared" si="174"/>
        <v>21.023150517730034</v>
      </c>
      <c r="AM155" s="17">
        <f>(Design!$N$68-'Area A'!AL155)/'Area A'!AK155</f>
        <v>148.90310730812294</v>
      </c>
      <c r="AN155" s="18">
        <v>0</v>
      </c>
      <c r="AO155" s="18">
        <v>0</v>
      </c>
      <c r="AP155" s="18">
        <f t="shared" si="175"/>
        <v>148.90310730812294</v>
      </c>
      <c r="AQ155" s="18">
        <f t="shared" si="225"/>
        <v>159</v>
      </c>
      <c r="AR155" s="18">
        <f>Design!$N$68</f>
        <v>2.5</v>
      </c>
      <c r="AS155" s="18">
        <f t="shared" si="176"/>
        <v>169</v>
      </c>
      <c r="AT155" s="18">
        <v>0</v>
      </c>
      <c r="AU155" s="16">
        <f t="shared" si="226"/>
        <v>12675</v>
      </c>
      <c r="AV155" s="19" t="str">
        <f t="shared" si="227"/>
        <v>N/A</v>
      </c>
      <c r="AW155" s="68">
        <f t="shared" si="177"/>
        <v>159</v>
      </c>
      <c r="AX155" s="18">
        <f>'Ohio Intensities'!J155</f>
        <v>0.849715897039648</v>
      </c>
      <c r="AY155" s="17">
        <f>Design!$I$24*'Area A'!AX155*Design!$I$23</f>
        <v>1.4615113429081954</v>
      </c>
      <c r="AZ155" s="18">
        <v>0</v>
      </c>
      <c r="BA155" s="18">
        <v>0</v>
      </c>
      <c r="BB155" s="18">
        <f>Design!$I$22</f>
        <v>10</v>
      </c>
      <c r="BC155" s="18">
        <f t="shared" si="178"/>
        <v>1.4615113429081954</v>
      </c>
      <c r="BD155" s="18">
        <f t="shared" si="179"/>
        <v>159</v>
      </c>
      <c r="BE155" s="18">
        <f t="shared" si="180"/>
        <v>1.4615113429081954</v>
      </c>
      <c r="BF155" s="18">
        <f t="shared" si="181"/>
        <v>169</v>
      </c>
      <c r="BG155" s="18">
        <v>0</v>
      </c>
      <c r="BH155" s="18" t="str">
        <f t="shared" si="228"/>
        <v>N/A</v>
      </c>
      <c r="BI155" s="18">
        <f t="shared" si="182"/>
        <v>-0.14615113429081955</v>
      </c>
      <c r="BJ155" s="16">
        <f t="shared" si="183"/>
        <v>24.699541695148504</v>
      </c>
      <c r="BK155" s="17">
        <f>(Design!$N$69-'Area A'!BJ155)/'Area A'!BI155</f>
        <v>149.49963817366677</v>
      </c>
      <c r="BL155" s="18">
        <v>0</v>
      </c>
      <c r="BM155" s="18">
        <v>0</v>
      </c>
      <c r="BN155" s="18">
        <f t="shared" si="184"/>
        <v>149.49963817366677</v>
      </c>
      <c r="BO155" s="18">
        <f t="shared" si="229"/>
        <v>159</v>
      </c>
      <c r="BP155" s="18">
        <f>Design!$N$69</f>
        <v>2.85</v>
      </c>
      <c r="BQ155" s="18">
        <f t="shared" si="185"/>
        <v>169</v>
      </c>
      <c r="BR155" s="18">
        <v>0</v>
      </c>
      <c r="BS155" s="16">
        <f t="shared" si="186"/>
        <v>14449.500000000002</v>
      </c>
      <c r="BT155" s="19" t="str">
        <f t="shared" si="230"/>
        <v>N/A</v>
      </c>
      <c r="BU155" s="68">
        <f t="shared" si="187"/>
        <v>159</v>
      </c>
      <c r="BV155" s="18">
        <f>'Ohio Intensities'!N155</f>
        <v>1.0330239546080608</v>
      </c>
      <c r="BW155" s="17">
        <f>Design!$I$24*'Area A'!BV155*Design!$I$23</f>
        <v>1.7768012019258659</v>
      </c>
      <c r="BX155" s="18">
        <v>0</v>
      </c>
      <c r="BY155" s="18">
        <v>0</v>
      </c>
      <c r="BZ155" s="18">
        <f>Design!$I$22</f>
        <v>10</v>
      </c>
      <c r="CA155" s="18">
        <f t="shared" si="188"/>
        <v>1.7768012019258659</v>
      </c>
      <c r="CB155" s="18">
        <f t="shared" si="189"/>
        <v>159</v>
      </c>
      <c r="CC155" s="18">
        <f t="shared" si="190"/>
        <v>1.7768012019258659</v>
      </c>
      <c r="CD155" s="18">
        <f t="shared" si="191"/>
        <v>169</v>
      </c>
      <c r="CE155" s="18">
        <v>0</v>
      </c>
      <c r="CF155" s="18" t="str">
        <f t="shared" si="231"/>
        <v>N/A</v>
      </c>
      <c r="CG155" s="18">
        <f t="shared" si="192"/>
        <v>-0.17768012019258658</v>
      </c>
      <c r="CH155" s="16">
        <f t="shared" si="193"/>
        <v>30.027940312547134</v>
      </c>
      <c r="CI155" s="17">
        <f>(Design!$N$70-'Area A'!CH155)/'Area A'!CG155</f>
        <v>152.95993881076342</v>
      </c>
      <c r="CJ155" s="18">
        <v>0</v>
      </c>
      <c r="CK155" s="18">
        <v>0</v>
      </c>
      <c r="CL155" s="18">
        <f t="shared" si="194"/>
        <v>152.95993881076342</v>
      </c>
      <c r="CM155" s="18">
        <f t="shared" si="232"/>
        <v>159</v>
      </c>
      <c r="CN155" s="18">
        <f>Design!$N$70</f>
        <v>2.85</v>
      </c>
      <c r="CO155" s="18">
        <f t="shared" si="195"/>
        <v>169</v>
      </c>
      <c r="CP155" s="18">
        <v>0</v>
      </c>
      <c r="CQ155" s="16">
        <f t="shared" si="196"/>
        <v>14449.5</v>
      </c>
      <c r="CR155" s="19" t="str">
        <f t="shared" si="233"/>
        <v>N/A</v>
      </c>
      <c r="CS155" s="68">
        <f t="shared" si="197"/>
        <v>159</v>
      </c>
      <c r="CT155" s="18">
        <f>'Ohio Intensities'!R155</f>
        <v>1.1854065964146729</v>
      </c>
      <c r="CU155" s="17">
        <f>Design!$I$24*'Area A'!CT155*Design!$I$23</f>
        <v>2.0388993458332387</v>
      </c>
      <c r="CV155" s="18">
        <v>0</v>
      </c>
      <c r="CW155" s="18">
        <v>0</v>
      </c>
      <c r="CX155" s="18">
        <f>Design!$I$22</f>
        <v>10</v>
      </c>
      <c r="CY155" s="18">
        <f t="shared" si="198"/>
        <v>2.0388993458332387</v>
      </c>
      <c r="CZ155" s="18">
        <f t="shared" si="199"/>
        <v>159</v>
      </c>
      <c r="DA155" s="18">
        <f t="shared" si="200"/>
        <v>2.0388993458332387</v>
      </c>
      <c r="DB155" s="18">
        <f t="shared" si="201"/>
        <v>169</v>
      </c>
      <c r="DC155" s="18">
        <v>0</v>
      </c>
      <c r="DD155" s="18" t="str">
        <f t="shared" si="234"/>
        <v>N/A</v>
      </c>
      <c r="DE155" s="18">
        <f t="shared" si="202"/>
        <v>-0.20388993458332388</v>
      </c>
      <c r="DF155" s="16">
        <f t="shared" si="203"/>
        <v>34.457398944581733</v>
      </c>
      <c r="DG155" s="17">
        <f>(Design!$N$71-'Area A'!DF155)/'Area A'!DE155</f>
        <v>155.0218700554083</v>
      </c>
      <c r="DH155" s="18">
        <v>0</v>
      </c>
      <c r="DI155" s="18">
        <v>0</v>
      </c>
      <c r="DJ155" s="18">
        <f t="shared" si="204"/>
        <v>155.0218700554083</v>
      </c>
      <c r="DK155" s="18">
        <f t="shared" si="235"/>
        <v>159</v>
      </c>
      <c r="DL155" s="18">
        <f>Design!$N$71</f>
        <v>2.85</v>
      </c>
      <c r="DM155" s="18">
        <f t="shared" si="205"/>
        <v>169</v>
      </c>
      <c r="DN155" s="18">
        <v>0</v>
      </c>
      <c r="DO155" s="16">
        <f t="shared" si="206"/>
        <v>14449.500000000002</v>
      </c>
      <c r="DP155" s="19" t="str">
        <f t="shared" si="236"/>
        <v>N/A</v>
      </c>
      <c r="DQ155" s="68">
        <f t="shared" si="207"/>
        <v>159</v>
      </c>
      <c r="DR155" s="18">
        <f>'Ohio Intensities'!V155</f>
        <v>1.3449052437107567</v>
      </c>
      <c r="DS155" s="17">
        <f>Design!$I$24*'Area A'!DR155*Design!$I$23</f>
        <v>2.3132370191825031</v>
      </c>
      <c r="DT155" s="18">
        <v>0</v>
      </c>
      <c r="DU155" s="18">
        <v>0</v>
      </c>
      <c r="DV155" s="18">
        <f>Design!$I$22</f>
        <v>10</v>
      </c>
      <c r="DW155" s="18">
        <f t="shared" si="208"/>
        <v>2.3132370191825031</v>
      </c>
      <c r="DX155" s="18">
        <f t="shared" si="209"/>
        <v>159</v>
      </c>
      <c r="DY155" s="18">
        <f t="shared" si="210"/>
        <v>2.3132370191825031</v>
      </c>
      <c r="DZ155" s="18">
        <f t="shared" si="211"/>
        <v>169</v>
      </c>
      <c r="EA155" s="18">
        <v>0</v>
      </c>
      <c r="EB155" s="18" t="str">
        <f t="shared" si="237"/>
        <v>N/A</v>
      </c>
      <c r="EC155" s="18">
        <f t="shared" si="212"/>
        <v>-0.2313237019182503</v>
      </c>
      <c r="ED155" s="16">
        <f t="shared" si="213"/>
        <v>39.093705624184302</v>
      </c>
      <c r="EE155" s="17">
        <f>(Design!$N$72-'Area A'!ED155)/'Area A'!EC155</f>
        <v>156.67960232191342</v>
      </c>
      <c r="EF155" s="18">
        <v>0</v>
      </c>
      <c r="EG155" s="18">
        <v>0</v>
      </c>
      <c r="EH155" s="18">
        <f t="shared" si="214"/>
        <v>156.67960232191342</v>
      </c>
      <c r="EI155" s="18">
        <f t="shared" si="238"/>
        <v>159</v>
      </c>
      <c r="EJ155" s="18">
        <f>Design!$N$72</f>
        <v>2.85</v>
      </c>
      <c r="EK155" s="18">
        <f t="shared" si="215"/>
        <v>169</v>
      </c>
      <c r="EL155" s="18">
        <v>0</v>
      </c>
      <c r="EM155" s="16">
        <f t="shared" si="216"/>
        <v>14449.5</v>
      </c>
      <c r="EN155" s="19" t="str">
        <f t="shared" si="239"/>
        <v>N/A</v>
      </c>
      <c r="EO155" s="19">
        <f t="shared" si="217"/>
        <v>159</v>
      </c>
    </row>
    <row r="156" spans="1:145" x14ac:dyDescent="0.25">
      <c r="A156" s="68">
        <f t="shared" si="159"/>
        <v>160</v>
      </c>
      <c r="B156" s="18">
        <f>'Ohio Intensities'!B156</f>
        <v>0.56329625672687889</v>
      </c>
      <c r="C156" s="17">
        <f>Design!$I$24*'Area A'!B156*Design!$I$23</f>
        <v>0.9688695615702323</v>
      </c>
      <c r="D156" s="18">
        <v>0</v>
      </c>
      <c r="E156" s="18">
        <v>0</v>
      </c>
      <c r="F156" s="18">
        <f>Design!$I$22</f>
        <v>10</v>
      </c>
      <c r="G156" s="18">
        <f t="shared" si="162"/>
        <v>0.9688695615702323</v>
      </c>
      <c r="H156" s="18">
        <f t="shared" si="163"/>
        <v>160</v>
      </c>
      <c r="I156" s="18">
        <f t="shared" si="164"/>
        <v>0.9688695615702323</v>
      </c>
      <c r="J156" s="18">
        <f t="shared" si="165"/>
        <v>170</v>
      </c>
      <c r="K156" s="18">
        <v>0</v>
      </c>
      <c r="L156" s="18" t="str">
        <f t="shared" si="220"/>
        <v>N/A</v>
      </c>
      <c r="M156" s="18">
        <f t="shared" si="166"/>
        <v>-9.6886956157023224E-2</v>
      </c>
      <c r="N156" s="16">
        <f t="shared" si="167"/>
        <v>16.47078254669395</v>
      </c>
      <c r="O156" s="17">
        <f>(Design!$N$67-'Area A'!N156)/'Area A'!M156</f>
        <v>148.84132104761764</v>
      </c>
      <c r="P156" s="18">
        <v>0</v>
      </c>
      <c r="Q156" s="18">
        <v>0</v>
      </c>
      <c r="R156" s="18">
        <f t="shared" si="168"/>
        <v>148.84132104761764</v>
      </c>
      <c r="S156" s="18">
        <f t="shared" si="221"/>
        <v>160</v>
      </c>
      <c r="T156" s="18">
        <f>Design!$N$67</f>
        <v>2.0499999999999998</v>
      </c>
      <c r="U156" s="18">
        <f t="shared" si="218"/>
        <v>170</v>
      </c>
      <c r="V156" s="18">
        <v>0</v>
      </c>
      <c r="W156" s="16">
        <f t="shared" si="222"/>
        <v>10455</v>
      </c>
      <c r="X156" s="19" t="str">
        <f t="shared" si="223"/>
        <v>N/A</v>
      </c>
      <c r="Y156" s="68">
        <f t="shared" si="219"/>
        <v>160</v>
      </c>
      <c r="Z156" s="18">
        <f>'Ohio Intensities'!F156</f>
        <v>0.71962362557056547</v>
      </c>
      <c r="AA156" s="17">
        <f>Design!$I$24*'Area A'!Z156*Design!$I$23</f>
        <v>1.2377526359813733</v>
      </c>
      <c r="AB156" s="18">
        <v>0</v>
      </c>
      <c r="AC156" s="18">
        <v>0</v>
      </c>
      <c r="AD156" s="18">
        <f>Design!$I$22</f>
        <v>10</v>
      </c>
      <c r="AE156" s="18">
        <f t="shared" si="169"/>
        <v>1.2377526359813733</v>
      </c>
      <c r="AF156" s="18">
        <f t="shared" si="170"/>
        <v>160</v>
      </c>
      <c r="AG156" s="18">
        <f t="shared" si="171"/>
        <v>1.2377526359813733</v>
      </c>
      <c r="AH156" s="18">
        <f t="shared" si="172"/>
        <v>170</v>
      </c>
      <c r="AI156" s="18">
        <v>0</v>
      </c>
      <c r="AJ156" s="18" t="str">
        <f t="shared" si="224"/>
        <v>N/A</v>
      </c>
      <c r="AK156" s="18">
        <f t="shared" si="173"/>
        <v>-0.12377526359813733</v>
      </c>
      <c r="AL156" s="16">
        <f t="shared" si="174"/>
        <v>21.041794811683346</v>
      </c>
      <c r="AM156" s="17">
        <f>(Design!$N$68-'Area A'!AL156)/'Area A'!AK156</f>
        <v>149.80210320442717</v>
      </c>
      <c r="AN156" s="18">
        <v>0</v>
      </c>
      <c r="AO156" s="18">
        <v>0</v>
      </c>
      <c r="AP156" s="18">
        <f t="shared" si="175"/>
        <v>149.80210320442717</v>
      </c>
      <c r="AQ156" s="18">
        <f t="shared" si="225"/>
        <v>160</v>
      </c>
      <c r="AR156" s="18">
        <f>Design!$N$68</f>
        <v>2.5</v>
      </c>
      <c r="AS156" s="18">
        <f t="shared" si="176"/>
        <v>170</v>
      </c>
      <c r="AT156" s="18">
        <v>0</v>
      </c>
      <c r="AU156" s="16">
        <f t="shared" si="226"/>
        <v>12750</v>
      </c>
      <c r="AV156" s="19" t="str">
        <f t="shared" si="227"/>
        <v>N/A</v>
      </c>
      <c r="AW156" s="68">
        <f t="shared" si="177"/>
        <v>160</v>
      </c>
      <c r="AX156" s="18">
        <f>'Ohio Intensities'!J156</f>
        <v>0.84552997851155554</v>
      </c>
      <c r="AY156" s="17">
        <f>Design!$I$24*'Area A'!AX156*Design!$I$23</f>
        <v>1.4543115630398764</v>
      </c>
      <c r="AZ156" s="18">
        <v>0</v>
      </c>
      <c r="BA156" s="18">
        <v>0</v>
      </c>
      <c r="BB156" s="18">
        <f>Design!$I$22</f>
        <v>10</v>
      </c>
      <c r="BC156" s="18">
        <f t="shared" si="178"/>
        <v>1.4543115630398764</v>
      </c>
      <c r="BD156" s="18">
        <f t="shared" si="179"/>
        <v>160</v>
      </c>
      <c r="BE156" s="18">
        <f t="shared" si="180"/>
        <v>1.4543115630398764</v>
      </c>
      <c r="BF156" s="18">
        <f t="shared" si="181"/>
        <v>170</v>
      </c>
      <c r="BG156" s="18">
        <v>0</v>
      </c>
      <c r="BH156" s="18" t="str">
        <f t="shared" si="228"/>
        <v>N/A</v>
      </c>
      <c r="BI156" s="18">
        <f t="shared" si="182"/>
        <v>-0.14543115630398765</v>
      </c>
      <c r="BJ156" s="16">
        <f t="shared" si="183"/>
        <v>24.723296571677899</v>
      </c>
      <c r="BK156" s="17">
        <f>(Design!$N$69-'Area A'!BJ156)/'Area A'!BI156</f>
        <v>150.40309881025229</v>
      </c>
      <c r="BL156" s="18">
        <v>0</v>
      </c>
      <c r="BM156" s="18">
        <v>0</v>
      </c>
      <c r="BN156" s="18">
        <f t="shared" si="184"/>
        <v>150.40309881025229</v>
      </c>
      <c r="BO156" s="18">
        <f t="shared" si="229"/>
        <v>160</v>
      </c>
      <c r="BP156" s="18">
        <f>Design!$N$69</f>
        <v>2.85</v>
      </c>
      <c r="BQ156" s="18">
        <f t="shared" si="185"/>
        <v>170</v>
      </c>
      <c r="BR156" s="18">
        <v>0</v>
      </c>
      <c r="BS156" s="16">
        <f t="shared" si="186"/>
        <v>14535</v>
      </c>
      <c r="BT156" s="19" t="str">
        <f t="shared" si="230"/>
        <v>N/A</v>
      </c>
      <c r="BU156" s="68">
        <f t="shared" si="187"/>
        <v>160</v>
      </c>
      <c r="BV156" s="18">
        <f>'Ohio Intensities'!N156</f>
        <v>1.0281219283581311</v>
      </c>
      <c r="BW156" s="17">
        <f>Design!$I$24*'Area A'!BV156*Design!$I$23</f>
        <v>1.7683697167759866</v>
      </c>
      <c r="BX156" s="18">
        <v>0</v>
      </c>
      <c r="BY156" s="18">
        <v>0</v>
      </c>
      <c r="BZ156" s="18">
        <f>Design!$I$22</f>
        <v>10</v>
      </c>
      <c r="CA156" s="18">
        <f t="shared" si="188"/>
        <v>1.7683697167759866</v>
      </c>
      <c r="CB156" s="18">
        <f t="shared" si="189"/>
        <v>160</v>
      </c>
      <c r="CC156" s="18">
        <f t="shared" si="190"/>
        <v>1.7683697167759866</v>
      </c>
      <c r="CD156" s="18">
        <f t="shared" si="191"/>
        <v>170</v>
      </c>
      <c r="CE156" s="18">
        <v>0</v>
      </c>
      <c r="CF156" s="18" t="str">
        <f t="shared" si="231"/>
        <v>N/A</v>
      </c>
      <c r="CG156" s="18">
        <f t="shared" si="192"/>
        <v>-0.17683697167759865</v>
      </c>
      <c r="CH156" s="16">
        <f t="shared" si="193"/>
        <v>30.062285185191769</v>
      </c>
      <c r="CI156" s="17">
        <f>(Design!$N$70-'Area A'!CH156)/'Area A'!CG156</f>
        <v>153.88346072112117</v>
      </c>
      <c r="CJ156" s="18">
        <v>0</v>
      </c>
      <c r="CK156" s="18">
        <v>0</v>
      </c>
      <c r="CL156" s="18">
        <f t="shared" si="194"/>
        <v>153.88346072112117</v>
      </c>
      <c r="CM156" s="18">
        <f t="shared" si="232"/>
        <v>160</v>
      </c>
      <c r="CN156" s="18">
        <f>Design!$N$70</f>
        <v>2.85</v>
      </c>
      <c r="CO156" s="18">
        <f t="shared" si="195"/>
        <v>170</v>
      </c>
      <c r="CP156" s="18">
        <v>0</v>
      </c>
      <c r="CQ156" s="16">
        <f t="shared" si="196"/>
        <v>14535</v>
      </c>
      <c r="CR156" s="19" t="str">
        <f t="shared" si="233"/>
        <v>N/A</v>
      </c>
      <c r="CS156" s="68">
        <f t="shared" si="197"/>
        <v>160</v>
      </c>
      <c r="CT156" s="18">
        <f>'Ohio Intensities'!R156</f>
        <v>1.1799742033123899</v>
      </c>
      <c r="CU156" s="17">
        <f>Design!$I$24*'Area A'!CT156*Design!$I$23</f>
        <v>2.0295556296973118</v>
      </c>
      <c r="CV156" s="18">
        <v>0</v>
      </c>
      <c r="CW156" s="18">
        <v>0</v>
      </c>
      <c r="CX156" s="18">
        <f>Design!$I$22</f>
        <v>10</v>
      </c>
      <c r="CY156" s="18">
        <f t="shared" si="198"/>
        <v>2.0295556296973118</v>
      </c>
      <c r="CZ156" s="18">
        <f t="shared" si="199"/>
        <v>160</v>
      </c>
      <c r="DA156" s="18">
        <f t="shared" si="200"/>
        <v>2.0295556296973118</v>
      </c>
      <c r="DB156" s="18">
        <f t="shared" si="201"/>
        <v>170</v>
      </c>
      <c r="DC156" s="18">
        <v>0</v>
      </c>
      <c r="DD156" s="18" t="str">
        <f t="shared" si="234"/>
        <v>N/A</v>
      </c>
      <c r="DE156" s="18">
        <f t="shared" si="202"/>
        <v>-0.20295556296973119</v>
      </c>
      <c r="DF156" s="16">
        <f t="shared" si="203"/>
        <v>34.502445704854303</v>
      </c>
      <c r="DG156" s="17">
        <f>(Design!$N$71-'Area A'!DF156)/'Area A'!DE156</f>
        <v>155.95751721067606</v>
      </c>
      <c r="DH156" s="18">
        <v>0</v>
      </c>
      <c r="DI156" s="18">
        <v>0</v>
      </c>
      <c r="DJ156" s="18">
        <f t="shared" si="204"/>
        <v>155.95751721067606</v>
      </c>
      <c r="DK156" s="18">
        <f t="shared" si="235"/>
        <v>160</v>
      </c>
      <c r="DL156" s="18">
        <f>Design!$N$71</f>
        <v>2.85</v>
      </c>
      <c r="DM156" s="18">
        <f t="shared" si="205"/>
        <v>170</v>
      </c>
      <c r="DN156" s="18">
        <v>0</v>
      </c>
      <c r="DO156" s="16">
        <f t="shared" si="206"/>
        <v>14535</v>
      </c>
      <c r="DP156" s="19" t="str">
        <f t="shared" si="236"/>
        <v>N/A</v>
      </c>
      <c r="DQ156" s="68">
        <f t="shared" si="207"/>
        <v>160</v>
      </c>
      <c r="DR156" s="18">
        <f>'Ohio Intensities'!V156</f>
        <v>1.3389533851110127</v>
      </c>
      <c r="DS156" s="17">
        <f>Design!$I$24*'Area A'!DR156*Design!$I$23</f>
        <v>2.3029998223909431</v>
      </c>
      <c r="DT156" s="18">
        <v>0</v>
      </c>
      <c r="DU156" s="18">
        <v>0</v>
      </c>
      <c r="DV156" s="18">
        <f>Design!$I$22</f>
        <v>10</v>
      </c>
      <c r="DW156" s="18">
        <f t="shared" si="208"/>
        <v>2.3029998223909431</v>
      </c>
      <c r="DX156" s="18">
        <f t="shared" si="209"/>
        <v>160</v>
      </c>
      <c r="DY156" s="18">
        <f t="shared" si="210"/>
        <v>2.3029998223909431</v>
      </c>
      <c r="DZ156" s="18">
        <f t="shared" si="211"/>
        <v>170</v>
      </c>
      <c r="EA156" s="18">
        <v>0</v>
      </c>
      <c r="EB156" s="18" t="str">
        <f t="shared" si="237"/>
        <v>N/A</v>
      </c>
      <c r="EC156" s="18">
        <f t="shared" si="212"/>
        <v>-0.23029998223909431</v>
      </c>
      <c r="ED156" s="16">
        <f t="shared" si="213"/>
        <v>39.150996980646035</v>
      </c>
      <c r="EE156" s="17">
        <f>(Design!$N$72-'Area A'!ED156)/'Area A'!EC156</f>
        <v>157.62483621452836</v>
      </c>
      <c r="EF156" s="18">
        <v>0</v>
      </c>
      <c r="EG156" s="18">
        <v>0</v>
      </c>
      <c r="EH156" s="18">
        <f t="shared" si="214"/>
        <v>157.62483621452836</v>
      </c>
      <c r="EI156" s="18">
        <f t="shared" si="238"/>
        <v>160</v>
      </c>
      <c r="EJ156" s="18">
        <f>Design!$N$72</f>
        <v>2.85</v>
      </c>
      <c r="EK156" s="18">
        <f t="shared" si="215"/>
        <v>170</v>
      </c>
      <c r="EL156" s="18">
        <v>0</v>
      </c>
      <c r="EM156" s="16">
        <f t="shared" si="216"/>
        <v>14535</v>
      </c>
      <c r="EN156" s="19" t="str">
        <f t="shared" si="239"/>
        <v>N/A</v>
      </c>
      <c r="EO156" s="19">
        <f t="shared" si="217"/>
        <v>160</v>
      </c>
    </row>
    <row r="157" spans="1:145" x14ac:dyDescent="0.25">
      <c r="A157" s="68">
        <f t="shared" si="159"/>
        <v>161</v>
      </c>
      <c r="B157" s="18">
        <f>'Ohio Intensities'!B157</f>
        <v>0.56044877084902356</v>
      </c>
      <c r="C157" s="17">
        <f>Design!$I$24*'Area A'!B157*Design!$I$23</f>
        <v>0.96397188586032112</v>
      </c>
      <c r="D157" s="18">
        <v>0</v>
      </c>
      <c r="E157" s="18">
        <v>0</v>
      </c>
      <c r="F157" s="18">
        <f>Design!$I$22</f>
        <v>10</v>
      </c>
      <c r="G157" s="18">
        <f t="shared" si="162"/>
        <v>0.96397188586032112</v>
      </c>
      <c r="H157" s="18">
        <f t="shared" si="163"/>
        <v>161</v>
      </c>
      <c r="I157" s="18">
        <f t="shared" si="164"/>
        <v>0.96397188586032112</v>
      </c>
      <c r="J157" s="18">
        <f t="shared" si="165"/>
        <v>171</v>
      </c>
      <c r="K157" s="18">
        <v>0</v>
      </c>
      <c r="L157" s="18" t="str">
        <f t="shared" si="220"/>
        <v>N/A</v>
      </c>
      <c r="M157" s="18">
        <f t="shared" si="166"/>
        <v>-9.6397188586032106E-2</v>
      </c>
      <c r="N157" s="16">
        <f t="shared" si="167"/>
        <v>16.483919248211492</v>
      </c>
      <c r="O157" s="17">
        <f>(Design!$N$67-'Area A'!N157)/'Area A'!M157</f>
        <v>149.73381962617691</v>
      </c>
      <c r="P157" s="18">
        <v>0</v>
      </c>
      <c r="Q157" s="18">
        <v>0</v>
      </c>
      <c r="R157" s="18">
        <f t="shared" si="168"/>
        <v>149.73381962617691</v>
      </c>
      <c r="S157" s="18">
        <f t="shared" si="221"/>
        <v>161</v>
      </c>
      <c r="T157" s="18">
        <f>Design!$N$67</f>
        <v>2.0499999999999998</v>
      </c>
      <c r="U157" s="18">
        <f t="shared" si="218"/>
        <v>171</v>
      </c>
      <c r="V157" s="18">
        <v>0</v>
      </c>
      <c r="W157" s="16">
        <f t="shared" si="222"/>
        <v>10516.499999999998</v>
      </c>
      <c r="X157" s="19" t="str">
        <f t="shared" si="223"/>
        <v>N/A</v>
      </c>
      <c r="Y157" s="68">
        <f t="shared" si="219"/>
        <v>161</v>
      </c>
      <c r="Z157" s="18">
        <f>'Ohio Intensities'!F157</f>
        <v>0.71604600969145449</v>
      </c>
      <c r="AA157" s="17">
        <f>Design!$I$24*'Area A'!Z157*Design!$I$23</f>
        <v>1.2315991366693024</v>
      </c>
      <c r="AB157" s="18">
        <v>0</v>
      </c>
      <c r="AC157" s="18">
        <v>0</v>
      </c>
      <c r="AD157" s="18">
        <f>Design!$I$22</f>
        <v>10</v>
      </c>
      <c r="AE157" s="18">
        <f t="shared" si="169"/>
        <v>1.2315991366693024</v>
      </c>
      <c r="AF157" s="18">
        <f t="shared" si="170"/>
        <v>161</v>
      </c>
      <c r="AG157" s="18">
        <f t="shared" si="171"/>
        <v>1.2315991366693024</v>
      </c>
      <c r="AH157" s="18">
        <f t="shared" si="172"/>
        <v>171</v>
      </c>
      <c r="AI157" s="18">
        <v>0</v>
      </c>
      <c r="AJ157" s="18" t="str">
        <f t="shared" si="224"/>
        <v>N/A</v>
      </c>
      <c r="AK157" s="18">
        <f t="shared" si="173"/>
        <v>-0.12315991366693024</v>
      </c>
      <c r="AL157" s="16">
        <f t="shared" si="174"/>
        <v>21.060345237045073</v>
      </c>
      <c r="AM157" s="17">
        <f>(Design!$N$68-'Area A'!AL157)/'Area A'!AK157</f>
        <v>150.70118745973696</v>
      </c>
      <c r="AN157" s="18">
        <v>0</v>
      </c>
      <c r="AO157" s="18">
        <v>0</v>
      </c>
      <c r="AP157" s="18">
        <f t="shared" si="175"/>
        <v>150.70118745973696</v>
      </c>
      <c r="AQ157" s="18">
        <f t="shared" si="225"/>
        <v>161</v>
      </c>
      <c r="AR157" s="18">
        <f>Design!$N$68</f>
        <v>2.5</v>
      </c>
      <c r="AS157" s="18">
        <f t="shared" si="176"/>
        <v>171</v>
      </c>
      <c r="AT157" s="18">
        <v>0</v>
      </c>
      <c r="AU157" s="16">
        <f t="shared" si="226"/>
        <v>12825</v>
      </c>
      <c r="AV157" s="19" t="str">
        <f t="shared" si="227"/>
        <v>N/A</v>
      </c>
      <c r="AW157" s="68">
        <f t="shared" si="177"/>
        <v>161</v>
      </c>
      <c r="AX157" s="18">
        <f>'Ohio Intensities'!J157</f>
        <v>0.8413889089067661</v>
      </c>
      <c r="AY157" s="17">
        <f>Design!$I$24*'Area A'!AX157*Design!$I$23</f>
        <v>1.4471889233196387</v>
      </c>
      <c r="AZ157" s="18">
        <v>0</v>
      </c>
      <c r="BA157" s="18">
        <v>0</v>
      </c>
      <c r="BB157" s="18">
        <f>Design!$I$22</f>
        <v>10</v>
      </c>
      <c r="BC157" s="18">
        <f t="shared" si="178"/>
        <v>1.4471889233196387</v>
      </c>
      <c r="BD157" s="18">
        <f t="shared" si="179"/>
        <v>161</v>
      </c>
      <c r="BE157" s="18">
        <f t="shared" si="180"/>
        <v>1.4471889233196387</v>
      </c>
      <c r="BF157" s="18">
        <f t="shared" si="181"/>
        <v>171</v>
      </c>
      <c r="BG157" s="18">
        <v>0</v>
      </c>
      <c r="BH157" s="18" t="str">
        <f t="shared" si="228"/>
        <v>N/A</v>
      </c>
      <c r="BI157" s="18">
        <f t="shared" si="182"/>
        <v>-0.14471889233196386</v>
      </c>
      <c r="BJ157" s="16">
        <f t="shared" si="183"/>
        <v>24.746930588765821</v>
      </c>
      <c r="BK157" s="17">
        <f>(Design!$N$69-'Area A'!BJ157)/'Area A'!BI157</f>
        <v>151.30664860630276</v>
      </c>
      <c r="BL157" s="18">
        <v>0</v>
      </c>
      <c r="BM157" s="18">
        <v>0</v>
      </c>
      <c r="BN157" s="18">
        <f t="shared" si="184"/>
        <v>151.30664860630276</v>
      </c>
      <c r="BO157" s="18">
        <f t="shared" si="229"/>
        <v>161</v>
      </c>
      <c r="BP157" s="18">
        <f>Design!$N$69</f>
        <v>2.85</v>
      </c>
      <c r="BQ157" s="18">
        <f t="shared" si="185"/>
        <v>171</v>
      </c>
      <c r="BR157" s="18">
        <v>0</v>
      </c>
      <c r="BS157" s="16">
        <f t="shared" si="186"/>
        <v>14620.5</v>
      </c>
      <c r="BT157" s="19" t="str">
        <f t="shared" si="230"/>
        <v>N/A</v>
      </c>
      <c r="BU157" s="68">
        <f t="shared" si="187"/>
        <v>161</v>
      </c>
      <c r="BV157" s="18">
        <f>'Ohio Intensities'!N157</f>
        <v>1.0232715443355254</v>
      </c>
      <c r="BW157" s="17">
        <f>Design!$I$24*'Area A'!BV157*Design!$I$23</f>
        <v>1.7600270562571048</v>
      </c>
      <c r="BX157" s="18">
        <v>0</v>
      </c>
      <c r="BY157" s="18">
        <v>0</v>
      </c>
      <c r="BZ157" s="18">
        <f>Design!$I$22</f>
        <v>10</v>
      </c>
      <c r="CA157" s="18">
        <f t="shared" si="188"/>
        <v>1.7600270562571048</v>
      </c>
      <c r="CB157" s="18">
        <f t="shared" si="189"/>
        <v>161</v>
      </c>
      <c r="CC157" s="18">
        <f t="shared" si="190"/>
        <v>1.7600270562571048</v>
      </c>
      <c r="CD157" s="18">
        <f t="shared" si="191"/>
        <v>171</v>
      </c>
      <c r="CE157" s="18">
        <v>0</v>
      </c>
      <c r="CF157" s="18" t="str">
        <f t="shared" si="231"/>
        <v>N/A</v>
      </c>
      <c r="CG157" s="18">
        <f t="shared" si="192"/>
        <v>-0.17600270562571046</v>
      </c>
      <c r="CH157" s="16">
        <f t="shared" si="193"/>
        <v>30.09646266199649</v>
      </c>
      <c r="CI157" s="17">
        <f>(Design!$N$70-'Area A'!CH157)/'Area A'!CG157</f>
        <v>154.80706711372468</v>
      </c>
      <c r="CJ157" s="18">
        <v>0</v>
      </c>
      <c r="CK157" s="18">
        <v>0</v>
      </c>
      <c r="CL157" s="18">
        <f t="shared" si="194"/>
        <v>154.80706711372468</v>
      </c>
      <c r="CM157" s="18">
        <f t="shared" si="232"/>
        <v>161</v>
      </c>
      <c r="CN157" s="18">
        <f>Design!$N$70</f>
        <v>2.85</v>
      </c>
      <c r="CO157" s="18">
        <f t="shared" si="195"/>
        <v>171</v>
      </c>
      <c r="CP157" s="18">
        <v>0</v>
      </c>
      <c r="CQ157" s="16">
        <f t="shared" si="196"/>
        <v>14620.5</v>
      </c>
      <c r="CR157" s="19" t="str">
        <f t="shared" si="233"/>
        <v>N/A</v>
      </c>
      <c r="CS157" s="68">
        <f t="shared" si="197"/>
        <v>161</v>
      </c>
      <c r="CT157" s="18">
        <f>'Ohio Intensities'!R157</f>
        <v>1.1745982101448669</v>
      </c>
      <c r="CU157" s="17">
        <f>Design!$I$24*'Area A'!CT157*Design!$I$23</f>
        <v>2.0203089214491725</v>
      </c>
      <c r="CV157" s="18">
        <v>0</v>
      </c>
      <c r="CW157" s="18">
        <v>0</v>
      </c>
      <c r="CX157" s="18">
        <f>Design!$I$22</f>
        <v>10</v>
      </c>
      <c r="CY157" s="18">
        <f t="shared" si="198"/>
        <v>2.0203089214491725</v>
      </c>
      <c r="CZ157" s="18">
        <f t="shared" si="199"/>
        <v>161</v>
      </c>
      <c r="DA157" s="18">
        <f t="shared" si="200"/>
        <v>2.0203089214491725</v>
      </c>
      <c r="DB157" s="18">
        <f t="shared" si="201"/>
        <v>171</v>
      </c>
      <c r="DC157" s="18">
        <v>0</v>
      </c>
      <c r="DD157" s="18" t="str">
        <f t="shared" si="234"/>
        <v>N/A</v>
      </c>
      <c r="DE157" s="18">
        <f t="shared" si="202"/>
        <v>-0.20203089214491726</v>
      </c>
      <c r="DF157" s="16">
        <f t="shared" si="203"/>
        <v>34.54728255678085</v>
      </c>
      <c r="DG157" s="17">
        <f>(Design!$N$71-'Area A'!DF157)/'Area A'!DE157</f>
        <v>156.89324647462482</v>
      </c>
      <c r="DH157" s="18">
        <v>0</v>
      </c>
      <c r="DI157" s="18">
        <v>0</v>
      </c>
      <c r="DJ157" s="18">
        <f t="shared" si="204"/>
        <v>156.89324647462482</v>
      </c>
      <c r="DK157" s="18">
        <f t="shared" si="235"/>
        <v>161</v>
      </c>
      <c r="DL157" s="18">
        <f>Design!$N$71</f>
        <v>2.85</v>
      </c>
      <c r="DM157" s="18">
        <f t="shared" si="205"/>
        <v>171</v>
      </c>
      <c r="DN157" s="18">
        <v>0</v>
      </c>
      <c r="DO157" s="16">
        <f t="shared" si="206"/>
        <v>14620.5</v>
      </c>
      <c r="DP157" s="19" t="str">
        <f t="shared" si="236"/>
        <v>N/A</v>
      </c>
      <c r="DQ157" s="68">
        <f t="shared" si="207"/>
        <v>161</v>
      </c>
      <c r="DR157" s="18">
        <f>'Ohio Intensities'!V157</f>
        <v>1.3330624423876989</v>
      </c>
      <c r="DS157" s="17">
        <f>Design!$I$24*'Area A'!DR157*Design!$I$23</f>
        <v>2.2928674009068435</v>
      </c>
      <c r="DT157" s="18">
        <v>0</v>
      </c>
      <c r="DU157" s="18">
        <v>0</v>
      </c>
      <c r="DV157" s="18">
        <f>Design!$I$22</f>
        <v>10</v>
      </c>
      <c r="DW157" s="18">
        <f t="shared" si="208"/>
        <v>2.2928674009068435</v>
      </c>
      <c r="DX157" s="18">
        <f t="shared" si="209"/>
        <v>161</v>
      </c>
      <c r="DY157" s="18">
        <f t="shared" si="210"/>
        <v>2.2928674009068435</v>
      </c>
      <c r="DZ157" s="18">
        <f t="shared" si="211"/>
        <v>171</v>
      </c>
      <c r="EA157" s="18">
        <v>0</v>
      </c>
      <c r="EB157" s="18" t="str">
        <f t="shared" si="237"/>
        <v>N/A</v>
      </c>
      <c r="EC157" s="18">
        <f t="shared" si="212"/>
        <v>-0.22928674009068434</v>
      </c>
      <c r="ED157" s="16">
        <f t="shared" si="213"/>
        <v>39.208032555507025</v>
      </c>
      <c r="EE157" s="17">
        <f>(Design!$N$72-'Area A'!ED157)/'Area A'!EC157</f>
        <v>158.57014906804989</v>
      </c>
      <c r="EF157" s="18">
        <v>0</v>
      </c>
      <c r="EG157" s="18">
        <v>0</v>
      </c>
      <c r="EH157" s="18">
        <f t="shared" si="214"/>
        <v>158.57014906804989</v>
      </c>
      <c r="EI157" s="18">
        <f t="shared" si="238"/>
        <v>161</v>
      </c>
      <c r="EJ157" s="18">
        <f>Design!$N$72</f>
        <v>2.85</v>
      </c>
      <c r="EK157" s="18">
        <f t="shared" si="215"/>
        <v>171</v>
      </c>
      <c r="EL157" s="18">
        <v>0</v>
      </c>
      <c r="EM157" s="16">
        <f t="shared" si="216"/>
        <v>14620.499999999998</v>
      </c>
      <c r="EN157" s="19" t="str">
        <f t="shared" si="239"/>
        <v>N/A</v>
      </c>
      <c r="EO157" s="19">
        <f t="shared" si="217"/>
        <v>161</v>
      </c>
    </row>
    <row r="158" spans="1:145" x14ac:dyDescent="0.25">
      <c r="A158" s="68">
        <f t="shared" si="159"/>
        <v>162</v>
      </c>
      <c r="B158" s="18">
        <f>'Ohio Intensities'!B158</f>
        <v>0.55763225377624126</v>
      </c>
      <c r="C158" s="17">
        <f>Design!$I$24*'Area A'!B158*Design!$I$23</f>
        <v>0.95912747649513552</v>
      </c>
      <c r="D158" s="18">
        <v>0</v>
      </c>
      <c r="E158" s="18">
        <v>0</v>
      </c>
      <c r="F158" s="18">
        <f>Design!$I$22</f>
        <v>10</v>
      </c>
      <c r="G158" s="18">
        <f t="shared" si="162"/>
        <v>0.95912747649513552</v>
      </c>
      <c r="H158" s="18">
        <f t="shared" si="163"/>
        <v>162</v>
      </c>
      <c r="I158" s="18">
        <f t="shared" si="164"/>
        <v>0.95912747649513552</v>
      </c>
      <c r="J158" s="18">
        <f t="shared" si="165"/>
        <v>172</v>
      </c>
      <c r="K158" s="18">
        <v>0</v>
      </c>
      <c r="L158" s="18" t="str">
        <f t="shared" si="220"/>
        <v>N/A</v>
      </c>
      <c r="M158" s="18">
        <f t="shared" si="166"/>
        <v>-9.5912747649513547E-2</v>
      </c>
      <c r="N158" s="16">
        <f t="shared" si="167"/>
        <v>16.496992595716332</v>
      </c>
      <c r="O158" s="17">
        <f>(Design!$N$67-'Area A'!N158)/'Area A'!M158</f>
        <v>150.62640733126369</v>
      </c>
      <c r="P158" s="18">
        <v>0</v>
      </c>
      <c r="Q158" s="18">
        <v>0</v>
      </c>
      <c r="R158" s="18">
        <f t="shared" si="168"/>
        <v>150.62640733126369</v>
      </c>
      <c r="S158" s="18">
        <f t="shared" si="221"/>
        <v>162</v>
      </c>
      <c r="T158" s="18">
        <f>Design!$N$67</f>
        <v>2.0499999999999998</v>
      </c>
      <c r="U158" s="18">
        <f t="shared" si="218"/>
        <v>172</v>
      </c>
      <c r="V158" s="18">
        <v>0</v>
      </c>
      <c r="W158" s="16">
        <f t="shared" si="222"/>
        <v>10577.999999999998</v>
      </c>
      <c r="X158" s="19" t="str">
        <f t="shared" si="223"/>
        <v>N/A</v>
      </c>
      <c r="Y158" s="68">
        <f t="shared" si="219"/>
        <v>162</v>
      </c>
      <c r="Z158" s="18">
        <f>'Ohio Intensities'!F158</f>
        <v>0.71250685558502835</v>
      </c>
      <c r="AA158" s="17">
        <f>Design!$I$24*'Area A'!Z158*Design!$I$23</f>
        <v>1.2255117916062495</v>
      </c>
      <c r="AB158" s="18">
        <v>0</v>
      </c>
      <c r="AC158" s="18">
        <v>0</v>
      </c>
      <c r="AD158" s="18">
        <f>Design!$I$22</f>
        <v>10</v>
      </c>
      <c r="AE158" s="18">
        <f t="shared" si="169"/>
        <v>1.2255117916062495</v>
      </c>
      <c r="AF158" s="18">
        <f t="shared" si="170"/>
        <v>162</v>
      </c>
      <c r="AG158" s="18">
        <f t="shared" si="171"/>
        <v>1.2255117916062495</v>
      </c>
      <c r="AH158" s="18">
        <f t="shared" si="172"/>
        <v>172</v>
      </c>
      <c r="AI158" s="18">
        <v>0</v>
      </c>
      <c r="AJ158" s="18" t="str">
        <f t="shared" si="224"/>
        <v>N/A</v>
      </c>
      <c r="AK158" s="18">
        <f t="shared" si="173"/>
        <v>-0.12255117916062494</v>
      </c>
      <c r="AL158" s="16">
        <f t="shared" si="174"/>
        <v>21.078802815627487</v>
      </c>
      <c r="AM158" s="17">
        <f>(Design!$N$68-'Area A'!AL158)/'Area A'!AK158</f>
        <v>151.60035948145949</v>
      </c>
      <c r="AN158" s="18">
        <v>0</v>
      </c>
      <c r="AO158" s="18">
        <v>0</v>
      </c>
      <c r="AP158" s="18">
        <f t="shared" si="175"/>
        <v>151.60035948145949</v>
      </c>
      <c r="AQ158" s="18">
        <f t="shared" si="225"/>
        <v>162</v>
      </c>
      <c r="AR158" s="18">
        <f>Design!$N$68</f>
        <v>2.5</v>
      </c>
      <c r="AS158" s="18">
        <f t="shared" si="176"/>
        <v>172</v>
      </c>
      <c r="AT158" s="18">
        <v>0</v>
      </c>
      <c r="AU158" s="16">
        <f t="shared" si="226"/>
        <v>12900</v>
      </c>
      <c r="AV158" s="19" t="str">
        <f t="shared" si="227"/>
        <v>N/A</v>
      </c>
      <c r="AW158" s="68">
        <f t="shared" si="177"/>
        <v>162</v>
      </c>
      <c r="AX158" s="18">
        <f>'Ohio Intensities'!J158</f>
        <v>0.8372919511207193</v>
      </c>
      <c r="AY158" s="17">
        <f>Design!$I$24*'Area A'!AX158*Design!$I$23</f>
        <v>1.4401421559276382</v>
      </c>
      <c r="AZ158" s="18">
        <v>0</v>
      </c>
      <c r="BA158" s="18">
        <v>0</v>
      </c>
      <c r="BB158" s="18">
        <f>Design!$I$22</f>
        <v>10</v>
      </c>
      <c r="BC158" s="18">
        <f t="shared" si="178"/>
        <v>1.4401421559276382</v>
      </c>
      <c r="BD158" s="18">
        <f t="shared" si="179"/>
        <v>162</v>
      </c>
      <c r="BE158" s="18">
        <f t="shared" si="180"/>
        <v>1.4401421559276382</v>
      </c>
      <c r="BF158" s="18">
        <f t="shared" si="181"/>
        <v>172</v>
      </c>
      <c r="BG158" s="18">
        <v>0</v>
      </c>
      <c r="BH158" s="18" t="str">
        <f t="shared" si="228"/>
        <v>N/A</v>
      </c>
      <c r="BI158" s="18">
        <f t="shared" si="182"/>
        <v>-0.14401421559276381</v>
      </c>
      <c r="BJ158" s="16">
        <f t="shared" si="183"/>
        <v>24.770445081955376</v>
      </c>
      <c r="BK158" s="17">
        <f>(Design!$N$69-'Area A'!BJ158)/'Area A'!BI158</f>
        <v>152.21028696181571</v>
      </c>
      <c r="BL158" s="18">
        <v>0</v>
      </c>
      <c r="BM158" s="18">
        <v>0</v>
      </c>
      <c r="BN158" s="18">
        <f t="shared" si="184"/>
        <v>152.21028696181571</v>
      </c>
      <c r="BO158" s="18">
        <f t="shared" si="229"/>
        <v>162</v>
      </c>
      <c r="BP158" s="18">
        <f>Design!$N$69</f>
        <v>2.85</v>
      </c>
      <c r="BQ158" s="18">
        <f t="shared" si="185"/>
        <v>172</v>
      </c>
      <c r="BR158" s="18">
        <v>0</v>
      </c>
      <c r="BS158" s="16">
        <f t="shared" si="186"/>
        <v>14706.000000000002</v>
      </c>
      <c r="BT158" s="19" t="str">
        <f t="shared" si="230"/>
        <v>N/A</v>
      </c>
      <c r="BU158" s="68">
        <f t="shared" si="187"/>
        <v>162</v>
      </c>
      <c r="BV158" s="18">
        <f>'Ohio Intensities'!N158</f>
        <v>1.0184719629683694</v>
      </c>
      <c r="BW158" s="17">
        <f>Design!$I$24*'Area A'!BV158*Design!$I$23</f>
        <v>1.7517717763055964</v>
      </c>
      <c r="BX158" s="18">
        <v>0</v>
      </c>
      <c r="BY158" s="18">
        <v>0</v>
      </c>
      <c r="BZ158" s="18">
        <f>Design!$I$22</f>
        <v>10</v>
      </c>
      <c r="CA158" s="18">
        <f t="shared" si="188"/>
        <v>1.7517717763055964</v>
      </c>
      <c r="CB158" s="18">
        <f t="shared" si="189"/>
        <v>162</v>
      </c>
      <c r="CC158" s="18">
        <f t="shared" si="190"/>
        <v>1.7517717763055964</v>
      </c>
      <c r="CD158" s="18">
        <f t="shared" si="191"/>
        <v>172</v>
      </c>
      <c r="CE158" s="18">
        <v>0</v>
      </c>
      <c r="CF158" s="18" t="str">
        <f t="shared" si="231"/>
        <v>N/A</v>
      </c>
      <c r="CG158" s="18">
        <f t="shared" si="192"/>
        <v>-0.17517717763055965</v>
      </c>
      <c r="CH158" s="16">
        <f t="shared" si="193"/>
        <v>30.13047455245626</v>
      </c>
      <c r="CI158" s="17">
        <f>(Design!$N$70-'Area A'!CH158)/'Area A'!CG158</f>
        <v>155.73075740488002</v>
      </c>
      <c r="CJ158" s="18">
        <v>0</v>
      </c>
      <c r="CK158" s="18">
        <v>0</v>
      </c>
      <c r="CL158" s="18">
        <f t="shared" si="194"/>
        <v>155.73075740488002</v>
      </c>
      <c r="CM158" s="18">
        <f t="shared" si="232"/>
        <v>162</v>
      </c>
      <c r="CN158" s="18">
        <f>Design!$N$70</f>
        <v>2.85</v>
      </c>
      <c r="CO158" s="18">
        <f t="shared" si="195"/>
        <v>172</v>
      </c>
      <c r="CP158" s="18">
        <v>0</v>
      </c>
      <c r="CQ158" s="16">
        <f t="shared" si="196"/>
        <v>14706.000000000002</v>
      </c>
      <c r="CR158" s="19" t="str">
        <f t="shared" si="233"/>
        <v>N/A</v>
      </c>
      <c r="CS158" s="68">
        <f t="shared" si="197"/>
        <v>162</v>
      </c>
      <c r="CT158" s="18">
        <f>'Ohio Intensities'!R158</f>
        <v>1.1692777080608849</v>
      </c>
      <c r="CU158" s="17">
        <f>Design!$I$24*'Area A'!CT158*Design!$I$23</f>
        <v>2.0111576578647234</v>
      </c>
      <c r="CV158" s="18">
        <v>0</v>
      </c>
      <c r="CW158" s="18">
        <v>0</v>
      </c>
      <c r="CX158" s="18">
        <f>Design!$I$22</f>
        <v>10</v>
      </c>
      <c r="CY158" s="18">
        <f t="shared" si="198"/>
        <v>2.0111576578647234</v>
      </c>
      <c r="CZ158" s="18">
        <f t="shared" si="199"/>
        <v>162</v>
      </c>
      <c r="DA158" s="18">
        <f t="shared" si="200"/>
        <v>2.0111576578647234</v>
      </c>
      <c r="DB158" s="18">
        <f t="shared" si="201"/>
        <v>172</v>
      </c>
      <c r="DC158" s="18">
        <v>0</v>
      </c>
      <c r="DD158" s="18" t="str">
        <f t="shared" si="234"/>
        <v>N/A</v>
      </c>
      <c r="DE158" s="18">
        <f t="shared" si="202"/>
        <v>-0.20111576578647233</v>
      </c>
      <c r="DF158" s="16">
        <f t="shared" si="203"/>
        <v>34.591911715273241</v>
      </c>
      <c r="DG158" s="17">
        <f>(Design!$N$71-'Area A'!DF158)/'Area A'!DE158</f>
        <v>157.82905726532704</v>
      </c>
      <c r="DH158" s="18">
        <v>0</v>
      </c>
      <c r="DI158" s="18">
        <v>0</v>
      </c>
      <c r="DJ158" s="18">
        <f t="shared" si="204"/>
        <v>157.82905726532704</v>
      </c>
      <c r="DK158" s="18">
        <f t="shared" si="235"/>
        <v>162</v>
      </c>
      <c r="DL158" s="18">
        <f>Design!$N$71</f>
        <v>2.85</v>
      </c>
      <c r="DM158" s="18">
        <f t="shared" si="205"/>
        <v>172</v>
      </c>
      <c r="DN158" s="18">
        <v>0</v>
      </c>
      <c r="DO158" s="16">
        <f t="shared" si="206"/>
        <v>14706</v>
      </c>
      <c r="DP158" s="19" t="str">
        <f t="shared" si="236"/>
        <v>N/A</v>
      </c>
      <c r="DQ158" s="68">
        <f t="shared" si="207"/>
        <v>162</v>
      </c>
      <c r="DR158" s="18">
        <f>'Ohio Intensities'!V158</f>
        <v>1.3272314423091112</v>
      </c>
      <c r="DS158" s="17">
        <f>Design!$I$24*'Area A'!DR158*Design!$I$23</f>
        <v>2.2828380807716728</v>
      </c>
      <c r="DT158" s="18">
        <v>0</v>
      </c>
      <c r="DU158" s="18">
        <v>0</v>
      </c>
      <c r="DV158" s="18">
        <f>Design!$I$22</f>
        <v>10</v>
      </c>
      <c r="DW158" s="18">
        <f t="shared" si="208"/>
        <v>2.2828380807716728</v>
      </c>
      <c r="DX158" s="18">
        <f t="shared" si="209"/>
        <v>162</v>
      </c>
      <c r="DY158" s="18">
        <f t="shared" si="210"/>
        <v>2.2828380807716728</v>
      </c>
      <c r="DZ158" s="18">
        <f t="shared" si="211"/>
        <v>172</v>
      </c>
      <c r="EA158" s="18">
        <v>0</v>
      </c>
      <c r="EB158" s="18" t="str">
        <f t="shared" si="237"/>
        <v>N/A</v>
      </c>
      <c r="EC158" s="18">
        <f t="shared" si="212"/>
        <v>-0.22828380807716728</v>
      </c>
      <c r="ED158" s="16">
        <f t="shared" si="213"/>
        <v>39.264814989272772</v>
      </c>
      <c r="EE158" s="17">
        <f>(Design!$N$72-'Area A'!ED158)/'Area A'!EC158</f>
        <v>159.51554030920752</v>
      </c>
      <c r="EF158" s="18">
        <v>0</v>
      </c>
      <c r="EG158" s="18">
        <v>0</v>
      </c>
      <c r="EH158" s="18">
        <f t="shared" si="214"/>
        <v>159.51554030920752</v>
      </c>
      <c r="EI158" s="18">
        <f t="shared" si="238"/>
        <v>162</v>
      </c>
      <c r="EJ158" s="18">
        <f>Design!$N$72</f>
        <v>2.85</v>
      </c>
      <c r="EK158" s="18">
        <f t="shared" si="215"/>
        <v>172</v>
      </c>
      <c r="EL158" s="18">
        <v>0</v>
      </c>
      <c r="EM158" s="16">
        <f t="shared" si="216"/>
        <v>14706.000000000002</v>
      </c>
      <c r="EN158" s="19" t="str">
        <f t="shared" si="239"/>
        <v>N/A</v>
      </c>
      <c r="EO158" s="19">
        <f t="shared" si="217"/>
        <v>162</v>
      </c>
    </row>
    <row r="159" spans="1:145" x14ac:dyDescent="0.25">
      <c r="A159" s="68">
        <f t="shared" si="159"/>
        <v>163</v>
      </c>
      <c r="B159" s="18">
        <f>'Ohio Intensities'!B159</f>
        <v>0.55484619053029582</v>
      </c>
      <c r="C159" s="17">
        <f>Design!$I$24*'Area A'!B159*Design!$I$23</f>
        <v>0.95433544771210943</v>
      </c>
      <c r="D159" s="18">
        <v>0</v>
      </c>
      <c r="E159" s="18">
        <v>0</v>
      </c>
      <c r="F159" s="18">
        <f>Design!$I$22</f>
        <v>10</v>
      </c>
      <c r="G159" s="18">
        <f t="shared" si="162"/>
        <v>0.95433544771210943</v>
      </c>
      <c r="H159" s="18">
        <f t="shared" si="163"/>
        <v>163</v>
      </c>
      <c r="I159" s="18">
        <f t="shared" si="164"/>
        <v>0.95433544771210943</v>
      </c>
      <c r="J159" s="18">
        <f t="shared" si="165"/>
        <v>173</v>
      </c>
      <c r="K159" s="18">
        <v>0</v>
      </c>
      <c r="L159" s="18" t="str">
        <f t="shared" si="220"/>
        <v>N/A</v>
      </c>
      <c r="M159" s="18">
        <f t="shared" si="166"/>
        <v>-9.5433544771210937E-2</v>
      </c>
      <c r="N159" s="16">
        <f t="shared" si="167"/>
        <v>16.51000324541949</v>
      </c>
      <c r="O159" s="17">
        <f>(Design!$N$67-'Area A'!N159)/'Area A'!M159</f>
        <v>151.51908356841821</v>
      </c>
      <c r="P159" s="18">
        <v>0</v>
      </c>
      <c r="Q159" s="18">
        <v>0</v>
      </c>
      <c r="R159" s="18">
        <f t="shared" si="168"/>
        <v>151.51908356841821</v>
      </c>
      <c r="S159" s="18">
        <f t="shared" si="221"/>
        <v>163</v>
      </c>
      <c r="T159" s="18">
        <f>Design!$N$67</f>
        <v>2.0499999999999998</v>
      </c>
      <c r="U159" s="18">
        <f t="shared" si="218"/>
        <v>173</v>
      </c>
      <c r="V159" s="18">
        <v>0</v>
      </c>
      <c r="W159" s="16">
        <f t="shared" si="222"/>
        <v>10639.5</v>
      </c>
      <c r="X159" s="19" t="str">
        <f t="shared" si="223"/>
        <v>N/A</v>
      </c>
      <c r="Y159" s="68">
        <f t="shared" si="219"/>
        <v>163</v>
      </c>
      <c r="Z159" s="18">
        <f>'Ohio Intensities'!F159</f>
        <v>0.70900553005149702</v>
      </c>
      <c r="AA159" s="17">
        <f>Design!$I$24*'Area A'!Z159*Design!$I$23</f>
        <v>1.2194895116885756</v>
      </c>
      <c r="AB159" s="18">
        <v>0</v>
      </c>
      <c r="AC159" s="18">
        <v>0</v>
      </c>
      <c r="AD159" s="18">
        <f>Design!$I$22</f>
        <v>10</v>
      </c>
      <c r="AE159" s="18">
        <f t="shared" si="169"/>
        <v>1.2194895116885756</v>
      </c>
      <c r="AF159" s="18">
        <f t="shared" si="170"/>
        <v>163</v>
      </c>
      <c r="AG159" s="18">
        <f t="shared" si="171"/>
        <v>1.2194895116885756</v>
      </c>
      <c r="AH159" s="18">
        <f t="shared" si="172"/>
        <v>173</v>
      </c>
      <c r="AI159" s="18">
        <v>0</v>
      </c>
      <c r="AJ159" s="18" t="str">
        <f t="shared" si="224"/>
        <v>N/A</v>
      </c>
      <c r="AK159" s="18">
        <f t="shared" si="173"/>
        <v>-0.12194895116885755</v>
      </c>
      <c r="AL159" s="16">
        <f t="shared" si="174"/>
        <v>21.097168552212356</v>
      </c>
      <c r="AM159" s="17">
        <f>(Design!$N$68-'Area A'!AL159)/'Area A'!AK159</f>
        <v>152.49961868439232</v>
      </c>
      <c r="AN159" s="18">
        <v>0</v>
      </c>
      <c r="AO159" s="18">
        <v>0</v>
      </c>
      <c r="AP159" s="18">
        <f t="shared" si="175"/>
        <v>152.49961868439232</v>
      </c>
      <c r="AQ159" s="18">
        <f t="shared" si="225"/>
        <v>163</v>
      </c>
      <c r="AR159" s="18">
        <f>Design!$N$68</f>
        <v>2.5</v>
      </c>
      <c r="AS159" s="18">
        <f t="shared" si="176"/>
        <v>173</v>
      </c>
      <c r="AT159" s="18">
        <v>0</v>
      </c>
      <c r="AU159" s="16">
        <f t="shared" si="226"/>
        <v>12975</v>
      </c>
      <c r="AV159" s="19" t="str">
        <f t="shared" si="227"/>
        <v>N/A</v>
      </c>
      <c r="AW159" s="68">
        <f t="shared" si="177"/>
        <v>163</v>
      </c>
      <c r="AX159" s="18">
        <f>'Ohio Intensities'!J159</f>
        <v>0.83323838433189201</v>
      </c>
      <c r="AY159" s="17">
        <f>Design!$I$24*'Area A'!AX159*Design!$I$23</f>
        <v>1.4331700210508551</v>
      </c>
      <c r="AZ159" s="18">
        <v>0</v>
      </c>
      <c r="BA159" s="18">
        <v>0</v>
      </c>
      <c r="BB159" s="18">
        <f>Design!$I$22</f>
        <v>10</v>
      </c>
      <c r="BC159" s="18">
        <f t="shared" si="178"/>
        <v>1.4331700210508551</v>
      </c>
      <c r="BD159" s="18">
        <f t="shared" si="179"/>
        <v>163</v>
      </c>
      <c r="BE159" s="18">
        <f t="shared" si="180"/>
        <v>1.4331700210508551</v>
      </c>
      <c r="BF159" s="18">
        <f t="shared" si="181"/>
        <v>173</v>
      </c>
      <c r="BG159" s="18">
        <v>0</v>
      </c>
      <c r="BH159" s="18" t="str">
        <f t="shared" si="228"/>
        <v>N/A</v>
      </c>
      <c r="BI159" s="18">
        <f t="shared" si="182"/>
        <v>-0.14331700210508552</v>
      </c>
      <c r="BJ159" s="16">
        <f t="shared" si="183"/>
        <v>24.793841364179794</v>
      </c>
      <c r="BK159" s="17">
        <f>(Design!$N$69-'Area A'!BJ159)/'Area A'!BI159</f>
        <v>153.11401328426984</v>
      </c>
      <c r="BL159" s="18">
        <v>0</v>
      </c>
      <c r="BM159" s="18">
        <v>0</v>
      </c>
      <c r="BN159" s="18">
        <f t="shared" si="184"/>
        <v>153.11401328426984</v>
      </c>
      <c r="BO159" s="18">
        <f t="shared" si="229"/>
        <v>163</v>
      </c>
      <c r="BP159" s="18">
        <f>Design!$N$69</f>
        <v>2.85</v>
      </c>
      <c r="BQ159" s="18">
        <f t="shared" si="185"/>
        <v>173</v>
      </c>
      <c r="BR159" s="18">
        <v>0</v>
      </c>
      <c r="BS159" s="16">
        <f t="shared" si="186"/>
        <v>14791.500000000002</v>
      </c>
      <c r="BT159" s="19" t="str">
        <f t="shared" si="230"/>
        <v>N/A</v>
      </c>
      <c r="BU159" s="68">
        <f t="shared" si="187"/>
        <v>163</v>
      </c>
      <c r="BV159" s="18">
        <f>'Ohio Intensities'!N159</f>
        <v>1.0137223630833807</v>
      </c>
      <c r="BW159" s="17">
        <f>Design!$I$24*'Area A'!BV159*Design!$I$23</f>
        <v>1.7436024645034158</v>
      </c>
      <c r="BX159" s="18">
        <v>0</v>
      </c>
      <c r="BY159" s="18">
        <v>0</v>
      </c>
      <c r="BZ159" s="18">
        <f>Design!$I$22</f>
        <v>10</v>
      </c>
      <c r="CA159" s="18">
        <f t="shared" si="188"/>
        <v>1.7436024645034158</v>
      </c>
      <c r="CB159" s="18">
        <f t="shared" si="189"/>
        <v>163</v>
      </c>
      <c r="CC159" s="18">
        <f t="shared" si="190"/>
        <v>1.7436024645034158</v>
      </c>
      <c r="CD159" s="18">
        <f t="shared" si="191"/>
        <v>173</v>
      </c>
      <c r="CE159" s="18">
        <v>0</v>
      </c>
      <c r="CF159" s="18" t="str">
        <f t="shared" si="231"/>
        <v>N/A</v>
      </c>
      <c r="CG159" s="18">
        <f t="shared" si="192"/>
        <v>-0.17436024645034159</v>
      </c>
      <c r="CH159" s="16">
        <f t="shared" si="193"/>
        <v>30.164322635909095</v>
      </c>
      <c r="CI159" s="17">
        <f>(Design!$N$70-'Area A'!CH159)/'Area A'!CG159</f>
        <v>156.65453101827489</v>
      </c>
      <c r="CJ159" s="18">
        <v>0</v>
      </c>
      <c r="CK159" s="18">
        <v>0</v>
      </c>
      <c r="CL159" s="18">
        <f t="shared" si="194"/>
        <v>156.65453101827489</v>
      </c>
      <c r="CM159" s="18">
        <f t="shared" si="232"/>
        <v>163</v>
      </c>
      <c r="CN159" s="18">
        <f>Design!$N$70</f>
        <v>2.85</v>
      </c>
      <c r="CO159" s="18">
        <f t="shared" si="195"/>
        <v>173</v>
      </c>
      <c r="CP159" s="18">
        <v>0</v>
      </c>
      <c r="CQ159" s="16">
        <f t="shared" si="196"/>
        <v>14791.5</v>
      </c>
      <c r="CR159" s="19" t="str">
        <f t="shared" si="233"/>
        <v>N/A</v>
      </c>
      <c r="CS159" s="68">
        <f t="shared" si="197"/>
        <v>163</v>
      </c>
      <c r="CT159" s="18">
        <f>'Ohio Intensities'!R159</f>
        <v>1.1640118080045827</v>
      </c>
      <c r="CU159" s="17">
        <f>Design!$I$24*'Area A'!CT159*Design!$I$23</f>
        <v>2.0021003097678833</v>
      </c>
      <c r="CV159" s="18">
        <v>0</v>
      </c>
      <c r="CW159" s="18">
        <v>0</v>
      </c>
      <c r="CX159" s="18">
        <f>Design!$I$22</f>
        <v>10</v>
      </c>
      <c r="CY159" s="18">
        <f t="shared" si="198"/>
        <v>2.0021003097678833</v>
      </c>
      <c r="CZ159" s="18">
        <f t="shared" si="199"/>
        <v>163</v>
      </c>
      <c r="DA159" s="18">
        <f t="shared" si="200"/>
        <v>2.0021003097678833</v>
      </c>
      <c r="DB159" s="18">
        <f t="shared" si="201"/>
        <v>173</v>
      </c>
      <c r="DC159" s="18">
        <v>0</v>
      </c>
      <c r="DD159" s="18" t="str">
        <f t="shared" si="234"/>
        <v>N/A</v>
      </c>
      <c r="DE159" s="18">
        <f t="shared" si="202"/>
        <v>-0.20021003097678833</v>
      </c>
      <c r="DF159" s="16">
        <f t="shared" si="203"/>
        <v>34.636335358984383</v>
      </c>
      <c r="DG159" s="17">
        <f>(Design!$N$71-'Area A'!DF159)/'Area A'!DE159</f>
        <v>158.76494900832208</v>
      </c>
      <c r="DH159" s="18">
        <v>0</v>
      </c>
      <c r="DI159" s="18">
        <v>0</v>
      </c>
      <c r="DJ159" s="18">
        <f t="shared" si="204"/>
        <v>158.76494900832208</v>
      </c>
      <c r="DK159" s="18">
        <f t="shared" si="235"/>
        <v>163</v>
      </c>
      <c r="DL159" s="18">
        <f>Design!$N$71</f>
        <v>2.85</v>
      </c>
      <c r="DM159" s="18">
        <f t="shared" si="205"/>
        <v>173</v>
      </c>
      <c r="DN159" s="18">
        <v>0</v>
      </c>
      <c r="DO159" s="16">
        <f t="shared" si="206"/>
        <v>14791.500000000002</v>
      </c>
      <c r="DP159" s="19" t="str">
        <f t="shared" si="236"/>
        <v>N/A</v>
      </c>
      <c r="DQ159" s="68">
        <f t="shared" si="207"/>
        <v>163</v>
      </c>
      <c r="DR159" s="18">
        <f>'Ohio Intensities'!V159</f>
        <v>1.3214594327162554</v>
      </c>
      <c r="DS159" s="17">
        <f>Design!$I$24*'Area A'!DR159*Design!$I$23</f>
        <v>2.272910224271961</v>
      </c>
      <c r="DT159" s="18">
        <v>0</v>
      </c>
      <c r="DU159" s="18">
        <v>0</v>
      </c>
      <c r="DV159" s="18">
        <f>Design!$I$22</f>
        <v>10</v>
      </c>
      <c r="DW159" s="18">
        <f t="shared" si="208"/>
        <v>2.272910224271961</v>
      </c>
      <c r="DX159" s="18">
        <f t="shared" si="209"/>
        <v>163</v>
      </c>
      <c r="DY159" s="18">
        <f t="shared" si="210"/>
        <v>2.272910224271961</v>
      </c>
      <c r="DZ159" s="18">
        <f t="shared" si="211"/>
        <v>173</v>
      </c>
      <c r="EA159" s="18">
        <v>0</v>
      </c>
      <c r="EB159" s="18" t="str">
        <f t="shared" si="237"/>
        <v>N/A</v>
      </c>
      <c r="EC159" s="18">
        <f t="shared" si="212"/>
        <v>-0.22729102242719609</v>
      </c>
      <c r="ED159" s="16">
        <f t="shared" si="213"/>
        <v>39.321346879904922</v>
      </c>
      <c r="EE159" s="17">
        <f>(Design!$N$72-'Area A'!ED159)/'Area A'!EC159</f>
        <v>160.46100937218984</v>
      </c>
      <c r="EF159" s="18">
        <v>0</v>
      </c>
      <c r="EG159" s="18">
        <v>0</v>
      </c>
      <c r="EH159" s="18">
        <f t="shared" si="214"/>
        <v>160.46100937218984</v>
      </c>
      <c r="EI159" s="18">
        <f t="shared" si="238"/>
        <v>163</v>
      </c>
      <c r="EJ159" s="18">
        <f>Design!$N$72</f>
        <v>2.85</v>
      </c>
      <c r="EK159" s="18">
        <f t="shared" si="215"/>
        <v>173</v>
      </c>
      <c r="EL159" s="18">
        <v>0</v>
      </c>
      <c r="EM159" s="16">
        <f t="shared" si="216"/>
        <v>14791.5</v>
      </c>
      <c r="EN159" s="19" t="str">
        <f t="shared" si="239"/>
        <v>N/A</v>
      </c>
      <c r="EO159" s="19">
        <f t="shared" si="217"/>
        <v>163</v>
      </c>
    </row>
    <row r="160" spans="1:145" x14ac:dyDescent="0.25">
      <c r="A160" s="68">
        <f t="shared" si="159"/>
        <v>164</v>
      </c>
      <c r="B160" s="18">
        <f>'Ohio Intensities'!B160</f>
        <v>0.55209007762494411</v>
      </c>
      <c r="C160" s="17">
        <f>Design!$I$24*'Area A'!B160*Design!$I$23</f>
        <v>0.94959493351490443</v>
      </c>
      <c r="D160" s="18">
        <v>0</v>
      </c>
      <c r="E160" s="18">
        <v>0</v>
      </c>
      <c r="F160" s="18">
        <f>Design!$I$22</f>
        <v>10</v>
      </c>
      <c r="G160" s="18">
        <f t="shared" si="162"/>
        <v>0.94959493351490443</v>
      </c>
      <c r="H160" s="18">
        <f t="shared" si="163"/>
        <v>164</v>
      </c>
      <c r="I160" s="18">
        <f t="shared" si="164"/>
        <v>0.94959493351490443</v>
      </c>
      <c r="J160" s="18">
        <f t="shared" si="165"/>
        <v>174</v>
      </c>
      <c r="K160" s="18">
        <v>0</v>
      </c>
      <c r="L160" s="18" t="str">
        <f t="shared" si="220"/>
        <v>N/A</v>
      </c>
      <c r="M160" s="18">
        <f t="shared" si="166"/>
        <v>-9.495949335149044E-2</v>
      </c>
      <c r="N160" s="16">
        <f t="shared" si="167"/>
        <v>16.522951843159337</v>
      </c>
      <c r="O160" s="17">
        <f>(Design!$N$67-'Area A'!N160)/'Area A'!M160</f>
        <v>152.41184775057749</v>
      </c>
      <c r="P160" s="18">
        <v>0</v>
      </c>
      <c r="Q160" s="18">
        <v>0</v>
      </c>
      <c r="R160" s="18">
        <f t="shared" si="168"/>
        <v>152.41184775057749</v>
      </c>
      <c r="S160" s="18">
        <f t="shared" si="221"/>
        <v>164</v>
      </c>
      <c r="T160" s="18">
        <f>Design!$N$67</f>
        <v>2.0499999999999998</v>
      </c>
      <c r="U160" s="18">
        <f t="shared" si="218"/>
        <v>174</v>
      </c>
      <c r="V160" s="18">
        <v>0</v>
      </c>
      <c r="W160" s="16">
        <f t="shared" si="222"/>
        <v>10701</v>
      </c>
      <c r="X160" s="19" t="str">
        <f t="shared" si="223"/>
        <v>N/A</v>
      </c>
      <c r="Y160" s="68">
        <f t="shared" si="219"/>
        <v>164</v>
      </c>
      <c r="Z160" s="18">
        <f>'Ohio Intensities'!F160</f>
        <v>0.70554141389107261</v>
      </c>
      <c r="AA160" s="17">
        <f>Design!$I$24*'Area A'!Z160*Design!$I$23</f>
        <v>1.2135312318926457</v>
      </c>
      <c r="AB160" s="18">
        <v>0</v>
      </c>
      <c r="AC160" s="18">
        <v>0</v>
      </c>
      <c r="AD160" s="18">
        <f>Design!$I$22</f>
        <v>10</v>
      </c>
      <c r="AE160" s="18">
        <f t="shared" si="169"/>
        <v>1.2135312318926457</v>
      </c>
      <c r="AF160" s="18">
        <f t="shared" si="170"/>
        <v>164</v>
      </c>
      <c r="AG160" s="18">
        <f t="shared" si="171"/>
        <v>1.2135312318926457</v>
      </c>
      <c r="AH160" s="18">
        <f t="shared" si="172"/>
        <v>174</v>
      </c>
      <c r="AI160" s="18">
        <v>0</v>
      </c>
      <c r="AJ160" s="18" t="str">
        <f t="shared" si="224"/>
        <v>N/A</v>
      </c>
      <c r="AK160" s="18">
        <f t="shared" si="173"/>
        <v>-0.12135312318926457</v>
      </c>
      <c r="AL160" s="16">
        <f t="shared" si="174"/>
        <v>21.115443434932036</v>
      </c>
      <c r="AM160" s="17">
        <f>(Design!$N$68-'Area A'!AL160)/'Area A'!AK160</f>
        <v>153.39896449058872</v>
      </c>
      <c r="AN160" s="18">
        <v>0</v>
      </c>
      <c r="AO160" s="18">
        <v>0</v>
      </c>
      <c r="AP160" s="18">
        <f t="shared" si="175"/>
        <v>153.39896449058872</v>
      </c>
      <c r="AQ160" s="18">
        <f t="shared" si="225"/>
        <v>164</v>
      </c>
      <c r="AR160" s="18">
        <f>Design!$N$68</f>
        <v>2.5</v>
      </c>
      <c r="AS160" s="18">
        <f t="shared" si="176"/>
        <v>174</v>
      </c>
      <c r="AT160" s="18">
        <v>0</v>
      </c>
      <c r="AU160" s="16">
        <f t="shared" si="226"/>
        <v>13050</v>
      </c>
      <c r="AV160" s="19" t="str">
        <f t="shared" si="227"/>
        <v>N/A</v>
      </c>
      <c r="AW160" s="68">
        <f t="shared" si="177"/>
        <v>164</v>
      </c>
      <c r="AX160" s="18">
        <f>'Ohio Intensities'!J160</f>
        <v>0.82922750355106267</v>
      </c>
      <c r="AY160" s="17">
        <f>Design!$I$24*'Area A'!AX160*Design!$I$23</f>
        <v>1.4262713061078287</v>
      </c>
      <c r="AZ160" s="18">
        <v>0</v>
      </c>
      <c r="BA160" s="18">
        <v>0</v>
      </c>
      <c r="BB160" s="18">
        <f>Design!$I$22</f>
        <v>10</v>
      </c>
      <c r="BC160" s="18">
        <f t="shared" si="178"/>
        <v>1.4262713061078287</v>
      </c>
      <c r="BD160" s="18">
        <f t="shared" si="179"/>
        <v>164</v>
      </c>
      <c r="BE160" s="18">
        <f t="shared" si="180"/>
        <v>1.4262713061078287</v>
      </c>
      <c r="BF160" s="18">
        <f t="shared" si="181"/>
        <v>174</v>
      </c>
      <c r="BG160" s="18">
        <v>0</v>
      </c>
      <c r="BH160" s="18" t="str">
        <f t="shared" si="228"/>
        <v>N/A</v>
      </c>
      <c r="BI160" s="18">
        <f t="shared" si="182"/>
        <v>-0.14262713061078286</v>
      </c>
      <c r="BJ160" s="16">
        <f t="shared" si="183"/>
        <v>24.817120726276219</v>
      </c>
      <c r="BK160" s="17">
        <f>(Design!$N$69-'Area A'!BJ160)/'Area A'!BI160</f>
        <v>154.01782698848928</v>
      </c>
      <c r="BL160" s="18">
        <v>0</v>
      </c>
      <c r="BM160" s="18">
        <v>0</v>
      </c>
      <c r="BN160" s="18">
        <f t="shared" si="184"/>
        <v>154.01782698848928</v>
      </c>
      <c r="BO160" s="18">
        <f t="shared" si="229"/>
        <v>164</v>
      </c>
      <c r="BP160" s="18">
        <f>Design!$N$69</f>
        <v>2.85</v>
      </c>
      <c r="BQ160" s="18">
        <f t="shared" si="185"/>
        <v>174</v>
      </c>
      <c r="BR160" s="18">
        <v>0</v>
      </c>
      <c r="BS160" s="16">
        <f t="shared" si="186"/>
        <v>14877</v>
      </c>
      <c r="BT160" s="19" t="str">
        <f t="shared" si="230"/>
        <v>N/A</v>
      </c>
      <c r="BU160" s="68">
        <f t="shared" si="187"/>
        <v>164</v>
      </c>
      <c r="BV160" s="18">
        <f>'Ohio Intensities'!N160</f>
        <v>1.0090219413997918</v>
      </c>
      <c r="BW160" s="17">
        <f>Design!$I$24*'Area A'!BV160*Design!$I$23</f>
        <v>1.7355177392076431</v>
      </c>
      <c r="BX160" s="18">
        <v>0</v>
      </c>
      <c r="BY160" s="18">
        <v>0</v>
      </c>
      <c r="BZ160" s="18">
        <f>Design!$I$22</f>
        <v>10</v>
      </c>
      <c r="CA160" s="18">
        <f t="shared" si="188"/>
        <v>1.7355177392076431</v>
      </c>
      <c r="CB160" s="18">
        <f t="shared" si="189"/>
        <v>164</v>
      </c>
      <c r="CC160" s="18">
        <f t="shared" si="190"/>
        <v>1.7355177392076431</v>
      </c>
      <c r="CD160" s="18">
        <f t="shared" si="191"/>
        <v>174</v>
      </c>
      <c r="CE160" s="18">
        <v>0</v>
      </c>
      <c r="CF160" s="18" t="str">
        <f t="shared" si="231"/>
        <v>N/A</v>
      </c>
      <c r="CG160" s="18">
        <f t="shared" si="192"/>
        <v>-0.17355177392076432</v>
      </c>
      <c r="CH160" s="16">
        <f t="shared" si="193"/>
        <v>30.198008662212992</v>
      </c>
      <c r="CI160" s="17">
        <f>(Design!$N$70-'Area A'!CH160)/'Area A'!CG160</f>
        <v>157.57838738484355</v>
      </c>
      <c r="CJ160" s="18">
        <v>0</v>
      </c>
      <c r="CK160" s="18">
        <v>0</v>
      </c>
      <c r="CL160" s="18">
        <f t="shared" si="194"/>
        <v>157.57838738484355</v>
      </c>
      <c r="CM160" s="18">
        <f t="shared" si="232"/>
        <v>164</v>
      </c>
      <c r="CN160" s="18">
        <f>Design!$N$70</f>
        <v>2.85</v>
      </c>
      <c r="CO160" s="18">
        <f t="shared" si="195"/>
        <v>174</v>
      </c>
      <c r="CP160" s="18">
        <v>0</v>
      </c>
      <c r="CQ160" s="16">
        <f t="shared" si="196"/>
        <v>14877.000000000002</v>
      </c>
      <c r="CR160" s="19" t="str">
        <f t="shared" si="233"/>
        <v>N/A</v>
      </c>
      <c r="CS160" s="68">
        <f t="shared" si="197"/>
        <v>164</v>
      </c>
      <c r="CT160" s="18">
        <f>'Ohio Intensities'!R160</f>
        <v>1.1587996401734153</v>
      </c>
      <c r="CU160" s="17">
        <f>Design!$I$24*'Area A'!CT160*Design!$I$23</f>
        <v>1.9931353810982755</v>
      </c>
      <c r="CV160" s="18">
        <v>0</v>
      </c>
      <c r="CW160" s="18">
        <v>0</v>
      </c>
      <c r="CX160" s="18">
        <f>Design!$I$22</f>
        <v>10</v>
      </c>
      <c r="CY160" s="18">
        <f t="shared" si="198"/>
        <v>1.9931353810982755</v>
      </c>
      <c r="CZ160" s="18">
        <f t="shared" si="199"/>
        <v>164</v>
      </c>
      <c r="DA160" s="18">
        <f t="shared" si="200"/>
        <v>1.9931353810982755</v>
      </c>
      <c r="DB160" s="18">
        <f t="shared" si="201"/>
        <v>174</v>
      </c>
      <c r="DC160" s="18">
        <v>0</v>
      </c>
      <c r="DD160" s="18" t="str">
        <f t="shared" si="234"/>
        <v>N/A</v>
      </c>
      <c r="DE160" s="18">
        <f t="shared" si="202"/>
        <v>-0.19931353810982755</v>
      </c>
      <c r="DF160" s="16">
        <f t="shared" si="203"/>
        <v>34.680555631109996</v>
      </c>
      <c r="DG160" s="17">
        <f>(Design!$N$71-'Area A'!DF160)/'Area A'!DE160</f>
        <v>159.70092113647812</v>
      </c>
      <c r="DH160" s="18">
        <v>0</v>
      </c>
      <c r="DI160" s="18">
        <v>0</v>
      </c>
      <c r="DJ160" s="18">
        <f t="shared" si="204"/>
        <v>159.70092113647812</v>
      </c>
      <c r="DK160" s="18">
        <f t="shared" si="235"/>
        <v>164</v>
      </c>
      <c r="DL160" s="18">
        <f>Design!$N$71</f>
        <v>2.85</v>
      </c>
      <c r="DM160" s="18">
        <f t="shared" si="205"/>
        <v>174</v>
      </c>
      <c r="DN160" s="18">
        <v>0</v>
      </c>
      <c r="DO160" s="16">
        <f t="shared" si="206"/>
        <v>14877</v>
      </c>
      <c r="DP160" s="19" t="str">
        <f t="shared" si="236"/>
        <v>N/A</v>
      </c>
      <c r="DQ160" s="68">
        <f t="shared" si="207"/>
        <v>164</v>
      </c>
      <c r="DR160" s="18">
        <f>'Ohio Intensities'!V160</f>
        <v>1.3157454819483514</v>
      </c>
      <c r="DS160" s="17">
        <f>Design!$I$24*'Area A'!DR160*Design!$I$23</f>
        <v>2.2630822289511658</v>
      </c>
      <c r="DT160" s="18">
        <v>0</v>
      </c>
      <c r="DU160" s="18">
        <v>0</v>
      </c>
      <c r="DV160" s="18">
        <f>Design!$I$22</f>
        <v>10</v>
      </c>
      <c r="DW160" s="18">
        <f t="shared" si="208"/>
        <v>2.2630822289511658</v>
      </c>
      <c r="DX160" s="18">
        <f t="shared" si="209"/>
        <v>164</v>
      </c>
      <c r="DY160" s="18">
        <f t="shared" si="210"/>
        <v>2.2630822289511658</v>
      </c>
      <c r="DZ160" s="18">
        <f t="shared" si="211"/>
        <v>174</v>
      </c>
      <c r="EA160" s="18">
        <v>0</v>
      </c>
      <c r="EB160" s="18" t="str">
        <f t="shared" si="237"/>
        <v>N/A</v>
      </c>
      <c r="EC160" s="18">
        <f t="shared" si="212"/>
        <v>-0.2263082228951166</v>
      </c>
      <c r="ED160" s="16">
        <f t="shared" si="213"/>
        <v>39.377630783750284</v>
      </c>
      <c r="EE160" s="17">
        <f>(Design!$N$72-'Area A'!ED160)/'Area A'!EC160</f>
        <v>161.40655569850483</v>
      </c>
      <c r="EF160" s="18">
        <v>0</v>
      </c>
      <c r="EG160" s="18">
        <v>0</v>
      </c>
      <c r="EH160" s="18">
        <f t="shared" si="214"/>
        <v>161.40655569850483</v>
      </c>
      <c r="EI160" s="18">
        <f t="shared" si="238"/>
        <v>164</v>
      </c>
      <c r="EJ160" s="18">
        <f>Design!$N$72</f>
        <v>2.85</v>
      </c>
      <c r="EK160" s="18">
        <f t="shared" si="215"/>
        <v>174</v>
      </c>
      <c r="EL160" s="18">
        <v>0</v>
      </c>
      <c r="EM160" s="16">
        <f t="shared" si="216"/>
        <v>14877</v>
      </c>
      <c r="EN160" s="19" t="str">
        <f t="shared" si="239"/>
        <v>N/A</v>
      </c>
      <c r="EO160" s="19">
        <f t="shared" si="217"/>
        <v>164</v>
      </c>
    </row>
    <row r="161" spans="1:145" x14ac:dyDescent="0.25">
      <c r="A161" s="68">
        <f t="shared" si="159"/>
        <v>165</v>
      </c>
      <c r="B161" s="18">
        <f>'Ohio Intensities'!B161</f>
        <v>0.54936342274489181</v>
      </c>
      <c r="C161" s="17">
        <f>Design!$I$24*'Area A'!B161*Design!$I$23</f>
        <v>0.94490508712121446</v>
      </c>
      <c r="D161" s="18">
        <v>0</v>
      </c>
      <c r="E161" s="18">
        <v>0</v>
      </c>
      <c r="F161" s="18">
        <f>Design!$I$22</f>
        <v>10</v>
      </c>
      <c r="G161" s="18">
        <f t="shared" si="162"/>
        <v>0.94490508712121446</v>
      </c>
      <c r="H161" s="18">
        <f t="shared" si="163"/>
        <v>165</v>
      </c>
      <c r="I161" s="18">
        <f t="shared" si="164"/>
        <v>0.94490508712121446</v>
      </c>
      <c r="J161" s="18">
        <f t="shared" si="165"/>
        <v>175</v>
      </c>
      <c r="K161" s="18">
        <v>0</v>
      </c>
      <c r="L161" s="18" t="str">
        <f t="shared" si="220"/>
        <v>N/A</v>
      </c>
      <c r="M161" s="18">
        <f t="shared" si="166"/>
        <v>-9.4490508712121446E-2</v>
      </c>
      <c r="N161" s="16">
        <f t="shared" si="167"/>
        <v>16.535839024621254</v>
      </c>
      <c r="O161" s="17">
        <f>(Design!$N$67-'Area A'!N161)/'Area A'!M161</f>
        <v>153.304699297941</v>
      </c>
      <c r="P161" s="18">
        <v>0</v>
      </c>
      <c r="Q161" s="18">
        <v>0</v>
      </c>
      <c r="R161" s="18">
        <f t="shared" si="168"/>
        <v>153.304699297941</v>
      </c>
      <c r="S161" s="18">
        <f t="shared" si="221"/>
        <v>165</v>
      </c>
      <c r="T161" s="18">
        <f>Design!$N$67</f>
        <v>2.0499999999999998</v>
      </c>
      <c r="U161" s="18">
        <f t="shared" si="218"/>
        <v>175</v>
      </c>
      <c r="V161" s="18">
        <v>0</v>
      </c>
      <c r="W161" s="16">
        <f t="shared" si="222"/>
        <v>10762.499999999998</v>
      </c>
      <c r="X161" s="19" t="str">
        <f t="shared" si="223"/>
        <v>N/A</v>
      </c>
      <c r="Y161" s="68">
        <f t="shared" si="219"/>
        <v>165</v>
      </c>
      <c r="Z161" s="18">
        <f>'Ohio Intensities'!F161</f>
        <v>0.70211390151627662</v>
      </c>
      <c r="AA161" s="17">
        <f>Design!$I$24*'Area A'!Z161*Design!$I$23</f>
        <v>1.2076359106079966</v>
      </c>
      <c r="AB161" s="18">
        <v>0</v>
      </c>
      <c r="AC161" s="18">
        <v>0</v>
      </c>
      <c r="AD161" s="18">
        <f>Design!$I$22</f>
        <v>10</v>
      </c>
      <c r="AE161" s="18">
        <f t="shared" si="169"/>
        <v>1.2076359106079966</v>
      </c>
      <c r="AF161" s="18">
        <f t="shared" si="170"/>
        <v>165</v>
      </c>
      <c r="AG161" s="18">
        <f t="shared" si="171"/>
        <v>1.2076359106079966</v>
      </c>
      <c r="AH161" s="18">
        <f t="shared" si="172"/>
        <v>175</v>
      </c>
      <c r="AI161" s="18">
        <v>0</v>
      </c>
      <c r="AJ161" s="18" t="str">
        <f t="shared" si="224"/>
        <v>N/A</v>
      </c>
      <c r="AK161" s="18">
        <f t="shared" si="173"/>
        <v>-0.12076359106079966</v>
      </c>
      <c r="AL161" s="16">
        <f t="shared" si="174"/>
        <v>21.133628435639942</v>
      </c>
      <c r="AM161" s="17">
        <f>(Design!$N$68-'Area A'!AL161)/'Area A'!AK161</f>
        <v>154.29839632922685</v>
      </c>
      <c r="AN161" s="18">
        <v>0</v>
      </c>
      <c r="AO161" s="18">
        <v>0</v>
      </c>
      <c r="AP161" s="18">
        <f t="shared" si="175"/>
        <v>154.29839632922685</v>
      </c>
      <c r="AQ161" s="18">
        <f t="shared" si="225"/>
        <v>165</v>
      </c>
      <c r="AR161" s="18">
        <f>Design!$N$68</f>
        <v>2.5</v>
      </c>
      <c r="AS161" s="18">
        <f t="shared" si="176"/>
        <v>175</v>
      </c>
      <c r="AT161" s="18">
        <v>0</v>
      </c>
      <c r="AU161" s="16">
        <f t="shared" si="226"/>
        <v>13125</v>
      </c>
      <c r="AV161" s="19" t="str">
        <f t="shared" si="227"/>
        <v>N/A</v>
      </c>
      <c r="AW161" s="68">
        <f t="shared" si="177"/>
        <v>165</v>
      </c>
      <c r="AX161" s="18">
        <f>'Ohio Intensities'!J161</f>
        <v>0.82525861918554755</v>
      </c>
      <c r="AY161" s="17">
        <f>Design!$I$24*'Area A'!AX161*Design!$I$23</f>
        <v>1.4194448249991427</v>
      </c>
      <c r="AZ161" s="18">
        <v>0</v>
      </c>
      <c r="BA161" s="18">
        <v>0</v>
      </c>
      <c r="BB161" s="18">
        <f>Design!$I$22</f>
        <v>10</v>
      </c>
      <c r="BC161" s="18">
        <f t="shared" si="178"/>
        <v>1.4194448249991427</v>
      </c>
      <c r="BD161" s="18">
        <f t="shared" si="179"/>
        <v>165</v>
      </c>
      <c r="BE161" s="18">
        <f t="shared" si="180"/>
        <v>1.4194448249991427</v>
      </c>
      <c r="BF161" s="18">
        <f t="shared" si="181"/>
        <v>175</v>
      </c>
      <c r="BG161" s="18">
        <v>0</v>
      </c>
      <c r="BH161" s="18" t="str">
        <f t="shared" si="228"/>
        <v>N/A</v>
      </c>
      <c r="BI161" s="18">
        <f t="shared" si="182"/>
        <v>-0.14194448249991426</v>
      </c>
      <c r="BJ161" s="16">
        <f t="shared" si="183"/>
        <v>24.840284437484996</v>
      </c>
      <c r="BK161" s="17">
        <f>(Design!$N$69-'Area A'!BJ161)/'Area A'!BI161</f>
        <v>154.92172749651101</v>
      </c>
      <c r="BL161" s="18">
        <v>0</v>
      </c>
      <c r="BM161" s="18">
        <v>0</v>
      </c>
      <c r="BN161" s="18">
        <f t="shared" si="184"/>
        <v>154.92172749651101</v>
      </c>
      <c r="BO161" s="18">
        <f t="shared" si="229"/>
        <v>165</v>
      </c>
      <c r="BP161" s="18">
        <f>Design!$N$69</f>
        <v>2.85</v>
      </c>
      <c r="BQ161" s="18">
        <f t="shared" si="185"/>
        <v>175</v>
      </c>
      <c r="BR161" s="18">
        <v>0</v>
      </c>
      <c r="BS161" s="16">
        <f t="shared" si="186"/>
        <v>14962.5</v>
      </c>
      <c r="BT161" s="19" t="str">
        <f t="shared" si="230"/>
        <v>N/A</v>
      </c>
      <c r="BU161" s="68">
        <f t="shared" si="187"/>
        <v>165</v>
      </c>
      <c r="BV161" s="18">
        <f>'Ohio Intensities'!N161</f>
        <v>1.00436991203999</v>
      </c>
      <c r="BW161" s="17">
        <f>Design!$I$24*'Area A'!BV161*Design!$I$23</f>
        <v>1.7275162487087841</v>
      </c>
      <c r="BX161" s="18">
        <v>0</v>
      </c>
      <c r="BY161" s="18">
        <v>0</v>
      </c>
      <c r="BZ161" s="18">
        <f>Design!$I$22</f>
        <v>10</v>
      </c>
      <c r="CA161" s="18">
        <f t="shared" si="188"/>
        <v>1.7275162487087841</v>
      </c>
      <c r="CB161" s="18">
        <f t="shared" si="189"/>
        <v>165</v>
      </c>
      <c r="CC161" s="18">
        <f t="shared" si="190"/>
        <v>1.7275162487087841</v>
      </c>
      <c r="CD161" s="18">
        <f t="shared" si="191"/>
        <v>175</v>
      </c>
      <c r="CE161" s="18">
        <v>0</v>
      </c>
      <c r="CF161" s="18" t="str">
        <f t="shared" si="231"/>
        <v>N/A</v>
      </c>
      <c r="CG161" s="18">
        <f t="shared" si="192"/>
        <v>-0.17275162487087842</v>
      </c>
      <c r="CH161" s="16">
        <f t="shared" si="193"/>
        <v>30.231534352403724</v>
      </c>
      <c r="CI161" s="17">
        <f>(Design!$N$70-'Area A'!CH161)/'Area A'!CG161</f>
        <v>158.50232594263466</v>
      </c>
      <c r="CJ161" s="18">
        <v>0</v>
      </c>
      <c r="CK161" s="18">
        <v>0</v>
      </c>
      <c r="CL161" s="18">
        <f t="shared" si="194"/>
        <v>158.50232594263466</v>
      </c>
      <c r="CM161" s="18">
        <f t="shared" si="232"/>
        <v>165</v>
      </c>
      <c r="CN161" s="18">
        <f>Design!$N$70</f>
        <v>2.85</v>
      </c>
      <c r="CO161" s="18">
        <f t="shared" si="195"/>
        <v>175</v>
      </c>
      <c r="CP161" s="18">
        <v>0</v>
      </c>
      <c r="CQ161" s="16">
        <f t="shared" si="196"/>
        <v>14962.5</v>
      </c>
      <c r="CR161" s="19" t="str">
        <f t="shared" si="233"/>
        <v>N/A</v>
      </c>
      <c r="CS161" s="68">
        <f t="shared" si="197"/>
        <v>165</v>
      </c>
      <c r="CT161" s="18">
        <f>'Ohio Intensities'!R161</f>
        <v>1.1536403534939668</v>
      </c>
      <c r="CU161" s="17">
        <f>Design!$I$24*'Area A'!CT161*Design!$I$23</f>
        <v>1.9842614080096241</v>
      </c>
      <c r="CV161" s="18">
        <v>0</v>
      </c>
      <c r="CW161" s="18">
        <v>0</v>
      </c>
      <c r="CX161" s="18">
        <f>Design!$I$22</f>
        <v>10</v>
      </c>
      <c r="CY161" s="18">
        <f t="shared" si="198"/>
        <v>1.9842614080096241</v>
      </c>
      <c r="CZ161" s="18">
        <f t="shared" si="199"/>
        <v>165</v>
      </c>
      <c r="DA161" s="18">
        <f t="shared" si="200"/>
        <v>1.9842614080096241</v>
      </c>
      <c r="DB161" s="18">
        <f t="shared" si="201"/>
        <v>175</v>
      </c>
      <c r="DC161" s="18">
        <v>0</v>
      </c>
      <c r="DD161" s="18" t="str">
        <f t="shared" si="234"/>
        <v>N/A</v>
      </c>
      <c r="DE161" s="18">
        <f t="shared" si="202"/>
        <v>-0.19842614080096241</v>
      </c>
      <c r="DF161" s="16">
        <f t="shared" si="203"/>
        <v>34.72457464016842</v>
      </c>
      <c r="DG161" s="17">
        <f>(Design!$N$71-'Area A'!DF161)/'Area A'!DE161</f>
        <v>160.63697308985724</v>
      </c>
      <c r="DH161" s="18">
        <v>0</v>
      </c>
      <c r="DI161" s="18">
        <v>0</v>
      </c>
      <c r="DJ161" s="18">
        <f t="shared" si="204"/>
        <v>160.63697308985724</v>
      </c>
      <c r="DK161" s="18">
        <f t="shared" si="235"/>
        <v>165</v>
      </c>
      <c r="DL161" s="18">
        <f>Design!$N$71</f>
        <v>2.85</v>
      </c>
      <c r="DM161" s="18">
        <f t="shared" si="205"/>
        <v>175</v>
      </c>
      <c r="DN161" s="18">
        <v>0</v>
      </c>
      <c r="DO161" s="16">
        <f t="shared" si="206"/>
        <v>14962.5</v>
      </c>
      <c r="DP161" s="19" t="str">
        <f t="shared" si="236"/>
        <v>N/A</v>
      </c>
      <c r="DQ161" s="68">
        <f t="shared" si="207"/>
        <v>165</v>
      </c>
      <c r="DR161" s="18">
        <f>'Ohio Intensities'!V161</f>
        <v>1.3100886782871717</v>
      </c>
      <c r="DS161" s="17">
        <f>Design!$I$24*'Area A'!DR161*Design!$I$23</f>
        <v>2.2533525266539369</v>
      </c>
      <c r="DT161" s="18">
        <v>0</v>
      </c>
      <c r="DU161" s="18">
        <v>0</v>
      </c>
      <c r="DV161" s="18">
        <f>Design!$I$22</f>
        <v>10</v>
      </c>
      <c r="DW161" s="18">
        <f t="shared" si="208"/>
        <v>2.2533525266539369</v>
      </c>
      <c r="DX161" s="18">
        <f t="shared" si="209"/>
        <v>165</v>
      </c>
      <c r="DY161" s="18">
        <f t="shared" si="210"/>
        <v>2.2533525266539369</v>
      </c>
      <c r="DZ161" s="18">
        <f t="shared" si="211"/>
        <v>175</v>
      </c>
      <c r="EA161" s="18">
        <v>0</v>
      </c>
      <c r="EB161" s="18" t="str">
        <f t="shared" si="237"/>
        <v>N/A</v>
      </c>
      <c r="EC161" s="18">
        <f t="shared" si="212"/>
        <v>-0.2253352526653937</v>
      </c>
      <c r="ED161" s="16">
        <f t="shared" si="213"/>
        <v>39.433669216443896</v>
      </c>
      <c r="EE161" s="17">
        <f>(Design!$N$72-'Area A'!ED161)/'Area A'!EC161</f>
        <v>162.35217873684397</v>
      </c>
      <c r="EF161" s="18">
        <v>0</v>
      </c>
      <c r="EG161" s="18">
        <v>0</v>
      </c>
      <c r="EH161" s="18">
        <f t="shared" si="214"/>
        <v>162.35217873684397</v>
      </c>
      <c r="EI161" s="18">
        <f t="shared" si="238"/>
        <v>165</v>
      </c>
      <c r="EJ161" s="18">
        <f>Design!$N$72</f>
        <v>2.85</v>
      </c>
      <c r="EK161" s="18">
        <f t="shared" si="215"/>
        <v>175</v>
      </c>
      <c r="EL161" s="18">
        <v>0</v>
      </c>
      <c r="EM161" s="16">
        <f t="shared" si="216"/>
        <v>14962.5</v>
      </c>
      <c r="EN161" s="19" t="str">
        <f t="shared" si="239"/>
        <v>N/A</v>
      </c>
      <c r="EO161" s="19">
        <f t="shared" si="217"/>
        <v>165</v>
      </c>
    </row>
    <row r="162" spans="1:145" x14ac:dyDescent="0.25">
      <c r="A162" s="68">
        <f t="shared" si="159"/>
        <v>166</v>
      </c>
      <c r="B162" s="18">
        <f>'Ohio Intensities'!B162</f>
        <v>0.54666574443549487</v>
      </c>
      <c r="C162" s="17">
        <f>Design!$I$24*'Area A'!B162*Design!$I$23</f>
        <v>0.94026508042905177</v>
      </c>
      <c r="D162" s="18">
        <v>0</v>
      </c>
      <c r="E162" s="18">
        <v>0</v>
      </c>
      <c r="F162" s="18">
        <f>Design!$I$22</f>
        <v>10</v>
      </c>
      <c r="G162" s="18">
        <f t="shared" si="162"/>
        <v>0.94026508042905177</v>
      </c>
      <c r="H162" s="18">
        <f t="shared" si="163"/>
        <v>166</v>
      </c>
      <c r="I162" s="18">
        <f t="shared" si="164"/>
        <v>0.94026508042905177</v>
      </c>
      <c r="J162" s="18">
        <f t="shared" si="165"/>
        <v>176</v>
      </c>
      <c r="K162" s="18">
        <v>0</v>
      </c>
      <c r="L162" s="18" t="str">
        <f t="shared" si="220"/>
        <v>N/A</v>
      </c>
      <c r="M162" s="18">
        <f t="shared" si="166"/>
        <v>-9.4026508042905174E-2</v>
      </c>
      <c r="N162" s="16">
        <f t="shared" si="167"/>
        <v>16.548665415551309</v>
      </c>
      <c r="O162" s="17">
        <f>(Design!$N$67-'Area A'!N162)/'Area A'!M162</f>
        <v>154.19763763783965</v>
      </c>
      <c r="P162" s="18">
        <v>0</v>
      </c>
      <c r="Q162" s="18">
        <v>0</v>
      </c>
      <c r="R162" s="18">
        <f t="shared" si="168"/>
        <v>154.19763763783965</v>
      </c>
      <c r="S162" s="18">
        <f t="shared" si="221"/>
        <v>166</v>
      </c>
      <c r="T162" s="18">
        <f>Design!$N$67</f>
        <v>2.0499999999999998</v>
      </c>
      <c r="U162" s="18">
        <f t="shared" si="218"/>
        <v>176</v>
      </c>
      <c r="V162" s="18">
        <v>0</v>
      </c>
      <c r="W162" s="16">
        <f t="shared" si="222"/>
        <v>10823.999999999998</v>
      </c>
      <c r="X162" s="19" t="str">
        <f t="shared" si="223"/>
        <v>N/A</v>
      </c>
      <c r="Y162" s="68">
        <f t="shared" si="219"/>
        <v>166</v>
      </c>
      <c r="Z162" s="18">
        <f>'Ohio Intensities'!F162</f>
        <v>0.69872240057712298</v>
      </c>
      <c r="AA162" s="17">
        <f>Design!$I$24*'Area A'!Z162*Design!$I$23</f>
        <v>1.2018025289926524</v>
      </c>
      <c r="AB162" s="18">
        <v>0</v>
      </c>
      <c r="AC162" s="18">
        <v>0</v>
      </c>
      <c r="AD162" s="18">
        <f>Design!$I$22</f>
        <v>10</v>
      </c>
      <c r="AE162" s="18">
        <f t="shared" si="169"/>
        <v>1.2018025289926524</v>
      </c>
      <c r="AF162" s="18">
        <f t="shared" si="170"/>
        <v>166</v>
      </c>
      <c r="AG162" s="18">
        <f t="shared" si="171"/>
        <v>1.2018025289926524</v>
      </c>
      <c r="AH162" s="18">
        <f t="shared" si="172"/>
        <v>176</v>
      </c>
      <c r="AI162" s="18">
        <v>0</v>
      </c>
      <c r="AJ162" s="18" t="str">
        <f t="shared" si="224"/>
        <v>N/A</v>
      </c>
      <c r="AK162" s="18">
        <f t="shared" si="173"/>
        <v>-0.12018025289926523</v>
      </c>
      <c r="AL162" s="16">
        <f t="shared" si="174"/>
        <v>21.151724510270679</v>
      </c>
      <c r="AM162" s="17">
        <f>(Design!$N$68-'Area A'!AL162)/'Area A'!AK162</f>
        <v>155.19791363648156</v>
      </c>
      <c r="AN162" s="18">
        <v>0</v>
      </c>
      <c r="AO162" s="18">
        <v>0</v>
      </c>
      <c r="AP162" s="18">
        <f t="shared" si="175"/>
        <v>155.19791363648156</v>
      </c>
      <c r="AQ162" s="18">
        <f t="shared" si="225"/>
        <v>166</v>
      </c>
      <c r="AR162" s="18">
        <f>Design!$N$68</f>
        <v>2.5</v>
      </c>
      <c r="AS162" s="18">
        <f t="shared" si="176"/>
        <v>176</v>
      </c>
      <c r="AT162" s="18">
        <v>0</v>
      </c>
      <c r="AU162" s="16">
        <f t="shared" si="226"/>
        <v>13200</v>
      </c>
      <c r="AV162" s="19" t="str">
        <f t="shared" si="227"/>
        <v>N/A</v>
      </c>
      <c r="AW162" s="68">
        <f t="shared" si="177"/>
        <v>166</v>
      </c>
      <c r="AX162" s="18">
        <f>'Ohio Intensities'!J162</f>
        <v>0.82133105661782213</v>
      </c>
      <c r="AY162" s="17">
        <f>Design!$I$24*'Area A'!AX162*Design!$I$23</f>
        <v>1.412689417382655</v>
      </c>
      <c r="AZ162" s="18">
        <v>0</v>
      </c>
      <c r="BA162" s="18">
        <v>0</v>
      </c>
      <c r="BB162" s="18">
        <f>Design!$I$22</f>
        <v>10</v>
      </c>
      <c r="BC162" s="18">
        <f t="shared" si="178"/>
        <v>1.412689417382655</v>
      </c>
      <c r="BD162" s="18">
        <f t="shared" si="179"/>
        <v>166</v>
      </c>
      <c r="BE162" s="18">
        <f t="shared" si="180"/>
        <v>1.412689417382655</v>
      </c>
      <c r="BF162" s="18">
        <f t="shared" si="181"/>
        <v>176</v>
      </c>
      <c r="BG162" s="18">
        <v>0</v>
      </c>
      <c r="BH162" s="18" t="str">
        <f t="shared" si="228"/>
        <v>N/A</v>
      </c>
      <c r="BI162" s="18">
        <f t="shared" si="182"/>
        <v>-0.14126894173826549</v>
      </c>
      <c r="BJ162" s="16">
        <f t="shared" si="183"/>
        <v>24.863333745934725</v>
      </c>
      <c r="BK162" s="17">
        <f>(Design!$N$69-'Area A'!BJ162)/'Area A'!BI162</f>
        <v>155.8257142374556</v>
      </c>
      <c r="BL162" s="18">
        <v>0</v>
      </c>
      <c r="BM162" s="18">
        <v>0</v>
      </c>
      <c r="BN162" s="18">
        <f t="shared" si="184"/>
        <v>155.8257142374556</v>
      </c>
      <c r="BO162" s="18">
        <f t="shared" si="229"/>
        <v>166</v>
      </c>
      <c r="BP162" s="18">
        <f>Design!$N$69</f>
        <v>2.85</v>
      </c>
      <c r="BQ162" s="18">
        <f t="shared" si="185"/>
        <v>176</v>
      </c>
      <c r="BR162" s="18">
        <v>0</v>
      </c>
      <c r="BS162" s="16">
        <f t="shared" si="186"/>
        <v>15048</v>
      </c>
      <c r="BT162" s="19" t="str">
        <f t="shared" si="230"/>
        <v>N/A</v>
      </c>
      <c r="BU162" s="68">
        <f t="shared" si="187"/>
        <v>166</v>
      </c>
      <c r="BV162" s="18">
        <f>'Ohio Intensities'!N162</f>
        <v>0.99976550605623049</v>
      </c>
      <c r="BW162" s="17">
        <f>Design!$I$24*'Area A'!BV162*Design!$I$23</f>
        <v>1.7195966704167176</v>
      </c>
      <c r="BX162" s="18">
        <v>0</v>
      </c>
      <c r="BY162" s="18">
        <v>0</v>
      </c>
      <c r="BZ162" s="18">
        <f>Design!$I$22</f>
        <v>10</v>
      </c>
      <c r="CA162" s="18">
        <f t="shared" si="188"/>
        <v>1.7195966704167176</v>
      </c>
      <c r="CB162" s="18">
        <f t="shared" si="189"/>
        <v>166</v>
      </c>
      <c r="CC162" s="18">
        <f t="shared" si="190"/>
        <v>1.7195966704167176</v>
      </c>
      <c r="CD162" s="18">
        <f t="shared" si="191"/>
        <v>176</v>
      </c>
      <c r="CE162" s="18">
        <v>0</v>
      </c>
      <c r="CF162" s="18" t="str">
        <f t="shared" si="231"/>
        <v>N/A</v>
      </c>
      <c r="CG162" s="18">
        <f t="shared" si="192"/>
        <v>-0.17195966704167176</v>
      </c>
      <c r="CH162" s="16">
        <f t="shared" si="193"/>
        <v>30.264901399334228</v>
      </c>
      <c r="CI162" s="17">
        <f>(Design!$N$70-'Area A'!CH162)/'Area A'!CG162</f>
        <v>159.42634613668244</v>
      </c>
      <c r="CJ162" s="18">
        <v>0</v>
      </c>
      <c r="CK162" s="18">
        <v>0</v>
      </c>
      <c r="CL162" s="18">
        <f t="shared" si="194"/>
        <v>159.42634613668244</v>
      </c>
      <c r="CM162" s="18">
        <f t="shared" si="232"/>
        <v>166</v>
      </c>
      <c r="CN162" s="18">
        <f>Design!$N$70</f>
        <v>2.85</v>
      </c>
      <c r="CO162" s="18">
        <f t="shared" si="195"/>
        <v>176</v>
      </c>
      <c r="CP162" s="18">
        <v>0</v>
      </c>
      <c r="CQ162" s="16">
        <f t="shared" si="196"/>
        <v>15048</v>
      </c>
      <c r="CR162" s="19" t="str">
        <f t="shared" si="233"/>
        <v>N/A</v>
      </c>
      <c r="CS162" s="68">
        <f t="shared" si="197"/>
        <v>166</v>
      </c>
      <c r="CT162" s="18">
        <f>'Ohio Intensities'!R162</f>
        <v>1.1485331151149145</v>
      </c>
      <c r="CU162" s="17">
        <f>Design!$I$24*'Area A'!CT162*Design!$I$23</f>
        <v>1.9754769579976541</v>
      </c>
      <c r="CV162" s="18">
        <v>0</v>
      </c>
      <c r="CW162" s="18">
        <v>0</v>
      </c>
      <c r="CX162" s="18">
        <f>Design!$I$22</f>
        <v>10</v>
      </c>
      <c r="CY162" s="18">
        <f t="shared" si="198"/>
        <v>1.9754769579976541</v>
      </c>
      <c r="CZ162" s="18">
        <f t="shared" si="199"/>
        <v>166</v>
      </c>
      <c r="DA162" s="18">
        <f t="shared" si="200"/>
        <v>1.9754769579976541</v>
      </c>
      <c r="DB162" s="18">
        <f t="shared" si="201"/>
        <v>176</v>
      </c>
      <c r="DC162" s="18">
        <v>0</v>
      </c>
      <c r="DD162" s="18" t="str">
        <f t="shared" si="234"/>
        <v>N/A</v>
      </c>
      <c r="DE162" s="18">
        <f t="shared" si="202"/>
        <v>-0.19754769579976542</v>
      </c>
      <c r="DF162" s="16">
        <f t="shared" si="203"/>
        <v>34.768394460758714</v>
      </c>
      <c r="DG162" s="17">
        <f>(Design!$N$71-'Area A'!DF162)/'Area A'!DE162</f>
        <v>161.57310431558381</v>
      </c>
      <c r="DH162" s="18">
        <v>0</v>
      </c>
      <c r="DI162" s="18">
        <v>0</v>
      </c>
      <c r="DJ162" s="18">
        <f t="shared" si="204"/>
        <v>161.57310431558381</v>
      </c>
      <c r="DK162" s="18">
        <f t="shared" si="235"/>
        <v>166</v>
      </c>
      <c r="DL162" s="18">
        <f>Design!$N$71</f>
        <v>2.85</v>
      </c>
      <c r="DM162" s="18">
        <f t="shared" si="205"/>
        <v>176</v>
      </c>
      <c r="DN162" s="18">
        <v>0</v>
      </c>
      <c r="DO162" s="16">
        <f t="shared" si="206"/>
        <v>15048</v>
      </c>
      <c r="DP162" s="19" t="str">
        <f t="shared" si="236"/>
        <v>N/A</v>
      </c>
      <c r="DQ162" s="68">
        <f t="shared" si="207"/>
        <v>166</v>
      </c>
      <c r="DR162" s="18">
        <f>'Ohio Intensities'!V162</f>
        <v>1.3044881294195243</v>
      </c>
      <c r="DS162" s="17">
        <f>Design!$I$24*'Area A'!DR162*Design!$I$23</f>
        <v>2.243719582601583</v>
      </c>
      <c r="DT162" s="18">
        <v>0</v>
      </c>
      <c r="DU162" s="18">
        <v>0</v>
      </c>
      <c r="DV162" s="18">
        <f>Design!$I$22</f>
        <v>10</v>
      </c>
      <c r="DW162" s="18">
        <f t="shared" si="208"/>
        <v>2.243719582601583</v>
      </c>
      <c r="DX162" s="18">
        <f t="shared" si="209"/>
        <v>166</v>
      </c>
      <c r="DY162" s="18">
        <f t="shared" si="210"/>
        <v>2.243719582601583</v>
      </c>
      <c r="DZ162" s="18">
        <f t="shared" si="211"/>
        <v>176</v>
      </c>
      <c r="EA162" s="18">
        <v>0</v>
      </c>
      <c r="EB162" s="18" t="str">
        <f t="shared" si="237"/>
        <v>N/A</v>
      </c>
      <c r="EC162" s="18">
        <f t="shared" si="212"/>
        <v>-0.22437195826015829</v>
      </c>
      <c r="ED162" s="16">
        <f t="shared" si="213"/>
        <v>39.489464653787863</v>
      </c>
      <c r="EE162" s="17">
        <f>(Design!$N$72-'Area A'!ED162)/'Area A'!EC162</f>
        <v>163.29787794294938</v>
      </c>
      <c r="EF162" s="18">
        <v>0</v>
      </c>
      <c r="EG162" s="18">
        <v>0</v>
      </c>
      <c r="EH162" s="18">
        <f t="shared" si="214"/>
        <v>163.29787794294938</v>
      </c>
      <c r="EI162" s="18">
        <f t="shared" si="238"/>
        <v>166</v>
      </c>
      <c r="EJ162" s="18">
        <f>Design!$N$72</f>
        <v>2.85</v>
      </c>
      <c r="EK162" s="18">
        <f t="shared" si="215"/>
        <v>176</v>
      </c>
      <c r="EL162" s="18">
        <v>0</v>
      </c>
      <c r="EM162" s="16">
        <f t="shared" si="216"/>
        <v>15048</v>
      </c>
      <c r="EN162" s="19" t="str">
        <f t="shared" si="239"/>
        <v>N/A</v>
      </c>
      <c r="EO162" s="19">
        <f t="shared" si="217"/>
        <v>166</v>
      </c>
    </row>
    <row r="163" spans="1:145" x14ac:dyDescent="0.25">
      <c r="A163" s="68">
        <f t="shared" si="159"/>
        <v>167</v>
      </c>
      <c r="B163" s="18">
        <f>'Ohio Intensities'!B163</f>
        <v>0.54399657180279959</v>
      </c>
      <c r="C163" s="17">
        <f>Design!$I$24*'Area A'!B163*Design!$I$23</f>
        <v>0.93567410350081592</v>
      </c>
      <c r="D163" s="18">
        <v>0</v>
      </c>
      <c r="E163" s="18">
        <v>0</v>
      </c>
      <c r="F163" s="18">
        <f>Design!$I$22</f>
        <v>10</v>
      </c>
      <c r="G163" s="18">
        <f t="shared" si="162"/>
        <v>0.93567410350081592</v>
      </c>
      <c r="H163" s="18">
        <f t="shared" si="163"/>
        <v>167</v>
      </c>
      <c r="I163" s="18">
        <f t="shared" si="164"/>
        <v>0.93567410350081592</v>
      </c>
      <c r="J163" s="18">
        <f t="shared" si="165"/>
        <v>177</v>
      </c>
      <c r="K163" s="18">
        <v>0</v>
      </c>
      <c r="L163" s="18" t="str">
        <f t="shared" si="220"/>
        <v>N/A</v>
      </c>
      <c r="M163" s="18">
        <f t="shared" si="166"/>
        <v>-9.3567410350081592E-2</v>
      </c>
      <c r="N163" s="16">
        <f t="shared" si="167"/>
        <v>16.561431631964442</v>
      </c>
      <c r="O163" s="17">
        <f>(Design!$N$67-'Area A'!N163)/'Area A'!M163</f>
        <v>155.09066220460795</v>
      </c>
      <c r="P163" s="18">
        <v>0</v>
      </c>
      <c r="Q163" s="18">
        <v>0</v>
      </c>
      <c r="R163" s="18">
        <f t="shared" si="168"/>
        <v>155.09066220460795</v>
      </c>
      <c r="S163" s="18">
        <f t="shared" si="221"/>
        <v>167</v>
      </c>
      <c r="T163" s="18">
        <f>Design!$N$67</f>
        <v>2.0499999999999998</v>
      </c>
      <c r="U163" s="18">
        <f t="shared" si="218"/>
        <v>177</v>
      </c>
      <c r="V163" s="18">
        <v>0</v>
      </c>
      <c r="W163" s="16">
        <f t="shared" si="222"/>
        <v>10885.499999999998</v>
      </c>
      <c r="X163" s="19" t="str">
        <f t="shared" si="223"/>
        <v>N/A</v>
      </c>
      <c r="Y163" s="68">
        <f t="shared" si="219"/>
        <v>167</v>
      </c>
      <c r="Z163" s="18">
        <f>'Ohio Intensities'!F163</f>
        <v>0.69536633159868044</v>
      </c>
      <c r="AA163" s="17">
        <f>Design!$I$24*'Area A'!Z163*Design!$I$23</f>
        <v>1.1960300903497312</v>
      </c>
      <c r="AB163" s="18">
        <v>0</v>
      </c>
      <c r="AC163" s="18">
        <v>0</v>
      </c>
      <c r="AD163" s="18">
        <f>Design!$I$22</f>
        <v>10</v>
      </c>
      <c r="AE163" s="18">
        <f t="shared" si="169"/>
        <v>1.1960300903497312</v>
      </c>
      <c r="AF163" s="18">
        <f t="shared" si="170"/>
        <v>167</v>
      </c>
      <c r="AG163" s="18">
        <f t="shared" si="171"/>
        <v>1.1960300903497312</v>
      </c>
      <c r="AH163" s="18">
        <f t="shared" si="172"/>
        <v>177</v>
      </c>
      <c r="AI163" s="18">
        <v>0</v>
      </c>
      <c r="AJ163" s="18" t="str">
        <f t="shared" si="224"/>
        <v>N/A</v>
      </c>
      <c r="AK163" s="18">
        <f t="shared" si="173"/>
        <v>-0.11960300903497312</v>
      </c>
      <c r="AL163" s="16">
        <f t="shared" si="174"/>
        <v>21.16973259919024</v>
      </c>
      <c r="AM163" s="17">
        <f>(Design!$N$68-'Area A'!AL163)/'Area A'!AK163</f>
        <v>156.09751585539979</v>
      </c>
      <c r="AN163" s="18">
        <v>0</v>
      </c>
      <c r="AO163" s="18">
        <v>0</v>
      </c>
      <c r="AP163" s="18">
        <f t="shared" si="175"/>
        <v>156.09751585539979</v>
      </c>
      <c r="AQ163" s="18">
        <f t="shared" si="225"/>
        <v>167</v>
      </c>
      <c r="AR163" s="18">
        <f>Design!$N$68</f>
        <v>2.5</v>
      </c>
      <c r="AS163" s="18">
        <f t="shared" si="176"/>
        <v>177</v>
      </c>
      <c r="AT163" s="18">
        <v>0</v>
      </c>
      <c r="AU163" s="16">
        <f t="shared" si="226"/>
        <v>13275</v>
      </c>
      <c r="AV163" s="19" t="str">
        <f t="shared" si="227"/>
        <v>N/A</v>
      </c>
      <c r="AW163" s="68">
        <f t="shared" si="177"/>
        <v>167</v>
      </c>
      <c r="AX163" s="18">
        <f>'Ohio Intensities'!J163</f>
        <v>0.81744415579798524</v>
      </c>
      <c r="AY163" s="17">
        <f>Design!$I$24*'Area A'!AX163*Design!$I$23</f>
        <v>1.4060039479725355</v>
      </c>
      <c r="AZ163" s="18">
        <v>0</v>
      </c>
      <c r="BA163" s="18">
        <v>0</v>
      </c>
      <c r="BB163" s="18">
        <f>Design!$I$22</f>
        <v>10</v>
      </c>
      <c r="BC163" s="18">
        <f t="shared" si="178"/>
        <v>1.4060039479725355</v>
      </c>
      <c r="BD163" s="18">
        <f t="shared" si="179"/>
        <v>167</v>
      </c>
      <c r="BE163" s="18">
        <f t="shared" si="180"/>
        <v>1.4060039479725355</v>
      </c>
      <c r="BF163" s="18">
        <f t="shared" si="181"/>
        <v>177</v>
      </c>
      <c r="BG163" s="18">
        <v>0</v>
      </c>
      <c r="BH163" s="18" t="str">
        <f t="shared" si="228"/>
        <v>N/A</v>
      </c>
      <c r="BI163" s="18">
        <f t="shared" si="182"/>
        <v>-0.14060039479725356</v>
      </c>
      <c r="BJ163" s="16">
        <f t="shared" si="183"/>
        <v>24.886269879113879</v>
      </c>
      <c r="BK163" s="17">
        <f>(Design!$N$69-'Area A'!BJ163)/'Area A'!BI163</f>
        <v>156.72978664740083</v>
      </c>
      <c r="BL163" s="18">
        <v>0</v>
      </c>
      <c r="BM163" s="18">
        <v>0</v>
      </c>
      <c r="BN163" s="18">
        <f t="shared" si="184"/>
        <v>156.72978664740083</v>
      </c>
      <c r="BO163" s="18">
        <f t="shared" si="229"/>
        <v>167</v>
      </c>
      <c r="BP163" s="18">
        <f>Design!$N$69</f>
        <v>2.85</v>
      </c>
      <c r="BQ163" s="18">
        <f t="shared" si="185"/>
        <v>177</v>
      </c>
      <c r="BR163" s="18">
        <v>0</v>
      </c>
      <c r="BS163" s="16">
        <f t="shared" si="186"/>
        <v>15133.500000000002</v>
      </c>
      <c r="BT163" s="19" t="str">
        <f t="shared" si="230"/>
        <v>N/A</v>
      </c>
      <c r="BU163" s="68">
        <f t="shared" si="187"/>
        <v>167</v>
      </c>
      <c r="BV163" s="18">
        <f>'Ohio Intensities'!N163</f>
        <v>0.99520797097281199</v>
      </c>
      <c r="BW163" s="17">
        <f>Design!$I$24*'Area A'!BV163*Design!$I$23</f>
        <v>1.7117577100732377</v>
      </c>
      <c r="BX163" s="18">
        <v>0</v>
      </c>
      <c r="BY163" s="18">
        <v>0</v>
      </c>
      <c r="BZ163" s="18">
        <f>Design!$I$22</f>
        <v>10</v>
      </c>
      <c r="CA163" s="18">
        <f t="shared" si="188"/>
        <v>1.7117577100732377</v>
      </c>
      <c r="CB163" s="18">
        <f t="shared" si="189"/>
        <v>167</v>
      </c>
      <c r="CC163" s="18">
        <f t="shared" si="190"/>
        <v>1.7117577100732377</v>
      </c>
      <c r="CD163" s="18">
        <f t="shared" si="191"/>
        <v>177</v>
      </c>
      <c r="CE163" s="18">
        <v>0</v>
      </c>
      <c r="CF163" s="18" t="str">
        <f t="shared" si="231"/>
        <v>N/A</v>
      </c>
      <c r="CG163" s="18">
        <f t="shared" si="192"/>
        <v>-0.17117577100732378</v>
      </c>
      <c r="CH163" s="16">
        <f t="shared" si="193"/>
        <v>30.298111468296309</v>
      </c>
      <c r="CI163" s="17">
        <f>(Design!$N$70-'Area A'!CH163)/'Area A'!CG163</f>
        <v>160.35044741888112</v>
      </c>
      <c r="CJ163" s="18">
        <v>0</v>
      </c>
      <c r="CK163" s="18">
        <v>0</v>
      </c>
      <c r="CL163" s="18">
        <f t="shared" si="194"/>
        <v>160.35044741888112</v>
      </c>
      <c r="CM163" s="18">
        <f t="shared" si="232"/>
        <v>167</v>
      </c>
      <c r="CN163" s="18">
        <f>Design!$N$70</f>
        <v>2.85</v>
      </c>
      <c r="CO163" s="18">
        <f t="shared" si="195"/>
        <v>177</v>
      </c>
      <c r="CP163" s="18">
        <v>0</v>
      </c>
      <c r="CQ163" s="16">
        <f t="shared" si="196"/>
        <v>15133.500000000002</v>
      </c>
      <c r="CR163" s="19" t="str">
        <f t="shared" si="233"/>
        <v>N/A</v>
      </c>
      <c r="CS163" s="68">
        <f t="shared" si="197"/>
        <v>167</v>
      </c>
      <c r="CT163" s="18">
        <f>'Ohio Intensities'!R163</f>
        <v>1.143477109916498</v>
      </c>
      <c r="CU163" s="17">
        <f>Design!$I$24*'Area A'!CT163*Design!$I$23</f>
        <v>1.9667806290563778</v>
      </c>
      <c r="CV163" s="18">
        <v>0</v>
      </c>
      <c r="CW163" s="18">
        <v>0</v>
      </c>
      <c r="CX163" s="18">
        <f>Design!$I$22</f>
        <v>10</v>
      </c>
      <c r="CY163" s="18">
        <f t="shared" si="198"/>
        <v>1.9667806290563778</v>
      </c>
      <c r="CZ163" s="18">
        <f t="shared" si="199"/>
        <v>167</v>
      </c>
      <c r="DA163" s="18">
        <f t="shared" si="200"/>
        <v>1.9667806290563778</v>
      </c>
      <c r="DB163" s="18">
        <f t="shared" si="201"/>
        <v>177</v>
      </c>
      <c r="DC163" s="18">
        <v>0</v>
      </c>
      <c r="DD163" s="18" t="str">
        <f t="shared" si="234"/>
        <v>N/A</v>
      </c>
      <c r="DE163" s="18">
        <f t="shared" si="202"/>
        <v>-0.19667806290563777</v>
      </c>
      <c r="DF163" s="16">
        <f t="shared" si="203"/>
        <v>34.812017134297889</v>
      </c>
      <c r="DG163" s="17">
        <f>(Design!$N$71-'Area A'!DF163)/'Area A'!DE163</f>
        <v>162.50931426771592</v>
      </c>
      <c r="DH163" s="18">
        <v>0</v>
      </c>
      <c r="DI163" s="18">
        <v>0</v>
      </c>
      <c r="DJ163" s="18">
        <f t="shared" si="204"/>
        <v>162.50931426771592</v>
      </c>
      <c r="DK163" s="18">
        <f t="shared" si="235"/>
        <v>167</v>
      </c>
      <c r="DL163" s="18">
        <f>Design!$N$71</f>
        <v>2.85</v>
      </c>
      <c r="DM163" s="18">
        <f t="shared" si="205"/>
        <v>177</v>
      </c>
      <c r="DN163" s="18">
        <v>0</v>
      </c>
      <c r="DO163" s="16">
        <f t="shared" si="206"/>
        <v>15133.5</v>
      </c>
      <c r="DP163" s="19" t="str">
        <f t="shared" si="236"/>
        <v>N/A</v>
      </c>
      <c r="DQ163" s="68">
        <f t="shared" si="207"/>
        <v>167</v>
      </c>
      <c r="DR163" s="18">
        <f>'Ohio Intensities'!V163</f>
        <v>1.2989429619171535</v>
      </c>
      <c r="DS163" s="17">
        <f>Design!$I$24*'Area A'!DR163*Design!$I$23</f>
        <v>2.2341818944975054</v>
      </c>
      <c r="DT163" s="18">
        <v>0</v>
      </c>
      <c r="DU163" s="18">
        <v>0</v>
      </c>
      <c r="DV163" s="18">
        <f>Design!$I$22</f>
        <v>10</v>
      </c>
      <c r="DW163" s="18">
        <f t="shared" si="208"/>
        <v>2.2341818944975054</v>
      </c>
      <c r="DX163" s="18">
        <f t="shared" si="209"/>
        <v>167</v>
      </c>
      <c r="DY163" s="18">
        <f t="shared" si="210"/>
        <v>2.2341818944975054</v>
      </c>
      <c r="DZ163" s="18">
        <f t="shared" si="211"/>
        <v>177</v>
      </c>
      <c r="EA163" s="18">
        <v>0</v>
      </c>
      <c r="EB163" s="18" t="str">
        <f t="shared" si="237"/>
        <v>N/A</v>
      </c>
      <c r="EC163" s="18">
        <f t="shared" si="212"/>
        <v>-0.22341818944975053</v>
      </c>
      <c r="ED163" s="16">
        <f t="shared" si="213"/>
        <v>39.545019532605842</v>
      </c>
      <c r="EE163" s="17">
        <f>(Design!$N$72-'Area A'!ED163)/'Area A'!EC163</f>
        <v>164.24365277948417</v>
      </c>
      <c r="EF163" s="18">
        <v>0</v>
      </c>
      <c r="EG163" s="18">
        <v>0</v>
      </c>
      <c r="EH163" s="18">
        <f t="shared" si="214"/>
        <v>164.24365277948417</v>
      </c>
      <c r="EI163" s="18">
        <f t="shared" si="238"/>
        <v>167</v>
      </c>
      <c r="EJ163" s="18">
        <f>Design!$N$72</f>
        <v>2.85</v>
      </c>
      <c r="EK163" s="18">
        <f t="shared" si="215"/>
        <v>177</v>
      </c>
      <c r="EL163" s="18">
        <v>0</v>
      </c>
      <c r="EM163" s="16">
        <f t="shared" si="216"/>
        <v>15133.5</v>
      </c>
      <c r="EN163" s="19" t="str">
        <f t="shared" si="239"/>
        <v>N/A</v>
      </c>
      <c r="EO163" s="19">
        <f t="shared" si="217"/>
        <v>167</v>
      </c>
    </row>
    <row r="164" spans="1:145" x14ac:dyDescent="0.25">
      <c r="A164" s="68">
        <f t="shared" si="159"/>
        <v>168</v>
      </c>
      <c r="B164" s="18">
        <f>'Ohio Intensities'!B164</f>
        <v>0.54135544422351378</v>
      </c>
      <c r="C164" s="17">
        <f>Design!$I$24*'Area A'!B164*Design!$I$23</f>
        <v>0.9311313640644443</v>
      </c>
      <c r="D164" s="18">
        <v>0</v>
      </c>
      <c r="E164" s="18">
        <v>0</v>
      </c>
      <c r="F164" s="18">
        <f>Design!$I$22</f>
        <v>10</v>
      </c>
      <c r="G164" s="18">
        <f t="shared" si="162"/>
        <v>0.9311313640644443</v>
      </c>
      <c r="H164" s="18">
        <f t="shared" si="163"/>
        <v>168</v>
      </c>
      <c r="I164" s="18">
        <f t="shared" si="164"/>
        <v>0.9311313640644443</v>
      </c>
      <c r="J164" s="18">
        <f t="shared" si="165"/>
        <v>178</v>
      </c>
      <c r="K164" s="18">
        <v>0</v>
      </c>
      <c r="L164" s="18" t="str">
        <f t="shared" si="220"/>
        <v>N/A</v>
      </c>
      <c r="M164" s="18">
        <f t="shared" si="166"/>
        <v>-9.3113136406444433E-2</v>
      </c>
      <c r="N164" s="16">
        <f t="shared" si="167"/>
        <v>16.57413828034711</v>
      </c>
      <c r="O164" s="17">
        <f>(Design!$N$67-'Area A'!N164)/'Area A'!M164</f>
        <v>155.98377243945873</v>
      </c>
      <c r="P164" s="18">
        <v>0</v>
      </c>
      <c r="Q164" s="18">
        <v>0</v>
      </c>
      <c r="R164" s="18">
        <f t="shared" si="168"/>
        <v>155.98377243945873</v>
      </c>
      <c r="S164" s="18">
        <f t="shared" si="221"/>
        <v>168</v>
      </c>
      <c r="T164" s="18">
        <f>Design!$N$67</f>
        <v>2.0499999999999998</v>
      </c>
      <c r="U164" s="18">
        <f t="shared" si="218"/>
        <v>178</v>
      </c>
      <c r="V164" s="18">
        <v>0</v>
      </c>
      <c r="W164" s="16">
        <f t="shared" si="222"/>
        <v>10947</v>
      </c>
      <c r="X164" s="19" t="str">
        <f t="shared" si="223"/>
        <v>N/A</v>
      </c>
      <c r="Y164" s="68">
        <f t="shared" si="219"/>
        <v>168</v>
      </c>
      <c r="Z164" s="18">
        <f>'Ohio Intensities'!F164</f>
        <v>0.69204512763053572</v>
      </c>
      <c r="AA164" s="17">
        <f>Design!$I$24*'Area A'!Z164*Design!$I$23</f>
        <v>1.1903176195245222</v>
      </c>
      <c r="AB164" s="18">
        <v>0</v>
      </c>
      <c r="AC164" s="18">
        <v>0</v>
      </c>
      <c r="AD164" s="18">
        <f>Design!$I$22</f>
        <v>10</v>
      </c>
      <c r="AE164" s="18">
        <f t="shared" si="169"/>
        <v>1.1903176195245222</v>
      </c>
      <c r="AF164" s="18">
        <f t="shared" si="170"/>
        <v>168</v>
      </c>
      <c r="AG164" s="18">
        <f t="shared" si="171"/>
        <v>1.1903176195245222</v>
      </c>
      <c r="AH164" s="18">
        <f t="shared" si="172"/>
        <v>178</v>
      </c>
      <c r="AI164" s="18">
        <v>0</v>
      </c>
      <c r="AJ164" s="18" t="str">
        <f t="shared" si="224"/>
        <v>N/A</v>
      </c>
      <c r="AK164" s="18">
        <f t="shared" si="173"/>
        <v>-0.11903176195245221</v>
      </c>
      <c r="AL164" s="16">
        <f t="shared" si="174"/>
        <v>21.187653627536491</v>
      </c>
      <c r="AM164" s="17">
        <f>(Design!$N$68-'Area A'!AL164)/'Area A'!AK164</f>
        <v>156.99720243577812</v>
      </c>
      <c r="AN164" s="18">
        <v>0</v>
      </c>
      <c r="AO164" s="18">
        <v>0</v>
      </c>
      <c r="AP164" s="18">
        <f t="shared" si="175"/>
        <v>156.99720243577812</v>
      </c>
      <c r="AQ164" s="18">
        <f t="shared" si="225"/>
        <v>168</v>
      </c>
      <c r="AR164" s="18">
        <f>Design!$N$68</f>
        <v>2.5</v>
      </c>
      <c r="AS164" s="18">
        <f t="shared" si="176"/>
        <v>178</v>
      </c>
      <c r="AT164" s="18">
        <v>0</v>
      </c>
      <c r="AU164" s="16">
        <f t="shared" si="226"/>
        <v>13350</v>
      </c>
      <c r="AV164" s="19" t="str">
        <f t="shared" si="227"/>
        <v>N/A</v>
      </c>
      <c r="AW164" s="68">
        <f t="shared" si="177"/>
        <v>168</v>
      </c>
      <c r="AX164" s="18">
        <f>'Ohio Intensities'!J164</f>
        <v>0.81359727084952482</v>
      </c>
      <c r="AY164" s="17">
        <f>Design!$I$24*'Area A'!AX164*Design!$I$23</f>
        <v>1.3993873058611837</v>
      </c>
      <c r="AZ164" s="18">
        <v>0</v>
      </c>
      <c r="BA164" s="18">
        <v>0</v>
      </c>
      <c r="BB164" s="18">
        <f>Design!$I$22</f>
        <v>10</v>
      </c>
      <c r="BC164" s="18">
        <f t="shared" si="178"/>
        <v>1.3993873058611837</v>
      </c>
      <c r="BD164" s="18">
        <f t="shared" si="179"/>
        <v>168</v>
      </c>
      <c r="BE164" s="18">
        <f t="shared" si="180"/>
        <v>1.3993873058611837</v>
      </c>
      <c r="BF164" s="18">
        <f t="shared" si="181"/>
        <v>178</v>
      </c>
      <c r="BG164" s="18">
        <v>0</v>
      </c>
      <c r="BH164" s="18" t="str">
        <f t="shared" si="228"/>
        <v>N/A</v>
      </c>
      <c r="BI164" s="18">
        <f t="shared" si="182"/>
        <v>-0.13993873058611836</v>
      </c>
      <c r="BJ164" s="16">
        <f t="shared" si="183"/>
        <v>24.909094044329066</v>
      </c>
      <c r="BK164" s="17">
        <f>(Design!$N$69-'Area A'!BJ164)/'Area A'!BI164</f>
        <v>157.63394416925834</v>
      </c>
      <c r="BL164" s="18">
        <v>0</v>
      </c>
      <c r="BM164" s="18">
        <v>0</v>
      </c>
      <c r="BN164" s="18">
        <f t="shared" si="184"/>
        <v>157.63394416925834</v>
      </c>
      <c r="BO164" s="18">
        <f t="shared" si="229"/>
        <v>168</v>
      </c>
      <c r="BP164" s="18">
        <f>Design!$N$69</f>
        <v>2.85</v>
      </c>
      <c r="BQ164" s="18">
        <f t="shared" si="185"/>
        <v>178</v>
      </c>
      <c r="BR164" s="18">
        <v>0</v>
      </c>
      <c r="BS164" s="16">
        <f t="shared" si="186"/>
        <v>15219</v>
      </c>
      <c r="BT164" s="19" t="str">
        <f t="shared" si="230"/>
        <v>N/A</v>
      </c>
      <c r="BU164" s="68">
        <f t="shared" si="187"/>
        <v>168</v>
      </c>
      <c r="BV164" s="18">
        <f>'Ohio Intensities'!N164</f>
        <v>0.99069657034311887</v>
      </c>
      <c r="BW164" s="17">
        <f>Design!$I$24*'Area A'!BV164*Design!$I$23</f>
        <v>1.7039981009901655</v>
      </c>
      <c r="BX164" s="18">
        <v>0</v>
      </c>
      <c r="BY164" s="18">
        <v>0</v>
      </c>
      <c r="BZ164" s="18">
        <f>Design!$I$22</f>
        <v>10</v>
      </c>
      <c r="CA164" s="18">
        <f t="shared" si="188"/>
        <v>1.7039981009901655</v>
      </c>
      <c r="CB164" s="18">
        <f t="shared" si="189"/>
        <v>168</v>
      </c>
      <c r="CC164" s="18">
        <f t="shared" si="190"/>
        <v>1.7039981009901655</v>
      </c>
      <c r="CD164" s="18">
        <f t="shared" si="191"/>
        <v>178</v>
      </c>
      <c r="CE164" s="18">
        <v>0</v>
      </c>
      <c r="CF164" s="18" t="str">
        <f t="shared" si="231"/>
        <v>N/A</v>
      </c>
      <c r="CG164" s="18">
        <f t="shared" si="192"/>
        <v>-0.17039981009901656</v>
      </c>
      <c r="CH164" s="16">
        <f t="shared" si="193"/>
        <v>30.331166197624949</v>
      </c>
      <c r="CI164" s="17">
        <f>(Design!$N$70-'Area A'!CH164)/'Area A'!CG164</f>
        <v>161.27462924786178</v>
      </c>
      <c r="CJ164" s="18">
        <v>0</v>
      </c>
      <c r="CK164" s="18">
        <v>0</v>
      </c>
      <c r="CL164" s="18">
        <f t="shared" si="194"/>
        <v>161.27462924786178</v>
      </c>
      <c r="CM164" s="18">
        <f t="shared" si="232"/>
        <v>168</v>
      </c>
      <c r="CN164" s="18">
        <f>Design!$N$70</f>
        <v>2.85</v>
      </c>
      <c r="CO164" s="18">
        <f t="shared" si="195"/>
        <v>178</v>
      </c>
      <c r="CP164" s="18">
        <v>0</v>
      </c>
      <c r="CQ164" s="16">
        <f t="shared" si="196"/>
        <v>15219</v>
      </c>
      <c r="CR164" s="19" t="str">
        <f t="shared" si="233"/>
        <v>N/A</v>
      </c>
      <c r="CS164" s="68">
        <f t="shared" si="197"/>
        <v>168</v>
      </c>
      <c r="CT164" s="18">
        <f>'Ohio Intensities'!R164</f>
        <v>1.1384715400358634</v>
      </c>
      <c r="CU164" s="17">
        <f>Design!$I$24*'Area A'!CT164*Design!$I$23</f>
        <v>1.9581710488616861</v>
      </c>
      <c r="CV164" s="18">
        <v>0</v>
      </c>
      <c r="CW164" s="18">
        <v>0</v>
      </c>
      <c r="CX164" s="18">
        <f>Design!$I$22</f>
        <v>10</v>
      </c>
      <c r="CY164" s="18">
        <f t="shared" si="198"/>
        <v>1.9581710488616861</v>
      </c>
      <c r="CZ164" s="18">
        <f t="shared" si="199"/>
        <v>168</v>
      </c>
      <c r="DA164" s="18">
        <f t="shared" si="200"/>
        <v>1.9581710488616861</v>
      </c>
      <c r="DB164" s="18">
        <f t="shared" si="201"/>
        <v>178</v>
      </c>
      <c r="DC164" s="18">
        <v>0</v>
      </c>
      <c r="DD164" s="18" t="str">
        <f t="shared" si="234"/>
        <v>N/A</v>
      </c>
      <c r="DE164" s="18">
        <f t="shared" si="202"/>
        <v>-0.1958171048861686</v>
      </c>
      <c r="DF164" s="16">
        <f t="shared" si="203"/>
        <v>34.855444669738013</v>
      </c>
      <c r="DG164" s="17">
        <f>(Design!$N$71-'Area A'!DF164)/'Area A'!DE164</f>
        <v>163.44560240711991</v>
      </c>
      <c r="DH164" s="18">
        <v>0</v>
      </c>
      <c r="DI164" s="18">
        <v>0</v>
      </c>
      <c r="DJ164" s="18">
        <f t="shared" si="204"/>
        <v>163.44560240711991</v>
      </c>
      <c r="DK164" s="18">
        <f t="shared" si="235"/>
        <v>168</v>
      </c>
      <c r="DL164" s="18">
        <f>Design!$N$71</f>
        <v>2.85</v>
      </c>
      <c r="DM164" s="18">
        <f t="shared" si="205"/>
        <v>178</v>
      </c>
      <c r="DN164" s="18">
        <v>0</v>
      </c>
      <c r="DO164" s="16">
        <f t="shared" si="206"/>
        <v>15219</v>
      </c>
      <c r="DP164" s="19" t="str">
        <f t="shared" si="236"/>
        <v>N/A</v>
      </c>
      <c r="DQ164" s="68">
        <f t="shared" si="207"/>
        <v>168</v>
      </c>
      <c r="DR164" s="18">
        <f>'Ohio Intensities'!V164</f>
        <v>1.2934523207334372</v>
      </c>
      <c r="DS164" s="17">
        <f>Design!$I$24*'Area A'!DR164*Design!$I$23</f>
        <v>2.2247379916615135</v>
      </c>
      <c r="DT164" s="18">
        <v>0</v>
      </c>
      <c r="DU164" s="18">
        <v>0</v>
      </c>
      <c r="DV164" s="18">
        <f>Design!$I$22</f>
        <v>10</v>
      </c>
      <c r="DW164" s="18">
        <f t="shared" si="208"/>
        <v>2.2247379916615135</v>
      </c>
      <c r="DX164" s="18">
        <f t="shared" si="209"/>
        <v>168</v>
      </c>
      <c r="DY164" s="18">
        <f t="shared" si="210"/>
        <v>2.2247379916615135</v>
      </c>
      <c r="DZ164" s="18">
        <f t="shared" si="211"/>
        <v>178</v>
      </c>
      <c r="EA164" s="18">
        <v>0</v>
      </c>
      <c r="EB164" s="18" t="str">
        <f t="shared" si="237"/>
        <v>N/A</v>
      </c>
      <c r="EC164" s="18">
        <f t="shared" si="212"/>
        <v>-0.22247379916615134</v>
      </c>
      <c r="ED164" s="16">
        <f t="shared" si="213"/>
        <v>39.600336251574937</v>
      </c>
      <c r="EE164" s="17">
        <f>(Design!$N$72-'Area A'!ED164)/'Area A'!EC164</f>
        <v>165.18950271590623</v>
      </c>
      <c r="EF164" s="18">
        <v>0</v>
      </c>
      <c r="EG164" s="18">
        <v>0</v>
      </c>
      <c r="EH164" s="18">
        <f t="shared" si="214"/>
        <v>165.18950271590623</v>
      </c>
      <c r="EI164" s="18">
        <f t="shared" si="238"/>
        <v>168</v>
      </c>
      <c r="EJ164" s="18">
        <f>Design!$N$72</f>
        <v>2.85</v>
      </c>
      <c r="EK164" s="18">
        <f t="shared" si="215"/>
        <v>178</v>
      </c>
      <c r="EL164" s="18">
        <v>0</v>
      </c>
      <c r="EM164" s="16">
        <f t="shared" si="216"/>
        <v>15219</v>
      </c>
      <c r="EN164" s="19" t="str">
        <f t="shared" si="239"/>
        <v>N/A</v>
      </c>
      <c r="EO164" s="19">
        <f t="shared" si="217"/>
        <v>168</v>
      </c>
    </row>
    <row r="165" spans="1:145" x14ac:dyDescent="0.25">
      <c r="A165" s="68">
        <f t="shared" si="159"/>
        <v>169</v>
      </c>
      <c r="B165" s="18">
        <f>'Ohio Intensities'!B165</f>
        <v>0.53874191106453007</v>
      </c>
      <c r="C165" s="17">
        <f>Design!$I$24*'Area A'!B165*Design!$I$23</f>
        <v>0.92663608703099232</v>
      </c>
      <c r="D165" s="18">
        <v>0</v>
      </c>
      <c r="E165" s="18">
        <v>0</v>
      </c>
      <c r="F165" s="18">
        <f>Design!$I$22</f>
        <v>10</v>
      </c>
      <c r="G165" s="18">
        <f t="shared" si="162"/>
        <v>0.92663608703099232</v>
      </c>
      <c r="H165" s="18">
        <f t="shared" si="163"/>
        <v>169</v>
      </c>
      <c r="I165" s="18">
        <f t="shared" si="164"/>
        <v>0.92663608703099232</v>
      </c>
      <c r="J165" s="18">
        <f t="shared" si="165"/>
        <v>179</v>
      </c>
      <c r="K165" s="18">
        <v>0</v>
      </c>
      <c r="L165" s="18" t="str">
        <f t="shared" si="220"/>
        <v>N/A</v>
      </c>
      <c r="M165" s="18">
        <f t="shared" si="166"/>
        <v>-9.2663608703099226E-2</v>
      </c>
      <c r="N165" s="16">
        <f t="shared" si="167"/>
        <v>16.586785957854762</v>
      </c>
      <c r="O165" s="17">
        <f>(Design!$N$67-'Area A'!N165)/'Area A'!M165</f>
        <v>156.87696779036153</v>
      </c>
      <c r="P165" s="18">
        <v>0</v>
      </c>
      <c r="Q165" s="18">
        <v>0</v>
      </c>
      <c r="R165" s="18">
        <f t="shared" si="168"/>
        <v>156.87696779036153</v>
      </c>
      <c r="S165" s="18">
        <f t="shared" si="221"/>
        <v>169</v>
      </c>
      <c r="T165" s="18">
        <f>Design!$N$67</f>
        <v>2.0499999999999998</v>
      </c>
      <c r="U165" s="18">
        <f t="shared" si="218"/>
        <v>179</v>
      </c>
      <c r="V165" s="18">
        <v>0</v>
      </c>
      <c r="W165" s="16">
        <f t="shared" si="222"/>
        <v>11008.5</v>
      </c>
      <c r="X165" s="19" t="str">
        <f t="shared" si="223"/>
        <v>N/A</v>
      </c>
      <c r="Y165" s="68">
        <f t="shared" si="219"/>
        <v>169</v>
      </c>
      <c r="Z165" s="18">
        <f>'Ohio Intensities'!F165</f>
        <v>0.68875823390770397</v>
      </c>
      <c r="AA165" s="17">
        <f>Design!$I$24*'Area A'!Z165*Design!$I$23</f>
        <v>1.1846641623212515</v>
      </c>
      <c r="AB165" s="18">
        <v>0</v>
      </c>
      <c r="AC165" s="18">
        <v>0</v>
      </c>
      <c r="AD165" s="18">
        <f>Design!$I$22</f>
        <v>10</v>
      </c>
      <c r="AE165" s="18">
        <f t="shared" si="169"/>
        <v>1.1846641623212515</v>
      </c>
      <c r="AF165" s="18">
        <f t="shared" si="170"/>
        <v>169</v>
      </c>
      <c r="AG165" s="18">
        <f t="shared" si="171"/>
        <v>1.1846641623212515</v>
      </c>
      <c r="AH165" s="18">
        <f t="shared" si="172"/>
        <v>179</v>
      </c>
      <c r="AI165" s="18">
        <v>0</v>
      </c>
      <c r="AJ165" s="18" t="str">
        <f t="shared" si="224"/>
        <v>N/A</v>
      </c>
      <c r="AK165" s="18">
        <f t="shared" si="173"/>
        <v>-0.11846641623212514</v>
      </c>
      <c r="AL165" s="16">
        <f t="shared" si="174"/>
        <v>21.205488505550399</v>
      </c>
      <c r="AM165" s="17">
        <f>(Design!$N$68-'Area A'!AL165)/'Area A'!AK165</f>
        <v>157.89697283404388</v>
      </c>
      <c r="AN165" s="18">
        <v>0</v>
      </c>
      <c r="AO165" s="18">
        <v>0</v>
      </c>
      <c r="AP165" s="18">
        <f t="shared" si="175"/>
        <v>157.89697283404388</v>
      </c>
      <c r="AQ165" s="18">
        <f t="shared" si="225"/>
        <v>169</v>
      </c>
      <c r="AR165" s="18">
        <f>Design!$N$68</f>
        <v>2.5</v>
      </c>
      <c r="AS165" s="18">
        <f t="shared" si="176"/>
        <v>179</v>
      </c>
      <c r="AT165" s="18">
        <v>0</v>
      </c>
      <c r="AU165" s="16">
        <f t="shared" si="226"/>
        <v>13425</v>
      </c>
      <c r="AV165" s="19" t="str">
        <f t="shared" si="227"/>
        <v>N/A</v>
      </c>
      <c r="AW165" s="68">
        <f t="shared" si="177"/>
        <v>169</v>
      </c>
      <c r="AX165" s="18">
        <f>'Ohio Intensities'!J165</f>
        <v>0.80978976968788385</v>
      </c>
      <c r="AY165" s="17">
        <f>Design!$I$24*'Area A'!AX165*Design!$I$23</f>
        <v>1.3928384038631612</v>
      </c>
      <c r="AZ165" s="18">
        <v>0</v>
      </c>
      <c r="BA165" s="18">
        <v>0</v>
      </c>
      <c r="BB165" s="18">
        <f>Design!$I$22</f>
        <v>10</v>
      </c>
      <c r="BC165" s="18">
        <f t="shared" si="178"/>
        <v>1.3928384038631612</v>
      </c>
      <c r="BD165" s="18">
        <f t="shared" si="179"/>
        <v>169</v>
      </c>
      <c r="BE165" s="18">
        <f t="shared" si="180"/>
        <v>1.3928384038631612</v>
      </c>
      <c r="BF165" s="18">
        <f t="shared" si="181"/>
        <v>179</v>
      </c>
      <c r="BG165" s="18">
        <v>0</v>
      </c>
      <c r="BH165" s="18" t="str">
        <f t="shared" si="228"/>
        <v>N/A</v>
      </c>
      <c r="BI165" s="18">
        <f t="shared" si="182"/>
        <v>-0.13928384038631611</v>
      </c>
      <c r="BJ165" s="16">
        <f t="shared" si="183"/>
        <v>24.931807429150584</v>
      </c>
      <c r="BK165" s="17">
        <f>(Design!$N$69-'Area A'!BJ165)/'Area A'!BI165</f>
        <v>158.53818625265305</v>
      </c>
      <c r="BL165" s="18">
        <v>0</v>
      </c>
      <c r="BM165" s="18">
        <v>0</v>
      </c>
      <c r="BN165" s="18">
        <f t="shared" si="184"/>
        <v>158.53818625265305</v>
      </c>
      <c r="BO165" s="18">
        <f t="shared" si="229"/>
        <v>169</v>
      </c>
      <c r="BP165" s="18">
        <f>Design!$N$69</f>
        <v>2.85</v>
      </c>
      <c r="BQ165" s="18">
        <f t="shared" si="185"/>
        <v>179</v>
      </c>
      <c r="BR165" s="18">
        <v>0</v>
      </c>
      <c r="BS165" s="16">
        <f t="shared" si="186"/>
        <v>15304.500000000002</v>
      </c>
      <c r="BT165" s="19" t="str">
        <f t="shared" si="230"/>
        <v>N/A</v>
      </c>
      <c r="BU165" s="68">
        <f t="shared" si="187"/>
        <v>169</v>
      </c>
      <c r="BV165" s="18">
        <f>'Ohio Intensities'!N165</f>
        <v>0.9862305833209758</v>
      </c>
      <c r="BW165" s="17">
        <f>Design!$I$24*'Area A'!BV165*Design!$I$23</f>
        <v>1.6963166033120793</v>
      </c>
      <c r="BX165" s="18">
        <v>0</v>
      </c>
      <c r="BY165" s="18">
        <v>0</v>
      </c>
      <c r="BZ165" s="18">
        <f>Design!$I$22</f>
        <v>10</v>
      </c>
      <c r="CA165" s="18">
        <f t="shared" si="188"/>
        <v>1.6963166033120793</v>
      </c>
      <c r="CB165" s="18">
        <f t="shared" si="189"/>
        <v>169</v>
      </c>
      <c r="CC165" s="18">
        <f t="shared" si="190"/>
        <v>1.6963166033120793</v>
      </c>
      <c r="CD165" s="18">
        <f t="shared" si="191"/>
        <v>179</v>
      </c>
      <c r="CE165" s="18">
        <v>0</v>
      </c>
      <c r="CF165" s="18" t="str">
        <f t="shared" si="231"/>
        <v>N/A</v>
      </c>
      <c r="CG165" s="18">
        <f t="shared" si="192"/>
        <v>-0.16963166033120794</v>
      </c>
      <c r="CH165" s="16">
        <f t="shared" si="193"/>
        <v>30.364067199286222</v>
      </c>
      <c r="CI165" s="17">
        <f>(Design!$N$70-'Area A'!CH165)/'Area A'!CG165</f>
        <v>162.19889108887256</v>
      </c>
      <c r="CJ165" s="18">
        <v>0</v>
      </c>
      <c r="CK165" s="18">
        <v>0</v>
      </c>
      <c r="CL165" s="18">
        <f t="shared" si="194"/>
        <v>162.19889108887256</v>
      </c>
      <c r="CM165" s="18">
        <f t="shared" si="232"/>
        <v>169</v>
      </c>
      <c r="CN165" s="18">
        <f>Design!$N$70</f>
        <v>2.85</v>
      </c>
      <c r="CO165" s="18">
        <f t="shared" si="195"/>
        <v>179</v>
      </c>
      <c r="CP165" s="18">
        <v>0</v>
      </c>
      <c r="CQ165" s="16">
        <f t="shared" si="196"/>
        <v>15304.500000000002</v>
      </c>
      <c r="CR165" s="19" t="str">
        <f t="shared" si="233"/>
        <v>N/A</v>
      </c>
      <c r="CS165" s="68">
        <f t="shared" si="197"/>
        <v>169</v>
      </c>
      <c r="CT165" s="18">
        <f>'Ohio Intensities'!R165</f>
        <v>1.1335156244076907</v>
      </c>
      <c r="CU165" s="17">
        <f>Design!$I$24*'Area A'!CT165*Design!$I$23</f>
        <v>1.9496468739812292</v>
      </c>
      <c r="CV165" s="18">
        <v>0</v>
      </c>
      <c r="CW165" s="18">
        <v>0</v>
      </c>
      <c r="CX165" s="18">
        <f>Design!$I$22</f>
        <v>10</v>
      </c>
      <c r="CY165" s="18">
        <f t="shared" si="198"/>
        <v>1.9496468739812292</v>
      </c>
      <c r="CZ165" s="18">
        <f t="shared" si="199"/>
        <v>169</v>
      </c>
      <c r="DA165" s="18">
        <f t="shared" si="200"/>
        <v>1.9496468739812292</v>
      </c>
      <c r="DB165" s="18">
        <f t="shared" si="201"/>
        <v>179</v>
      </c>
      <c r="DC165" s="18">
        <v>0</v>
      </c>
      <c r="DD165" s="18" t="str">
        <f t="shared" si="234"/>
        <v>N/A</v>
      </c>
      <c r="DE165" s="18">
        <f t="shared" si="202"/>
        <v>-0.19496468739812292</v>
      </c>
      <c r="DF165" s="16">
        <f t="shared" si="203"/>
        <v>34.898679044264007</v>
      </c>
      <c r="DG165" s="17">
        <f>(Design!$N$71-'Area A'!DF165)/'Area A'!DE165</f>
        <v>164.38196820134806</v>
      </c>
      <c r="DH165" s="18">
        <v>0</v>
      </c>
      <c r="DI165" s="18">
        <v>0</v>
      </c>
      <c r="DJ165" s="18">
        <f t="shared" si="204"/>
        <v>164.38196820134806</v>
      </c>
      <c r="DK165" s="18">
        <f t="shared" si="235"/>
        <v>169</v>
      </c>
      <c r="DL165" s="18">
        <f>Design!$N$71</f>
        <v>2.85</v>
      </c>
      <c r="DM165" s="18">
        <f t="shared" si="205"/>
        <v>179</v>
      </c>
      <c r="DN165" s="18">
        <v>0</v>
      </c>
      <c r="DO165" s="16">
        <f t="shared" si="206"/>
        <v>15304.500000000002</v>
      </c>
      <c r="DP165" s="19" t="str">
        <f t="shared" si="236"/>
        <v>N/A</v>
      </c>
      <c r="DQ165" s="68">
        <f t="shared" si="207"/>
        <v>169</v>
      </c>
      <c r="DR165" s="18">
        <f>'Ohio Intensities'!V165</f>
        <v>1.2880153687162101</v>
      </c>
      <c r="DS165" s="17">
        <f>Design!$I$24*'Area A'!DR165*Design!$I$23</f>
        <v>2.215386434191883</v>
      </c>
      <c r="DT165" s="18">
        <v>0</v>
      </c>
      <c r="DU165" s="18">
        <v>0</v>
      </c>
      <c r="DV165" s="18">
        <f>Design!$I$22</f>
        <v>10</v>
      </c>
      <c r="DW165" s="18">
        <f t="shared" si="208"/>
        <v>2.215386434191883</v>
      </c>
      <c r="DX165" s="18">
        <f t="shared" si="209"/>
        <v>169</v>
      </c>
      <c r="DY165" s="18">
        <f t="shared" si="210"/>
        <v>2.215386434191883</v>
      </c>
      <c r="DZ165" s="18">
        <f t="shared" si="211"/>
        <v>179</v>
      </c>
      <c r="EA165" s="18">
        <v>0</v>
      </c>
      <c r="EB165" s="18" t="str">
        <f t="shared" si="237"/>
        <v>N/A</v>
      </c>
      <c r="EC165" s="18">
        <f t="shared" si="212"/>
        <v>-0.2215386434191883</v>
      </c>
      <c r="ED165" s="16">
        <f t="shared" si="213"/>
        <v>39.65541717203471</v>
      </c>
      <c r="EE165" s="17">
        <f>(Design!$N$72-'Area A'!ED165)/'Area A'!EC165</f>
        <v>166.13542722834444</v>
      </c>
      <c r="EF165" s="18">
        <v>0</v>
      </c>
      <c r="EG165" s="18">
        <v>0</v>
      </c>
      <c r="EH165" s="18">
        <f t="shared" si="214"/>
        <v>166.13542722834444</v>
      </c>
      <c r="EI165" s="18">
        <f t="shared" si="238"/>
        <v>169</v>
      </c>
      <c r="EJ165" s="18">
        <f>Design!$N$72</f>
        <v>2.85</v>
      </c>
      <c r="EK165" s="18">
        <f t="shared" si="215"/>
        <v>179</v>
      </c>
      <c r="EL165" s="18">
        <v>0</v>
      </c>
      <c r="EM165" s="16">
        <f t="shared" si="216"/>
        <v>15304.500000000002</v>
      </c>
      <c r="EN165" s="19" t="str">
        <f t="shared" si="239"/>
        <v>N/A</v>
      </c>
      <c r="EO165" s="19">
        <f t="shared" si="217"/>
        <v>169</v>
      </c>
    </row>
    <row r="166" spans="1:145" x14ac:dyDescent="0.25">
      <c r="A166" s="68">
        <f t="shared" si="159"/>
        <v>170</v>
      </c>
      <c r="B166" s="18">
        <f>'Ohio Intensities'!B166</f>
        <v>0.53615553141163186</v>
      </c>
      <c r="C166" s="17">
        <f>Design!$I$24*'Area A'!B166*Design!$I$23</f>
        <v>0.92218751402800736</v>
      </c>
      <c r="D166" s="18">
        <v>0</v>
      </c>
      <c r="E166" s="18">
        <v>0</v>
      </c>
      <c r="F166" s="18">
        <f>Design!$I$22</f>
        <v>10</v>
      </c>
      <c r="G166" s="18">
        <f t="shared" si="162"/>
        <v>0.92218751402800736</v>
      </c>
      <c r="H166" s="18">
        <f t="shared" si="163"/>
        <v>170</v>
      </c>
      <c r="I166" s="18">
        <f t="shared" si="164"/>
        <v>0.92218751402800736</v>
      </c>
      <c r="J166" s="18">
        <f t="shared" si="165"/>
        <v>180</v>
      </c>
      <c r="K166" s="18">
        <v>0</v>
      </c>
      <c r="L166" s="18" t="str">
        <f t="shared" si="220"/>
        <v>N/A</v>
      </c>
      <c r="M166" s="18">
        <f t="shared" si="166"/>
        <v>-9.2218751402800739E-2</v>
      </c>
      <c r="N166" s="16">
        <f t="shared" si="167"/>
        <v>16.599375252504135</v>
      </c>
      <c r="O166" s="17">
        <f>(Design!$N$67-'Area A'!N166)/'Area A'!M166</f>
        <v>157.77024771192316</v>
      </c>
      <c r="P166" s="18">
        <v>0</v>
      </c>
      <c r="Q166" s="18">
        <v>0</v>
      </c>
      <c r="R166" s="18">
        <f t="shared" si="168"/>
        <v>157.77024771192316</v>
      </c>
      <c r="S166" s="18">
        <f t="shared" si="221"/>
        <v>170</v>
      </c>
      <c r="T166" s="18">
        <f>Design!$N$67</f>
        <v>2.0499999999999998</v>
      </c>
      <c r="U166" s="18">
        <f t="shared" ref="U166:U196" si="240">J166</f>
        <v>180</v>
      </c>
      <c r="V166" s="18">
        <v>0</v>
      </c>
      <c r="W166" s="16">
        <f t="shared" si="222"/>
        <v>11069.999999999998</v>
      </c>
      <c r="X166" s="19" t="str">
        <f t="shared" si="223"/>
        <v>N/A</v>
      </c>
      <c r="Y166" s="68">
        <f t="shared" ref="Y166:Y196" si="241">A166</f>
        <v>170</v>
      </c>
      <c r="Z166" s="18">
        <f>'Ohio Intensities'!F166</f>
        <v>0.68550510752254923</v>
      </c>
      <c r="AA166" s="17">
        <f>Design!$I$24*'Area A'!Z166*Design!$I$23</f>
        <v>1.1790687849387853</v>
      </c>
      <c r="AB166" s="18">
        <v>0</v>
      </c>
      <c r="AC166" s="18">
        <v>0</v>
      </c>
      <c r="AD166" s="18">
        <f>Design!$I$22</f>
        <v>10</v>
      </c>
      <c r="AE166" s="18">
        <f t="shared" si="169"/>
        <v>1.1790687849387853</v>
      </c>
      <c r="AF166" s="18">
        <f t="shared" si="170"/>
        <v>170</v>
      </c>
      <c r="AG166" s="18">
        <f t="shared" si="171"/>
        <v>1.1790687849387853</v>
      </c>
      <c r="AH166" s="18">
        <f t="shared" si="172"/>
        <v>180</v>
      </c>
      <c r="AI166" s="18">
        <v>0</v>
      </c>
      <c r="AJ166" s="18" t="str">
        <f t="shared" si="224"/>
        <v>N/A</v>
      </c>
      <c r="AK166" s="18">
        <f t="shared" si="173"/>
        <v>-0.11790687849387853</v>
      </c>
      <c r="AL166" s="16">
        <f t="shared" si="174"/>
        <v>21.223238128898135</v>
      </c>
      <c r="AM166" s="17">
        <f>(Design!$N$68-'Area A'!AL166)/'Area A'!AK166</f>
        <v>158.79682651313854</v>
      </c>
      <c r="AN166" s="18">
        <v>0</v>
      </c>
      <c r="AO166" s="18">
        <v>0</v>
      </c>
      <c r="AP166" s="18">
        <f t="shared" si="175"/>
        <v>158.79682651313854</v>
      </c>
      <c r="AQ166" s="18">
        <f t="shared" si="225"/>
        <v>170</v>
      </c>
      <c r="AR166" s="18">
        <f>Design!$N$68</f>
        <v>2.5</v>
      </c>
      <c r="AS166" s="18">
        <f t="shared" si="176"/>
        <v>180</v>
      </c>
      <c r="AT166" s="18">
        <v>0</v>
      </c>
      <c r="AU166" s="16">
        <f t="shared" si="226"/>
        <v>13500</v>
      </c>
      <c r="AV166" s="19" t="str">
        <f t="shared" si="227"/>
        <v>N/A</v>
      </c>
      <c r="AW166" s="68">
        <f t="shared" si="177"/>
        <v>170</v>
      </c>
      <c r="AX166" s="18">
        <f>'Ohio Intensities'!J166</f>
        <v>0.80602103365134437</v>
      </c>
      <c r="AY166" s="17">
        <f>Design!$I$24*'Area A'!AX166*Design!$I$23</f>
        <v>1.3863561778803133</v>
      </c>
      <c r="AZ166" s="18">
        <v>0</v>
      </c>
      <c r="BA166" s="18">
        <v>0</v>
      </c>
      <c r="BB166" s="18">
        <f>Design!$I$22</f>
        <v>10</v>
      </c>
      <c r="BC166" s="18">
        <f t="shared" si="178"/>
        <v>1.3863561778803133</v>
      </c>
      <c r="BD166" s="18">
        <f t="shared" si="179"/>
        <v>170</v>
      </c>
      <c r="BE166" s="18">
        <f t="shared" si="180"/>
        <v>1.3863561778803133</v>
      </c>
      <c r="BF166" s="18">
        <f t="shared" si="181"/>
        <v>180</v>
      </c>
      <c r="BG166" s="18">
        <v>0</v>
      </c>
      <c r="BH166" s="18" t="str">
        <f t="shared" si="228"/>
        <v>N/A</v>
      </c>
      <c r="BI166" s="18">
        <f t="shared" si="182"/>
        <v>-0.13863561778803132</v>
      </c>
      <c r="BJ166" s="16">
        <f t="shared" si="183"/>
        <v>24.954411201845637</v>
      </c>
      <c r="BK166" s="17">
        <f>(Design!$N$69-'Area A'!BJ166)/'Area A'!BI166</f>
        <v>159.44251235380545</v>
      </c>
      <c r="BL166" s="18">
        <v>0</v>
      </c>
      <c r="BM166" s="18">
        <v>0</v>
      </c>
      <c r="BN166" s="18">
        <f t="shared" si="184"/>
        <v>159.44251235380545</v>
      </c>
      <c r="BO166" s="18">
        <f t="shared" si="229"/>
        <v>170</v>
      </c>
      <c r="BP166" s="18">
        <f>Design!$N$69</f>
        <v>2.85</v>
      </c>
      <c r="BQ166" s="18">
        <f t="shared" si="185"/>
        <v>180</v>
      </c>
      <c r="BR166" s="18">
        <v>0</v>
      </c>
      <c r="BS166" s="16">
        <f t="shared" si="186"/>
        <v>15390</v>
      </c>
      <c r="BT166" s="19" t="str">
        <f t="shared" si="230"/>
        <v>N/A</v>
      </c>
      <c r="BU166" s="68">
        <f t="shared" si="187"/>
        <v>170</v>
      </c>
      <c r="BV166" s="18">
        <f>'Ohio Intensities'!N166</f>
        <v>0.98180930424576418</v>
      </c>
      <c r="BW166" s="17">
        <f>Design!$I$24*'Area A'!BV166*Design!$I$23</f>
        <v>1.6887120033027154</v>
      </c>
      <c r="BX166" s="18">
        <v>0</v>
      </c>
      <c r="BY166" s="18">
        <v>0</v>
      </c>
      <c r="BZ166" s="18">
        <f>Design!$I$22</f>
        <v>10</v>
      </c>
      <c r="CA166" s="18">
        <f t="shared" si="188"/>
        <v>1.6887120033027154</v>
      </c>
      <c r="CB166" s="18">
        <f t="shared" si="189"/>
        <v>170</v>
      </c>
      <c r="CC166" s="18">
        <f t="shared" si="190"/>
        <v>1.6887120033027154</v>
      </c>
      <c r="CD166" s="18">
        <f t="shared" si="191"/>
        <v>180</v>
      </c>
      <c r="CE166" s="18">
        <v>0</v>
      </c>
      <c r="CF166" s="18" t="str">
        <f t="shared" si="231"/>
        <v>N/A</v>
      </c>
      <c r="CG166" s="18">
        <f t="shared" si="192"/>
        <v>-0.16887120033027153</v>
      </c>
      <c r="CH166" s="16">
        <f t="shared" si="193"/>
        <v>30.396816059448877</v>
      </c>
      <c r="CI166" s="17">
        <f>(Design!$N$70-'Area A'!CH166)/'Area A'!CG166</f>
        <v>163.12323241366153</v>
      </c>
      <c r="CJ166" s="18">
        <v>0</v>
      </c>
      <c r="CK166" s="18">
        <v>0</v>
      </c>
      <c r="CL166" s="18">
        <f t="shared" si="194"/>
        <v>163.12323241366153</v>
      </c>
      <c r="CM166" s="18">
        <f t="shared" si="232"/>
        <v>170</v>
      </c>
      <c r="CN166" s="18">
        <f>Design!$N$70</f>
        <v>2.85</v>
      </c>
      <c r="CO166" s="18">
        <f t="shared" si="195"/>
        <v>180</v>
      </c>
      <c r="CP166" s="18">
        <v>0</v>
      </c>
      <c r="CQ166" s="16">
        <f t="shared" si="196"/>
        <v>15390</v>
      </c>
      <c r="CR166" s="19" t="str">
        <f t="shared" si="233"/>
        <v>N/A</v>
      </c>
      <c r="CS166" s="68">
        <f t="shared" si="197"/>
        <v>170</v>
      </c>
      <c r="CT166" s="18">
        <f>'Ohio Intensities'!R166</f>
        <v>1.1286085983195215</v>
      </c>
      <c r="CU166" s="17">
        <f>Design!$I$24*'Area A'!CT166*Design!$I$23</f>
        <v>1.9412067891095783</v>
      </c>
      <c r="CV166" s="18">
        <v>0</v>
      </c>
      <c r="CW166" s="18">
        <v>0</v>
      </c>
      <c r="CX166" s="18">
        <f>Design!$I$22</f>
        <v>10</v>
      </c>
      <c r="CY166" s="18">
        <f t="shared" si="198"/>
        <v>1.9412067891095783</v>
      </c>
      <c r="CZ166" s="18">
        <f t="shared" si="199"/>
        <v>170</v>
      </c>
      <c r="DA166" s="18">
        <f t="shared" si="200"/>
        <v>1.9412067891095783</v>
      </c>
      <c r="DB166" s="18">
        <f t="shared" si="201"/>
        <v>180</v>
      </c>
      <c r="DC166" s="18">
        <v>0</v>
      </c>
      <c r="DD166" s="18" t="str">
        <f t="shared" si="234"/>
        <v>N/A</v>
      </c>
      <c r="DE166" s="18">
        <f t="shared" si="202"/>
        <v>-0.19412067891095783</v>
      </c>
      <c r="DF166" s="16">
        <f t="shared" si="203"/>
        <v>34.941722203972411</v>
      </c>
      <c r="DG166" s="17">
        <f>(Design!$N$71-'Area A'!DF166)/'Area A'!DE166</f>
        <v>165.31841112451869</v>
      </c>
      <c r="DH166" s="18">
        <v>0</v>
      </c>
      <c r="DI166" s="18">
        <v>0</v>
      </c>
      <c r="DJ166" s="18">
        <f t="shared" si="204"/>
        <v>165.31841112451869</v>
      </c>
      <c r="DK166" s="18">
        <f t="shared" si="235"/>
        <v>170</v>
      </c>
      <c r="DL166" s="18">
        <f>Design!$N$71</f>
        <v>2.85</v>
      </c>
      <c r="DM166" s="18">
        <f t="shared" si="205"/>
        <v>180</v>
      </c>
      <c r="DN166" s="18">
        <v>0</v>
      </c>
      <c r="DO166" s="16">
        <f t="shared" si="206"/>
        <v>15390</v>
      </c>
      <c r="DP166" s="19" t="str">
        <f t="shared" si="236"/>
        <v>N/A</v>
      </c>
      <c r="DQ166" s="68">
        <f t="shared" si="207"/>
        <v>170</v>
      </c>
      <c r="DR166" s="18">
        <f>'Ohio Intensities'!V166</f>
        <v>1.2826312861361451</v>
      </c>
      <c r="DS166" s="17">
        <f>Design!$I$24*'Area A'!DR166*Design!$I$23</f>
        <v>2.2061258121541711</v>
      </c>
      <c r="DT166" s="18">
        <v>0</v>
      </c>
      <c r="DU166" s="18">
        <v>0</v>
      </c>
      <c r="DV166" s="18">
        <f>Design!$I$22</f>
        <v>10</v>
      </c>
      <c r="DW166" s="18">
        <f t="shared" si="208"/>
        <v>2.2061258121541711</v>
      </c>
      <c r="DX166" s="18">
        <f t="shared" si="209"/>
        <v>170</v>
      </c>
      <c r="DY166" s="18">
        <f t="shared" si="210"/>
        <v>2.2061258121541711</v>
      </c>
      <c r="DZ166" s="18">
        <f t="shared" si="211"/>
        <v>180</v>
      </c>
      <c r="EA166" s="18">
        <v>0</v>
      </c>
      <c r="EB166" s="18" t="str">
        <f t="shared" si="237"/>
        <v>N/A</v>
      </c>
      <c r="EC166" s="18">
        <f t="shared" si="212"/>
        <v>-0.2206125812154171</v>
      </c>
      <c r="ED166" s="16">
        <f t="shared" si="213"/>
        <v>39.710264618775078</v>
      </c>
      <c r="EE166" s="17">
        <f>(Design!$N$72-'Area A'!ED166)/'Area A'!EC166</f>
        <v>167.08142579947824</v>
      </c>
      <c r="EF166" s="18">
        <v>0</v>
      </c>
      <c r="EG166" s="18">
        <v>0</v>
      </c>
      <c r="EH166" s="18">
        <f t="shared" si="214"/>
        <v>167.08142579947824</v>
      </c>
      <c r="EI166" s="18">
        <f t="shared" si="238"/>
        <v>170</v>
      </c>
      <c r="EJ166" s="18">
        <f>Design!$N$72</f>
        <v>2.85</v>
      </c>
      <c r="EK166" s="18">
        <f t="shared" si="215"/>
        <v>180</v>
      </c>
      <c r="EL166" s="18">
        <v>0</v>
      </c>
      <c r="EM166" s="16">
        <f t="shared" si="216"/>
        <v>15390</v>
      </c>
      <c r="EN166" s="19" t="str">
        <f t="shared" si="239"/>
        <v>N/A</v>
      </c>
      <c r="EO166" s="19">
        <f t="shared" si="217"/>
        <v>170</v>
      </c>
    </row>
    <row r="167" spans="1:145" x14ac:dyDescent="0.25">
      <c r="A167" s="68">
        <f t="shared" si="159"/>
        <v>171</v>
      </c>
      <c r="B167" s="18">
        <f>'Ohio Intensities'!B167</f>
        <v>0.53359587380703477</v>
      </c>
      <c r="C167" s="17">
        <f>Design!$I$24*'Area A'!B167*Design!$I$23</f>
        <v>0.91778490294810033</v>
      </c>
      <c r="D167" s="18">
        <v>0</v>
      </c>
      <c r="E167" s="18">
        <v>0</v>
      </c>
      <c r="F167" s="18">
        <f>Design!$I$22</f>
        <v>10</v>
      </c>
      <c r="G167" s="18">
        <f t="shared" si="162"/>
        <v>0.91778490294810033</v>
      </c>
      <c r="H167" s="18">
        <f t="shared" si="163"/>
        <v>171</v>
      </c>
      <c r="I167" s="18">
        <f t="shared" si="164"/>
        <v>0.91778490294810033</v>
      </c>
      <c r="J167" s="18">
        <f t="shared" si="165"/>
        <v>181</v>
      </c>
      <c r="K167" s="18">
        <v>0</v>
      </c>
      <c r="L167" s="18" t="str">
        <f t="shared" si="220"/>
        <v>N/A</v>
      </c>
      <c r="M167" s="18">
        <f t="shared" si="166"/>
        <v>-9.1778490294810028E-2</v>
      </c>
      <c r="N167" s="16">
        <f t="shared" si="167"/>
        <v>16.611906743360617</v>
      </c>
      <c r="O167" s="17">
        <f>(Design!$N$67-'Area A'!N167)/'Area A'!M167</f>
        <v>158.66361166527139</v>
      </c>
      <c r="P167" s="18">
        <v>0</v>
      </c>
      <c r="Q167" s="18">
        <v>0</v>
      </c>
      <c r="R167" s="18">
        <f t="shared" si="168"/>
        <v>158.66361166527139</v>
      </c>
      <c r="S167" s="18">
        <f t="shared" si="221"/>
        <v>171</v>
      </c>
      <c r="T167" s="18">
        <f>Design!$N$67</f>
        <v>2.0499999999999998</v>
      </c>
      <c r="U167" s="18">
        <f t="shared" si="240"/>
        <v>181</v>
      </c>
      <c r="V167" s="18">
        <v>0</v>
      </c>
      <c r="W167" s="16">
        <f t="shared" si="222"/>
        <v>11131.499999999998</v>
      </c>
      <c r="X167" s="19" t="str">
        <f t="shared" si="223"/>
        <v>N/A</v>
      </c>
      <c r="Y167" s="68">
        <f t="shared" si="241"/>
        <v>171</v>
      </c>
      <c r="Z167" s="18">
        <f>'Ohio Intensities'!F167</f>
        <v>0.68228521710730405</v>
      </c>
      <c r="AA167" s="17">
        <f>Design!$I$24*'Area A'!Z167*Design!$I$23</f>
        <v>1.1735305734245638</v>
      </c>
      <c r="AB167" s="18">
        <v>0</v>
      </c>
      <c r="AC167" s="18">
        <v>0</v>
      </c>
      <c r="AD167" s="18">
        <f>Design!$I$22</f>
        <v>10</v>
      </c>
      <c r="AE167" s="18">
        <f t="shared" si="169"/>
        <v>1.1735305734245638</v>
      </c>
      <c r="AF167" s="18">
        <f t="shared" si="170"/>
        <v>171</v>
      </c>
      <c r="AG167" s="18">
        <f t="shared" si="171"/>
        <v>1.1735305734245638</v>
      </c>
      <c r="AH167" s="18">
        <f t="shared" si="172"/>
        <v>181</v>
      </c>
      <c r="AI167" s="18">
        <v>0</v>
      </c>
      <c r="AJ167" s="18" t="str">
        <f t="shared" si="224"/>
        <v>N/A</v>
      </c>
      <c r="AK167" s="18">
        <f t="shared" si="173"/>
        <v>-0.11735305734245638</v>
      </c>
      <c r="AL167" s="16">
        <f t="shared" si="174"/>
        <v>21.240903378984605</v>
      </c>
      <c r="AM167" s="17">
        <f>(Design!$N$68-'Area A'!AL167)/'Area A'!AK167</f>
        <v>159.69676294240404</v>
      </c>
      <c r="AN167" s="18">
        <v>0</v>
      </c>
      <c r="AO167" s="18">
        <v>0</v>
      </c>
      <c r="AP167" s="18">
        <f t="shared" si="175"/>
        <v>159.69676294240404</v>
      </c>
      <c r="AQ167" s="18">
        <f t="shared" si="225"/>
        <v>171</v>
      </c>
      <c r="AR167" s="18">
        <f>Design!$N$68</f>
        <v>2.5</v>
      </c>
      <c r="AS167" s="18">
        <f t="shared" si="176"/>
        <v>181</v>
      </c>
      <c r="AT167" s="18">
        <v>0</v>
      </c>
      <c r="AU167" s="16">
        <f t="shared" si="226"/>
        <v>13575</v>
      </c>
      <c r="AV167" s="19" t="str">
        <f t="shared" si="227"/>
        <v>N/A</v>
      </c>
      <c r="AW167" s="68">
        <f t="shared" si="177"/>
        <v>171</v>
      </c>
      <c r="AX167" s="18">
        <f>'Ohio Intensities'!J167</f>
        <v>0.80229045714376801</v>
      </c>
      <c r="AY167" s="17">
        <f>Design!$I$24*'Area A'!AX167*Design!$I$23</f>
        <v>1.3799395862872819</v>
      </c>
      <c r="AZ167" s="18">
        <v>0</v>
      </c>
      <c r="BA167" s="18">
        <v>0</v>
      </c>
      <c r="BB167" s="18">
        <f>Design!$I$22</f>
        <v>10</v>
      </c>
      <c r="BC167" s="18">
        <f t="shared" si="178"/>
        <v>1.3799395862872819</v>
      </c>
      <c r="BD167" s="18">
        <f t="shared" si="179"/>
        <v>171</v>
      </c>
      <c r="BE167" s="18">
        <f t="shared" si="180"/>
        <v>1.3799395862872819</v>
      </c>
      <c r="BF167" s="18">
        <f t="shared" si="181"/>
        <v>181</v>
      </c>
      <c r="BG167" s="18">
        <v>0</v>
      </c>
      <c r="BH167" s="18" t="str">
        <f t="shared" si="228"/>
        <v>N/A</v>
      </c>
      <c r="BI167" s="18">
        <f t="shared" si="182"/>
        <v>-0.13799395862872818</v>
      </c>
      <c r="BJ167" s="16">
        <f t="shared" si="183"/>
        <v>24.9769065117998</v>
      </c>
      <c r="BK167" s="17">
        <f>(Design!$N$69-'Area A'!BJ167)/'Area A'!BI167</f>
        <v>160.3469219354167</v>
      </c>
      <c r="BL167" s="18">
        <v>0</v>
      </c>
      <c r="BM167" s="18">
        <v>0</v>
      </c>
      <c r="BN167" s="18">
        <f t="shared" si="184"/>
        <v>160.3469219354167</v>
      </c>
      <c r="BO167" s="18">
        <f t="shared" si="229"/>
        <v>171</v>
      </c>
      <c r="BP167" s="18">
        <f>Design!$N$69</f>
        <v>2.85</v>
      </c>
      <c r="BQ167" s="18">
        <f t="shared" si="185"/>
        <v>181</v>
      </c>
      <c r="BR167" s="18">
        <v>0</v>
      </c>
      <c r="BS167" s="16">
        <f t="shared" si="186"/>
        <v>15475.5</v>
      </c>
      <c r="BT167" s="19" t="str">
        <f t="shared" si="230"/>
        <v>N/A</v>
      </c>
      <c r="BU167" s="68">
        <f t="shared" si="187"/>
        <v>171</v>
      </c>
      <c r="BV167" s="18">
        <f>'Ohio Intensities'!N167</f>
        <v>0.97743204224080071</v>
      </c>
      <c r="BW167" s="17">
        <f>Design!$I$24*'Area A'!BV167*Design!$I$23</f>
        <v>1.6811831126541783</v>
      </c>
      <c r="BX167" s="18">
        <v>0</v>
      </c>
      <c r="BY167" s="18">
        <v>0</v>
      </c>
      <c r="BZ167" s="18">
        <f>Design!$I$22</f>
        <v>10</v>
      </c>
      <c r="CA167" s="18">
        <f t="shared" si="188"/>
        <v>1.6811831126541783</v>
      </c>
      <c r="CB167" s="18">
        <f t="shared" si="189"/>
        <v>171</v>
      </c>
      <c r="CC167" s="18">
        <f t="shared" si="190"/>
        <v>1.6811831126541783</v>
      </c>
      <c r="CD167" s="18">
        <f t="shared" si="191"/>
        <v>181</v>
      </c>
      <c r="CE167" s="18">
        <v>0</v>
      </c>
      <c r="CF167" s="18" t="str">
        <f t="shared" si="231"/>
        <v>N/A</v>
      </c>
      <c r="CG167" s="18">
        <f t="shared" si="192"/>
        <v>-0.16811831126541782</v>
      </c>
      <c r="CH167" s="16">
        <f t="shared" si="193"/>
        <v>30.429414339040626</v>
      </c>
      <c r="CI167" s="17">
        <f>(Design!$N$70-'Area A'!CH167)/'Area A'!CG167</f>
        <v>164.04765270036202</v>
      </c>
      <c r="CJ167" s="18">
        <v>0</v>
      </c>
      <c r="CK167" s="18">
        <v>0</v>
      </c>
      <c r="CL167" s="18">
        <f t="shared" si="194"/>
        <v>164.04765270036202</v>
      </c>
      <c r="CM167" s="18">
        <f t="shared" si="232"/>
        <v>171</v>
      </c>
      <c r="CN167" s="18">
        <f>Design!$N$70</f>
        <v>2.85</v>
      </c>
      <c r="CO167" s="18">
        <f t="shared" si="195"/>
        <v>181</v>
      </c>
      <c r="CP167" s="18">
        <v>0</v>
      </c>
      <c r="CQ167" s="16">
        <f t="shared" si="196"/>
        <v>15475.5</v>
      </c>
      <c r="CR167" s="19" t="str">
        <f t="shared" si="233"/>
        <v>N/A</v>
      </c>
      <c r="CS167" s="68">
        <f t="shared" si="197"/>
        <v>171</v>
      </c>
      <c r="CT167" s="18">
        <f>'Ohio Intensities'!R167</f>
        <v>1.1237497129812382</v>
      </c>
      <c r="CU167" s="17">
        <f>Design!$I$24*'Area A'!CT167*Design!$I$23</f>
        <v>1.9328495063277309</v>
      </c>
      <c r="CV167" s="18">
        <v>0</v>
      </c>
      <c r="CW167" s="18">
        <v>0</v>
      </c>
      <c r="CX167" s="18">
        <f>Design!$I$22</f>
        <v>10</v>
      </c>
      <c r="CY167" s="18">
        <f t="shared" si="198"/>
        <v>1.9328495063277309</v>
      </c>
      <c r="CZ167" s="18">
        <f t="shared" si="199"/>
        <v>171</v>
      </c>
      <c r="DA167" s="18">
        <f t="shared" si="200"/>
        <v>1.9328495063277309</v>
      </c>
      <c r="DB167" s="18">
        <f t="shared" si="201"/>
        <v>181</v>
      </c>
      <c r="DC167" s="18">
        <v>0</v>
      </c>
      <c r="DD167" s="18" t="str">
        <f t="shared" si="234"/>
        <v>N/A</v>
      </c>
      <c r="DE167" s="18">
        <f t="shared" si="202"/>
        <v>-0.19328495063277309</v>
      </c>
      <c r="DF167" s="16">
        <f t="shared" si="203"/>
        <v>34.984576064531936</v>
      </c>
      <c r="DG167" s="17">
        <f>(Design!$N$71-'Area A'!DF167)/'Area A'!DE167</f>
        <v>166.25493065719957</v>
      </c>
      <c r="DH167" s="18">
        <v>0</v>
      </c>
      <c r="DI167" s="18">
        <v>0</v>
      </c>
      <c r="DJ167" s="18">
        <f t="shared" si="204"/>
        <v>166.25493065719957</v>
      </c>
      <c r="DK167" s="18">
        <f t="shared" si="235"/>
        <v>171</v>
      </c>
      <c r="DL167" s="18">
        <f>Design!$N$71</f>
        <v>2.85</v>
      </c>
      <c r="DM167" s="18">
        <f t="shared" si="205"/>
        <v>181</v>
      </c>
      <c r="DN167" s="18">
        <v>0</v>
      </c>
      <c r="DO167" s="16">
        <f t="shared" si="206"/>
        <v>15475.5</v>
      </c>
      <c r="DP167" s="19" t="str">
        <f t="shared" si="236"/>
        <v>N/A</v>
      </c>
      <c r="DQ167" s="68">
        <f t="shared" si="207"/>
        <v>171</v>
      </c>
      <c r="DR167" s="18">
        <f>'Ohio Intensities'!V167</f>
        <v>1.2772992702300874</v>
      </c>
      <c r="DS167" s="17">
        <f>Design!$I$24*'Area A'!DR167*Design!$I$23</f>
        <v>2.1969547447957516</v>
      </c>
      <c r="DT167" s="18">
        <v>0</v>
      </c>
      <c r="DU167" s="18">
        <v>0</v>
      </c>
      <c r="DV167" s="18">
        <f>Design!$I$22</f>
        <v>10</v>
      </c>
      <c r="DW167" s="18">
        <f t="shared" si="208"/>
        <v>2.1969547447957516</v>
      </c>
      <c r="DX167" s="18">
        <f t="shared" si="209"/>
        <v>171</v>
      </c>
      <c r="DY167" s="18">
        <f t="shared" si="210"/>
        <v>2.1969547447957516</v>
      </c>
      <c r="DZ167" s="18">
        <f t="shared" si="211"/>
        <v>181</v>
      </c>
      <c r="EA167" s="18">
        <v>0</v>
      </c>
      <c r="EB167" s="18" t="str">
        <f t="shared" si="237"/>
        <v>N/A</v>
      </c>
      <c r="EC167" s="18">
        <f t="shared" si="212"/>
        <v>-0.21969547447957516</v>
      </c>
      <c r="ED167" s="16">
        <f t="shared" si="213"/>
        <v>39.764880880803105</v>
      </c>
      <c r="EE167" s="17">
        <f>(Design!$N$72-'Area A'!ED167)/'Area A'!EC167</f>
        <v>168.02749791841998</v>
      </c>
      <c r="EF167" s="18">
        <v>0</v>
      </c>
      <c r="EG167" s="18">
        <v>0</v>
      </c>
      <c r="EH167" s="18">
        <f t="shared" si="214"/>
        <v>168.02749791841998</v>
      </c>
      <c r="EI167" s="18">
        <f t="shared" si="238"/>
        <v>171</v>
      </c>
      <c r="EJ167" s="18">
        <f>Design!$N$72</f>
        <v>2.85</v>
      </c>
      <c r="EK167" s="18">
        <f t="shared" si="215"/>
        <v>181</v>
      </c>
      <c r="EL167" s="18">
        <v>0</v>
      </c>
      <c r="EM167" s="16">
        <f t="shared" si="216"/>
        <v>15475.5</v>
      </c>
      <c r="EN167" s="19" t="str">
        <f t="shared" si="239"/>
        <v>N/A</v>
      </c>
      <c r="EO167" s="19">
        <f t="shared" si="217"/>
        <v>171</v>
      </c>
    </row>
    <row r="168" spans="1:145" x14ac:dyDescent="0.25">
      <c r="A168" s="68">
        <f t="shared" si="159"/>
        <v>172</v>
      </c>
      <c r="B168" s="18">
        <f>'Ohio Intensities'!B168</f>
        <v>0.53106251599542476</v>
      </c>
      <c r="C168" s="17">
        <f>Design!$I$24*'Area A'!B168*Design!$I$23</f>
        <v>0.91342752751213119</v>
      </c>
      <c r="D168" s="18">
        <v>0</v>
      </c>
      <c r="E168" s="18">
        <v>0</v>
      </c>
      <c r="F168" s="18">
        <f>Design!$I$22</f>
        <v>10</v>
      </c>
      <c r="G168" s="18">
        <f t="shared" si="162"/>
        <v>0.91342752751213119</v>
      </c>
      <c r="H168" s="18">
        <f t="shared" si="163"/>
        <v>172</v>
      </c>
      <c r="I168" s="18">
        <f t="shared" si="164"/>
        <v>0.91342752751213119</v>
      </c>
      <c r="J168" s="18">
        <f t="shared" si="165"/>
        <v>182</v>
      </c>
      <c r="K168" s="18">
        <v>0</v>
      </c>
      <c r="L168" s="18" t="str">
        <f t="shared" si="220"/>
        <v>N/A</v>
      </c>
      <c r="M168" s="18">
        <f t="shared" si="166"/>
        <v>-9.1342752751213119E-2</v>
      </c>
      <c r="N168" s="16">
        <f t="shared" si="167"/>
        <v>16.624381000720788</v>
      </c>
      <c r="O168" s="17">
        <f>(Design!$N$67-'Area A'!N168)/'Area A'!M168</f>
        <v>159.55705911794109</v>
      </c>
      <c r="P168" s="18">
        <v>0</v>
      </c>
      <c r="Q168" s="18">
        <v>0</v>
      </c>
      <c r="R168" s="18">
        <f t="shared" si="168"/>
        <v>159.55705911794109</v>
      </c>
      <c r="S168" s="18">
        <f t="shared" si="221"/>
        <v>172</v>
      </c>
      <c r="T168" s="18">
        <f>Design!$N$67</f>
        <v>2.0499999999999998</v>
      </c>
      <c r="U168" s="18">
        <f t="shared" si="240"/>
        <v>182</v>
      </c>
      <c r="V168" s="18">
        <v>0</v>
      </c>
      <c r="W168" s="16">
        <f t="shared" si="222"/>
        <v>11192.999999999998</v>
      </c>
      <c r="X168" s="19" t="str">
        <f t="shared" si="223"/>
        <v>N/A</v>
      </c>
      <c r="Y168" s="68">
        <f t="shared" si="241"/>
        <v>172</v>
      </c>
      <c r="Z168" s="18">
        <f>'Ohio Intensities'!F168</f>
        <v>0.67909804252678108</v>
      </c>
      <c r="AA168" s="17">
        <f>Design!$I$24*'Area A'!Z168*Design!$I$23</f>
        <v>1.1680486331460642</v>
      </c>
      <c r="AB168" s="18">
        <v>0</v>
      </c>
      <c r="AC168" s="18">
        <v>0</v>
      </c>
      <c r="AD168" s="18">
        <f>Design!$I$22</f>
        <v>10</v>
      </c>
      <c r="AE168" s="18">
        <f t="shared" si="169"/>
        <v>1.1680486331460642</v>
      </c>
      <c r="AF168" s="18">
        <f t="shared" si="170"/>
        <v>172</v>
      </c>
      <c r="AG168" s="18">
        <f t="shared" si="171"/>
        <v>1.1680486331460642</v>
      </c>
      <c r="AH168" s="18">
        <f t="shared" si="172"/>
        <v>182</v>
      </c>
      <c r="AI168" s="18">
        <v>0</v>
      </c>
      <c r="AJ168" s="18" t="str">
        <f t="shared" si="224"/>
        <v>N/A</v>
      </c>
      <c r="AK168" s="18">
        <f t="shared" si="173"/>
        <v>-0.11680486331460642</v>
      </c>
      <c r="AL168" s="16">
        <f t="shared" si="174"/>
        <v>21.258485123258367</v>
      </c>
      <c r="AM168" s="17">
        <f>(Design!$N$68-'Area A'!AL168)/'Area A'!AK168</f>
        <v>160.59678159747159</v>
      </c>
      <c r="AN168" s="18">
        <v>0</v>
      </c>
      <c r="AO168" s="18">
        <v>0</v>
      </c>
      <c r="AP168" s="18">
        <f t="shared" si="175"/>
        <v>160.59678159747159</v>
      </c>
      <c r="AQ168" s="18">
        <f t="shared" si="225"/>
        <v>172</v>
      </c>
      <c r="AR168" s="18">
        <f>Design!$N$68</f>
        <v>2.5</v>
      </c>
      <c r="AS168" s="18">
        <f t="shared" si="176"/>
        <v>182</v>
      </c>
      <c r="AT168" s="18">
        <v>0</v>
      </c>
      <c r="AU168" s="16">
        <f t="shared" si="226"/>
        <v>13650</v>
      </c>
      <c r="AV168" s="19" t="str">
        <f t="shared" si="227"/>
        <v>N/A</v>
      </c>
      <c r="AW168" s="68">
        <f t="shared" si="177"/>
        <v>172</v>
      </c>
      <c r="AX168" s="18">
        <f>'Ohio Intensities'!J168</f>
        <v>0.79859744728873927</v>
      </c>
      <c r="AY168" s="17">
        <f>Design!$I$24*'Area A'!AX168*Design!$I$23</f>
        <v>1.3735876093366324</v>
      </c>
      <c r="AZ168" s="18">
        <v>0</v>
      </c>
      <c r="BA168" s="18">
        <v>0</v>
      </c>
      <c r="BB168" s="18">
        <f>Design!$I$22</f>
        <v>10</v>
      </c>
      <c r="BC168" s="18">
        <f t="shared" si="178"/>
        <v>1.3735876093366324</v>
      </c>
      <c r="BD168" s="18">
        <f t="shared" si="179"/>
        <v>172</v>
      </c>
      <c r="BE168" s="18">
        <f t="shared" si="180"/>
        <v>1.3735876093366324</v>
      </c>
      <c r="BF168" s="18">
        <f t="shared" si="181"/>
        <v>182</v>
      </c>
      <c r="BG168" s="18">
        <v>0</v>
      </c>
      <c r="BH168" s="18" t="str">
        <f t="shared" si="228"/>
        <v>N/A</v>
      </c>
      <c r="BI168" s="18">
        <f t="shared" si="182"/>
        <v>-0.13735876093366323</v>
      </c>
      <c r="BJ168" s="16">
        <f t="shared" si="183"/>
        <v>24.999294489926708</v>
      </c>
      <c r="BK168" s="17">
        <f>(Design!$N$69-'Area A'!BJ168)/'Area A'!BI168</f>
        <v>161.25141446655599</v>
      </c>
      <c r="BL168" s="18">
        <v>0</v>
      </c>
      <c r="BM168" s="18">
        <v>0</v>
      </c>
      <c r="BN168" s="18">
        <f t="shared" si="184"/>
        <v>161.25141446655599</v>
      </c>
      <c r="BO168" s="18">
        <f t="shared" si="229"/>
        <v>172</v>
      </c>
      <c r="BP168" s="18">
        <f>Design!$N$69</f>
        <v>2.85</v>
      </c>
      <c r="BQ168" s="18">
        <f t="shared" si="185"/>
        <v>182</v>
      </c>
      <c r="BR168" s="18">
        <v>0</v>
      </c>
      <c r="BS168" s="16">
        <f t="shared" si="186"/>
        <v>15561.000000000002</v>
      </c>
      <c r="BT168" s="19" t="str">
        <f t="shared" si="230"/>
        <v>N/A</v>
      </c>
      <c r="BU168" s="68">
        <f t="shared" si="187"/>
        <v>172</v>
      </c>
      <c r="BV168" s="18">
        <f>'Ohio Intensities'!N168</f>
        <v>0.97309812082446945</v>
      </c>
      <c r="BW168" s="17">
        <f>Design!$I$24*'Area A'!BV168*Design!$I$23</f>
        <v>1.6737287678180885</v>
      </c>
      <c r="BX168" s="18">
        <v>0</v>
      </c>
      <c r="BY168" s="18">
        <v>0</v>
      </c>
      <c r="BZ168" s="18">
        <f>Design!$I$22</f>
        <v>10</v>
      </c>
      <c r="CA168" s="18">
        <f t="shared" si="188"/>
        <v>1.6737287678180885</v>
      </c>
      <c r="CB168" s="18">
        <f t="shared" si="189"/>
        <v>172</v>
      </c>
      <c r="CC168" s="18">
        <f t="shared" si="190"/>
        <v>1.6737287678180885</v>
      </c>
      <c r="CD168" s="18">
        <f t="shared" si="191"/>
        <v>182</v>
      </c>
      <c r="CE168" s="18">
        <v>0</v>
      </c>
      <c r="CF168" s="18" t="str">
        <f t="shared" si="231"/>
        <v>N/A</v>
      </c>
      <c r="CG168" s="18">
        <f t="shared" si="192"/>
        <v>-0.16737287678180884</v>
      </c>
      <c r="CH168" s="16">
        <f t="shared" si="193"/>
        <v>30.461863574289207</v>
      </c>
      <c r="CI168" s="17">
        <f>(Design!$N$70-'Area A'!CH168)/'Area A'!CG168</f>
        <v>164.9721514333811</v>
      </c>
      <c r="CJ168" s="18">
        <v>0</v>
      </c>
      <c r="CK168" s="18">
        <v>0</v>
      </c>
      <c r="CL168" s="18">
        <f t="shared" si="194"/>
        <v>164.9721514333811</v>
      </c>
      <c r="CM168" s="18">
        <f t="shared" si="232"/>
        <v>172</v>
      </c>
      <c r="CN168" s="18">
        <f>Design!$N$70</f>
        <v>2.85</v>
      </c>
      <c r="CO168" s="18">
        <f t="shared" si="195"/>
        <v>182</v>
      </c>
      <c r="CP168" s="18">
        <v>0</v>
      </c>
      <c r="CQ168" s="16">
        <f t="shared" si="196"/>
        <v>15561.000000000002</v>
      </c>
      <c r="CR168" s="19" t="str">
        <f t="shared" si="233"/>
        <v>N/A</v>
      </c>
      <c r="CS168" s="68">
        <f t="shared" si="197"/>
        <v>172</v>
      </c>
      <c r="CT168" s="18">
        <f>'Ohio Intensities'!R168</f>
        <v>1.1189382351081769</v>
      </c>
      <c r="CU168" s="17">
        <f>Design!$I$24*'Area A'!CT168*Design!$I$23</f>
        <v>1.9245737643860654</v>
      </c>
      <c r="CV168" s="18">
        <v>0</v>
      </c>
      <c r="CW168" s="18">
        <v>0</v>
      </c>
      <c r="CX168" s="18">
        <f>Design!$I$22</f>
        <v>10</v>
      </c>
      <c r="CY168" s="18">
        <f t="shared" si="198"/>
        <v>1.9245737643860654</v>
      </c>
      <c r="CZ168" s="18">
        <f t="shared" si="199"/>
        <v>172</v>
      </c>
      <c r="DA168" s="18">
        <f t="shared" si="200"/>
        <v>1.9245737643860654</v>
      </c>
      <c r="DB168" s="18">
        <f t="shared" si="201"/>
        <v>182</v>
      </c>
      <c r="DC168" s="18">
        <v>0</v>
      </c>
      <c r="DD168" s="18" t="str">
        <f t="shared" si="234"/>
        <v>N/A</v>
      </c>
      <c r="DE168" s="18">
        <f t="shared" si="202"/>
        <v>-0.19245737643860655</v>
      </c>
      <c r="DF168" s="16">
        <f t="shared" si="203"/>
        <v>35.027242511826394</v>
      </c>
      <c r="DG168" s="17">
        <f>(Design!$N$71-'Area A'!DF168)/'Area A'!DE168</f>
        <v>167.19152628629362</v>
      </c>
      <c r="DH168" s="18">
        <v>0</v>
      </c>
      <c r="DI168" s="18">
        <v>0</v>
      </c>
      <c r="DJ168" s="18">
        <f t="shared" si="204"/>
        <v>167.19152628629362</v>
      </c>
      <c r="DK168" s="18">
        <f t="shared" si="235"/>
        <v>172</v>
      </c>
      <c r="DL168" s="18">
        <f>Design!$N$71</f>
        <v>2.85</v>
      </c>
      <c r="DM168" s="18">
        <f t="shared" si="205"/>
        <v>182</v>
      </c>
      <c r="DN168" s="18">
        <v>0</v>
      </c>
      <c r="DO168" s="16">
        <f t="shared" si="206"/>
        <v>15561.000000000002</v>
      </c>
      <c r="DP168" s="19" t="str">
        <f t="shared" si="236"/>
        <v>N/A</v>
      </c>
      <c r="DQ168" s="68">
        <f t="shared" si="207"/>
        <v>172</v>
      </c>
      <c r="DR168" s="18">
        <f>'Ohio Intensities'!V168</f>
        <v>1.27201853475879</v>
      </c>
      <c r="DS168" s="17">
        <f>Design!$I$24*'Area A'!DR168*Design!$I$23</f>
        <v>2.1878718797851202</v>
      </c>
      <c r="DT168" s="18">
        <v>0</v>
      </c>
      <c r="DU168" s="18">
        <v>0</v>
      </c>
      <c r="DV168" s="18">
        <f>Design!$I$22</f>
        <v>10</v>
      </c>
      <c r="DW168" s="18">
        <f t="shared" si="208"/>
        <v>2.1878718797851202</v>
      </c>
      <c r="DX168" s="18">
        <f t="shared" si="209"/>
        <v>172</v>
      </c>
      <c r="DY168" s="18">
        <f t="shared" si="210"/>
        <v>2.1878718797851202</v>
      </c>
      <c r="DZ168" s="18">
        <f t="shared" si="211"/>
        <v>182</v>
      </c>
      <c r="EA168" s="18">
        <v>0</v>
      </c>
      <c r="EB168" s="18" t="str">
        <f t="shared" si="237"/>
        <v>N/A</v>
      </c>
      <c r="EC168" s="18">
        <f t="shared" si="212"/>
        <v>-0.21878718797851202</v>
      </c>
      <c r="ED168" s="16">
        <f t="shared" si="213"/>
        <v>39.819268212089185</v>
      </c>
      <c r="EE168" s="17">
        <f>(Design!$N$72-'Area A'!ED168)/'Area A'!EC168</f>
        <v>168.9736430805998</v>
      </c>
      <c r="EF168" s="18">
        <v>0</v>
      </c>
      <c r="EG168" s="18">
        <v>0</v>
      </c>
      <c r="EH168" s="18">
        <f t="shared" si="214"/>
        <v>168.9736430805998</v>
      </c>
      <c r="EI168" s="18">
        <f t="shared" si="238"/>
        <v>172</v>
      </c>
      <c r="EJ168" s="18">
        <f>Design!$N$72</f>
        <v>2.85</v>
      </c>
      <c r="EK168" s="18">
        <f t="shared" si="215"/>
        <v>182</v>
      </c>
      <c r="EL168" s="18">
        <v>0</v>
      </c>
      <c r="EM168" s="16">
        <f t="shared" si="216"/>
        <v>15561.000000000002</v>
      </c>
      <c r="EN168" s="19" t="str">
        <f t="shared" si="239"/>
        <v>N/A</v>
      </c>
      <c r="EO168" s="19">
        <f t="shared" si="217"/>
        <v>172</v>
      </c>
    </row>
    <row r="169" spans="1:145" x14ac:dyDescent="0.25">
      <c r="A169" s="68">
        <f t="shared" si="159"/>
        <v>173</v>
      </c>
      <c r="B169" s="18">
        <f>'Ohio Intensities'!B169</f>
        <v>0.52855504467817882</v>
      </c>
      <c r="C169" s="17">
        <f>Design!$I$24*'Area A'!B169*Design!$I$23</f>
        <v>0.90911467684646818</v>
      </c>
      <c r="D169" s="18">
        <v>0</v>
      </c>
      <c r="E169" s="18">
        <v>0</v>
      </c>
      <c r="F169" s="18">
        <f>Design!$I$22</f>
        <v>10</v>
      </c>
      <c r="G169" s="18">
        <f t="shared" si="162"/>
        <v>0.90911467684646818</v>
      </c>
      <c r="H169" s="18">
        <f t="shared" si="163"/>
        <v>173</v>
      </c>
      <c r="I169" s="18">
        <f t="shared" si="164"/>
        <v>0.90911467684646818</v>
      </c>
      <c r="J169" s="18">
        <f t="shared" si="165"/>
        <v>183</v>
      </c>
      <c r="K169" s="18">
        <v>0</v>
      </c>
      <c r="L169" s="18" t="str">
        <f t="shared" si="220"/>
        <v>N/A</v>
      </c>
      <c r="M169" s="18">
        <f t="shared" si="166"/>
        <v>-9.0911467684646821E-2</v>
      </c>
      <c r="N169" s="16">
        <f t="shared" si="167"/>
        <v>16.636798586290368</v>
      </c>
      <c r="O169" s="17">
        <f>(Design!$N$67-'Area A'!N169)/'Area A'!M169</f>
        <v>160.4505895437633</v>
      </c>
      <c r="P169" s="18">
        <v>0</v>
      </c>
      <c r="Q169" s="18">
        <v>0</v>
      </c>
      <c r="R169" s="18">
        <f t="shared" si="168"/>
        <v>160.4505895437633</v>
      </c>
      <c r="S169" s="18">
        <f t="shared" si="221"/>
        <v>173</v>
      </c>
      <c r="T169" s="18">
        <f>Design!$N$67</f>
        <v>2.0499999999999998</v>
      </c>
      <c r="U169" s="18">
        <f t="shared" si="240"/>
        <v>183</v>
      </c>
      <c r="V169" s="18">
        <v>0</v>
      </c>
      <c r="W169" s="16">
        <f t="shared" si="222"/>
        <v>11254.5</v>
      </c>
      <c r="X169" s="19" t="str">
        <f t="shared" si="223"/>
        <v>N/A</v>
      </c>
      <c r="Y169" s="68">
        <f t="shared" si="241"/>
        <v>173</v>
      </c>
      <c r="Z169" s="18">
        <f>'Ohio Intensities'!F169</f>
        <v>0.67594307458090297</v>
      </c>
      <c r="AA169" s="17">
        <f>Design!$I$24*'Area A'!Z169*Design!$I$23</f>
        <v>1.1626220882791538</v>
      </c>
      <c r="AB169" s="18">
        <v>0</v>
      </c>
      <c r="AC169" s="18">
        <v>0</v>
      </c>
      <c r="AD169" s="18">
        <f>Design!$I$22</f>
        <v>10</v>
      </c>
      <c r="AE169" s="18">
        <f t="shared" si="169"/>
        <v>1.1626220882791538</v>
      </c>
      <c r="AF169" s="18">
        <f t="shared" si="170"/>
        <v>173</v>
      </c>
      <c r="AG169" s="18">
        <f t="shared" si="171"/>
        <v>1.1626220882791538</v>
      </c>
      <c r="AH169" s="18">
        <f t="shared" si="172"/>
        <v>183</v>
      </c>
      <c r="AI169" s="18">
        <v>0</v>
      </c>
      <c r="AJ169" s="18" t="str">
        <f t="shared" si="224"/>
        <v>N/A</v>
      </c>
      <c r="AK169" s="18">
        <f t="shared" si="173"/>
        <v>-0.11626220882791538</v>
      </c>
      <c r="AL169" s="16">
        <f t="shared" si="174"/>
        <v>21.275984215508515</v>
      </c>
      <c r="AM169" s="17">
        <f>(Design!$N$68-'Area A'!AL169)/'Area A'!AK169</f>
        <v>161.49688196015305</v>
      </c>
      <c r="AN169" s="18">
        <v>0</v>
      </c>
      <c r="AO169" s="18">
        <v>0</v>
      </c>
      <c r="AP169" s="18">
        <f t="shared" si="175"/>
        <v>161.49688196015305</v>
      </c>
      <c r="AQ169" s="18">
        <f t="shared" si="225"/>
        <v>173</v>
      </c>
      <c r="AR169" s="18">
        <f>Design!$N$68</f>
        <v>2.5</v>
      </c>
      <c r="AS169" s="18">
        <f t="shared" si="176"/>
        <v>183</v>
      </c>
      <c r="AT169" s="18">
        <v>0</v>
      </c>
      <c r="AU169" s="16">
        <f t="shared" si="226"/>
        <v>13725</v>
      </c>
      <c r="AV169" s="19" t="str">
        <f t="shared" si="227"/>
        <v>N/A</v>
      </c>
      <c r="AW169" s="68">
        <f t="shared" si="177"/>
        <v>173</v>
      </c>
      <c r="AX169" s="18">
        <f>'Ohio Intensities'!J169</f>
        <v>0.79494142359470432</v>
      </c>
      <c r="AY169" s="17">
        <f>Design!$I$24*'Area A'!AX169*Design!$I$23</f>
        <v>1.3672992485828923</v>
      </c>
      <c r="AZ169" s="18">
        <v>0</v>
      </c>
      <c r="BA169" s="18">
        <v>0</v>
      </c>
      <c r="BB169" s="18">
        <f>Design!$I$22</f>
        <v>10</v>
      </c>
      <c r="BC169" s="18">
        <f t="shared" si="178"/>
        <v>1.3672992485828923</v>
      </c>
      <c r="BD169" s="18">
        <f t="shared" si="179"/>
        <v>173</v>
      </c>
      <c r="BE169" s="18">
        <f t="shared" si="180"/>
        <v>1.3672992485828923</v>
      </c>
      <c r="BF169" s="18">
        <f t="shared" si="181"/>
        <v>183</v>
      </c>
      <c r="BG169" s="18">
        <v>0</v>
      </c>
      <c r="BH169" s="18" t="str">
        <f t="shared" si="228"/>
        <v>N/A</v>
      </c>
      <c r="BI169" s="18">
        <f t="shared" si="182"/>
        <v>-0.13672992485828922</v>
      </c>
      <c r="BJ169" s="16">
        <f t="shared" si="183"/>
        <v>25.021576249066928</v>
      </c>
      <c r="BK169" s="17">
        <f>(Design!$N$69-'Area A'!BJ169)/'Area A'!BI169</f>
        <v>162.1559894225509</v>
      </c>
      <c r="BL169" s="18">
        <v>0</v>
      </c>
      <c r="BM169" s="18">
        <v>0</v>
      </c>
      <c r="BN169" s="18">
        <f t="shared" si="184"/>
        <v>162.1559894225509</v>
      </c>
      <c r="BO169" s="18">
        <f t="shared" si="229"/>
        <v>173</v>
      </c>
      <c r="BP169" s="18">
        <f>Design!$N$69</f>
        <v>2.85</v>
      </c>
      <c r="BQ169" s="18">
        <f t="shared" si="185"/>
        <v>183</v>
      </c>
      <c r="BR169" s="18">
        <v>0</v>
      </c>
      <c r="BS169" s="16">
        <f t="shared" si="186"/>
        <v>15646.499999999998</v>
      </c>
      <c r="BT169" s="19" t="str">
        <f t="shared" si="230"/>
        <v>N/A</v>
      </c>
      <c r="BU169" s="68">
        <f t="shared" si="187"/>
        <v>173</v>
      </c>
      <c r="BV169" s="18">
        <f>'Ohio Intensities'!N169</f>
        <v>0.96880687753364403</v>
      </c>
      <c r="BW169" s="17">
        <f>Design!$I$24*'Area A'!BV169*Design!$I$23</f>
        <v>1.6663478293578688</v>
      </c>
      <c r="BX169" s="18">
        <v>0</v>
      </c>
      <c r="BY169" s="18">
        <v>0</v>
      </c>
      <c r="BZ169" s="18">
        <f>Design!$I$22</f>
        <v>10</v>
      </c>
      <c r="CA169" s="18">
        <f t="shared" si="188"/>
        <v>1.6663478293578688</v>
      </c>
      <c r="CB169" s="18">
        <f t="shared" si="189"/>
        <v>173</v>
      </c>
      <c r="CC169" s="18">
        <f t="shared" si="190"/>
        <v>1.6663478293578688</v>
      </c>
      <c r="CD169" s="18">
        <f t="shared" si="191"/>
        <v>183</v>
      </c>
      <c r="CE169" s="18">
        <v>0</v>
      </c>
      <c r="CF169" s="18" t="str">
        <f t="shared" si="231"/>
        <v>N/A</v>
      </c>
      <c r="CG169" s="18">
        <f t="shared" si="192"/>
        <v>-0.16663478293578687</v>
      </c>
      <c r="CH169" s="16">
        <f t="shared" si="193"/>
        <v>30.494165277248996</v>
      </c>
      <c r="CI169" s="17">
        <f>(Design!$N$70-'Area A'!CH169)/'Area A'!CG169</f>
        <v>165.89672810329006</v>
      </c>
      <c r="CJ169" s="18">
        <v>0</v>
      </c>
      <c r="CK169" s="18">
        <v>0</v>
      </c>
      <c r="CL169" s="18">
        <f t="shared" si="194"/>
        <v>165.89672810329006</v>
      </c>
      <c r="CM169" s="18">
        <f t="shared" si="232"/>
        <v>173</v>
      </c>
      <c r="CN169" s="18">
        <f>Design!$N$70</f>
        <v>2.85</v>
      </c>
      <c r="CO169" s="18">
        <f t="shared" si="195"/>
        <v>183</v>
      </c>
      <c r="CP169" s="18">
        <v>0</v>
      </c>
      <c r="CQ169" s="16">
        <f t="shared" si="196"/>
        <v>15646.500000000002</v>
      </c>
      <c r="CR169" s="19" t="str">
        <f t="shared" si="233"/>
        <v>N/A</v>
      </c>
      <c r="CS169" s="68">
        <f t="shared" si="197"/>
        <v>173</v>
      </c>
      <c r="CT169" s="18">
        <f>'Ohio Intensities'!R169</f>
        <v>1.1141734465173667</v>
      </c>
      <c r="CU169" s="17">
        <f>Design!$I$24*'Area A'!CT169*Design!$I$23</f>
        <v>1.9163783280098721</v>
      </c>
      <c r="CV169" s="18">
        <v>0</v>
      </c>
      <c r="CW169" s="18">
        <v>0</v>
      </c>
      <c r="CX169" s="18">
        <f>Design!$I$22</f>
        <v>10</v>
      </c>
      <c r="CY169" s="18">
        <f t="shared" si="198"/>
        <v>1.9163783280098721</v>
      </c>
      <c r="CZ169" s="18">
        <f t="shared" si="199"/>
        <v>173</v>
      </c>
      <c r="DA169" s="18">
        <f t="shared" si="200"/>
        <v>1.9163783280098721</v>
      </c>
      <c r="DB169" s="18">
        <f t="shared" si="201"/>
        <v>183</v>
      </c>
      <c r="DC169" s="18">
        <v>0</v>
      </c>
      <c r="DD169" s="18" t="str">
        <f t="shared" si="234"/>
        <v>N/A</v>
      </c>
      <c r="DE169" s="18">
        <f t="shared" si="202"/>
        <v>-0.1916378328009872</v>
      </c>
      <c r="DF169" s="16">
        <f t="shared" si="203"/>
        <v>35.069723402580657</v>
      </c>
      <c r="DG169" s="17">
        <f>(Design!$N$71-'Area A'!DF169)/'Area A'!DE169</f>
        <v>168.12819750492753</v>
      </c>
      <c r="DH169" s="18">
        <v>0</v>
      </c>
      <c r="DI169" s="18">
        <v>0</v>
      </c>
      <c r="DJ169" s="18">
        <f t="shared" si="204"/>
        <v>168.12819750492753</v>
      </c>
      <c r="DK169" s="18">
        <f t="shared" si="235"/>
        <v>173</v>
      </c>
      <c r="DL169" s="18">
        <f>Design!$N$71</f>
        <v>2.85</v>
      </c>
      <c r="DM169" s="18">
        <f t="shared" si="205"/>
        <v>183</v>
      </c>
      <c r="DN169" s="18">
        <v>0</v>
      </c>
      <c r="DO169" s="16">
        <f t="shared" si="206"/>
        <v>15646.500000000002</v>
      </c>
      <c r="DP169" s="19" t="str">
        <f t="shared" si="236"/>
        <v>N/A</v>
      </c>
      <c r="DQ169" s="68">
        <f t="shared" si="207"/>
        <v>173</v>
      </c>
      <c r="DR169" s="18">
        <f>'Ohio Intensities'!V169</f>
        <v>1.2667883095785455</v>
      </c>
      <c r="DS169" s="17">
        <f>Design!$I$24*'Area A'!DR169*Design!$I$23</f>
        <v>2.1788758924750997</v>
      </c>
      <c r="DT169" s="18">
        <v>0</v>
      </c>
      <c r="DU169" s="18">
        <v>0</v>
      </c>
      <c r="DV169" s="18">
        <f>Design!$I$22</f>
        <v>10</v>
      </c>
      <c r="DW169" s="18">
        <f t="shared" si="208"/>
        <v>2.1788758924750997</v>
      </c>
      <c r="DX169" s="18">
        <f t="shared" si="209"/>
        <v>173</v>
      </c>
      <c r="DY169" s="18">
        <f t="shared" si="210"/>
        <v>2.1788758924750997</v>
      </c>
      <c r="DZ169" s="18">
        <f t="shared" si="211"/>
        <v>183</v>
      </c>
      <c r="EA169" s="18">
        <v>0</v>
      </c>
      <c r="EB169" s="18" t="str">
        <f t="shared" si="237"/>
        <v>N/A</v>
      </c>
      <c r="EC169" s="18">
        <f t="shared" si="212"/>
        <v>-0.21788758924750998</v>
      </c>
      <c r="ED169" s="16">
        <f t="shared" si="213"/>
        <v>39.873428832294323</v>
      </c>
      <c r="EE169" s="17">
        <f>(Design!$N$72-'Area A'!ED169)/'Area A'!EC169</f>
        <v>169.9198607876535</v>
      </c>
      <c r="EF169" s="18">
        <v>0</v>
      </c>
      <c r="EG169" s="18">
        <v>0</v>
      </c>
      <c r="EH169" s="18">
        <f t="shared" si="214"/>
        <v>169.9198607876535</v>
      </c>
      <c r="EI169" s="18">
        <f t="shared" si="238"/>
        <v>173</v>
      </c>
      <c r="EJ169" s="18">
        <f>Design!$N$72</f>
        <v>2.85</v>
      </c>
      <c r="EK169" s="18">
        <f t="shared" si="215"/>
        <v>183</v>
      </c>
      <c r="EL169" s="18">
        <v>0</v>
      </c>
      <c r="EM169" s="16">
        <f t="shared" si="216"/>
        <v>15646.500000000002</v>
      </c>
      <c r="EN169" s="19" t="str">
        <f t="shared" si="239"/>
        <v>N/A</v>
      </c>
      <c r="EO169" s="19">
        <f t="shared" si="217"/>
        <v>173</v>
      </c>
    </row>
    <row r="170" spans="1:145" x14ac:dyDescent="0.25">
      <c r="A170" s="68">
        <f t="shared" si="159"/>
        <v>174</v>
      </c>
      <c r="B170" s="18">
        <f>'Ohio Intensities'!B170</f>
        <v>0.52607305527545267</v>
      </c>
      <c r="C170" s="17">
        <f>Design!$I$24*'Area A'!B170*Design!$I$23</f>
        <v>0.90484565507377912</v>
      </c>
      <c r="D170" s="18">
        <v>0</v>
      </c>
      <c r="E170" s="18">
        <v>0</v>
      </c>
      <c r="F170" s="18">
        <f>Design!$I$22</f>
        <v>10</v>
      </c>
      <c r="G170" s="18">
        <f t="shared" si="162"/>
        <v>0.90484565507377912</v>
      </c>
      <c r="H170" s="18">
        <f t="shared" si="163"/>
        <v>174</v>
      </c>
      <c r="I170" s="18">
        <f t="shared" si="164"/>
        <v>0.90484565507377912</v>
      </c>
      <c r="J170" s="18">
        <f t="shared" si="165"/>
        <v>184</v>
      </c>
      <c r="K170" s="18">
        <v>0</v>
      </c>
      <c r="L170" s="18" t="str">
        <f t="shared" si="220"/>
        <v>N/A</v>
      </c>
      <c r="M170" s="18">
        <f t="shared" si="166"/>
        <v>-9.0484565507377906E-2</v>
      </c>
      <c r="N170" s="16">
        <f t="shared" si="167"/>
        <v>16.649160053357534</v>
      </c>
      <c r="O170" s="17">
        <f>(Design!$N$67-'Area A'!N170)/'Area A'!M170</f>
        <v>161.3442024227563</v>
      </c>
      <c r="P170" s="18">
        <v>0</v>
      </c>
      <c r="Q170" s="18">
        <v>0</v>
      </c>
      <c r="R170" s="18">
        <f t="shared" si="168"/>
        <v>161.3442024227563</v>
      </c>
      <c r="S170" s="18">
        <f t="shared" si="221"/>
        <v>174</v>
      </c>
      <c r="T170" s="18">
        <f>Design!$N$67</f>
        <v>2.0499999999999998</v>
      </c>
      <c r="U170" s="18">
        <f t="shared" si="240"/>
        <v>184</v>
      </c>
      <c r="V170" s="18">
        <v>0</v>
      </c>
      <c r="W170" s="16">
        <f t="shared" si="222"/>
        <v>11316</v>
      </c>
      <c r="X170" s="19" t="str">
        <f t="shared" si="223"/>
        <v>N/A</v>
      </c>
      <c r="Y170" s="68">
        <f t="shared" si="241"/>
        <v>174</v>
      </c>
      <c r="Z170" s="18">
        <f>'Ohio Intensities'!F170</f>
        <v>0.67281981471668151</v>
      </c>
      <c r="AA170" s="17">
        <f>Design!$I$24*'Area A'!Z170*Design!$I$23</f>
        <v>1.1572500813126929</v>
      </c>
      <c r="AB170" s="18">
        <v>0</v>
      </c>
      <c r="AC170" s="18">
        <v>0</v>
      </c>
      <c r="AD170" s="18">
        <f>Design!$I$22</f>
        <v>10</v>
      </c>
      <c r="AE170" s="18">
        <f t="shared" si="169"/>
        <v>1.1572500813126929</v>
      </c>
      <c r="AF170" s="18">
        <f t="shared" si="170"/>
        <v>174</v>
      </c>
      <c r="AG170" s="18">
        <f t="shared" si="171"/>
        <v>1.1572500813126929</v>
      </c>
      <c r="AH170" s="18">
        <f t="shared" si="172"/>
        <v>184</v>
      </c>
      <c r="AI170" s="18">
        <v>0</v>
      </c>
      <c r="AJ170" s="18" t="str">
        <f t="shared" si="224"/>
        <v>N/A</v>
      </c>
      <c r="AK170" s="18">
        <f t="shared" si="173"/>
        <v>-0.11572500813126929</v>
      </c>
      <c r="AL170" s="16">
        <f t="shared" si="174"/>
        <v>21.29340149615355</v>
      </c>
      <c r="AM170" s="17">
        <f>(Design!$N$68-'Area A'!AL170)/'Area A'!AK170</f>
        <v>162.39706351833479</v>
      </c>
      <c r="AN170" s="18">
        <v>0</v>
      </c>
      <c r="AO170" s="18">
        <v>0</v>
      </c>
      <c r="AP170" s="18">
        <f t="shared" si="175"/>
        <v>162.39706351833479</v>
      </c>
      <c r="AQ170" s="18">
        <f t="shared" si="225"/>
        <v>174</v>
      </c>
      <c r="AR170" s="18">
        <f>Design!$N$68</f>
        <v>2.5</v>
      </c>
      <c r="AS170" s="18">
        <f t="shared" si="176"/>
        <v>184</v>
      </c>
      <c r="AT170" s="18">
        <v>0</v>
      </c>
      <c r="AU170" s="16">
        <f t="shared" si="226"/>
        <v>13800</v>
      </c>
      <c r="AV170" s="19" t="str">
        <f t="shared" si="227"/>
        <v>N/A</v>
      </c>
      <c r="AW170" s="68">
        <f t="shared" si="177"/>
        <v>174</v>
      </c>
      <c r="AX170" s="18">
        <f>'Ohio Intensities'!J170</f>
        <v>0.79132181763067688</v>
      </c>
      <c r="AY170" s="17">
        <f>Design!$I$24*'Area A'!AX170*Design!$I$23</f>
        <v>1.3610735263247651</v>
      </c>
      <c r="AZ170" s="18">
        <v>0</v>
      </c>
      <c r="BA170" s="18">
        <v>0</v>
      </c>
      <c r="BB170" s="18">
        <f>Design!$I$22</f>
        <v>10</v>
      </c>
      <c r="BC170" s="18">
        <f t="shared" si="178"/>
        <v>1.3610735263247651</v>
      </c>
      <c r="BD170" s="18">
        <f t="shared" si="179"/>
        <v>174</v>
      </c>
      <c r="BE170" s="18">
        <f t="shared" si="180"/>
        <v>1.3610735263247651</v>
      </c>
      <c r="BF170" s="18">
        <f t="shared" si="181"/>
        <v>184</v>
      </c>
      <c r="BG170" s="18">
        <v>0</v>
      </c>
      <c r="BH170" s="18" t="str">
        <f t="shared" si="228"/>
        <v>N/A</v>
      </c>
      <c r="BI170" s="18">
        <f t="shared" si="182"/>
        <v>-0.1361073526324765</v>
      </c>
      <c r="BJ170" s="16">
        <f t="shared" si="183"/>
        <v>25.043752884375678</v>
      </c>
      <c r="BK170" s="17">
        <f>(Design!$N$69-'Area A'!BJ170)/'Area A'!BI170</f>
        <v>163.06064628487997</v>
      </c>
      <c r="BL170" s="18">
        <v>0</v>
      </c>
      <c r="BM170" s="18">
        <v>0</v>
      </c>
      <c r="BN170" s="18">
        <f t="shared" si="184"/>
        <v>163.06064628487997</v>
      </c>
      <c r="BO170" s="18">
        <f t="shared" si="229"/>
        <v>174</v>
      </c>
      <c r="BP170" s="18">
        <f>Design!$N$69</f>
        <v>2.85</v>
      </c>
      <c r="BQ170" s="18">
        <f t="shared" si="185"/>
        <v>184</v>
      </c>
      <c r="BR170" s="18">
        <v>0</v>
      </c>
      <c r="BS170" s="16">
        <f t="shared" si="186"/>
        <v>15732</v>
      </c>
      <c r="BT170" s="19" t="str">
        <f t="shared" si="230"/>
        <v>N/A</v>
      </c>
      <c r="BU170" s="68">
        <f t="shared" si="187"/>
        <v>174</v>
      </c>
      <c r="BV170" s="18">
        <f>'Ohio Intensities'!N170</f>
        <v>0.96455766355894423</v>
      </c>
      <c r="BW170" s="17">
        <f>Design!$I$24*'Area A'!BV170*Design!$I$23</f>
        <v>1.6590391813213852</v>
      </c>
      <c r="BX170" s="18">
        <v>0</v>
      </c>
      <c r="BY170" s="18">
        <v>0</v>
      </c>
      <c r="BZ170" s="18">
        <f>Design!$I$22</f>
        <v>10</v>
      </c>
      <c r="CA170" s="18">
        <f t="shared" si="188"/>
        <v>1.6590391813213852</v>
      </c>
      <c r="CB170" s="18">
        <f t="shared" si="189"/>
        <v>174</v>
      </c>
      <c r="CC170" s="18">
        <f t="shared" si="190"/>
        <v>1.6590391813213852</v>
      </c>
      <c r="CD170" s="18">
        <f t="shared" si="191"/>
        <v>184</v>
      </c>
      <c r="CE170" s="18">
        <v>0</v>
      </c>
      <c r="CF170" s="18" t="str">
        <f t="shared" si="231"/>
        <v>N/A</v>
      </c>
      <c r="CG170" s="18">
        <f t="shared" si="192"/>
        <v>-0.16590391813213851</v>
      </c>
      <c r="CH170" s="16">
        <f t="shared" si="193"/>
        <v>30.526320936313486</v>
      </c>
      <c r="CI170" s="17">
        <f>(Design!$N$70-'Area A'!CH170)/'Area A'!CG170</f>
        <v>166.82138220671771</v>
      </c>
      <c r="CJ170" s="18">
        <v>0</v>
      </c>
      <c r="CK170" s="18">
        <v>0</v>
      </c>
      <c r="CL170" s="18">
        <f t="shared" si="194"/>
        <v>166.82138220671771</v>
      </c>
      <c r="CM170" s="18">
        <f t="shared" si="232"/>
        <v>174</v>
      </c>
      <c r="CN170" s="18">
        <f>Design!$N$70</f>
        <v>2.85</v>
      </c>
      <c r="CO170" s="18">
        <f t="shared" si="195"/>
        <v>184</v>
      </c>
      <c r="CP170" s="18">
        <v>0</v>
      </c>
      <c r="CQ170" s="16">
        <f t="shared" si="196"/>
        <v>15732</v>
      </c>
      <c r="CR170" s="19" t="str">
        <f t="shared" si="233"/>
        <v>N/A</v>
      </c>
      <c r="CS170" s="68">
        <f t="shared" si="197"/>
        <v>174</v>
      </c>
      <c r="CT170" s="18">
        <f>'Ohio Intensities'!R170</f>
        <v>1.1094546437364092</v>
      </c>
      <c r="CU170" s="17">
        <f>Design!$I$24*'Area A'!CT170*Design!$I$23</f>
        <v>1.9082619872266251</v>
      </c>
      <c r="CV170" s="18">
        <v>0</v>
      </c>
      <c r="CW170" s="18">
        <v>0</v>
      </c>
      <c r="CX170" s="18">
        <f>Design!$I$22</f>
        <v>10</v>
      </c>
      <c r="CY170" s="18">
        <f t="shared" si="198"/>
        <v>1.9082619872266251</v>
      </c>
      <c r="CZ170" s="18">
        <f t="shared" si="199"/>
        <v>174</v>
      </c>
      <c r="DA170" s="18">
        <f t="shared" si="200"/>
        <v>1.9082619872266251</v>
      </c>
      <c r="DB170" s="18">
        <f t="shared" si="201"/>
        <v>184</v>
      </c>
      <c r="DC170" s="18">
        <v>0</v>
      </c>
      <c r="DD170" s="18" t="str">
        <f t="shared" si="234"/>
        <v>N/A</v>
      </c>
      <c r="DE170" s="18">
        <f t="shared" si="202"/>
        <v>-0.19082619872266252</v>
      </c>
      <c r="DF170" s="16">
        <f t="shared" si="203"/>
        <v>35.112020564969903</v>
      </c>
      <c r="DG170" s="17">
        <f>(Design!$N$71-'Area A'!DF170)/'Area A'!DE170</f>
        <v>169.06494381234282</v>
      </c>
      <c r="DH170" s="18">
        <v>0</v>
      </c>
      <c r="DI170" s="18">
        <v>0</v>
      </c>
      <c r="DJ170" s="18">
        <f t="shared" si="204"/>
        <v>169.06494381234282</v>
      </c>
      <c r="DK170" s="18">
        <f t="shared" si="235"/>
        <v>174</v>
      </c>
      <c r="DL170" s="18">
        <f>Design!$N$71</f>
        <v>2.85</v>
      </c>
      <c r="DM170" s="18">
        <f t="shared" si="205"/>
        <v>184</v>
      </c>
      <c r="DN170" s="18">
        <v>0</v>
      </c>
      <c r="DO170" s="16">
        <f t="shared" si="206"/>
        <v>15732</v>
      </c>
      <c r="DP170" s="19" t="str">
        <f t="shared" si="236"/>
        <v>N/A</v>
      </c>
      <c r="DQ170" s="68">
        <f t="shared" si="207"/>
        <v>174</v>
      </c>
      <c r="DR170" s="18">
        <f>'Ohio Intensities'!V170</f>
        <v>1.2616078402261679</v>
      </c>
      <c r="DS170" s="17">
        <f>Design!$I$24*'Area A'!DR170*Design!$I$23</f>
        <v>2.1699654851890102</v>
      </c>
      <c r="DT170" s="18">
        <v>0</v>
      </c>
      <c r="DU170" s="18">
        <v>0</v>
      </c>
      <c r="DV170" s="18">
        <f>Design!$I$22</f>
        <v>10</v>
      </c>
      <c r="DW170" s="18">
        <f t="shared" si="208"/>
        <v>2.1699654851890102</v>
      </c>
      <c r="DX170" s="18">
        <f t="shared" si="209"/>
        <v>174</v>
      </c>
      <c r="DY170" s="18">
        <f t="shared" si="210"/>
        <v>2.1699654851890102</v>
      </c>
      <c r="DZ170" s="18">
        <f t="shared" si="211"/>
        <v>184</v>
      </c>
      <c r="EA170" s="18">
        <v>0</v>
      </c>
      <c r="EB170" s="18" t="str">
        <f t="shared" si="237"/>
        <v>N/A</v>
      </c>
      <c r="EC170" s="18">
        <f t="shared" si="212"/>
        <v>-0.21699654851890102</v>
      </c>
      <c r="ED170" s="16">
        <f t="shared" si="213"/>
        <v>39.92736492747779</v>
      </c>
      <c r="EE170" s="17">
        <f>(Design!$N$72-'Area A'!ED170)/'Area A'!EC170</f>
        <v>170.86615054731271</v>
      </c>
      <c r="EF170" s="18">
        <v>0</v>
      </c>
      <c r="EG170" s="18">
        <v>0</v>
      </c>
      <c r="EH170" s="18">
        <f t="shared" si="214"/>
        <v>170.86615054731271</v>
      </c>
      <c r="EI170" s="18">
        <f t="shared" si="238"/>
        <v>174</v>
      </c>
      <c r="EJ170" s="18">
        <f>Design!$N$72</f>
        <v>2.85</v>
      </c>
      <c r="EK170" s="18">
        <f t="shared" si="215"/>
        <v>184</v>
      </c>
      <c r="EL170" s="18">
        <v>0</v>
      </c>
      <c r="EM170" s="16">
        <f t="shared" si="216"/>
        <v>15732.000000000004</v>
      </c>
      <c r="EN170" s="19" t="str">
        <f t="shared" si="239"/>
        <v>N/A</v>
      </c>
      <c r="EO170" s="19">
        <f t="shared" si="217"/>
        <v>174</v>
      </c>
    </row>
    <row r="171" spans="1:145" x14ac:dyDescent="0.25">
      <c r="A171" s="68">
        <f t="shared" si="159"/>
        <v>175</v>
      </c>
      <c r="B171" s="18">
        <f>'Ohio Intensities'!B171</f>
        <v>0.52361615169585285</v>
      </c>
      <c r="C171" s="17">
        <f>Design!$I$24*'Area A'!B171*Design!$I$23</f>
        <v>0.90061978091686745</v>
      </c>
      <c r="D171" s="18">
        <v>0</v>
      </c>
      <c r="E171" s="18">
        <v>0</v>
      </c>
      <c r="F171" s="18">
        <f>Design!$I$22</f>
        <v>10</v>
      </c>
      <c r="G171" s="18">
        <f t="shared" si="162"/>
        <v>0.90061978091686745</v>
      </c>
      <c r="H171" s="18">
        <f t="shared" si="163"/>
        <v>175</v>
      </c>
      <c r="I171" s="18">
        <f t="shared" si="164"/>
        <v>0.90061978091686745</v>
      </c>
      <c r="J171" s="18">
        <f t="shared" si="165"/>
        <v>185</v>
      </c>
      <c r="K171" s="18">
        <v>0</v>
      </c>
      <c r="L171" s="18" t="str">
        <f t="shared" si="220"/>
        <v>N/A</v>
      </c>
      <c r="M171" s="18">
        <f t="shared" si="166"/>
        <v>-9.0061978091686742E-2</v>
      </c>
      <c r="N171" s="16">
        <f t="shared" si="167"/>
        <v>16.661465946962046</v>
      </c>
      <c r="O171" s="17">
        <f>(Design!$N$67-'Area A'!N171)/'Area A'!M171</f>
        <v>162.23789724101974</v>
      </c>
      <c r="P171" s="18">
        <v>0</v>
      </c>
      <c r="Q171" s="18">
        <v>0</v>
      </c>
      <c r="R171" s="18">
        <f t="shared" si="168"/>
        <v>162.23789724101974</v>
      </c>
      <c r="S171" s="18">
        <f t="shared" si="221"/>
        <v>175</v>
      </c>
      <c r="T171" s="18">
        <f>Design!$N$67</f>
        <v>2.0499999999999998</v>
      </c>
      <c r="U171" s="18">
        <f t="shared" si="240"/>
        <v>185</v>
      </c>
      <c r="V171" s="18">
        <v>0</v>
      </c>
      <c r="W171" s="16">
        <f t="shared" si="222"/>
        <v>11377.499999999998</v>
      </c>
      <c r="X171" s="19" t="str">
        <f t="shared" si="223"/>
        <v>N/A</v>
      </c>
      <c r="Y171" s="68">
        <f t="shared" si="241"/>
        <v>175</v>
      </c>
      <c r="Z171" s="18">
        <f>'Ohio Intensities'!F171</f>
        <v>0.66972777474929768</v>
      </c>
      <c r="AA171" s="17">
        <f>Design!$I$24*'Area A'!Z171*Design!$I$23</f>
        <v>1.1519317725687928</v>
      </c>
      <c r="AB171" s="18">
        <v>0</v>
      </c>
      <c r="AC171" s="18">
        <v>0</v>
      </c>
      <c r="AD171" s="18">
        <f>Design!$I$22</f>
        <v>10</v>
      </c>
      <c r="AE171" s="18">
        <f t="shared" si="169"/>
        <v>1.1519317725687928</v>
      </c>
      <c r="AF171" s="18">
        <f t="shared" si="170"/>
        <v>175</v>
      </c>
      <c r="AG171" s="18">
        <f t="shared" si="171"/>
        <v>1.1519317725687928</v>
      </c>
      <c r="AH171" s="18">
        <f t="shared" si="172"/>
        <v>185</v>
      </c>
      <c r="AI171" s="18">
        <v>0</v>
      </c>
      <c r="AJ171" s="18" t="str">
        <f t="shared" si="224"/>
        <v>N/A</v>
      </c>
      <c r="AK171" s="18">
        <f t="shared" si="173"/>
        <v>-0.11519317725687928</v>
      </c>
      <c r="AL171" s="16">
        <f t="shared" si="174"/>
        <v>21.310737792522666</v>
      </c>
      <c r="AM171" s="17">
        <f>(Design!$N$68-'Area A'!AL171)/'Area A'!AK171</f>
        <v>163.29732576587386</v>
      </c>
      <c r="AN171" s="18">
        <v>0</v>
      </c>
      <c r="AO171" s="18">
        <v>0</v>
      </c>
      <c r="AP171" s="18">
        <f t="shared" si="175"/>
        <v>163.29732576587386</v>
      </c>
      <c r="AQ171" s="18">
        <f t="shared" si="225"/>
        <v>175</v>
      </c>
      <c r="AR171" s="18">
        <f>Design!$N$68</f>
        <v>2.5</v>
      </c>
      <c r="AS171" s="18">
        <f t="shared" si="176"/>
        <v>185</v>
      </c>
      <c r="AT171" s="18">
        <v>0</v>
      </c>
      <c r="AU171" s="16">
        <f t="shared" si="226"/>
        <v>13875</v>
      </c>
      <c r="AV171" s="19" t="str">
        <f t="shared" si="227"/>
        <v>N/A</v>
      </c>
      <c r="AW171" s="68">
        <f t="shared" si="177"/>
        <v>175</v>
      </c>
      <c r="AX171" s="18">
        <f>'Ohio Intensities'!J171</f>
        <v>0.78773807271214258</v>
      </c>
      <c r="AY171" s="17">
        <f>Design!$I$24*'Area A'!AX171*Design!$I$23</f>
        <v>1.3549094850648862</v>
      </c>
      <c r="AZ171" s="18">
        <v>0</v>
      </c>
      <c r="BA171" s="18">
        <v>0</v>
      </c>
      <c r="BB171" s="18">
        <f>Design!$I$22</f>
        <v>10</v>
      </c>
      <c r="BC171" s="18">
        <f t="shared" si="178"/>
        <v>1.3549094850648862</v>
      </c>
      <c r="BD171" s="18">
        <f t="shared" si="179"/>
        <v>175</v>
      </c>
      <c r="BE171" s="18">
        <f t="shared" si="180"/>
        <v>1.3549094850648862</v>
      </c>
      <c r="BF171" s="18">
        <f t="shared" si="181"/>
        <v>185</v>
      </c>
      <c r="BG171" s="18">
        <v>0</v>
      </c>
      <c r="BH171" s="18" t="str">
        <f t="shared" si="228"/>
        <v>N/A</v>
      </c>
      <c r="BI171" s="18">
        <f t="shared" si="182"/>
        <v>-0.13549094850648863</v>
      </c>
      <c r="BJ171" s="16">
        <f t="shared" si="183"/>
        <v>25.065825473700396</v>
      </c>
      <c r="BK171" s="17">
        <f>(Design!$N$69-'Area A'!BJ171)/'Area A'!BI171</f>
        <v>163.96538454106758</v>
      </c>
      <c r="BL171" s="18">
        <v>0</v>
      </c>
      <c r="BM171" s="18">
        <v>0</v>
      </c>
      <c r="BN171" s="18">
        <f t="shared" si="184"/>
        <v>163.96538454106758</v>
      </c>
      <c r="BO171" s="18">
        <f t="shared" si="229"/>
        <v>175</v>
      </c>
      <c r="BP171" s="18">
        <f>Design!$N$69</f>
        <v>2.85</v>
      </c>
      <c r="BQ171" s="18">
        <f t="shared" si="185"/>
        <v>185</v>
      </c>
      <c r="BR171" s="18">
        <v>0</v>
      </c>
      <c r="BS171" s="16">
        <f t="shared" si="186"/>
        <v>15817.5</v>
      </c>
      <c r="BT171" s="19" t="str">
        <f t="shared" si="230"/>
        <v>N/A</v>
      </c>
      <c r="BU171" s="68">
        <f t="shared" si="187"/>
        <v>175</v>
      </c>
      <c r="BV171" s="18">
        <f>'Ohio Intensities'!N171</f>
        <v>0.96034984339138985</v>
      </c>
      <c r="BW171" s="17">
        <f>Design!$I$24*'Area A'!BV171*Design!$I$23</f>
        <v>1.6518017306331916</v>
      </c>
      <c r="BX171" s="18">
        <v>0</v>
      </c>
      <c r="BY171" s="18">
        <v>0</v>
      </c>
      <c r="BZ171" s="18">
        <f>Design!$I$22</f>
        <v>10</v>
      </c>
      <c r="CA171" s="18">
        <f t="shared" si="188"/>
        <v>1.6518017306331916</v>
      </c>
      <c r="CB171" s="18">
        <f t="shared" si="189"/>
        <v>175</v>
      </c>
      <c r="CC171" s="18">
        <f t="shared" si="190"/>
        <v>1.6518017306331916</v>
      </c>
      <c r="CD171" s="18">
        <f t="shared" si="191"/>
        <v>185</v>
      </c>
      <c r="CE171" s="18">
        <v>0</v>
      </c>
      <c r="CF171" s="18" t="str">
        <f t="shared" si="231"/>
        <v>N/A</v>
      </c>
      <c r="CG171" s="18">
        <f t="shared" si="192"/>
        <v>-0.16518017306331917</v>
      </c>
      <c r="CH171" s="16">
        <f t="shared" si="193"/>
        <v>30.558332016714047</v>
      </c>
      <c r="CI171" s="17">
        <f>(Design!$N$70-'Area A'!CH171)/'Area A'!CG171</f>
        <v>167.74611324624598</v>
      </c>
      <c r="CJ171" s="18">
        <v>0</v>
      </c>
      <c r="CK171" s="18">
        <v>0</v>
      </c>
      <c r="CL171" s="18">
        <f t="shared" si="194"/>
        <v>167.74611324624598</v>
      </c>
      <c r="CM171" s="18">
        <f t="shared" si="232"/>
        <v>175</v>
      </c>
      <c r="CN171" s="18">
        <f>Design!$N$70</f>
        <v>2.85</v>
      </c>
      <c r="CO171" s="18">
        <f t="shared" si="195"/>
        <v>185</v>
      </c>
      <c r="CP171" s="18">
        <v>0</v>
      </c>
      <c r="CQ171" s="16">
        <f t="shared" si="196"/>
        <v>15817.5</v>
      </c>
      <c r="CR171" s="19" t="str">
        <f t="shared" si="233"/>
        <v>N/A</v>
      </c>
      <c r="CS171" s="68">
        <f t="shared" si="197"/>
        <v>175</v>
      </c>
      <c r="CT171" s="18">
        <f>'Ohio Intensities'!R171</f>
        <v>1.1047811376245458</v>
      </c>
      <c r="CU171" s="17">
        <f>Design!$I$24*'Area A'!CT171*Design!$I$23</f>
        <v>1.9002235567142198</v>
      </c>
      <c r="CV171" s="18">
        <v>0</v>
      </c>
      <c r="CW171" s="18">
        <v>0</v>
      </c>
      <c r="CX171" s="18">
        <f>Design!$I$22</f>
        <v>10</v>
      </c>
      <c r="CY171" s="18">
        <f t="shared" si="198"/>
        <v>1.9002235567142198</v>
      </c>
      <c r="CZ171" s="18">
        <f t="shared" si="199"/>
        <v>175</v>
      </c>
      <c r="DA171" s="18">
        <f t="shared" si="200"/>
        <v>1.9002235567142198</v>
      </c>
      <c r="DB171" s="18">
        <f t="shared" si="201"/>
        <v>185</v>
      </c>
      <c r="DC171" s="18">
        <v>0</v>
      </c>
      <c r="DD171" s="18" t="str">
        <f t="shared" si="234"/>
        <v>N/A</v>
      </c>
      <c r="DE171" s="18">
        <f t="shared" si="202"/>
        <v>-0.19002235567142198</v>
      </c>
      <c r="DF171" s="16">
        <f t="shared" si="203"/>
        <v>35.154135799213066</v>
      </c>
      <c r="DG171" s="17">
        <f>(Design!$N$71-'Area A'!DF171)/'Area A'!DE171</f>
        <v>170.0017647137893</v>
      </c>
      <c r="DH171" s="18">
        <v>0</v>
      </c>
      <c r="DI171" s="18">
        <v>0</v>
      </c>
      <c r="DJ171" s="18">
        <f t="shared" si="204"/>
        <v>170.0017647137893</v>
      </c>
      <c r="DK171" s="18">
        <f t="shared" si="235"/>
        <v>175</v>
      </c>
      <c r="DL171" s="18">
        <f>Design!$N$71</f>
        <v>2.85</v>
      </c>
      <c r="DM171" s="18">
        <f t="shared" si="205"/>
        <v>185</v>
      </c>
      <c r="DN171" s="18">
        <v>0</v>
      </c>
      <c r="DO171" s="16">
        <f t="shared" si="206"/>
        <v>15817.5</v>
      </c>
      <c r="DP171" s="19" t="str">
        <f t="shared" si="236"/>
        <v>N/A</v>
      </c>
      <c r="DQ171" s="68">
        <f t="shared" si="207"/>
        <v>175</v>
      </c>
      <c r="DR171" s="18">
        <f>'Ohio Intensities'!V171</f>
        <v>1.256476387516865</v>
      </c>
      <c r="DS171" s="17">
        <f>Design!$I$24*'Area A'!DR171*Design!$I$23</f>
        <v>2.1611393865290092</v>
      </c>
      <c r="DT171" s="18">
        <v>0</v>
      </c>
      <c r="DU171" s="18">
        <v>0</v>
      </c>
      <c r="DV171" s="18">
        <f>Design!$I$22</f>
        <v>10</v>
      </c>
      <c r="DW171" s="18">
        <f t="shared" si="208"/>
        <v>2.1611393865290092</v>
      </c>
      <c r="DX171" s="18">
        <f t="shared" si="209"/>
        <v>175</v>
      </c>
      <c r="DY171" s="18">
        <f t="shared" si="210"/>
        <v>2.1611393865290092</v>
      </c>
      <c r="DZ171" s="18">
        <f t="shared" si="211"/>
        <v>185</v>
      </c>
      <c r="EA171" s="18">
        <v>0</v>
      </c>
      <c r="EB171" s="18" t="str">
        <f t="shared" si="237"/>
        <v>N/A</v>
      </c>
      <c r="EC171" s="18">
        <f t="shared" si="212"/>
        <v>-0.21611393865290091</v>
      </c>
      <c r="ED171" s="16">
        <f t="shared" si="213"/>
        <v>39.981078650786664</v>
      </c>
      <c r="EE171" s="17">
        <f>(Design!$N$72-'Area A'!ED171)/'Area A'!EC171</f>
        <v>171.81251187329767</v>
      </c>
      <c r="EF171" s="18">
        <v>0</v>
      </c>
      <c r="EG171" s="18">
        <v>0</v>
      </c>
      <c r="EH171" s="18">
        <f t="shared" si="214"/>
        <v>171.81251187329767</v>
      </c>
      <c r="EI171" s="18">
        <f t="shared" si="238"/>
        <v>175</v>
      </c>
      <c r="EJ171" s="18">
        <f>Design!$N$72</f>
        <v>2.85</v>
      </c>
      <c r="EK171" s="18">
        <f t="shared" si="215"/>
        <v>185</v>
      </c>
      <c r="EL171" s="18">
        <v>0</v>
      </c>
      <c r="EM171" s="16">
        <f t="shared" si="216"/>
        <v>15817.5</v>
      </c>
      <c r="EN171" s="19" t="str">
        <f t="shared" si="239"/>
        <v>N/A</v>
      </c>
      <c r="EO171" s="19">
        <f t="shared" si="217"/>
        <v>175</v>
      </c>
    </row>
    <row r="172" spans="1:145" x14ac:dyDescent="0.25">
      <c r="A172" s="68">
        <f t="shared" si="159"/>
        <v>176</v>
      </c>
      <c r="B172" s="18">
        <f>'Ohio Intensities'!B172</f>
        <v>0.52118394611340191</v>
      </c>
      <c r="C172" s="17">
        <f>Design!$I$24*'Area A'!B172*Design!$I$23</f>
        <v>0.89643638731505182</v>
      </c>
      <c r="D172" s="18">
        <v>0</v>
      </c>
      <c r="E172" s="18">
        <v>0</v>
      </c>
      <c r="F172" s="18">
        <f>Design!$I$22</f>
        <v>10</v>
      </c>
      <c r="G172" s="18">
        <f t="shared" si="162"/>
        <v>0.89643638731505182</v>
      </c>
      <c r="H172" s="18">
        <f t="shared" si="163"/>
        <v>176</v>
      </c>
      <c r="I172" s="18">
        <f t="shared" si="164"/>
        <v>0.89643638731505182</v>
      </c>
      <c r="J172" s="18">
        <f t="shared" si="165"/>
        <v>186</v>
      </c>
      <c r="K172" s="18">
        <v>0</v>
      </c>
      <c r="L172" s="18" t="str">
        <f t="shared" si="220"/>
        <v>N/A</v>
      </c>
      <c r="M172" s="18">
        <f t="shared" si="166"/>
        <v>-8.9643638731505187E-2</v>
      </c>
      <c r="N172" s="16">
        <f t="shared" si="167"/>
        <v>16.673716804059964</v>
      </c>
      <c r="O172" s="17">
        <f>(Design!$N$67-'Area A'!N172)/'Area A'!M172</f>
        <v>163.13167349063073</v>
      </c>
      <c r="P172" s="18">
        <v>0</v>
      </c>
      <c r="Q172" s="18">
        <v>0</v>
      </c>
      <c r="R172" s="18">
        <f t="shared" si="168"/>
        <v>163.13167349063073</v>
      </c>
      <c r="S172" s="18">
        <f t="shared" si="221"/>
        <v>176</v>
      </c>
      <c r="T172" s="18">
        <f>Design!$N$67</f>
        <v>2.0499999999999998</v>
      </c>
      <c r="U172" s="18">
        <f t="shared" si="240"/>
        <v>186</v>
      </c>
      <c r="V172" s="18">
        <v>0</v>
      </c>
      <c r="W172" s="16">
        <f t="shared" si="222"/>
        <v>11438.999999999998</v>
      </c>
      <c r="X172" s="19" t="str">
        <f t="shared" si="223"/>
        <v>N/A</v>
      </c>
      <c r="Y172" s="68">
        <f t="shared" si="241"/>
        <v>176</v>
      </c>
      <c r="Z172" s="18">
        <f>'Ohio Intensities'!F172</f>
        <v>0.66666647659195022</v>
      </c>
      <c r="AA172" s="17">
        <f>Design!$I$24*'Area A'!Z172*Design!$I$23</f>
        <v>1.1466663397381551</v>
      </c>
      <c r="AB172" s="18">
        <v>0</v>
      </c>
      <c r="AC172" s="18">
        <v>0</v>
      </c>
      <c r="AD172" s="18">
        <f>Design!$I$22</f>
        <v>10</v>
      </c>
      <c r="AE172" s="18">
        <f t="shared" si="169"/>
        <v>1.1466663397381551</v>
      </c>
      <c r="AF172" s="18">
        <f t="shared" si="170"/>
        <v>176</v>
      </c>
      <c r="AG172" s="18">
        <f t="shared" si="171"/>
        <v>1.1466663397381551</v>
      </c>
      <c r="AH172" s="18">
        <f t="shared" si="172"/>
        <v>186</v>
      </c>
      <c r="AI172" s="18">
        <v>0</v>
      </c>
      <c r="AJ172" s="18" t="str">
        <f t="shared" si="224"/>
        <v>N/A</v>
      </c>
      <c r="AK172" s="18">
        <f t="shared" si="173"/>
        <v>-0.11466663397381552</v>
      </c>
      <c r="AL172" s="16">
        <f t="shared" si="174"/>
        <v>21.327993919129685</v>
      </c>
      <c r="AM172" s="17">
        <f>(Design!$N$68-'Area A'!AL172)/'Area A'!AK172</f>
        <v>164.1976682024966</v>
      </c>
      <c r="AN172" s="18">
        <v>0</v>
      </c>
      <c r="AO172" s="18">
        <v>0</v>
      </c>
      <c r="AP172" s="18">
        <f t="shared" si="175"/>
        <v>164.1976682024966</v>
      </c>
      <c r="AQ172" s="18">
        <f t="shared" si="225"/>
        <v>176</v>
      </c>
      <c r="AR172" s="18">
        <f>Design!$N$68</f>
        <v>2.5</v>
      </c>
      <c r="AS172" s="18">
        <f t="shared" si="176"/>
        <v>186</v>
      </c>
      <c r="AT172" s="18">
        <v>0</v>
      </c>
      <c r="AU172" s="16">
        <f t="shared" si="226"/>
        <v>13950</v>
      </c>
      <c r="AV172" s="19" t="str">
        <f t="shared" si="227"/>
        <v>N/A</v>
      </c>
      <c r="AW172" s="68">
        <f t="shared" si="177"/>
        <v>176</v>
      </c>
      <c r="AX172" s="18">
        <f>'Ohio Intensities'!J172</f>
        <v>0.78418964359678189</v>
      </c>
      <c r="AY172" s="17">
        <f>Design!$I$24*'Area A'!AX172*Design!$I$23</f>
        <v>1.3488061869864658</v>
      </c>
      <c r="AZ172" s="18">
        <v>0</v>
      </c>
      <c r="BA172" s="18">
        <v>0</v>
      </c>
      <c r="BB172" s="18">
        <f>Design!$I$22</f>
        <v>10</v>
      </c>
      <c r="BC172" s="18">
        <f t="shared" si="178"/>
        <v>1.3488061869864658</v>
      </c>
      <c r="BD172" s="18">
        <f t="shared" si="179"/>
        <v>176</v>
      </c>
      <c r="BE172" s="18">
        <f t="shared" si="180"/>
        <v>1.3488061869864658</v>
      </c>
      <c r="BF172" s="18">
        <f t="shared" si="181"/>
        <v>186</v>
      </c>
      <c r="BG172" s="18">
        <v>0</v>
      </c>
      <c r="BH172" s="18" t="str">
        <f t="shared" si="228"/>
        <v>N/A</v>
      </c>
      <c r="BI172" s="18">
        <f t="shared" si="182"/>
        <v>-0.13488061869864659</v>
      </c>
      <c r="BJ172" s="16">
        <f t="shared" si="183"/>
        <v>25.087795077948265</v>
      </c>
      <c r="BK172" s="17">
        <f>(Design!$N$69-'Area A'!BJ172)/'Area A'!BI172</f>
        <v>164.8702036845817</v>
      </c>
      <c r="BL172" s="18">
        <v>0</v>
      </c>
      <c r="BM172" s="18">
        <v>0</v>
      </c>
      <c r="BN172" s="18">
        <f t="shared" si="184"/>
        <v>164.8702036845817</v>
      </c>
      <c r="BO172" s="18">
        <f t="shared" si="229"/>
        <v>176</v>
      </c>
      <c r="BP172" s="18">
        <f>Design!$N$69</f>
        <v>2.85</v>
      </c>
      <c r="BQ172" s="18">
        <f t="shared" si="185"/>
        <v>186</v>
      </c>
      <c r="BR172" s="18">
        <v>0</v>
      </c>
      <c r="BS172" s="16">
        <f t="shared" si="186"/>
        <v>15903</v>
      </c>
      <c r="BT172" s="19" t="str">
        <f t="shared" si="230"/>
        <v>N/A</v>
      </c>
      <c r="BU172" s="68">
        <f t="shared" si="187"/>
        <v>176</v>
      </c>
      <c r="BV172" s="18">
        <f>'Ohio Intensities'!N172</f>
        <v>0.95618279448004961</v>
      </c>
      <c r="BW172" s="17">
        <f>Design!$I$24*'Area A'!BV172*Design!$I$23</f>
        <v>1.6446344065056864</v>
      </c>
      <c r="BX172" s="18">
        <v>0</v>
      </c>
      <c r="BY172" s="18">
        <v>0</v>
      </c>
      <c r="BZ172" s="18">
        <f>Design!$I$22</f>
        <v>10</v>
      </c>
      <c r="CA172" s="18">
        <f t="shared" si="188"/>
        <v>1.6446344065056864</v>
      </c>
      <c r="CB172" s="18">
        <f t="shared" si="189"/>
        <v>176</v>
      </c>
      <c r="CC172" s="18">
        <f t="shared" si="190"/>
        <v>1.6446344065056864</v>
      </c>
      <c r="CD172" s="18">
        <f t="shared" si="191"/>
        <v>186</v>
      </c>
      <c r="CE172" s="18">
        <v>0</v>
      </c>
      <c r="CF172" s="18" t="str">
        <f t="shared" si="231"/>
        <v>N/A</v>
      </c>
      <c r="CG172" s="18">
        <f t="shared" si="192"/>
        <v>-0.16446344065056864</v>
      </c>
      <c r="CH172" s="16">
        <f t="shared" si="193"/>
        <v>30.590199961005769</v>
      </c>
      <c r="CI172" s="17">
        <f>(Design!$N$70-'Area A'!CH172)/'Area A'!CG172</f>
        <v>168.67092073030793</v>
      </c>
      <c r="CJ172" s="18">
        <v>0</v>
      </c>
      <c r="CK172" s="18">
        <v>0</v>
      </c>
      <c r="CL172" s="18">
        <f t="shared" si="194"/>
        <v>168.67092073030793</v>
      </c>
      <c r="CM172" s="18">
        <f t="shared" si="232"/>
        <v>176</v>
      </c>
      <c r="CN172" s="18">
        <f>Design!$N$70</f>
        <v>2.85</v>
      </c>
      <c r="CO172" s="18">
        <f t="shared" si="195"/>
        <v>186</v>
      </c>
      <c r="CP172" s="18">
        <v>0</v>
      </c>
      <c r="CQ172" s="16">
        <f t="shared" si="196"/>
        <v>15903</v>
      </c>
      <c r="CR172" s="19" t="str">
        <f t="shared" si="233"/>
        <v>N/A</v>
      </c>
      <c r="CS172" s="68">
        <f t="shared" si="197"/>
        <v>176</v>
      </c>
      <c r="CT172" s="18">
        <f>'Ohio Intensities'!R172</f>
        <v>1.1001522530054522</v>
      </c>
      <c r="CU172" s="17">
        <f>Design!$I$24*'Area A'!CT172*Design!$I$23</f>
        <v>1.8922618751693789</v>
      </c>
      <c r="CV172" s="18">
        <v>0</v>
      </c>
      <c r="CW172" s="18">
        <v>0</v>
      </c>
      <c r="CX172" s="18">
        <f>Design!$I$22</f>
        <v>10</v>
      </c>
      <c r="CY172" s="18">
        <f t="shared" si="198"/>
        <v>1.8922618751693789</v>
      </c>
      <c r="CZ172" s="18">
        <f t="shared" si="199"/>
        <v>176</v>
      </c>
      <c r="DA172" s="18">
        <f t="shared" si="200"/>
        <v>1.8922618751693789</v>
      </c>
      <c r="DB172" s="18">
        <f t="shared" si="201"/>
        <v>186</v>
      </c>
      <c r="DC172" s="18">
        <v>0</v>
      </c>
      <c r="DD172" s="18" t="str">
        <f t="shared" si="234"/>
        <v>N/A</v>
      </c>
      <c r="DE172" s="18">
        <f t="shared" si="202"/>
        <v>-0.1892261875169379</v>
      </c>
      <c r="DF172" s="16">
        <f t="shared" si="203"/>
        <v>35.196070878150451</v>
      </c>
      <c r="DG172" s="17">
        <f>(Design!$N$71-'Area A'!DF172)/'Area A'!DE172</f>
        <v>170.93865972042113</v>
      </c>
      <c r="DH172" s="18">
        <v>0</v>
      </c>
      <c r="DI172" s="18">
        <v>0</v>
      </c>
      <c r="DJ172" s="18">
        <f t="shared" si="204"/>
        <v>170.93865972042113</v>
      </c>
      <c r="DK172" s="18">
        <f t="shared" si="235"/>
        <v>176</v>
      </c>
      <c r="DL172" s="18">
        <f>Design!$N$71</f>
        <v>2.85</v>
      </c>
      <c r="DM172" s="18">
        <f t="shared" si="205"/>
        <v>186</v>
      </c>
      <c r="DN172" s="18">
        <v>0</v>
      </c>
      <c r="DO172" s="16">
        <f t="shared" si="206"/>
        <v>15903</v>
      </c>
      <c r="DP172" s="19" t="str">
        <f t="shared" si="236"/>
        <v>N/A</v>
      </c>
      <c r="DQ172" s="68">
        <f t="shared" si="207"/>
        <v>176</v>
      </c>
      <c r="DR172" s="18">
        <f>'Ohio Intensities'!V172</f>
        <v>1.2513932271545256</v>
      </c>
      <c r="DS172" s="17">
        <f>Design!$I$24*'Area A'!DR172*Design!$I$23</f>
        <v>2.1523963507057853</v>
      </c>
      <c r="DT172" s="18">
        <v>0</v>
      </c>
      <c r="DU172" s="18">
        <v>0</v>
      </c>
      <c r="DV172" s="18">
        <f>Design!$I$22</f>
        <v>10</v>
      </c>
      <c r="DW172" s="18">
        <f t="shared" si="208"/>
        <v>2.1523963507057853</v>
      </c>
      <c r="DX172" s="18">
        <f t="shared" si="209"/>
        <v>176</v>
      </c>
      <c r="DY172" s="18">
        <f t="shared" si="210"/>
        <v>2.1523963507057853</v>
      </c>
      <c r="DZ172" s="18">
        <f t="shared" si="211"/>
        <v>186</v>
      </c>
      <c r="EA172" s="18">
        <v>0</v>
      </c>
      <c r="EB172" s="18" t="str">
        <f t="shared" si="237"/>
        <v>N/A</v>
      </c>
      <c r="EC172" s="18">
        <f t="shared" si="212"/>
        <v>-0.21523963507057853</v>
      </c>
      <c r="ED172" s="16">
        <f t="shared" si="213"/>
        <v>40.034572123127603</v>
      </c>
      <c r="EE172" s="17">
        <f>(Design!$N$72-'Area A'!ED172)/'Area A'!EC172</f>
        <v>172.75894428521275</v>
      </c>
      <c r="EF172" s="18">
        <v>0</v>
      </c>
      <c r="EG172" s="18">
        <v>0</v>
      </c>
      <c r="EH172" s="18">
        <f t="shared" si="214"/>
        <v>172.75894428521275</v>
      </c>
      <c r="EI172" s="18">
        <f t="shared" si="238"/>
        <v>176</v>
      </c>
      <c r="EJ172" s="18">
        <f>Design!$N$72</f>
        <v>2.85</v>
      </c>
      <c r="EK172" s="18">
        <f t="shared" si="215"/>
        <v>186</v>
      </c>
      <c r="EL172" s="18">
        <v>0</v>
      </c>
      <c r="EM172" s="16">
        <f t="shared" si="216"/>
        <v>15903</v>
      </c>
      <c r="EN172" s="19" t="str">
        <f t="shared" si="239"/>
        <v>N/A</v>
      </c>
      <c r="EO172" s="19">
        <f t="shared" si="217"/>
        <v>176</v>
      </c>
    </row>
    <row r="173" spans="1:145" x14ac:dyDescent="0.25">
      <c r="A173" s="68">
        <f t="shared" si="159"/>
        <v>177</v>
      </c>
      <c r="B173" s="18">
        <f>'Ohio Intensities'!B173</f>
        <v>0.51877605875153199</v>
      </c>
      <c r="C173" s="17">
        <f>Design!$I$24*'Area A'!B173*Design!$I$23</f>
        <v>0.89229482105263558</v>
      </c>
      <c r="D173" s="18">
        <v>0</v>
      </c>
      <c r="E173" s="18">
        <v>0</v>
      </c>
      <c r="F173" s="18">
        <f>Design!$I$22</f>
        <v>10</v>
      </c>
      <c r="G173" s="18">
        <f t="shared" si="162"/>
        <v>0.89229482105263558</v>
      </c>
      <c r="H173" s="18">
        <f t="shared" si="163"/>
        <v>177</v>
      </c>
      <c r="I173" s="18">
        <f t="shared" si="164"/>
        <v>0.89229482105263558</v>
      </c>
      <c r="J173" s="18">
        <f t="shared" si="165"/>
        <v>187</v>
      </c>
      <c r="K173" s="18">
        <v>0</v>
      </c>
      <c r="L173" s="18" t="str">
        <f t="shared" si="220"/>
        <v>N/A</v>
      </c>
      <c r="M173" s="18">
        <f t="shared" si="166"/>
        <v>-8.9229482105263561E-2</v>
      </c>
      <c r="N173" s="16">
        <f t="shared" si="167"/>
        <v>16.685913153684286</v>
      </c>
      <c r="O173" s="17">
        <f>(Design!$N$67-'Area A'!N173)/'Area A'!M173</f>
        <v>164.02553066954232</v>
      </c>
      <c r="P173" s="18">
        <v>0</v>
      </c>
      <c r="Q173" s="18">
        <v>0</v>
      </c>
      <c r="R173" s="18">
        <f t="shared" si="168"/>
        <v>164.02553066954232</v>
      </c>
      <c r="S173" s="18">
        <f t="shared" si="221"/>
        <v>177</v>
      </c>
      <c r="T173" s="18">
        <f>Design!$N$67</f>
        <v>2.0499999999999998</v>
      </c>
      <c r="U173" s="18">
        <f t="shared" si="240"/>
        <v>187</v>
      </c>
      <c r="V173" s="18">
        <v>0</v>
      </c>
      <c r="W173" s="16">
        <f t="shared" si="222"/>
        <v>11500.499999999998</v>
      </c>
      <c r="X173" s="19" t="str">
        <f t="shared" si="223"/>
        <v>N/A</v>
      </c>
      <c r="Y173" s="68">
        <f t="shared" si="241"/>
        <v>177</v>
      </c>
      <c r="Z173" s="18">
        <f>'Ohio Intensities'!F173</f>
        <v>0.66363545199414076</v>
      </c>
      <c r="AA173" s="17">
        <f>Design!$I$24*'Area A'!Z173*Design!$I$23</f>
        <v>1.1414529774299229</v>
      </c>
      <c r="AB173" s="18">
        <v>0</v>
      </c>
      <c r="AC173" s="18">
        <v>0</v>
      </c>
      <c r="AD173" s="18">
        <f>Design!$I$22</f>
        <v>10</v>
      </c>
      <c r="AE173" s="18">
        <f t="shared" si="169"/>
        <v>1.1414529774299229</v>
      </c>
      <c r="AF173" s="18">
        <f t="shared" si="170"/>
        <v>177</v>
      </c>
      <c r="AG173" s="18">
        <f t="shared" si="171"/>
        <v>1.1414529774299229</v>
      </c>
      <c r="AH173" s="18">
        <f t="shared" si="172"/>
        <v>187</v>
      </c>
      <c r="AI173" s="18">
        <v>0</v>
      </c>
      <c r="AJ173" s="18" t="str">
        <f t="shared" si="224"/>
        <v>N/A</v>
      </c>
      <c r="AK173" s="18">
        <f t="shared" si="173"/>
        <v>-0.11414529774299229</v>
      </c>
      <c r="AL173" s="16">
        <f t="shared" si="174"/>
        <v>21.345170677939556</v>
      </c>
      <c r="AM173" s="17">
        <f>(Design!$N$68-'Area A'!AL173)/'Area A'!AK173</f>
        <v>165.09809033369942</v>
      </c>
      <c r="AN173" s="18">
        <v>0</v>
      </c>
      <c r="AO173" s="18">
        <v>0</v>
      </c>
      <c r="AP173" s="18">
        <f t="shared" si="175"/>
        <v>165.09809033369942</v>
      </c>
      <c r="AQ173" s="18">
        <f t="shared" si="225"/>
        <v>177</v>
      </c>
      <c r="AR173" s="18">
        <f>Design!$N$68</f>
        <v>2.5</v>
      </c>
      <c r="AS173" s="18">
        <f t="shared" si="176"/>
        <v>187</v>
      </c>
      <c r="AT173" s="18">
        <v>0</v>
      </c>
      <c r="AU173" s="16">
        <f t="shared" si="226"/>
        <v>14025</v>
      </c>
      <c r="AV173" s="19" t="str">
        <f t="shared" si="227"/>
        <v>N/A</v>
      </c>
      <c r="AW173" s="68">
        <f t="shared" si="177"/>
        <v>177</v>
      </c>
      <c r="AX173" s="18">
        <f>'Ohio Intensities'!J173</f>
        <v>0.78067599618964234</v>
      </c>
      <c r="AY173" s="17">
        <f>Design!$I$24*'Area A'!AX173*Design!$I$23</f>
        <v>1.3427627134461857</v>
      </c>
      <c r="AZ173" s="18">
        <v>0</v>
      </c>
      <c r="BA173" s="18">
        <v>0</v>
      </c>
      <c r="BB173" s="18">
        <f>Design!$I$22</f>
        <v>10</v>
      </c>
      <c r="BC173" s="18">
        <f t="shared" si="178"/>
        <v>1.3427627134461857</v>
      </c>
      <c r="BD173" s="18">
        <f t="shared" si="179"/>
        <v>177</v>
      </c>
      <c r="BE173" s="18">
        <f t="shared" si="180"/>
        <v>1.3427627134461857</v>
      </c>
      <c r="BF173" s="18">
        <f t="shared" si="181"/>
        <v>187</v>
      </c>
      <c r="BG173" s="18">
        <v>0</v>
      </c>
      <c r="BH173" s="18" t="str">
        <f t="shared" si="228"/>
        <v>N/A</v>
      </c>
      <c r="BI173" s="18">
        <f t="shared" si="182"/>
        <v>-0.13427627134461856</v>
      </c>
      <c r="BJ173" s="16">
        <f t="shared" si="183"/>
        <v>25.109662741443667</v>
      </c>
      <c r="BK173" s="17">
        <f>(Design!$N$69-'Area A'!BJ173)/'Area A'!BI173</f>
        <v>165.77510321473321</v>
      </c>
      <c r="BL173" s="18">
        <v>0</v>
      </c>
      <c r="BM173" s="18">
        <v>0</v>
      </c>
      <c r="BN173" s="18">
        <f t="shared" si="184"/>
        <v>165.77510321473321</v>
      </c>
      <c r="BO173" s="18">
        <f t="shared" si="229"/>
        <v>177</v>
      </c>
      <c r="BP173" s="18">
        <f>Design!$N$69</f>
        <v>2.85</v>
      </c>
      <c r="BQ173" s="18">
        <f t="shared" si="185"/>
        <v>187</v>
      </c>
      <c r="BR173" s="18">
        <v>0</v>
      </c>
      <c r="BS173" s="16">
        <f t="shared" si="186"/>
        <v>15988.500000000002</v>
      </c>
      <c r="BT173" s="19" t="str">
        <f t="shared" si="230"/>
        <v>N/A</v>
      </c>
      <c r="BU173" s="68">
        <f t="shared" si="187"/>
        <v>177</v>
      </c>
      <c r="BV173" s="18">
        <f>'Ohio Intensities'!N173</f>
        <v>0.95205590690026642</v>
      </c>
      <c r="BW173" s="17">
        <f>Design!$I$24*'Area A'!BV173*Design!$I$23</f>
        <v>1.6375361598684592</v>
      </c>
      <c r="BX173" s="18">
        <v>0</v>
      </c>
      <c r="BY173" s="18">
        <v>0</v>
      </c>
      <c r="BZ173" s="18">
        <f>Design!$I$22</f>
        <v>10</v>
      </c>
      <c r="CA173" s="18">
        <f t="shared" si="188"/>
        <v>1.6375361598684592</v>
      </c>
      <c r="CB173" s="18">
        <f t="shared" si="189"/>
        <v>177</v>
      </c>
      <c r="CC173" s="18">
        <f t="shared" si="190"/>
        <v>1.6375361598684592</v>
      </c>
      <c r="CD173" s="18">
        <f t="shared" si="191"/>
        <v>187</v>
      </c>
      <c r="CE173" s="18">
        <v>0</v>
      </c>
      <c r="CF173" s="18" t="str">
        <f t="shared" si="231"/>
        <v>N/A</v>
      </c>
      <c r="CG173" s="18">
        <f t="shared" si="192"/>
        <v>-0.16375361598684593</v>
      </c>
      <c r="CH173" s="16">
        <f t="shared" si="193"/>
        <v>30.62192618954019</v>
      </c>
      <c r="CI173" s="17">
        <f>(Design!$N$70-'Area A'!CH173)/'Area A'!CG173</f>
        <v>169.59580417308808</v>
      </c>
      <c r="CJ173" s="18">
        <v>0</v>
      </c>
      <c r="CK173" s="18">
        <v>0</v>
      </c>
      <c r="CL173" s="18">
        <f t="shared" si="194"/>
        <v>169.59580417308808</v>
      </c>
      <c r="CM173" s="18">
        <f t="shared" si="232"/>
        <v>177</v>
      </c>
      <c r="CN173" s="18">
        <f>Design!$N$70</f>
        <v>2.85</v>
      </c>
      <c r="CO173" s="18">
        <f t="shared" si="195"/>
        <v>187</v>
      </c>
      <c r="CP173" s="18">
        <v>0</v>
      </c>
      <c r="CQ173" s="16">
        <f t="shared" si="196"/>
        <v>15988.500000000002</v>
      </c>
      <c r="CR173" s="19" t="str">
        <f t="shared" si="233"/>
        <v>N/A</v>
      </c>
      <c r="CS173" s="68">
        <f t="shared" si="197"/>
        <v>177</v>
      </c>
      <c r="CT173" s="18">
        <f>'Ohio Intensities'!R173</f>
        <v>1.0955673283113645</v>
      </c>
      <c r="CU173" s="17">
        <f>Design!$I$24*'Area A'!CT173*Design!$I$23</f>
        <v>1.8843758046955481</v>
      </c>
      <c r="CV173" s="18">
        <v>0</v>
      </c>
      <c r="CW173" s="18">
        <v>0</v>
      </c>
      <c r="CX173" s="18">
        <f>Design!$I$22</f>
        <v>10</v>
      </c>
      <c r="CY173" s="18">
        <f t="shared" si="198"/>
        <v>1.8843758046955481</v>
      </c>
      <c r="CZ173" s="18">
        <f t="shared" si="199"/>
        <v>177</v>
      </c>
      <c r="DA173" s="18">
        <f t="shared" si="200"/>
        <v>1.8843758046955481</v>
      </c>
      <c r="DB173" s="18">
        <f t="shared" si="201"/>
        <v>187</v>
      </c>
      <c r="DC173" s="18">
        <v>0</v>
      </c>
      <c r="DD173" s="18" t="str">
        <f t="shared" si="234"/>
        <v>N/A</v>
      </c>
      <c r="DE173" s="18">
        <f t="shared" si="202"/>
        <v>-0.18843758046955481</v>
      </c>
      <c r="DF173" s="16">
        <f t="shared" si="203"/>
        <v>35.237827547806752</v>
      </c>
      <c r="DG173" s="17">
        <f>(Design!$N$71-'Area A'!DF173)/'Area A'!DE173</f>
        <v>171.87562834919513</v>
      </c>
      <c r="DH173" s="18">
        <v>0</v>
      </c>
      <c r="DI173" s="18">
        <v>0</v>
      </c>
      <c r="DJ173" s="18">
        <f t="shared" si="204"/>
        <v>171.87562834919513</v>
      </c>
      <c r="DK173" s="18">
        <f t="shared" si="235"/>
        <v>177</v>
      </c>
      <c r="DL173" s="18">
        <f>Design!$N$71</f>
        <v>2.85</v>
      </c>
      <c r="DM173" s="18">
        <f t="shared" si="205"/>
        <v>187</v>
      </c>
      <c r="DN173" s="18">
        <v>0</v>
      </c>
      <c r="DO173" s="16">
        <f t="shared" si="206"/>
        <v>15988.500000000002</v>
      </c>
      <c r="DP173" s="19" t="str">
        <f t="shared" si="236"/>
        <v>N/A</v>
      </c>
      <c r="DQ173" s="68">
        <f t="shared" si="207"/>
        <v>177</v>
      </c>
      <c r="DR173" s="18">
        <f>'Ohio Intensities'!V173</f>
        <v>1.2463576493539728</v>
      </c>
      <c r="DS173" s="17">
        <f>Design!$I$24*'Area A'!DR173*Design!$I$23</f>
        <v>2.1437351568888343</v>
      </c>
      <c r="DT173" s="18">
        <v>0</v>
      </c>
      <c r="DU173" s="18">
        <v>0</v>
      </c>
      <c r="DV173" s="18">
        <f>Design!$I$22</f>
        <v>10</v>
      </c>
      <c r="DW173" s="18">
        <f t="shared" si="208"/>
        <v>2.1437351568888343</v>
      </c>
      <c r="DX173" s="18">
        <f t="shared" si="209"/>
        <v>177</v>
      </c>
      <c r="DY173" s="18">
        <f t="shared" si="210"/>
        <v>2.1437351568888343</v>
      </c>
      <c r="DZ173" s="18">
        <f t="shared" si="211"/>
        <v>187</v>
      </c>
      <c r="EA173" s="18">
        <v>0</v>
      </c>
      <c r="EB173" s="18" t="str">
        <f t="shared" si="237"/>
        <v>N/A</v>
      </c>
      <c r="EC173" s="18">
        <f t="shared" si="212"/>
        <v>-0.21437351568888344</v>
      </c>
      <c r="ED173" s="16">
        <f t="shared" si="213"/>
        <v>40.087847433821203</v>
      </c>
      <c r="EE173" s="17">
        <f>(Design!$N$72-'Area A'!ED173)/'Area A'!EC173</f>
        <v>173.70544730844384</v>
      </c>
      <c r="EF173" s="18">
        <v>0</v>
      </c>
      <c r="EG173" s="18">
        <v>0</v>
      </c>
      <c r="EH173" s="18">
        <f t="shared" si="214"/>
        <v>173.70544730844384</v>
      </c>
      <c r="EI173" s="18">
        <f t="shared" si="238"/>
        <v>177</v>
      </c>
      <c r="EJ173" s="18">
        <f>Design!$N$72</f>
        <v>2.85</v>
      </c>
      <c r="EK173" s="18">
        <f t="shared" si="215"/>
        <v>187</v>
      </c>
      <c r="EL173" s="18">
        <v>0</v>
      </c>
      <c r="EM173" s="16">
        <f t="shared" si="216"/>
        <v>15988.500000000002</v>
      </c>
      <c r="EN173" s="19" t="str">
        <f t="shared" si="239"/>
        <v>N/A</v>
      </c>
      <c r="EO173" s="19">
        <f t="shared" si="217"/>
        <v>177</v>
      </c>
    </row>
    <row r="174" spans="1:145" x14ac:dyDescent="0.25">
      <c r="A174" s="68">
        <f t="shared" si="159"/>
        <v>178</v>
      </c>
      <c r="B174" s="18">
        <f>'Ohio Intensities'!B174</f>
        <v>0.51639211767385362</v>
      </c>
      <c r="C174" s="17">
        <f>Design!$I$24*'Area A'!B174*Design!$I$23</f>
        <v>0.88819444239902878</v>
      </c>
      <c r="D174" s="18">
        <v>0</v>
      </c>
      <c r="E174" s="18">
        <v>0</v>
      </c>
      <c r="F174" s="18">
        <f>Design!$I$22</f>
        <v>10</v>
      </c>
      <c r="G174" s="18">
        <f t="shared" si="162"/>
        <v>0.88819444239902878</v>
      </c>
      <c r="H174" s="18">
        <f t="shared" si="163"/>
        <v>178</v>
      </c>
      <c r="I174" s="18">
        <f t="shared" si="164"/>
        <v>0.88819444239902878</v>
      </c>
      <c r="J174" s="18">
        <f t="shared" si="165"/>
        <v>188</v>
      </c>
      <c r="K174" s="18">
        <v>0</v>
      </c>
      <c r="L174" s="18" t="str">
        <f t="shared" si="220"/>
        <v>N/A</v>
      </c>
      <c r="M174" s="18">
        <f t="shared" si="166"/>
        <v>-8.8819444239902873E-2</v>
      </c>
      <c r="N174" s="16">
        <f t="shared" si="167"/>
        <v>16.698055517101739</v>
      </c>
      <c r="O174" s="17">
        <f>(Design!$N$67-'Area A'!N174)/'Area A'!M174</f>
        <v>164.91946828148446</v>
      </c>
      <c r="P174" s="18">
        <v>0</v>
      </c>
      <c r="Q174" s="18">
        <v>0</v>
      </c>
      <c r="R174" s="18">
        <f t="shared" si="168"/>
        <v>164.91946828148446</v>
      </c>
      <c r="S174" s="18">
        <f t="shared" si="221"/>
        <v>178</v>
      </c>
      <c r="T174" s="18">
        <f>Design!$N$67</f>
        <v>2.0499999999999998</v>
      </c>
      <c r="U174" s="18">
        <f t="shared" si="240"/>
        <v>188</v>
      </c>
      <c r="V174" s="18">
        <v>0</v>
      </c>
      <c r="W174" s="16">
        <f t="shared" si="222"/>
        <v>11562</v>
      </c>
      <c r="X174" s="19" t="str">
        <f t="shared" si="223"/>
        <v>N/A</v>
      </c>
      <c r="Y174" s="68">
        <f t="shared" si="241"/>
        <v>178</v>
      </c>
      <c r="Z174" s="18">
        <f>'Ohio Intensities'!F174</f>
        <v>0.66063424228810563</v>
      </c>
      <c r="AA174" s="17">
        <f>Design!$I$24*'Area A'!Z174*Design!$I$23</f>
        <v>1.1362908967355425</v>
      </c>
      <c r="AB174" s="18">
        <v>0</v>
      </c>
      <c r="AC174" s="18">
        <v>0</v>
      </c>
      <c r="AD174" s="18">
        <f>Design!$I$22</f>
        <v>10</v>
      </c>
      <c r="AE174" s="18">
        <f t="shared" si="169"/>
        <v>1.1362908967355425</v>
      </c>
      <c r="AF174" s="18">
        <f t="shared" si="170"/>
        <v>178</v>
      </c>
      <c r="AG174" s="18">
        <f t="shared" si="171"/>
        <v>1.1362908967355425</v>
      </c>
      <c r="AH174" s="18">
        <f t="shared" si="172"/>
        <v>188</v>
      </c>
      <c r="AI174" s="18">
        <v>0</v>
      </c>
      <c r="AJ174" s="18" t="str">
        <f t="shared" si="224"/>
        <v>N/A</v>
      </c>
      <c r="AK174" s="18">
        <f t="shared" si="173"/>
        <v>-0.11362908967355426</v>
      </c>
      <c r="AL174" s="16">
        <f t="shared" si="174"/>
        <v>21.362268858628198</v>
      </c>
      <c r="AM174" s="17">
        <f>(Design!$N$68-'Area A'!AL174)/'Area A'!AK174</f>
        <v>165.99859167065171</v>
      </c>
      <c r="AN174" s="18">
        <v>0</v>
      </c>
      <c r="AO174" s="18">
        <v>0</v>
      </c>
      <c r="AP174" s="18">
        <f t="shared" si="175"/>
        <v>165.99859167065171</v>
      </c>
      <c r="AQ174" s="18">
        <f t="shared" si="225"/>
        <v>178</v>
      </c>
      <c r="AR174" s="18">
        <f>Design!$N$68</f>
        <v>2.5</v>
      </c>
      <c r="AS174" s="18">
        <f t="shared" si="176"/>
        <v>188</v>
      </c>
      <c r="AT174" s="18">
        <v>0</v>
      </c>
      <c r="AU174" s="16">
        <f t="shared" si="226"/>
        <v>14100</v>
      </c>
      <c r="AV174" s="19" t="str">
        <f t="shared" si="227"/>
        <v>N/A</v>
      </c>
      <c r="AW174" s="68">
        <f t="shared" si="177"/>
        <v>178</v>
      </c>
      <c r="AX174" s="18">
        <f>'Ohio Intensities'!J174</f>
        <v>0.777196607257435</v>
      </c>
      <c r="AY174" s="17">
        <f>Design!$I$24*'Area A'!AX174*Design!$I$23</f>
        <v>1.336778164482789</v>
      </c>
      <c r="AZ174" s="18">
        <v>0</v>
      </c>
      <c r="BA174" s="18">
        <v>0</v>
      </c>
      <c r="BB174" s="18">
        <f>Design!$I$22</f>
        <v>10</v>
      </c>
      <c r="BC174" s="18">
        <f t="shared" si="178"/>
        <v>1.336778164482789</v>
      </c>
      <c r="BD174" s="18">
        <f t="shared" si="179"/>
        <v>178</v>
      </c>
      <c r="BE174" s="18">
        <f t="shared" si="180"/>
        <v>1.336778164482789</v>
      </c>
      <c r="BF174" s="18">
        <f t="shared" si="181"/>
        <v>188</v>
      </c>
      <c r="BG174" s="18">
        <v>0</v>
      </c>
      <c r="BH174" s="18" t="str">
        <f t="shared" si="228"/>
        <v>N/A</v>
      </c>
      <c r="BI174" s="18">
        <f t="shared" si="182"/>
        <v>-0.13367781644827889</v>
      </c>
      <c r="BJ174" s="16">
        <f t="shared" si="183"/>
        <v>25.131429492276432</v>
      </c>
      <c r="BK174" s="17">
        <f>(Design!$N$69-'Area A'!BJ174)/'Area A'!BI174</f>
        <v>166.68008263657799</v>
      </c>
      <c r="BL174" s="18">
        <v>0</v>
      </c>
      <c r="BM174" s="18">
        <v>0</v>
      </c>
      <c r="BN174" s="18">
        <f t="shared" si="184"/>
        <v>166.68008263657799</v>
      </c>
      <c r="BO174" s="18">
        <f t="shared" si="229"/>
        <v>178</v>
      </c>
      <c r="BP174" s="18">
        <f>Design!$N$69</f>
        <v>2.85</v>
      </c>
      <c r="BQ174" s="18">
        <f t="shared" si="185"/>
        <v>188</v>
      </c>
      <c r="BR174" s="18">
        <v>0</v>
      </c>
      <c r="BS174" s="16">
        <f t="shared" si="186"/>
        <v>16073.999999999998</v>
      </c>
      <c r="BT174" s="19" t="str">
        <f t="shared" si="230"/>
        <v>N/A</v>
      </c>
      <c r="BU174" s="68">
        <f t="shared" si="187"/>
        <v>178</v>
      </c>
      <c r="BV174" s="18">
        <f>'Ohio Intensities'!N174</f>
        <v>0.9479685830320963</v>
      </c>
      <c r="BW174" s="17">
        <f>Design!$I$24*'Area A'!BV174*Design!$I$23</f>
        <v>1.6305059628152068</v>
      </c>
      <c r="BX174" s="18">
        <v>0</v>
      </c>
      <c r="BY174" s="18">
        <v>0</v>
      </c>
      <c r="BZ174" s="18">
        <f>Design!$I$22</f>
        <v>10</v>
      </c>
      <c r="CA174" s="18">
        <f t="shared" si="188"/>
        <v>1.6305059628152068</v>
      </c>
      <c r="CB174" s="18">
        <f t="shared" si="189"/>
        <v>178</v>
      </c>
      <c r="CC174" s="18">
        <f t="shared" si="190"/>
        <v>1.6305059628152068</v>
      </c>
      <c r="CD174" s="18">
        <f t="shared" si="191"/>
        <v>188</v>
      </c>
      <c r="CE174" s="18">
        <v>0</v>
      </c>
      <c r="CF174" s="18" t="str">
        <f t="shared" si="231"/>
        <v>N/A</v>
      </c>
      <c r="CG174" s="18">
        <f t="shared" si="192"/>
        <v>-0.16305059628152069</v>
      </c>
      <c r="CH174" s="16">
        <f t="shared" si="193"/>
        <v>30.653512100925887</v>
      </c>
      <c r="CI174" s="17">
        <f>(Design!$N$70-'Area A'!CH174)/'Area A'!CG174</f>
        <v>170.52076309442478</v>
      </c>
      <c r="CJ174" s="18">
        <v>0</v>
      </c>
      <c r="CK174" s="18">
        <v>0</v>
      </c>
      <c r="CL174" s="18">
        <f t="shared" si="194"/>
        <v>170.52076309442478</v>
      </c>
      <c r="CM174" s="18">
        <f t="shared" si="232"/>
        <v>178</v>
      </c>
      <c r="CN174" s="18">
        <f>Design!$N$70</f>
        <v>2.85</v>
      </c>
      <c r="CO174" s="18">
        <f t="shared" si="195"/>
        <v>188</v>
      </c>
      <c r="CP174" s="18">
        <v>0</v>
      </c>
      <c r="CQ174" s="16">
        <f t="shared" si="196"/>
        <v>16074.000000000002</v>
      </c>
      <c r="CR174" s="19" t="str">
        <f t="shared" si="233"/>
        <v>N/A</v>
      </c>
      <c r="CS174" s="68">
        <f t="shared" si="197"/>
        <v>178</v>
      </c>
      <c r="CT174" s="18">
        <f>'Ohio Intensities'!R174</f>
        <v>1.091025715238102</v>
      </c>
      <c r="CU174" s="17">
        <f>Design!$I$24*'Area A'!CT174*Design!$I$23</f>
        <v>1.8765642302095367</v>
      </c>
      <c r="CV174" s="18">
        <v>0</v>
      </c>
      <c r="CW174" s="18">
        <v>0</v>
      </c>
      <c r="CX174" s="18">
        <f>Design!$I$22</f>
        <v>10</v>
      </c>
      <c r="CY174" s="18">
        <f t="shared" si="198"/>
        <v>1.8765642302095367</v>
      </c>
      <c r="CZ174" s="18">
        <f t="shared" si="199"/>
        <v>178</v>
      </c>
      <c r="DA174" s="18">
        <f t="shared" si="200"/>
        <v>1.8765642302095367</v>
      </c>
      <c r="DB174" s="18">
        <f t="shared" si="201"/>
        <v>188</v>
      </c>
      <c r="DC174" s="18">
        <v>0</v>
      </c>
      <c r="DD174" s="18" t="str">
        <f t="shared" si="234"/>
        <v>N/A</v>
      </c>
      <c r="DE174" s="18">
        <f t="shared" si="202"/>
        <v>-0.18765642302095367</v>
      </c>
      <c r="DF174" s="16">
        <f t="shared" si="203"/>
        <v>35.279407527939291</v>
      </c>
      <c r="DG174" s="17">
        <f>(Design!$N$71-'Area A'!DF174)/'Area A'!DE174</f>
        <v>172.81267012277129</v>
      </c>
      <c r="DH174" s="18">
        <v>0</v>
      </c>
      <c r="DI174" s="18">
        <v>0</v>
      </c>
      <c r="DJ174" s="18">
        <f t="shared" si="204"/>
        <v>172.81267012277129</v>
      </c>
      <c r="DK174" s="18">
        <f t="shared" si="235"/>
        <v>178</v>
      </c>
      <c r="DL174" s="18">
        <f>Design!$N$71</f>
        <v>2.85</v>
      </c>
      <c r="DM174" s="18">
        <f t="shared" si="205"/>
        <v>188</v>
      </c>
      <c r="DN174" s="18">
        <v>0</v>
      </c>
      <c r="DO174" s="16">
        <f t="shared" si="206"/>
        <v>16074.000000000002</v>
      </c>
      <c r="DP174" s="19" t="str">
        <f t="shared" si="236"/>
        <v>N/A</v>
      </c>
      <c r="DQ174" s="68">
        <f t="shared" si="207"/>
        <v>178</v>
      </c>
      <c r="DR174" s="18">
        <f>'Ohio Intensities'!V174</f>
        <v>1.2413689584747536</v>
      </c>
      <c r="DS174" s="17">
        <f>Design!$I$24*'Area A'!DR174*Design!$I$23</f>
        <v>2.1351546085765776</v>
      </c>
      <c r="DT174" s="18">
        <v>0</v>
      </c>
      <c r="DU174" s="18">
        <v>0</v>
      </c>
      <c r="DV174" s="18">
        <f>Design!$I$22</f>
        <v>10</v>
      </c>
      <c r="DW174" s="18">
        <f t="shared" si="208"/>
        <v>2.1351546085765776</v>
      </c>
      <c r="DX174" s="18">
        <f t="shared" si="209"/>
        <v>178</v>
      </c>
      <c r="DY174" s="18">
        <f t="shared" si="210"/>
        <v>2.1351546085765776</v>
      </c>
      <c r="DZ174" s="18">
        <f t="shared" si="211"/>
        <v>188</v>
      </c>
      <c r="EA174" s="18">
        <v>0</v>
      </c>
      <c r="EB174" s="18" t="str">
        <f t="shared" si="237"/>
        <v>N/A</v>
      </c>
      <c r="EC174" s="18">
        <f t="shared" si="212"/>
        <v>-0.21351546085765777</v>
      </c>
      <c r="ED174" s="16">
        <f t="shared" si="213"/>
        <v>40.14090664123966</v>
      </c>
      <c r="EE174" s="17">
        <f>(Design!$N$72-'Area A'!ED174)/'Area A'!EC174</f>
        <v>174.65202047405839</v>
      </c>
      <c r="EF174" s="18">
        <v>0</v>
      </c>
      <c r="EG174" s="18">
        <v>0</v>
      </c>
      <c r="EH174" s="18">
        <f t="shared" si="214"/>
        <v>174.65202047405839</v>
      </c>
      <c r="EI174" s="18">
        <f t="shared" si="238"/>
        <v>178</v>
      </c>
      <c r="EJ174" s="18">
        <f>Design!$N$72</f>
        <v>2.85</v>
      </c>
      <c r="EK174" s="18">
        <f t="shared" si="215"/>
        <v>188</v>
      </c>
      <c r="EL174" s="18">
        <v>0</v>
      </c>
      <c r="EM174" s="16">
        <f t="shared" si="216"/>
        <v>16074.000000000002</v>
      </c>
      <c r="EN174" s="19" t="str">
        <f t="shared" si="239"/>
        <v>N/A</v>
      </c>
      <c r="EO174" s="19">
        <f t="shared" si="217"/>
        <v>178</v>
      </c>
    </row>
    <row r="175" spans="1:145" x14ac:dyDescent="0.25">
      <c r="A175" s="68">
        <f t="shared" si="159"/>
        <v>179</v>
      </c>
      <c r="B175" s="18">
        <f>'Ohio Intensities'!B175</f>
        <v>0.5140317585814399</v>
      </c>
      <c r="C175" s="17">
        <f>Design!$I$24*'Area A'!B175*Design!$I$23</f>
        <v>0.8841346247600772</v>
      </c>
      <c r="D175" s="18">
        <v>0</v>
      </c>
      <c r="E175" s="18">
        <v>0</v>
      </c>
      <c r="F175" s="18">
        <f>Design!$I$22</f>
        <v>10</v>
      </c>
      <c r="G175" s="18">
        <f t="shared" si="162"/>
        <v>0.8841346247600772</v>
      </c>
      <c r="H175" s="18">
        <f t="shared" si="163"/>
        <v>179</v>
      </c>
      <c r="I175" s="18">
        <f t="shared" si="164"/>
        <v>0.8841346247600772</v>
      </c>
      <c r="J175" s="18">
        <f t="shared" si="165"/>
        <v>189</v>
      </c>
      <c r="K175" s="18">
        <v>0</v>
      </c>
      <c r="L175" s="18" t="str">
        <f t="shared" si="220"/>
        <v>N/A</v>
      </c>
      <c r="M175" s="18">
        <f t="shared" si="166"/>
        <v>-8.8413462476007718E-2</v>
      </c>
      <c r="N175" s="16">
        <f t="shared" si="167"/>
        <v>16.710144407965458</v>
      </c>
      <c r="O175" s="17">
        <f>(Design!$N$67-'Area A'!N175)/'Area A'!M175</f>
        <v>165.81348583586691</v>
      </c>
      <c r="P175" s="18">
        <v>0</v>
      </c>
      <c r="Q175" s="18">
        <v>0</v>
      </c>
      <c r="R175" s="18">
        <f t="shared" si="168"/>
        <v>165.81348583586691</v>
      </c>
      <c r="S175" s="18">
        <f t="shared" si="221"/>
        <v>179</v>
      </c>
      <c r="T175" s="18">
        <f>Design!$N$67</f>
        <v>2.0499999999999998</v>
      </c>
      <c r="U175" s="18">
        <f t="shared" si="240"/>
        <v>189</v>
      </c>
      <c r="V175" s="18">
        <v>0</v>
      </c>
      <c r="W175" s="16">
        <f t="shared" si="222"/>
        <v>11623.5</v>
      </c>
      <c r="X175" s="19" t="str">
        <f t="shared" si="223"/>
        <v>N/A</v>
      </c>
      <c r="Y175" s="68">
        <f t="shared" si="241"/>
        <v>179</v>
      </c>
      <c r="Z175" s="18">
        <f>'Ohio Intensities'!F175</f>
        <v>0.65766239814308625</v>
      </c>
      <c r="AA175" s="17">
        <f>Design!$I$24*'Area A'!Z175*Design!$I$23</f>
        <v>1.1311793248061091</v>
      </c>
      <c r="AB175" s="18">
        <v>0</v>
      </c>
      <c r="AC175" s="18">
        <v>0</v>
      </c>
      <c r="AD175" s="18">
        <f>Design!$I$22</f>
        <v>10</v>
      </c>
      <c r="AE175" s="18">
        <f t="shared" si="169"/>
        <v>1.1311793248061091</v>
      </c>
      <c r="AF175" s="18">
        <f t="shared" si="170"/>
        <v>179</v>
      </c>
      <c r="AG175" s="18">
        <f t="shared" si="171"/>
        <v>1.1311793248061091</v>
      </c>
      <c r="AH175" s="18">
        <f t="shared" si="172"/>
        <v>189</v>
      </c>
      <c r="AI175" s="18">
        <v>0</v>
      </c>
      <c r="AJ175" s="18" t="str">
        <f t="shared" si="224"/>
        <v>N/A</v>
      </c>
      <c r="AK175" s="18">
        <f t="shared" si="173"/>
        <v>-0.1131179324806109</v>
      </c>
      <c r="AL175" s="16">
        <f t="shared" si="174"/>
        <v>21.379289238835462</v>
      </c>
      <c r="AM175" s="17">
        <f>(Design!$N$68-'Area A'!AL175)/'Area A'!AK175</f>
        <v>166.8991717301011</v>
      </c>
      <c r="AN175" s="18">
        <v>0</v>
      </c>
      <c r="AO175" s="18">
        <v>0</v>
      </c>
      <c r="AP175" s="18">
        <f t="shared" si="175"/>
        <v>166.8991717301011</v>
      </c>
      <c r="AQ175" s="18">
        <f t="shared" si="225"/>
        <v>179</v>
      </c>
      <c r="AR175" s="18">
        <f>Design!$N$68</f>
        <v>2.5</v>
      </c>
      <c r="AS175" s="18">
        <f t="shared" si="176"/>
        <v>189</v>
      </c>
      <c r="AT175" s="18">
        <v>0</v>
      </c>
      <c r="AU175" s="16">
        <f t="shared" si="226"/>
        <v>14175</v>
      </c>
      <c r="AV175" s="19" t="str">
        <f t="shared" si="227"/>
        <v>N/A</v>
      </c>
      <c r="AW175" s="68">
        <f t="shared" si="177"/>
        <v>179</v>
      </c>
      <c r="AX175" s="18">
        <f>'Ohio Intensities'!J175</f>
        <v>0.77375096415162203</v>
      </c>
      <c r="AY175" s="17">
        <f>Design!$I$24*'Area A'!AX175*Design!$I$23</f>
        <v>1.3308516583407908</v>
      </c>
      <c r="AZ175" s="18">
        <v>0</v>
      </c>
      <c r="BA175" s="18">
        <v>0</v>
      </c>
      <c r="BB175" s="18">
        <f>Design!$I$22</f>
        <v>10</v>
      </c>
      <c r="BC175" s="18">
        <f t="shared" si="178"/>
        <v>1.3308516583407908</v>
      </c>
      <c r="BD175" s="18">
        <f t="shared" si="179"/>
        <v>179</v>
      </c>
      <c r="BE175" s="18">
        <f t="shared" si="180"/>
        <v>1.3308516583407908</v>
      </c>
      <c r="BF175" s="18">
        <f t="shared" si="181"/>
        <v>189</v>
      </c>
      <c r="BG175" s="18">
        <v>0</v>
      </c>
      <c r="BH175" s="18" t="str">
        <f t="shared" si="228"/>
        <v>N/A</v>
      </c>
      <c r="BI175" s="18">
        <f t="shared" si="182"/>
        <v>-0.13308516583407909</v>
      </c>
      <c r="BJ175" s="16">
        <f t="shared" si="183"/>
        <v>25.153096342640946</v>
      </c>
      <c r="BK175" s="17">
        <f>(Design!$N$69-'Area A'!BJ175)/'Area A'!BI175</f>
        <v>167.58514146082084</v>
      </c>
      <c r="BL175" s="18">
        <v>0</v>
      </c>
      <c r="BM175" s="18">
        <v>0</v>
      </c>
      <c r="BN175" s="18">
        <f t="shared" si="184"/>
        <v>167.58514146082084</v>
      </c>
      <c r="BO175" s="18">
        <f t="shared" si="229"/>
        <v>179</v>
      </c>
      <c r="BP175" s="18">
        <f>Design!$N$69</f>
        <v>2.85</v>
      </c>
      <c r="BQ175" s="18">
        <f t="shared" si="185"/>
        <v>189</v>
      </c>
      <c r="BR175" s="18">
        <v>0</v>
      </c>
      <c r="BS175" s="16">
        <f t="shared" si="186"/>
        <v>16159.500000000004</v>
      </c>
      <c r="BT175" s="19" t="str">
        <f t="shared" si="230"/>
        <v>N/A</v>
      </c>
      <c r="BU175" s="68">
        <f t="shared" si="187"/>
        <v>179</v>
      </c>
      <c r="BV175" s="18">
        <f>'Ohio Intensities'!N175</f>
        <v>0.9439202372485842</v>
      </c>
      <c r="BW175" s="17">
        <f>Design!$I$24*'Area A'!BV175*Design!$I$23</f>
        <v>1.6235428080675658</v>
      </c>
      <c r="BX175" s="18">
        <v>0</v>
      </c>
      <c r="BY175" s="18">
        <v>0</v>
      </c>
      <c r="BZ175" s="18">
        <f>Design!$I$22</f>
        <v>10</v>
      </c>
      <c r="CA175" s="18">
        <f t="shared" si="188"/>
        <v>1.6235428080675658</v>
      </c>
      <c r="CB175" s="18">
        <f t="shared" si="189"/>
        <v>179</v>
      </c>
      <c r="CC175" s="18">
        <f t="shared" si="190"/>
        <v>1.6235428080675658</v>
      </c>
      <c r="CD175" s="18">
        <f t="shared" si="191"/>
        <v>189</v>
      </c>
      <c r="CE175" s="18">
        <v>0</v>
      </c>
      <c r="CF175" s="18" t="str">
        <f t="shared" si="231"/>
        <v>N/A</v>
      </c>
      <c r="CG175" s="18">
        <f t="shared" si="192"/>
        <v>-0.16235428080675657</v>
      </c>
      <c r="CH175" s="16">
        <f t="shared" si="193"/>
        <v>30.684959072476993</v>
      </c>
      <c r="CI175" s="17">
        <f>(Design!$N$70-'Area A'!CH175)/'Area A'!CG175</f>
        <v>171.44579701971497</v>
      </c>
      <c r="CJ175" s="18">
        <v>0</v>
      </c>
      <c r="CK175" s="18">
        <v>0</v>
      </c>
      <c r="CL175" s="18">
        <f t="shared" si="194"/>
        <v>171.44579701971497</v>
      </c>
      <c r="CM175" s="18">
        <f t="shared" si="232"/>
        <v>179</v>
      </c>
      <c r="CN175" s="18">
        <f>Design!$N$70</f>
        <v>2.85</v>
      </c>
      <c r="CO175" s="18">
        <f t="shared" si="195"/>
        <v>189</v>
      </c>
      <c r="CP175" s="18">
        <v>0</v>
      </c>
      <c r="CQ175" s="16">
        <f t="shared" si="196"/>
        <v>16159.5</v>
      </c>
      <c r="CR175" s="19" t="str">
        <f t="shared" si="233"/>
        <v>N/A</v>
      </c>
      <c r="CS175" s="68">
        <f t="shared" si="197"/>
        <v>179</v>
      </c>
      <c r="CT175" s="18">
        <f>'Ohio Intensities'!R175</f>
        <v>1.0865267784106067</v>
      </c>
      <c r="CU175" s="17">
        <f>Design!$I$24*'Area A'!CT175*Design!$I$23</f>
        <v>1.8688260588662449</v>
      </c>
      <c r="CV175" s="18">
        <v>0</v>
      </c>
      <c r="CW175" s="18">
        <v>0</v>
      </c>
      <c r="CX175" s="18">
        <f>Design!$I$22</f>
        <v>10</v>
      </c>
      <c r="CY175" s="18">
        <f t="shared" si="198"/>
        <v>1.8688260588662449</v>
      </c>
      <c r="CZ175" s="18">
        <f t="shared" si="199"/>
        <v>179</v>
      </c>
      <c r="DA175" s="18">
        <f t="shared" si="200"/>
        <v>1.8688260588662449</v>
      </c>
      <c r="DB175" s="18">
        <f t="shared" si="201"/>
        <v>189</v>
      </c>
      <c r="DC175" s="18">
        <v>0</v>
      </c>
      <c r="DD175" s="18" t="str">
        <f t="shared" si="234"/>
        <v>N/A</v>
      </c>
      <c r="DE175" s="18">
        <f t="shared" si="202"/>
        <v>-0.18688260588662448</v>
      </c>
      <c r="DF175" s="16">
        <f t="shared" si="203"/>
        <v>35.320812512572026</v>
      </c>
      <c r="DG175" s="17">
        <f>(Design!$N$71-'Area A'!DF175)/'Area A'!DE175</f>
        <v>173.74978456941571</v>
      </c>
      <c r="DH175" s="18">
        <v>0</v>
      </c>
      <c r="DI175" s="18">
        <v>0</v>
      </c>
      <c r="DJ175" s="18">
        <f t="shared" si="204"/>
        <v>173.74978456941571</v>
      </c>
      <c r="DK175" s="18">
        <f t="shared" si="235"/>
        <v>179</v>
      </c>
      <c r="DL175" s="18">
        <f>Design!$N$71</f>
        <v>2.85</v>
      </c>
      <c r="DM175" s="18">
        <f t="shared" si="205"/>
        <v>189</v>
      </c>
      <c r="DN175" s="18">
        <v>0</v>
      </c>
      <c r="DO175" s="16">
        <f t="shared" si="206"/>
        <v>16159.500000000004</v>
      </c>
      <c r="DP175" s="19" t="str">
        <f t="shared" si="236"/>
        <v>N/A</v>
      </c>
      <c r="DQ175" s="68">
        <f t="shared" si="207"/>
        <v>179</v>
      </c>
      <c r="DR175" s="18">
        <f>'Ohio Intensities'!V175</f>
        <v>1.2364264726660608</v>
      </c>
      <c r="DS175" s="17">
        <f>Design!$I$24*'Area A'!DR175*Design!$I$23</f>
        <v>2.126653532985626</v>
      </c>
      <c r="DT175" s="18">
        <v>0</v>
      </c>
      <c r="DU175" s="18">
        <v>0</v>
      </c>
      <c r="DV175" s="18">
        <f>Design!$I$22</f>
        <v>10</v>
      </c>
      <c r="DW175" s="18">
        <f t="shared" si="208"/>
        <v>2.126653532985626</v>
      </c>
      <c r="DX175" s="18">
        <f t="shared" si="209"/>
        <v>179</v>
      </c>
      <c r="DY175" s="18">
        <f t="shared" si="210"/>
        <v>2.126653532985626</v>
      </c>
      <c r="DZ175" s="18">
        <f t="shared" si="211"/>
        <v>189</v>
      </c>
      <c r="EA175" s="18">
        <v>0</v>
      </c>
      <c r="EB175" s="18" t="str">
        <f t="shared" si="237"/>
        <v>N/A</v>
      </c>
      <c r="EC175" s="18">
        <f t="shared" si="212"/>
        <v>-0.21266535329856259</v>
      </c>
      <c r="ED175" s="16">
        <f t="shared" si="213"/>
        <v>40.193751773428332</v>
      </c>
      <c r="EE175" s="17">
        <f>(Design!$N$72-'Area A'!ED175)/'Area A'!EC175</f>
        <v>175.59866331870776</v>
      </c>
      <c r="EF175" s="18">
        <v>0</v>
      </c>
      <c r="EG175" s="18">
        <v>0</v>
      </c>
      <c r="EH175" s="18">
        <f t="shared" si="214"/>
        <v>175.59866331870776</v>
      </c>
      <c r="EI175" s="18">
        <f t="shared" si="238"/>
        <v>179</v>
      </c>
      <c r="EJ175" s="18">
        <f>Design!$N$72</f>
        <v>2.85</v>
      </c>
      <c r="EK175" s="18">
        <f t="shared" si="215"/>
        <v>189</v>
      </c>
      <c r="EL175" s="18">
        <v>0</v>
      </c>
      <c r="EM175" s="16">
        <f t="shared" si="216"/>
        <v>16159.500000000004</v>
      </c>
      <c r="EN175" s="19" t="str">
        <f t="shared" si="239"/>
        <v>N/A</v>
      </c>
      <c r="EO175" s="19">
        <f t="shared" si="217"/>
        <v>179</v>
      </c>
    </row>
    <row r="176" spans="1:145" x14ac:dyDescent="0.25">
      <c r="A176" s="68">
        <f t="shared" si="159"/>
        <v>180</v>
      </c>
      <c r="B176" s="18">
        <f>'Ohio Intensities'!B176</f>
        <v>0.51169462461640336</v>
      </c>
      <c r="C176" s="17">
        <f>Design!$I$24*'Area A'!B176*Design!$I$23</f>
        <v>0.88011475434021436</v>
      </c>
      <c r="D176" s="18">
        <v>0</v>
      </c>
      <c r="E176" s="18">
        <v>0</v>
      </c>
      <c r="F176" s="18">
        <f>Design!$I$22</f>
        <v>10</v>
      </c>
      <c r="G176" s="18">
        <f t="shared" si="162"/>
        <v>0.88011475434021436</v>
      </c>
      <c r="H176" s="18">
        <f t="shared" si="163"/>
        <v>180</v>
      </c>
      <c r="I176" s="18">
        <f t="shared" si="164"/>
        <v>0.88011475434021436</v>
      </c>
      <c r="J176" s="18">
        <f t="shared" si="165"/>
        <v>190</v>
      </c>
      <c r="K176" s="18">
        <v>0</v>
      </c>
      <c r="L176" s="18" t="str">
        <f t="shared" si="220"/>
        <v>N/A</v>
      </c>
      <c r="M176" s="18">
        <f t="shared" si="166"/>
        <v>-8.8011475434021436E-2</v>
      </c>
      <c r="N176" s="16">
        <f t="shared" si="167"/>
        <v>16.722180332464074</v>
      </c>
      <c r="O176" s="17">
        <f>(Design!$N$67-'Area A'!N176)/'Area A'!M176</f>
        <v>166.70758284768445</v>
      </c>
      <c r="P176" s="18">
        <v>0</v>
      </c>
      <c r="Q176" s="18">
        <v>0</v>
      </c>
      <c r="R176" s="18">
        <f t="shared" si="168"/>
        <v>166.70758284768445</v>
      </c>
      <c r="S176" s="18">
        <f t="shared" si="221"/>
        <v>180</v>
      </c>
      <c r="T176" s="18">
        <f>Design!$N$67</f>
        <v>2.0499999999999998</v>
      </c>
      <c r="U176" s="18">
        <f t="shared" si="240"/>
        <v>190</v>
      </c>
      <c r="V176" s="18">
        <v>0</v>
      </c>
      <c r="W176" s="16">
        <f t="shared" si="222"/>
        <v>11684.999999999998</v>
      </c>
      <c r="X176" s="19" t="str">
        <f t="shared" si="223"/>
        <v>N/A</v>
      </c>
      <c r="Y176" s="68">
        <f t="shared" si="241"/>
        <v>180</v>
      </c>
      <c r="Z176" s="18">
        <f>'Ohio Intensities'!F176</f>
        <v>0.65471947932716157</v>
      </c>
      <c r="AA176" s="17">
        <f>Design!$I$24*'Area A'!Z176*Design!$I$23</f>
        <v>1.1261175044427185</v>
      </c>
      <c r="AB176" s="18">
        <v>0</v>
      </c>
      <c r="AC176" s="18">
        <v>0</v>
      </c>
      <c r="AD176" s="18">
        <f>Design!$I$22</f>
        <v>10</v>
      </c>
      <c r="AE176" s="18">
        <f t="shared" si="169"/>
        <v>1.1261175044427185</v>
      </c>
      <c r="AF176" s="18">
        <f t="shared" si="170"/>
        <v>180</v>
      </c>
      <c r="AG176" s="18">
        <f t="shared" si="171"/>
        <v>1.1261175044427185</v>
      </c>
      <c r="AH176" s="18">
        <f t="shared" si="172"/>
        <v>190</v>
      </c>
      <c r="AI176" s="18">
        <v>0</v>
      </c>
      <c r="AJ176" s="18" t="str">
        <f t="shared" si="224"/>
        <v>N/A</v>
      </c>
      <c r="AK176" s="18">
        <f t="shared" si="173"/>
        <v>-0.11261175044427185</v>
      </c>
      <c r="AL176" s="16">
        <f t="shared" si="174"/>
        <v>21.396232584411649</v>
      </c>
      <c r="AM176" s="17">
        <f>(Design!$N$68-'Area A'!AL176)/'Area A'!AK176</f>
        <v>167.79983003428069</v>
      </c>
      <c r="AN176" s="18">
        <v>0</v>
      </c>
      <c r="AO176" s="18">
        <v>0</v>
      </c>
      <c r="AP176" s="18">
        <f t="shared" si="175"/>
        <v>167.79983003428069</v>
      </c>
      <c r="AQ176" s="18">
        <f t="shared" si="225"/>
        <v>180</v>
      </c>
      <c r="AR176" s="18">
        <f>Design!$N$68</f>
        <v>2.5</v>
      </c>
      <c r="AS176" s="18">
        <f t="shared" si="176"/>
        <v>190</v>
      </c>
      <c r="AT176" s="18">
        <v>0</v>
      </c>
      <c r="AU176" s="16">
        <f t="shared" si="226"/>
        <v>14250</v>
      </c>
      <c r="AV176" s="19" t="str">
        <f t="shared" si="227"/>
        <v>N/A</v>
      </c>
      <c r="AW176" s="68">
        <f t="shared" si="177"/>
        <v>180</v>
      </c>
      <c r="AX176" s="18">
        <f>'Ohio Intensities'!J176</f>
        <v>0.77033856453996619</v>
      </c>
      <c r="AY176" s="17">
        <f>Design!$I$24*'Area A'!AX176*Design!$I$23</f>
        <v>1.3249823310087427</v>
      </c>
      <c r="AZ176" s="18">
        <v>0</v>
      </c>
      <c r="BA176" s="18">
        <v>0</v>
      </c>
      <c r="BB176" s="18">
        <f>Design!$I$22</f>
        <v>10</v>
      </c>
      <c r="BC176" s="18">
        <f t="shared" si="178"/>
        <v>1.3249823310087427</v>
      </c>
      <c r="BD176" s="18">
        <f t="shared" si="179"/>
        <v>180</v>
      </c>
      <c r="BE176" s="18">
        <f t="shared" si="180"/>
        <v>1.3249823310087427</v>
      </c>
      <c r="BF176" s="18">
        <f t="shared" si="181"/>
        <v>190</v>
      </c>
      <c r="BG176" s="18">
        <v>0</v>
      </c>
      <c r="BH176" s="18" t="str">
        <f t="shared" si="228"/>
        <v>N/A</v>
      </c>
      <c r="BI176" s="18">
        <f t="shared" si="182"/>
        <v>-0.13249823310087427</v>
      </c>
      <c r="BJ176" s="16">
        <f t="shared" si="183"/>
        <v>25.174664289166113</v>
      </c>
      <c r="BK176" s="17">
        <f>(Design!$N$69-'Area A'!BJ176)/'Area A'!BI176</f>
        <v>168.49027920372174</v>
      </c>
      <c r="BL176" s="18">
        <v>0</v>
      </c>
      <c r="BM176" s="18">
        <v>0</v>
      </c>
      <c r="BN176" s="18">
        <f t="shared" si="184"/>
        <v>168.49027920372174</v>
      </c>
      <c r="BO176" s="18">
        <f t="shared" si="229"/>
        <v>180</v>
      </c>
      <c r="BP176" s="18">
        <f>Design!$N$69</f>
        <v>2.85</v>
      </c>
      <c r="BQ176" s="18">
        <f t="shared" si="185"/>
        <v>190</v>
      </c>
      <c r="BR176" s="18">
        <v>0</v>
      </c>
      <c r="BS176" s="16">
        <f t="shared" si="186"/>
        <v>16245</v>
      </c>
      <c r="BT176" s="19" t="str">
        <f t="shared" si="230"/>
        <v>N/A</v>
      </c>
      <c r="BU176" s="68">
        <f t="shared" si="187"/>
        <v>180</v>
      </c>
      <c r="BV176" s="18">
        <f>'Ohio Intensities'!N176</f>
        <v>0.93991029561352635</v>
      </c>
      <c r="BW176" s="17">
        <f>Design!$I$24*'Area A'!BV176*Design!$I$23</f>
        <v>1.6166457084552663</v>
      </c>
      <c r="BX176" s="18">
        <v>0</v>
      </c>
      <c r="BY176" s="18">
        <v>0</v>
      </c>
      <c r="BZ176" s="18">
        <f>Design!$I$22</f>
        <v>10</v>
      </c>
      <c r="CA176" s="18">
        <f t="shared" si="188"/>
        <v>1.6166457084552663</v>
      </c>
      <c r="CB176" s="18">
        <f t="shared" si="189"/>
        <v>180</v>
      </c>
      <c r="CC176" s="18">
        <f t="shared" si="190"/>
        <v>1.6166457084552663</v>
      </c>
      <c r="CD176" s="18">
        <f t="shared" si="191"/>
        <v>190</v>
      </c>
      <c r="CE176" s="18">
        <v>0</v>
      </c>
      <c r="CF176" s="18" t="str">
        <f t="shared" si="231"/>
        <v>N/A</v>
      </c>
      <c r="CG176" s="18">
        <f t="shared" si="192"/>
        <v>-0.16166457084552663</v>
      </c>
      <c r="CH176" s="16">
        <f t="shared" si="193"/>
        <v>30.71626846065006</v>
      </c>
      <c r="CI176" s="17">
        <f>(Design!$N$70-'Area A'!CH176)/'Area A'!CG176</f>
        <v>172.37090547982078</v>
      </c>
      <c r="CJ176" s="18">
        <v>0</v>
      </c>
      <c r="CK176" s="18">
        <v>0</v>
      </c>
      <c r="CL176" s="18">
        <f t="shared" si="194"/>
        <v>172.37090547982078</v>
      </c>
      <c r="CM176" s="18">
        <f t="shared" si="232"/>
        <v>180</v>
      </c>
      <c r="CN176" s="18">
        <f>Design!$N$70</f>
        <v>2.85</v>
      </c>
      <c r="CO176" s="18">
        <f t="shared" si="195"/>
        <v>190</v>
      </c>
      <c r="CP176" s="18">
        <v>0</v>
      </c>
      <c r="CQ176" s="16">
        <f t="shared" si="196"/>
        <v>16245</v>
      </c>
      <c r="CR176" s="19" t="str">
        <f t="shared" si="233"/>
        <v>N/A</v>
      </c>
      <c r="CS176" s="68">
        <f t="shared" si="197"/>
        <v>180</v>
      </c>
      <c r="CT176" s="18">
        <f>'Ohio Intensities'!R176</f>
        <v>1.0820698950586367</v>
      </c>
      <c r="CU176" s="17">
        <f>Design!$I$24*'Area A'!CT176*Design!$I$23</f>
        <v>1.8611602195008563</v>
      </c>
      <c r="CV176" s="18">
        <v>0</v>
      </c>
      <c r="CW176" s="18">
        <v>0</v>
      </c>
      <c r="CX176" s="18">
        <f>Design!$I$22</f>
        <v>10</v>
      </c>
      <c r="CY176" s="18">
        <f t="shared" si="198"/>
        <v>1.8611602195008563</v>
      </c>
      <c r="CZ176" s="18">
        <f t="shared" si="199"/>
        <v>180</v>
      </c>
      <c r="DA176" s="18">
        <f t="shared" si="200"/>
        <v>1.8611602195008563</v>
      </c>
      <c r="DB176" s="18">
        <f t="shared" si="201"/>
        <v>190</v>
      </c>
      <c r="DC176" s="18">
        <v>0</v>
      </c>
      <c r="DD176" s="18" t="str">
        <f t="shared" si="234"/>
        <v>N/A</v>
      </c>
      <c r="DE176" s="18">
        <f t="shared" si="202"/>
        <v>-0.18611602195008564</v>
      </c>
      <c r="DF176" s="16">
        <f t="shared" si="203"/>
        <v>35.36204417051627</v>
      </c>
      <c r="DG176" s="17">
        <f>(Design!$N$71-'Area A'!DF176)/'Area A'!DE176</f>
        <v>174.68697122290556</v>
      </c>
      <c r="DH176" s="18">
        <v>0</v>
      </c>
      <c r="DI176" s="18">
        <v>0</v>
      </c>
      <c r="DJ176" s="18">
        <f t="shared" si="204"/>
        <v>174.68697122290556</v>
      </c>
      <c r="DK176" s="18">
        <f t="shared" si="235"/>
        <v>180</v>
      </c>
      <c r="DL176" s="18">
        <f>Design!$N$71</f>
        <v>2.85</v>
      </c>
      <c r="DM176" s="18">
        <f t="shared" si="205"/>
        <v>190</v>
      </c>
      <c r="DN176" s="18">
        <v>0</v>
      </c>
      <c r="DO176" s="16">
        <f t="shared" si="206"/>
        <v>16245</v>
      </c>
      <c r="DP176" s="19" t="str">
        <f t="shared" si="236"/>
        <v>N/A</v>
      </c>
      <c r="DQ176" s="68">
        <f t="shared" si="207"/>
        <v>180</v>
      </c>
      <c r="DR176" s="18">
        <f>'Ohio Intensities'!V176</f>
        <v>1.23152952352238</v>
      </c>
      <c r="DS176" s="17">
        <f>Design!$I$24*'Area A'!DR176*Design!$I$23</f>
        <v>2.1182307804584948</v>
      </c>
      <c r="DT176" s="18">
        <v>0</v>
      </c>
      <c r="DU176" s="18">
        <v>0</v>
      </c>
      <c r="DV176" s="18">
        <f>Design!$I$22</f>
        <v>10</v>
      </c>
      <c r="DW176" s="18">
        <f t="shared" si="208"/>
        <v>2.1182307804584948</v>
      </c>
      <c r="DX176" s="18">
        <f t="shared" si="209"/>
        <v>180</v>
      </c>
      <c r="DY176" s="18">
        <f t="shared" si="210"/>
        <v>2.1182307804584948</v>
      </c>
      <c r="DZ176" s="18">
        <f t="shared" si="211"/>
        <v>190</v>
      </c>
      <c r="EA176" s="18">
        <v>0</v>
      </c>
      <c r="EB176" s="18" t="str">
        <f t="shared" si="237"/>
        <v>N/A</v>
      </c>
      <c r="EC176" s="18">
        <f t="shared" si="212"/>
        <v>-0.21182307804584949</v>
      </c>
      <c r="ED176" s="16">
        <f t="shared" si="213"/>
        <v>40.246384828711406</v>
      </c>
      <c r="EE176" s="17">
        <f>(Design!$N$72-'Area A'!ED176)/'Area A'!EC176</f>
        <v>176.54537538453147</v>
      </c>
      <c r="EF176" s="18">
        <v>0</v>
      </c>
      <c r="EG176" s="18">
        <v>0</v>
      </c>
      <c r="EH176" s="18">
        <f t="shared" si="214"/>
        <v>176.54537538453147</v>
      </c>
      <c r="EI176" s="18">
        <f t="shared" si="238"/>
        <v>180</v>
      </c>
      <c r="EJ176" s="18">
        <f>Design!$N$72</f>
        <v>2.85</v>
      </c>
      <c r="EK176" s="18">
        <f t="shared" si="215"/>
        <v>190</v>
      </c>
      <c r="EL176" s="18">
        <v>0</v>
      </c>
      <c r="EM176" s="16">
        <f t="shared" si="216"/>
        <v>16245</v>
      </c>
      <c r="EN176" s="19" t="str">
        <f t="shared" si="239"/>
        <v>N/A</v>
      </c>
      <c r="EO176" s="19">
        <f t="shared" si="217"/>
        <v>180</v>
      </c>
    </row>
    <row r="177" spans="1:145" x14ac:dyDescent="0.25">
      <c r="A177" s="68">
        <f t="shared" si="159"/>
        <v>181</v>
      </c>
      <c r="B177" s="18">
        <f>'Ohio Intensities'!B177</f>
        <v>0.50938036617153093</v>
      </c>
      <c r="C177" s="17">
        <f>Design!$I$24*'Area A'!B177*Design!$I$23</f>
        <v>0.87613422981503375</v>
      </c>
      <c r="D177" s="18">
        <v>0</v>
      </c>
      <c r="E177" s="18">
        <v>0</v>
      </c>
      <c r="F177" s="18">
        <f>Design!$I$22</f>
        <v>10</v>
      </c>
      <c r="G177" s="18">
        <f t="shared" si="162"/>
        <v>0.87613422981503375</v>
      </c>
      <c r="H177" s="18">
        <f t="shared" si="163"/>
        <v>181</v>
      </c>
      <c r="I177" s="18">
        <f t="shared" si="164"/>
        <v>0.87613422981503375</v>
      </c>
      <c r="J177" s="18">
        <f t="shared" si="165"/>
        <v>191</v>
      </c>
      <c r="K177" s="18">
        <v>0</v>
      </c>
      <c r="L177" s="18" t="str">
        <f t="shared" si="220"/>
        <v>N/A</v>
      </c>
      <c r="M177" s="18">
        <f t="shared" si="166"/>
        <v>-8.7613422981503375E-2</v>
      </c>
      <c r="N177" s="16">
        <f t="shared" si="167"/>
        <v>16.734163789467146</v>
      </c>
      <c r="O177" s="17">
        <f>(Design!$N$67-'Area A'!N177)/'Area A'!M177</f>
        <v>167.60175883742394</v>
      </c>
      <c r="P177" s="18">
        <v>0</v>
      </c>
      <c r="Q177" s="18">
        <v>0</v>
      </c>
      <c r="R177" s="18">
        <f t="shared" si="168"/>
        <v>167.60175883742394</v>
      </c>
      <c r="S177" s="18">
        <f t="shared" si="221"/>
        <v>181</v>
      </c>
      <c r="T177" s="18">
        <f>Design!$N$67</f>
        <v>2.0499999999999998</v>
      </c>
      <c r="U177" s="18">
        <f t="shared" si="240"/>
        <v>191</v>
      </c>
      <c r="V177" s="18">
        <v>0</v>
      </c>
      <c r="W177" s="16">
        <f t="shared" si="222"/>
        <v>11746.499999999998</v>
      </c>
      <c r="X177" s="19" t="str">
        <f t="shared" si="223"/>
        <v>N/A</v>
      </c>
      <c r="Y177" s="68">
        <f t="shared" si="241"/>
        <v>181</v>
      </c>
      <c r="Z177" s="18">
        <f>'Ohio Intensities'!F177</f>
        <v>0.65180505447636417</v>
      </c>
      <c r="AA177" s="17">
        <f>Design!$I$24*'Area A'!Z177*Design!$I$23</f>
        <v>1.1211046936993472</v>
      </c>
      <c r="AB177" s="18">
        <v>0</v>
      </c>
      <c r="AC177" s="18">
        <v>0</v>
      </c>
      <c r="AD177" s="18">
        <f>Design!$I$22</f>
        <v>10</v>
      </c>
      <c r="AE177" s="18">
        <f t="shared" si="169"/>
        <v>1.1211046936993472</v>
      </c>
      <c r="AF177" s="18">
        <f t="shared" si="170"/>
        <v>181</v>
      </c>
      <c r="AG177" s="18">
        <f t="shared" si="171"/>
        <v>1.1211046936993472</v>
      </c>
      <c r="AH177" s="18">
        <f t="shared" si="172"/>
        <v>191</v>
      </c>
      <c r="AI177" s="18">
        <v>0</v>
      </c>
      <c r="AJ177" s="18" t="str">
        <f t="shared" si="224"/>
        <v>N/A</v>
      </c>
      <c r="AK177" s="18">
        <f t="shared" si="173"/>
        <v>-0.11211046936993471</v>
      </c>
      <c r="AL177" s="16">
        <f t="shared" si="174"/>
        <v>21.413099649657532</v>
      </c>
      <c r="AM177" s="17">
        <f>(Design!$N$68-'Area A'!AL177)/'Area A'!AK177</f>
        <v>168.70056611081822</v>
      </c>
      <c r="AN177" s="18">
        <v>0</v>
      </c>
      <c r="AO177" s="18">
        <v>0</v>
      </c>
      <c r="AP177" s="18">
        <f t="shared" si="175"/>
        <v>168.70056611081822</v>
      </c>
      <c r="AQ177" s="18">
        <f t="shared" si="225"/>
        <v>181</v>
      </c>
      <c r="AR177" s="18">
        <f>Design!$N$68</f>
        <v>2.5</v>
      </c>
      <c r="AS177" s="18">
        <f t="shared" si="176"/>
        <v>191</v>
      </c>
      <c r="AT177" s="18">
        <v>0</v>
      </c>
      <c r="AU177" s="16">
        <f t="shared" si="226"/>
        <v>14325</v>
      </c>
      <c r="AV177" s="19" t="str">
        <f t="shared" si="227"/>
        <v>N/A</v>
      </c>
      <c r="AW177" s="68">
        <f t="shared" si="177"/>
        <v>181</v>
      </c>
      <c r="AX177" s="18">
        <f>'Ohio Intensities'!J177</f>
        <v>0.76695891614626599</v>
      </c>
      <c r="AY177" s="17">
        <f>Design!$I$24*'Area A'!AX177*Design!$I$23</f>
        <v>1.3191693357715784</v>
      </c>
      <c r="AZ177" s="18">
        <v>0</v>
      </c>
      <c r="BA177" s="18">
        <v>0</v>
      </c>
      <c r="BB177" s="18">
        <f>Design!$I$22</f>
        <v>10</v>
      </c>
      <c r="BC177" s="18">
        <f t="shared" si="178"/>
        <v>1.3191693357715784</v>
      </c>
      <c r="BD177" s="18">
        <f t="shared" si="179"/>
        <v>181</v>
      </c>
      <c r="BE177" s="18">
        <f t="shared" si="180"/>
        <v>1.3191693357715784</v>
      </c>
      <c r="BF177" s="18">
        <f t="shared" si="181"/>
        <v>191</v>
      </c>
      <c r="BG177" s="18">
        <v>0</v>
      </c>
      <c r="BH177" s="18" t="str">
        <f t="shared" si="228"/>
        <v>N/A</v>
      </c>
      <c r="BI177" s="18">
        <f t="shared" si="182"/>
        <v>-0.13191693357715784</v>
      </c>
      <c r="BJ177" s="16">
        <f t="shared" si="183"/>
        <v>25.196134313237149</v>
      </c>
      <c r="BK177" s="17">
        <f>(Design!$N$69-'Area A'!BJ177)/'Area A'!BI177</f>
        <v>169.39549538700396</v>
      </c>
      <c r="BL177" s="18">
        <v>0</v>
      </c>
      <c r="BM177" s="18">
        <v>0</v>
      </c>
      <c r="BN177" s="18">
        <f t="shared" si="184"/>
        <v>169.39549538700396</v>
      </c>
      <c r="BO177" s="18">
        <f t="shared" si="229"/>
        <v>181</v>
      </c>
      <c r="BP177" s="18">
        <f>Design!$N$69</f>
        <v>2.85</v>
      </c>
      <c r="BQ177" s="18">
        <f t="shared" si="185"/>
        <v>191</v>
      </c>
      <c r="BR177" s="18">
        <v>0</v>
      </c>
      <c r="BS177" s="16">
        <f t="shared" si="186"/>
        <v>16330.5</v>
      </c>
      <c r="BT177" s="19" t="str">
        <f t="shared" si="230"/>
        <v>N/A</v>
      </c>
      <c r="BU177" s="68">
        <f t="shared" si="187"/>
        <v>181</v>
      </c>
      <c r="BV177" s="18">
        <f>'Ohio Intensities'!N177</f>
        <v>0.93593819558839031</v>
      </c>
      <c r="BW177" s="17">
        <f>Design!$I$24*'Area A'!BV177*Design!$I$23</f>
        <v>1.6098136964120324</v>
      </c>
      <c r="BX177" s="18">
        <v>0</v>
      </c>
      <c r="BY177" s="18">
        <v>0</v>
      </c>
      <c r="BZ177" s="18">
        <f>Design!$I$22</f>
        <v>10</v>
      </c>
      <c r="CA177" s="18">
        <f t="shared" si="188"/>
        <v>1.6098136964120324</v>
      </c>
      <c r="CB177" s="18">
        <f t="shared" si="189"/>
        <v>181</v>
      </c>
      <c r="CC177" s="18">
        <f t="shared" si="190"/>
        <v>1.6098136964120324</v>
      </c>
      <c r="CD177" s="18">
        <f t="shared" si="191"/>
        <v>191</v>
      </c>
      <c r="CE177" s="18">
        <v>0</v>
      </c>
      <c r="CF177" s="18" t="str">
        <f t="shared" si="231"/>
        <v>N/A</v>
      </c>
      <c r="CG177" s="18">
        <f t="shared" si="192"/>
        <v>-0.16098136964120324</v>
      </c>
      <c r="CH177" s="16">
        <f t="shared" si="193"/>
        <v>30.74744160146982</v>
      </c>
      <c r="CI177" s="17">
        <f>(Design!$N$70-'Area A'!CH177)/'Area A'!CG177</f>
        <v>173.29608801097851</v>
      </c>
      <c r="CJ177" s="18">
        <v>0</v>
      </c>
      <c r="CK177" s="18">
        <v>0</v>
      </c>
      <c r="CL177" s="18">
        <f t="shared" si="194"/>
        <v>173.29608801097851</v>
      </c>
      <c r="CM177" s="18">
        <f t="shared" si="232"/>
        <v>181</v>
      </c>
      <c r="CN177" s="18">
        <f>Design!$N$70</f>
        <v>2.85</v>
      </c>
      <c r="CO177" s="18">
        <f t="shared" si="195"/>
        <v>191</v>
      </c>
      <c r="CP177" s="18">
        <v>0</v>
      </c>
      <c r="CQ177" s="16">
        <f t="shared" si="196"/>
        <v>16330.5</v>
      </c>
      <c r="CR177" s="19" t="str">
        <f t="shared" si="233"/>
        <v>N/A</v>
      </c>
      <c r="CS177" s="68">
        <f t="shared" si="197"/>
        <v>181</v>
      </c>
      <c r="CT177" s="18">
        <f>'Ohio Intensities'!R177</f>
        <v>1.0776544547022349</v>
      </c>
      <c r="CU177" s="17">
        <f>Design!$I$24*'Area A'!CT177*Design!$I$23</f>
        <v>1.8535656620878451</v>
      </c>
      <c r="CV177" s="18">
        <v>0</v>
      </c>
      <c r="CW177" s="18">
        <v>0</v>
      </c>
      <c r="CX177" s="18">
        <f>Design!$I$22</f>
        <v>10</v>
      </c>
      <c r="CY177" s="18">
        <f t="shared" si="198"/>
        <v>1.8535656620878451</v>
      </c>
      <c r="CZ177" s="18">
        <f t="shared" si="199"/>
        <v>181</v>
      </c>
      <c r="DA177" s="18">
        <f t="shared" si="200"/>
        <v>1.8535656620878451</v>
      </c>
      <c r="DB177" s="18">
        <f t="shared" si="201"/>
        <v>191</v>
      </c>
      <c r="DC177" s="18">
        <v>0</v>
      </c>
      <c r="DD177" s="18" t="str">
        <f t="shared" si="234"/>
        <v>N/A</v>
      </c>
      <c r="DE177" s="18">
        <f t="shared" si="202"/>
        <v>-0.18535656620878452</v>
      </c>
      <c r="DF177" s="16">
        <f t="shared" si="203"/>
        <v>35.40310414587784</v>
      </c>
      <c r="DG177" s="17">
        <f>(Design!$N$71-'Area A'!DF177)/'Area A'!DE177</f>
        <v>175.62422962243602</v>
      </c>
      <c r="DH177" s="18">
        <v>0</v>
      </c>
      <c r="DI177" s="18">
        <v>0</v>
      </c>
      <c r="DJ177" s="18">
        <f t="shared" si="204"/>
        <v>175.62422962243602</v>
      </c>
      <c r="DK177" s="18">
        <f t="shared" si="235"/>
        <v>181</v>
      </c>
      <c r="DL177" s="18">
        <f>Design!$N$71</f>
        <v>2.85</v>
      </c>
      <c r="DM177" s="18">
        <f t="shared" si="205"/>
        <v>191</v>
      </c>
      <c r="DN177" s="18">
        <v>0</v>
      </c>
      <c r="DO177" s="16">
        <f t="shared" si="206"/>
        <v>16330.5</v>
      </c>
      <c r="DP177" s="19" t="str">
        <f t="shared" si="236"/>
        <v>N/A</v>
      </c>
      <c r="DQ177" s="68">
        <f t="shared" si="207"/>
        <v>181</v>
      </c>
      <c r="DR177" s="18">
        <f>'Ohio Intensities'!V177</f>
        <v>1.226677455749499</v>
      </c>
      <c r="DS177" s="17">
        <f>Design!$I$24*'Area A'!DR177*Design!$I$23</f>
        <v>2.1098852238891399</v>
      </c>
      <c r="DT177" s="18">
        <v>0</v>
      </c>
      <c r="DU177" s="18">
        <v>0</v>
      </c>
      <c r="DV177" s="18">
        <f>Design!$I$22</f>
        <v>10</v>
      </c>
      <c r="DW177" s="18">
        <f t="shared" si="208"/>
        <v>2.1098852238891399</v>
      </c>
      <c r="DX177" s="18">
        <f t="shared" si="209"/>
        <v>181</v>
      </c>
      <c r="DY177" s="18">
        <f t="shared" si="210"/>
        <v>2.1098852238891399</v>
      </c>
      <c r="DZ177" s="18">
        <f t="shared" si="211"/>
        <v>191</v>
      </c>
      <c r="EA177" s="18">
        <v>0</v>
      </c>
      <c r="EB177" s="18" t="str">
        <f t="shared" si="237"/>
        <v>N/A</v>
      </c>
      <c r="EC177" s="18">
        <f t="shared" si="212"/>
        <v>-0.210988522388914</v>
      </c>
      <c r="ED177" s="16">
        <f t="shared" si="213"/>
        <v>40.298807776282572</v>
      </c>
      <c r="EE177" s="17">
        <f>(Design!$N$72-'Area A'!ED177)/'Area A'!EC177</f>
        <v>177.49215621906384</v>
      </c>
      <c r="EF177" s="18">
        <v>0</v>
      </c>
      <c r="EG177" s="18">
        <v>0</v>
      </c>
      <c r="EH177" s="18">
        <f t="shared" si="214"/>
        <v>177.49215621906384</v>
      </c>
      <c r="EI177" s="18">
        <f t="shared" si="238"/>
        <v>181</v>
      </c>
      <c r="EJ177" s="18">
        <f>Design!$N$72</f>
        <v>2.85</v>
      </c>
      <c r="EK177" s="18">
        <f t="shared" si="215"/>
        <v>191</v>
      </c>
      <c r="EL177" s="18">
        <v>0</v>
      </c>
      <c r="EM177" s="16">
        <f t="shared" si="216"/>
        <v>16330.5</v>
      </c>
      <c r="EN177" s="19" t="str">
        <f t="shared" si="239"/>
        <v>N/A</v>
      </c>
      <c r="EO177" s="19">
        <f t="shared" si="217"/>
        <v>181</v>
      </c>
    </row>
    <row r="178" spans="1:145" x14ac:dyDescent="0.25">
      <c r="A178" s="68">
        <f t="shared" si="159"/>
        <v>182</v>
      </c>
      <c r="B178" s="18">
        <f>'Ohio Intensities'!B178</f>
        <v>0.5070886407057581</v>
      </c>
      <c r="C178" s="17">
        <f>Design!$I$24*'Area A'!B178*Design!$I$23</f>
        <v>0.87219246201390443</v>
      </c>
      <c r="D178" s="18">
        <v>0</v>
      </c>
      <c r="E178" s="18">
        <v>0</v>
      </c>
      <c r="F178" s="18">
        <f>Design!$I$22</f>
        <v>10</v>
      </c>
      <c r="G178" s="18">
        <f t="shared" si="162"/>
        <v>0.87219246201390443</v>
      </c>
      <c r="H178" s="18">
        <f t="shared" si="163"/>
        <v>182</v>
      </c>
      <c r="I178" s="18">
        <f t="shared" si="164"/>
        <v>0.87219246201390443</v>
      </c>
      <c r="J178" s="18">
        <f t="shared" si="165"/>
        <v>192</v>
      </c>
      <c r="K178" s="18">
        <v>0</v>
      </c>
      <c r="L178" s="18" t="str">
        <f t="shared" si="220"/>
        <v>N/A</v>
      </c>
      <c r="M178" s="18">
        <f t="shared" si="166"/>
        <v>-8.7219246201390446E-2</v>
      </c>
      <c r="N178" s="16">
        <f t="shared" si="167"/>
        <v>16.746095270666967</v>
      </c>
      <c r="O178" s="17">
        <f>(Design!$N$67-'Area A'!N178)/'Area A'!M178</f>
        <v>168.49601333097374</v>
      </c>
      <c r="P178" s="18">
        <v>0</v>
      </c>
      <c r="Q178" s="18">
        <v>0</v>
      </c>
      <c r="R178" s="18">
        <f t="shared" si="168"/>
        <v>168.49601333097374</v>
      </c>
      <c r="S178" s="18">
        <f t="shared" si="221"/>
        <v>182</v>
      </c>
      <c r="T178" s="18">
        <f>Design!$N$67</f>
        <v>2.0499999999999998</v>
      </c>
      <c r="U178" s="18">
        <f t="shared" si="240"/>
        <v>192</v>
      </c>
      <c r="V178" s="18">
        <v>0</v>
      </c>
      <c r="W178" s="16">
        <f t="shared" si="222"/>
        <v>11807.999999999998</v>
      </c>
      <c r="X178" s="19" t="str">
        <f t="shared" si="223"/>
        <v>N/A</v>
      </c>
      <c r="Y178" s="68">
        <f t="shared" si="241"/>
        <v>182</v>
      </c>
      <c r="Z178" s="18">
        <f>'Ohio Intensities'!F178</f>
        <v>0.64891870087083281</v>
      </c>
      <c r="AA178" s="17">
        <f>Design!$I$24*'Area A'!Z178*Design!$I$23</f>
        <v>1.1161401654978331</v>
      </c>
      <c r="AB178" s="18">
        <v>0</v>
      </c>
      <c r="AC178" s="18">
        <v>0</v>
      </c>
      <c r="AD178" s="18">
        <f>Design!$I$22</f>
        <v>10</v>
      </c>
      <c r="AE178" s="18">
        <f t="shared" si="169"/>
        <v>1.1161401654978331</v>
      </c>
      <c r="AF178" s="18">
        <f t="shared" si="170"/>
        <v>182</v>
      </c>
      <c r="AG178" s="18">
        <f t="shared" si="171"/>
        <v>1.1161401654978331</v>
      </c>
      <c r="AH178" s="18">
        <f t="shared" si="172"/>
        <v>192</v>
      </c>
      <c r="AI178" s="18">
        <v>0</v>
      </c>
      <c r="AJ178" s="18" t="str">
        <f t="shared" si="224"/>
        <v>N/A</v>
      </c>
      <c r="AK178" s="18">
        <f t="shared" si="173"/>
        <v>-0.11161401654978331</v>
      </c>
      <c r="AL178" s="16">
        <f t="shared" si="174"/>
        <v>21.429891177558396</v>
      </c>
      <c r="AM178" s="17">
        <f>(Design!$N$68-'Area A'!AL178)/'Area A'!AK178</f>
        <v>169.60137949264711</v>
      </c>
      <c r="AN178" s="18">
        <v>0</v>
      </c>
      <c r="AO178" s="18">
        <v>0</v>
      </c>
      <c r="AP178" s="18">
        <f t="shared" si="175"/>
        <v>169.60137949264711</v>
      </c>
      <c r="AQ178" s="18">
        <f t="shared" si="225"/>
        <v>182</v>
      </c>
      <c r="AR178" s="18">
        <f>Design!$N$68</f>
        <v>2.5</v>
      </c>
      <c r="AS178" s="18">
        <f t="shared" si="176"/>
        <v>192</v>
      </c>
      <c r="AT178" s="18">
        <v>0</v>
      </c>
      <c r="AU178" s="16">
        <f t="shared" si="226"/>
        <v>14400</v>
      </c>
      <c r="AV178" s="19" t="str">
        <f t="shared" si="227"/>
        <v>N/A</v>
      </c>
      <c r="AW178" s="68">
        <f t="shared" si="177"/>
        <v>182</v>
      </c>
      <c r="AX178" s="18">
        <f>'Ohio Intensities'!J178</f>
        <v>0.76361153649795965</v>
      </c>
      <c r="AY178" s="17">
        <f>Design!$I$24*'Area A'!AX178*Design!$I$23</f>
        <v>1.3134118427764914</v>
      </c>
      <c r="AZ178" s="18">
        <v>0</v>
      </c>
      <c r="BA178" s="18">
        <v>0</v>
      </c>
      <c r="BB178" s="18">
        <f>Design!$I$22</f>
        <v>10</v>
      </c>
      <c r="BC178" s="18">
        <f t="shared" si="178"/>
        <v>1.3134118427764914</v>
      </c>
      <c r="BD178" s="18">
        <f t="shared" si="179"/>
        <v>182</v>
      </c>
      <c r="BE178" s="18">
        <f t="shared" si="180"/>
        <v>1.3134118427764914</v>
      </c>
      <c r="BF178" s="18">
        <f t="shared" si="181"/>
        <v>192</v>
      </c>
      <c r="BG178" s="18">
        <v>0</v>
      </c>
      <c r="BH178" s="18" t="str">
        <f t="shared" si="228"/>
        <v>N/A</v>
      </c>
      <c r="BI178" s="18">
        <f t="shared" si="182"/>
        <v>-0.13134118427764913</v>
      </c>
      <c r="BJ178" s="16">
        <f t="shared" si="183"/>
        <v>25.217507381308632</v>
      </c>
      <c r="BK178" s="17">
        <f>(Design!$N$69-'Area A'!BJ178)/'Area A'!BI178</f>
        <v>170.30078953776422</v>
      </c>
      <c r="BL178" s="18">
        <v>0</v>
      </c>
      <c r="BM178" s="18">
        <v>0</v>
      </c>
      <c r="BN178" s="18">
        <f t="shared" si="184"/>
        <v>170.30078953776422</v>
      </c>
      <c r="BO178" s="18">
        <f t="shared" si="229"/>
        <v>182</v>
      </c>
      <c r="BP178" s="18">
        <f>Design!$N$69</f>
        <v>2.85</v>
      </c>
      <c r="BQ178" s="18">
        <f t="shared" si="185"/>
        <v>192</v>
      </c>
      <c r="BR178" s="18">
        <v>0</v>
      </c>
      <c r="BS178" s="16">
        <f t="shared" si="186"/>
        <v>16416</v>
      </c>
      <c r="BT178" s="19" t="str">
        <f t="shared" si="230"/>
        <v>N/A</v>
      </c>
      <c r="BU178" s="68">
        <f t="shared" si="187"/>
        <v>182</v>
      </c>
      <c r="BV178" s="18">
        <f>'Ohio Intensities'!N178</f>
        <v>0.93200338574805575</v>
      </c>
      <c r="BW178" s="17">
        <f>Design!$I$24*'Area A'!BV178*Design!$I$23</f>
        <v>1.6030458234866569</v>
      </c>
      <c r="BX178" s="18">
        <v>0</v>
      </c>
      <c r="BY178" s="18">
        <v>0</v>
      </c>
      <c r="BZ178" s="18">
        <f>Design!$I$22</f>
        <v>10</v>
      </c>
      <c r="CA178" s="18">
        <f t="shared" si="188"/>
        <v>1.6030458234866569</v>
      </c>
      <c r="CB178" s="18">
        <f t="shared" si="189"/>
        <v>182</v>
      </c>
      <c r="CC178" s="18">
        <f t="shared" si="190"/>
        <v>1.6030458234866569</v>
      </c>
      <c r="CD178" s="18">
        <f t="shared" si="191"/>
        <v>192</v>
      </c>
      <c r="CE178" s="18">
        <v>0</v>
      </c>
      <c r="CF178" s="18" t="str">
        <f t="shared" si="231"/>
        <v>N/A</v>
      </c>
      <c r="CG178" s="18">
        <f t="shared" si="192"/>
        <v>-0.16030458234866568</v>
      </c>
      <c r="CH178" s="16">
        <f t="shared" si="193"/>
        <v>30.778479810943811</v>
      </c>
      <c r="CI178" s="17">
        <f>(Design!$N$70-'Area A'!CH178)/'Area A'!CG178</f>
        <v>174.22134415470921</v>
      </c>
      <c r="CJ178" s="18">
        <v>0</v>
      </c>
      <c r="CK178" s="18">
        <v>0</v>
      </c>
      <c r="CL178" s="18">
        <f t="shared" si="194"/>
        <v>174.22134415470921</v>
      </c>
      <c r="CM178" s="18">
        <f t="shared" si="232"/>
        <v>182</v>
      </c>
      <c r="CN178" s="18">
        <f>Design!$N$70</f>
        <v>2.85</v>
      </c>
      <c r="CO178" s="18">
        <f t="shared" si="195"/>
        <v>192</v>
      </c>
      <c r="CP178" s="18">
        <v>0</v>
      </c>
      <c r="CQ178" s="16">
        <f t="shared" si="196"/>
        <v>16416</v>
      </c>
      <c r="CR178" s="19" t="str">
        <f t="shared" si="233"/>
        <v>N/A</v>
      </c>
      <c r="CS178" s="68">
        <f t="shared" si="197"/>
        <v>182</v>
      </c>
      <c r="CT178" s="18">
        <f>'Ohio Intensities'!R178</f>
        <v>1.0732798588466428</v>
      </c>
      <c r="CU178" s="17">
        <f>Design!$I$24*'Area A'!CT178*Design!$I$23</f>
        <v>1.8460413572162269</v>
      </c>
      <c r="CV178" s="18">
        <v>0</v>
      </c>
      <c r="CW178" s="18">
        <v>0</v>
      </c>
      <c r="CX178" s="18">
        <f>Design!$I$22</f>
        <v>10</v>
      </c>
      <c r="CY178" s="18">
        <f t="shared" si="198"/>
        <v>1.8460413572162269</v>
      </c>
      <c r="CZ178" s="18">
        <f t="shared" si="199"/>
        <v>182</v>
      </c>
      <c r="DA178" s="18">
        <f t="shared" si="200"/>
        <v>1.8460413572162269</v>
      </c>
      <c r="DB178" s="18">
        <f t="shared" si="201"/>
        <v>192</v>
      </c>
      <c r="DC178" s="18">
        <v>0</v>
      </c>
      <c r="DD178" s="18" t="str">
        <f t="shared" si="234"/>
        <v>N/A</v>
      </c>
      <c r="DE178" s="18">
        <f t="shared" si="202"/>
        <v>-0.18460413572162268</v>
      </c>
      <c r="DF178" s="16">
        <f t="shared" si="203"/>
        <v>35.44399405855156</v>
      </c>
      <c r="DG178" s="17">
        <f>(Design!$N$71-'Area A'!DF178)/'Area A'!DE178</f>
        <v>176.56155931252965</v>
      </c>
      <c r="DH178" s="18">
        <v>0</v>
      </c>
      <c r="DI178" s="18">
        <v>0</v>
      </c>
      <c r="DJ178" s="18">
        <f t="shared" si="204"/>
        <v>176.56155931252965</v>
      </c>
      <c r="DK178" s="18">
        <f t="shared" si="235"/>
        <v>182</v>
      </c>
      <c r="DL178" s="18">
        <f>Design!$N$71</f>
        <v>2.85</v>
      </c>
      <c r="DM178" s="18">
        <f t="shared" si="205"/>
        <v>192</v>
      </c>
      <c r="DN178" s="18">
        <v>0</v>
      </c>
      <c r="DO178" s="16">
        <f t="shared" si="206"/>
        <v>16416</v>
      </c>
      <c r="DP178" s="19" t="str">
        <f t="shared" si="236"/>
        <v>N/A</v>
      </c>
      <c r="DQ178" s="68">
        <f t="shared" si="207"/>
        <v>182</v>
      </c>
      <c r="DR178" s="18">
        <f>'Ohio Intensities'!V178</f>
        <v>1.2218696268404929</v>
      </c>
      <c r="DS178" s="17">
        <f>Design!$I$24*'Area A'!DR178*Design!$I$23</f>
        <v>2.1016157581656492</v>
      </c>
      <c r="DT178" s="18">
        <v>0</v>
      </c>
      <c r="DU178" s="18">
        <v>0</v>
      </c>
      <c r="DV178" s="18">
        <f>Design!$I$22</f>
        <v>10</v>
      </c>
      <c r="DW178" s="18">
        <f t="shared" si="208"/>
        <v>2.1016157581656492</v>
      </c>
      <c r="DX178" s="18">
        <f t="shared" si="209"/>
        <v>182</v>
      </c>
      <c r="DY178" s="18">
        <f t="shared" si="210"/>
        <v>2.1016157581656492</v>
      </c>
      <c r="DZ178" s="18">
        <f t="shared" si="211"/>
        <v>192</v>
      </c>
      <c r="EA178" s="18">
        <v>0</v>
      </c>
      <c r="EB178" s="18" t="str">
        <f t="shared" si="237"/>
        <v>N/A</v>
      </c>
      <c r="EC178" s="18">
        <f t="shared" si="212"/>
        <v>-0.21016157581656492</v>
      </c>
      <c r="ED178" s="16">
        <f t="shared" si="213"/>
        <v>40.351022556780464</v>
      </c>
      <c r="EE178" s="17">
        <f>(Design!$N$72-'Area A'!ED178)/'Area A'!EC178</f>
        <v>178.43900537514259</v>
      </c>
      <c r="EF178" s="18">
        <v>0</v>
      </c>
      <c r="EG178" s="18">
        <v>0</v>
      </c>
      <c r="EH178" s="18">
        <f t="shared" si="214"/>
        <v>178.43900537514259</v>
      </c>
      <c r="EI178" s="18">
        <f t="shared" si="238"/>
        <v>182</v>
      </c>
      <c r="EJ178" s="18">
        <f>Design!$N$72</f>
        <v>2.85</v>
      </c>
      <c r="EK178" s="18">
        <f t="shared" si="215"/>
        <v>192</v>
      </c>
      <c r="EL178" s="18">
        <v>0</v>
      </c>
      <c r="EM178" s="16">
        <f t="shared" si="216"/>
        <v>16416</v>
      </c>
      <c r="EN178" s="19" t="str">
        <f t="shared" si="239"/>
        <v>N/A</v>
      </c>
      <c r="EO178" s="19">
        <f t="shared" si="217"/>
        <v>182</v>
      </c>
    </row>
    <row r="179" spans="1:145" x14ac:dyDescent="0.25">
      <c r="A179" s="68">
        <f t="shared" si="159"/>
        <v>183</v>
      </c>
      <c r="B179" s="18">
        <f>'Ohio Intensities'!B179</f>
        <v>0.50481911256527989</v>
      </c>
      <c r="C179" s="17">
        <f>Design!$I$24*'Area A'!B179*Design!$I$23</f>
        <v>0.86828887361228191</v>
      </c>
      <c r="D179" s="18">
        <v>0</v>
      </c>
      <c r="E179" s="18">
        <v>0</v>
      </c>
      <c r="F179" s="18">
        <f>Design!$I$22</f>
        <v>10</v>
      </c>
      <c r="G179" s="18">
        <f t="shared" ref="G179:G196" si="242">C179</f>
        <v>0.86828887361228191</v>
      </c>
      <c r="H179" s="18">
        <f t="shared" ref="H179:H196" si="243">A179</f>
        <v>183</v>
      </c>
      <c r="I179" s="18">
        <f t="shared" ref="I179:I196" si="244">G179</f>
        <v>0.86828887361228191</v>
      </c>
      <c r="J179" s="18">
        <f t="shared" ref="J179:J196" si="245">F179+H179</f>
        <v>193</v>
      </c>
      <c r="K179" s="18">
        <v>0</v>
      </c>
      <c r="L179" s="18" t="str">
        <f t="shared" si="220"/>
        <v>N/A</v>
      </c>
      <c r="M179" s="18">
        <f t="shared" ref="M179:M196" si="246">(K179-I179)/(J179-H179)</f>
        <v>-8.6828887361228194E-2</v>
      </c>
      <c r="N179" s="16">
        <f t="shared" ref="N179:N196" si="247">I179-M179*H179</f>
        <v>16.757975260717043</v>
      </c>
      <c r="O179" s="17">
        <f>(Design!$N$67-'Area A'!N179)/'Area A'!M179</f>
        <v>169.3903458595349</v>
      </c>
      <c r="P179" s="18">
        <v>0</v>
      </c>
      <c r="Q179" s="18">
        <v>0</v>
      </c>
      <c r="R179" s="18">
        <f t="shared" ref="R179:R196" si="248">O179</f>
        <v>169.3903458595349</v>
      </c>
      <c r="S179" s="18">
        <f t="shared" si="221"/>
        <v>183</v>
      </c>
      <c r="T179" s="18">
        <f>Design!$N$67</f>
        <v>2.0499999999999998</v>
      </c>
      <c r="U179" s="18">
        <f t="shared" si="240"/>
        <v>193</v>
      </c>
      <c r="V179" s="18">
        <v>0</v>
      </c>
      <c r="W179" s="16">
        <f t="shared" si="222"/>
        <v>11869.5</v>
      </c>
      <c r="X179" s="19" t="str">
        <f t="shared" si="223"/>
        <v>N/A</v>
      </c>
      <c r="Y179" s="68">
        <f t="shared" si="241"/>
        <v>183</v>
      </c>
      <c r="Z179" s="18">
        <f>'Ohio Intensities'!F179</f>
        <v>0.64606000421774423</v>
      </c>
      <c r="AA179" s="17">
        <f>Design!$I$24*'Area A'!Z179*Design!$I$23</f>
        <v>1.1112232072545207</v>
      </c>
      <c r="AB179" s="18">
        <v>0</v>
      </c>
      <c r="AC179" s="18">
        <v>0</v>
      </c>
      <c r="AD179" s="18">
        <f>Design!$I$22</f>
        <v>10</v>
      </c>
      <c r="AE179" s="18">
        <f t="shared" ref="AE179:AE196" si="249">AA179</f>
        <v>1.1112232072545207</v>
      </c>
      <c r="AF179" s="18">
        <f t="shared" ref="AF179:AF196" si="250">Y179</f>
        <v>183</v>
      </c>
      <c r="AG179" s="18">
        <f t="shared" ref="AG179:AG196" si="251">AE179</f>
        <v>1.1112232072545207</v>
      </c>
      <c r="AH179" s="18">
        <f t="shared" ref="AH179:AH196" si="252">AD179+AF179</f>
        <v>193</v>
      </c>
      <c r="AI179" s="18">
        <v>0</v>
      </c>
      <c r="AJ179" s="18" t="str">
        <f t="shared" si="224"/>
        <v>N/A</v>
      </c>
      <c r="AK179" s="18">
        <f t="shared" ref="AK179:AK196" si="253">(AI179-AG179)/(AH179-AF179)</f>
        <v>-0.11112232072545207</v>
      </c>
      <c r="AL179" s="16">
        <f t="shared" ref="AL179:AL196" si="254">AG179-AK179*AF179</f>
        <v>21.44660790001225</v>
      </c>
      <c r="AM179" s="17">
        <f>(Design!$N$68-'Area A'!AL179)/'Area A'!AK179</f>
        <v>170.50226971792009</v>
      </c>
      <c r="AN179" s="18">
        <v>0</v>
      </c>
      <c r="AO179" s="18">
        <v>0</v>
      </c>
      <c r="AP179" s="18">
        <f t="shared" ref="AP179:AP196" si="255">AM179</f>
        <v>170.50226971792009</v>
      </c>
      <c r="AQ179" s="18">
        <f t="shared" si="225"/>
        <v>183</v>
      </c>
      <c r="AR179" s="18">
        <f>Design!$N$68</f>
        <v>2.5</v>
      </c>
      <c r="AS179" s="18">
        <f t="shared" ref="AS179:AS196" si="256">AH179</f>
        <v>193</v>
      </c>
      <c r="AT179" s="18">
        <v>0</v>
      </c>
      <c r="AU179" s="16">
        <f t="shared" si="226"/>
        <v>14475</v>
      </c>
      <c r="AV179" s="19" t="str">
        <f t="shared" si="227"/>
        <v>N/A</v>
      </c>
      <c r="AW179" s="68">
        <f t="shared" ref="AW179:AW196" si="257">Y179</f>
        <v>183</v>
      </c>
      <c r="AX179" s="18">
        <f>'Ohio Intensities'!J179</f>
        <v>0.76029595268134254</v>
      </c>
      <c r="AY179" s="17">
        <f>Design!$I$24*'Area A'!AX179*Design!$I$23</f>
        <v>1.3077090386119099</v>
      </c>
      <c r="AZ179" s="18">
        <v>0</v>
      </c>
      <c r="BA179" s="18">
        <v>0</v>
      </c>
      <c r="BB179" s="18">
        <f>Design!$I$22</f>
        <v>10</v>
      </c>
      <c r="BC179" s="18">
        <f t="shared" ref="BC179:BC196" si="258">AY179</f>
        <v>1.3077090386119099</v>
      </c>
      <c r="BD179" s="18">
        <f t="shared" ref="BD179:BD196" si="259">AW179</f>
        <v>183</v>
      </c>
      <c r="BE179" s="18">
        <f t="shared" ref="BE179:BE196" si="260">BC179</f>
        <v>1.3077090386119099</v>
      </c>
      <c r="BF179" s="18">
        <f t="shared" ref="BF179:BF196" si="261">BB179+BD179</f>
        <v>193</v>
      </c>
      <c r="BG179" s="18">
        <v>0</v>
      </c>
      <c r="BH179" s="18" t="str">
        <f t="shared" si="228"/>
        <v>N/A</v>
      </c>
      <c r="BI179" s="18">
        <f t="shared" ref="BI179:BI196" si="262">(BG179-BE179)/(BF179-BD179)</f>
        <v>-0.130770903861191</v>
      </c>
      <c r="BJ179" s="16">
        <f t="shared" ref="BJ179:BJ196" si="263">BE179-BI179*BD179</f>
        <v>25.238784445209863</v>
      </c>
      <c r="BK179" s="17">
        <f>(Design!$N$69-'Area A'!BJ179)/'Area A'!BI179</f>
        <v>171.20616118838498</v>
      </c>
      <c r="BL179" s="18">
        <v>0</v>
      </c>
      <c r="BM179" s="18">
        <v>0</v>
      </c>
      <c r="BN179" s="18">
        <f t="shared" ref="BN179:BN196" si="264">BK179</f>
        <v>171.20616118838498</v>
      </c>
      <c r="BO179" s="18">
        <f t="shared" si="229"/>
        <v>183</v>
      </c>
      <c r="BP179" s="18">
        <f>Design!$N$69</f>
        <v>2.85</v>
      </c>
      <c r="BQ179" s="18">
        <f t="shared" ref="BQ179:BQ196" si="265">BF179</f>
        <v>193</v>
      </c>
      <c r="BR179" s="18">
        <v>0</v>
      </c>
      <c r="BS179" s="16">
        <f t="shared" ref="BS179:BS196" si="266">(0.5*BN179*BP179+0.5*(BQ179-BN179)*BP179)*60</f>
        <v>16501.5</v>
      </c>
      <c r="BT179" s="19" t="str">
        <f t="shared" si="230"/>
        <v>N/A</v>
      </c>
      <c r="BU179" s="68">
        <f t="shared" ref="BU179:BU196" si="267">AW179</f>
        <v>183</v>
      </c>
      <c r="BV179" s="18">
        <f>'Ohio Intensities'!N179</f>
        <v>0.92810532550508307</v>
      </c>
      <c r="BW179" s="17">
        <f>Design!$I$24*'Area A'!BV179*Design!$I$23</f>
        <v>1.5963411598687438</v>
      </c>
      <c r="BX179" s="18">
        <v>0</v>
      </c>
      <c r="BY179" s="18">
        <v>0</v>
      </c>
      <c r="BZ179" s="18">
        <f>Design!$I$22</f>
        <v>10</v>
      </c>
      <c r="CA179" s="18">
        <f t="shared" ref="CA179:CA196" si="268">BW179</f>
        <v>1.5963411598687438</v>
      </c>
      <c r="CB179" s="18">
        <f t="shared" ref="CB179:CB196" si="269">BU179</f>
        <v>183</v>
      </c>
      <c r="CC179" s="18">
        <f t="shared" ref="CC179:CC196" si="270">CA179</f>
        <v>1.5963411598687438</v>
      </c>
      <c r="CD179" s="18">
        <f t="shared" ref="CD179:CD196" si="271">BZ179+CB179</f>
        <v>193</v>
      </c>
      <c r="CE179" s="18">
        <v>0</v>
      </c>
      <c r="CF179" s="18" t="str">
        <f t="shared" si="231"/>
        <v>N/A</v>
      </c>
      <c r="CG179" s="18">
        <f t="shared" ref="CG179:CG196" si="272">(CE179-CC179)/(CD179-CB179)</f>
        <v>-0.15963411598687438</v>
      </c>
      <c r="CH179" s="16">
        <f t="shared" ref="CH179:CH196" si="273">CC179-CG179*CB179</f>
        <v>30.809384385466753</v>
      </c>
      <c r="CI179" s="17">
        <f>(Design!$N$70-'Area A'!CH179)/'Area A'!CG179</f>
        <v>175.14667345773168</v>
      </c>
      <c r="CJ179" s="18">
        <v>0</v>
      </c>
      <c r="CK179" s="18">
        <v>0</v>
      </c>
      <c r="CL179" s="18">
        <f t="shared" ref="CL179:CL196" si="274">CI179</f>
        <v>175.14667345773168</v>
      </c>
      <c r="CM179" s="18">
        <f t="shared" si="232"/>
        <v>183</v>
      </c>
      <c r="CN179" s="18">
        <f>Design!$N$70</f>
        <v>2.85</v>
      </c>
      <c r="CO179" s="18">
        <f t="shared" ref="CO179:CO196" si="275">CD179</f>
        <v>193</v>
      </c>
      <c r="CP179" s="18">
        <v>0</v>
      </c>
      <c r="CQ179" s="16">
        <f t="shared" ref="CQ179:CQ196" si="276">(0.5*CL179*CN179+0.5*(CO179-CL179)*CN179)*60</f>
        <v>16501.500000000004</v>
      </c>
      <c r="CR179" s="19" t="str">
        <f t="shared" si="233"/>
        <v>N/A</v>
      </c>
      <c r="CS179" s="68">
        <f t="shared" ref="CS179:CS196" si="277">BU179</f>
        <v>183</v>
      </c>
      <c r="CT179" s="18">
        <f>'Ohio Intensities'!R179</f>
        <v>1.068945520686325</v>
      </c>
      <c r="CU179" s="17">
        <f>Design!$I$24*'Area A'!CT179*Design!$I$23</f>
        <v>1.8385862955804801</v>
      </c>
      <c r="CV179" s="18">
        <v>0</v>
      </c>
      <c r="CW179" s="18">
        <v>0</v>
      </c>
      <c r="CX179" s="18">
        <f>Design!$I$22</f>
        <v>10</v>
      </c>
      <c r="CY179" s="18">
        <f t="shared" ref="CY179:CY196" si="278">CU179</f>
        <v>1.8385862955804801</v>
      </c>
      <c r="CZ179" s="18">
        <f t="shared" ref="CZ179:CZ196" si="279">CS179</f>
        <v>183</v>
      </c>
      <c r="DA179" s="18">
        <f t="shared" ref="DA179:DA196" si="280">CY179</f>
        <v>1.8385862955804801</v>
      </c>
      <c r="DB179" s="18">
        <f t="shared" ref="DB179:DB196" si="281">CX179+CZ179</f>
        <v>193</v>
      </c>
      <c r="DC179" s="18">
        <v>0</v>
      </c>
      <c r="DD179" s="18" t="str">
        <f t="shared" si="234"/>
        <v>N/A</v>
      </c>
      <c r="DE179" s="18">
        <f t="shared" ref="DE179:DE196" si="282">(DC179-DA179)/(DB179-CZ179)</f>
        <v>-0.18385862955804802</v>
      </c>
      <c r="DF179" s="16">
        <f t="shared" ref="DF179:DF196" si="283">DA179-DE179*CZ179</f>
        <v>35.484715504703267</v>
      </c>
      <c r="DG179" s="17">
        <f>(Design!$N$71-'Area A'!DF179)/'Area A'!DE179</f>
        <v>177.49895984294719</v>
      </c>
      <c r="DH179" s="18">
        <v>0</v>
      </c>
      <c r="DI179" s="18">
        <v>0</v>
      </c>
      <c r="DJ179" s="18">
        <f t="shared" ref="DJ179:DJ196" si="284">DG179</f>
        <v>177.49895984294719</v>
      </c>
      <c r="DK179" s="18">
        <f t="shared" si="235"/>
        <v>183</v>
      </c>
      <c r="DL179" s="18">
        <f>Design!$N$71</f>
        <v>2.85</v>
      </c>
      <c r="DM179" s="18">
        <f t="shared" ref="DM179:DM196" si="285">DB179</f>
        <v>193</v>
      </c>
      <c r="DN179" s="18">
        <v>0</v>
      </c>
      <c r="DO179" s="16">
        <f t="shared" ref="DO179:DO196" si="286">(0.5*DJ179*DL179+0.5*(DM179-DJ179)*DL179)*60</f>
        <v>16501.5</v>
      </c>
      <c r="DP179" s="19" t="str">
        <f t="shared" si="236"/>
        <v>N/A</v>
      </c>
      <c r="DQ179" s="68">
        <f t="shared" ref="DQ179:DQ196" si="287">CS179</f>
        <v>183</v>
      </c>
      <c r="DR179" s="18">
        <f>'Ohio Intensities'!V179</f>
        <v>1.2171054067613707</v>
      </c>
      <c r="DS179" s="17">
        <f>Design!$I$24*'Area A'!DR179*Design!$I$23</f>
        <v>2.0934212996295587</v>
      </c>
      <c r="DT179" s="18">
        <v>0</v>
      </c>
      <c r="DU179" s="18">
        <v>0</v>
      </c>
      <c r="DV179" s="18">
        <f>Design!$I$22</f>
        <v>10</v>
      </c>
      <c r="DW179" s="18">
        <f t="shared" ref="DW179:DW196" si="288">DS179</f>
        <v>2.0934212996295587</v>
      </c>
      <c r="DX179" s="18">
        <f t="shared" ref="DX179:DX196" si="289">DQ179</f>
        <v>183</v>
      </c>
      <c r="DY179" s="18">
        <f t="shared" ref="DY179:DY196" si="290">DW179</f>
        <v>2.0934212996295587</v>
      </c>
      <c r="DZ179" s="18">
        <f t="shared" ref="DZ179:DZ196" si="291">DV179+DX179</f>
        <v>193</v>
      </c>
      <c r="EA179" s="18">
        <v>0</v>
      </c>
      <c r="EB179" s="18" t="str">
        <f t="shared" si="237"/>
        <v>N/A</v>
      </c>
      <c r="EC179" s="18">
        <f t="shared" ref="EC179:EC196" si="292">(EA179-DY179)/(DZ179-DX179)</f>
        <v>-0.20934212996295587</v>
      </c>
      <c r="ED179" s="16">
        <f t="shared" ref="ED179:ED196" si="293">DY179-EC179*DX179</f>
        <v>40.403031082850482</v>
      </c>
      <c r="EE179" s="17">
        <f>(Design!$N$72-'Area A'!ED179)/'Area A'!EC179</f>
        <v>179.38592241081943</v>
      </c>
      <c r="EF179" s="18">
        <v>0</v>
      </c>
      <c r="EG179" s="18">
        <v>0</v>
      </c>
      <c r="EH179" s="18">
        <f t="shared" ref="EH179:EH196" si="294">EE179</f>
        <v>179.38592241081943</v>
      </c>
      <c r="EI179" s="18">
        <f t="shared" si="238"/>
        <v>183</v>
      </c>
      <c r="EJ179" s="18">
        <f>Design!$N$72</f>
        <v>2.85</v>
      </c>
      <c r="EK179" s="18">
        <f t="shared" ref="EK179:EK196" si="295">DZ179</f>
        <v>193</v>
      </c>
      <c r="EL179" s="18">
        <v>0</v>
      </c>
      <c r="EM179" s="16">
        <f t="shared" ref="EM179:EM196" si="296">(0.5*EH179*EJ179+0.5*(EK179-EH179)*EJ179)*60</f>
        <v>16501.500000000004</v>
      </c>
      <c r="EN179" s="19" t="str">
        <f t="shared" si="239"/>
        <v>N/A</v>
      </c>
      <c r="EO179" s="19">
        <f t="shared" ref="EO179:EO196" si="297">DQ179</f>
        <v>183</v>
      </c>
    </row>
    <row r="180" spans="1:145" x14ac:dyDescent="0.25">
      <c r="A180" s="68">
        <f t="shared" si="159"/>
        <v>184</v>
      </c>
      <c r="B180" s="18">
        <f>'Ohio Intensities'!B180</f>
        <v>0.50257145281008864</v>
      </c>
      <c r="C180" s="17">
        <f>Design!$I$24*'Area A'!B180*Design!$I$23</f>
        <v>0.86442289883335299</v>
      </c>
      <c r="D180" s="18">
        <v>0</v>
      </c>
      <c r="E180" s="18">
        <v>0</v>
      </c>
      <c r="F180" s="18">
        <f>Design!$I$22</f>
        <v>10</v>
      </c>
      <c r="G180" s="18">
        <f t="shared" si="242"/>
        <v>0.86442289883335299</v>
      </c>
      <c r="H180" s="18">
        <f t="shared" si="243"/>
        <v>184</v>
      </c>
      <c r="I180" s="18">
        <f t="shared" si="244"/>
        <v>0.86442289883335299</v>
      </c>
      <c r="J180" s="18">
        <f t="shared" si="245"/>
        <v>194</v>
      </c>
      <c r="K180" s="18">
        <v>0</v>
      </c>
      <c r="L180" s="18" t="str">
        <f t="shared" si="220"/>
        <v>N/A</v>
      </c>
      <c r="M180" s="18">
        <f t="shared" si="246"/>
        <v>-8.6442289883335299E-2</v>
      </c>
      <c r="N180" s="16">
        <f t="shared" si="247"/>
        <v>16.769804237367048</v>
      </c>
      <c r="O180" s="17">
        <f>(Design!$N$67-'Area A'!N180)/'Area A'!M180</f>
        <v>170.28475595953401</v>
      </c>
      <c r="P180" s="18">
        <v>0</v>
      </c>
      <c r="Q180" s="18">
        <v>0</v>
      </c>
      <c r="R180" s="18">
        <f t="shared" si="248"/>
        <v>170.28475595953401</v>
      </c>
      <c r="S180" s="18">
        <f t="shared" si="221"/>
        <v>184</v>
      </c>
      <c r="T180" s="18">
        <f>Design!$N$67</f>
        <v>2.0499999999999998</v>
      </c>
      <c r="U180" s="18">
        <f t="shared" si="240"/>
        <v>194</v>
      </c>
      <c r="V180" s="18">
        <v>0</v>
      </c>
      <c r="W180" s="16">
        <f t="shared" si="222"/>
        <v>11931</v>
      </c>
      <c r="X180" s="19" t="str">
        <f t="shared" si="223"/>
        <v>N/A</v>
      </c>
      <c r="Y180" s="68">
        <f t="shared" si="241"/>
        <v>184</v>
      </c>
      <c r="Z180" s="18">
        <f>'Ohio Intensities'!F180</f>
        <v>0.64322855844077975</v>
      </c>
      <c r="AA180" s="17">
        <f>Design!$I$24*'Area A'!Z180*Design!$I$23</f>
        <v>1.1063531205181418</v>
      </c>
      <c r="AB180" s="18">
        <v>0</v>
      </c>
      <c r="AC180" s="18">
        <v>0</v>
      </c>
      <c r="AD180" s="18">
        <f>Design!$I$22</f>
        <v>10</v>
      </c>
      <c r="AE180" s="18">
        <f t="shared" si="249"/>
        <v>1.1063531205181418</v>
      </c>
      <c r="AF180" s="18">
        <f t="shared" si="250"/>
        <v>184</v>
      </c>
      <c r="AG180" s="18">
        <f t="shared" si="251"/>
        <v>1.1063531205181418</v>
      </c>
      <c r="AH180" s="18">
        <f t="shared" si="252"/>
        <v>194</v>
      </c>
      <c r="AI180" s="18">
        <v>0</v>
      </c>
      <c r="AJ180" s="18" t="str">
        <f t="shared" si="224"/>
        <v>N/A</v>
      </c>
      <c r="AK180" s="18">
        <f t="shared" si="253"/>
        <v>-0.11063531205181418</v>
      </c>
      <c r="AL180" s="16">
        <f t="shared" si="254"/>
        <v>21.463250538051952</v>
      </c>
      <c r="AM180" s="17">
        <f>(Design!$N$68-'Area A'!AL180)/'Area A'!AK180</f>
        <v>171.40323632992363</v>
      </c>
      <c r="AN180" s="18">
        <v>0</v>
      </c>
      <c r="AO180" s="18">
        <v>0</v>
      </c>
      <c r="AP180" s="18">
        <f t="shared" si="255"/>
        <v>171.40323632992363</v>
      </c>
      <c r="AQ180" s="18">
        <f t="shared" si="225"/>
        <v>184</v>
      </c>
      <c r="AR180" s="18">
        <f>Design!$N$68</f>
        <v>2.5</v>
      </c>
      <c r="AS180" s="18">
        <f t="shared" si="256"/>
        <v>194</v>
      </c>
      <c r="AT180" s="18">
        <v>0</v>
      </c>
      <c r="AU180" s="16">
        <f t="shared" si="226"/>
        <v>14550</v>
      </c>
      <c r="AV180" s="19" t="str">
        <f t="shared" si="227"/>
        <v>N/A</v>
      </c>
      <c r="AW180" s="68">
        <f t="shared" si="257"/>
        <v>184</v>
      </c>
      <c r="AX180" s="18">
        <f>'Ohio Intensities'!J180</f>
        <v>0.75701170110411375</v>
      </c>
      <c r="AY180" s="17">
        <f>Design!$I$24*'Area A'!AX180*Design!$I$23</f>
        <v>1.3020601258990765</v>
      </c>
      <c r="AZ180" s="18">
        <v>0</v>
      </c>
      <c r="BA180" s="18">
        <v>0</v>
      </c>
      <c r="BB180" s="18">
        <f>Design!$I$22</f>
        <v>10</v>
      </c>
      <c r="BC180" s="18">
        <f t="shared" si="258"/>
        <v>1.3020601258990765</v>
      </c>
      <c r="BD180" s="18">
        <f t="shared" si="259"/>
        <v>184</v>
      </c>
      <c r="BE180" s="18">
        <f t="shared" si="260"/>
        <v>1.3020601258990765</v>
      </c>
      <c r="BF180" s="18">
        <f t="shared" si="261"/>
        <v>194</v>
      </c>
      <c r="BG180" s="18">
        <v>0</v>
      </c>
      <c r="BH180" s="18" t="str">
        <f t="shared" si="228"/>
        <v>N/A</v>
      </c>
      <c r="BI180" s="18">
        <f t="shared" si="262"/>
        <v>-0.13020601258990766</v>
      </c>
      <c r="BJ180" s="16">
        <f t="shared" si="263"/>
        <v>25.259966442442085</v>
      </c>
      <c r="BK180" s="17">
        <f>(Design!$N$69-'Area A'!BJ180)/'Area A'!BI180</f>
        <v>172.11160987644814</v>
      </c>
      <c r="BL180" s="18">
        <v>0</v>
      </c>
      <c r="BM180" s="18">
        <v>0</v>
      </c>
      <c r="BN180" s="18">
        <f t="shared" si="264"/>
        <v>172.11160987644814</v>
      </c>
      <c r="BO180" s="18">
        <f t="shared" si="229"/>
        <v>184</v>
      </c>
      <c r="BP180" s="18">
        <f>Design!$N$69</f>
        <v>2.85</v>
      </c>
      <c r="BQ180" s="18">
        <f t="shared" si="265"/>
        <v>194</v>
      </c>
      <c r="BR180" s="18">
        <v>0</v>
      </c>
      <c r="BS180" s="16">
        <f t="shared" si="266"/>
        <v>16587</v>
      </c>
      <c r="BT180" s="19" t="str">
        <f t="shared" si="230"/>
        <v>N/A</v>
      </c>
      <c r="BU180" s="68">
        <f t="shared" si="267"/>
        <v>184</v>
      </c>
      <c r="BV180" s="18">
        <f>'Ohio Intensities'!N180</f>
        <v>0.92424348484219299</v>
      </c>
      <c r="BW180" s="17">
        <f>Design!$I$24*'Area A'!BV180*Design!$I$23</f>
        <v>1.5896987939285729</v>
      </c>
      <c r="BX180" s="18">
        <v>0</v>
      </c>
      <c r="BY180" s="18">
        <v>0</v>
      </c>
      <c r="BZ180" s="18">
        <f>Design!$I$22</f>
        <v>10</v>
      </c>
      <c r="CA180" s="18">
        <f t="shared" si="268"/>
        <v>1.5896987939285729</v>
      </c>
      <c r="CB180" s="18">
        <f t="shared" si="269"/>
        <v>184</v>
      </c>
      <c r="CC180" s="18">
        <f t="shared" si="270"/>
        <v>1.5896987939285729</v>
      </c>
      <c r="CD180" s="18">
        <f t="shared" si="271"/>
        <v>194</v>
      </c>
      <c r="CE180" s="18">
        <v>0</v>
      </c>
      <c r="CF180" s="18" t="str">
        <f t="shared" si="231"/>
        <v>N/A</v>
      </c>
      <c r="CG180" s="18">
        <f t="shared" si="272"/>
        <v>-0.15896987939285728</v>
      </c>
      <c r="CH180" s="16">
        <f t="shared" si="273"/>
        <v>30.840156602214314</v>
      </c>
      <c r="CI180" s="17">
        <f>(Design!$N$70-'Area A'!CH180)/'Area A'!CG180</f>
        <v>176.07207547187676</v>
      </c>
      <c r="CJ180" s="18">
        <v>0</v>
      </c>
      <c r="CK180" s="18">
        <v>0</v>
      </c>
      <c r="CL180" s="18">
        <f t="shared" si="274"/>
        <v>176.07207547187676</v>
      </c>
      <c r="CM180" s="18">
        <f t="shared" si="232"/>
        <v>184</v>
      </c>
      <c r="CN180" s="18">
        <f>Design!$N$70</f>
        <v>2.85</v>
      </c>
      <c r="CO180" s="18">
        <f t="shared" si="275"/>
        <v>194</v>
      </c>
      <c r="CP180" s="18">
        <v>0</v>
      </c>
      <c r="CQ180" s="16">
        <f t="shared" si="276"/>
        <v>16587.000000000004</v>
      </c>
      <c r="CR180" s="19" t="str">
        <f t="shared" si="233"/>
        <v>N/A</v>
      </c>
      <c r="CS180" s="68">
        <f t="shared" si="277"/>
        <v>184</v>
      </c>
      <c r="CT180" s="18">
        <f>'Ohio Intensities'!R180</f>
        <v>1.0646508648177802</v>
      </c>
      <c r="CU180" s="17">
        <f>Design!$I$24*'Area A'!CT180*Design!$I$23</f>
        <v>1.8311994874865831</v>
      </c>
      <c r="CV180" s="18">
        <v>0</v>
      </c>
      <c r="CW180" s="18">
        <v>0</v>
      </c>
      <c r="CX180" s="18">
        <f>Design!$I$22</f>
        <v>10</v>
      </c>
      <c r="CY180" s="18">
        <f t="shared" si="278"/>
        <v>1.8311994874865831</v>
      </c>
      <c r="CZ180" s="18">
        <f t="shared" si="279"/>
        <v>184</v>
      </c>
      <c r="DA180" s="18">
        <f t="shared" si="280"/>
        <v>1.8311994874865831</v>
      </c>
      <c r="DB180" s="18">
        <f t="shared" si="281"/>
        <v>194</v>
      </c>
      <c r="DC180" s="18">
        <v>0</v>
      </c>
      <c r="DD180" s="18" t="str">
        <f t="shared" si="234"/>
        <v>N/A</v>
      </c>
      <c r="DE180" s="18">
        <f t="shared" si="282"/>
        <v>-0.18311994874865831</v>
      </c>
      <c r="DF180" s="16">
        <f t="shared" si="283"/>
        <v>35.525270057239716</v>
      </c>
      <c r="DG180" s="17">
        <f>(Design!$N$71-'Area A'!DF180)/'Area A'!DE180</f>
        <v>178.4364307686009</v>
      </c>
      <c r="DH180" s="18">
        <v>0</v>
      </c>
      <c r="DI180" s="18">
        <v>0</v>
      </c>
      <c r="DJ180" s="18">
        <f t="shared" si="284"/>
        <v>178.4364307686009</v>
      </c>
      <c r="DK180" s="18">
        <f t="shared" si="235"/>
        <v>184</v>
      </c>
      <c r="DL180" s="18">
        <f>Design!$N$71</f>
        <v>2.85</v>
      </c>
      <c r="DM180" s="18">
        <f t="shared" si="285"/>
        <v>194</v>
      </c>
      <c r="DN180" s="18">
        <v>0</v>
      </c>
      <c r="DO180" s="16">
        <f t="shared" si="286"/>
        <v>16587</v>
      </c>
      <c r="DP180" s="19" t="str">
        <f t="shared" si="236"/>
        <v>N/A</v>
      </c>
      <c r="DQ180" s="68">
        <f t="shared" si="287"/>
        <v>184</v>
      </c>
      <c r="DR180" s="18">
        <f>'Ohio Intensities'!V180</f>
        <v>1.2123841776460051</v>
      </c>
      <c r="DS180" s="17">
        <f>Design!$I$24*'Area A'!DR180*Design!$I$23</f>
        <v>2.0853007855511301</v>
      </c>
      <c r="DT180" s="18">
        <v>0</v>
      </c>
      <c r="DU180" s="18">
        <v>0</v>
      </c>
      <c r="DV180" s="18">
        <f>Design!$I$22</f>
        <v>10</v>
      </c>
      <c r="DW180" s="18">
        <f t="shared" si="288"/>
        <v>2.0853007855511301</v>
      </c>
      <c r="DX180" s="18">
        <f t="shared" si="289"/>
        <v>184</v>
      </c>
      <c r="DY180" s="18">
        <f t="shared" si="290"/>
        <v>2.0853007855511301</v>
      </c>
      <c r="DZ180" s="18">
        <f t="shared" si="291"/>
        <v>194</v>
      </c>
      <c r="EA180" s="18">
        <v>0</v>
      </c>
      <c r="EB180" s="18" t="str">
        <f t="shared" si="237"/>
        <v>N/A</v>
      </c>
      <c r="EC180" s="18">
        <f t="shared" si="292"/>
        <v>-0.20853007855511302</v>
      </c>
      <c r="ED180" s="16">
        <f t="shared" si="293"/>
        <v>40.454835239691931</v>
      </c>
      <c r="EE180" s="17">
        <f>(Design!$N$72-'Area A'!ED180)/'Area A'!EC180</f>
        <v>180.33290688927275</v>
      </c>
      <c r="EF180" s="18">
        <v>0</v>
      </c>
      <c r="EG180" s="18">
        <v>0</v>
      </c>
      <c r="EH180" s="18">
        <f t="shared" si="294"/>
        <v>180.33290688927275</v>
      </c>
      <c r="EI180" s="18">
        <f t="shared" si="238"/>
        <v>184</v>
      </c>
      <c r="EJ180" s="18">
        <f>Design!$N$72</f>
        <v>2.85</v>
      </c>
      <c r="EK180" s="18">
        <f t="shared" si="295"/>
        <v>194</v>
      </c>
      <c r="EL180" s="18">
        <v>0</v>
      </c>
      <c r="EM180" s="16">
        <f t="shared" si="296"/>
        <v>16587.000000000004</v>
      </c>
      <c r="EN180" s="19" t="str">
        <f t="shared" si="239"/>
        <v>N/A</v>
      </c>
      <c r="EO180" s="19">
        <f t="shared" si="297"/>
        <v>184</v>
      </c>
    </row>
    <row r="181" spans="1:145" x14ac:dyDescent="0.25">
      <c r="A181" s="68">
        <f t="shared" si="159"/>
        <v>185</v>
      </c>
      <c r="B181" s="18">
        <f>'Ohio Intensities'!B181</f>
        <v>0.50034533904576139</v>
      </c>
      <c r="C181" s="17">
        <f>Design!$I$24*'Area A'!B181*Design!$I$23</f>
        <v>0.86059398315871016</v>
      </c>
      <c r="D181" s="18">
        <v>0</v>
      </c>
      <c r="E181" s="18">
        <v>0</v>
      </c>
      <c r="F181" s="18">
        <f>Design!$I$22</f>
        <v>10</v>
      </c>
      <c r="G181" s="18">
        <f t="shared" si="242"/>
        <v>0.86059398315871016</v>
      </c>
      <c r="H181" s="18">
        <f t="shared" si="243"/>
        <v>185</v>
      </c>
      <c r="I181" s="18">
        <f t="shared" si="244"/>
        <v>0.86059398315871016</v>
      </c>
      <c r="J181" s="18">
        <f t="shared" si="245"/>
        <v>195</v>
      </c>
      <c r="K181" s="18">
        <v>0</v>
      </c>
      <c r="L181" s="18" t="str">
        <f t="shared" si="220"/>
        <v>N/A</v>
      </c>
      <c r="M181" s="18">
        <f t="shared" si="246"/>
        <v>-8.6059398315871019E-2</v>
      </c>
      <c r="N181" s="16">
        <f t="shared" si="247"/>
        <v>16.781582671594848</v>
      </c>
      <c r="O181" s="17">
        <f>(Design!$N$67-'Area A'!N181)/'Area A'!M181</f>
        <v>171.17924317253863</v>
      </c>
      <c r="P181" s="18">
        <v>0</v>
      </c>
      <c r="Q181" s="18">
        <v>0</v>
      </c>
      <c r="R181" s="18">
        <f t="shared" si="248"/>
        <v>171.17924317253863</v>
      </c>
      <c r="S181" s="18">
        <f t="shared" si="221"/>
        <v>185</v>
      </c>
      <c r="T181" s="18">
        <f>Design!$N$67</f>
        <v>2.0499999999999998</v>
      </c>
      <c r="U181" s="18">
        <f t="shared" si="240"/>
        <v>195</v>
      </c>
      <c r="V181" s="18">
        <v>0</v>
      </c>
      <c r="W181" s="16">
        <f t="shared" si="222"/>
        <v>11992.499999999998</v>
      </c>
      <c r="X181" s="19" t="str">
        <f t="shared" si="223"/>
        <v>N/A</v>
      </c>
      <c r="Y181" s="68">
        <f t="shared" si="241"/>
        <v>185</v>
      </c>
      <c r="Z181" s="18">
        <f>'Ohio Intensities'!F181</f>
        <v>0.64042396547590918</v>
      </c>
      <c r="AA181" s="17">
        <f>Design!$I$24*'Area A'!Z181*Design!$I$23</f>
        <v>1.1015292206185645</v>
      </c>
      <c r="AB181" s="18">
        <v>0</v>
      </c>
      <c r="AC181" s="18">
        <v>0</v>
      </c>
      <c r="AD181" s="18">
        <f>Design!$I$22</f>
        <v>10</v>
      </c>
      <c r="AE181" s="18">
        <f t="shared" si="249"/>
        <v>1.1015292206185645</v>
      </c>
      <c r="AF181" s="18">
        <f t="shared" si="250"/>
        <v>185</v>
      </c>
      <c r="AG181" s="18">
        <f t="shared" si="251"/>
        <v>1.1015292206185645</v>
      </c>
      <c r="AH181" s="18">
        <f t="shared" si="252"/>
        <v>195</v>
      </c>
      <c r="AI181" s="18">
        <v>0</v>
      </c>
      <c r="AJ181" s="18" t="str">
        <f t="shared" si="224"/>
        <v>N/A</v>
      </c>
      <c r="AK181" s="18">
        <f t="shared" si="253"/>
        <v>-0.11015292206185645</v>
      </c>
      <c r="AL181" s="16">
        <f t="shared" si="254"/>
        <v>21.479819802062011</v>
      </c>
      <c r="AM181" s="17">
        <f>(Design!$N$68-'Area A'!AL181)/'Area A'!AK181</f>
        <v>172.30427887699503</v>
      </c>
      <c r="AN181" s="18">
        <v>0</v>
      </c>
      <c r="AO181" s="18">
        <v>0</v>
      </c>
      <c r="AP181" s="18">
        <f t="shared" si="255"/>
        <v>172.30427887699503</v>
      </c>
      <c r="AQ181" s="18">
        <f t="shared" si="225"/>
        <v>185</v>
      </c>
      <c r="AR181" s="18">
        <f>Design!$N$68</f>
        <v>2.5</v>
      </c>
      <c r="AS181" s="18">
        <f t="shared" si="256"/>
        <v>195</v>
      </c>
      <c r="AT181" s="18">
        <v>0</v>
      </c>
      <c r="AU181" s="16">
        <f t="shared" si="226"/>
        <v>14625</v>
      </c>
      <c r="AV181" s="19" t="str">
        <f t="shared" si="227"/>
        <v>N/A</v>
      </c>
      <c r="AW181" s="68">
        <f t="shared" si="257"/>
        <v>185</v>
      </c>
      <c r="AX181" s="18">
        <f>'Ohio Intensities'!J181</f>
        <v>0.75375832726500736</v>
      </c>
      <c r="AY181" s="17">
        <f>Design!$I$24*'Area A'!AX181*Design!$I$23</f>
        <v>1.2964643228958135</v>
      </c>
      <c r="AZ181" s="18">
        <v>0</v>
      </c>
      <c r="BA181" s="18">
        <v>0</v>
      </c>
      <c r="BB181" s="18">
        <f>Design!$I$22</f>
        <v>10</v>
      </c>
      <c r="BC181" s="18">
        <f t="shared" si="258"/>
        <v>1.2964643228958135</v>
      </c>
      <c r="BD181" s="18">
        <f t="shared" si="259"/>
        <v>185</v>
      </c>
      <c r="BE181" s="18">
        <f t="shared" si="260"/>
        <v>1.2964643228958135</v>
      </c>
      <c r="BF181" s="18">
        <f t="shared" si="261"/>
        <v>195</v>
      </c>
      <c r="BG181" s="18">
        <v>0</v>
      </c>
      <c r="BH181" s="18" t="str">
        <f t="shared" si="228"/>
        <v>N/A</v>
      </c>
      <c r="BI181" s="18">
        <f t="shared" si="262"/>
        <v>-0.12964643228958134</v>
      </c>
      <c r="BJ181" s="16">
        <f t="shared" si="263"/>
        <v>25.281054296468362</v>
      </c>
      <c r="BK181" s="17">
        <f>(Design!$N$69-'Area A'!BJ181)/'Area A'!BI181</f>
        <v>173.01713514465118</v>
      </c>
      <c r="BL181" s="18">
        <v>0</v>
      </c>
      <c r="BM181" s="18">
        <v>0</v>
      </c>
      <c r="BN181" s="18">
        <f t="shared" si="264"/>
        <v>173.01713514465118</v>
      </c>
      <c r="BO181" s="18">
        <f t="shared" si="229"/>
        <v>185</v>
      </c>
      <c r="BP181" s="18">
        <f>Design!$N$69</f>
        <v>2.85</v>
      </c>
      <c r="BQ181" s="18">
        <f t="shared" si="265"/>
        <v>195</v>
      </c>
      <c r="BR181" s="18">
        <v>0</v>
      </c>
      <c r="BS181" s="16">
        <f t="shared" si="266"/>
        <v>16672.5</v>
      </c>
      <c r="BT181" s="19" t="str">
        <f t="shared" si="230"/>
        <v>N/A</v>
      </c>
      <c r="BU181" s="68">
        <f t="shared" si="267"/>
        <v>185</v>
      </c>
      <c r="BV181" s="18">
        <f>'Ohio Intensities'!N181</f>
        <v>0.92041734405269082</v>
      </c>
      <c r="BW181" s="17">
        <f>Design!$I$24*'Area A'!BV181*Design!$I$23</f>
        <v>1.5831178317706291</v>
      </c>
      <c r="BX181" s="18">
        <v>0</v>
      </c>
      <c r="BY181" s="18">
        <v>0</v>
      </c>
      <c r="BZ181" s="18">
        <f>Design!$I$22</f>
        <v>10</v>
      </c>
      <c r="CA181" s="18">
        <f t="shared" si="268"/>
        <v>1.5831178317706291</v>
      </c>
      <c r="CB181" s="18">
        <f t="shared" si="269"/>
        <v>185</v>
      </c>
      <c r="CC181" s="18">
        <f t="shared" si="270"/>
        <v>1.5831178317706291</v>
      </c>
      <c r="CD181" s="18">
        <f t="shared" si="271"/>
        <v>195</v>
      </c>
      <c r="CE181" s="18">
        <v>0</v>
      </c>
      <c r="CF181" s="18" t="str">
        <f t="shared" si="231"/>
        <v>N/A</v>
      </c>
      <c r="CG181" s="18">
        <f t="shared" si="272"/>
        <v>-0.1583117831770629</v>
      </c>
      <c r="CH181" s="16">
        <f t="shared" si="273"/>
        <v>30.870797719527268</v>
      </c>
      <c r="CI181" s="17">
        <f>(Design!$N$70-'Area A'!CH181)/'Area A'!CG181</f>
        <v>176.99754975400387</v>
      </c>
      <c r="CJ181" s="18">
        <v>0</v>
      </c>
      <c r="CK181" s="18">
        <v>0</v>
      </c>
      <c r="CL181" s="18">
        <f t="shared" si="274"/>
        <v>176.99754975400387</v>
      </c>
      <c r="CM181" s="18">
        <f t="shared" si="232"/>
        <v>185</v>
      </c>
      <c r="CN181" s="18">
        <f>Design!$N$70</f>
        <v>2.85</v>
      </c>
      <c r="CO181" s="18">
        <f t="shared" si="275"/>
        <v>195</v>
      </c>
      <c r="CP181" s="18">
        <v>0</v>
      </c>
      <c r="CQ181" s="16">
        <f t="shared" si="276"/>
        <v>16672.5</v>
      </c>
      <c r="CR181" s="19" t="str">
        <f t="shared" si="233"/>
        <v>N/A</v>
      </c>
      <c r="CS181" s="68">
        <f t="shared" si="277"/>
        <v>185</v>
      </c>
      <c r="CT181" s="18">
        <f>'Ohio Intensities'!R181</f>
        <v>1.0603953269608439</v>
      </c>
      <c r="CU181" s="17">
        <f>Design!$I$24*'Area A'!CT181*Design!$I$23</f>
        <v>1.8238799623726527</v>
      </c>
      <c r="CV181" s="18">
        <v>0</v>
      </c>
      <c r="CW181" s="18">
        <v>0</v>
      </c>
      <c r="CX181" s="18">
        <f>Design!$I$22</f>
        <v>10</v>
      </c>
      <c r="CY181" s="18">
        <f t="shared" si="278"/>
        <v>1.8238799623726527</v>
      </c>
      <c r="CZ181" s="18">
        <f t="shared" si="279"/>
        <v>185</v>
      </c>
      <c r="DA181" s="18">
        <f t="shared" si="280"/>
        <v>1.8238799623726527</v>
      </c>
      <c r="DB181" s="18">
        <f t="shared" si="281"/>
        <v>195</v>
      </c>
      <c r="DC181" s="18">
        <v>0</v>
      </c>
      <c r="DD181" s="18" t="str">
        <f t="shared" si="234"/>
        <v>N/A</v>
      </c>
      <c r="DE181" s="18">
        <f t="shared" si="282"/>
        <v>-0.18238799623726526</v>
      </c>
      <c r="DF181" s="16">
        <f t="shared" si="283"/>
        <v>35.565659266266721</v>
      </c>
      <c r="DG181" s="17">
        <f>(Design!$N$71-'Area A'!DF181)/'Area A'!DE181</f>
        <v>179.37397164946924</v>
      </c>
      <c r="DH181" s="18">
        <v>0</v>
      </c>
      <c r="DI181" s="18">
        <v>0</v>
      </c>
      <c r="DJ181" s="18">
        <f t="shared" si="284"/>
        <v>179.37397164946924</v>
      </c>
      <c r="DK181" s="18">
        <f t="shared" si="235"/>
        <v>185</v>
      </c>
      <c r="DL181" s="18">
        <f>Design!$N$71</f>
        <v>2.85</v>
      </c>
      <c r="DM181" s="18">
        <f t="shared" si="285"/>
        <v>195</v>
      </c>
      <c r="DN181" s="18">
        <v>0</v>
      </c>
      <c r="DO181" s="16">
        <f t="shared" si="286"/>
        <v>16672.5</v>
      </c>
      <c r="DP181" s="19" t="str">
        <f t="shared" si="236"/>
        <v>N/A</v>
      </c>
      <c r="DQ181" s="68">
        <f t="shared" si="287"/>
        <v>185</v>
      </c>
      <c r="DR181" s="18">
        <f>'Ohio Intensities'!V181</f>
        <v>1.2077053335000663</v>
      </c>
      <c r="DS181" s="17">
        <f>Design!$I$24*'Area A'!DR181*Design!$I$23</f>
        <v>2.0772531736201154</v>
      </c>
      <c r="DT181" s="18">
        <v>0</v>
      </c>
      <c r="DU181" s="18">
        <v>0</v>
      </c>
      <c r="DV181" s="18">
        <f>Design!$I$22</f>
        <v>10</v>
      </c>
      <c r="DW181" s="18">
        <f t="shared" si="288"/>
        <v>2.0772531736201154</v>
      </c>
      <c r="DX181" s="18">
        <f t="shared" si="289"/>
        <v>185</v>
      </c>
      <c r="DY181" s="18">
        <f t="shared" si="290"/>
        <v>2.0772531736201154</v>
      </c>
      <c r="DZ181" s="18">
        <f t="shared" si="291"/>
        <v>195</v>
      </c>
      <c r="EA181" s="18">
        <v>0</v>
      </c>
      <c r="EB181" s="18" t="str">
        <f t="shared" si="237"/>
        <v>N/A</v>
      </c>
      <c r="EC181" s="18">
        <f t="shared" si="292"/>
        <v>-0.20772531736201155</v>
      </c>
      <c r="ED181" s="16">
        <f t="shared" si="293"/>
        <v>40.506436885592251</v>
      </c>
      <c r="EE181" s="17">
        <f>(Design!$N$72-'Area A'!ED181)/'Area A'!EC181</f>
        <v>181.27995837872189</v>
      </c>
      <c r="EF181" s="18">
        <v>0</v>
      </c>
      <c r="EG181" s="18">
        <v>0</v>
      </c>
      <c r="EH181" s="18">
        <f t="shared" si="294"/>
        <v>181.27995837872189</v>
      </c>
      <c r="EI181" s="18">
        <f t="shared" si="238"/>
        <v>185</v>
      </c>
      <c r="EJ181" s="18">
        <f>Design!$N$72</f>
        <v>2.85</v>
      </c>
      <c r="EK181" s="18">
        <f t="shared" si="295"/>
        <v>195</v>
      </c>
      <c r="EL181" s="18">
        <v>0</v>
      </c>
      <c r="EM181" s="16">
        <f t="shared" si="296"/>
        <v>16672.5</v>
      </c>
      <c r="EN181" s="19" t="str">
        <f t="shared" si="239"/>
        <v>N/A</v>
      </c>
      <c r="EO181" s="19">
        <f t="shared" si="297"/>
        <v>185</v>
      </c>
    </row>
    <row r="182" spans="1:145" x14ac:dyDescent="0.25">
      <c r="A182" s="68">
        <f t="shared" si="159"/>
        <v>186</v>
      </c>
      <c r="B182" s="18">
        <f>'Ohio Intensities'!B182</f>
        <v>0.49814045526029371</v>
      </c>
      <c r="C182" s="17">
        <f>Design!$I$24*'Area A'!B182*Design!$I$23</f>
        <v>0.85680158304770571</v>
      </c>
      <c r="D182" s="18">
        <v>0</v>
      </c>
      <c r="E182" s="18">
        <v>0</v>
      </c>
      <c r="F182" s="18">
        <f>Design!$I$22</f>
        <v>10</v>
      </c>
      <c r="G182" s="18">
        <f t="shared" si="242"/>
        <v>0.85680158304770571</v>
      </c>
      <c r="H182" s="18">
        <f t="shared" si="243"/>
        <v>186</v>
      </c>
      <c r="I182" s="18">
        <f t="shared" si="244"/>
        <v>0.85680158304770571</v>
      </c>
      <c r="J182" s="18">
        <f t="shared" si="245"/>
        <v>196</v>
      </c>
      <c r="K182" s="18">
        <v>0</v>
      </c>
      <c r="L182" s="18" t="str">
        <f t="shared" si="220"/>
        <v>N/A</v>
      </c>
      <c r="M182" s="18">
        <f t="shared" si="246"/>
        <v>-8.5680158304770576E-2</v>
      </c>
      <c r="N182" s="16">
        <f t="shared" si="247"/>
        <v>16.793311027735033</v>
      </c>
      <c r="O182" s="17">
        <f>(Design!$N$67-'Area A'!N182)/'Area A'!M182</f>
        <v>172.07380704517374</v>
      </c>
      <c r="P182" s="18">
        <v>0</v>
      </c>
      <c r="Q182" s="18">
        <v>0</v>
      </c>
      <c r="R182" s="18">
        <f t="shared" si="248"/>
        <v>172.07380704517374</v>
      </c>
      <c r="S182" s="18">
        <f t="shared" si="221"/>
        <v>186</v>
      </c>
      <c r="T182" s="18">
        <f>Design!$N$67</f>
        <v>2.0499999999999998</v>
      </c>
      <c r="U182" s="18">
        <f t="shared" si="240"/>
        <v>196</v>
      </c>
      <c r="V182" s="18">
        <v>0</v>
      </c>
      <c r="W182" s="16">
        <f t="shared" si="222"/>
        <v>12053.999999999998</v>
      </c>
      <c r="X182" s="19" t="str">
        <f t="shared" si="223"/>
        <v>N/A</v>
      </c>
      <c r="Y182" s="68">
        <f t="shared" si="241"/>
        <v>186</v>
      </c>
      <c r="Z182" s="18">
        <f>'Ohio Intensities'!F182</f>
        <v>0.63764583507326333</v>
      </c>
      <c r="AA182" s="17">
        <f>Design!$I$24*'Area A'!Z182*Design!$I$23</f>
        <v>1.0967508363260137</v>
      </c>
      <c r="AB182" s="18">
        <v>0</v>
      </c>
      <c r="AC182" s="18">
        <v>0</v>
      </c>
      <c r="AD182" s="18">
        <f>Design!$I$22</f>
        <v>10</v>
      </c>
      <c r="AE182" s="18">
        <f t="shared" si="249"/>
        <v>1.0967508363260137</v>
      </c>
      <c r="AF182" s="18">
        <f t="shared" si="250"/>
        <v>186</v>
      </c>
      <c r="AG182" s="18">
        <f t="shared" si="251"/>
        <v>1.0967508363260137</v>
      </c>
      <c r="AH182" s="18">
        <f t="shared" si="252"/>
        <v>196</v>
      </c>
      <c r="AI182" s="18">
        <v>0</v>
      </c>
      <c r="AJ182" s="18" t="str">
        <f t="shared" si="224"/>
        <v>N/A</v>
      </c>
      <c r="AK182" s="18">
        <f t="shared" si="253"/>
        <v>-0.10967508363260137</v>
      </c>
      <c r="AL182" s="16">
        <f t="shared" si="254"/>
        <v>21.496316391989868</v>
      </c>
      <c r="AM182" s="17">
        <f>(Design!$N$68-'Area A'!AL182)/'Area A'!AK182</f>
        <v>173.20539691244088</v>
      </c>
      <c r="AN182" s="18">
        <v>0</v>
      </c>
      <c r="AO182" s="18">
        <v>0</v>
      </c>
      <c r="AP182" s="18">
        <f t="shared" si="255"/>
        <v>173.20539691244088</v>
      </c>
      <c r="AQ182" s="18">
        <f t="shared" si="225"/>
        <v>186</v>
      </c>
      <c r="AR182" s="18">
        <f>Design!$N$68</f>
        <v>2.5</v>
      </c>
      <c r="AS182" s="18">
        <f t="shared" si="256"/>
        <v>196</v>
      </c>
      <c r="AT182" s="18">
        <v>0</v>
      </c>
      <c r="AU182" s="16">
        <f t="shared" si="226"/>
        <v>14700</v>
      </c>
      <c r="AV182" s="19" t="str">
        <f t="shared" si="227"/>
        <v>N/A</v>
      </c>
      <c r="AW182" s="68">
        <f t="shared" si="257"/>
        <v>186</v>
      </c>
      <c r="AX182" s="18">
        <f>'Ohio Intensities'!J182</f>
        <v>0.75053538553025545</v>
      </c>
      <c r="AY182" s="17">
        <f>Design!$I$24*'Area A'!AX182*Design!$I$23</f>
        <v>1.2909208631120401</v>
      </c>
      <c r="AZ182" s="18">
        <v>0</v>
      </c>
      <c r="BA182" s="18">
        <v>0</v>
      </c>
      <c r="BB182" s="18">
        <f>Design!$I$22</f>
        <v>10</v>
      </c>
      <c r="BC182" s="18">
        <f t="shared" si="258"/>
        <v>1.2909208631120401</v>
      </c>
      <c r="BD182" s="18">
        <f t="shared" si="259"/>
        <v>186</v>
      </c>
      <c r="BE182" s="18">
        <f t="shared" si="260"/>
        <v>1.2909208631120401</v>
      </c>
      <c r="BF182" s="18">
        <f t="shared" si="261"/>
        <v>196</v>
      </c>
      <c r="BG182" s="18">
        <v>0</v>
      </c>
      <c r="BH182" s="18" t="str">
        <f t="shared" si="228"/>
        <v>N/A</v>
      </c>
      <c r="BI182" s="18">
        <f t="shared" si="262"/>
        <v>-0.129092086311204</v>
      </c>
      <c r="BJ182" s="16">
        <f t="shared" si="263"/>
        <v>25.302048916995982</v>
      </c>
      <c r="BK182" s="17">
        <f>(Design!$N$69-'Area A'!BJ182)/'Area A'!BI182</f>
        <v>173.92273654072434</v>
      </c>
      <c r="BL182" s="18">
        <v>0</v>
      </c>
      <c r="BM182" s="18">
        <v>0</v>
      </c>
      <c r="BN182" s="18">
        <f t="shared" si="264"/>
        <v>173.92273654072434</v>
      </c>
      <c r="BO182" s="18">
        <f t="shared" si="229"/>
        <v>186</v>
      </c>
      <c r="BP182" s="18">
        <f>Design!$N$69</f>
        <v>2.85</v>
      </c>
      <c r="BQ182" s="18">
        <f t="shared" si="265"/>
        <v>196</v>
      </c>
      <c r="BR182" s="18">
        <v>0</v>
      </c>
      <c r="BS182" s="16">
        <f t="shared" si="266"/>
        <v>16758</v>
      </c>
      <c r="BT182" s="19" t="str">
        <f t="shared" si="230"/>
        <v>N/A</v>
      </c>
      <c r="BU182" s="68">
        <f t="shared" si="267"/>
        <v>186</v>
      </c>
      <c r="BV182" s="18">
        <f>'Ohio Intensities'!N182</f>
        <v>0.91662639348854413</v>
      </c>
      <c r="BW182" s="17">
        <f>Design!$I$24*'Area A'!BV182*Design!$I$23</f>
        <v>1.5765973968002969</v>
      </c>
      <c r="BX182" s="18">
        <v>0</v>
      </c>
      <c r="BY182" s="18">
        <v>0</v>
      </c>
      <c r="BZ182" s="18">
        <f>Design!$I$22</f>
        <v>10</v>
      </c>
      <c r="CA182" s="18">
        <f t="shared" si="268"/>
        <v>1.5765973968002969</v>
      </c>
      <c r="CB182" s="18">
        <f t="shared" si="269"/>
        <v>186</v>
      </c>
      <c r="CC182" s="18">
        <f t="shared" si="270"/>
        <v>1.5765973968002969</v>
      </c>
      <c r="CD182" s="18">
        <f t="shared" si="271"/>
        <v>196</v>
      </c>
      <c r="CE182" s="18">
        <v>0</v>
      </c>
      <c r="CF182" s="18" t="str">
        <f t="shared" si="231"/>
        <v>N/A</v>
      </c>
      <c r="CG182" s="18">
        <f t="shared" si="272"/>
        <v>-0.15765973968002969</v>
      </c>
      <c r="CH182" s="16">
        <f t="shared" si="273"/>
        <v>30.901308977285819</v>
      </c>
      <c r="CI182" s="17">
        <f>(Design!$N$70-'Area A'!CH182)/'Area A'!CG182</f>
        <v>177.92309586591938</v>
      </c>
      <c r="CJ182" s="18">
        <v>0</v>
      </c>
      <c r="CK182" s="18">
        <v>0</v>
      </c>
      <c r="CL182" s="18">
        <f t="shared" si="274"/>
        <v>177.92309586591938</v>
      </c>
      <c r="CM182" s="18">
        <f t="shared" si="232"/>
        <v>186</v>
      </c>
      <c r="CN182" s="18">
        <f>Design!$N$70</f>
        <v>2.85</v>
      </c>
      <c r="CO182" s="18">
        <f t="shared" si="275"/>
        <v>196</v>
      </c>
      <c r="CP182" s="18">
        <v>0</v>
      </c>
      <c r="CQ182" s="16">
        <f t="shared" si="276"/>
        <v>16758</v>
      </c>
      <c r="CR182" s="19" t="str">
        <f t="shared" si="233"/>
        <v>N/A</v>
      </c>
      <c r="CS182" s="68">
        <f t="shared" si="277"/>
        <v>186</v>
      </c>
      <c r="CT182" s="18">
        <f>'Ohio Intensities'!R182</f>
        <v>1.0561783536881912</v>
      </c>
      <c r="CU182" s="17">
        <f>Design!$I$24*'Area A'!CT182*Design!$I$23</f>
        <v>1.8166267683436901</v>
      </c>
      <c r="CV182" s="18">
        <v>0</v>
      </c>
      <c r="CW182" s="18">
        <v>0</v>
      </c>
      <c r="CX182" s="18">
        <f>Design!$I$22</f>
        <v>10</v>
      </c>
      <c r="CY182" s="18">
        <f t="shared" si="278"/>
        <v>1.8166267683436901</v>
      </c>
      <c r="CZ182" s="18">
        <f t="shared" si="279"/>
        <v>186</v>
      </c>
      <c r="DA182" s="18">
        <f t="shared" si="280"/>
        <v>1.8166267683436901</v>
      </c>
      <c r="DB182" s="18">
        <f t="shared" si="281"/>
        <v>196</v>
      </c>
      <c r="DC182" s="18">
        <v>0</v>
      </c>
      <c r="DD182" s="18" t="str">
        <f t="shared" si="234"/>
        <v>N/A</v>
      </c>
      <c r="DE182" s="18">
        <f t="shared" si="282"/>
        <v>-0.18166267683436901</v>
      </c>
      <c r="DF182" s="16">
        <f t="shared" si="283"/>
        <v>35.605884659536322</v>
      </c>
      <c r="DG182" s="17">
        <f>(Design!$N$71-'Area A'!DF182)/'Area A'!DE182</f>
        <v>180.31158205051392</v>
      </c>
      <c r="DH182" s="18">
        <v>0</v>
      </c>
      <c r="DI182" s="18">
        <v>0</v>
      </c>
      <c r="DJ182" s="18">
        <f t="shared" si="284"/>
        <v>180.31158205051392</v>
      </c>
      <c r="DK182" s="18">
        <f t="shared" si="235"/>
        <v>186</v>
      </c>
      <c r="DL182" s="18">
        <f>Design!$N$71</f>
        <v>2.85</v>
      </c>
      <c r="DM182" s="18">
        <f t="shared" si="285"/>
        <v>196</v>
      </c>
      <c r="DN182" s="18">
        <v>0</v>
      </c>
      <c r="DO182" s="16">
        <f t="shared" si="286"/>
        <v>16758</v>
      </c>
      <c r="DP182" s="19" t="str">
        <f t="shared" si="236"/>
        <v>N/A</v>
      </c>
      <c r="DQ182" s="68">
        <f t="shared" si="287"/>
        <v>186</v>
      </c>
      <c r="DR182" s="18">
        <f>'Ohio Intensities'!V182</f>
        <v>1.2030682799136139</v>
      </c>
      <c r="DS182" s="17">
        <f>Design!$I$24*'Area A'!DR182*Design!$I$23</f>
        <v>2.0692774414514172</v>
      </c>
      <c r="DT182" s="18">
        <v>0</v>
      </c>
      <c r="DU182" s="18">
        <v>0</v>
      </c>
      <c r="DV182" s="18">
        <f>Design!$I$22</f>
        <v>10</v>
      </c>
      <c r="DW182" s="18">
        <f t="shared" si="288"/>
        <v>2.0692774414514172</v>
      </c>
      <c r="DX182" s="18">
        <f t="shared" si="289"/>
        <v>186</v>
      </c>
      <c r="DY182" s="18">
        <f t="shared" si="290"/>
        <v>2.0692774414514172</v>
      </c>
      <c r="DZ182" s="18">
        <f t="shared" si="291"/>
        <v>196</v>
      </c>
      <c r="EA182" s="18">
        <v>0</v>
      </c>
      <c r="EB182" s="18" t="str">
        <f t="shared" si="237"/>
        <v>N/A</v>
      </c>
      <c r="EC182" s="18">
        <f t="shared" si="292"/>
        <v>-0.20692774414514173</v>
      </c>
      <c r="ED182" s="16">
        <f t="shared" si="293"/>
        <v>40.557837852447783</v>
      </c>
      <c r="EE182" s="17">
        <f>(Design!$N$72-'Area A'!ED182)/'Area A'!EC182</f>
        <v>182.22707645234382</v>
      </c>
      <c r="EF182" s="18">
        <v>0</v>
      </c>
      <c r="EG182" s="18">
        <v>0</v>
      </c>
      <c r="EH182" s="18">
        <f t="shared" si="294"/>
        <v>182.22707645234382</v>
      </c>
      <c r="EI182" s="18">
        <f t="shared" si="238"/>
        <v>186</v>
      </c>
      <c r="EJ182" s="18">
        <f>Design!$N$72</f>
        <v>2.85</v>
      </c>
      <c r="EK182" s="18">
        <f t="shared" si="295"/>
        <v>196</v>
      </c>
      <c r="EL182" s="18">
        <v>0</v>
      </c>
      <c r="EM182" s="16">
        <f t="shared" si="296"/>
        <v>16758</v>
      </c>
      <c r="EN182" s="19" t="str">
        <f t="shared" si="239"/>
        <v>N/A</v>
      </c>
      <c r="EO182" s="19">
        <f t="shared" si="297"/>
        <v>186</v>
      </c>
    </row>
    <row r="183" spans="1:145" x14ac:dyDescent="0.25">
      <c r="A183" s="68">
        <f t="shared" si="159"/>
        <v>187</v>
      </c>
      <c r="B183" s="18">
        <f>'Ohio Intensities'!B183</f>
        <v>0.49595649166581929</v>
      </c>
      <c r="C183" s="17">
        <f>Design!$I$24*'Area A'!B183*Design!$I$23</f>
        <v>0.85304516566520971</v>
      </c>
      <c r="D183" s="18">
        <v>0</v>
      </c>
      <c r="E183" s="18">
        <v>0</v>
      </c>
      <c r="F183" s="18">
        <f>Design!$I$22</f>
        <v>10</v>
      </c>
      <c r="G183" s="18">
        <f t="shared" si="242"/>
        <v>0.85304516566520971</v>
      </c>
      <c r="H183" s="18">
        <f t="shared" si="243"/>
        <v>187</v>
      </c>
      <c r="I183" s="18">
        <f t="shared" si="244"/>
        <v>0.85304516566520971</v>
      </c>
      <c r="J183" s="18">
        <f t="shared" si="245"/>
        <v>197</v>
      </c>
      <c r="K183" s="18">
        <v>0</v>
      </c>
      <c r="L183" s="18" t="str">
        <f t="shared" si="220"/>
        <v>N/A</v>
      </c>
      <c r="M183" s="18">
        <f t="shared" si="246"/>
        <v>-8.5304516566520966E-2</v>
      </c>
      <c r="N183" s="16">
        <f t="shared" si="247"/>
        <v>16.804989763604631</v>
      </c>
      <c r="O183" s="17">
        <f>(Design!$N$67-'Area A'!N183)/'Area A'!M183</f>
        <v>172.96844712904038</v>
      </c>
      <c r="P183" s="18">
        <v>0</v>
      </c>
      <c r="Q183" s="18">
        <v>0</v>
      </c>
      <c r="R183" s="18">
        <f t="shared" si="248"/>
        <v>172.96844712904038</v>
      </c>
      <c r="S183" s="18">
        <f t="shared" si="221"/>
        <v>187</v>
      </c>
      <c r="T183" s="18">
        <f>Design!$N$67</f>
        <v>2.0499999999999998</v>
      </c>
      <c r="U183" s="18">
        <f t="shared" si="240"/>
        <v>197</v>
      </c>
      <c r="V183" s="18">
        <v>0</v>
      </c>
      <c r="W183" s="16">
        <f t="shared" si="222"/>
        <v>12115.499999999998</v>
      </c>
      <c r="X183" s="19" t="str">
        <f t="shared" si="223"/>
        <v>N/A</v>
      </c>
      <c r="Y183" s="68">
        <f t="shared" si="241"/>
        <v>187</v>
      </c>
      <c r="Z183" s="18">
        <f>'Ohio Intensities'!F183</f>
        <v>0.63489378460488777</v>
      </c>
      <c r="AA183" s="17">
        <f>Design!$I$24*'Area A'!Z183*Design!$I$23</f>
        <v>1.0920173095204075</v>
      </c>
      <c r="AB183" s="18">
        <v>0</v>
      </c>
      <c r="AC183" s="18">
        <v>0</v>
      </c>
      <c r="AD183" s="18">
        <f>Design!$I$22</f>
        <v>10</v>
      </c>
      <c r="AE183" s="18">
        <f t="shared" si="249"/>
        <v>1.0920173095204075</v>
      </c>
      <c r="AF183" s="18">
        <f t="shared" si="250"/>
        <v>187</v>
      </c>
      <c r="AG183" s="18">
        <f t="shared" si="251"/>
        <v>1.0920173095204075</v>
      </c>
      <c r="AH183" s="18">
        <f t="shared" si="252"/>
        <v>197</v>
      </c>
      <c r="AI183" s="18">
        <v>0</v>
      </c>
      <c r="AJ183" s="18" t="str">
        <f t="shared" si="224"/>
        <v>N/A</v>
      </c>
      <c r="AK183" s="18">
        <f t="shared" si="253"/>
        <v>-0.10920173095204075</v>
      </c>
      <c r="AL183" s="16">
        <f t="shared" si="254"/>
        <v>21.512740997552029</v>
      </c>
      <c r="AM183" s="17">
        <f>(Design!$N$68-'Area A'!AL183)/'Area A'!AK183</f>
        <v>174.10658999445761</v>
      </c>
      <c r="AN183" s="18">
        <v>0</v>
      </c>
      <c r="AO183" s="18">
        <v>0</v>
      </c>
      <c r="AP183" s="18">
        <f t="shared" si="255"/>
        <v>174.10658999445761</v>
      </c>
      <c r="AQ183" s="18">
        <f t="shared" si="225"/>
        <v>187</v>
      </c>
      <c r="AR183" s="18">
        <f>Design!$N$68</f>
        <v>2.5</v>
      </c>
      <c r="AS183" s="18">
        <f t="shared" si="256"/>
        <v>197</v>
      </c>
      <c r="AT183" s="18">
        <v>0</v>
      </c>
      <c r="AU183" s="16">
        <f t="shared" si="226"/>
        <v>14775</v>
      </c>
      <c r="AV183" s="19" t="str">
        <f t="shared" si="227"/>
        <v>N/A</v>
      </c>
      <c r="AW183" s="68">
        <f t="shared" si="257"/>
        <v>187</v>
      </c>
      <c r="AX183" s="18">
        <f>'Ohio Intensities'!J183</f>
        <v>0.74734243891665242</v>
      </c>
      <c r="AY183" s="17">
        <f>Design!$I$24*'Area A'!AX183*Design!$I$23</f>
        <v>1.2854289949366429</v>
      </c>
      <c r="AZ183" s="18">
        <v>0</v>
      </c>
      <c r="BA183" s="18">
        <v>0</v>
      </c>
      <c r="BB183" s="18">
        <f>Design!$I$22</f>
        <v>10</v>
      </c>
      <c r="BC183" s="18">
        <f t="shared" si="258"/>
        <v>1.2854289949366429</v>
      </c>
      <c r="BD183" s="18">
        <f t="shared" si="259"/>
        <v>187</v>
      </c>
      <c r="BE183" s="18">
        <f t="shared" si="260"/>
        <v>1.2854289949366429</v>
      </c>
      <c r="BF183" s="18">
        <f t="shared" si="261"/>
        <v>197</v>
      </c>
      <c r="BG183" s="18">
        <v>0</v>
      </c>
      <c r="BH183" s="18" t="str">
        <f t="shared" si="228"/>
        <v>N/A</v>
      </c>
      <c r="BI183" s="18">
        <f t="shared" si="262"/>
        <v>-0.12854289949366429</v>
      </c>
      <c r="BJ183" s="16">
        <f t="shared" si="263"/>
        <v>25.322951200251865</v>
      </c>
      <c r="BK183" s="17">
        <f>(Design!$N$69-'Area A'!BJ183)/'Area A'!BI183</f>
        <v>174.82841361735058</v>
      </c>
      <c r="BL183" s="18">
        <v>0</v>
      </c>
      <c r="BM183" s="18">
        <v>0</v>
      </c>
      <c r="BN183" s="18">
        <f t="shared" si="264"/>
        <v>174.82841361735058</v>
      </c>
      <c r="BO183" s="18">
        <f t="shared" si="229"/>
        <v>187</v>
      </c>
      <c r="BP183" s="18">
        <f>Design!$N$69</f>
        <v>2.85</v>
      </c>
      <c r="BQ183" s="18">
        <f t="shared" si="265"/>
        <v>197</v>
      </c>
      <c r="BR183" s="18">
        <v>0</v>
      </c>
      <c r="BS183" s="16">
        <f t="shared" si="266"/>
        <v>16843.5</v>
      </c>
      <c r="BT183" s="19" t="str">
        <f t="shared" si="230"/>
        <v>N/A</v>
      </c>
      <c r="BU183" s="68">
        <f t="shared" si="267"/>
        <v>187</v>
      </c>
      <c r="BV183" s="18">
        <f>'Ohio Intensities'!N183</f>
        <v>0.91287013331586164</v>
      </c>
      <c r="BW183" s="17">
        <f>Design!$I$24*'Area A'!BV183*Design!$I$23</f>
        <v>1.570136629303283</v>
      </c>
      <c r="BX183" s="18">
        <v>0</v>
      </c>
      <c r="BY183" s="18">
        <v>0</v>
      </c>
      <c r="BZ183" s="18">
        <f>Design!$I$22</f>
        <v>10</v>
      </c>
      <c r="CA183" s="18">
        <f t="shared" si="268"/>
        <v>1.570136629303283</v>
      </c>
      <c r="CB183" s="18">
        <f t="shared" si="269"/>
        <v>187</v>
      </c>
      <c r="CC183" s="18">
        <f t="shared" si="270"/>
        <v>1.570136629303283</v>
      </c>
      <c r="CD183" s="18">
        <f t="shared" si="271"/>
        <v>197</v>
      </c>
      <c r="CE183" s="18">
        <v>0</v>
      </c>
      <c r="CF183" s="18" t="str">
        <f t="shared" si="231"/>
        <v>N/A</v>
      </c>
      <c r="CG183" s="18">
        <f t="shared" si="272"/>
        <v>-0.15701366293032831</v>
      </c>
      <c r="CH183" s="16">
        <f t="shared" si="273"/>
        <v>30.931691597274678</v>
      </c>
      <c r="CI183" s="17">
        <f>(Design!$N$70-'Area A'!CH183)/'Area A'!CG183</f>
        <v>178.84871337429641</v>
      </c>
      <c r="CJ183" s="18">
        <v>0</v>
      </c>
      <c r="CK183" s="18">
        <v>0</v>
      </c>
      <c r="CL183" s="18">
        <f t="shared" si="274"/>
        <v>178.84871337429641</v>
      </c>
      <c r="CM183" s="18">
        <f t="shared" si="232"/>
        <v>187</v>
      </c>
      <c r="CN183" s="18">
        <f>Design!$N$70</f>
        <v>2.85</v>
      </c>
      <c r="CO183" s="18">
        <f t="shared" si="275"/>
        <v>197</v>
      </c>
      <c r="CP183" s="18">
        <v>0</v>
      </c>
      <c r="CQ183" s="16">
        <f t="shared" si="276"/>
        <v>16843.5</v>
      </c>
      <c r="CR183" s="19" t="str">
        <f t="shared" si="233"/>
        <v>N/A</v>
      </c>
      <c r="CS183" s="68">
        <f t="shared" si="277"/>
        <v>187</v>
      </c>
      <c r="CT183" s="18">
        <f>'Ohio Intensities'!R183</f>
        <v>1.0519994021627406</v>
      </c>
      <c r="CU183" s="17">
        <f>Design!$I$24*'Area A'!CT183*Design!$I$23</f>
        <v>1.8094389717199149</v>
      </c>
      <c r="CV183" s="18">
        <v>0</v>
      </c>
      <c r="CW183" s="18">
        <v>0</v>
      </c>
      <c r="CX183" s="18">
        <f>Design!$I$22</f>
        <v>10</v>
      </c>
      <c r="CY183" s="18">
        <f t="shared" si="278"/>
        <v>1.8094389717199149</v>
      </c>
      <c r="CZ183" s="18">
        <f t="shared" si="279"/>
        <v>187</v>
      </c>
      <c r="DA183" s="18">
        <f t="shared" si="280"/>
        <v>1.8094389717199149</v>
      </c>
      <c r="DB183" s="18">
        <f t="shared" si="281"/>
        <v>197</v>
      </c>
      <c r="DC183" s="18">
        <v>0</v>
      </c>
      <c r="DD183" s="18" t="str">
        <f t="shared" si="234"/>
        <v>N/A</v>
      </c>
      <c r="DE183" s="18">
        <f t="shared" si="282"/>
        <v>-0.1809438971719915</v>
      </c>
      <c r="DF183" s="16">
        <f t="shared" si="283"/>
        <v>35.645947742882321</v>
      </c>
      <c r="DG183" s="17">
        <f>(Design!$N$71-'Area A'!DF183)/'Area A'!DE183</f>
        <v>181.24926154159809</v>
      </c>
      <c r="DH183" s="18">
        <v>0</v>
      </c>
      <c r="DI183" s="18">
        <v>0</v>
      </c>
      <c r="DJ183" s="18">
        <f t="shared" si="284"/>
        <v>181.24926154159809</v>
      </c>
      <c r="DK183" s="18">
        <f t="shared" si="235"/>
        <v>187</v>
      </c>
      <c r="DL183" s="18">
        <f>Design!$N$71</f>
        <v>2.85</v>
      </c>
      <c r="DM183" s="18">
        <f t="shared" si="285"/>
        <v>197</v>
      </c>
      <c r="DN183" s="18">
        <v>0</v>
      </c>
      <c r="DO183" s="16">
        <f t="shared" si="286"/>
        <v>16843.5</v>
      </c>
      <c r="DP183" s="19" t="str">
        <f t="shared" si="236"/>
        <v>N/A</v>
      </c>
      <c r="DQ183" s="68">
        <f t="shared" si="287"/>
        <v>187</v>
      </c>
      <c r="DR183" s="18">
        <f>'Ohio Intensities'!V183</f>
        <v>1.1984724337820836</v>
      </c>
      <c r="DS183" s="17">
        <f>Design!$I$24*'Area A'!DR183*Design!$I$23</f>
        <v>2.0613725861051853</v>
      </c>
      <c r="DT183" s="18">
        <v>0</v>
      </c>
      <c r="DU183" s="18">
        <v>0</v>
      </c>
      <c r="DV183" s="18">
        <f>Design!$I$22</f>
        <v>10</v>
      </c>
      <c r="DW183" s="18">
        <f t="shared" si="288"/>
        <v>2.0613725861051853</v>
      </c>
      <c r="DX183" s="18">
        <f t="shared" si="289"/>
        <v>187</v>
      </c>
      <c r="DY183" s="18">
        <f t="shared" si="290"/>
        <v>2.0613725861051853</v>
      </c>
      <c r="DZ183" s="18">
        <f t="shared" si="291"/>
        <v>197</v>
      </c>
      <c r="EA183" s="18">
        <v>0</v>
      </c>
      <c r="EB183" s="18" t="str">
        <f t="shared" si="237"/>
        <v>N/A</v>
      </c>
      <c r="EC183" s="18">
        <f t="shared" si="292"/>
        <v>-0.20613725861051851</v>
      </c>
      <c r="ED183" s="16">
        <f t="shared" si="293"/>
        <v>40.609039946272148</v>
      </c>
      <c r="EE183" s="17">
        <f>(Design!$N$72-'Area A'!ED183)/'Area A'!EC183</f>
        <v>183.17426068819091</v>
      </c>
      <c r="EF183" s="18">
        <v>0</v>
      </c>
      <c r="EG183" s="18">
        <v>0</v>
      </c>
      <c r="EH183" s="18">
        <f t="shared" si="294"/>
        <v>183.17426068819091</v>
      </c>
      <c r="EI183" s="18">
        <f t="shared" si="238"/>
        <v>187</v>
      </c>
      <c r="EJ183" s="18">
        <f>Design!$N$72</f>
        <v>2.85</v>
      </c>
      <c r="EK183" s="18">
        <f t="shared" si="295"/>
        <v>197</v>
      </c>
      <c r="EL183" s="18">
        <v>0</v>
      </c>
      <c r="EM183" s="16">
        <f t="shared" si="296"/>
        <v>16843.5</v>
      </c>
      <c r="EN183" s="19" t="str">
        <f t="shared" si="239"/>
        <v>N/A</v>
      </c>
      <c r="EO183" s="19">
        <f t="shared" si="297"/>
        <v>187</v>
      </c>
    </row>
    <row r="184" spans="1:145" x14ac:dyDescent="0.25">
      <c r="A184" s="68">
        <f t="shared" si="159"/>
        <v>188</v>
      </c>
      <c r="B184" s="18">
        <f>'Ohio Intensities'!B184</f>
        <v>0.49379314454503542</v>
      </c>
      <c r="C184" s="17">
        <f>Design!$I$24*'Area A'!B184*Design!$I$23</f>
        <v>0.8493242086174615</v>
      </c>
      <c r="D184" s="18">
        <v>0</v>
      </c>
      <c r="E184" s="18">
        <v>0</v>
      </c>
      <c r="F184" s="18">
        <f>Design!$I$22</f>
        <v>10</v>
      </c>
      <c r="G184" s="18">
        <f t="shared" si="242"/>
        <v>0.8493242086174615</v>
      </c>
      <c r="H184" s="18">
        <f t="shared" si="243"/>
        <v>188</v>
      </c>
      <c r="I184" s="18">
        <f t="shared" si="244"/>
        <v>0.8493242086174615</v>
      </c>
      <c r="J184" s="18">
        <f t="shared" si="245"/>
        <v>198</v>
      </c>
      <c r="K184" s="18">
        <v>0</v>
      </c>
      <c r="L184" s="18" t="str">
        <f t="shared" si="220"/>
        <v>N/A</v>
      </c>
      <c r="M184" s="18">
        <f t="shared" si="246"/>
        <v>-8.4932420861746155E-2</v>
      </c>
      <c r="N184" s="16">
        <f t="shared" si="247"/>
        <v>16.816619330625738</v>
      </c>
      <c r="O184" s="17">
        <f>(Design!$N$67-'Area A'!N184)/'Area A'!M184</f>
        <v>173.86316298063596</v>
      </c>
      <c r="P184" s="18">
        <v>0</v>
      </c>
      <c r="Q184" s="18">
        <v>0</v>
      </c>
      <c r="R184" s="18">
        <f t="shared" si="248"/>
        <v>173.86316298063596</v>
      </c>
      <c r="S184" s="18">
        <f t="shared" si="221"/>
        <v>188</v>
      </c>
      <c r="T184" s="18">
        <f>Design!$N$67</f>
        <v>2.0499999999999998</v>
      </c>
      <c r="U184" s="18">
        <f t="shared" si="240"/>
        <v>198</v>
      </c>
      <c r="V184" s="18">
        <v>0</v>
      </c>
      <c r="W184" s="16">
        <f t="shared" si="222"/>
        <v>12177</v>
      </c>
      <c r="X184" s="19" t="str">
        <f t="shared" si="223"/>
        <v>N/A</v>
      </c>
      <c r="Y184" s="68">
        <f t="shared" si="241"/>
        <v>188</v>
      </c>
      <c r="Z184" s="18">
        <f>'Ohio Intensities'!F184</f>
        <v>0.63216743887816873</v>
      </c>
      <c r="AA184" s="17">
        <f>Design!$I$24*'Area A'!Z184*Design!$I$23</f>
        <v>1.0873279948704508</v>
      </c>
      <c r="AB184" s="18">
        <v>0</v>
      </c>
      <c r="AC184" s="18">
        <v>0</v>
      </c>
      <c r="AD184" s="18">
        <f>Design!$I$22</f>
        <v>10</v>
      </c>
      <c r="AE184" s="18">
        <f t="shared" si="249"/>
        <v>1.0873279948704508</v>
      </c>
      <c r="AF184" s="18">
        <f t="shared" si="250"/>
        <v>188</v>
      </c>
      <c r="AG184" s="18">
        <f t="shared" si="251"/>
        <v>1.0873279948704508</v>
      </c>
      <c r="AH184" s="18">
        <f t="shared" si="252"/>
        <v>198</v>
      </c>
      <c r="AI184" s="18">
        <v>0</v>
      </c>
      <c r="AJ184" s="18" t="str">
        <f t="shared" si="224"/>
        <v>N/A</v>
      </c>
      <c r="AK184" s="18">
        <f t="shared" si="253"/>
        <v>-0.10873279948704509</v>
      </c>
      <c r="AL184" s="16">
        <f t="shared" si="254"/>
        <v>21.529094298434927</v>
      </c>
      <c r="AM184" s="17">
        <f>(Design!$N$68-'Area A'!AL184)/'Area A'!AK184</f>
        <v>175.00785768605303</v>
      </c>
      <c r="AN184" s="18">
        <v>0</v>
      </c>
      <c r="AO184" s="18">
        <v>0</v>
      </c>
      <c r="AP184" s="18">
        <f t="shared" si="255"/>
        <v>175.00785768605303</v>
      </c>
      <c r="AQ184" s="18">
        <f t="shared" si="225"/>
        <v>188</v>
      </c>
      <c r="AR184" s="18">
        <f>Design!$N$68</f>
        <v>2.5</v>
      </c>
      <c r="AS184" s="18">
        <f t="shared" si="256"/>
        <v>198</v>
      </c>
      <c r="AT184" s="18">
        <v>0</v>
      </c>
      <c r="AU184" s="16">
        <f t="shared" si="226"/>
        <v>14850</v>
      </c>
      <c r="AV184" s="19" t="str">
        <f t="shared" si="227"/>
        <v>N/A</v>
      </c>
      <c r="AW184" s="68">
        <f t="shared" si="257"/>
        <v>188</v>
      </c>
      <c r="AX184" s="18">
        <f>'Ohio Intensities'!J184</f>
        <v>0.74417905888098768</v>
      </c>
      <c r="AY184" s="17">
        <f>Design!$I$24*'Area A'!AX184*Design!$I$23</f>
        <v>1.2799879812752997</v>
      </c>
      <c r="AZ184" s="18">
        <v>0</v>
      </c>
      <c r="BA184" s="18">
        <v>0</v>
      </c>
      <c r="BB184" s="18">
        <f>Design!$I$22</f>
        <v>10</v>
      </c>
      <c r="BC184" s="18">
        <f t="shared" si="258"/>
        <v>1.2799879812752997</v>
      </c>
      <c r="BD184" s="18">
        <f t="shared" si="259"/>
        <v>188</v>
      </c>
      <c r="BE184" s="18">
        <f t="shared" si="260"/>
        <v>1.2799879812752997</v>
      </c>
      <c r="BF184" s="18">
        <f t="shared" si="261"/>
        <v>198</v>
      </c>
      <c r="BG184" s="18">
        <v>0</v>
      </c>
      <c r="BH184" s="18" t="str">
        <f t="shared" si="228"/>
        <v>N/A</v>
      </c>
      <c r="BI184" s="18">
        <f t="shared" si="262"/>
        <v>-0.12799879812752996</v>
      </c>
      <c r="BJ184" s="16">
        <f t="shared" si="263"/>
        <v>25.343762029250932</v>
      </c>
      <c r="BK184" s="17">
        <f>(Design!$N$69-'Area A'!BJ184)/'Area A'!BI184</f>
        <v>175.73416593208603</v>
      </c>
      <c r="BL184" s="18">
        <v>0</v>
      </c>
      <c r="BM184" s="18">
        <v>0</v>
      </c>
      <c r="BN184" s="18">
        <f t="shared" si="264"/>
        <v>175.73416593208603</v>
      </c>
      <c r="BO184" s="18">
        <f t="shared" si="229"/>
        <v>188</v>
      </c>
      <c r="BP184" s="18">
        <f>Design!$N$69</f>
        <v>2.85</v>
      </c>
      <c r="BQ184" s="18">
        <f t="shared" si="265"/>
        <v>198</v>
      </c>
      <c r="BR184" s="18">
        <v>0</v>
      </c>
      <c r="BS184" s="16">
        <f t="shared" si="266"/>
        <v>16929</v>
      </c>
      <c r="BT184" s="19" t="str">
        <f t="shared" si="230"/>
        <v>N/A</v>
      </c>
      <c r="BU184" s="68">
        <f t="shared" si="267"/>
        <v>188</v>
      </c>
      <c r="BV184" s="18">
        <f>'Ohio Intensities'!N184</f>
        <v>0.90914807327751457</v>
      </c>
      <c r="BW184" s="17">
        <f>Design!$I$24*'Area A'!BV184*Design!$I$23</f>
        <v>1.563734686037326</v>
      </c>
      <c r="BX184" s="18">
        <v>0</v>
      </c>
      <c r="BY184" s="18">
        <v>0</v>
      </c>
      <c r="BZ184" s="18">
        <f>Design!$I$22</f>
        <v>10</v>
      </c>
      <c r="CA184" s="18">
        <f t="shared" si="268"/>
        <v>1.563734686037326</v>
      </c>
      <c r="CB184" s="18">
        <f t="shared" si="269"/>
        <v>188</v>
      </c>
      <c r="CC184" s="18">
        <f t="shared" si="270"/>
        <v>1.563734686037326</v>
      </c>
      <c r="CD184" s="18">
        <f t="shared" si="271"/>
        <v>198</v>
      </c>
      <c r="CE184" s="18">
        <v>0</v>
      </c>
      <c r="CF184" s="18" t="str">
        <f t="shared" si="231"/>
        <v>N/A</v>
      </c>
      <c r="CG184" s="18">
        <f t="shared" si="272"/>
        <v>-0.15637346860373261</v>
      </c>
      <c r="CH184" s="16">
        <f t="shared" si="273"/>
        <v>30.961946783539055</v>
      </c>
      <c r="CI184" s="17">
        <f>(Design!$N$70-'Area A'!CH184)/'Area A'!CG184</f>
        <v>179.77440185059646</v>
      </c>
      <c r="CJ184" s="18">
        <v>0</v>
      </c>
      <c r="CK184" s="18">
        <v>0</v>
      </c>
      <c r="CL184" s="18">
        <f t="shared" si="274"/>
        <v>179.77440185059646</v>
      </c>
      <c r="CM184" s="18">
        <f t="shared" si="232"/>
        <v>188</v>
      </c>
      <c r="CN184" s="18">
        <f>Design!$N$70</f>
        <v>2.85</v>
      </c>
      <c r="CO184" s="18">
        <f t="shared" si="275"/>
        <v>198</v>
      </c>
      <c r="CP184" s="18">
        <v>0</v>
      </c>
      <c r="CQ184" s="16">
        <f t="shared" si="276"/>
        <v>16929</v>
      </c>
      <c r="CR184" s="19" t="str">
        <f t="shared" si="233"/>
        <v>N/A</v>
      </c>
      <c r="CS184" s="68">
        <f t="shared" si="277"/>
        <v>188</v>
      </c>
      <c r="CT184" s="18">
        <f>'Ohio Intensities'!R184</f>
        <v>1.0478579398827099</v>
      </c>
      <c r="CU184" s="17">
        <f>Design!$I$24*'Area A'!CT184*Design!$I$23</f>
        <v>1.8023156565982621</v>
      </c>
      <c r="CV184" s="18">
        <v>0</v>
      </c>
      <c r="CW184" s="18">
        <v>0</v>
      </c>
      <c r="CX184" s="18">
        <f>Design!$I$22</f>
        <v>10</v>
      </c>
      <c r="CY184" s="18">
        <f t="shared" si="278"/>
        <v>1.8023156565982621</v>
      </c>
      <c r="CZ184" s="18">
        <f t="shared" si="279"/>
        <v>188</v>
      </c>
      <c r="DA184" s="18">
        <f t="shared" si="280"/>
        <v>1.8023156565982621</v>
      </c>
      <c r="DB184" s="18">
        <f t="shared" si="281"/>
        <v>198</v>
      </c>
      <c r="DC184" s="18">
        <v>0</v>
      </c>
      <c r="DD184" s="18" t="str">
        <f t="shared" si="234"/>
        <v>N/A</v>
      </c>
      <c r="DE184" s="18">
        <f t="shared" si="282"/>
        <v>-0.1802315656598262</v>
      </c>
      <c r="DF184" s="16">
        <f t="shared" si="283"/>
        <v>35.685850000645587</v>
      </c>
      <c r="DG184" s="17">
        <f>(Design!$N$71-'Area A'!DF184)/'Area A'!DE184</f>
        <v>182.18700969740689</v>
      </c>
      <c r="DH184" s="18">
        <v>0</v>
      </c>
      <c r="DI184" s="18">
        <v>0</v>
      </c>
      <c r="DJ184" s="18">
        <f t="shared" si="284"/>
        <v>182.18700969740689</v>
      </c>
      <c r="DK184" s="18">
        <f t="shared" si="235"/>
        <v>188</v>
      </c>
      <c r="DL184" s="18">
        <f>Design!$N$71</f>
        <v>2.85</v>
      </c>
      <c r="DM184" s="18">
        <f t="shared" si="285"/>
        <v>198</v>
      </c>
      <c r="DN184" s="18">
        <v>0</v>
      </c>
      <c r="DO184" s="16">
        <f t="shared" si="286"/>
        <v>16929.000000000004</v>
      </c>
      <c r="DP184" s="19" t="str">
        <f t="shared" si="236"/>
        <v>N/A</v>
      </c>
      <c r="DQ184" s="68">
        <f t="shared" si="287"/>
        <v>188</v>
      </c>
      <c r="DR184" s="18">
        <f>'Ohio Intensities'!V184</f>
        <v>1.193917223035355</v>
      </c>
      <c r="DS184" s="17">
        <f>Design!$I$24*'Area A'!DR184*Design!$I$23</f>
        <v>2.0535376236208118</v>
      </c>
      <c r="DT184" s="18">
        <v>0</v>
      </c>
      <c r="DU184" s="18">
        <v>0</v>
      </c>
      <c r="DV184" s="18">
        <f>Design!$I$22</f>
        <v>10</v>
      </c>
      <c r="DW184" s="18">
        <f t="shared" si="288"/>
        <v>2.0535376236208118</v>
      </c>
      <c r="DX184" s="18">
        <f t="shared" si="289"/>
        <v>188</v>
      </c>
      <c r="DY184" s="18">
        <f t="shared" si="290"/>
        <v>2.0535376236208118</v>
      </c>
      <c r="DZ184" s="18">
        <f t="shared" si="291"/>
        <v>198</v>
      </c>
      <c r="EA184" s="18">
        <v>0</v>
      </c>
      <c r="EB184" s="18" t="str">
        <f t="shared" si="237"/>
        <v>N/A</v>
      </c>
      <c r="EC184" s="18">
        <f t="shared" si="292"/>
        <v>-0.20535376236208119</v>
      </c>
      <c r="ED184" s="16">
        <f t="shared" si="293"/>
        <v>40.660044947692079</v>
      </c>
      <c r="EE184" s="17">
        <f>(Design!$N$72-'Area A'!ED184)/'Area A'!EC184</f>
        <v>184.1215106691113</v>
      </c>
      <c r="EF184" s="18">
        <v>0</v>
      </c>
      <c r="EG184" s="18">
        <v>0</v>
      </c>
      <c r="EH184" s="18">
        <f t="shared" si="294"/>
        <v>184.1215106691113</v>
      </c>
      <c r="EI184" s="18">
        <f t="shared" si="238"/>
        <v>188</v>
      </c>
      <c r="EJ184" s="18">
        <f>Design!$N$72</f>
        <v>2.85</v>
      </c>
      <c r="EK184" s="18">
        <f t="shared" si="295"/>
        <v>198</v>
      </c>
      <c r="EL184" s="18">
        <v>0</v>
      </c>
      <c r="EM184" s="16">
        <f t="shared" si="296"/>
        <v>16929.000000000004</v>
      </c>
      <c r="EN184" s="19" t="str">
        <f t="shared" si="239"/>
        <v>N/A</v>
      </c>
      <c r="EO184" s="19">
        <f t="shared" si="297"/>
        <v>188</v>
      </c>
    </row>
    <row r="185" spans="1:145" x14ac:dyDescent="0.25">
      <c r="A185" s="68">
        <f t="shared" si="159"/>
        <v>189</v>
      </c>
      <c r="B185" s="18">
        <f>'Ohio Intensities'!B185</f>
        <v>0.4916501161021774</v>
      </c>
      <c r="C185" s="17">
        <f>Design!$I$24*'Area A'!B185*Design!$I$23</f>
        <v>0.84563819969574572</v>
      </c>
      <c r="D185" s="18">
        <v>0</v>
      </c>
      <c r="E185" s="18">
        <v>0</v>
      </c>
      <c r="F185" s="18">
        <f>Design!$I$22</f>
        <v>10</v>
      </c>
      <c r="G185" s="18">
        <f t="shared" si="242"/>
        <v>0.84563819969574572</v>
      </c>
      <c r="H185" s="18">
        <f t="shared" si="243"/>
        <v>189</v>
      </c>
      <c r="I185" s="18">
        <f t="shared" si="244"/>
        <v>0.84563819969574572</v>
      </c>
      <c r="J185" s="18">
        <f t="shared" si="245"/>
        <v>199</v>
      </c>
      <c r="K185" s="18">
        <v>0</v>
      </c>
      <c r="L185" s="18" t="str">
        <f t="shared" si="220"/>
        <v>N/A</v>
      </c>
      <c r="M185" s="18">
        <f t="shared" si="246"/>
        <v>-8.4563819969574572E-2</v>
      </c>
      <c r="N185" s="16">
        <f t="shared" si="247"/>
        <v>16.828200173945341</v>
      </c>
      <c r="O185" s="17">
        <f>(Design!$N$67-'Area A'!N185)/'Area A'!M185</f>
        <v>174.75795416127636</v>
      </c>
      <c r="P185" s="18">
        <v>0</v>
      </c>
      <c r="Q185" s="18">
        <v>0</v>
      </c>
      <c r="R185" s="18">
        <f t="shared" si="248"/>
        <v>174.75795416127636</v>
      </c>
      <c r="S185" s="18">
        <f t="shared" si="221"/>
        <v>189</v>
      </c>
      <c r="T185" s="18">
        <f>Design!$N$67</f>
        <v>2.0499999999999998</v>
      </c>
      <c r="U185" s="18">
        <f t="shared" si="240"/>
        <v>199</v>
      </c>
      <c r="V185" s="18">
        <v>0</v>
      </c>
      <c r="W185" s="16">
        <f t="shared" si="222"/>
        <v>12238.5</v>
      </c>
      <c r="X185" s="19" t="str">
        <f t="shared" si="223"/>
        <v>N/A</v>
      </c>
      <c r="Y185" s="68">
        <f t="shared" si="241"/>
        <v>189</v>
      </c>
      <c r="Z185" s="18">
        <f>'Ohio Intensities'!F185</f>
        <v>0.62946642995474356</v>
      </c>
      <c r="AA185" s="17">
        <f>Design!$I$24*'Area A'!Z185*Design!$I$23</f>
        <v>1.0826822595221597</v>
      </c>
      <c r="AB185" s="18">
        <v>0</v>
      </c>
      <c r="AC185" s="18">
        <v>0</v>
      </c>
      <c r="AD185" s="18">
        <f>Design!$I$22</f>
        <v>10</v>
      </c>
      <c r="AE185" s="18">
        <f t="shared" si="249"/>
        <v>1.0826822595221597</v>
      </c>
      <c r="AF185" s="18">
        <f t="shared" si="250"/>
        <v>189</v>
      </c>
      <c r="AG185" s="18">
        <f t="shared" si="251"/>
        <v>1.0826822595221597</v>
      </c>
      <c r="AH185" s="18">
        <f t="shared" si="252"/>
        <v>199</v>
      </c>
      <c r="AI185" s="18">
        <v>0</v>
      </c>
      <c r="AJ185" s="18" t="str">
        <f t="shared" si="224"/>
        <v>N/A</v>
      </c>
      <c r="AK185" s="18">
        <f t="shared" si="253"/>
        <v>-0.10826822595221597</v>
      </c>
      <c r="AL185" s="16">
        <f t="shared" si="254"/>
        <v>21.545376964490977</v>
      </c>
      <c r="AM185" s="17">
        <f>(Design!$N$68-'Area A'!AL185)/'Area A'!AK185</f>
        <v>175.90919955497034</v>
      </c>
      <c r="AN185" s="18">
        <v>0</v>
      </c>
      <c r="AO185" s="18">
        <v>0</v>
      </c>
      <c r="AP185" s="18">
        <f t="shared" si="255"/>
        <v>175.90919955497034</v>
      </c>
      <c r="AQ185" s="18">
        <f t="shared" si="225"/>
        <v>189</v>
      </c>
      <c r="AR185" s="18">
        <f>Design!$N$68</f>
        <v>2.5</v>
      </c>
      <c r="AS185" s="18">
        <f t="shared" si="256"/>
        <v>199</v>
      </c>
      <c r="AT185" s="18">
        <v>0</v>
      </c>
      <c r="AU185" s="16">
        <f t="shared" si="226"/>
        <v>14925</v>
      </c>
      <c r="AV185" s="19" t="str">
        <f t="shared" si="227"/>
        <v>N/A</v>
      </c>
      <c r="AW185" s="68">
        <f t="shared" si="257"/>
        <v>189</v>
      </c>
      <c r="AX185" s="18">
        <f>'Ohio Intensities'!J185</f>
        <v>0.7410448251156323</v>
      </c>
      <c r="AY185" s="17">
        <f>Design!$I$24*'Area A'!AX185*Design!$I$23</f>
        <v>1.2745970991988884</v>
      </c>
      <c r="AZ185" s="18">
        <v>0</v>
      </c>
      <c r="BA185" s="18">
        <v>0</v>
      </c>
      <c r="BB185" s="18">
        <f>Design!$I$22</f>
        <v>10</v>
      </c>
      <c r="BC185" s="18">
        <f t="shared" si="258"/>
        <v>1.2745970991988884</v>
      </c>
      <c r="BD185" s="18">
        <f t="shared" si="259"/>
        <v>189</v>
      </c>
      <c r="BE185" s="18">
        <f t="shared" si="260"/>
        <v>1.2745970991988884</v>
      </c>
      <c r="BF185" s="18">
        <f t="shared" si="261"/>
        <v>199</v>
      </c>
      <c r="BG185" s="18">
        <v>0</v>
      </c>
      <c r="BH185" s="18" t="str">
        <f t="shared" si="228"/>
        <v>N/A</v>
      </c>
      <c r="BI185" s="18">
        <f t="shared" si="262"/>
        <v>-0.12745970991988884</v>
      </c>
      <c r="BJ185" s="16">
        <f t="shared" si="263"/>
        <v>25.364482274057877</v>
      </c>
      <c r="BK185" s="17">
        <f>(Design!$N$69-'Area A'!BJ185)/'Area A'!BI185</f>
        <v>176.63999304728304</v>
      </c>
      <c r="BL185" s="18">
        <v>0</v>
      </c>
      <c r="BM185" s="18">
        <v>0</v>
      </c>
      <c r="BN185" s="18">
        <f t="shared" si="264"/>
        <v>176.63999304728304</v>
      </c>
      <c r="BO185" s="18">
        <f t="shared" si="229"/>
        <v>189</v>
      </c>
      <c r="BP185" s="18">
        <f>Design!$N$69</f>
        <v>2.85</v>
      </c>
      <c r="BQ185" s="18">
        <f t="shared" si="265"/>
        <v>199</v>
      </c>
      <c r="BR185" s="18">
        <v>0</v>
      </c>
      <c r="BS185" s="16">
        <f t="shared" si="266"/>
        <v>17014.5</v>
      </c>
      <c r="BT185" s="19" t="str">
        <f t="shared" si="230"/>
        <v>N/A</v>
      </c>
      <c r="BU185" s="68">
        <f t="shared" si="267"/>
        <v>189</v>
      </c>
      <c r="BV185" s="18">
        <f>'Ohio Intensities'!N185</f>
        <v>0.90545973246265754</v>
      </c>
      <c r="BW185" s="17">
        <f>Design!$I$24*'Area A'!BV185*Design!$I$23</f>
        <v>1.557390739835772</v>
      </c>
      <c r="BX185" s="18">
        <v>0</v>
      </c>
      <c r="BY185" s="18">
        <v>0</v>
      </c>
      <c r="BZ185" s="18">
        <f>Design!$I$22</f>
        <v>10</v>
      </c>
      <c r="CA185" s="18">
        <f t="shared" si="268"/>
        <v>1.557390739835772</v>
      </c>
      <c r="CB185" s="18">
        <f t="shared" si="269"/>
        <v>189</v>
      </c>
      <c r="CC185" s="18">
        <f t="shared" si="270"/>
        <v>1.557390739835772</v>
      </c>
      <c r="CD185" s="18">
        <f t="shared" si="271"/>
        <v>199</v>
      </c>
      <c r="CE185" s="18">
        <v>0</v>
      </c>
      <c r="CF185" s="18" t="str">
        <f t="shared" si="231"/>
        <v>N/A</v>
      </c>
      <c r="CG185" s="18">
        <f t="shared" si="272"/>
        <v>-0.1557390739835772</v>
      </c>
      <c r="CH185" s="16">
        <f t="shared" si="273"/>
        <v>30.992075722731862</v>
      </c>
      <c r="CI185" s="17">
        <f>(Design!$N$70-'Area A'!CH185)/'Area A'!CG185</f>
        <v>180.70016087099287</v>
      </c>
      <c r="CJ185" s="18">
        <v>0</v>
      </c>
      <c r="CK185" s="18">
        <v>0</v>
      </c>
      <c r="CL185" s="18">
        <f t="shared" si="274"/>
        <v>180.70016087099287</v>
      </c>
      <c r="CM185" s="18">
        <f t="shared" si="232"/>
        <v>189</v>
      </c>
      <c r="CN185" s="18">
        <f>Design!$N$70</f>
        <v>2.85</v>
      </c>
      <c r="CO185" s="18">
        <f t="shared" si="275"/>
        <v>199</v>
      </c>
      <c r="CP185" s="18">
        <v>0</v>
      </c>
      <c r="CQ185" s="16">
        <f t="shared" si="276"/>
        <v>17014.5</v>
      </c>
      <c r="CR185" s="19" t="str">
        <f t="shared" si="233"/>
        <v>N/A</v>
      </c>
      <c r="CS185" s="68">
        <f t="shared" si="277"/>
        <v>189</v>
      </c>
      <c r="CT185" s="18">
        <f>'Ohio Intensities'!R185</f>
        <v>1.0437534444340599</v>
      </c>
      <c r="CU185" s="17">
        <f>Design!$I$24*'Area A'!CT185*Design!$I$23</f>
        <v>1.7952559244265842</v>
      </c>
      <c r="CV185" s="18">
        <v>0</v>
      </c>
      <c r="CW185" s="18">
        <v>0</v>
      </c>
      <c r="CX185" s="18">
        <f>Design!$I$22</f>
        <v>10</v>
      </c>
      <c r="CY185" s="18">
        <f t="shared" si="278"/>
        <v>1.7952559244265842</v>
      </c>
      <c r="CZ185" s="18">
        <f t="shared" si="279"/>
        <v>189</v>
      </c>
      <c r="DA185" s="18">
        <f t="shared" si="280"/>
        <v>1.7952559244265842</v>
      </c>
      <c r="DB185" s="18">
        <f t="shared" si="281"/>
        <v>199</v>
      </c>
      <c r="DC185" s="18">
        <v>0</v>
      </c>
      <c r="DD185" s="18" t="str">
        <f t="shared" si="234"/>
        <v>N/A</v>
      </c>
      <c r="DE185" s="18">
        <f t="shared" si="282"/>
        <v>-0.17952559244265842</v>
      </c>
      <c r="DF185" s="16">
        <f t="shared" si="283"/>
        <v>35.725592896089026</v>
      </c>
      <c r="DG185" s="17">
        <f>(Design!$N$71-'Area A'!DF185)/'Area A'!DE185</f>
        <v>183.12482609736932</v>
      </c>
      <c r="DH185" s="18">
        <v>0</v>
      </c>
      <c r="DI185" s="18">
        <v>0</v>
      </c>
      <c r="DJ185" s="18">
        <f t="shared" si="284"/>
        <v>183.12482609736932</v>
      </c>
      <c r="DK185" s="18">
        <f t="shared" si="235"/>
        <v>189</v>
      </c>
      <c r="DL185" s="18">
        <f>Design!$N$71</f>
        <v>2.85</v>
      </c>
      <c r="DM185" s="18">
        <f t="shared" si="285"/>
        <v>199</v>
      </c>
      <c r="DN185" s="18">
        <v>0</v>
      </c>
      <c r="DO185" s="16">
        <f t="shared" si="286"/>
        <v>17014.500000000004</v>
      </c>
      <c r="DP185" s="19" t="str">
        <f t="shared" si="236"/>
        <v>N/A</v>
      </c>
      <c r="DQ185" s="68">
        <f t="shared" si="287"/>
        <v>189</v>
      </c>
      <c r="DR185" s="18">
        <f>'Ohio Intensities'!V185</f>
        <v>1.1894020863746428</v>
      </c>
      <c r="DS185" s="17">
        <f>Design!$I$24*'Area A'!DR185*Design!$I$23</f>
        <v>2.0457715885643868</v>
      </c>
      <c r="DT185" s="18">
        <v>0</v>
      </c>
      <c r="DU185" s="18">
        <v>0</v>
      </c>
      <c r="DV185" s="18">
        <f>Design!$I$22</f>
        <v>10</v>
      </c>
      <c r="DW185" s="18">
        <f t="shared" si="288"/>
        <v>2.0457715885643868</v>
      </c>
      <c r="DX185" s="18">
        <f t="shared" si="289"/>
        <v>189</v>
      </c>
      <c r="DY185" s="18">
        <f t="shared" si="290"/>
        <v>2.0457715885643868</v>
      </c>
      <c r="DZ185" s="18">
        <f t="shared" si="291"/>
        <v>199</v>
      </c>
      <c r="EA185" s="18">
        <v>0</v>
      </c>
      <c r="EB185" s="18" t="str">
        <f t="shared" si="237"/>
        <v>N/A</v>
      </c>
      <c r="EC185" s="18">
        <f t="shared" si="292"/>
        <v>-0.20457715885643868</v>
      </c>
      <c r="ED185" s="16">
        <f t="shared" si="293"/>
        <v>40.710854612431298</v>
      </c>
      <c r="EE185" s="17">
        <f>(Design!$N$72-'Area A'!ED185)/'Area A'!EC185</f>
        <v>185.06882598267003</v>
      </c>
      <c r="EF185" s="18">
        <v>0</v>
      </c>
      <c r="EG185" s="18">
        <v>0</v>
      </c>
      <c r="EH185" s="18">
        <f t="shared" si="294"/>
        <v>185.06882598267003</v>
      </c>
      <c r="EI185" s="18">
        <f t="shared" si="238"/>
        <v>189</v>
      </c>
      <c r="EJ185" s="18">
        <f>Design!$N$72</f>
        <v>2.85</v>
      </c>
      <c r="EK185" s="18">
        <f t="shared" si="295"/>
        <v>199</v>
      </c>
      <c r="EL185" s="18">
        <v>0</v>
      </c>
      <c r="EM185" s="16">
        <f t="shared" si="296"/>
        <v>17014.5</v>
      </c>
      <c r="EN185" s="19" t="str">
        <f t="shared" si="239"/>
        <v>N/A</v>
      </c>
      <c r="EO185" s="19">
        <f t="shared" si="297"/>
        <v>189</v>
      </c>
    </row>
    <row r="186" spans="1:145" x14ac:dyDescent="0.25">
      <c r="A186" s="68">
        <f t="shared" si="159"/>
        <v>190</v>
      </c>
      <c r="B186" s="18">
        <f>'Ohio Intensities'!B186</f>
        <v>0.48952711431837703</v>
      </c>
      <c r="C186" s="17">
        <f>Design!$I$24*'Area A'!B186*Design!$I$23</f>
        <v>0.84198663662760898</v>
      </c>
      <c r="D186" s="18">
        <v>0</v>
      </c>
      <c r="E186" s="18">
        <v>0</v>
      </c>
      <c r="F186" s="18">
        <f>Design!$I$22</f>
        <v>10</v>
      </c>
      <c r="G186" s="18">
        <f t="shared" si="242"/>
        <v>0.84198663662760898</v>
      </c>
      <c r="H186" s="18">
        <f t="shared" si="243"/>
        <v>190</v>
      </c>
      <c r="I186" s="18">
        <f t="shared" si="244"/>
        <v>0.84198663662760898</v>
      </c>
      <c r="J186" s="18">
        <f t="shared" si="245"/>
        <v>200</v>
      </c>
      <c r="K186" s="18">
        <v>0</v>
      </c>
      <c r="L186" s="18" t="str">
        <f t="shared" si="220"/>
        <v>N/A</v>
      </c>
      <c r="M186" s="18">
        <f t="shared" si="246"/>
        <v>-8.4198663662760895E-2</v>
      </c>
      <c r="N186" s="16">
        <f t="shared" si="247"/>
        <v>16.839732732552179</v>
      </c>
      <c r="O186" s="17">
        <f>(Design!$N$67-'Area A'!N186)/'Area A'!M186</f>
        <v>175.65282023701917</v>
      </c>
      <c r="P186" s="18">
        <v>0</v>
      </c>
      <c r="Q186" s="18">
        <v>0</v>
      </c>
      <c r="R186" s="18">
        <f t="shared" si="248"/>
        <v>175.65282023701917</v>
      </c>
      <c r="S186" s="18">
        <f t="shared" si="221"/>
        <v>190</v>
      </c>
      <c r="T186" s="18">
        <f>Design!$N$67</f>
        <v>2.0499999999999998</v>
      </c>
      <c r="U186" s="18">
        <f t="shared" si="240"/>
        <v>200</v>
      </c>
      <c r="V186" s="18">
        <v>0</v>
      </c>
      <c r="W186" s="16">
        <f t="shared" si="222"/>
        <v>12299.999999999998</v>
      </c>
      <c r="X186" s="19" t="str">
        <f t="shared" si="223"/>
        <v>N/A</v>
      </c>
      <c r="Y186" s="68">
        <f t="shared" si="241"/>
        <v>190</v>
      </c>
      <c r="Z186" s="18">
        <f>'Ohio Intensities'!F186</f>
        <v>0.62679039697470118</v>
      </c>
      <c r="AA186" s="17">
        <f>Design!$I$24*'Area A'!Z186*Design!$I$23</f>
        <v>1.0780794827964868</v>
      </c>
      <c r="AB186" s="18">
        <v>0</v>
      </c>
      <c r="AC186" s="18">
        <v>0</v>
      </c>
      <c r="AD186" s="18">
        <f>Design!$I$22</f>
        <v>10</v>
      </c>
      <c r="AE186" s="18">
        <f t="shared" si="249"/>
        <v>1.0780794827964868</v>
      </c>
      <c r="AF186" s="18">
        <f t="shared" si="250"/>
        <v>190</v>
      </c>
      <c r="AG186" s="18">
        <f t="shared" si="251"/>
        <v>1.0780794827964868</v>
      </c>
      <c r="AH186" s="18">
        <f t="shared" si="252"/>
        <v>200</v>
      </c>
      <c r="AI186" s="18">
        <v>0</v>
      </c>
      <c r="AJ186" s="18" t="str">
        <f t="shared" si="224"/>
        <v>N/A</v>
      </c>
      <c r="AK186" s="18">
        <f t="shared" si="253"/>
        <v>-0.10780794827964868</v>
      </c>
      <c r="AL186" s="16">
        <f t="shared" si="254"/>
        <v>21.561589655929737</v>
      </c>
      <c r="AM186" s="17">
        <f>(Design!$N$68-'Area A'!AL186)/'Area A'!AK186</f>
        <v>176.810615173613</v>
      </c>
      <c r="AN186" s="18">
        <v>0</v>
      </c>
      <c r="AO186" s="18">
        <v>0</v>
      </c>
      <c r="AP186" s="18">
        <f t="shared" si="255"/>
        <v>176.810615173613</v>
      </c>
      <c r="AQ186" s="18">
        <f t="shared" si="225"/>
        <v>190</v>
      </c>
      <c r="AR186" s="18">
        <f>Design!$N$68</f>
        <v>2.5</v>
      </c>
      <c r="AS186" s="18">
        <f t="shared" si="256"/>
        <v>200</v>
      </c>
      <c r="AT186" s="18">
        <v>0</v>
      </c>
      <c r="AU186" s="16">
        <f t="shared" si="226"/>
        <v>15000</v>
      </c>
      <c r="AV186" s="19" t="str">
        <f t="shared" si="227"/>
        <v>N/A</v>
      </c>
      <c r="AW186" s="68">
        <f t="shared" si="257"/>
        <v>190</v>
      </c>
      <c r="AX186" s="18">
        <f>'Ohio Intensities'!J186</f>
        <v>0.73793932535006646</v>
      </c>
      <c r="AY186" s="17">
        <f>Design!$I$24*'Area A'!AX186*Design!$I$23</f>
        <v>1.2692556396021151</v>
      </c>
      <c r="AZ186" s="18">
        <v>0</v>
      </c>
      <c r="BA186" s="18">
        <v>0</v>
      </c>
      <c r="BB186" s="18">
        <f>Design!$I$22</f>
        <v>10</v>
      </c>
      <c r="BC186" s="18">
        <f t="shared" si="258"/>
        <v>1.2692556396021151</v>
      </c>
      <c r="BD186" s="18">
        <f t="shared" si="259"/>
        <v>190</v>
      </c>
      <c r="BE186" s="18">
        <f t="shared" si="260"/>
        <v>1.2692556396021151</v>
      </c>
      <c r="BF186" s="18">
        <f t="shared" si="261"/>
        <v>200</v>
      </c>
      <c r="BG186" s="18">
        <v>0</v>
      </c>
      <c r="BH186" s="18" t="str">
        <f t="shared" si="228"/>
        <v>N/A</v>
      </c>
      <c r="BI186" s="18">
        <f t="shared" si="262"/>
        <v>-0.12692556396021151</v>
      </c>
      <c r="BJ186" s="16">
        <f t="shared" si="263"/>
        <v>25.385112792042303</v>
      </c>
      <c r="BK186" s="17">
        <f>(Design!$N$69-'Area A'!BJ186)/'Area A'!BI186</f>
        <v>177.54589453001432</v>
      </c>
      <c r="BL186" s="18">
        <v>0</v>
      </c>
      <c r="BM186" s="18">
        <v>0</v>
      </c>
      <c r="BN186" s="18">
        <f t="shared" si="264"/>
        <v>177.54589453001432</v>
      </c>
      <c r="BO186" s="18">
        <f t="shared" si="229"/>
        <v>190</v>
      </c>
      <c r="BP186" s="18">
        <f>Design!$N$69</f>
        <v>2.85</v>
      </c>
      <c r="BQ186" s="18">
        <f t="shared" si="265"/>
        <v>200</v>
      </c>
      <c r="BR186" s="18">
        <v>0</v>
      </c>
      <c r="BS186" s="16">
        <f t="shared" si="266"/>
        <v>17100</v>
      </c>
      <c r="BT186" s="19" t="str">
        <f t="shared" si="230"/>
        <v>N/A</v>
      </c>
      <c r="BU186" s="68">
        <f t="shared" si="267"/>
        <v>190</v>
      </c>
      <c r="BV186" s="18">
        <f>'Ohio Intensities'!N186</f>
        <v>0.9018046390829153</v>
      </c>
      <c r="BW186" s="17">
        <f>Design!$I$24*'Area A'!BV186*Design!$I$23</f>
        <v>1.5511039792226153</v>
      </c>
      <c r="BX186" s="18">
        <v>0</v>
      </c>
      <c r="BY186" s="18">
        <v>0</v>
      </c>
      <c r="BZ186" s="18">
        <f>Design!$I$22</f>
        <v>10</v>
      </c>
      <c r="CA186" s="18">
        <f t="shared" si="268"/>
        <v>1.5511039792226153</v>
      </c>
      <c r="CB186" s="18">
        <f t="shared" si="269"/>
        <v>190</v>
      </c>
      <c r="CC186" s="18">
        <f t="shared" si="270"/>
        <v>1.5511039792226153</v>
      </c>
      <c r="CD186" s="18">
        <f t="shared" si="271"/>
        <v>200</v>
      </c>
      <c r="CE186" s="18">
        <v>0</v>
      </c>
      <c r="CF186" s="18" t="str">
        <f t="shared" si="231"/>
        <v>N/A</v>
      </c>
      <c r="CG186" s="18">
        <f t="shared" si="272"/>
        <v>-0.15511039792226153</v>
      </c>
      <c r="CH186" s="16">
        <f t="shared" si="273"/>
        <v>31.022079584452307</v>
      </c>
      <c r="CI186" s="17">
        <f>(Design!$N$70-'Area A'!CH186)/'Area A'!CG186</f>
        <v>181.62599001629556</v>
      </c>
      <c r="CJ186" s="18">
        <v>0</v>
      </c>
      <c r="CK186" s="18">
        <v>0</v>
      </c>
      <c r="CL186" s="18">
        <f t="shared" si="274"/>
        <v>181.62599001629556</v>
      </c>
      <c r="CM186" s="18">
        <f t="shared" si="232"/>
        <v>190</v>
      </c>
      <c r="CN186" s="18">
        <f>Design!$N$70</f>
        <v>2.85</v>
      </c>
      <c r="CO186" s="18">
        <f t="shared" si="275"/>
        <v>200</v>
      </c>
      <c r="CP186" s="18">
        <v>0</v>
      </c>
      <c r="CQ186" s="16">
        <f t="shared" si="276"/>
        <v>17100</v>
      </c>
      <c r="CR186" s="19" t="str">
        <f t="shared" si="233"/>
        <v>N/A</v>
      </c>
      <c r="CS186" s="68">
        <f t="shared" si="277"/>
        <v>190</v>
      </c>
      <c r="CT186" s="18">
        <f>'Ohio Intensities'!R186</f>
        <v>1.0396854032500551</v>
      </c>
      <c r="CU186" s="17">
        <f>Design!$I$24*'Area A'!CT186*Design!$I$23</f>
        <v>1.7882588935900958</v>
      </c>
      <c r="CV186" s="18">
        <v>0</v>
      </c>
      <c r="CW186" s="18">
        <v>0</v>
      </c>
      <c r="CX186" s="18">
        <f>Design!$I$22</f>
        <v>10</v>
      </c>
      <c r="CY186" s="18">
        <f t="shared" si="278"/>
        <v>1.7882588935900958</v>
      </c>
      <c r="CZ186" s="18">
        <f t="shared" si="279"/>
        <v>190</v>
      </c>
      <c r="DA186" s="18">
        <f t="shared" si="280"/>
        <v>1.7882588935900958</v>
      </c>
      <c r="DB186" s="18">
        <f t="shared" si="281"/>
        <v>200</v>
      </c>
      <c r="DC186" s="18">
        <v>0</v>
      </c>
      <c r="DD186" s="18" t="str">
        <f t="shared" si="234"/>
        <v>N/A</v>
      </c>
      <c r="DE186" s="18">
        <f t="shared" si="282"/>
        <v>-0.17882588935900959</v>
      </c>
      <c r="DF186" s="16">
        <f t="shared" si="283"/>
        <v>35.765177871801917</v>
      </c>
      <c r="DG186" s="17">
        <f>(Design!$N$71-'Area A'!DF186)/'Area A'!DE186</f>
        <v>184.06271032558178</v>
      </c>
      <c r="DH186" s="18">
        <v>0</v>
      </c>
      <c r="DI186" s="18">
        <v>0</v>
      </c>
      <c r="DJ186" s="18">
        <f t="shared" si="284"/>
        <v>184.06271032558178</v>
      </c>
      <c r="DK186" s="18">
        <f t="shared" si="235"/>
        <v>190</v>
      </c>
      <c r="DL186" s="18">
        <f>Design!$N$71</f>
        <v>2.85</v>
      </c>
      <c r="DM186" s="18">
        <f t="shared" si="285"/>
        <v>200</v>
      </c>
      <c r="DN186" s="18">
        <v>0</v>
      </c>
      <c r="DO186" s="16">
        <f t="shared" si="286"/>
        <v>17100.000000000004</v>
      </c>
      <c r="DP186" s="19" t="str">
        <f t="shared" si="236"/>
        <v>N/A</v>
      </c>
      <c r="DQ186" s="68">
        <f t="shared" si="287"/>
        <v>190</v>
      </c>
      <c r="DR186" s="18">
        <f>'Ohio Intensities'!V186</f>
        <v>1.1849264730169431</v>
      </c>
      <c r="DS186" s="17">
        <f>Design!$I$24*'Area A'!DR186*Design!$I$23</f>
        <v>2.0380735335891433</v>
      </c>
      <c r="DT186" s="18">
        <v>0</v>
      </c>
      <c r="DU186" s="18">
        <v>0</v>
      </c>
      <c r="DV186" s="18">
        <f>Design!$I$22</f>
        <v>10</v>
      </c>
      <c r="DW186" s="18">
        <f t="shared" si="288"/>
        <v>2.0380735335891433</v>
      </c>
      <c r="DX186" s="18">
        <f t="shared" si="289"/>
        <v>190</v>
      </c>
      <c r="DY186" s="18">
        <f t="shared" si="290"/>
        <v>2.0380735335891433</v>
      </c>
      <c r="DZ186" s="18">
        <f t="shared" si="291"/>
        <v>200</v>
      </c>
      <c r="EA186" s="18">
        <v>0</v>
      </c>
      <c r="EB186" s="18" t="str">
        <f t="shared" si="237"/>
        <v>N/A</v>
      </c>
      <c r="EC186" s="18">
        <f t="shared" si="292"/>
        <v>-0.20380735335891434</v>
      </c>
      <c r="ED186" s="16">
        <f t="shared" si="293"/>
        <v>40.761470671782867</v>
      </c>
      <c r="EE186" s="17">
        <f>(Design!$N$72-'Area A'!ED186)/'Area A'!EC186</f>
        <v>186.01620622107282</v>
      </c>
      <c r="EF186" s="18">
        <v>0</v>
      </c>
      <c r="EG186" s="18">
        <v>0</v>
      </c>
      <c r="EH186" s="18">
        <f t="shared" si="294"/>
        <v>186.01620622107282</v>
      </c>
      <c r="EI186" s="18">
        <f t="shared" si="238"/>
        <v>190</v>
      </c>
      <c r="EJ186" s="18">
        <f>Design!$N$72</f>
        <v>2.85</v>
      </c>
      <c r="EK186" s="18">
        <f t="shared" si="295"/>
        <v>200</v>
      </c>
      <c r="EL186" s="18">
        <v>0</v>
      </c>
      <c r="EM186" s="16">
        <f t="shared" si="296"/>
        <v>17100</v>
      </c>
      <c r="EN186" s="19" t="str">
        <f t="shared" si="239"/>
        <v>N/A</v>
      </c>
      <c r="EO186" s="19">
        <f t="shared" si="297"/>
        <v>190</v>
      </c>
    </row>
    <row r="187" spans="1:145" x14ac:dyDescent="0.25">
      <c r="A187" s="68">
        <f t="shared" si="159"/>
        <v>191</v>
      </c>
      <c r="B187" s="18">
        <f>'Ohio Intensities'!B187</f>
        <v>0.48742385281126643</v>
      </c>
      <c r="C187" s="17">
        <f>Design!$I$24*'Area A'!B187*Design!$I$23</f>
        <v>0.83836902683537884</v>
      </c>
      <c r="D187" s="18">
        <v>0</v>
      </c>
      <c r="E187" s="18">
        <v>0</v>
      </c>
      <c r="F187" s="18">
        <f>Design!$I$22</f>
        <v>10</v>
      </c>
      <c r="G187" s="18">
        <f t="shared" si="242"/>
        <v>0.83836902683537884</v>
      </c>
      <c r="H187" s="18">
        <f t="shared" si="243"/>
        <v>191</v>
      </c>
      <c r="I187" s="18">
        <f t="shared" si="244"/>
        <v>0.83836902683537884</v>
      </c>
      <c r="J187" s="18">
        <f t="shared" si="245"/>
        <v>201</v>
      </c>
      <c r="K187" s="18">
        <v>0</v>
      </c>
      <c r="L187" s="18" t="str">
        <f t="shared" si="220"/>
        <v>N/A</v>
      </c>
      <c r="M187" s="18">
        <f t="shared" si="246"/>
        <v>-8.3836902683537884E-2</v>
      </c>
      <c r="N187" s="16">
        <f t="shared" si="247"/>
        <v>16.851217439391117</v>
      </c>
      <c r="O187" s="17">
        <f>(Design!$N$67-'Area A'!N187)/'Area A'!M187</f>
        <v>176.54776077858929</v>
      </c>
      <c r="P187" s="18">
        <v>0</v>
      </c>
      <c r="Q187" s="18">
        <v>0</v>
      </c>
      <c r="R187" s="18">
        <f t="shared" si="248"/>
        <v>176.54776077858929</v>
      </c>
      <c r="S187" s="18">
        <f t="shared" si="221"/>
        <v>191</v>
      </c>
      <c r="T187" s="18">
        <f>Design!$N$67</f>
        <v>2.0499999999999998</v>
      </c>
      <c r="U187" s="18">
        <f t="shared" si="240"/>
        <v>201</v>
      </c>
      <c r="V187" s="18">
        <v>0</v>
      </c>
      <c r="W187" s="16">
        <f t="shared" si="222"/>
        <v>12361.499999999998</v>
      </c>
      <c r="X187" s="19" t="str">
        <f t="shared" si="223"/>
        <v>N/A</v>
      </c>
      <c r="Y187" s="68">
        <f t="shared" si="241"/>
        <v>191</v>
      </c>
      <c r="Z187" s="18">
        <f>'Ohio Intensities'!F187</f>
        <v>0.62413898598589923</v>
      </c>
      <c r="AA187" s="17">
        <f>Design!$I$24*'Area A'!Z187*Design!$I$23</f>
        <v>1.0735190558957473</v>
      </c>
      <c r="AB187" s="18">
        <v>0</v>
      </c>
      <c r="AC187" s="18">
        <v>0</v>
      </c>
      <c r="AD187" s="18">
        <f>Design!$I$22</f>
        <v>10</v>
      </c>
      <c r="AE187" s="18">
        <f t="shared" si="249"/>
        <v>1.0735190558957473</v>
      </c>
      <c r="AF187" s="18">
        <f t="shared" si="250"/>
        <v>191</v>
      </c>
      <c r="AG187" s="18">
        <f t="shared" si="251"/>
        <v>1.0735190558957473</v>
      </c>
      <c r="AH187" s="18">
        <f t="shared" si="252"/>
        <v>201</v>
      </c>
      <c r="AI187" s="18">
        <v>0</v>
      </c>
      <c r="AJ187" s="18" t="str">
        <f t="shared" si="224"/>
        <v>N/A</v>
      </c>
      <c r="AK187" s="18">
        <f t="shared" si="253"/>
        <v>-0.10735190558957472</v>
      </c>
      <c r="AL187" s="16">
        <f t="shared" si="254"/>
        <v>21.577733023504518</v>
      </c>
      <c r="AM187" s="17">
        <f>(Design!$N$68-'Area A'!AL187)/'Area A'!AK187</f>
        <v>177.71210411897167</v>
      </c>
      <c r="AN187" s="18">
        <v>0</v>
      </c>
      <c r="AO187" s="18">
        <v>0</v>
      </c>
      <c r="AP187" s="18">
        <f t="shared" si="255"/>
        <v>177.71210411897167</v>
      </c>
      <c r="AQ187" s="18">
        <f t="shared" si="225"/>
        <v>191</v>
      </c>
      <c r="AR187" s="18">
        <f>Design!$N$68</f>
        <v>2.5</v>
      </c>
      <c r="AS187" s="18">
        <f t="shared" si="256"/>
        <v>201</v>
      </c>
      <c r="AT187" s="18">
        <v>0</v>
      </c>
      <c r="AU187" s="16">
        <f t="shared" si="226"/>
        <v>15075</v>
      </c>
      <c r="AV187" s="19" t="str">
        <f t="shared" si="227"/>
        <v>N/A</v>
      </c>
      <c r="AW187" s="68">
        <f t="shared" si="257"/>
        <v>191</v>
      </c>
      <c r="AX187" s="18">
        <f>'Ohio Intensities'!J187</f>
        <v>0.734862155158157</v>
      </c>
      <c r="AY187" s="17">
        <f>Design!$I$24*'Area A'!AX187*Design!$I$23</f>
        <v>1.2639629068720308</v>
      </c>
      <c r="AZ187" s="18">
        <v>0</v>
      </c>
      <c r="BA187" s="18">
        <v>0</v>
      </c>
      <c r="BB187" s="18">
        <f>Design!$I$22</f>
        <v>10</v>
      </c>
      <c r="BC187" s="18">
        <f t="shared" si="258"/>
        <v>1.2639629068720308</v>
      </c>
      <c r="BD187" s="18">
        <f t="shared" si="259"/>
        <v>191</v>
      </c>
      <c r="BE187" s="18">
        <f t="shared" si="260"/>
        <v>1.2639629068720308</v>
      </c>
      <c r="BF187" s="18">
        <f t="shared" si="261"/>
        <v>201</v>
      </c>
      <c r="BG187" s="18">
        <v>0</v>
      </c>
      <c r="BH187" s="18" t="str">
        <f t="shared" si="228"/>
        <v>N/A</v>
      </c>
      <c r="BI187" s="18">
        <f t="shared" si="262"/>
        <v>-0.12639629068720309</v>
      </c>
      <c r="BJ187" s="16">
        <f t="shared" si="263"/>
        <v>25.405654428127821</v>
      </c>
      <c r="BK187" s="17">
        <f>(Design!$N$69-'Area A'!BJ187)/'Area A'!BI187</f>
        <v>178.45186995199893</v>
      </c>
      <c r="BL187" s="18">
        <v>0</v>
      </c>
      <c r="BM187" s="18">
        <v>0</v>
      </c>
      <c r="BN187" s="18">
        <f t="shared" si="264"/>
        <v>178.45186995199893</v>
      </c>
      <c r="BO187" s="18">
        <f t="shared" si="229"/>
        <v>191</v>
      </c>
      <c r="BP187" s="18">
        <f>Design!$N$69</f>
        <v>2.85</v>
      </c>
      <c r="BQ187" s="18">
        <f t="shared" si="265"/>
        <v>201</v>
      </c>
      <c r="BR187" s="18">
        <v>0</v>
      </c>
      <c r="BS187" s="16">
        <f t="shared" si="266"/>
        <v>17185.5</v>
      </c>
      <c r="BT187" s="19" t="str">
        <f t="shared" si="230"/>
        <v>N/A</v>
      </c>
      <c r="BU187" s="68">
        <f t="shared" si="267"/>
        <v>191</v>
      </c>
      <c r="BV187" s="18">
        <f>'Ohio Intensities'!N187</f>
        <v>0.89818233025501593</v>
      </c>
      <c r="BW187" s="17">
        <f>Design!$I$24*'Area A'!BV187*Design!$I$23</f>
        <v>1.5448736080386283</v>
      </c>
      <c r="BX187" s="18">
        <v>0</v>
      </c>
      <c r="BY187" s="18">
        <v>0</v>
      </c>
      <c r="BZ187" s="18">
        <f>Design!$I$22</f>
        <v>10</v>
      </c>
      <c r="CA187" s="18">
        <f t="shared" si="268"/>
        <v>1.5448736080386283</v>
      </c>
      <c r="CB187" s="18">
        <f t="shared" si="269"/>
        <v>191</v>
      </c>
      <c r="CC187" s="18">
        <f t="shared" si="270"/>
        <v>1.5448736080386283</v>
      </c>
      <c r="CD187" s="18">
        <f t="shared" si="271"/>
        <v>201</v>
      </c>
      <c r="CE187" s="18">
        <v>0</v>
      </c>
      <c r="CF187" s="18" t="str">
        <f t="shared" si="231"/>
        <v>N/A</v>
      </c>
      <c r="CG187" s="18">
        <f t="shared" si="272"/>
        <v>-0.15448736080386283</v>
      </c>
      <c r="CH187" s="16">
        <f t="shared" si="273"/>
        <v>31.051959521576428</v>
      </c>
      <c r="CI187" s="17">
        <f>(Design!$N$70-'Area A'!CH187)/'Area A'!CG187</f>
        <v>182.55188887187759</v>
      </c>
      <c r="CJ187" s="18">
        <v>0</v>
      </c>
      <c r="CK187" s="18">
        <v>0</v>
      </c>
      <c r="CL187" s="18">
        <f t="shared" si="274"/>
        <v>182.55188887187759</v>
      </c>
      <c r="CM187" s="18">
        <f t="shared" si="232"/>
        <v>191</v>
      </c>
      <c r="CN187" s="18">
        <f>Design!$N$70</f>
        <v>2.85</v>
      </c>
      <c r="CO187" s="18">
        <f t="shared" si="275"/>
        <v>201</v>
      </c>
      <c r="CP187" s="18">
        <v>0</v>
      </c>
      <c r="CQ187" s="16">
        <f t="shared" si="276"/>
        <v>17185.499999999996</v>
      </c>
      <c r="CR187" s="19" t="str">
        <f t="shared" si="233"/>
        <v>N/A</v>
      </c>
      <c r="CS187" s="68">
        <f t="shared" si="277"/>
        <v>191</v>
      </c>
      <c r="CT187" s="18">
        <f>'Ohio Intensities'!R187</f>
        <v>1.0356533133777428</v>
      </c>
      <c r="CU187" s="17">
        <f>Design!$I$24*'Area A'!CT187*Design!$I$23</f>
        <v>1.7813236990097188</v>
      </c>
      <c r="CV187" s="18">
        <v>0</v>
      </c>
      <c r="CW187" s="18">
        <v>0</v>
      </c>
      <c r="CX187" s="18">
        <f>Design!$I$22</f>
        <v>10</v>
      </c>
      <c r="CY187" s="18">
        <f t="shared" si="278"/>
        <v>1.7813236990097188</v>
      </c>
      <c r="CZ187" s="18">
        <f t="shared" si="279"/>
        <v>191</v>
      </c>
      <c r="DA187" s="18">
        <f t="shared" si="280"/>
        <v>1.7813236990097188</v>
      </c>
      <c r="DB187" s="18">
        <f t="shared" si="281"/>
        <v>201</v>
      </c>
      <c r="DC187" s="18">
        <v>0</v>
      </c>
      <c r="DD187" s="18" t="str">
        <f t="shared" si="234"/>
        <v>N/A</v>
      </c>
      <c r="DE187" s="18">
        <f t="shared" si="282"/>
        <v>-0.17813236990097187</v>
      </c>
      <c r="DF187" s="16">
        <f t="shared" si="283"/>
        <v>35.804606350095341</v>
      </c>
      <c r="DG187" s="17">
        <f>(Design!$N$71-'Area A'!DF187)/'Area A'!DE187</f>
        <v>185.0006619707334</v>
      </c>
      <c r="DH187" s="18">
        <v>0</v>
      </c>
      <c r="DI187" s="18">
        <v>0</v>
      </c>
      <c r="DJ187" s="18">
        <f t="shared" si="284"/>
        <v>185.0006619707334</v>
      </c>
      <c r="DK187" s="18">
        <f t="shared" si="235"/>
        <v>191</v>
      </c>
      <c r="DL187" s="18">
        <f>Design!$N$71</f>
        <v>2.85</v>
      </c>
      <c r="DM187" s="18">
        <f t="shared" si="285"/>
        <v>201</v>
      </c>
      <c r="DN187" s="18">
        <v>0</v>
      </c>
      <c r="DO187" s="16">
        <f t="shared" si="286"/>
        <v>17185.5</v>
      </c>
      <c r="DP187" s="19" t="str">
        <f t="shared" si="236"/>
        <v>N/A</v>
      </c>
      <c r="DQ187" s="68">
        <f t="shared" si="287"/>
        <v>191</v>
      </c>
      <c r="DR187" s="18">
        <f>'Ohio Intensities'!V187</f>
        <v>1.1804898424467822</v>
      </c>
      <c r="DS187" s="17">
        <f>Design!$I$24*'Area A'!DR187*Design!$I$23</f>
        <v>2.0304425290084667</v>
      </c>
      <c r="DT187" s="18">
        <v>0</v>
      </c>
      <c r="DU187" s="18">
        <v>0</v>
      </c>
      <c r="DV187" s="18">
        <f>Design!$I$22</f>
        <v>10</v>
      </c>
      <c r="DW187" s="18">
        <f t="shared" si="288"/>
        <v>2.0304425290084667</v>
      </c>
      <c r="DX187" s="18">
        <f t="shared" si="289"/>
        <v>191</v>
      </c>
      <c r="DY187" s="18">
        <f t="shared" si="290"/>
        <v>2.0304425290084667</v>
      </c>
      <c r="DZ187" s="18">
        <f t="shared" si="291"/>
        <v>201</v>
      </c>
      <c r="EA187" s="18">
        <v>0</v>
      </c>
      <c r="EB187" s="18" t="str">
        <f t="shared" si="237"/>
        <v>N/A</v>
      </c>
      <c r="EC187" s="18">
        <f t="shared" si="292"/>
        <v>-0.20304425290084666</v>
      </c>
      <c r="ED187" s="16">
        <f t="shared" si="293"/>
        <v>40.811894833070177</v>
      </c>
      <c r="EE187" s="17">
        <f>(Design!$N$72-'Area A'!ED187)/'Area A'!EC187</f>
        <v>186.96365098109055</v>
      </c>
      <c r="EF187" s="18">
        <v>0</v>
      </c>
      <c r="EG187" s="18">
        <v>0</v>
      </c>
      <c r="EH187" s="18">
        <f t="shared" si="294"/>
        <v>186.96365098109055</v>
      </c>
      <c r="EI187" s="18">
        <f t="shared" si="238"/>
        <v>191</v>
      </c>
      <c r="EJ187" s="18">
        <f>Design!$N$72</f>
        <v>2.85</v>
      </c>
      <c r="EK187" s="18">
        <f t="shared" si="295"/>
        <v>201</v>
      </c>
      <c r="EL187" s="18">
        <v>0</v>
      </c>
      <c r="EM187" s="16">
        <f t="shared" si="296"/>
        <v>17185.5</v>
      </c>
      <c r="EN187" s="19" t="str">
        <f t="shared" si="239"/>
        <v>N/A</v>
      </c>
      <c r="EO187" s="19">
        <f t="shared" si="297"/>
        <v>191</v>
      </c>
    </row>
    <row r="188" spans="1:145" x14ac:dyDescent="0.25">
      <c r="A188" s="68">
        <f t="shared" si="159"/>
        <v>192</v>
      </c>
      <c r="B188" s="18">
        <f>'Ohio Intensities'!B188</f>
        <v>0.48534005069867109</v>
      </c>
      <c r="C188" s="17">
        <f>Design!$I$24*'Area A'!B188*Design!$I$23</f>
        <v>0.83478488720171484</v>
      </c>
      <c r="D188" s="18">
        <v>0</v>
      </c>
      <c r="E188" s="18">
        <v>0</v>
      </c>
      <c r="F188" s="18">
        <f>Design!$I$22</f>
        <v>10</v>
      </c>
      <c r="G188" s="18">
        <f t="shared" si="242"/>
        <v>0.83478488720171484</v>
      </c>
      <c r="H188" s="18">
        <f t="shared" si="243"/>
        <v>192</v>
      </c>
      <c r="I188" s="18">
        <f t="shared" si="244"/>
        <v>0.83478488720171484</v>
      </c>
      <c r="J188" s="18">
        <f t="shared" si="245"/>
        <v>202</v>
      </c>
      <c r="K188" s="18">
        <v>0</v>
      </c>
      <c r="L188" s="18" t="str">
        <f t="shared" si="220"/>
        <v>N/A</v>
      </c>
      <c r="M188" s="18">
        <f t="shared" si="246"/>
        <v>-8.3478488720171481E-2</v>
      </c>
      <c r="N188" s="16">
        <f t="shared" si="247"/>
        <v>16.862654721474637</v>
      </c>
      <c r="O188" s="17">
        <f>(Design!$N$67-'Area A'!N188)/'Area A'!M188</f>
        <v>177.44277536130519</v>
      </c>
      <c r="P188" s="18">
        <v>0</v>
      </c>
      <c r="Q188" s="18">
        <v>0</v>
      </c>
      <c r="R188" s="18">
        <f t="shared" si="248"/>
        <v>177.44277536130519</v>
      </c>
      <c r="S188" s="18">
        <f t="shared" si="221"/>
        <v>192</v>
      </c>
      <c r="T188" s="18">
        <f>Design!$N$67</f>
        <v>2.0499999999999998</v>
      </c>
      <c r="U188" s="18">
        <f t="shared" si="240"/>
        <v>202</v>
      </c>
      <c r="V188" s="18">
        <v>0</v>
      </c>
      <c r="W188" s="16">
        <f t="shared" si="222"/>
        <v>12422.999999999998</v>
      </c>
      <c r="X188" s="19" t="str">
        <f t="shared" si="223"/>
        <v>N/A</v>
      </c>
      <c r="Y188" s="68">
        <f t="shared" si="241"/>
        <v>192</v>
      </c>
      <c r="Z188" s="18">
        <f>'Ohio Intensities'!F188</f>
        <v>0.62151184977821627</v>
      </c>
      <c r="AA188" s="17">
        <f>Design!$I$24*'Area A'!Z188*Design!$I$23</f>
        <v>1.0690003816185327</v>
      </c>
      <c r="AB188" s="18">
        <v>0</v>
      </c>
      <c r="AC188" s="18">
        <v>0</v>
      </c>
      <c r="AD188" s="18">
        <f>Design!$I$22</f>
        <v>10</v>
      </c>
      <c r="AE188" s="18">
        <f t="shared" si="249"/>
        <v>1.0690003816185327</v>
      </c>
      <c r="AF188" s="18">
        <f t="shared" si="250"/>
        <v>192</v>
      </c>
      <c r="AG188" s="18">
        <f t="shared" si="251"/>
        <v>1.0690003816185327</v>
      </c>
      <c r="AH188" s="18">
        <f t="shared" si="252"/>
        <v>202</v>
      </c>
      <c r="AI188" s="18">
        <v>0</v>
      </c>
      <c r="AJ188" s="18" t="str">
        <f t="shared" si="224"/>
        <v>N/A</v>
      </c>
      <c r="AK188" s="18">
        <f t="shared" si="253"/>
        <v>-0.10690003816185327</v>
      </c>
      <c r="AL188" s="16">
        <f t="shared" si="254"/>
        <v>21.59380770869436</v>
      </c>
      <c r="AM188" s="17">
        <f>(Design!$N$68-'Area A'!AL188)/'Area A'!AK188</f>
        <v>178.61366597255235</v>
      </c>
      <c r="AN188" s="18">
        <v>0</v>
      </c>
      <c r="AO188" s="18">
        <v>0</v>
      </c>
      <c r="AP188" s="18">
        <f t="shared" si="255"/>
        <v>178.61366597255235</v>
      </c>
      <c r="AQ188" s="18">
        <f t="shared" si="225"/>
        <v>192</v>
      </c>
      <c r="AR188" s="18">
        <f>Design!$N$68</f>
        <v>2.5</v>
      </c>
      <c r="AS188" s="18">
        <f t="shared" si="256"/>
        <v>202</v>
      </c>
      <c r="AT188" s="18">
        <v>0</v>
      </c>
      <c r="AU188" s="16">
        <f t="shared" si="226"/>
        <v>15150</v>
      </c>
      <c r="AV188" s="19" t="str">
        <f t="shared" si="227"/>
        <v>N/A</v>
      </c>
      <c r="AW188" s="68">
        <f t="shared" si="257"/>
        <v>192</v>
      </c>
      <c r="AX188" s="18">
        <f>'Ohio Intensities'!J188</f>
        <v>0.73181291777097512</v>
      </c>
      <c r="AY188" s="17">
        <f>Design!$I$24*'Area A'!AX188*Design!$I$23</f>
        <v>1.2587182185660779</v>
      </c>
      <c r="AZ188" s="18">
        <v>0</v>
      </c>
      <c r="BA188" s="18">
        <v>0</v>
      </c>
      <c r="BB188" s="18">
        <f>Design!$I$22</f>
        <v>10</v>
      </c>
      <c r="BC188" s="18">
        <f t="shared" si="258"/>
        <v>1.2587182185660779</v>
      </c>
      <c r="BD188" s="18">
        <f t="shared" si="259"/>
        <v>192</v>
      </c>
      <c r="BE188" s="18">
        <f t="shared" si="260"/>
        <v>1.2587182185660779</v>
      </c>
      <c r="BF188" s="18">
        <f t="shared" si="261"/>
        <v>202</v>
      </c>
      <c r="BG188" s="18">
        <v>0</v>
      </c>
      <c r="BH188" s="18" t="str">
        <f t="shared" si="228"/>
        <v>N/A</v>
      </c>
      <c r="BI188" s="18">
        <f t="shared" si="262"/>
        <v>-0.12587182185660778</v>
      </c>
      <c r="BJ188" s="16">
        <f t="shared" si="263"/>
        <v>25.426108015034771</v>
      </c>
      <c r="BK188" s="17">
        <f>(Design!$N$69-'Area A'!BJ188)/'Area A'!BI188</f>
        <v>179.35791888952954</v>
      </c>
      <c r="BL188" s="18">
        <v>0</v>
      </c>
      <c r="BM188" s="18">
        <v>0</v>
      </c>
      <c r="BN188" s="18">
        <f t="shared" si="264"/>
        <v>179.35791888952954</v>
      </c>
      <c r="BO188" s="18">
        <f t="shared" si="229"/>
        <v>192</v>
      </c>
      <c r="BP188" s="18">
        <f>Design!$N$69</f>
        <v>2.85</v>
      </c>
      <c r="BQ188" s="18">
        <f t="shared" si="265"/>
        <v>202</v>
      </c>
      <c r="BR188" s="18">
        <v>0</v>
      </c>
      <c r="BS188" s="16">
        <f t="shared" si="266"/>
        <v>17271</v>
      </c>
      <c r="BT188" s="19" t="str">
        <f t="shared" si="230"/>
        <v>N/A</v>
      </c>
      <c r="BU188" s="68">
        <f t="shared" si="267"/>
        <v>192</v>
      </c>
      <c r="BV188" s="18">
        <f>'Ohio Intensities'!N188</f>
        <v>0.8945923517896428</v>
      </c>
      <c r="BW188" s="17">
        <f>Design!$I$24*'Area A'!BV188*Design!$I$23</f>
        <v>1.5386988450781867</v>
      </c>
      <c r="BX188" s="18">
        <v>0</v>
      </c>
      <c r="BY188" s="18">
        <v>0</v>
      </c>
      <c r="BZ188" s="18">
        <f>Design!$I$22</f>
        <v>10</v>
      </c>
      <c r="CA188" s="18">
        <f t="shared" si="268"/>
        <v>1.5386988450781867</v>
      </c>
      <c r="CB188" s="18">
        <f t="shared" si="269"/>
        <v>192</v>
      </c>
      <c r="CC188" s="18">
        <f t="shared" si="270"/>
        <v>1.5386988450781867</v>
      </c>
      <c r="CD188" s="18">
        <f t="shared" si="271"/>
        <v>202</v>
      </c>
      <c r="CE188" s="18">
        <v>0</v>
      </c>
      <c r="CF188" s="18" t="str">
        <f t="shared" si="231"/>
        <v>N/A</v>
      </c>
      <c r="CG188" s="18">
        <f t="shared" si="272"/>
        <v>-0.15386988450781866</v>
      </c>
      <c r="CH188" s="16">
        <f t="shared" si="273"/>
        <v>31.081716670579368</v>
      </c>
      <c r="CI188" s="17">
        <f>(Design!$N$70-'Area A'!CH188)/'Area A'!CG188</f>
        <v>183.47785702760319</v>
      </c>
      <c r="CJ188" s="18">
        <v>0</v>
      </c>
      <c r="CK188" s="18">
        <v>0</v>
      </c>
      <c r="CL188" s="18">
        <f t="shared" si="274"/>
        <v>183.47785702760319</v>
      </c>
      <c r="CM188" s="18">
        <f t="shared" si="232"/>
        <v>192</v>
      </c>
      <c r="CN188" s="18">
        <f>Design!$N$70</f>
        <v>2.85</v>
      </c>
      <c r="CO188" s="18">
        <f t="shared" si="275"/>
        <v>202</v>
      </c>
      <c r="CP188" s="18">
        <v>0</v>
      </c>
      <c r="CQ188" s="16">
        <f t="shared" si="276"/>
        <v>17271</v>
      </c>
      <c r="CR188" s="19" t="str">
        <f t="shared" si="233"/>
        <v>N/A</v>
      </c>
      <c r="CS188" s="68">
        <f t="shared" si="277"/>
        <v>192</v>
      </c>
      <c r="CT188" s="18">
        <f>'Ohio Intensities'!R188</f>
        <v>1.0316566812510741</v>
      </c>
      <c r="CU188" s="17">
        <f>Design!$I$24*'Area A'!CT188*Design!$I$23</f>
        <v>1.7744494917518485</v>
      </c>
      <c r="CV188" s="18">
        <v>0</v>
      </c>
      <c r="CW188" s="18">
        <v>0</v>
      </c>
      <c r="CX188" s="18">
        <f>Design!$I$22</f>
        <v>10</v>
      </c>
      <c r="CY188" s="18">
        <f t="shared" si="278"/>
        <v>1.7744494917518485</v>
      </c>
      <c r="CZ188" s="18">
        <f t="shared" si="279"/>
        <v>192</v>
      </c>
      <c r="DA188" s="18">
        <f t="shared" si="280"/>
        <v>1.7744494917518485</v>
      </c>
      <c r="DB188" s="18">
        <f t="shared" si="281"/>
        <v>202</v>
      </c>
      <c r="DC188" s="18">
        <v>0</v>
      </c>
      <c r="DD188" s="18" t="str">
        <f t="shared" si="234"/>
        <v>N/A</v>
      </c>
      <c r="DE188" s="18">
        <f t="shared" si="282"/>
        <v>-0.17744494917518486</v>
      </c>
      <c r="DF188" s="16">
        <f t="shared" si="283"/>
        <v>35.84387973338734</v>
      </c>
      <c r="DG188" s="17">
        <f>(Design!$N$71-'Area A'!DF188)/'Area A'!DE188</f>
        <v>185.93868062603289</v>
      </c>
      <c r="DH188" s="18">
        <v>0</v>
      </c>
      <c r="DI188" s="18">
        <v>0</v>
      </c>
      <c r="DJ188" s="18">
        <f t="shared" si="284"/>
        <v>185.93868062603289</v>
      </c>
      <c r="DK188" s="18">
        <f t="shared" si="235"/>
        <v>192</v>
      </c>
      <c r="DL188" s="18">
        <f>Design!$N$71</f>
        <v>2.85</v>
      </c>
      <c r="DM188" s="18">
        <f t="shared" si="285"/>
        <v>202</v>
      </c>
      <c r="DN188" s="18">
        <v>0</v>
      </c>
      <c r="DO188" s="16">
        <f t="shared" si="286"/>
        <v>17271</v>
      </c>
      <c r="DP188" s="19" t="str">
        <f t="shared" si="236"/>
        <v>N/A</v>
      </c>
      <c r="DQ188" s="68">
        <f t="shared" si="287"/>
        <v>192</v>
      </c>
      <c r="DR188" s="18">
        <f>'Ohio Intensities'!V188</f>
        <v>1.1760916641750254</v>
      </c>
      <c r="DS188" s="17">
        <f>Design!$I$24*'Area A'!DR188*Design!$I$23</f>
        <v>2.0228776623810449</v>
      </c>
      <c r="DT188" s="18">
        <v>0</v>
      </c>
      <c r="DU188" s="18">
        <v>0</v>
      </c>
      <c r="DV188" s="18">
        <f>Design!$I$22</f>
        <v>10</v>
      </c>
      <c r="DW188" s="18">
        <f t="shared" si="288"/>
        <v>2.0228776623810449</v>
      </c>
      <c r="DX188" s="18">
        <f t="shared" si="289"/>
        <v>192</v>
      </c>
      <c r="DY188" s="18">
        <f t="shared" si="290"/>
        <v>2.0228776623810449</v>
      </c>
      <c r="DZ188" s="18">
        <f t="shared" si="291"/>
        <v>202</v>
      </c>
      <c r="EA188" s="18">
        <v>0</v>
      </c>
      <c r="EB188" s="18" t="str">
        <f t="shared" si="237"/>
        <v>N/A</v>
      </c>
      <c r="EC188" s="18">
        <f t="shared" si="292"/>
        <v>-0.20228776623810449</v>
      </c>
      <c r="ED188" s="16">
        <f t="shared" si="293"/>
        <v>40.862128780097102</v>
      </c>
      <c r="EE188" s="17">
        <f>(Design!$N$72-'Area A'!ED188)/'Area A'!EC188</f>
        <v>187.91115986398609</v>
      </c>
      <c r="EF188" s="18">
        <v>0</v>
      </c>
      <c r="EG188" s="18">
        <v>0</v>
      </c>
      <c r="EH188" s="18">
        <f t="shared" si="294"/>
        <v>187.91115986398609</v>
      </c>
      <c r="EI188" s="18">
        <f t="shared" si="238"/>
        <v>192</v>
      </c>
      <c r="EJ188" s="18">
        <f>Design!$N$72</f>
        <v>2.85</v>
      </c>
      <c r="EK188" s="18">
        <f t="shared" si="295"/>
        <v>202</v>
      </c>
      <c r="EL188" s="18">
        <v>0</v>
      </c>
      <c r="EM188" s="16">
        <f t="shared" si="296"/>
        <v>17271</v>
      </c>
      <c r="EN188" s="19" t="str">
        <f t="shared" si="239"/>
        <v>N/A</v>
      </c>
      <c r="EO188" s="19">
        <f t="shared" si="297"/>
        <v>192</v>
      </c>
    </row>
    <row r="189" spans="1:145" x14ac:dyDescent="0.25">
      <c r="A189" s="68">
        <f t="shared" si="159"/>
        <v>193</v>
      </c>
      <c r="B189" s="18">
        <f>'Ohio Intensities'!B189</f>
        <v>0.48327543246625965</v>
      </c>
      <c r="C189" s="17">
        <f>Design!$I$24*'Area A'!B189*Design!$I$23</f>
        <v>0.83123374384196713</v>
      </c>
      <c r="D189" s="18">
        <v>0</v>
      </c>
      <c r="E189" s="18">
        <v>0</v>
      </c>
      <c r="F189" s="18">
        <f>Design!$I$22</f>
        <v>10</v>
      </c>
      <c r="G189" s="18">
        <f t="shared" si="242"/>
        <v>0.83123374384196713</v>
      </c>
      <c r="H189" s="18">
        <f t="shared" si="243"/>
        <v>193</v>
      </c>
      <c r="I189" s="18">
        <f t="shared" si="244"/>
        <v>0.83123374384196713</v>
      </c>
      <c r="J189" s="18">
        <f t="shared" si="245"/>
        <v>203</v>
      </c>
      <c r="K189" s="18">
        <v>0</v>
      </c>
      <c r="L189" s="18" t="str">
        <f t="shared" si="220"/>
        <v>N/A</v>
      </c>
      <c r="M189" s="18">
        <f t="shared" si="246"/>
        <v>-8.3123374384196716E-2</v>
      </c>
      <c r="N189" s="16">
        <f t="shared" si="247"/>
        <v>16.874044999991934</v>
      </c>
      <c r="O189" s="17">
        <f>(Design!$N$67-'Area A'!N189)/'Area A'!M189</f>
        <v>178.33786356500775</v>
      </c>
      <c r="P189" s="18">
        <v>0</v>
      </c>
      <c r="Q189" s="18">
        <v>0</v>
      </c>
      <c r="R189" s="18">
        <f t="shared" si="248"/>
        <v>178.33786356500775</v>
      </c>
      <c r="S189" s="18">
        <f t="shared" si="221"/>
        <v>193</v>
      </c>
      <c r="T189" s="18">
        <f>Design!$N$67</f>
        <v>2.0499999999999998</v>
      </c>
      <c r="U189" s="18">
        <f t="shared" si="240"/>
        <v>203</v>
      </c>
      <c r="V189" s="18">
        <v>0</v>
      </c>
      <c r="W189" s="16">
        <f t="shared" si="222"/>
        <v>12484.5</v>
      </c>
      <c r="X189" s="19" t="str">
        <f t="shared" si="223"/>
        <v>N/A</v>
      </c>
      <c r="Y189" s="68">
        <f t="shared" si="241"/>
        <v>193</v>
      </c>
      <c r="Z189" s="18">
        <f>'Ohio Intensities'!F189</f>
        <v>0.61890864772258303</v>
      </c>
      <c r="AA189" s="17">
        <f>Design!$I$24*'Area A'!Z189*Design!$I$23</f>
        <v>1.0645228740828434</v>
      </c>
      <c r="AB189" s="18">
        <v>0</v>
      </c>
      <c r="AC189" s="18">
        <v>0</v>
      </c>
      <c r="AD189" s="18">
        <f>Design!$I$22</f>
        <v>10</v>
      </c>
      <c r="AE189" s="18">
        <f t="shared" si="249"/>
        <v>1.0645228740828434</v>
      </c>
      <c r="AF189" s="18">
        <f t="shared" si="250"/>
        <v>193</v>
      </c>
      <c r="AG189" s="18">
        <f t="shared" si="251"/>
        <v>1.0645228740828434</v>
      </c>
      <c r="AH189" s="18">
        <f t="shared" si="252"/>
        <v>203</v>
      </c>
      <c r="AI189" s="18">
        <v>0</v>
      </c>
      <c r="AJ189" s="18" t="str">
        <f t="shared" si="224"/>
        <v>N/A</v>
      </c>
      <c r="AK189" s="18">
        <f t="shared" si="253"/>
        <v>-0.10645228740828434</v>
      </c>
      <c r="AL189" s="16">
        <f t="shared" si="254"/>
        <v>21.609814343881723</v>
      </c>
      <c r="AM189" s="17">
        <f>(Design!$N$68-'Area A'!AL189)/'Area A'!AK189</f>
        <v>179.5153003203063</v>
      </c>
      <c r="AN189" s="18">
        <v>0</v>
      </c>
      <c r="AO189" s="18">
        <v>0</v>
      </c>
      <c r="AP189" s="18">
        <f t="shared" si="255"/>
        <v>179.5153003203063</v>
      </c>
      <c r="AQ189" s="18">
        <f t="shared" si="225"/>
        <v>193</v>
      </c>
      <c r="AR189" s="18">
        <f>Design!$N$68</f>
        <v>2.5</v>
      </c>
      <c r="AS189" s="18">
        <f t="shared" si="256"/>
        <v>203</v>
      </c>
      <c r="AT189" s="18">
        <v>0</v>
      </c>
      <c r="AU189" s="16">
        <f t="shared" si="226"/>
        <v>15225</v>
      </c>
      <c r="AV189" s="19" t="str">
        <f t="shared" si="227"/>
        <v>N/A</v>
      </c>
      <c r="AW189" s="68">
        <f t="shared" si="257"/>
        <v>193</v>
      </c>
      <c r="AX189" s="18">
        <f>'Ohio Intensities'!J189</f>
        <v>0.72879122389497819</v>
      </c>
      <c r="AY189" s="17">
        <f>Design!$I$24*'Area A'!AX189*Design!$I$23</f>
        <v>1.2535209050993632</v>
      </c>
      <c r="AZ189" s="18">
        <v>0</v>
      </c>
      <c r="BA189" s="18">
        <v>0</v>
      </c>
      <c r="BB189" s="18">
        <f>Design!$I$22</f>
        <v>10</v>
      </c>
      <c r="BC189" s="18">
        <f t="shared" si="258"/>
        <v>1.2535209050993632</v>
      </c>
      <c r="BD189" s="18">
        <f t="shared" si="259"/>
        <v>193</v>
      </c>
      <c r="BE189" s="18">
        <f t="shared" si="260"/>
        <v>1.2535209050993632</v>
      </c>
      <c r="BF189" s="18">
        <f t="shared" si="261"/>
        <v>203</v>
      </c>
      <c r="BG189" s="18">
        <v>0</v>
      </c>
      <c r="BH189" s="18" t="str">
        <f t="shared" si="228"/>
        <v>N/A</v>
      </c>
      <c r="BI189" s="18">
        <f t="shared" si="262"/>
        <v>-0.12535209050993631</v>
      </c>
      <c r="BJ189" s="16">
        <f t="shared" si="263"/>
        <v>25.446474373517074</v>
      </c>
      <c r="BK189" s="17">
        <f>(Design!$N$69-'Area A'!BJ189)/'Area A'!BI189</f>
        <v>180.26404092340138</v>
      </c>
      <c r="BL189" s="18">
        <v>0</v>
      </c>
      <c r="BM189" s="18">
        <v>0</v>
      </c>
      <c r="BN189" s="18">
        <f t="shared" si="264"/>
        <v>180.26404092340138</v>
      </c>
      <c r="BO189" s="18">
        <f t="shared" si="229"/>
        <v>193</v>
      </c>
      <c r="BP189" s="18">
        <f>Design!$N$69</f>
        <v>2.85</v>
      </c>
      <c r="BQ189" s="18">
        <f t="shared" si="265"/>
        <v>203</v>
      </c>
      <c r="BR189" s="18">
        <v>0</v>
      </c>
      <c r="BS189" s="16">
        <f t="shared" si="266"/>
        <v>17356.500000000004</v>
      </c>
      <c r="BT189" s="19" t="str">
        <f t="shared" si="230"/>
        <v>N/A</v>
      </c>
      <c r="BU189" s="68">
        <f t="shared" si="267"/>
        <v>193</v>
      </c>
      <c r="BV189" s="18">
        <f>'Ohio Intensities'!N189</f>
        <v>0.8910342579863042</v>
      </c>
      <c r="BW189" s="17">
        <f>Design!$I$24*'Area A'!BV189*Design!$I$23</f>
        <v>1.5325789237364442</v>
      </c>
      <c r="BX189" s="18">
        <v>0</v>
      </c>
      <c r="BY189" s="18">
        <v>0</v>
      </c>
      <c r="BZ189" s="18">
        <f>Design!$I$22</f>
        <v>10</v>
      </c>
      <c r="CA189" s="18">
        <f t="shared" si="268"/>
        <v>1.5325789237364442</v>
      </c>
      <c r="CB189" s="18">
        <f t="shared" si="269"/>
        <v>193</v>
      </c>
      <c r="CC189" s="18">
        <f t="shared" si="270"/>
        <v>1.5325789237364442</v>
      </c>
      <c r="CD189" s="18">
        <f t="shared" si="271"/>
        <v>203</v>
      </c>
      <c r="CE189" s="18">
        <v>0</v>
      </c>
      <c r="CF189" s="18" t="str">
        <f t="shared" si="231"/>
        <v>N/A</v>
      </c>
      <c r="CG189" s="18">
        <f t="shared" si="272"/>
        <v>-0.15325789237364443</v>
      </c>
      <c r="CH189" s="16">
        <f t="shared" si="273"/>
        <v>31.111352151849818</v>
      </c>
      <c r="CI189" s="17">
        <f>(Design!$N$70-'Area A'!CH189)/'Area A'!CG189</f>
        <v>184.40389407775706</v>
      </c>
      <c r="CJ189" s="18">
        <v>0</v>
      </c>
      <c r="CK189" s="18">
        <v>0</v>
      </c>
      <c r="CL189" s="18">
        <f t="shared" si="274"/>
        <v>184.40389407775706</v>
      </c>
      <c r="CM189" s="18">
        <f t="shared" si="232"/>
        <v>193</v>
      </c>
      <c r="CN189" s="18">
        <f>Design!$N$70</f>
        <v>2.85</v>
      </c>
      <c r="CO189" s="18">
        <f t="shared" si="275"/>
        <v>203</v>
      </c>
      <c r="CP189" s="18">
        <v>0</v>
      </c>
      <c r="CQ189" s="16">
        <f t="shared" si="276"/>
        <v>17356.500000000004</v>
      </c>
      <c r="CR189" s="19" t="str">
        <f t="shared" si="233"/>
        <v>N/A</v>
      </c>
      <c r="CS189" s="68">
        <f t="shared" si="277"/>
        <v>193</v>
      </c>
      <c r="CT189" s="18">
        <f>'Ohio Intensities'!R189</f>
        <v>1.0276950224704782</v>
      </c>
      <c r="CU189" s="17">
        <f>Design!$I$24*'Area A'!CT189*Design!$I$23</f>
        <v>1.7676354386492235</v>
      </c>
      <c r="CV189" s="18">
        <v>0</v>
      </c>
      <c r="CW189" s="18">
        <v>0</v>
      </c>
      <c r="CX189" s="18">
        <f>Design!$I$22</f>
        <v>10</v>
      </c>
      <c r="CY189" s="18">
        <f t="shared" si="278"/>
        <v>1.7676354386492235</v>
      </c>
      <c r="CZ189" s="18">
        <f t="shared" si="279"/>
        <v>193</v>
      </c>
      <c r="DA189" s="18">
        <f t="shared" si="280"/>
        <v>1.7676354386492235</v>
      </c>
      <c r="DB189" s="18">
        <f t="shared" si="281"/>
        <v>203</v>
      </c>
      <c r="DC189" s="18">
        <v>0</v>
      </c>
      <c r="DD189" s="18" t="str">
        <f t="shared" si="234"/>
        <v>N/A</v>
      </c>
      <c r="DE189" s="18">
        <f t="shared" si="282"/>
        <v>-0.17676354386492235</v>
      </c>
      <c r="DF189" s="16">
        <f t="shared" si="283"/>
        <v>35.882999404579238</v>
      </c>
      <c r="DG189" s="17">
        <f>(Design!$N$71-'Area A'!DF189)/'Area A'!DE189</f>
        <v>186.87676588913666</v>
      </c>
      <c r="DH189" s="18">
        <v>0</v>
      </c>
      <c r="DI189" s="18">
        <v>0</v>
      </c>
      <c r="DJ189" s="18">
        <f t="shared" si="284"/>
        <v>186.87676588913666</v>
      </c>
      <c r="DK189" s="18">
        <f t="shared" si="235"/>
        <v>193</v>
      </c>
      <c r="DL189" s="18">
        <f>Design!$N$71</f>
        <v>2.85</v>
      </c>
      <c r="DM189" s="18">
        <f t="shared" si="285"/>
        <v>203</v>
      </c>
      <c r="DN189" s="18">
        <v>0</v>
      </c>
      <c r="DO189" s="16">
        <f t="shared" si="286"/>
        <v>17356.5</v>
      </c>
      <c r="DP189" s="19" t="str">
        <f t="shared" si="236"/>
        <v>N/A</v>
      </c>
      <c r="DQ189" s="68">
        <f t="shared" si="287"/>
        <v>193</v>
      </c>
      <c r="DR189" s="18">
        <f>'Ohio Intensities'!V189</f>
        <v>1.1717314175045008</v>
      </c>
      <c r="DS189" s="17">
        <f>Design!$I$24*'Area A'!DR189*Design!$I$23</f>
        <v>2.0153780381077429</v>
      </c>
      <c r="DT189" s="18">
        <v>0</v>
      </c>
      <c r="DU189" s="18">
        <v>0</v>
      </c>
      <c r="DV189" s="18">
        <f>Design!$I$22</f>
        <v>10</v>
      </c>
      <c r="DW189" s="18">
        <f t="shared" si="288"/>
        <v>2.0153780381077429</v>
      </c>
      <c r="DX189" s="18">
        <f t="shared" si="289"/>
        <v>193</v>
      </c>
      <c r="DY189" s="18">
        <f t="shared" si="290"/>
        <v>2.0153780381077429</v>
      </c>
      <c r="DZ189" s="18">
        <f t="shared" si="291"/>
        <v>203</v>
      </c>
      <c r="EA189" s="18">
        <v>0</v>
      </c>
      <c r="EB189" s="18" t="str">
        <f t="shared" si="237"/>
        <v>N/A</v>
      </c>
      <c r="EC189" s="18">
        <f t="shared" si="292"/>
        <v>-0.2015378038107743</v>
      </c>
      <c r="ED189" s="16">
        <f t="shared" si="293"/>
        <v>40.912174173587182</v>
      </c>
      <c r="EE189" s="17">
        <f>(Design!$N$72-'Area A'!ED189)/'Area A'!EC189</f>
        <v>188.85873247544222</v>
      </c>
      <c r="EF189" s="18">
        <v>0</v>
      </c>
      <c r="EG189" s="18">
        <v>0</v>
      </c>
      <c r="EH189" s="18">
        <f t="shared" si="294"/>
        <v>188.85873247544222</v>
      </c>
      <c r="EI189" s="18">
        <f t="shared" si="238"/>
        <v>193</v>
      </c>
      <c r="EJ189" s="18">
        <f>Design!$N$72</f>
        <v>2.85</v>
      </c>
      <c r="EK189" s="18">
        <f t="shared" si="295"/>
        <v>203</v>
      </c>
      <c r="EL189" s="18">
        <v>0</v>
      </c>
      <c r="EM189" s="16">
        <f t="shared" si="296"/>
        <v>17356.500000000004</v>
      </c>
      <c r="EN189" s="19" t="str">
        <f t="shared" si="239"/>
        <v>N/A</v>
      </c>
      <c r="EO189" s="19">
        <f t="shared" si="297"/>
        <v>193</v>
      </c>
    </row>
    <row r="190" spans="1:145" x14ac:dyDescent="0.25">
      <c r="A190" s="68">
        <f t="shared" si="159"/>
        <v>194</v>
      </c>
      <c r="B190" s="18">
        <f>'Ohio Intensities'!B190</f>
        <v>0.48122972783901391</v>
      </c>
      <c r="C190" s="17">
        <f>Design!$I$24*'Area A'!B190*Design!$I$23</f>
        <v>0.82771513188310442</v>
      </c>
      <c r="D190" s="18">
        <v>0</v>
      </c>
      <c r="E190" s="18">
        <v>0</v>
      </c>
      <c r="F190" s="18">
        <f>Design!$I$22</f>
        <v>10</v>
      </c>
      <c r="G190" s="18">
        <f t="shared" si="242"/>
        <v>0.82771513188310442</v>
      </c>
      <c r="H190" s="18">
        <f t="shared" si="243"/>
        <v>194</v>
      </c>
      <c r="I190" s="18">
        <f t="shared" si="244"/>
        <v>0.82771513188310442</v>
      </c>
      <c r="J190" s="18">
        <f t="shared" si="245"/>
        <v>204</v>
      </c>
      <c r="K190" s="18">
        <v>0</v>
      </c>
      <c r="L190" s="18" t="str">
        <f t="shared" si="220"/>
        <v>N/A</v>
      </c>
      <c r="M190" s="18">
        <f t="shared" si="246"/>
        <v>-8.2771513188310442E-2</v>
      </c>
      <c r="N190" s="16">
        <f t="shared" si="247"/>
        <v>16.885388690415329</v>
      </c>
      <c r="O190" s="17">
        <f>(Design!$N$67-'Area A'!N190)/'Area A'!M190</f>
        <v>179.23302497398927</v>
      </c>
      <c r="P190" s="18">
        <v>0</v>
      </c>
      <c r="Q190" s="18">
        <v>0</v>
      </c>
      <c r="R190" s="18">
        <f t="shared" si="248"/>
        <v>179.23302497398927</v>
      </c>
      <c r="S190" s="18">
        <f t="shared" si="221"/>
        <v>194</v>
      </c>
      <c r="T190" s="18">
        <f>Design!$N$67</f>
        <v>2.0499999999999998</v>
      </c>
      <c r="U190" s="18">
        <f t="shared" si="240"/>
        <v>204</v>
      </c>
      <c r="V190" s="18">
        <v>0</v>
      </c>
      <c r="W190" s="16">
        <f t="shared" si="222"/>
        <v>12546</v>
      </c>
      <c r="X190" s="19" t="str">
        <f t="shared" si="223"/>
        <v>N/A</v>
      </c>
      <c r="Y190" s="68">
        <f t="shared" si="241"/>
        <v>194</v>
      </c>
      <c r="Z190" s="18">
        <f>'Ohio Intensities'!F190</f>
        <v>0.61632904561461943</v>
      </c>
      <c r="AA190" s="17">
        <f>Design!$I$24*'Area A'!Z190*Design!$I$23</f>
        <v>1.060085958457146</v>
      </c>
      <c r="AB190" s="18">
        <v>0</v>
      </c>
      <c r="AC190" s="18">
        <v>0</v>
      </c>
      <c r="AD190" s="18">
        <f>Design!$I$22</f>
        <v>10</v>
      </c>
      <c r="AE190" s="18">
        <f t="shared" si="249"/>
        <v>1.060085958457146</v>
      </c>
      <c r="AF190" s="18">
        <f t="shared" si="250"/>
        <v>194</v>
      </c>
      <c r="AG190" s="18">
        <f t="shared" si="251"/>
        <v>1.060085958457146</v>
      </c>
      <c r="AH190" s="18">
        <f t="shared" si="252"/>
        <v>204</v>
      </c>
      <c r="AI190" s="18">
        <v>0</v>
      </c>
      <c r="AJ190" s="18" t="str">
        <f t="shared" si="224"/>
        <v>N/A</v>
      </c>
      <c r="AK190" s="18">
        <f t="shared" si="253"/>
        <v>-0.10600859584571461</v>
      </c>
      <c r="AL190" s="16">
        <f t="shared" si="254"/>
        <v>21.625753552525779</v>
      </c>
      <c r="AM190" s="17">
        <f>(Design!$N$68-'Area A'!AL190)/'Area A'!AK190</f>
        <v>180.41700675256078</v>
      </c>
      <c r="AN190" s="18">
        <v>0</v>
      </c>
      <c r="AO190" s="18">
        <v>0</v>
      </c>
      <c r="AP190" s="18">
        <f t="shared" si="255"/>
        <v>180.41700675256078</v>
      </c>
      <c r="AQ190" s="18">
        <f t="shared" si="225"/>
        <v>194</v>
      </c>
      <c r="AR190" s="18">
        <f>Design!$N$68</f>
        <v>2.5</v>
      </c>
      <c r="AS190" s="18">
        <f t="shared" si="256"/>
        <v>204</v>
      </c>
      <c r="AT190" s="18">
        <v>0</v>
      </c>
      <c r="AU190" s="16">
        <f t="shared" si="226"/>
        <v>15300</v>
      </c>
      <c r="AV190" s="19" t="str">
        <f t="shared" si="227"/>
        <v>N/A</v>
      </c>
      <c r="AW190" s="68">
        <f t="shared" si="257"/>
        <v>194</v>
      </c>
      <c r="AX190" s="18">
        <f>'Ohio Intensities'!J190</f>
        <v>0.72579669153537885</v>
      </c>
      <c r="AY190" s="17">
        <f>Design!$I$24*'Area A'!AX190*Design!$I$23</f>
        <v>1.2483703094408525</v>
      </c>
      <c r="AZ190" s="18">
        <v>0</v>
      </c>
      <c r="BA190" s="18">
        <v>0</v>
      </c>
      <c r="BB190" s="18">
        <f>Design!$I$22</f>
        <v>10</v>
      </c>
      <c r="BC190" s="18">
        <f t="shared" si="258"/>
        <v>1.2483703094408525</v>
      </c>
      <c r="BD190" s="18">
        <f t="shared" si="259"/>
        <v>194</v>
      </c>
      <c r="BE190" s="18">
        <f t="shared" si="260"/>
        <v>1.2483703094408525</v>
      </c>
      <c r="BF190" s="18">
        <f t="shared" si="261"/>
        <v>204</v>
      </c>
      <c r="BG190" s="18">
        <v>0</v>
      </c>
      <c r="BH190" s="18" t="str">
        <f t="shared" si="228"/>
        <v>N/A</v>
      </c>
      <c r="BI190" s="18">
        <f t="shared" si="262"/>
        <v>-0.12483703094408524</v>
      </c>
      <c r="BJ190" s="16">
        <f t="shared" si="263"/>
        <v>25.466754312593388</v>
      </c>
      <c r="BK190" s="17">
        <f>(Design!$N$69-'Area A'!BJ190)/'Area A'!BI190</f>
        <v>181.17023563884243</v>
      </c>
      <c r="BL190" s="18">
        <v>0</v>
      </c>
      <c r="BM190" s="18">
        <v>0</v>
      </c>
      <c r="BN190" s="18">
        <f t="shared" si="264"/>
        <v>181.17023563884243</v>
      </c>
      <c r="BO190" s="18">
        <f t="shared" si="229"/>
        <v>194</v>
      </c>
      <c r="BP190" s="18">
        <f>Design!$N$69</f>
        <v>2.85</v>
      </c>
      <c r="BQ190" s="18">
        <f t="shared" si="265"/>
        <v>204</v>
      </c>
      <c r="BR190" s="18">
        <v>0</v>
      </c>
      <c r="BS190" s="16">
        <f t="shared" si="266"/>
        <v>17442</v>
      </c>
      <c r="BT190" s="19" t="str">
        <f t="shared" si="230"/>
        <v>N/A</v>
      </c>
      <c r="BU190" s="68">
        <f t="shared" si="267"/>
        <v>194</v>
      </c>
      <c r="BV190" s="18">
        <f>'Ohio Intensities'!N190</f>
        <v>0.88750761143402945</v>
      </c>
      <c r="BW190" s="17">
        <f>Design!$I$24*'Area A'!BV190*Design!$I$23</f>
        <v>1.5265130916665317</v>
      </c>
      <c r="BX190" s="18">
        <v>0</v>
      </c>
      <c r="BY190" s="18">
        <v>0</v>
      </c>
      <c r="BZ190" s="18">
        <f>Design!$I$22</f>
        <v>10</v>
      </c>
      <c r="CA190" s="18">
        <f t="shared" si="268"/>
        <v>1.5265130916665317</v>
      </c>
      <c r="CB190" s="18">
        <f t="shared" si="269"/>
        <v>194</v>
      </c>
      <c r="CC190" s="18">
        <f t="shared" si="270"/>
        <v>1.5265130916665317</v>
      </c>
      <c r="CD190" s="18">
        <f t="shared" si="271"/>
        <v>204</v>
      </c>
      <c r="CE190" s="18">
        <v>0</v>
      </c>
      <c r="CF190" s="18" t="str">
        <f t="shared" si="231"/>
        <v>N/A</v>
      </c>
      <c r="CG190" s="18">
        <f t="shared" si="272"/>
        <v>-0.15265130916665318</v>
      </c>
      <c r="CH190" s="16">
        <f t="shared" si="273"/>
        <v>31.140867069997249</v>
      </c>
      <c r="CI190" s="17">
        <f>(Design!$N$70-'Area A'!CH190)/'Area A'!CG190</f>
        <v>185.32999962097551</v>
      </c>
      <c r="CJ190" s="18">
        <v>0</v>
      </c>
      <c r="CK190" s="18">
        <v>0</v>
      </c>
      <c r="CL190" s="18">
        <f t="shared" si="274"/>
        <v>185.32999962097551</v>
      </c>
      <c r="CM190" s="18">
        <f t="shared" si="232"/>
        <v>194</v>
      </c>
      <c r="CN190" s="18">
        <f>Design!$N$70</f>
        <v>2.85</v>
      </c>
      <c r="CO190" s="18">
        <f t="shared" si="275"/>
        <v>204</v>
      </c>
      <c r="CP190" s="18">
        <v>0</v>
      </c>
      <c r="CQ190" s="16">
        <f t="shared" si="276"/>
        <v>17442</v>
      </c>
      <c r="CR190" s="19" t="str">
        <f t="shared" si="233"/>
        <v>N/A</v>
      </c>
      <c r="CS190" s="68">
        <f t="shared" si="277"/>
        <v>194</v>
      </c>
      <c r="CT190" s="18">
        <f>'Ohio Intensities'!R190</f>
        <v>1.0237678615886621</v>
      </c>
      <c r="CU190" s="17">
        <f>Design!$I$24*'Area A'!CT190*Design!$I$23</f>
        <v>1.7608807219324998</v>
      </c>
      <c r="CV190" s="18">
        <v>0</v>
      </c>
      <c r="CW190" s="18">
        <v>0</v>
      </c>
      <c r="CX190" s="18">
        <f>Design!$I$22</f>
        <v>10</v>
      </c>
      <c r="CY190" s="18">
        <f t="shared" si="278"/>
        <v>1.7608807219324998</v>
      </c>
      <c r="CZ190" s="18">
        <f t="shared" si="279"/>
        <v>194</v>
      </c>
      <c r="DA190" s="18">
        <f t="shared" si="280"/>
        <v>1.7608807219324998</v>
      </c>
      <c r="DB190" s="18">
        <f t="shared" si="281"/>
        <v>204</v>
      </c>
      <c r="DC190" s="18">
        <v>0</v>
      </c>
      <c r="DD190" s="18" t="str">
        <f t="shared" si="234"/>
        <v>N/A</v>
      </c>
      <c r="DE190" s="18">
        <f t="shared" si="282"/>
        <v>-0.17608807219324998</v>
      </c>
      <c r="DF190" s="16">
        <f t="shared" si="283"/>
        <v>35.921966727422998</v>
      </c>
      <c r="DG190" s="17">
        <f>(Design!$N$71-'Area A'!DF190)/'Area A'!DE190</f>
        <v>187.81491736207872</v>
      </c>
      <c r="DH190" s="18">
        <v>0</v>
      </c>
      <c r="DI190" s="18">
        <v>0</v>
      </c>
      <c r="DJ190" s="18">
        <f t="shared" si="284"/>
        <v>187.81491736207872</v>
      </c>
      <c r="DK190" s="18">
        <f t="shared" si="235"/>
        <v>194</v>
      </c>
      <c r="DL190" s="18">
        <f>Design!$N$71</f>
        <v>2.85</v>
      </c>
      <c r="DM190" s="18">
        <f t="shared" si="285"/>
        <v>204</v>
      </c>
      <c r="DN190" s="18">
        <v>0</v>
      </c>
      <c r="DO190" s="16">
        <f t="shared" si="286"/>
        <v>17442</v>
      </c>
      <c r="DP190" s="19" t="str">
        <f t="shared" si="236"/>
        <v>N/A</v>
      </c>
      <c r="DQ190" s="68">
        <f t="shared" si="287"/>
        <v>194</v>
      </c>
      <c r="DR190" s="18">
        <f>'Ohio Intensities'!V190</f>
        <v>1.1674085913022378</v>
      </c>
      <c r="DS190" s="17">
        <f>Design!$I$24*'Area A'!DR190*Design!$I$23</f>
        <v>2.0079427770398501</v>
      </c>
      <c r="DT190" s="18">
        <v>0</v>
      </c>
      <c r="DU190" s="18">
        <v>0</v>
      </c>
      <c r="DV190" s="18">
        <f>Design!$I$22</f>
        <v>10</v>
      </c>
      <c r="DW190" s="18">
        <f t="shared" si="288"/>
        <v>2.0079427770398501</v>
      </c>
      <c r="DX190" s="18">
        <f t="shared" si="289"/>
        <v>194</v>
      </c>
      <c r="DY190" s="18">
        <f t="shared" si="290"/>
        <v>2.0079427770398501</v>
      </c>
      <c r="DZ190" s="18">
        <f t="shared" si="291"/>
        <v>204</v>
      </c>
      <c r="EA190" s="18">
        <v>0</v>
      </c>
      <c r="EB190" s="18" t="str">
        <f t="shared" si="237"/>
        <v>N/A</v>
      </c>
      <c r="EC190" s="18">
        <f t="shared" si="292"/>
        <v>-0.200794277703985</v>
      </c>
      <c r="ED190" s="16">
        <f t="shared" si="293"/>
        <v>40.962032651612944</v>
      </c>
      <c r="EE190" s="17">
        <f>(Design!$N$72-'Area A'!ED190)/'Area A'!EC190</f>
        <v>189.80636842549106</v>
      </c>
      <c r="EF190" s="18">
        <v>0</v>
      </c>
      <c r="EG190" s="18">
        <v>0</v>
      </c>
      <c r="EH190" s="18">
        <f t="shared" si="294"/>
        <v>189.80636842549106</v>
      </c>
      <c r="EI190" s="18">
        <f t="shared" si="238"/>
        <v>194</v>
      </c>
      <c r="EJ190" s="18">
        <f>Design!$N$72</f>
        <v>2.85</v>
      </c>
      <c r="EK190" s="18">
        <f t="shared" si="295"/>
        <v>204</v>
      </c>
      <c r="EL190" s="18">
        <v>0</v>
      </c>
      <c r="EM190" s="16">
        <f t="shared" si="296"/>
        <v>17442</v>
      </c>
      <c r="EN190" s="19" t="str">
        <f t="shared" si="239"/>
        <v>N/A</v>
      </c>
      <c r="EO190" s="19">
        <f t="shared" si="297"/>
        <v>194</v>
      </c>
    </row>
    <row r="191" spans="1:145" x14ac:dyDescent="0.25">
      <c r="A191" s="68">
        <f t="shared" si="159"/>
        <v>195</v>
      </c>
      <c r="B191" s="18">
        <f>'Ohio Intensities'!B191</f>
        <v>0.4792026716563928</v>
      </c>
      <c r="C191" s="17">
        <f>Design!$I$24*'Area A'!B191*Design!$I$23</f>
        <v>0.82422859524899617</v>
      </c>
      <c r="D191" s="18">
        <v>0</v>
      </c>
      <c r="E191" s="18">
        <v>0</v>
      </c>
      <c r="F191" s="18">
        <f>Design!$I$22</f>
        <v>10</v>
      </c>
      <c r="G191" s="18">
        <f t="shared" si="242"/>
        <v>0.82422859524899617</v>
      </c>
      <c r="H191" s="18">
        <f t="shared" si="243"/>
        <v>195</v>
      </c>
      <c r="I191" s="18">
        <f t="shared" si="244"/>
        <v>0.82422859524899617</v>
      </c>
      <c r="J191" s="18">
        <f t="shared" si="245"/>
        <v>205</v>
      </c>
      <c r="K191" s="18">
        <v>0</v>
      </c>
      <c r="L191" s="18" t="str">
        <f t="shared" si="220"/>
        <v>N/A</v>
      </c>
      <c r="M191" s="18">
        <f t="shared" si="246"/>
        <v>-8.2422859524899611E-2</v>
      </c>
      <c r="N191" s="16">
        <f t="shared" si="247"/>
        <v>16.896686202604421</v>
      </c>
      <c r="O191" s="17">
        <f>(Design!$N$67-'Area A'!N191)/'Area A'!M191</f>
        <v>180.12825917692527</v>
      </c>
      <c r="P191" s="18">
        <v>0</v>
      </c>
      <c r="Q191" s="18">
        <v>0</v>
      </c>
      <c r="R191" s="18">
        <f t="shared" si="248"/>
        <v>180.12825917692527</v>
      </c>
      <c r="S191" s="18">
        <f t="shared" si="221"/>
        <v>195</v>
      </c>
      <c r="T191" s="18">
        <f>Design!$N$67</f>
        <v>2.0499999999999998</v>
      </c>
      <c r="U191" s="18">
        <f t="shared" si="240"/>
        <v>205</v>
      </c>
      <c r="V191" s="18">
        <v>0</v>
      </c>
      <c r="W191" s="16">
        <f t="shared" si="222"/>
        <v>12607.499999999998</v>
      </c>
      <c r="X191" s="19" t="str">
        <f t="shared" si="223"/>
        <v>N/A</v>
      </c>
      <c r="Y191" s="68">
        <f t="shared" si="241"/>
        <v>195</v>
      </c>
      <c r="Z191" s="18">
        <f>'Ohio Intensities'!F191</f>
        <v>0.61377271552273538</v>
      </c>
      <c r="AA191" s="17">
        <f>Design!$I$24*'Area A'!Z191*Design!$I$23</f>
        <v>1.0556890706991056</v>
      </c>
      <c r="AB191" s="18">
        <v>0</v>
      </c>
      <c r="AC191" s="18">
        <v>0</v>
      </c>
      <c r="AD191" s="18">
        <f>Design!$I$22</f>
        <v>10</v>
      </c>
      <c r="AE191" s="18">
        <f t="shared" si="249"/>
        <v>1.0556890706991056</v>
      </c>
      <c r="AF191" s="18">
        <f t="shared" si="250"/>
        <v>195</v>
      </c>
      <c r="AG191" s="18">
        <f t="shared" si="251"/>
        <v>1.0556890706991056</v>
      </c>
      <c r="AH191" s="18">
        <f t="shared" si="252"/>
        <v>205</v>
      </c>
      <c r="AI191" s="18">
        <v>0</v>
      </c>
      <c r="AJ191" s="18" t="str">
        <f t="shared" si="224"/>
        <v>N/A</v>
      </c>
      <c r="AK191" s="18">
        <f t="shared" si="253"/>
        <v>-0.10556890706991055</v>
      </c>
      <c r="AL191" s="16">
        <f t="shared" si="254"/>
        <v>21.641625949331665</v>
      </c>
      <c r="AM191" s="17">
        <f>(Design!$N$68-'Area A'!AL191)/'Area A'!AK191</f>
        <v>181.31878486395212</v>
      </c>
      <c r="AN191" s="18">
        <v>0</v>
      </c>
      <c r="AO191" s="18">
        <v>0</v>
      </c>
      <c r="AP191" s="18">
        <f t="shared" si="255"/>
        <v>181.31878486395212</v>
      </c>
      <c r="AQ191" s="18">
        <f t="shared" si="225"/>
        <v>195</v>
      </c>
      <c r="AR191" s="18">
        <f>Design!$N$68</f>
        <v>2.5</v>
      </c>
      <c r="AS191" s="18">
        <f t="shared" si="256"/>
        <v>205</v>
      </c>
      <c r="AT191" s="18">
        <v>0</v>
      </c>
      <c r="AU191" s="16">
        <f t="shared" si="226"/>
        <v>15375</v>
      </c>
      <c r="AV191" s="19" t="str">
        <f t="shared" si="227"/>
        <v>N/A</v>
      </c>
      <c r="AW191" s="68">
        <f t="shared" si="257"/>
        <v>195</v>
      </c>
      <c r="AX191" s="18">
        <f>'Ohio Intensities'!J191</f>
        <v>0.72282894582452395</v>
      </c>
      <c r="AY191" s="17">
        <f>Design!$I$24*'Area A'!AX191*Design!$I$23</f>
        <v>1.243265786818182</v>
      </c>
      <c r="AZ191" s="18">
        <v>0</v>
      </c>
      <c r="BA191" s="18">
        <v>0</v>
      </c>
      <c r="BB191" s="18">
        <f>Design!$I$22</f>
        <v>10</v>
      </c>
      <c r="BC191" s="18">
        <f t="shared" si="258"/>
        <v>1.243265786818182</v>
      </c>
      <c r="BD191" s="18">
        <f t="shared" si="259"/>
        <v>195</v>
      </c>
      <c r="BE191" s="18">
        <f t="shared" si="260"/>
        <v>1.243265786818182</v>
      </c>
      <c r="BF191" s="18">
        <f t="shared" si="261"/>
        <v>205</v>
      </c>
      <c r="BG191" s="18">
        <v>0</v>
      </c>
      <c r="BH191" s="18" t="str">
        <f t="shared" si="228"/>
        <v>N/A</v>
      </c>
      <c r="BI191" s="18">
        <f t="shared" si="262"/>
        <v>-0.12432657868181821</v>
      </c>
      <c r="BJ191" s="16">
        <f t="shared" si="263"/>
        <v>25.48694862977273</v>
      </c>
      <c r="BK191" s="17">
        <f>(Design!$N$69-'Area A'!BJ191)/'Area A'!BI191</f>
        <v>182.0765026254455</v>
      </c>
      <c r="BL191" s="18">
        <v>0</v>
      </c>
      <c r="BM191" s="18">
        <v>0</v>
      </c>
      <c r="BN191" s="18">
        <f t="shared" si="264"/>
        <v>182.0765026254455</v>
      </c>
      <c r="BO191" s="18">
        <f t="shared" si="229"/>
        <v>195</v>
      </c>
      <c r="BP191" s="18">
        <f>Design!$N$69</f>
        <v>2.85</v>
      </c>
      <c r="BQ191" s="18">
        <f t="shared" si="265"/>
        <v>205</v>
      </c>
      <c r="BR191" s="18">
        <v>0</v>
      </c>
      <c r="BS191" s="16">
        <f t="shared" si="266"/>
        <v>17527.5</v>
      </c>
      <c r="BT191" s="19" t="str">
        <f t="shared" si="230"/>
        <v>N/A</v>
      </c>
      <c r="BU191" s="68">
        <f t="shared" si="267"/>
        <v>195</v>
      </c>
      <c r="BV191" s="18">
        <f>'Ohio Intensities'!N191</f>
        <v>0.88401198281767679</v>
      </c>
      <c r="BW191" s="17">
        <f>Design!$I$24*'Area A'!BV191*Design!$I$23</f>
        <v>1.5205006104464049</v>
      </c>
      <c r="BX191" s="18">
        <v>0</v>
      </c>
      <c r="BY191" s="18">
        <v>0</v>
      </c>
      <c r="BZ191" s="18">
        <f>Design!$I$22</f>
        <v>10</v>
      </c>
      <c r="CA191" s="18">
        <f t="shared" si="268"/>
        <v>1.5205006104464049</v>
      </c>
      <c r="CB191" s="18">
        <f t="shared" si="269"/>
        <v>195</v>
      </c>
      <c r="CC191" s="18">
        <f t="shared" si="270"/>
        <v>1.5205006104464049</v>
      </c>
      <c r="CD191" s="18">
        <f t="shared" si="271"/>
        <v>205</v>
      </c>
      <c r="CE191" s="18">
        <v>0</v>
      </c>
      <c r="CF191" s="18" t="str">
        <f t="shared" si="231"/>
        <v>N/A</v>
      </c>
      <c r="CG191" s="18">
        <f t="shared" si="272"/>
        <v>-0.1520500610446405</v>
      </c>
      <c r="CH191" s="16">
        <f t="shared" si="273"/>
        <v>31.170262514151304</v>
      </c>
      <c r="CI191" s="17">
        <f>(Design!$N$70-'Area A'!CH191)/'Area A'!CG191</f>
        <v>186.25617326017866</v>
      </c>
      <c r="CJ191" s="18">
        <v>0</v>
      </c>
      <c r="CK191" s="18">
        <v>0</v>
      </c>
      <c r="CL191" s="18">
        <f t="shared" si="274"/>
        <v>186.25617326017866</v>
      </c>
      <c r="CM191" s="18">
        <f t="shared" si="232"/>
        <v>195</v>
      </c>
      <c r="CN191" s="18">
        <f>Design!$N$70</f>
        <v>2.85</v>
      </c>
      <c r="CO191" s="18">
        <f t="shared" si="275"/>
        <v>205</v>
      </c>
      <c r="CP191" s="18">
        <v>0</v>
      </c>
      <c r="CQ191" s="16">
        <f t="shared" si="276"/>
        <v>17527.5</v>
      </c>
      <c r="CR191" s="19" t="str">
        <f t="shared" si="233"/>
        <v>N/A</v>
      </c>
      <c r="CS191" s="68">
        <f t="shared" si="277"/>
        <v>195</v>
      </c>
      <c r="CT191" s="18">
        <f>'Ohio Intensities'!R191</f>
        <v>1.0198747319024322</v>
      </c>
      <c r="CU191" s="17">
        <f>Design!$I$24*'Area A'!CT191*Design!$I$23</f>
        <v>1.7541845388721844</v>
      </c>
      <c r="CV191" s="18">
        <v>0</v>
      </c>
      <c r="CW191" s="18">
        <v>0</v>
      </c>
      <c r="CX191" s="18">
        <f>Design!$I$22</f>
        <v>10</v>
      </c>
      <c r="CY191" s="18">
        <f t="shared" si="278"/>
        <v>1.7541845388721844</v>
      </c>
      <c r="CZ191" s="18">
        <f t="shared" si="279"/>
        <v>195</v>
      </c>
      <c r="DA191" s="18">
        <f t="shared" si="280"/>
        <v>1.7541845388721844</v>
      </c>
      <c r="DB191" s="18">
        <f t="shared" si="281"/>
        <v>205</v>
      </c>
      <c r="DC191" s="18">
        <v>0</v>
      </c>
      <c r="DD191" s="18" t="str">
        <f t="shared" si="234"/>
        <v>N/A</v>
      </c>
      <c r="DE191" s="18">
        <f t="shared" si="282"/>
        <v>-0.17541845388721844</v>
      </c>
      <c r="DF191" s="16">
        <f t="shared" si="283"/>
        <v>35.960783046879776</v>
      </c>
      <c r="DG191" s="17">
        <f>(Design!$N$71-'Area A'!DF191)/'Area A'!DE191</f>
        <v>188.7531346512018</v>
      </c>
      <c r="DH191" s="18">
        <v>0</v>
      </c>
      <c r="DI191" s="18">
        <v>0</v>
      </c>
      <c r="DJ191" s="18">
        <f t="shared" si="284"/>
        <v>188.7531346512018</v>
      </c>
      <c r="DK191" s="18">
        <f t="shared" si="235"/>
        <v>195</v>
      </c>
      <c r="DL191" s="18">
        <f>Design!$N$71</f>
        <v>2.85</v>
      </c>
      <c r="DM191" s="18">
        <f t="shared" si="285"/>
        <v>205</v>
      </c>
      <c r="DN191" s="18">
        <v>0</v>
      </c>
      <c r="DO191" s="16">
        <f t="shared" si="286"/>
        <v>17527.5</v>
      </c>
      <c r="DP191" s="19" t="str">
        <f t="shared" si="236"/>
        <v>N/A</v>
      </c>
      <c r="DQ191" s="68">
        <f t="shared" si="287"/>
        <v>195</v>
      </c>
      <c r="DR191" s="18">
        <f>'Ohio Intensities'!V191</f>
        <v>1.1631226837780695</v>
      </c>
      <c r="DS191" s="17">
        <f>Design!$I$24*'Area A'!DR191*Design!$I$23</f>
        <v>2.0005710160982808</v>
      </c>
      <c r="DT191" s="18">
        <v>0</v>
      </c>
      <c r="DU191" s="18">
        <v>0</v>
      </c>
      <c r="DV191" s="18">
        <f>Design!$I$22</f>
        <v>10</v>
      </c>
      <c r="DW191" s="18">
        <f t="shared" si="288"/>
        <v>2.0005710160982808</v>
      </c>
      <c r="DX191" s="18">
        <f t="shared" si="289"/>
        <v>195</v>
      </c>
      <c r="DY191" s="18">
        <f t="shared" si="290"/>
        <v>2.0005710160982808</v>
      </c>
      <c r="DZ191" s="18">
        <f t="shared" si="291"/>
        <v>205</v>
      </c>
      <c r="EA191" s="18">
        <v>0</v>
      </c>
      <c r="EB191" s="18" t="str">
        <f t="shared" si="237"/>
        <v>N/A</v>
      </c>
      <c r="EC191" s="18">
        <f t="shared" si="292"/>
        <v>-0.20005710160982809</v>
      </c>
      <c r="ED191" s="16">
        <f t="shared" si="293"/>
        <v>41.011705830014762</v>
      </c>
      <c r="EE191" s="17">
        <f>(Design!$N$72-'Area A'!ED191)/'Area A'!EC191</f>
        <v>190.75406732844525</v>
      </c>
      <c r="EF191" s="18">
        <v>0</v>
      </c>
      <c r="EG191" s="18">
        <v>0</v>
      </c>
      <c r="EH191" s="18">
        <f t="shared" si="294"/>
        <v>190.75406732844525</v>
      </c>
      <c r="EI191" s="18">
        <f t="shared" si="238"/>
        <v>195</v>
      </c>
      <c r="EJ191" s="18">
        <f>Design!$N$72</f>
        <v>2.85</v>
      </c>
      <c r="EK191" s="18">
        <f t="shared" si="295"/>
        <v>205</v>
      </c>
      <c r="EL191" s="18">
        <v>0</v>
      </c>
      <c r="EM191" s="16">
        <f t="shared" si="296"/>
        <v>17527.5</v>
      </c>
      <c r="EN191" s="19" t="str">
        <f t="shared" si="239"/>
        <v>N/A</v>
      </c>
      <c r="EO191" s="19">
        <f t="shared" si="297"/>
        <v>195</v>
      </c>
    </row>
    <row r="192" spans="1:145" x14ac:dyDescent="0.25">
      <c r="A192" s="68">
        <f t="shared" si="159"/>
        <v>196</v>
      </c>
      <c r="B192" s="18">
        <f>'Ohio Intensities'!B192</f>
        <v>0.47719400375106469</v>
      </c>
      <c r="C192" s="17">
        <f>Design!$I$24*'Area A'!B192*Design!$I$23</f>
        <v>0.8207736864518318</v>
      </c>
      <c r="D192" s="18">
        <v>0</v>
      </c>
      <c r="E192" s="18">
        <v>0</v>
      </c>
      <c r="F192" s="18">
        <f>Design!$I$22</f>
        <v>10</v>
      </c>
      <c r="G192" s="18">
        <f t="shared" si="242"/>
        <v>0.8207736864518318</v>
      </c>
      <c r="H192" s="18">
        <f t="shared" si="243"/>
        <v>196</v>
      </c>
      <c r="I192" s="18">
        <f t="shared" si="244"/>
        <v>0.8207736864518318</v>
      </c>
      <c r="J192" s="18">
        <f t="shared" si="245"/>
        <v>206</v>
      </c>
      <c r="K192" s="18">
        <v>0</v>
      </c>
      <c r="L192" s="18" t="str">
        <f t="shared" si="220"/>
        <v>N/A</v>
      </c>
      <c r="M192" s="18">
        <f t="shared" si="246"/>
        <v>-8.2077368645183182E-2</v>
      </c>
      <c r="N192" s="16">
        <f t="shared" si="247"/>
        <v>16.907937940907736</v>
      </c>
      <c r="O192" s="17">
        <f>(Design!$N$67-'Area A'!N192)/'Area A'!M192</f>
        <v>181.02356576680646</v>
      </c>
      <c r="P192" s="18">
        <v>0</v>
      </c>
      <c r="Q192" s="18">
        <v>0</v>
      </c>
      <c r="R192" s="18">
        <f t="shared" si="248"/>
        <v>181.02356576680646</v>
      </c>
      <c r="S192" s="18">
        <f t="shared" si="221"/>
        <v>196</v>
      </c>
      <c r="T192" s="18">
        <f>Design!$N$67</f>
        <v>2.0499999999999998</v>
      </c>
      <c r="U192" s="18">
        <f t="shared" si="240"/>
        <v>206</v>
      </c>
      <c r="V192" s="18">
        <v>0</v>
      </c>
      <c r="W192" s="16">
        <f t="shared" si="222"/>
        <v>12668.999999999998</v>
      </c>
      <c r="X192" s="19" t="str">
        <f t="shared" si="223"/>
        <v>N/A</v>
      </c>
      <c r="Y192" s="68">
        <f t="shared" si="241"/>
        <v>196</v>
      </c>
      <c r="Z192" s="18">
        <f>'Ohio Intensities'!F192</f>
        <v>0.61123933564054456</v>
      </c>
      <c r="AA192" s="17">
        <f>Design!$I$24*'Area A'!Z192*Design!$I$23</f>
        <v>1.0513316573017373</v>
      </c>
      <c r="AB192" s="18">
        <v>0</v>
      </c>
      <c r="AC192" s="18">
        <v>0</v>
      </c>
      <c r="AD192" s="18">
        <f>Design!$I$22</f>
        <v>10</v>
      </c>
      <c r="AE192" s="18">
        <f t="shared" si="249"/>
        <v>1.0513316573017373</v>
      </c>
      <c r="AF192" s="18">
        <f t="shared" si="250"/>
        <v>196</v>
      </c>
      <c r="AG192" s="18">
        <f t="shared" si="251"/>
        <v>1.0513316573017373</v>
      </c>
      <c r="AH192" s="18">
        <f t="shared" si="252"/>
        <v>206</v>
      </c>
      <c r="AI192" s="18">
        <v>0</v>
      </c>
      <c r="AJ192" s="18" t="str">
        <f t="shared" si="224"/>
        <v>N/A</v>
      </c>
      <c r="AK192" s="18">
        <f t="shared" si="253"/>
        <v>-0.10513316573017373</v>
      </c>
      <c r="AL192" s="16">
        <f t="shared" si="254"/>
        <v>21.657432140415789</v>
      </c>
      <c r="AM192" s="17">
        <f>(Design!$N$68-'Area A'!AL192)/'Area A'!AK192</f>
        <v>182.22063425335924</v>
      </c>
      <c r="AN192" s="18">
        <v>0</v>
      </c>
      <c r="AO192" s="18">
        <v>0</v>
      </c>
      <c r="AP192" s="18">
        <f t="shared" si="255"/>
        <v>182.22063425335924</v>
      </c>
      <c r="AQ192" s="18">
        <f t="shared" si="225"/>
        <v>196</v>
      </c>
      <c r="AR192" s="18">
        <f>Design!$N$68</f>
        <v>2.5</v>
      </c>
      <c r="AS192" s="18">
        <f t="shared" si="256"/>
        <v>206</v>
      </c>
      <c r="AT192" s="18">
        <v>0</v>
      </c>
      <c r="AU192" s="16">
        <f t="shared" si="226"/>
        <v>15450</v>
      </c>
      <c r="AV192" s="19" t="str">
        <f t="shared" si="227"/>
        <v>N/A</v>
      </c>
      <c r="AW192" s="68">
        <f t="shared" si="257"/>
        <v>196</v>
      </c>
      <c r="AX192" s="18">
        <f>'Ohio Intensities'!J192</f>
        <v>0.71988761885511343</v>
      </c>
      <c r="AY192" s="17">
        <f>Design!$I$24*'Area A'!AX192*Design!$I$23</f>
        <v>1.2382067044307958</v>
      </c>
      <c r="AZ192" s="18">
        <v>0</v>
      </c>
      <c r="BA192" s="18">
        <v>0</v>
      </c>
      <c r="BB192" s="18">
        <f>Design!$I$22</f>
        <v>10</v>
      </c>
      <c r="BC192" s="18">
        <f t="shared" si="258"/>
        <v>1.2382067044307958</v>
      </c>
      <c r="BD192" s="18">
        <f t="shared" si="259"/>
        <v>196</v>
      </c>
      <c r="BE192" s="18">
        <f t="shared" si="260"/>
        <v>1.2382067044307958</v>
      </c>
      <c r="BF192" s="18">
        <f t="shared" si="261"/>
        <v>206</v>
      </c>
      <c r="BG192" s="18">
        <v>0</v>
      </c>
      <c r="BH192" s="18" t="str">
        <f t="shared" si="228"/>
        <v>N/A</v>
      </c>
      <c r="BI192" s="18">
        <f t="shared" si="262"/>
        <v>-0.12382067044307958</v>
      </c>
      <c r="BJ192" s="16">
        <f t="shared" si="263"/>
        <v>25.507058111274393</v>
      </c>
      <c r="BK192" s="17">
        <f>(Design!$N$69-'Area A'!BJ192)/'Area A'!BI192</f>
        <v>182.98284147710098</v>
      </c>
      <c r="BL192" s="18">
        <v>0</v>
      </c>
      <c r="BM192" s="18">
        <v>0</v>
      </c>
      <c r="BN192" s="18">
        <f t="shared" si="264"/>
        <v>182.98284147710098</v>
      </c>
      <c r="BO192" s="18">
        <f t="shared" si="229"/>
        <v>196</v>
      </c>
      <c r="BP192" s="18">
        <f>Design!$N$69</f>
        <v>2.85</v>
      </c>
      <c r="BQ192" s="18">
        <f t="shared" si="265"/>
        <v>206</v>
      </c>
      <c r="BR192" s="18">
        <v>0</v>
      </c>
      <c r="BS192" s="16">
        <f t="shared" si="266"/>
        <v>17613</v>
      </c>
      <c r="BT192" s="19" t="str">
        <f t="shared" si="230"/>
        <v>N/A</v>
      </c>
      <c r="BU192" s="68">
        <f t="shared" si="267"/>
        <v>196</v>
      </c>
      <c r="BV192" s="18">
        <f>'Ohio Intensities'!N192</f>
        <v>0.88054695072969191</v>
      </c>
      <c r="BW192" s="17">
        <f>Design!$I$24*'Area A'!BV192*Design!$I$23</f>
        <v>1.5145407552550711</v>
      </c>
      <c r="BX192" s="18">
        <v>0</v>
      </c>
      <c r="BY192" s="18">
        <v>0</v>
      </c>
      <c r="BZ192" s="18">
        <f>Design!$I$22</f>
        <v>10</v>
      </c>
      <c r="CA192" s="18">
        <f t="shared" si="268"/>
        <v>1.5145407552550711</v>
      </c>
      <c r="CB192" s="18">
        <f t="shared" si="269"/>
        <v>196</v>
      </c>
      <c r="CC192" s="18">
        <f t="shared" si="270"/>
        <v>1.5145407552550711</v>
      </c>
      <c r="CD192" s="18">
        <f t="shared" si="271"/>
        <v>206</v>
      </c>
      <c r="CE192" s="18">
        <v>0</v>
      </c>
      <c r="CF192" s="18" t="str">
        <f t="shared" si="231"/>
        <v>N/A</v>
      </c>
      <c r="CG192" s="18">
        <f t="shared" si="272"/>
        <v>-0.1514540755255071</v>
      </c>
      <c r="CH192" s="16">
        <f t="shared" si="273"/>
        <v>31.199539558254465</v>
      </c>
      <c r="CI192" s="17">
        <f>(Design!$N$70-'Area A'!CH192)/'Area A'!CG192</f>
        <v>187.18241460250425</v>
      </c>
      <c r="CJ192" s="18">
        <v>0</v>
      </c>
      <c r="CK192" s="18">
        <v>0</v>
      </c>
      <c r="CL192" s="18">
        <f t="shared" si="274"/>
        <v>187.18241460250425</v>
      </c>
      <c r="CM192" s="18">
        <f t="shared" si="232"/>
        <v>196</v>
      </c>
      <c r="CN192" s="18">
        <f>Design!$N$70</f>
        <v>2.85</v>
      </c>
      <c r="CO192" s="18">
        <f t="shared" si="275"/>
        <v>206</v>
      </c>
      <c r="CP192" s="18">
        <v>0</v>
      </c>
      <c r="CQ192" s="16">
        <f t="shared" si="276"/>
        <v>17613</v>
      </c>
      <c r="CR192" s="19" t="str">
        <f t="shared" si="233"/>
        <v>N/A</v>
      </c>
      <c r="CS192" s="68">
        <f t="shared" si="277"/>
        <v>196</v>
      </c>
      <c r="CT192" s="18">
        <f>'Ohio Intensities'!R192</f>
        <v>1.0160151752503424</v>
      </c>
      <c r="CU192" s="17">
        <f>Design!$I$24*'Area A'!CT192*Design!$I$23</f>
        <v>1.74754610143059</v>
      </c>
      <c r="CV192" s="18">
        <v>0</v>
      </c>
      <c r="CW192" s="18">
        <v>0</v>
      </c>
      <c r="CX192" s="18">
        <f>Design!$I$22</f>
        <v>10</v>
      </c>
      <c r="CY192" s="18">
        <f t="shared" si="278"/>
        <v>1.74754610143059</v>
      </c>
      <c r="CZ192" s="18">
        <f t="shared" si="279"/>
        <v>196</v>
      </c>
      <c r="DA192" s="18">
        <f t="shared" si="280"/>
        <v>1.74754610143059</v>
      </c>
      <c r="DB192" s="18">
        <f t="shared" si="281"/>
        <v>206</v>
      </c>
      <c r="DC192" s="18">
        <v>0</v>
      </c>
      <c r="DD192" s="18" t="str">
        <f t="shared" si="234"/>
        <v>N/A</v>
      </c>
      <c r="DE192" s="18">
        <f t="shared" si="282"/>
        <v>-0.17475461014305899</v>
      </c>
      <c r="DF192" s="16">
        <f t="shared" si="283"/>
        <v>35.999449689470154</v>
      </c>
      <c r="DG192" s="17">
        <f>(Design!$N$71-'Area A'!DF192)/'Area A'!DE192</f>
        <v>189.69141736709028</v>
      </c>
      <c r="DH192" s="18">
        <v>0</v>
      </c>
      <c r="DI192" s="18">
        <v>0</v>
      </c>
      <c r="DJ192" s="18">
        <f t="shared" si="284"/>
        <v>189.69141736709028</v>
      </c>
      <c r="DK192" s="18">
        <f t="shared" si="235"/>
        <v>196</v>
      </c>
      <c r="DL192" s="18">
        <f>Design!$N$71</f>
        <v>2.85</v>
      </c>
      <c r="DM192" s="18">
        <f t="shared" si="285"/>
        <v>206</v>
      </c>
      <c r="DN192" s="18">
        <v>0</v>
      </c>
      <c r="DO192" s="16">
        <f t="shared" si="286"/>
        <v>17613</v>
      </c>
      <c r="DP192" s="19" t="str">
        <f t="shared" si="236"/>
        <v>N/A</v>
      </c>
      <c r="DQ192" s="68">
        <f t="shared" si="287"/>
        <v>196</v>
      </c>
      <c r="DR192" s="18">
        <f>'Ohio Intensities'!V192</f>
        <v>1.1588732022694208</v>
      </c>
      <c r="DS192" s="17">
        <f>Design!$I$24*'Area A'!DR192*Design!$I$23</f>
        <v>1.9932619079034051</v>
      </c>
      <c r="DT192" s="18">
        <v>0</v>
      </c>
      <c r="DU192" s="18">
        <v>0</v>
      </c>
      <c r="DV192" s="18">
        <f>Design!$I$22</f>
        <v>10</v>
      </c>
      <c r="DW192" s="18">
        <f t="shared" si="288"/>
        <v>1.9932619079034051</v>
      </c>
      <c r="DX192" s="18">
        <f t="shared" si="289"/>
        <v>196</v>
      </c>
      <c r="DY192" s="18">
        <f t="shared" si="290"/>
        <v>1.9932619079034051</v>
      </c>
      <c r="DZ192" s="18">
        <f t="shared" si="291"/>
        <v>206</v>
      </c>
      <c r="EA192" s="18">
        <v>0</v>
      </c>
      <c r="EB192" s="18" t="str">
        <f t="shared" si="237"/>
        <v>N/A</v>
      </c>
      <c r="EC192" s="18">
        <f t="shared" si="292"/>
        <v>-0.1993261907903405</v>
      </c>
      <c r="ED192" s="16">
        <f t="shared" si="293"/>
        <v>41.061195302810141</v>
      </c>
      <c r="EE192" s="17">
        <f>(Design!$N$72-'Area A'!ED192)/'Area A'!EC192</f>
        <v>191.70182880283028</v>
      </c>
      <c r="EF192" s="18">
        <v>0</v>
      </c>
      <c r="EG192" s="18">
        <v>0</v>
      </c>
      <c r="EH192" s="18">
        <f t="shared" si="294"/>
        <v>191.70182880283028</v>
      </c>
      <c r="EI192" s="18">
        <f t="shared" si="238"/>
        <v>196</v>
      </c>
      <c r="EJ192" s="18">
        <f>Design!$N$72</f>
        <v>2.85</v>
      </c>
      <c r="EK192" s="18">
        <f t="shared" si="295"/>
        <v>206</v>
      </c>
      <c r="EL192" s="18">
        <v>0</v>
      </c>
      <c r="EM192" s="16">
        <f t="shared" si="296"/>
        <v>17613</v>
      </c>
      <c r="EN192" s="19" t="str">
        <f t="shared" si="239"/>
        <v>N/A</v>
      </c>
      <c r="EO192" s="19">
        <f t="shared" si="297"/>
        <v>196</v>
      </c>
    </row>
    <row r="193" spans="1:147" x14ac:dyDescent="0.25">
      <c r="A193" s="68">
        <f t="shared" si="159"/>
        <v>197</v>
      </c>
      <c r="B193" s="18">
        <f>'Ohio Intensities'!B193</f>
        <v>0.4752034688310911</v>
      </c>
      <c r="C193" s="17">
        <f>Design!$I$24*'Area A'!B193*Design!$I$23</f>
        <v>0.81734996638947721</v>
      </c>
      <c r="D193" s="18">
        <v>0</v>
      </c>
      <c r="E193" s="18">
        <v>0</v>
      </c>
      <c r="F193" s="18">
        <f>Design!$I$22</f>
        <v>10</v>
      </c>
      <c r="G193" s="18">
        <f t="shared" si="242"/>
        <v>0.81734996638947721</v>
      </c>
      <c r="H193" s="18">
        <f t="shared" si="243"/>
        <v>197</v>
      </c>
      <c r="I193" s="18">
        <f t="shared" si="244"/>
        <v>0.81734996638947721</v>
      </c>
      <c r="J193" s="18">
        <f t="shared" si="245"/>
        <v>207</v>
      </c>
      <c r="K193" s="18">
        <v>0</v>
      </c>
      <c r="L193" s="18" t="str">
        <f t="shared" si="220"/>
        <v>N/A</v>
      </c>
      <c r="M193" s="18">
        <f t="shared" si="246"/>
        <v>-8.1734996638947718E-2</v>
      </c>
      <c r="N193" s="16">
        <f t="shared" si="247"/>
        <v>16.919144304262179</v>
      </c>
      <c r="O193" s="17">
        <f>(Design!$N$67-'Area A'!N193)/'Area A'!M193</f>
        <v>181.91894434087308</v>
      </c>
      <c r="P193" s="18">
        <v>0</v>
      </c>
      <c r="Q193" s="18">
        <v>0</v>
      </c>
      <c r="R193" s="18">
        <f t="shared" si="248"/>
        <v>181.91894434087308</v>
      </c>
      <c r="S193" s="18">
        <f t="shared" si="221"/>
        <v>197</v>
      </c>
      <c r="T193" s="18">
        <f>Design!$N$67</f>
        <v>2.0499999999999998</v>
      </c>
      <c r="U193" s="18">
        <f t="shared" si="240"/>
        <v>207</v>
      </c>
      <c r="V193" s="18">
        <v>0</v>
      </c>
      <c r="W193" s="16">
        <f t="shared" si="222"/>
        <v>12730.499999999998</v>
      </c>
      <c r="X193" s="19" t="str">
        <f t="shared" si="223"/>
        <v>N/A</v>
      </c>
      <c r="Y193" s="68">
        <f t="shared" si="241"/>
        <v>197</v>
      </c>
      <c r="Z193" s="18">
        <f>'Ohio Intensities'!F193</f>
        <v>0.60872859014343661</v>
      </c>
      <c r="AA193" s="17">
        <f>Design!$I$24*'Area A'!Z193*Design!$I$23</f>
        <v>1.0470131750467115</v>
      </c>
      <c r="AB193" s="18">
        <v>0</v>
      </c>
      <c r="AC193" s="18">
        <v>0</v>
      </c>
      <c r="AD193" s="18">
        <f>Design!$I$22</f>
        <v>10</v>
      </c>
      <c r="AE193" s="18">
        <f t="shared" si="249"/>
        <v>1.0470131750467115</v>
      </c>
      <c r="AF193" s="18">
        <f t="shared" si="250"/>
        <v>197</v>
      </c>
      <c r="AG193" s="18">
        <f t="shared" si="251"/>
        <v>1.0470131750467115</v>
      </c>
      <c r="AH193" s="18">
        <f t="shared" si="252"/>
        <v>207</v>
      </c>
      <c r="AI193" s="18">
        <v>0</v>
      </c>
      <c r="AJ193" s="18" t="str">
        <f t="shared" si="224"/>
        <v>N/A</v>
      </c>
      <c r="AK193" s="18">
        <f t="shared" si="253"/>
        <v>-0.10470131750467115</v>
      </c>
      <c r="AL193" s="16">
        <f t="shared" si="254"/>
        <v>21.67317272346693</v>
      </c>
      <c r="AM193" s="17">
        <f>(Design!$N$68-'Area A'!AL193)/'Area A'!AK193</f>
        <v>183.12255452383909</v>
      </c>
      <c r="AN193" s="18">
        <v>0</v>
      </c>
      <c r="AO193" s="18">
        <v>0</v>
      </c>
      <c r="AP193" s="18">
        <f t="shared" si="255"/>
        <v>183.12255452383909</v>
      </c>
      <c r="AQ193" s="18">
        <f t="shared" si="225"/>
        <v>197</v>
      </c>
      <c r="AR193" s="18">
        <f>Design!$N$68</f>
        <v>2.5</v>
      </c>
      <c r="AS193" s="18">
        <f t="shared" si="256"/>
        <v>207</v>
      </c>
      <c r="AT193" s="18">
        <v>0</v>
      </c>
      <c r="AU193" s="16">
        <f t="shared" si="226"/>
        <v>15525</v>
      </c>
      <c r="AV193" s="19" t="str">
        <f t="shared" si="227"/>
        <v>N/A</v>
      </c>
      <c r="AW193" s="68">
        <f t="shared" si="257"/>
        <v>197</v>
      </c>
      <c r="AX193" s="18">
        <f>'Ohio Intensities'!J193</f>
        <v>0.71697234951811106</v>
      </c>
      <c r="AY193" s="17">
        <f>Design!$I$24*'Area A'!AX193*Design!$I$23</f>
        <v>1.2331924411711519</v>
      </c>
      <c r="AZ193" s="18">
        <v>0</v>
      </c>
      <c r="BA193" s="18">
        <v>0</v>
      </c>
      <c r="BB193" s="18">
        <f>Design!$I$22</f>
        <v>10</v>
      </c>
      <c r="BC193" s="18">
        <f t="shared" si="258"/>
        <v>1.2331924411711519</v>
      </c>
      <c r="BD193" s="18">
        <f t="shared" si="259"/>
        <v>197</v>
      </c>
      <c r="BE193" s="18">
        <f t="shared" si="260"/>
        <v>1.2331924411711519</v>
      </c>
      <c r="BF193" s="18">
        <f t="shared" si="261"/>
        <v>207</v>
      </c>
      <c r="BG193" s="18">
        <v>0</v>
      </c>
      <c r="BH193" s="18" t="str">
        <f t="shared" si="228"/>
        <v>N/A</v>
      </c>
      <c r="BI193" s="18">
        <f t="shared" si="262"/>
        <v>-0.12331924411711519</v>
      </c>
      <c r="BJ193" s="16">
        <f t="shared" si="263"/>
        <v>25.527083532242845</v>
      </c>
      <c r="BK193" s="17">
        <f>(Design!$N$69-'Area A'!BJ193)/'Area A'!BI193</f>
        <v>183.88925179193134</v>
      </c>
      <c r="BL193" s="18">
        <v>0</v>
      </c>
      <c r="BM193" s="18">
        <v>0</v>
      </c>
      <c r="BN193" s="18">
        <f t="shared" si="264"/>
        <v>183.88925179193134</v>
      </c>
      <c r="BO193" s="18">
        <f t="shared" si="229"/>
        <v>197</v>
      </c>
      <c r="BP193" s="18">
        <f>Design!$N$69</f>
        <v>2.85</v>
      </c>
      <c r="BQ193" s="18">
        <f t="shared" si="265"/>
        <v>207</v>
      </c>
      <c r="BR193" s="18">
        <v>0</v>
      </c>
      <c r="BS193" s="16">
        <f t="shared" si="266"/>
        <v>17698.5</v>
      </c>
      <c r="BT193" s="19" t="str">
        <f t="shared" si="230"/>
        <v>N/A</v>
      </c>
      <c r="BU193" s="68">
        <f t="shared" si="267"/>
        <v>197</v>
      </c>
      <c r="BV193" s="18">
        <f>'Ohio Intensities'!N193</f>
        <v>0.87711210148711938</v>
      </c>
      <c r="BW193" s="17">
        <f>Design!$I$24*'Area A'!BV193*Design!$I$23</f>
        <v>1.5086328145578463</v>
      </c>
      <c r="BX193" s="18">
        <v>0</v>
      </c>
      <c r="BY193" s="18">
        <v>0</v>
      </c>
      <c r="BZ193" s="18">
        <f>Design!$I$22</f>
        <v>10</v>
      </c>
      <c r="CA193" s="18">
        <f t="shared" si="268"/>
        <v>1.5086328145578463</v>
      </c>
      <c r="CB193" s="18">
        <f t="shared" si="269"/>
        <v>197</v>
      </c>
      <c r="CC193" s="18">
        <f t="shared" si="270"/>
        <v>1.5086328145578463</v>
      </c>
      <c r="CD193" s="18">
        <f t="shared" si="271"/>
        <v>207</v>
      </c>
      <c r="CE193" s="18">
        <v>0</v>
      </c>
      <c r="CF193" s="18" t="str">
        <f t="shared" si="231"/>
        <v>N/A</v>
      </c>
      <c r="CG193" s="18">
        <f t="shared" si="272"/>
        <v>-0.15086328145578462</v>
      </c>
      <c r="CH193" s="16">
        <f t="shared" si="273"/>
        <v>31.228699261347415</v>
      </c>
      <c r="CI193" s="17">
        <f>(Design!$N$70-'Area A'!CH193)/'Area A'!CG193</f>
        <v>188.10872325924259</v>
      </c>
      <c r="CJ193" s="18">
        <v>0</v>
      </c>
      <c r="CK193" s="18">
        <v>0</v>
      </c>
      <c r="CL193" s="18">
        <f t="shared" si="274"/>
        <v>188.10872325924259</v>
      </c>
      <c r="CM193" s="18">
        <f t="shared" si="232"/>
        <v>197</v>
      </c>
      <c r="CN193" s="18">
        <f>Design!$N$70</f>
        <v>2.85</v>
      </c>
      <c r="CO193" s="18">
        <f t="shared" si="275"/>
        <v>207</v>
      </c>
      <c r="CP193" s="18">
        <v>0</v>
      </c>
      <c r="CQ193" s="16">
        <f t="shared" si="276"/>
        <v>17698.5</v>
      </c>
      <c r="CR193" s="19" t="str">
        <f t="shared" si="233"/>
        <v>N/A</v>
      </c>
      <c r="CS193" s="68">
        <f t="shared" si="277"/>
        <v>197</v>
      </c>
      <c r="CT193" s="18">
        <f>'Ohio Intensities'!R193</f>
        <v>1.0121887418159741</v>
      </c>
      <c r="CU193" s="17">
        <f>Design!$I$24*'Area A'!CT193*Design!$I$23</f>
        <v>1.7409646359234765</v>
      </c>
      <c r="CV193" s="18">
        <v>0</v>
      </c>
      <c r="CW193" s="18">
        <v>0</v>
      </c>
      <c r="CX193" s="18">
        <f>Design!$I$22</f>
        <v>10</v>
      </c>
      <c r="CY193" s="18">
        <f t="shared" si="278"/>
        <v>1.7409646359234765</v>
      </c>
      <c r="CZ193" s="18">
        <f t="shared" si="279"/>
        <v>197</v>
      </c>
      <c r="DA193" s="18">
        <f t="shared" si="280"/>
        <v>1.7409646359234765</v>
      </c>
      <c r="DB193" s="18">
        <f t="shared" si="281"/>
        <v>207</v>
      </c>
      <c r="DC193" s="18">
        <v>0</v>
      </c>
      <c r="DD193" s="18" t="str">
        <f t="shared" si="234"/>
        <v>N/A</v>
      </c>
      <c r="DE193" s="18">
        <f t="shared" si="282"/>
        <v>-0.17409646359234765</v>
      </c>
      <c r="DF193" s="16">
        <f t="shared" si="283"/>
        <v>36.037967963615962</v>
      </c>
      <c r="DG193" s="17">
        <f>(Design!$N$71-'Area A'!DF193)/'Area A'!DE193</f>
        <v>190.62976512450382</v>
      </c>
      <c r="DH193" s="18">
        <v>0</v>
      </c>
      <c r="DI193" s="18">
        <v>0</v>
      </c>
      <c r="DJ193" s="18">
        <f t="shared" si="284"/>
        <v>190.62976512450382</v>
      </c>
      <c r="DK193" s="18">
        <f t="shared" si="235"/>
        <v>197</v>
      </c>
      <c r="DL193" s="18">
        <f>Design!$N$71</f>
        <v>2.85</v>
      </c>
      <c r="DM193" s="18">
        <f t="shared" si="285"/>
        <v>207</v>
      </c>
      <c r="DN193" s="18">
        <v>0</v>
      </c>
      <c r="DO193" s="16">
        <f t="shared" si="286"/>
        <v>17698.499999999996</v>
      </c>
      <c r="DP193" s="19" t="str">
        <f t="shared" si="236"/>
        <v>N/A</v>
      </c>
      <c r="DQ193" s="68">
        <f t="shared" si="287"/>
        <v>197</v>
      </c>
      <c r="DR193" s="18">
        <f>'Ohio Intensities'!V193</f>
        <v>1.1546596630320589</v>
      </c>
      <c r="DS193" s="17">
        <f>Design!$I$24*'Area A'!DR193*Design!$I$23</f>
        <v>1.9860146204151425</v>
      </c>
      <c r="DT193" s="18">
        <v>0</v>
      </c>
      <c r="DU193" s="18">
        <v>0</v>
      </c>
      <c r="DV193" s="18">
        <f>Design!$I$22</f>
        <v>10</v>
      </c>
      <c r="DW193" s="18">
        <f t="shared" si="288"/>
        <v>1.9860146204151425</v>
      </c>
      <c r="DX193" s="18">
        <f t="shared" si="289"/>
        <v>197</v>
      </c>
      <c r="DY193" s="18">
        <f t="shared" si="290"/>
        <v>1.9860146204151425</v>
      </c>
      <c r="DZ193" s="18">
        <f t="shared" si="291"/>
        <v>207</v>
      </c>
      <c r="EA193" s="18">
        <v>0</v>
      </c>
      <c r="EB193" s="18" t="str">
        <f t="shared" si="237"/>
        <v>N/A</v>
      </c>
      <c r="EC193" s="18">
        <f t="shared" si="292"/>
        <v>-0.19860146204151424</v>
      </c>
      <c r="ED193" s="16">
        <f t="shared" si="293"/>
        <v>41.110502642593445</v>
      </c>
      <c r="EE193" s="17">
        <f>(Design!$N$72-'Area A'!ED193)/'Area A'!EC193</f>
        <v>192.64965247131835</v>
      </c>
      <c r="EF193" s="18">
        <v>0</v>
      </c>
      <c r="EG193" s="18">
        <v>0</v>
      </c>
      <c r="EH193" s="18">
        <f t="shared" si="294"/>
        <v>192.64965247131835</v>
      </c>
      <c r="EI193" s="18">
        <f t="shared" si="238"/>
        <v>197</v>
      </c>
      <c r="EJ193" s="18">
        <f>Design!$N$72</f>
        <v>2.85</v>
      </c>
      <c r="EK193" s="18">
        <f t="shared" si="295"/>
        <v>207</v>
      </c>
      <c r="EL193" s="18">
        <v>0</v>
      </c>
      <c r="EM193" s="16">
        <f t="shared" si="296"/>
        <v>17698.5</v>
      </c>
      <c r="EN193" s="19" t="str">
        <f t="shared" si="239"/>
        <v>N/A</v>
      </c>
      <c r="EO193" s="19">
        <f t="shared" si="297"/>
        <v>197</v>
      </c>
    </row>
    <row r="194" spans="1:147" x14ac:dyDescent="0.25">
      <c r="A194" s="68">
        <f t="shared" si="159"/>
        <v>198</v>
      </c>
      <c r="B194" s="18">
        <f>'Ohio Intensities'!B194</f>
        <v>0.47323081636544334</v>
      </c>
      <c r="C194" s="17">
        <f>Design!$I$24*'Area A'!B194*Design!$I$23</f>
        <v>0.81395700414856309</v>
      </c>
      <c r="D194" s="18">
        <v>0</v>
      </c>
      <c r="E194" s="18">
        <v>0</v>
      </c>
      <c r="F194" s="18">
        <f>Design!$I$22</f>
        <v>10</v>
      </c>
      <c r="G194" s="18">
        <f t="shared" si="242"/>
        <v>0.81395700414856309</v>
      </c>
      <c r="H194" s="18">
        <f t="shared" si="243"/>
        <v>198</v>
      </c>
      <c r="I194" s="18">
        <f t="shared" si="244"/>
        <v>0.81395700414856309</v>
      </c>
      <c r="J194" s="18">
        <f t="shared" si="245"/>
        <v>208</v>
      </c>
      <c r="K194" s="18">
        <v>0</v>
      </c>
      <c r="L194" s="18" t="str">
        <f t="shared" si="220"/>
        <v>N/A</v>
      </c>
      <c r="M194" s="18">
        <f t="shared" si="246"/>
        <v>-8.1395700414856303E-2</v>
      </c>
      <c r="N194" s="16">
        <f t="shared" si="247"/>
        <v>16.930305686290112</v>
      </c>
      <c r="O194" s="17">
        <f>(Design!$N$67-'Area A'!N194)/'Area A'!M194</f>
        <v>182.81439450054987</v>
      </c>
      <c r="P194" s="18">
        <v>0</v>
      </c>
      <c r="Q194" s="18">
        <v>0</v>
      </c>
      <c r="R194" s="18">
        <f t="shared" si="248"/>
        <v>182.81439450054987</v>
      </c>
      <c r="S194" s="18">
        <f t="shared" si="221"/>
        <v>198</v>
      </c>
      <c r="T194" s="18">
        <f>Design!$N$67</f>
        <v>2.0499999999999998</v>
      </c>
      <c r="U194" s="18">
        <f t="shared" si="240"/>
        <v>208</v>
      </c>
      <c r="V194" s="18">
        <v>0</v>
      </c>
      <c r="W194" s="16">
        <f t="shared" si="222"/>
        <v>12792</v>
      </c>
      <c r="X194" s="19" t="str">
        <f t="shared" si="223"/>
        <v>N/A</v>
      </c>
      <c r="Y194" s="68">
        <f t="shared" si="241"/>
        <v>198</v>
      </c>
      <c r="Z194" s="18">
        <f>'Ohio Intensities'!F194</f>
        <v>0.60624016904919165</v>
      </c>
      <c r="AA194" s="17">
        <f>Design!$I$24*'Area A'!Z194*Design!$I$23</f>
        <v>1.0427330907646102</v>
      </c>
      <c r="AB194" s="18">
        <v>0</v>
      </c>
      <c r="AC194" s="18">
        <v>0</v>
      </c>
      <c r="AD194" s="18">
        <f>Design!$I$22</f>
        <v>10</v>
      </c>
      <c r="AE194" s="18">
        <f t="shared" si="249"/>
        <v>1.0427330907646102</v>
      </c>
      <c r="AF194" s="18">
        <f t="shared" si="250"/>
        <v>198</v>
      </c>
      <c r="AG194" s="18">
        <f t="shared" si="251"/>
        <v>1.0427330907646102</v>
      </c>
      <c r="AH194" s="18">
        <f t="shared" si="252"/>
        <v>208</v>
      </c>
      <c r="AI194" s="18">
        <v>0</v>
      </c>
      <c r="AJ194" s="18" t="str">
        <f t="shared" si="224"/>
        <v>N/A</v>
      </c>
      <c r="AK194" s="18">
        <f t="shared" si="253"/>
        <v>-0.10427330907646101</v>
      </c>
      <c r="AL194" s="16">
        <f t="shared" si="254"/>
        <v>21.688848287903891</v>
      </c>
      <c r="AM194" s="17">
        <f>(Design!$N$68-'Area A'!AL194)/'Area A'!AK194</f>
        <v>184.02454528256303</v>
      </c>
      <c r="AN194" s="18">
        <v>0</v>
      </c>
      <c r="AO194" s="18">
        <v>0</v>
      </c>
      <c r="AP194" s="18">
        <f t="shared" si="255"/>
        <v>184.02454528256303</v>
      </c>
      <c r="AQ194" s="18">
        <f t="shared" si="225"/>
        <v>198</v>
      </c>
      <c r="AR194" s="18">
        <f>Design!$N$68</f>
        <v>2.5</v>
      </c>
      <c r="AS194" s="18">
        <f t="shared" si="256"/>
        <v>208</v>
      </c>
      <c r="AT194" s="18">
        <v>0</v>
      </c>
      <c r="AU194" s="16">
        <f t="shared" si="226"/>
        <v>15600</v>
      </c>
      <c r="AV194" s="19" t="str">
        <f t="shared" si="227"/>
        <v>N/A</v>
      </c>
      <c r="AW194" s="68">
        <f t="shared" si="257"/>
        <v>198</v>
      </c>
      <c r="AX194" s="18">
        <f>'Ohio Intensities'!J194</f>
        <v>0.71408278334519015</v>
      </c>
      <c r="AY194" s="17">
        <f>Design!$I$24*'Area A'!AX194*Design!$I$23</f>
        <v>1.2282223873537279</v>
      </c>
      <c r="AZ194" s="18">
        <v>0</v>
      </c>
      <c r="BA194" s="18">
        <v>0</v>
      </c>
      <c r="BB194" s="18">
        <f>Design!$I$22</f>
        <v>10</v>
      </c>
      <c r="BC194" s="18">
        <f t="shared" si="258"/>
        <v>1.2282223873537279</v>
      </c>
      <c r="BD194" s="18">
        <f t="shared" si="259"/>
        <v>198</v>
      </c>
      <c r="BE194" s="18">
        <f t="shared" si="260"/>
        <v>1.2282223873537279</v>
      </c>
      <c r="BF194" s="18">
        <f t="shared" si="261"/>
        <v>208</v>
      </c>
      <c r="BG194" s="18">
        <v>0</v>
      </c>
      <c r="BH194" s="18" t="str">
        <f t="shared" si="228"/>
        <v>N/A</v>
      </c>
      <c r="BI194" s="18">
        <f t="shared" si="262"/>
        <v>-0.12282223873537279</v>
      </c>
      <c r="BJ194" s="16">
        <f t="shared" si="263"/>
        <v>25.54702565695754</v>
      </c>
      <c r="BK194" s="17">
        <f>(Design!$N$69-'Area A'!BJ194)/'Area A'!BI194</f>
        <v>184.79573317222722</v>
      </c>
      <c r="BL194" s="18">
        <v>0</v>
      </c>
      <c r="BM194" s="18">
        <v>0</v>
      </c>
      <c r="BN194" s="18">
        <f t="shared" si="264"/>
        <v>184.79573317222722</v>
      </c>
      <c r="BO194" s="18">
        <f t="shared" si="229"/>
        <v>198</v>
      </c>
      <c r="BP194" s="18">
        <f>Design!$N$69</f>
        <v>2.85</v>
      </c>
      <c r="BQ194" s="18">
        <f t="shared" si="265"/>
        <v>208</v>
      </c>
      <c r="BR194" s="18">
        <v>0</v>
      </c>
      <c r="BS194" s="16">
        <f t="shared" si="266"/>
        <v>17784</v>
      </c>
      <c r="BT194" s="19" t="str">
        <f t="shared" si="230"/>
        <v>N/A</v>
      </c>
      <c r="BU194" s="68">
        <f t="shared" si="267"/>
        <v>198</v>
      </c>
      <c r="BV194" s="18">
        <f>'Ohio Intensities'!N194</f>
        <v>0.87370702895371077</v>
      </c>
      <c r="BW194" s="17">
        <f>Design!$I$24*'Area A'!BV194*Design!$I$23</f>
        <v>1.5027760898003835</v>
      </c>
      <c r="BX194" s="18">
        <v>0</v>
      </c>
      <c r="BY194" s="18">
        <v>0</v>
      </c>
      <c r="BZ194" s="18">
        <f>Design!$I$22</f>
        <v>10</v>
      </c>
      <c r="CA194" s="18">
        <f t="shared" si="268"/>
        <v>1.5027760898003835</v>
      </c>
      <c r="CB194" s="18">
        <f t="shared" si="269"/>
        <v>198</v>
      </c>
      <c r="CC194" s="18">
        <f t="shared" si="270"/>
        <v>1.5027760898003835</v>
      </c>
      <c r="CD194" s="18">
        <f t="shared" si="271"/>
        <v>208</v>
      </c>
      <c r="CE194" s="18">
        <v>0</v>
      </c>
      <c r="CF194" s="18" t="str">
        <f t="shared" si="231"/>
        <v>N/A</v>
      </c>
      <c r="CG194" s="18">
        <f t="shared" si="272"/>
        <v>-0.15027760898003834</v>
      </c>
      <c r="CH194" s="16">
        <f t="shared" si="273"/>
        <v>31.257742667847975</v>
      </c>
      <c r="CI194" s="17">
        <f>(Design!$N$70-'Area A'!CH194)/'Area A'!CG194</f>
        <v>189.03509884577301</v>
      </c>
      <c r="CJ194" s="18">
        <v>0</v>
      </c>
      <c r="CK194" s="18">
        <v>0</v>
      </c>
      <c r="CL194" s="18">
        <f t="shared" si="274"/>
        <v>189.03509884577301</v>
      </c>
      <c r="CM194" s="18">
        <f t="shared" si="232"/>
        <v>198</v>
      </c>
      <c r="CN194" s="18">
        <f>Design!$N$70</f>
        <v>2.85</v>
      </c>
      <c r="CO194" s="18">
        <f t="shared" si="275"/>
        <v>208</v>
      </c>
      <c r="CP194" s="18">
        <v>0</v>
      </c>
      <c r="CQ194" s="16">
        <f t="shared" si="276"/>
        <v>17784</v>
      </c>
      <c r="CR194" s="19" t="str">
        <f t="shared" si="233"/>
        <v>N/A</v>
      </c>
      <c r="CS194" s="68">
        <f t="shared" si="277"/>
        <v>198</v>
      </c>
      <c r="CT194" s="18">
        <f>'Ohio Intensities'!R194</f>
        <v>1.0083949899366726</v>
      </c>
      <c r="CU194" s="17">
        <f>Design!$I$24*'Area A'!CT194*Design!$I$23</f>
        <v>1.734439382691078</v>
      </c>
      <c r="CV194" s="18">
        <v>0</v>
      </c>
      <c r="CW194" s="18">
        <v>0</v>
      </c>
      <c r="CX194" s="18">
        <f>Design!$I$22</f>
        <v>10</v>
      </c>
      <c r="CY194" s="18">
        <f t="shared" si="278"/>
        <v>1.734439382691078</v>
      </c>
      <c r="CZ194" s="18">
        <f t="shared" si="279"/>
        <v>198</v>
      </c>
      <c r="DA194" s="18">
        <f t="shared" si="280"/>
        <v>1.734439382691078</v>
      </c>
      <c r="DB194" s="18">
        <f t="shared" si="281"/>
        <v>208</v>
      </c>
      <c r="DC194" s="18">
        <v>0</v>
      </c>
      <c r="DD194" s="18" t="str">
        <f t="shared" si="234"/>
        <v>N/A</v>
      </c>
      <c r="DE194" s="18">
        <f t="shared" si="282"/>
        <v>-0.17344393826910781</v>
      </c>
      <c r="DF194" s="16">
        <f t="shared" si="283"/>
        <v>36.076339159974424</v>
      </c>
      <c r="DG194" s="17">
        <f>(Design!$N$71-'Area A'!DF194)/'Area A'!DE194</f>
        <v>191.56817754231301</v>
      </c>
      <c r="DH194" s="18">
        <v>0</v>
      </c>
      <c r="DI194" s="18">
        <v>0</v>
      </c>
      <c r="DJ194" s="18">
        <f t="shared" si="284"/>
        <v>191.56817754231301</v>
      </c>
      <c r="DK194" s="18">
        <f t="shared" si="235"/>
        <v>198</v>
      </c>
      <c r="DL194" s="18">
        <f>Design!$N$71</f>
        <v>2.85</v>
      </c>
      <c r="DM194" s="18">
        <f t="shared" si="285"/>
        <v>208</v>
      </c>
      <c r="DN194" s="18">
        <v>0</v>
      </c>
      <c r="DO194" s="16">
        <f t="shared" si="286"/>
        <v>17784.000000000004</v>
      </c>
      <c r="DP194" s="19" t="str">
        <f t="shared" si="236"/>
        <v>N/A</v>
      </c>
      <c r="DQ194" s="68">
        <f t="shared" si="287"/>
        <v>198</v>
      </c>
      <c r="DR194" s="18">
        <f>'Ohio Intensities'!V194</f>
        <v>1.1504815910366317</v>
      </c>
      <c r="DS194" s="17">
        <f>Design!$I$24*'Area A'!DR194*Design!$I$23</f>
        <v>1.9788283365830077</v>
      </c>
      <c r="DT194" s="18">
        <v>0</v>
      </c>
      <c r="DU194" s="18">
        <v>0</v>
      </c>
      <c r="DV194" s="18">
        <f>Design!$I$22</f>
        <v>10</v>
      </c>
      <c r="DW194" s="18">
        <f t="shared" si="288"/>
        <v>1.9788283365830077</v>
      </c>
      <c r="DX194" s="18">
        <f t="shared" si="289"/>
        <v>198</v>
      </c>
      <c r="DY194" s="18">
        <f t="shared" si="290"/>
        <v>1.9788283365830077</v>
      </c>
      <c r="DZ194" s="18">
        <f t="shared" si="291"/>
        <v>208</v>
      </c>
      <c r="EA194" s="18">
        <v>0</v>
      </c>
      <c r="EB194" s="18" t="str">
        <f t="shared" si="237"/>
        <v>N/A</v>
      </c>
      <c r="EC194" s="18">
        <f t="shared" si="292"/>
        <v>-0.19788283365830078</v>
      </c>
      <c r="ED194" s="16">
        <f t="shared" si="293"/>
        <v>41.159629400926562</v>
      </c>
      <c r="EE194" s="17">
        <f>(Design!$N$72-'Area A'!ED194)/'Area A'!EC194</f>
        <v>193.59753796066357</v>
      </c>
      <c r="EF194" s="18">
        <v>0</v>
      </c>
      <c r="EG194" s="18">
        <v>0</v>
      </c>
      <c r="EH194" s="18">
        <f t="shared" si="294"/>
        <v>193.59753796066357</v>
      </c>
      <c r="EI194" s="18">
        <f t="shared" si="238"/>
        <v>198</v>
      </c>
      <c r="EJ194" s="18">
        <f>Design!$N$72</f>
        <v>2.85</v>
      </c>
      <c r="EK194" s="18">
        <f t="shared" si="295"/>
        <v>208</v>
      </c>
      <c r="EL194" s="18">
        <v>0</v>
      </c>
      <c r="EM194" s="16">
        <f t="shared" si="296"/>
        <v>17784.000000000004</v>
      </c>
      <c r="EN194" s="19" t="str">
        <f t="shared" si="239"/>
        <v>N/A</v>
      </c>
      <c r="EO194" s="19">
        <f t="shared" si="297"/>
        <v>198</v>
      </c>
    </row>
    <row r="195" spans="1:147" x14ac:dyDescent="0.25">
      <c r="A195" s="68">
        <f t="shared" si="159"/>
        <v>199</v>
      </c>
      <c r="B195" s="18">
        <f>'Ohio Intensities'!B195</f>
        <v>0.47127580047274836</v>
      </c>
      <c r="C195" s="17">
        <f>Design!$I$24*'Area A'!B195*Design!$I$23</f>
        <v>0.81059437681312774</v>
      </c>
      <c r="D195" s="18">
        <v>0</v>
      </c>
      <c r="E195" s="18">
        <v>0</v>
      </c>
      <c r="F195" s="18">
        <f>Design!$I$22</f>
        <v>10</v>
      </c>
      <c r="G195" s="18">
        <f t="shared" si="242"/>
        <v>0.81059437681312774</v>
      </c>
      <c r="H195" s="18">
        <f t="shared" si="243"/>
        <v>199</v>
      </c>
      <c r="I195" s="18">
        <f t="shared" si="244"/>
        <v>0.81059437681312774</v>
      </c>
      <c r="J195" s="18">
        <f t="shared" si="245"/>
        <v>209</v>
      </c>
      <c r="K195" s="18">
        <v>0</v>
      </c>
      <c r="L195" s="18" t="str">
        <f t="shared" si="220"/>
        <v>N/A</v>
      </c>
      <c r="M195" s="18">
        <f t="shared" si="246"/>
        <v>-8.1059437681312768E-2</v>
      </c>
      <c r="N195" s="16">
        <f t="shared" si="247"/>
        <v>16.941422475394369</v>
      </c>
      <c r="O195" s="17">
        <f>(Design!$N$67-'Area A'!N195)/'Area A'!M195</f>
        <v>183.7099158513827</v>
      </c>
      <c r="P195" s="18">
        <v>0</v>
      </c>
      <c r="Q195" s="18">
        <v>0</v>
      </c>
      <c r="R195" s="18">
        <f t="shared" si="248"/>
        <v>183.7099158513827</v>
      </c>
      <c r="S195" s="18">
        <f t="shared" si="221"/>
        <v>199</v>
      </c>
      <c r="T195" s="18">
        <f>Design!$N$67</f>
        <v>2.0499999999999998</v>
      </c>
      <c r="U195" s="18">
        <f t="shared" si="240"/>
        <v>209</v>
      </c>
      <c r="V195" s="18">
        <v>0</v>
      </c>
      <c r="W195" s="16">
        <f t="shared" si="222"/>
        <v>12853.5</v>
      </c>
      <c r="X195" s="19" t="str">
        <f t="shared" si="223"/>
        <v>N/A</v>
      </c>
      <c r="Y195" s="68">
        <f t="shared" si="241"/>
        <v>199</v>
      </c>
      <c r="Z195" s="18">
        <f>'Ohio Intensities'!F195</f>
        <v>0.60377376808248939</v>
      </c>
      <c r="AA195" s="17">
        <f>Design!$I$24*'Area A'!Z195*Design!$I$23</f>
        <v>1.0384908811018825</v>
      </c>
      <c r="AB195" s="18">
        <v>0</v>
      </c>
      <c r="AC195" s="18">
        <v>0</v>
      </c>
      <c r="AD195" s="18">
        <f>Design!$I$22</f>
        <v>10</v>
      </c>
      <c r="AE195" s="18">
        <f t="shared" si="249"/>
        <v>1.0384908811018825</v>
      </c>
      <c r="AF195" s="18">
        <f t="shared" si="250"/>
        <v>199</v>
      </c>
      <c r="AG195" s="18">
        <f t="shared" si="251"/>
        <v>1.0384908811018825</v>
      </c>
      <c r="AH195" s="18">
        <f t="shared" si="252"/>
        <v>209</v>
      </c>
      <c r="AI195" s="18">
        <v>0</v>
      </c>
      <c r="AJ195" s="18" t="str">
        <f t="shared" si="224"/>
        <v>N/A</v>
      </c>
      <c r="AK195" s="18">
        <f t="shared" si="253"/>
        <v>-0.10384908811018825</v>
      </c>
      <c r="AL195" s="16">
        <f t="shared" si="254"/>
        <v>21.704459415029344</v>
      </c>
      <c r="AM195" s="17">
        <f>(Design!$N$68-'Area A'!AL195)/'Area A'!AK195</f>
        <v>184.92660614075498</v>
      </c>
      <c r="AN195" s="18">
        <v>0</v>
      </c>
      <c r="AO195" s="18">
        <v>0</v>
      </c>
      <c r="AP195" s="18">
        <f t="shared" si="255"/>
        <v>184.92660614075498</v>
      </c>
      <c r="AQ195" s="18">
        <f t="shared" si="225"/>
        <v>199</v>
      </c>
      <c r="AR195" s="18">
        <f>Design!$N$68</f>
        <v>2.5</v>
      </c>
      <c r="AS195" s="18">
        <f t="shared" si="256"/>
        <v>209</v>
      </c>
      <c r="AT195" s="18">
        <v>0</v>
      </c>
      <c r="AU195" s="16">
        <f t="shared" si="226"/>
        <v>15675</v>
      </c>
      <c r="AV195" s="19" t="str">
        <f t="shared" si="227"/>
        <v>N/A</v>
      </c>
      <c r="AW195" s="68">
        <f t="shared" si="257"/>
        <v>199</v>
      </c>
      <c r="AX195" s="18">
        <f>'Ohio Intensities'!J195</f>
        <v>0.71121857235555286</v>
      </c>
      <c r="AY195" s="17">
        <f>Design!$I$24*'Area A'!AX195*Design!$I$23</f>
        <v>1.2232959444515517</v>
      </c>
      <c r="AZ195" s="18">
        <v>0</v>
      </c>
      <c r="BA195" s="18">
        <v>0</v>
      </c>
      <c r="BB195" s="18">
        <f>Design!$I$22</f>
        <v>10</v>
      </c>
      <c r="BC195" s="18">
        <f t="shared" si="258"/>
        <v>1.2232959444515517</v>
      </c>
      <c r="BD195" s="18">
        <f t="shared" si="259"/>
        <v>199</v>
      </c>
      <c r="BE195" s="18">
        <f t="shared" si="260"/>
        <v>1.2232959444515517</v>
      </c>
      <c r="BF195" s="18">
        <f t="shared" si="261"/>
        <v>209</v>
      </c>
      <c r="BG195" s="18">
        <v>0</v>
      </c>
      <c r="BH195" s="18" t="str">
        <f t="shared" si="228"/>
        <v>N/A</v>
      </c>
      <c r="BI195" s="18">
        <f t="shared" si="262"/>
        <v>-0.12232959444515516</v>
      </c>
      <c r="BJ195" s="16">
        <f t="shared" si="263"/>
        <v>25.566885239037429</v>
      </c>
      <c r="BK195" s="17">
        <f>(Design!$N$69-'Area A'!BJ195)/'Area A'!BI195</f>
        <v>185.70228522438401</v>
      </c>
      <c r="BL195" s="18">
        <v>0</v>
      </c>
      <c r="BM195" s="18">
        <v>0</v>
      </c>
      <c r="BN195" s="18">
        <f t="shared" si="264"/>
        <v>185.70228522438401</v>
      </c>
      <c r="BO195" s="18">
        <f t="shared" si="229"/>
        <v>199</v>
      </c>
      <c r="BP195" s="18">
        <f>Design!$N$69</f>
        <v>2.85</v>
      </c>
      <c r="BQ195" s="18">
        <f t="shared" si="265"/>
        <v>209</v>
      </c>
      <c r="BR195" s="18">
        <v>0</v>
      </c>
      <c r="BS195" s="16">
        <f t="shared" si="266"/>
        <v>17869.500000000004</v>
      </c>
      <c r="BT195" s="19" t="str">
        <f t="shared" si="230"/>
        <v>N/A</v>
      </c>
      <c r="BU195" s="68">
        <f t="shared" si="267"/>
        <v>199</v>
      </c>
      <c r="BV195" s="18">
        <f>'Ohio Intensities'!N195</f>
        <v>0.87033133436695631</v>
      </c>
      <c r="BW195" s="17">
        <f>Design!$I$24*'Area A'!BV195*Design!$I$23</f>
        <v>1.4969698951111658</v>
      </c>
      <c r="BX195" s="18">
        <v>0</v>
      </c>
      <c r="BY195" s="18">
        <v>0</v>
      </c>
      <c r="BZ195" s="18">
        <f>Design!$I$22</f>
        <v>10</v>
      </c>
      <c r="CA195" s="18">
        <f t="shared" si="268"/>
        <v>1.4969698951111658</v>
      </c>
      <c r="CB195" s="18">
        <f t="shared" si="269"/>
        <v>199</v>
      </c>
      <c r="CC195" s="18">
        <f t="shared" si="270"/>
        <v>1.4969698951111658</v>
      </c>
      <c r="CD195" s="18">
        <f t="shared" si="271"/>
        <v>209</v>
      </c>
      <c r="CE195" s="18">
        <v>0</v>
      </c>
      <c r="CF195" s="18" t="str">
        <f t="shared" si="231"/>
        <v>N/A</v>
      </c>
      <c r="CG195" s="18">
        <f t="shared" si="272"/>
        <v>-0.1496969895111166</v>
      </c>
      <c r="CH195" s="16">
        <f t="shared" si="273"/>
        <v>31.28667080782337</v>
      </c>
      <c r="CI195" s="17">
        <f>(Design!$N$70-'Area A'!CH195)/'Area A'!CG195</f>
        <v>189.96154098150146</v>
      </c>
      <c r="CJ195" s="18">
        <v>0</v>
      </c>
      <c r="CK195" s="18">
        <v>0</v>
      </c>
      <c r="CL195" s="18">
        <f t="shared" si="274"/>
        <v>189.96154098150146</v>
      </c>
      <c r="CM195" s="18">
        <f t="shared" si="232"/>
        <v>199</v>
      </c>
      <c r="CN195" s="18">
        <f>Design!$N$70</f>
        <v>2.85</v>
      </c>
      <c r="CO195" s="18">
        <f t="shared" si="275"/>
        <v>209</v>
      </c>
      <c r="CP195" s="18">
        <v>0</v>
      </c>
      <c r="CQ195" s="16">
        <f t="shared" si="276"/>
        <v>17869.500000000004</v>
      </c>
      <c r="CR195" s="19" t="str">
        <f t="shared" si="233"/>
        <v>N/A</v>
      </c>
      <c r="CS195" s="68">
        <f t="shared" si="277"/>
        <v>199</v>
      </c>
      <c r="CT195" s="18">
        <f>'Ohio Intensities'!R195</f>
        <v>1.0046334859175523</v>
      </c>
      <c r="CU195" s="17">
        <f>Design!$I$24*'Area A'!CT195*Design!$I$23</f>
        <v>1.7279695957781911</v>
      </c>
      <c r="CV195" s="18">
        <v>0</v>
      </c>
      <c r="CW195" s="18">
        <v>0</v>
      </c>
      <c r="CX195" s="18">
        <f>Design!$I$22</f>
        <v>10</v>
      </c>
      <c r="CY195" s="18">
        <f t="shared" si="278"/>
        <v>1.7279695957781911</v>
      </c>
      <c r="CZ195" s="18">
        <f t="shared" si="279"/>
        <v>199</v>
      </c>
      <c r="DA195" s="18">
        <f t="shared" si="280"/>
        <v>1.7279695957781911</v>
      </c>
      <c r="DB195" s="18">
        <f t="shared" si="281"/>
        <v>209</v>
      </c>
      <c r="DC195" s="18">
        <v>0</v>
      </c>
      <c r="DD195" s="18" t="str">
        <f t="shared" si="234"/>
        <v>N/A</v>
      </c>
      <c r="DE195" s="18">
        <f t="shared" si="282"/>
        <v>-0.1727969595778191</v>
      </c>
      <c r="DF195" s="16">
        <f t="shared" si="283"/>
        <v>36.11456455176419</v>
      </c>
      <c r="DG195" s="17">
        <f>(Design!$N$71-'Area A'!DF195)/'Area A'!DE195</f>
        <v>192.50665424343589</v>
      </c>
      <c r="DH195" s="18">
        <v>0</v>
      </c>
      <c r="DI195" s="18">
        <v>0</v>
      </c>
      <c r="DJ195" s="18">
        <f t="shared" si="284"/>
        <v>192.50665424343589</v>
      </c>
      <c r="DK195" s="18">
        <f t="shared" si="235"/>
        <v>199</v>
      </c>
      <c r="DL195" s="18">
        <f>Design!$N$71</f>
        <v>2.85</v>
      </c>
      <c r="DM195" s="18">
        <f t="shared" si="285"/>
        <v>209</v>
      </c>
      <c r="DN195" s="18">
        <v>0</v>
      </c>
      <c r="DO195" s="16">
        <f t="shared" si="286"/>
        <v>17869.5</v>
      </c>
      <c r="DP195" s="19" t="str">
        <f t="shared" si="236"/>
        <v>N/A</v>
      </c>
      <c r="DQ195" s="68">
        <f t="shared" si="287"/>
        <v>199</v>
      </c>
      <c r="DR195" s="18">
        <f>'Ohio Intensities'!V195</f>
        <v>1.1463385197707852</v>
      </c>
      <c r="DS195" s="17">
        <f>Design!$I$24*'Area A'!DR195*Design!$I$23</f>
        <v>1.9717022540057516</v>
      </c>
      <c r="DT195" s="18">
        <v>0</v>
      </c>
      <c r="DU195" s="18">
        <v>0</v>
      </c>
      <c r="DV195" s="18">
        <f>Design!$I$22</f>
        <v>10</v>
      </c>
      <c r="DW195" s="18">
        <f t="shared" si="288"/>
        <v>1.9717022540057516</v>
      </c>
      <c r="DX195" s="18">
        <f t="shared" si="289"/>
        <v>199</v>
      </c>
      <c r="DY195" s="18">
        <f t="shared" si="290"/>
        <v>1.9717022540057516</v>
      </c>
      <c r="DZ195" s="18">
        <f t="shared" si="291"/>
        <v>209</v>
      </c>
      <c r="EA195" s="18">
        <v>0</v>
      </c>
      <c r="EB195" s="18" t="str">
        <f t="shared" si="237"/>
        <v>N/A</v>
      </c>
      <c r="EC195" s="18">
        <f t="shared" si="292"/>
        <v>-0.19717022540057516</v>
      </c>
      <c r="ED195" s="16">
        <f t="shared" si="293"/>
        <v>41.208577108720206</v>
      </c>
      <c r="EE195" s="17">
        <f>(Design!$N$72-'Area A'!ED195)/'Area A'!EC195</f>
        <v>194.54548490163825</v>
      </c>
      <c r="EF195" s="18">
        <v>0</v>
      </c>
      <c r="EG195" s="18">
        <v>0</v>
      </c>
      <c r="EH195" s="18">
        <f t="shared" si="294"/>
        <v>194.54548490163825</v>
      </c>
      <c r="EI195" s="18">
        <f t="shared" si="238"/>
        <v>199</v>
      </c>
      <c r="EJ195" s="18">
        <f>Design!$N$72</f>
        <v>2.85</v>
      </c>
      <c r="EK195" s="18">
        <f t="shared" si="295"/>
        <v>209</v>
      </c>
      <c r="EL195" s="18">
        <v>0</v>
      </c>
      <c r="EM195" s="16">
        <f t="shared" si="296"/>
        <v>17869.5</v>
      </c>
      <c r="EN195" s="19" t="str">
        <f t="shared" si="239"/>
        <v>N/A</v>
      </c>
      <c r="EO195" s="19">
        <f t="shared" si="297"/>
        <v>199</v>
      </c>
    </row>
    <row r="196" spans="1:147" x14ac:dyDescent="0.25">
      <c r="A196" s="69">
        <f t="shared" si="159"/>
        <v>200</v>
      </c>
      <c r="B196" s="70">
        <f>'Ohio Intensities'!B196</f>
        <v>0.4693381798131534</v>
      </c>
      <c r="C196" s="71">
        <f>Design!$I$24*'Area A'!B196*Design!$I$23</f>
        <v>0.80726166927862431</v>
      </c>
      <c r="D196" s="70">
        <v>0</v>
      </c>
      <c r="E196" s="70">
        <v>0</v>
      </c>
      <c r="F196" s="70">
        <f>Design!$I$22</f>
        <v>10</v>
      </c>
      <c r="G196" s="70">
        <f t="shared" si="242"/>
        <v>0.80726166927862431</v>
      </c>
      <c r="H196" s="70">
        <f t="shared" si="243"/>
        <v>200</v>
      </c>
      <c r="I196" s="70">
        <f t="shared" si="244"/>
        <v>0.80726166927862431</v>
      </c>
      <c r="J196" s="70">
        <f t="shared" si="245"/>
        <v>210</v>
      </c>
      <c r="K196" s="70">
        <v>0</v>
      </c>
      <c r="L196" s="70" t="str">
        <f t="shared" si="220"/>
        <v>N/A</v>
      </c>
      <c r="M196" s="70">
        <f t="shared" si="246"/>
        <v>-8.0726166927862428E-2</v>
      </c>
      <c r="N196" s="72">
        <f t="shared" si="247"/>
        <v>16.952495054851109</v>
      </c>
      <c r="O196" s="71">
        <f>(Design!$N$67-'Area A'!N196)/'Area A'!M196</f>
        <v>184.60550800297631</v>
      </c>
      <c r="P196" s="70">
        <v>0</v>
      </c>
      <c r="Q196" s="70">
        <v>0</v>
      </c>
      <c r="R196" s="70">
        <f t="shared" si="248"/>
        <v>184.60550800297631</v>
      </c>
      <c r="S196" s="70">
        <f t="shared" si="221"/>
        <v>200</v>
      </c>
      <c r="T196" s="70">
        <f>Design!$N$67</f>
        <v>2.0499999999999998</v>
      </c>
      <c r="U196" s="70">
        <f t="shared" si="240"/>
        <v>210</v>
      </c>
      <c r="V196" s="70">
        <v>0</v>
      </c>
      <c r="W196" s="72">
        <f t="shared" si="222"/>
        <v>12914.999999999998</v>
      </c>
      <c r="X196" s="73" t="str">
        <f t="shared" si="223"/>
        <v>N/A</v>
      </c>
      <c r="Y196" s="69">
        <f t="shared" si="241"/>
        <v>200</v>
      </c>
      <c r="Z196" s="70">
        <f>'Ohio Intensities'!F196</f>
        <v>0.60132908854318523</v>
      </c>
      <c r="AA196" s="71">
        <f>Design!$I$24*'Area A'!Z196*Design!$I$23</f>
        <v>1.0342860322942793</v>
      </c>
      <c r="AB196" s="70">
        <v>0</v>
      </c>
      <c r="AC196" s="70">
        <v>0</v>
      </c>
      <c r="AD196" s="70">
        <f>Design!$I$22</f>
        <v>10</v>
      </c>
      <c r="AE196" s="70">
        <f t="shared" si="249"/>
        <v>1.0342860322942793</v>
      </c>
      <c r="AF196" s="70">
        <f t="shared" si="250"/>
        <v>200</v>
      </c>
      <c r="AG196" s="70">
        <f t="shared" si="251"/>
        <v>1.0342860322942793</v>
      </c>
      <c r="AH196" s="70">
        <f t="shared" si="252"/>
        <v>210</v>
      </c>
      <c r="AI196" s="70">
        <v>0</v>
      </c>
      <c r="AJ196" s="70" t="str">
        <f t="shared" si="224"/>
        <v>N/A</v>
      </c>
      <c r="AK196" s="70">
        <f t="shared" si="253"/>
        <v>-0.10342860322942793</v>
      </c>
      <c r="AL196" s="72">
        <f t="shared" si="254"/>
        <v>21.720006678179864</v>
      </c>
      <c r="AM196" s="71">
        <f>(Design!$N$68-'Area A'!AL196)/'Area A'!AK196</f>
        <v>185.82873671363001</v>
      </c>
      <c r="AN196" s="70">
        <v>0</v>
      </c>
      <c r="AO196" s="70">
        <v>0</v>
      </c>
      <c r="AP196" s="70">
        <f t="shared" si="255"/>
        <v>185.82873671363001</v>
      </c>
      <c r="AQ196" s="70">
        <f t="shared" si="225"/>
        <v>200</v>
      </c>
      <c r="AR196" s="70">
        <f>Design!$N$68</f>
        <v>2.5</v>
      </c>
      <c r="AS196" s="70">
        <f t="shared" si="256"/>
        <v>210</v>
      </c>
      <c r="AT196" s="70">
        <v>0</v>
      </c>
      <c r="AU196" s="72">
        <f t="shared" si="226"/>
        <v>15750</v>
      </c>
      <c r="AV196" s="73" t="str">
        <f t="shared" si="227"/>
        <v>N/A</v>
      </c>
      <c r="AW196" s="69">
        <f t="shared" si="257"/>
        <v>200</v>
      </c>
      <c r="AX196" s="70">
        <f>'Ohio Intensities'!J196</f>
        <v>0.70837937490700487</v>
      </c>
      <c r="AY196" s="71">
        <f>Design!$I$24*'Area A'!AX196*Design!$I$23</f>
        <v>1.218412524840049</v>
      </c>
      <c r="AZ196" s="70">
        <v>0</v>
      </c>
      <c r="BA196" s="70">
        <v>0</v>
      </c>
      <c r="BB196" s="70">
        <f>Design!$I$22</f>
        <v>10</v>
      </c>
      <c r="BC196" s="70">
        <f t="shared" si="258"/>
        <v>1.218412524840049</v>
      </c>
      <c r="BD196" s="70">
        <f t="shared" si="259"/>
        <v>200</v>
      </c>
      <c r="BE196" s="70">
        <f t="shared" si="260"/>
        <v>1.218412524840049</v>
      </c>
      <c r="BF196" s="70">
        <f t="shared" si="261"/>
        <v>210</v>
      </c>
      <c r="BG196" s="70">
        <v>0</v>
      </c>
      <c r="BH196" s="70" t="str">
        <f t="shared" si="228"/>
        <v>N/A</v>
      </c>
      <c r="BI196" s="70">
        <f t="shared" si="262"/>
        <v>-0.1218412524840049</v>
      </c>
      <c r="BJ196" s="72">
        <f t="shared" si="263"/>
        <v>25.58666302164103</v>
      </c>
      <c r="BK196" s="71">
        <f>(Design!$N$69-'Area A'!BJ196)/'Area A'!BI196</f>
        <v>186.6089075588406</v>
      </c>
      <c r="BL196" s="70">
        <v>0</v>
      </c>
      <c r="BM196" s="70">
        <v>0</v>
      </c>
      <c r="BN196" s="70">
        <f t="shared" si="264"/>
        <v>186.6089075588406</v>
      </c>
      <c r="BO196" s="70">
        <f t="shared" si="229"/>
        <v>200</v>
      </c>
      <c r="BP196" s="70">
        <f>Design!$N$69</f>
        <v>2.85</v>
      </c>
      <c r="BQ196" s="70">
        <f t="shared" si="265"/>
        <v>210</v>
      </c>
      <c r="BR196" s="70">
        <v>0</v>
      </c>
      <c r="BS196" s="72">
        <f t="shared" si="266"/>
        <v>17955</v>
      </c>
      <c r="BT196" s="73" t="str">
        <f t="shared" si="230"/>
        <v>N/A</v>
      </c>
      <c r="BU196" s="69">
        <f t="shared" si="267"/>
        <v>200</v>
      </c>
      <c r="BV196" s="70">
        <f>'Ohio Intensities'!N196</f>
        <v>0.86698462616987659</v>
      </c>
      <c r="BW196" s="71">
        <f>Design!$I$24*'Area A'!BV196*Design!$I$23</f>
        <v>1.4912135570121887</v>
      </c>
      <c r="BX196" s="70">
        <v>0</v>
      </c>
      <c r="BY196" s="70">
        <v>0</v>
      </c>
      <c r="BZ196" s="70">
        <f>Design!$I$22</f>
        <v>10</v>
      </c>
      <c r="CA196" s="70">
        <f t="shared" si="268"/>
        <v>1.4912135570121887</v>
      </c>
      <c r="CB196" s="70">
        <f t="shared" si="269"/>
        <v>200</v>
      </c>
      <c r="CC196" s="70">
        <f t="shared" si="270"/>
        <v>1.4912135570121887</v>
      </c>
      <c r="CD196" s="70">
        <f t="shared" si="271"/>
        <v>210</v>
      </c>
      <c r="CE196" s="70">
        <v>0</v>
      </c>
      <c r="CF196" s="70" t="str">
        <f t="shared" si="231"/>
        <v>N/A</v>
      </c>
      <c r="CG196" s="70">
        <f t="shared" si="272"/>
        <v>-0.14912135570121887</v>
      </c>
      <c r="CH196" s="72">
        <f t="shared" si="273"/>
        <v>31.315484697255961</v>
      </c>
      <c r="CI196" s="71">
        <f>(Design!$N$70-'Area A'!CH196)/'Area A'!CG196</f>
        <v>190.88804928979928</v>
      </c>
      <c r="CJ196" s="70">
        <v>0</v>
      </c>
      <c r="CK196" s="70">
        <v>0</v>
      </c>
      <c r="CL196" s="70">
        <f t="shared" si="274"/>
        <v>190.88804928979928</v>
      </c>
      <c r="CM196" s="70">
        <f t="shared" si="232"/>
        <v>200</v>
      </c>
      <c r="CN196" s="70">
        <f>Design!$N$70</f>
        <v>2.85</v>
      </c>
      <c r="CO196" s="70">
        <f t="shared" si="275"/>
        <v>210</v>
      </c>
      <c r="CP196" s="70">
        <v>0</v>
      </c>
      <c r="CQ196" s="72">
        <f t="shared" si="276"/>
        <v>17955</v>
      </c>
      <c r="CR196" s="73" t="str">
        <f t="shared" si="233"/>
        <v>N/A</v>
      </c>
      <c r="CS196" s="69">
        <f t="shared" si="277"/>
        <v>200</v>
      </c>
      <c r="CT196" s="70">
        <f>'Ohio Intensities'!R196</f>
        <v>1.0009038038506155</v>
      </c>
      <c r="CU196" s="71">
        <f>Design!$I$24*'Area A'!CT196*Design!$I$23</f>
        <v>1.7215545426230598</v>
      </c>
      <c r="CV196" s="70">
        <v>0</v>
      </c>
      <c r="CW196" s="70">
        <v>0</v>
      </c>
      <c r="CX196" s="70">
        <f>Design!$I$22</f>
        <v>10</v>
      </c>
      <c r="CY196" s="70">
        <f t="shared" si="278"/>
        <v>1.7215545426230598</v>
      </c>
      <c r="CZ196" s="70">
        <f t="shared" si="279"/>
        <v>200</v>
      </c>
      <c r="DA196" s="70">
        <f t="shared" si="280"/>
        <v>1.7215545426230598</v>
      </c>
      <c r="DB196" s="70">
        <f t="shared" si="281"/>
        <v>210</v>
      </c>
      <c r="DC196" s="70">
        <v>0</v>
      </c>
      <c r="DD196" s="70" t="str">
        <f t="shared" si="234"/>
        <v>N/A</v>
      </c>
      <c r="DE196" s="70">
        <f t="shared" si="282"/>
        <v>-0.172155454262306</v>
      </c>
      <c r="DF196" s="72">
        <f t="shared" si="283"/>
        <v>36.152645395084257</v>
      </c>
      <c r="DG196" s="71">
        <f>(Design!$N$71-'Area A'!DF196)/'Area A'!DE196</f>
        <v>193.44519485477596</v>
      </c>
      <c r="DH196" s="70">
        <v>0</v>
      </c>
      <c r="DI196" s="70">
        <v>0</v>
      </c>
      <c r="DJ196" s="70">
        <f t="shared" si="284"/>
        <v>193.44519485477596</v>
      </c>
      <c r="DK196" s="70">
        <f t="shared" si="235"/>
        <v>200</v>
      </c>
      <c r="DL196" s="70">
        <f>Design!$N$71</f>
        <v>2.85</v>
      </c>
      <c r="DM196" s="70">
        <f t="shared" si="285"/>
        <v>210</v>
      </c>
      <c r="DN196" s="70">
        <v>0</v>
      </c>
      <c r="DO196" s="72">
        <f t="shared" si="286"/>
        <v>17955</v>
      </c>
      <c r="DP196" s="73" t="str">
        <f t="shared" si="236"/>
        <v>N/A</v>
      </c>
      <c r="DQ196" s="69">
        <f t="shared" si="287"/>
        <v>200</v>
      </c>
      <c r="DR196" s="70">
        <f>'Ohio Intensities'!V196</f>
        <v>1.1422299910467044</v>
      </c>
      <c r="DS196" s="71">
        <f>Design!$I$24*'Area A'!DR196*Design!$I$23</f>
        <v>1.9646355846003329</v>
      </c>
      <c r="DT196" s="70">
        <v>0</v>
      </c>
      <c r="DU196" s="70">
        <v>0</v>
      </c>
      <c r="DV196" s="70">
        <f>Design!$I$22</f>
        <v>10</v>
      </c>
      <c r="DW196" s="70">
        <f t="shared" si="288"/>
        <v>1.9646355846003329</v>
      </c>
      <c r="DX196" s="70">
        <f t="shared" si="289"/>
        <v>200</v>
      </c>
      <c r="DY196" s="70">
        <f t="shared" si="290"/>
        <v>1.9646355846003329</v>
      </c>
      <c r="DZ196" s="70">
        <f t="shared" si="291"/>
        <v>210</v>
      </c>
      <c r="EA196" s="70">
        <v>0</v>
      </c>
      <c r="EB196" s="70" t="str">
        <f t="shared" si="237"/>
        <v>N/A</v>
      </c>
      <c r="EC196" s="70">
        <f t="shared" si="292"/>
        <v>-0.1964635584600333</v>
      </c>
      <c r="ED196" s="72">
        <f t="shared" si="293"/>
        <v>41.257347276606993</v>
      </c>
      <c r="EE196" s="71">
        <f>(Design!$N$72-'Area A'!ED196)/'Area A'!EC196</f>
        <v>195.49349292897097</v>
      </c>
      <c r="EF196" s="70">
        <v>0</v>
      </c>
      <c r="EG196" s="70">
        <v>0</v>
      </c>
      <c r="EH196" s="70">
        <f t="shared" si="294"/>
        <v>195.49349292897097</v>
      </c>
      <c r="EI196" s="70">
        <f t="shared" si="238"/>
        <v>200</v>
      </c>
      <c r="EJ196" s="70">
        <f>Design!$N$72</f>
        <v>2.85</v>
      </c>
      <c r="EK196" s="70">
        <f t="shared" si="295"/>
        <v>210</v>
      </c>
      <c r="EL196" s="70">
        <v>0</v>
      </c>
      <c r="EM196" s="72">
        <f t="shared" si="296"/>
        <v>17955</v>
      </c>
      <c r="EN196" s="73" t="str">
        <f t="shared" si="239"/>
        <v>N/A</v>
      </c>
      <c r="EO196" s="73">
        <f t="shared" si="297"/>
        <v>200</v>
      </c>
    </row>
    <row r="197" spans="1:147" x14ac:dyDescent="0.25">
      <c r="A197" s="74"/>
      <c r="B197" s="75"/>
      <c r="C197" s="75"/>
      <c r="D197" s="75"/>
      <c r="E197" s="75"/>
      <c r="F197" s="75"/>
      <c r="G197" s="75"/>
      <c r="H197" s="75"/>
      <c r="I197" s="75"/>
      <c r="J197" s="75"/>
      <c r="K197" s="60" t="s">
        <v>92</v>
      </c>
      <c r="L197" s="86">
        <f>VLOOKUP(X198,A6:L196,12)</f>
        <v>6343.282323909365</v>
      </c>
      <c r="M197" s="75"/>
      <c r="N197" s="75"/>
      <c r="O197" s="75"/>
      <c r="P197" s="75"/>
      <c r="Q197" s="75"/>
      <c r="R197" s="75"/>
      <c r="S197" s="75"/>
      <c r="T197" s="75"/>
      <c r="U197" s="75"/>
      <c r="V197" s="75"/>
      <c r="W197" s="60" t="s">
        <v>67</v>
      </c>
      <c r="X197" s="61">
        <f>MAX(X6:X196)</f>
        <v>3698.7823239093655</v>
      </c>
      <c r="Y197" s="76"/>
      <c r="Z197" s="75"/>
      <c r="AA197" s="75"/>
      <c r="AB197" s="75"/>
      <c r="AC197" s="75"/>
      <c r="AD197" s="75"/>
      <c r="AE197" s="75"/>
      <c r="AF197" s="75"/>
      <c r="AG197" s="75"/>
      <c r="AH197" s="75"/>
      <c r="AI197" s="60" t="s">
        <v>92</v>
      </c>
      <c r="AJ197" s="86">
        <f>VLOOKUP(AV198,Y6:AJ196,12)</f>
        <v>8104.6201017218827</v>
      </c>
      <c r="AK197" s="75"/>
      <c r="AL197" s="75"/>
      <c r="AM197" s="75"/>
      <c r="AN197" s="75"/>
      <c r="AO197" s="75"/>
      <c r="AP197" s="75"/>
      <c r="AQ197" s="75"/>
      <c r="AR197" s="75"/>
      <c r="AS197" s="75"/>
      <c r="AT197" s="75"/>
      <c r="AU197" s="60" t="s">
        <v>67</v>
      </c>
      <c r="AV197" s="61">
        <f>MAX(AV6:AV196)</f>
        <v>4654.6201017218827</v>
      </c>
      <c r="AW197" s="76"/>
      <c r="AX197" s="75"/>
      <c r="AY197" s="75"/>
      <c r="AZ197" s="75"/>
      <c r="BA197" s="75"/>
      <c r="BB197" s="75"/>
      <c r="BC197" s="75"/>
      <c r="BD197" s="75"/>
      <c r="BE197" s="75"/>
      <c r="BF197" s="75"/>
      <c r="BG197" s="60" t="s">
        <v>92</v>
      </c>
      <c r="BH197" s="86">
        <f>VLOOKUP(BT198,AW6:BH196,12)</f>
        <v>9583.4812139389069</v>
      </c>
      <c r="BI197" s="75"/>
      <c r="BJ197" s="75"/>
      <c r="BK197" s="75"/>
      <c r="BL197" s="75"/>
      <c r="BM197" s="75"/>
      <c r="BN197" s="75"/>
      <c r="BO197" s="75"/>
      <c r="BP197" s="75"/>
      <c r="BQ197" s="75"/>
      <c r="BR197" s="75"/>
      <c r="BS197" s="60" t="s">
        <v>67</v>
      </c>
      <c r="BT197" s="61">
        <f>MAX(BT6:BT196)</f>
        <v>5393.9812139389069</v>
      </c>
      <c r="BU197" s="76"/>
      <c r="BV197" s="75"/>
      <c r="BW197" s="75"/>
      <c r="BX197" s="75"/>
      <c r="BY197" s="75"/>
      <c r="BZ197" s="75"/>
      <c r="CA197" s="75"/>
      <c r="CB197" s="75"/>
      <c r="CC197" s="75"/>
      <c r="CD197" s="75"/>
      <c r="CE197" s="60" t="s">
        <v>92</v>
      </c>
      <c r="CF197" s="86">
        <f>VLOOKUP(CR198,BU6:CF196,12)</f>
        <v>12071.58845051272</v>
      </c>
      <c r="CG197" s="75"/>
      <c r="CH197" s="75"/>
      <c r="CI197" s="75"/>
      <c r="CJ197" s="75"/>
      <c r="CK197" s="75"/>
      <c r="CL197" s="75"/>
      <c r="CM197" s="75"/>
      <c r="CN197" s="75"/>
      <c r="CO197" s="75"/>
      <c r="CP197" s="75"/>
      <c r="CQ197" s="60" t="s">
        <v>67</v>
      </c>
      <c r="CR197" s="61">
        <f>MAX(CR6:CR196)</f>
        <v>7112.5884505127196</v>
      </c>
      <c r="CS197" s="76"/>
      <c r="CT197" s="75"/>
      <c r="CU197" s="75"/>
      <c r="CV197" s="75"/>
      <c r="CW197" s="75"/>
      <c r="CX197" s="75"/>
      <c r="CY197" s="75"/>
      <c r="CZ197" s="75"/>
      <c r="DA197" s="75"/>
      <c r="DB197" s="75"/>
      <c r="DC197" s="60" t="s">
        <v>92</v>
      </c>
      <c r="DD197" s="86">
        <f>VLOOKUP(DP198,CS6:DD196,12)</f>
        <v>14300.857218162242</v>
      </c>
      <c r="DE197" s="75"/>
      <c r="DF197" s="75"/>
      <c r="DG197" s="75"/>
      <c r="DH197" s="75"/>
      <c r="DI197" s="75"/>
      <c r="DJ197" s="75"/>
      <c r="DK197" s="75"/>
      <c r="DL197" s="75"/>
      <c r="DM197" s="75"/>
      <c r="DN197" s="75"/>
      <c r="DO197" s="60" t="s">
        <v>67</v>
      </c>
      <c r="DP197" s="61">
        <f>MAX(DP6:DP196)</f>
        <v>8572.3572181622421</v>
      </c>
      <c r="DQ197" s="76"/>
      <c r="DR197" s="75"/>
      <c r="DS197" s="75"/>
      <c r="DT197" s="75"/>
      <c r="DU197" s="75"/>
      <c r="DV197" s="75"/>
      <c r="DW197" s="75"/>
      <c r="DX197" s="75"/>
      <c r="DY197" s="75"/>
      <c r="DZ197" s="75"/>
      <c r="EA197" s="60" t="s">
        <v>92</v>
      </c>
      <c r="EB197" s="86">
        <f>VLOOKUP(EN198,DQ6:EB196,12)</f>
        <v>16863.298647807518</v>
      </c>
      <c r="EC197" s="75"/>
      <c r="ED197" s="75"/>
      <c r="EE197" s="75"/>
      <c r="EF197" s="75"/>
      <c r="EG197" s="75"/>
      <c r="EH197" s="75"/>
      <c r="EI197" s="75"/>
      <c r="EJ197" s="75"/>
      <c r="EK197" s="75"/>
      <c r="EL197" s="75"/>
      <c r="EM197" s="60" t="s">
        <v>67</v>
      </c>
      <c r="EN197" s="61">
        <f>MAX(EN6:EN196)</f>
        <v>10194.298647807518</v>
      </c>
      <c r="EO197" s="77"/>
    </row>
    <row r="198" spans="1:147" x14ac:dyDescent="0.25">
      <c r="A198" s="74"/>
      <c r="B198" s="75"/>
      <c r="C198" s="75"/>
      <c r="D198" s="75"/>
      <c r="E198" s="75"/>
      <c r="F198" s="75"/>
      <c r="G198" s="75"/>
      <c r="H198" s="75"/>
      <c r="I198" s="75"/>
      <c r="J198" s="75"/>
      <c r="K198" s="75"/>
      <c r="L198" s="75"/>
      <c r="M198" s="75"/>
      <c r="N198" s="75"/>
      <c r="O198" s="75"/>
      <c r="P198" s="75"/>
      <c r="Q198" s="75"/>
      <c r="R198" s="75"/>
      <c r="S198" s="75"/>
      <c r="T198" s="75"/>
      <c r="U198" s="75"/>
      <c r="V198" s="75"/>
      <c r="W198" s="60" t="s">
        <v>68</v>
      </c>
      <c r="X198" s="61">
        <f>INDEX(X6:Y196,MATCH(X197,X6:X196,0),2)</f>
        <v>33</v>
      </c>
      <c r="Y198" s="76"/>
      <c r="Z198" s="75"/>
      <c r="AA198" s="75"/>
      <c r="AB198" s="75"/>
      <c r="AC198" s="75"/>
      <c r="AD198" s="75"/>
      <c r="AE198" s="75"/>
      <c r="AF198" s="75"/>
      <c r="AG198" s="75"/>
      <c r="AH198" s="75"/>
      <c r="AI198" s="75"/>
      <c r="AJ198" s="75"/>
      <c r="AK198" s="75"/>
      <c r="AL198" s="75"/>
      <c r="AM198" s="75"/>
      <c r="AN198" s="75"/>
      <c r="AO198" s="75"/>
      <c r="AP198" s="75"/>
      <c r="AQ198" s="75"/>
      <c r="AR198" s="75"/>
      <c r="AS198" s="75"/>
      <c r="AT198" s="75"/>
      <c r="AU198" s="60" t="s">
        <v>68</v>
      </c>
      <c r="AV198" s="61">
        <f>INDEX(AV6:AX196,MATCH(AV197,AV6:AV196,0),2)</f>
        <v>36</v>
      </c>
      <c r="AW198" s="76"/>
      <c r="AX198" s="75"/>
      <c r="AY198" s="75"/>
      <c r="AZ198" s="75"/>
      <c r="BA198" s="75"/>
      <c r="BB198" s="75"/>
      <c r="BC198" s="75"/>
      <c r="BD198" s="75"/>
      <c r="BE198" s="75"/>
      <c r="BF198" s="75"/>
      <c r="BG198" s="75"/>
      <c r="BH198" s="75"/>
      <c r="BI198" s="75"/>
      <c r="BJ198" s="75"/>
      <c r="BK198" s="75"/>
      <c r="BL198" s="75"/>
      <c r="BM198" s="75"/>
      <c r="BN198" s="75"/>
      <c r="BO198" s="75"/>
      <c r="BP198" s="75"/>
      <c r="BQ198" s="75"/>
      <c r="BR198" s="75"/>
      <c r="BS198" s="60" t="s">
        <v>68</v>
      </c>
      <c r="BT198" s="61">
        <f>INDEX(BT6:BU196,MATCH(BT197,BT6:BT196,0),2)</f>
        <v>39</v>
      </c>
      <c r="BU198" s="76"/>
      <c r="BV198" s="75"/>
      <c r="BW198" s="75"/>
      <c r="BX198" s="75"/>
      <c r="BY198" s="75"/>
      <c r="BZ198" s="75"/>
      <c r="CA198" s="75"/>
      <c r="CB198" s="75"/>
      <c r="CC198" s="75"/>
      <c r="CD198" s="75"/>
      <c r="CE198" s="75"/>
      <c r="CF198" s="75"/>
      <c r="CG198" s="75"/>
      <c r="CH198" s="75"/>
      <c r="CI198" s="75"/>
      <c r="CJ198" s="75"/>
      <c r="CK198" s="75"/>
      <c r="CL198" s="75"/>
      <c r="CM198" s="75"/>
      <c r="CN198" s="75"/>
      <c r="CO198" s="75"/>
      <c r="CP198" s="75"/>
      <c r="CQ198" s="60" t="s">
        <v>68</v>
      </c>
      <c r="CR198" s="61">
        <f>INDEX(CR6:CS196,MATCH(CR197,CR6:CR196,0),2)</f>
        <v>48</v>
      </c>
      <c r="CS198" s="76"/>
      <c r="CT198" s="75"/>
      <c r="CU198" s="75"/>
      <c r="CV198" s="75"/>
      <c r="CW198" s="75"/>
      <c r="CX198" s="75"/>
      <c r="CY198" s="75"/>
      <c r="CZ198" s="75"/>
      <c r="DA198" s="75"/>
      <c r="DB198" s="75"/>
      <c r="DC198" s="75"/>
      <c r="DD198" s="75"/>
      <c r="DE198" s="75"/>
      <c r="DF198" s="75"/>
      <c r="DG198" s="75"/>
      <c r="DH198" s="75"/>
      <c r="DI198" s="75"/>
      <c r="DJ198" s="75"/>
      <c r="DK198" s="75"/>
      <c r="DL198" s="75"/>
      <c r="DM198" s="75"/>
      <c r="DN198" s="75"/>
      <c r="DO198" s="60" t="s">
        <v>68</v>
      </c>
      <c r="DP198" s="61">
        <f>INDEX(DP6:DQ196,MATCH(DP197,DP6:DP196,0),2)</f>
        <v>57</v>
      </c>
      <c r="DQ198" s="76"/>
      <c r="DR198" s="75"/>
      <c r="DS198" s="75"/>
      <c r="DT198" s="75"/>
      <c r="DU198" s="75"/>
      <c r="DV198" s="75"/>
      <c r="DW198" s="75"/>
      <c r="DX198" s="75"/>
      <c r="DY198" s="75"/>
      <c r="DZ198" s="75"/>
      <c r="EA198" s="75"/>
      <c r="EB198" s="75"/>
      <c r="EC198" s="75"/>
      <c r="ED198" s="75"/>
      <c r="EE198" s="75"/>
      <c r="EF198" s="75"/>
      <c r="EG198" s="75"/>
      <c r="EH198" s="75"/>
      <c r="EI198" s="75"/>
      <c r="EJ198" s="75"/>
      <c r="EK198" s="75"/>
      <c r="EL198" s="75"/>
      <c r="EM198" s="60" t="s">
        <v>68</v>
      </c>
      <c r="EN198" s="61">
        <f>INDEX(EN6:EO196,MATCH(EN197,EN6:EN196,0),2)</f>
        <v>68</v>
      </c>
      <c r="EO198" s="77"/>
    </row>
    <row r="199" spans="1:147" x14ac:dyDescent="0.25">
      <c r="A199" s="58"/>
      <c r="B199" s="5"/>
      <c r="C199" s="5"/>
      <c r="D199" s="5"/>
      <c r="E199" s="5"/>
      <c r="F199" s="5"/>
      <c r="G199" s="5"/>
      <c r="H199" s="5"/>
      <c r="I199" s="5"/>
      <c r="J199" s="5"/>
      <c r="K199" s="5"/>
      <c r="L199" s="5"/>
      <c r="M199" s="5"/>
      <c r="N199" s="5"/>
      <c r="O199" s="5"/>
      <c r="P199" s="5"/>
      <c r="Q199" s="5"/>
      <c r="R199" s="5"/>
      <c r="S199" s="5"/>
      <c r="T199" s="5"/>
      <c r="U199" s="5"/>
      <c r="V199" s="5"/>
      <c r="W199" s="7" t="s">
        <v>128</v>
      </c>
      <c r="X199" s="164">
        <f>VLOOKUP(X198,A6:B196,2)</f>
        <v>1.8626034542839329</v>
      </c>
      <c r="Y199" s="6"/>
      <c r="Z199" s="5"/>
      <c r="AA199" s="5"/>
      <c r="AB199" s="5"/>
      <c r="AC199" s="5"/>
      <c r="AD199" s="5"/>
      <c r="AE199" s="5"/>
      <c r="AF199" s="5"/>
      <c r="AG199" s="5"/>
      <c r="AH199" s="5"/>
      <c r="AI199" s="5"/>
      <c r="AJ199" s="5"/>
      <c r="AK199" s="5"/>
      <c r="AL199" s="5"/>
      <c r="AM199" s="5"/>
      <c r="AN199" s="5"/>
      <c r="AO199" s="5"/>
      <c r="AP199" s="5"/>
      <c r="AQ199" s="5"/>
      <c r="AR199" s="5"/>
      <c r="AS199" s="5"/>
      <c r="AT199" s="5"/>
      <c r="AU199" s="7" t="s">
        <v>128</v>
      </c>
      <c r="AV199" s="164">
        <f>VLOOKUP(AV198,Y6:Z196,2)</f>
        <v>2.1814761255711344</v>
      </c>
      <c r="AW199" s="6"/>
      <c r="AX199" s="5"/>
      <c r="AY199" s="5"/>
      <c r="AZ199" s="5"/>
      <c r="BA199" s="5"/>
      <c r="BB199" s="5"/>
      <c r="BC199" s="5"/>
      <c r="BD199" s="5"/>
      <c r="BE199" s="5"/>
      <c r="BF199" s="5"/>
      <c r="BG199" s="5"/>
      <c r="BH199" s="5"/>
      <c r="BI199" s="5"/>
      <c r="BJ199" s="5"/>
      <c r="BK199" s="5"/>
      <c r="BL199" s="5"/>
      <c r="BM199" s="5"/>
      <c r="BN199" s="5"/>
      <c r="BO199" s="5"/>
      <c r="BP199" s="5"/>
      <c r="BQ199" s="5"/>
      <c r="BR199" s="5"/>
      <c r="BS199" s="7" t="s">
        <v>128</v>
      </c>
      <c r="BT199" s="164">
        <f>VLOOKUP(BT198,AW6:AX196,2)</f>
        <v>2.3811074373730126</v>
      </c>
      <c r="BU199" s="6"/>
      <c r="BV199" s="5"/>
      <c r="BW199" s="5"/>
      <c r="BX199" s="5"/>
      <c r="BY199" s="5"/>
      <c r="BZ199" s="5"/>
      <c r="CA199" s="5"/>
      <c r="CB199" s="5"/>
      <c r="CC199" s="5"/>
      <c r="CD199" s="5"/>
      <c r="CE199" s="5"/>
      <c r="CF199" s="5"/>
      <c r="CG199" s="5"/>
      <c r="CH199" s="5"/>
      <c r="CI199" s="5"/>
      <c r="CJ199" s="5"/>
      <c r="CK199" s="5"/>
      <c r="CL199" s="5"/>
      <c r="CM199" s="5"/>
      <c r="CN199" s="5"/>
      <c r="CO199" s="5"/>
      <c r="CP199" s="5"/>
      <c r="CQ199" s="7" t="s">
        <v>128</v>
      </c>
      <c r="CR199" s="164">
        <f>VLOOKUP(CR198,BU6:BV196,2)</f>
        <v>2.4369324229878702</v>
      </c>
      <c r="CS199" s="6"/>
      <c r="CT199" s="5"/>
      <c r="CU199" s="5"/>
      <c r="CV199" s="5"/>
      <c r="CW199" s="5"/>
      <c r="CX199" s="5"/>
      <c r="CY199" s="5"/>
      <c r="CZ199" s="5"/>
      <c r="DA199" s="5"/>
      <c r="DB199" s="5"/>
      <c r="DC199" s="5"/>
      <c r="DD199" s="5"/>
      <c r="DE199" s="5"/>
      <c r="DF199" s="5"/>
      <c r="DG199" s="5"/>
      <c r="DH199" s="5"/>
      <c r="DI199" s="5"/>
      <c r="DJ199" s="5"/>
      <c r="DK199" s="5"/>
      <c r="DL199" s="5"/>
      <c r="DM199" s="5"/>
      <c r="DN199" s="5"/>
      <c r="DO199" s="7" t="s">
        <v>128</v>
      </c>
      <c r="DP199" s="164">
        <f>VLOOKUP(DP198,CS6:CT196,2)</f>
        <v>2.4311262780773553</v>
      </c>
      <c r="DQ199" s="6"/>
      <c r="DR199" s="5"/>
      <c r="DS199" s="5"/>
      <c r="DT199" s="5"/>
      <c r="DU199" s="5"/>
      <c r="DV199" s="5"/>
      <c r="DW199" s="5"/>
      <c r="DX199" s="5"/>
      <c r="DY199" s="5"/>
      <c r="DZ199" s="5"/>
      <c r="EA199" s="5"/>
      <c r="EB199" s="5"/>
      <c r="EC199" s="5"/>
      <c r="ED199" s="5"/>
      <c r="EE199" s="5"/>
      <c r="EF199" s="5"/>
      <c r="EG199" s="5"/>
      <c r="EH199" s="5"/>
      <c r="EI199" s="5"/>
      <c r="EJ199" s="5"/>
      <c r="EK199" s="5"/>
      <c r="EL199" s="5"/>
      <c r="EM199" s="7" t="s">
        <v>128</v>
      </c>
      <c r="EN199" s="164">
        <f>VLOOKUP(EN198,DQ6:DR196,2)</f>
        <v>2.403000833305903</v>
      </c>
      <c r="EO199" s="4"/>
    </row>
    <row r="200" spans="1:147" ht="13.8" thickBot="1" x14ac:dyDescent="0.3">
      <c r="A200" s="62"/>
      <c r="B200" s="88"/>
      <c r="C200" s="88"/>
      <c r="D200" s="88"/>
      <c r="E200" s="88"/>
      <c r="F200" s="88"/>
      <c r="G200" s="88"/>
      <c r="H200" s="88"/>
      <c r="I200" s="88"/>
      <c r="J200" s="88"/>
      <c r="K200" s="88"/>
      <c r="L200" s="88"/>
      <c r="M200" s="88"/>
      <c r="N200" s="88"/>
      <c r="O200" s="88"/>
      <c r="P200" s="88"/>
      <c r="Q200" s="88"/>
      <c r="R200" s="88"/>
      <c r="S200" s="88"/>
      <c r="T200" s="88"/>
      <c r="U200" s="88"/>
      <c r="V200" s="88"/>
      <c r="W200" s="10" t="s">
        <v>130</v>
      </c>
      <c r="X200" s="169">
        <f>VLOOKUP(X198,A6:G196,7)</f>
        <v>3.2036779413683667</v>
      </c>
      <c r="Y200" s="9"/>
      <c r="Z200" s="88"/>
      <c r="AA200" s="88"/>
      <c r="AB200" s="88"/>
      <c r="AC200" s="88"/>
      <c r="AD200" s="88"/>
      <c r="AE200" s="88"/>
      <c r="AF200" s="88"/>
      <c r="AG200" s="88"/>
      <c r="AH200" s="88"/>
      <c r="AI200" s="88"/>
      <c r="AJ200" s="88"/>
      <c r="AK200" s="88"/>
      <c r="AL200" s="88"/>
      <c r="AM200" s="88"/>
      <c r="AN200" s="88"/>
      <c r="AO200" s="88"/>
      <c r="AP200" s="88"/>
      <c r="AQ200" s="88"/>
      <c r="AR200" s="88"/>
      <c r="AS200" s="88"/>
      <c r="AT200" s="88"/>
      <c r="AU200" s="10" t="s">
        <v>130</v>
      </c>
      <c r="AV200" s="169">
        <f>VLOOKUP(AV198,Y6:AE196,7)</f>
        <v>3.7521389359823534</v>
      </c>
      <c r="AW200" s="9"/>
      <c r="AX200" s="88"/>
      <c r="AY200" s="88"/>
      <c r="AZ200" s="88"/>
      <c r="BA200" s="88"/>
      <c r="BB200" s="88"/>
      <c r="BC200" s="88"/>
      <c r="BD200" s="88"/>
      <c r="BE200" s="88"/>
      <c r="BF200" s="88"/>
      <c r="BG200" s="88"/>
      <c r="BH200" s="88"/>
      <c r="BI200" s="88"/>
      <c r="BJ200" s="88"/>
      <c r="BK200" s="88"/>
      <c r="BL200" s="88"/>
      <c r="BM200" s="88"/>
      <c r="BN200" s="88"/>
      <c r="BO200" s="88"/>
      <c r="BP200" s="88"/>
      <c r="BQ200" s="88"/>
      <c r="BR200" s="88"/>
      <c r="BS200" s="10" t="s">
        <v>130</v>
      </c>
      <c r="BT200" s="169">
        <f>VLOOKUP(BT198,AW6:BC196,7)</f>
        <v>4.0955047922815844</v>
      </c>
      <c r="BU200" s="9"/>
      <c r="BV200" s="88"/>
      <c r="BW200" s="88"/>
      <c r="BX200" s="88"/>
      <c r="BY200" s="88"/>
      <c r="BZ200" s="88"/>
      <c r="CA200" s="88"/>
      <c r="CB200" s="88"/>
      <c r="CC200" s="88"/>
      <c r="CD200" s="88"/>
      <c r="CE200" s="88"/>
      <c r="CF200" s="88"/>
      <c r="CG200" s="88"/>
      <c r="CH200" s="88"/>
      <c r="CI200" s="88"/>
      <c r="CJ200" s="88"/>
      <c r="CK200" s="88"/>
      <c r="CL200" s="88"/>
      <c r="CM200" s="88"/>
      <c r="CN200" s="88"/>
      <c r="CO200" s="88"/>
      <c r="CP200" s="88"/>
      <c r="CQ200" s="10" t="s">
        <v>130</v>
      </c>
      <c r="CR200" s="169">
        <f>VLOOKUP(CR198,BU6:CA196,7)</f>
        <v>4.191523767539139</v>
      </c>
      <c r="CS200" s="9"/>
      <c r="CT200" s="88"/>
      <c r="CU200" s="88"/>
      <c r="CV200" s="88"/>
      <c r="CW200" s="88"/>
      <c r="CX200" s="88"/>
      <c r="CY200" s="88"/>
      <c r="CZ200" s="88"/>
      <c r="DA200" s="88"/>
      <c r="DB200" s="88"/>
      <c r="DC200" s="88"/>
      <c r="DD200" s="88"/>
      <c r="DE200" s="88"/>
      <c r="DF200" s="88"/>
      <c r="DG200" s="88"/>
      <c r="DH200" s="88"/>
      <c r="DI200" s="88"/>
      <c r="DJ200" s="88"/>
      <c r="DK200" s="88"/>
      <c r="DL200" s="88"/>
      <c r="DM200" s="88"/>
      <c r="DN200" s="88"/>
      <c r="DO200" s="10" t="s">
        <v>130</v>
      </c>
      <c r="DP200" s="169">
        <f>VLOOKUP(DP198,CS6:CY196,7)</f>
        <v>4.1815371982930536</v>
      </c>
      <c r="DQ200" s="9"/>
      <c r="DR200" s="88"/>
      <c r="DS200" s="88"/>
      <c r="DT200" s="88"/>
      <c r="DU200" s="88"/>
      <c r="DV200" s="88"/>
      <c r="DW200" s="88"/>
      <c r="DX200" s="88"/>
      <c r="DY200" s="88"/>
      <c r="DZ200" s="88"/>
      <c r="EA200" s="88"/>
      <c r="EB200" s="88"/>
      <c r="EC200" s="88"/>
      <c r="ED200" s="88"/>
      <c r="EE200" s="88"/>
      <c r="EF200" s="88"/>
      <c r="EG200" s="88"/>
      <c r="EH200" s="88"/>
      <c r="EI200" s="88"/>
      <c r="EJ200" s="88"/>
      <c r="EK200" s="88"/>
      <c r="EL200" s="88"/>
      <c r="EM200" s="10" t="s">
        <v>130</v>
      </c>
      <c r="EN200" s="169">
        <f>VLOOKUP(EN198,DQ6:DW196,7)</f>
        <v>4.1331614332861557</v>
      </c>
      <c r="EO200" s="11"/>
      <c r="EP200" s="5"/>
      <c r="EQ200" s="5"/>
    </row>
    <row r="201" spans="1:147" x14ac:dyDescent="0.25">
      <c r="A201" s="59"/>
      <c r="B201" s="5"/>
      <c r="C201" s="5"/>
      <c r="D201" s="5"/>
      <c r="E201" s="5"/>
      <c r="F201" s="5"/>
      <c r="G201" s="5"/>
      <c r="H201" s="5"/>
      <c r="I201" s="5"/>
      <c r="J201" s="5"/>
      <c r="K201" s="5"/>
      <c r="L201" s="5"/>
      <c r="M201" s="5"/>
      <c r="N201" s="5"/>
      <c r="O201" s="5"/>
      <c r="P201" s="5"/>
      <c r="Q201" s="5"/>
      <c r="R201" s="5"/>
      <c r="S201" s="5"/>
      <c r="T201" s="5"/>
      <c r="U201" s="5"/>
      <c r="V201" s="5"/>
      <c r="W201" s="5"/>
      <c r="X201" s="59"/>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row>
  </sheetData>
  <sheetProtection password="DFCF" sheet="1" objects="1" scenarios="1" selectLockedCells="1" selectUnlockedCells="1"/>
  <mergeCells count="38">
    <mergeCell ref="CT3:CT4"/>
    <mergeCell ref="DR3:DR4"/>
    <mergeCell ref="EE3:EM3"/>
    <mergeCell ref="DS3:ED3"/>
    <mergeCell ref="DG3:DO3"/>
    <mergeCell ref="CU3:DF3"/>
    <mergeCell ref="CI3:CQ3"/>
    <mergeCell ref="BW3:CH3"/>
    <mergeCell ref="BK3:BS3"/>
    <mergeCell ref="AY3:BJ3"/>
    <mergeCell ref="B2:X2"/>
    <mergeCell ref="Y2:Y4"/>
    <mergeCell ref="B3:B4"/>
    <mergeCell ref="O3:W3"/>
    <mergeCell ref="C3:N3"/>
    <mergeCell ref="X3:X4"/>
    <mergeCell ref="Z2:AV2"/>
    <mergeCell ref="AW2:AW4"/>
    <mergeCell ref="Z3:Z4"/>
    <mergeCell ref="AM3:AU3"/>
    <mergeCell ref="AA3:AL3"/>
    <mergeCell ref="AV3:AV4"/>
    <mergeCell ref="A2:A4"/>
    <mergeCell ref="A1:EO1"/>
    <mergeCell ref="DR2:EN2"/>
    <mergeCell ref="EO2:EO4"/>
    <mergeCell ref="CT2:DP2"/>
    <mergeCell ref="DQ2:DQ4"/>
    <mergeCell ref="EN3:EN4"/>
    <mergeCell ref="DP3:DP4"/>
    <mergeCell ref="CR3:CR4"/>
    <mergeCell ref="BT3:BT4"/>
    <mergeCell ref="CS2:CS4"/>
    <mergeCell ref="AX2:BT2"/>
    <mergeCell ref="BU2:BU4"/>
    <mergeCell ref="BV2:CR2"/>
    <mergeCell ref="AX3:AX4"/>
    <mergeCell ref="BV3:BV4"/>
  </mergeCells>
  <phoneticPr fontId="4" type="noConversion"/>
  <pageMargins left="0.75" right="0.75" top="1" bottom="1" header="0.5" footer="0.5"/>
  <pageSetup paperSize="3" scale="19" orientation="landscape" r:id="rId1"/>
  <headerFooter alignWithMargins="0">
    <oddFooter>&amp;CSpreadsheet created by Chris Barnes, PE, CPESC</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indexed="39"/>
  </sheetPr>
  <dimension ref="A1:EO200"/>
  <sheetViews>
    <sheetView workbookViewId="0">
      <pane xSplit="1" ySplit="5" topLeftCell="DR181" activePane="bottomRight" state="frozen"/>
      <selection activeCell="D13" sqref="D13"/>
      <selection pane="topRight" activeCell="D13" sqref="D13"/>
      <selection pane="bottomLeft" activeCell="D13" sqref="D13"/>
      <selection pane="bottomRight" activeCell="EE186" sqref="EE186"/>
    </sheetView>
  </sheetViews>
  <sheetFormatPr defaultColWidth="9.109375" defaultRowHeight="13.2" x14ac:dyDescent="0.25"/>
  <cols>
    <col min="1" max="1" width="9.33203125" style="34" bestFit="1" customWidth="1"/>
    <col min="2" max="2" width="9.33203125" style="1" bestFit="1" customWidth="1"/>
    <col min="3" max="3" width="10.33203125" style="1" customWidth="1"/>
    <col min="4" max="4" width="5.6640625" style="1" bestFit="1" customWidth="1"/>
    <col min="5" max="5" width="4.6640625" style="1" bestFit="1" customWidth="1"/>
    <col min="6" max="6" width="5.6640625" style="1" bestFit="1" customWidth="1"/>
    <col min="7" max="7" width="5.5546875" style="1" bestFit="1" customWidth="1"/>
    <col min="8" max="8" width="6.5546875" style="1" bestFit="1" customWidth="1"/>
    <col min="9" max="9" width="5.5546875" style="1" bestFit="1" customWidth="1"/>
    <col min="10" max="10" width="6.5546875" style="1" bestFit="1" customWidth="1"/>
    <col min="11" max="11" width="4.6640625" style="1" bestFit="1" customWidth="1"/>
    <col min="12" max="12" width="11.5546875" style="1" customWidth="1"/>
    <col min="13" max="13" width="9.88671875" style="1" customWidth="1"/>
    <col min="14" max="14" width="9.33203125" style="1" bestFit="1" customWidth="1"/>
    <col min="15" max="15" width="9.88671875" style="1" customWidth="1"/>
    <col min="16" max="16" width="5.6640625" style="1" bestFit="1" customWidth="1"/>
    <col min="17" max="17" width="4.6640625" style="1" bestFit="1" customWidth="1"/>
    <col min="18" max="19" width="6.33203125" style="1" customWidth="1"/>
    <col min="20" max="20" width="5.5546875" style="1" bestFit="1" customWidth="1"/>
    <col min="21" max="21" width="6.5546875" style="1" bestFit="1" customWidth="1"/>
    <col min="22" max="22" width="4.6640625" style="1" bestFit="1" customWidth="1"/>
    <col min="23" max="23" width="11.5546875" style="1" customWidth="1"/>
    <col min="24" max="24" width="10.33203125" style="34" customWidth="1"/>
    <col min="25" max="27" width="9.33203125" style="1" bestFit="1" customWidth="1"/>
    <col min="28" max="28" width="5.6640625" style="1" bestFit="1" customWidth="1"/>
    <col min="29" max="29" width="4.6640625" style="1" bestFit="1" customWidth="1"/>
    <col min="30" max="30" width="5.6640625" style="1" bestFit="1" customWidth="1"/>
    <col min="31" max="31" width="5.5546875" style="1" bestFit="1" customWidth="1"/>
    <col min="32" max="32" width="6.5546875" style="1" bestFit="1" customWidth="1"/>
    <col min="33" max="33" width="5.5546875" style="1" bestFit="1" customWidth="1"/>
    <col min="34" max="34" width="6.5546875" style="1" bestFit="1" customWidth="1"/>
    <col min="35" max="35" width="4.6640625" style="1" bestFit="1" customWidth="1"/>
    <col min="36" max="36" width="11.33203125" style="1" customWidth="1"/>
    <col min="37" max="37" width="10.33203125" style="1" customWidth="1"/>
    <col min="38" max="38" width="9.33203125" style="1" bestFit="1" customWidth="1"/>
    <col min="39" max="39" width="10.109375" style="1" customWidth="1"/>
    <col min="40" max="40" width="5.6640625" style="1" bestFit="1" customWidth="1"/>
    <col min="41" max="41" width="4.6640625" style="1" bestFit="1" customWidth="1"/>
    <col min="42" max="42" width="6.6640625" style="1" bestFit="1" customWidth="1"/>
    <col min="43" max="43" width="6.6640625" style="1" customWidth="1"/>
    <col min="44" max="44" width="7.44140625" style="1" bestFit="1" customWidth="1"/>
    <col min="45" max="45" width="6.5546875" style="1" bestFit="1" customWidth="1"/>
    <col min="46" max="46" width="4.6640625" style="1" bestFit="1" customWidth="1"/>
    <col min="47" max="47" width="11.44140625" style="1" customWidth="1"/>
    <col min="48" max="48" width="10.5546875" style="1" customWidth="1"/>
    <col min="49" max="50" width="8.6640625" style="1" bestFit="1" customWidth="1"/>
    <col min="51" max="51" width="9.33203125" style="1" bestFit="1" customWidth="1"/>
    <col min="52" max="52" width="5.6640625" style="1" bestFit="1" customWidth="1"/>
    <col min="53" max="53" width="4.6640625" style="1" bestFit="1" customWidth="1"/>
    <col min="54" max="54" width="5.6640625" style="1" bestFit="1" customWidth="1"/>
    <col min="55" max="55" width="5.5546875" style="1" bestFit="1" customWidth="1"/>
    <col min="56" max="56" width="6.5546875" style="1" bestFit="1" customWidth="1"/>
    <col min="57" max="57" width="5.5546875" style="1" bestFit="1" customWidth="1"/>
    <col min="58" max="58" width="6.5546875" style="1" bestFit="1" customWidth="1"/>
    <col min="59" max="59" width="4.6640625" style="1" bestFit="1" customWidth="1"/>
    <col min="60" max="60" width="11.109375" style="1" customWidth="1"/>
    <col min="61" max="61" width="10.6640625" style="1" customWidth="1"/>
    <col min="62" max="62" width="9.33203125" style="1" bestFit="1" customWidth="1"/>
    <col min="63" max="63" width="9.6640625" style="1" customWidth="1"/>
    <col min="64" max="64" width="5.6640625" style="1" bestFit="1" customWidth="1"/>
    <col min="65" max="65" width="4.6640625" style="1" bestFit="1" customWidth="1"/>
    <col min="66" max="66" width="6.6640625" style="1" bestFit="1" customWidth="1"/>
    <col min="67" max="67" width="6.6640625" style="1" customWidth="1"/>
    <col min="68" max="68" width="7.44140625" style="1" bestFit="1" customWidth="1"/>
    <col min="69" max="69" width="6.5546875" style="1" bestFit="1" customWidth="1"/>
    <col min="70" max="70" width="4.6640625" style="1" bestFit="1" customWidth="1"/>
    <col min="71" max="71" width="11.33203125" style="1" customWidth="1"/>
    <col min="72" max="72" width="10.5546875" style="1" customWidth="1"/>
    <col min="73" max="74" width="8.6640625" style="1" bestFit="1" customWidth="1"/>
    <col min="75" max="75" width="9.33203125" style="1" bestFit="1" customWidth="1"/>
    <col min="76" max="76" width="5.6640625" style="1" bestFit="1" customWidth="1"/>
    <col min="77" max="77" width="4.6640625" style="1" bestFit="1" customWidth="1"/>
    <col min="78" max="79" width="5.6640625" style="1" bestFit="1" customWidth="1"/>
    <col min="80" max="80" width="6.5546875" style="1" bestFit="1" customWidth="1"/>
    <col min="81" max="81" width="5.6640625" style="1" bestFit="1" customWidth="1"/>
    <col min="82" max="82" width="6.5546875" style="1" bestFit="1" customWidth="1"/>
    <col min="83" max="83" width="4.6640625" style="1" bestFit="1" customWidth="1"/>
    <col min="84" max="84" width="11.109375" style="1" customWidth="1"/>
    <col min="85" max="85" width="10" style="1" customWidth="1"/>
    <col min="86" max="86" width="9.33203125" style="1" bestFit="1" customWidth="1"/>
    <col min="87" max="87" width="10" style="1" customWidth="1"/>
    <col min="88" max="88" width="5.6640625" style="1" bestFit="1" customWidth="1"/>
    <col min="89" max="89" width="4.6640625" style="1" bestFit="1" customWidth="1"/>
    <col min="90" max="90" width="6.6640625" style="1" bestFit="1" customWidth="1"/>
    <col min="91" max="91" width="6.6640625" style="1" customWidth="1"/>
    <col min="92" max="92" width="7.44140625" style="1" bestFit="1" customWidth="1"/>
    <col min="93" max="93" width="6.5546875" style="1" bestFit="1" customWidth="1"/>
    <col min="94" max="94" width="4.6640625" style="1" bestFit="1" customWidth="1"/>
    <col min="95" max="95" width="11.33203125" style="1" customWidth="1"/>
    <col min="96" max="96" width="10.6640625" style="1" customWidth="1"/>
    <col min="97" max="98" width="8.6640625" style="1" bestFit="1" customWidth="1"/>
    <col min="99" max="99" width="9.33203125" style="1" bestFit="1" customWidth="1"/>
    <col min="100" max="100" width="5.6640625" style="1" bestFit="1" customWidth="1"/>
    <col min="101" max="101" width="4.6640625" style="1" bestFit="1" customWidth="1"/>
    <col min="102" max="103" width="5.6640625" style="1" bestFit="1" customWidth="1"/>
    <col min="104" max="104" width="6.5546875" style="1" bestFit="1" customWidth="1"/>
    <col min="105" max="105" width="5.6640625" style="1" bestFit="1" customWidth="1"/>
    <col min="106" max="106" width="6.5546875" style="1" bestFit="1" customWidth="1"/>
    <col min="107" max="107" width="4.6640625" style="1" bestFit="1" customWidth="1"/>
    <col min="108" max="108" width="11.109375" style="1" customWidth="1"/>
    <col min="109" max="109" width="10.109375" style="1" customWidth="1"/>
    <col min="110" max="110" width="9.33203125" style="1" bestFit="1" customWidth="1"/>
    <col min="111" max="111" width="10" style="1" customWidth="1"/>
    <col min="112" max="112" width="5.6640625" style="1" bestFit="1" customWidth="1"/>
    <col min="113" max="113" width="4.6640625" style="1" bestFit="1" customWidth="1"/>
    <col min="114" max="114" width="7.6640625" style="1" bestFit="1" customWidth="1"/>
    <col min="115" max="115" width="7.6640625" style="1" customWidth="1"/>
    <col min="116" max="116" width="7.44140625" style="1" bestFit="1" customWidth="1"/>
    <col min="117" max="117" width="6.5546875" style="1" bestFit="1" customWidth="1"/>
    <col min="118" max="118" width="4.6640625" style="1" bestFit="1" customWidth="1"/>
    <col min="119" max="119" width="11" style="1" customWidth="1"/>
    <col min="120" max="120" width="10.6640625" style="1" customWidth="1"/>
    <col min="121" max="122" width="8.6640625" style="1" bestFit="1" customWidth="1"/>
    <col min="123" max="123" width="9.33203125" style="1" bestFit="1" customWidth="1"/>
    <col min="124" max="124" width="5.6640625" style="1" bestFit="1" customWidth="1"/>
    <col min="125" max="125" width="4.6640625" style="1" bestFit="1" customWidth="1"/>
    <col min="126" max="127" width="5.6640625" style="1" bestFit="1" customWidth="1"/>
    <col min="128" max="128" width="6.5546875" style="1" bestFit="1" customWidth="1"/>
    <col min="129" max="129" width="5.6640625" style="1" bestFit="1" customWidth="1"/>
    <col min="130" max="130" width="6.5546875" style="1" bestFit="1" customWidth="1"/>
    <col min="131" max="131" width="4.6640625" style="1" bestFit="1" customWidth="1"/>
    <col min="132" max="132" width="11.109375" style="1" customWidth="1"/>
    <col min="133" max="133" width="10.33203125" style="1" customWidth="1"/>
    <col min="134" max="134" width="9.33203125" style="1" bestFit="1" customWidth="1"/>
    <col min="135" max="135" width="10" style="1" customWidth="1"/>
    <col min="136" max="136" width="5.6640625" style="1" bestFit="1" customWidth="1"/>
    <col min="137" max="137" width="4.6640625" style="1" bestFit="1" customWidth="1"/>
    <col min="138" max="138" width="7.33203125" style="1" bestFit="1" customWidth="1"/>
    <col min="139" max="139" width="7.33203125" style="1" customWidth="1"/>
    <col min="140" max="140" width="7.44140625" style="1" bestFit="1" customWidth="1"/>
    <col min="141" max="141" width="6.5546875" style="1" bestFit="1" customWidth="1"/>
    <col min="142" max="142" width="4.6640625" style="1" bestFit="1" customWidth="1"/>
    <col min="143" max="143" width="11.6640625" style="1" customWidth="1"/>
    <col min="144" max="144" width="10.109375" style="1" customWidth="1"/>
    <col min="145" max="145" width="8.6640625" style="1" bestFit="1" customWidth="1"/>
    <col min="146" max="16384" width="9.109375" style="1"/>
  </cols>
  <sheetData>
    <row r="1" spans="1:145" ht="13.8" thickBot="1" x14ac:dyDescent="0.3">
      <c r="A1" s="327" t="s">
        <v>16</v>
      </c>
      <c r="B1" s="328"/>
      <c r="C1" s="328"/>
      <c r="D1" s="328"/>
      <c r="E1" s="328"/>
      <c r="F1" s="328"/>
      <c r="G1" s="328"/>
      <c r="H1" s="328"/>
      <c r="I1" s="328"/>
      <c r="J1" s="328"/>
      <c r="K1" s="328"/>
      <c r="L1" s="328"/>
      <c r="M1" s="328"/>
      <c r="N1" s="328"/>
      <c r="O1" s="328"/>
      <c r="P1" s="328"/>
      <c r="Q1" s="328"/>
      <c r="R1" s="328"/>
      <c r="S1" s="328"/>
      <c r="T1" s="328"/>
      <c r="U1" s="328"/>
      <c r="V1" s="328"/>
      <c r="W1" s="328"/>
      <c r="X1" s="328"/>
      <c r="Y1" s="328"/>
      <c r="Z1" s="328"/>
      <c r="AA1" s="328"/>
      <c r="AB1" s="328"/>
      <c r="AC1" s="328"/>
      <c r="AD1" s="328"/>
      <c r="AE1" s="328"/>
      <c r="AF1" s="328"/>
      <c r="AG1" s="328"/>
      <c r="AH1" s="328"/>
      <c r="AI1" s="328"/>
      <c r="AJ1" s="328"/>
      <c r="AK1" s="328"/>
      <c r="AL1" s="328"/>
      <c r="AM1" s="328"/>
      <c r="AN1" s="328"/>
      <c r="AO1" s="328"/>
      <c r="AP1" s="328"/>
      <c r="AQ1" s="328"/>
      <c r="AR1" s="328"/>
      <c r="AS1" s="328"/>
      <c r="AT1" s="328"/>
      <c r="AU1" s="328"/>
      <c r="AV1" s="328"/>
      <c r="AW1" s="328"/>
      <c r="AX1" s="328"/>
      <c r="AY1" s="328"/>
      <c r="AZ1" s="328"/>
      <c r="BA1" s="328"/>
      <c r="BB1" s="328"/>
      <c r="BC1" s="328"/>
      <c r="BD1" s="328"/>
      <c r="BE1" s="328"/>
      <c r="BF1" s="328"/>
      <c r="BG1" s="328"/>
      <c r="BH1" s="328"/>
      <c r="BI1" s="328"/>
      <c r="BJ1" s="328"/>
      <c r="BK1" s="328"/>
      <c r="BL1" s="328"/>
      <c r="BM1" s="328"/>
      <c r="BN1" s="328"/>
      <c r="BO1" s="328"/>
      <c r="BP1" s="328"/>
      <c r="BQ1" s="328"/>
      <c r="BR1" s="328"/>
      <c r="BS1" s="328"/>
      <c r="BT1" s="328"/>
      <c r="BU1" s="328"/>
      <c r="BV1" s="328"/>
      <c r="BW1" s="328"/>
      <c r="BX1" s="328"/>
      <c r="BY1" s="328"/>
      <c r="BZ1" s="328"/>
      <c r="CA1" s="328"/>
      <c r="CB1" s="328"/>
      <c r="CC1" s="328"/>
      <c r="CD1" s="328"/>
      <c r="CE1" s="328"/>
      <c r="CF1" s="328"/>
      <c r="CG1" s="328"/>
      <c r="CH1" s="328"/>
      <c r="CI1" s="328"/>
      <c r="CJ1" s="328"/>
      <c r="CK1" s="328"/>
      <c r="CL1" s="328"/>
      <c r="CM1" s="328"/>
      <c r="CN1" s="328"/>
      <c r="CO1" s="328"/>
      <c r="CP1" s="328"/>
      <c r="CQ1" s="328"/>
      <c r="CR1" s="328"/>
      <c r="CS1" s="328"/>
      <c r="CT1" s="328"/>
      <c r="CU1" s="328"/>
      <c r="CV1" s="328"/>
      <c r="CW1" s="328"/>
      <c r="CX1" s="328"/>
      <c r="CY1" s="328"/>
      <c r="CZ1" s="328"/>
      <c r="DA1" s="328"/>
      <c r="DB1" s="328"/>
      <c r="DC1" s="328"/>
      <c r="DD1" s="328"/>
      <c r="DE1" s="328"/>
      <c r="DF1" s="328"/>
      <c r="DG1" s="328"/>
      <c r="DH1" s="328"/>
      <c r="DI1" s="328"/>
      <c r="DJ1" s="328"/>
      <c r="DK1" s="328"/>
      <c r="DL1" s="328"/>
      <c r="DM1" s="328"/>
      <c r="DN1" s="328"/>
      <c r="DO1" s="328"/>
      <c r="DP1" s="328"/>
      <c r="DQ1" s="328"/>
      <c r="DR1" s="328"/>
      <c r="DS1" s="328"/>
      <c r="DT1" s="328"/>
      <c r="DU1" s="328"/>
      <c r="DV1" s="328"/>
      <c r="DW1" s="328"/>
      <c r="DX1" s="328"/>
      <c r="DY1" s="328"/>
      <c r="DZ1" s="328"/>
      <c r="EA1" s="328"/>
      <c r="EB1" s="328"/>
      <c r="EC1" s="328"/>
      <c r="ED1" s="328"/>
      <c r="EE1" s="328"/>
      <c r="EF1" s="328"/>
      <c r="EG1" s="328"/>
      <c r="EH1" s="328"/>
      <c r="EI1" s="328"/>
      <c r="EJ1" s="328"/>
      <c r="EK1" s="328"/>
      <c r="EL1" s="328"/>
      <c r="EM1" s="328"/>
      <c r="EN1" s="328"/>
      <c r="EO1" s="330"/>
    </row>
    <row r="2" spans="1:145" s="37" customFormat="1" x14ac:dyDescent="0.25">
      <c r="A2" s="325" t="s">
        <v>59</v>
      </c>
      <c r="B2" s="331" t="s">
        <v>30</v>
      </c>
      <c r="C2" s="332"/>
      <c r="D2" s="332"/>
      <c r="E2" s="332"/>
      <c r="F2" s="332"/>
      <c r="G2" s="332"/>
      <c r="H2" s="332"/>
      <c r="I2" s="332"/>
      <c r="J2" s="332"/>
      <c r="K2" s="332"/>
      <c r="L2" s="332"/>
      <c r="M2" s="332"/>
      <c r="N2" s="332"/>
      <c r="O2" s="332"/>
      <c r="P2" s="332"/>
      <c r="Q2" s="332"/>
      <c r="R2" s="332"/>
      <c r="S2" s="332"/>
      <c r="T2" s="332"/>
      <c r="U2" s="332"/>
      <c r="V2" s="332"/>
      <c r="W2" s="332"/>
      <c r="X2" s="333"/>
      <c r="Y2" s="325" t="s">
        <v>59</v>
      </c>
      <c r="Z2" s="331" t="s">
        <v>33</v>
      </c>
      <c r="AA2" s="332"/>
      <c r="AB2" s="332"/>
      <c r="AC2" s="332"/>
      <c r="AD2" s="332"/>
      <c r="AE2" s="332"/>
      <c r="AF2" s="332"/>
      <c r="AG2" s="332"/>
      <c r="AH2" s="332"/>
      <c r="AI2" s="332"/>
      <c r="AJ2" s="332"/>
      <c r="AK2" s="332"/>
      <c r="AL2" s="332"/>
      <c r="AM2" s="332"/>
      <c r="AN2" s="332"/>
      <c r="AO2" s="332"/>
      <c r="AP2" s="332"/>
      <c r="AQ2" s="332"/>
      <c r="AR2" s="332"/>
      <c r="AS2" s="332"/>
      <c r="AT2" s="332"/>
      <c r="AU2" s="332"/>
      <c r="AV2" s="333"/>
      <c r="AW2" s="325" t="s">
        <v>59</v>
      </c>
      <c r="AX2" s="331" t="s">
        <v>34</v>
      </c>
      <c r="AY2" s="332"/>
      <c r="AZ2" s="332"/>
      <c r="BA2" s="332"/>
      <c r="BB2" s="332"/>
      <c r="BC2" s="332"/>
      <c r="BD2" s="332"/>
      <c r="BE2" s="332"/>
      <c r="BF2" s="332"/>
      <c r="BG2" s="332"/>
      <c r="BH2" s="332"/>
      <c r="BI2" s="332"/>
      <c r="BJ2" s="332"/>
      <c r="BK2" s="332"/>
      <c r="BL2" s="332"/>
      <c r="BM2" s="332"/>
      <c r="BN2" s="332"/>
      <c r="BO2" s="332"/>
      <c r="BP2" s="332"/>
      <c r="BQ2" s="332"/>
      <c r="BR2" s="332"/>
      <c r="BS2" s="332"/>
      <c r="BT2" s="333"/>
      <c r="BU2" s="325" t="s">
        <v>59</v>
      </c>
      <c r="BV2" s="331" t="s">
        <v>35</v>
      </c>
      <c r="BW2" s="332"/>
      <c r="BX2" s="332"/>
      <c r="BY2" s="332"/>
      <c r="BZ2" s="332"/>
      <c r="CA2" s="332"/>
      <c r="CB2" s="332"/>
      <c r="CC2" s="332"/>
      <c r="CD2" s="332"/>
      <c r="CE2" s="332"/>
      <c r="CF2" s="332"/>
      <c r="CG2" s="332"/>
      <c r="CH2" s="332"/>
      <c r="CI2" s="332"/>
      <c r="CJ2" s="332"/>
      <c r="CK2" s="332"/>
      <c r="CL2" s="332"/>
      <c r="CM2" s="332"/>
      <c r="CN2" s="332"/>
      <c r="CO2" s="332"/>
      <c r="CP2" s="332"/>
      <c r="CQ2" s="332"/>
      <c r="CR2" s="333"/>
      <c r="CS2" s="325" t="s">
        <v>59</v>
      </c>
      <c r="CT2" s="331" t="s">
        <v>36</v>
      </c>
      <c r="CU2" s="332"/>
      <c r="CV2" s="332"/>
      <c r="CW2" s="332"/>
      <c r="CX2" s="332"/>
      <c r="CY2" s="332"/>
      <c r="CZ2" s="332"/>
      <c r="DA2" s="332"/>
      <c r="DB2" s="332"/>
      <c r="DC2" s="332"/>
      <c r="DD2" s="332"/>
      <c r="DE2" s="332"/>
      <c r="DF2" s="332"/>
      <c r="DG2" s="332"/>
      <c r="DH2" s="332"/>
      <c r="DI2" s="332"/>
      <c r="DJ2" s="332"/>
      <c r="DK2" s="332"/>
      <c r="DL2" s="332"/>
      <c r="DM2" s="332"/>
      <c r="DN2" s="332"/>
      <c r="DO2" s="332"/>
      <c r="DP2" s="333"/>
      <c r="DQ2" s="325" t="s">
        <v>59</v>
      </c>
      <c r="DR2" s="331" t="s">
        <v>37</v>
      </c>
      <c r="DS2" s="332"/>
      <c r="DT2" s="332"/>
      <c r="DU2" s="332"/>
      <c r="DV2" s="332"/>
      <c r="DW2" s="332"/>
      <c r="DX2" s="332"/>
      <c r="DY2" s="332"/>
      <c r="DZ2" s="332"/>
      <c r="EA2" s="332"/>
      <c r="EB2" s="332"/>
      <c r="EC2" s="332"/>
      <c r="ED2" s="332"/>
      <c r="EE2" s="332"/>
      <c r="EF2" s="332"/>
      <c r="EG2" s="332"/>
      <c r="EH2" s="332"/>
      <c r="EI2" s="332"/>
      <c r="EJ2" s="332"/>
      <c r="EK2" s="332"/>
      <c r="EL2" s="332"/>
      <c r="EM2" s="332"/>
      <c r="EN2" s="333"/>
      <c r="EO2" s="334" t="s">
        <v>59</v>
      </c>
    </row>
    <row r="3" spans="1:145" s="37" customFormat="1" ht="12.75" customHeight="1" x14ac:dyDescent="0.25">
      <c r="A3" s="326"/>
      <c r="B3" s="338" t="s">
        <v>29</v>
      </c>
      <c r="C3" s="340" t="s">
        <v>101</v>
      </c>
      <c r="D3" s="341"/>
      <c r="E3" s="341"/>
      <c r="F3" s="341"/>
      <c r="G3" s="341"/>
      <c r="H3" s="341"/>
      <c r="I3" s="341"/>
      <c r="J3" s="341"/>
      <c r="K3" s="341"/>
      <c r="L3" s="341"/>
      <c r="M3" s="341"/>
      <c r="N3" s="342"/>
      <c r="O3" s="340" t="s">
        <v>103</v>
      </c>
      <c r="P3" s="341"/>
      <c r="Q3" s="341"/>
      <c r="R3" s="341"/>
      <c r="S3" s="341"/>
      <c r="T3" s="341"/>
      <c r="U3" s="341"/>
      <c r="V3" s="341"/>
      <c r="W3" s="342"/>
      <c r="X3" s="336" t="s">
        <v>144</v>
      </c>
      <c r="Y3" s="326"/>
      <c r="Z3" s="338" t="s">
        <v>29</v>
      </c>
      <c r="AA3" s="340" t="s">
        <v>101</v>
      </c>
      <c r="AB3" s="341"/>
      <c r="AC3" s="341"/>
      <c r="AD3" s="341"/>
      <c r="AE3" s="341"/>
      <c r="AF3" s="341"/>
      <c r="AG3" s="341"/>
      <c r="AH3" s="341"/>
      <c r="AI3" s="341"/>
      <c r="AJ3" s="341"/>
      <c r="AK3" s="341"/>
      <c r="AL3" s="342"/>
      <c r="AM3" s="340" t="s">
        <v>103</v>
      </c>
      <c r="AN3" s="341"/>
      <c r="AO3" s="341"/>
      <c r="AP3" s="341"/>
      <c r="AQ3" s="341"/>
      <c r="AR3" s="341"/>
      <c r="AS3" s="341"/>
      <c r="AT3" s="341"/>
      <c r="AU3" s="342"/>
      <c r="AV3" s="336" t="s">
        <v>144</v>
      </c>
      <c r="AW3" s="326"/>
      <c r="AX3" s="338" t="s">
        <v>29</v>
      </c>
      <c r="AY3" s="340" t="s">
        <v>101</v>
      </c>
      <c r="AZ3" s="341"/>
      <c r="BA3" s="341"/>
      <c r="BB3" s="341"/>
      <c r="BC3" s="341"/>
      <c r="BD3" s="341"/>
      <c r="BE3" s="341"/>
      <c r="BF3" s="341"/>
      <c r="BG3" s="341"/>
      <c r="BH3" s="341"/>
      <c r="BI3" s="341"/>
      <c r="BJ3" s="342"/>
      <c r="BK3" s="340" t="s">
        <v>103</v>
      </c>
      <c r="BL3" s="341"/>
      <c r="BM3" s="341"/>
      <c r="BN3" s="341"/>
      <c r="BO3" s="341"/>
      <c r="BP3" s="341"/>
      <c r="BQ3" s="341"/>
      <c r="BR3" s="341"/>
      <c r="BS3" s="342"/>
      <c r="BT3" s="336" t="s">
        <v>144</v>
      </c>
      <c r="BU3" s="326"/>
      <c r="BV3" s="338" t="s">
        <v>29</v>
      </c>
      <c r="BW3" s="340" t="s">
        <v>101</v>
      </c>
      <c r="BX3" s="341"/>
      <c r="BY3" s="341"/>
      <c r="BZ3" s="341"/>
      <c r="CA3" s="341"/>
      <c r="CB3" s="341"/>
      <c r="CC3" s="341"/>
      <c r="CD3" s="341"/>
      <c r="CE3" s="341"/>
      <c r="CF3" s="341"/>
      <c r="CG3" s="341"/>
      <c r="CH3" s="342"/>
      <c r="CI3" s="340" t="s">
        <v>103</v>
      </c>
      <c r="CJ3" s="341"/>
      <c r="CK3" s="341"/>
      <c r="CL3" s="341"/>
      <c r="CM3" s="341"/>
      <c r="CN3" s="341"/>
      <c r="CO3" s="341"/>
      <c r="CP3" s="341"/>
      <c r="CQ3" s="342"/>
      <c r="CR3" s="336" t="s">
        <v>144</v>
      </c>
      <c r="CS3" s="326"/>
      <c r="CT3" s="338" t="s">
        <v>29</v>
      </c>
      <c r="CU3" s="340" t="s">
        <v>101</v>
      </c>
      <c r="CV3" s="341"/>
      <c r="CW3" s="341"/>
      <c r="CX3" s="341"/>
      <c r="CY3" s="341"/>
      <c r="CZ3" s="341"/>
      <c r="DA3" s="341"/>
      <c r="DB3" s="341"/>
      <c r="DC3" s="341"/>
      <c r="DD3" s="341"/>
      <c r="DE3" s="341"/>
      <c r="DF3" s="342"/>
      <c r="DG3" s="340" t="s">
        <v>103</v>
      </c>
      <c r="DH3" s="341"/>
      <c r="DI3" s="341"/>
      <c r="DJ3" s="341"/>
      <c r="DK3" s="341"/>
      <c r="DL3" s="341"/>
      <c r="DM3" s="341"/>
      <c r="DN3" s="341"/>
      <c r="DO3" s="342"/>
      <c r="DP3" s="336" t="s">
        <v>144</v>
      </c>
      <c r="DQ3" s="326"/>
      <c r="DR3" s="338" t="s">
        <v>29</v>
      </c>
      <c r="DS3" s="340" t="s">
        <v>101</v>
      </c>
      <c r="DT3" s="341"/>
      <c r="DU3" s="341"/>
      <c r="DV3" s="341"/>
      <c r="DW3" s="341"/>
      <c r="DX3" s="341"/>
      <c r="DY3" s="341"/>
      <c r="DZ3" s="341"/>
      <c r="EA3" s="341"/>
      <c r="EB3" s="341"/>
      <c r="EC3" s="341"/>
      <c r="ED3" s="342"/>
      <c r="EE3" s="340" t="s">
        <v>103</v>
      </c>
      <c r="EF3" s="341"/>
      <c r="EG3" s="341"/>
      <c r="EH3" s="341"/>
      <c r="EI3" s="341"/>
      <c r="EJ3" s="341"/>
      <c r="EK3" s="341"/>
      <c r="EL3" s="341"/>
      <c r="EM3" s="342"/>
      <c r="EN3" s="336" t="s">
        <v>144</v>
      </c>
      <c r="EO3" s="335"/>
    </row>
    <row r="4" spans="1:145" s="37" customFormat="1" ht="92.4" x14ac:dyDescent="0.25">
      <c r="A4" s="326"/>
      <c r="B4" s="339"/>
      <c r="C4" s="200" t="s">
        <v>32</v>
      </c>
      <c r="D4" s="200" t="s">
        <v>7</v>
      </c>
      <c r="E4" s="200" t="s">
        <v>11</v>
      </c>
      <c r="F4" s="200" t="s">
        <v>8</v>
      </c>
      <c r="G4" s="200" t="s">
        <v>12</v>
      </c>
      <c r="H4" s="200" t="s">
        <v>9</v>
      </c>
      <c r="I4" s="200" t="s">
        <v>13</v>
      </c>
      <c r="J4" s="200" t="s">
        <v>10</v>
      </c>
      <c r="K4" s="200" t="s">
        <v>14</v>
      </c>
      <c r="L4" s="200" t="s">
        <v>31</v>
      </c>
      <c r="M4" s="200" t="s">
        <v>25</v>
      </c>
      <c r="N4" s="200" t="s">
        <v>26</v>
      </c>
      <c r="O4" s="200" t="s">
        <v>27</v>
      </c>
      <c r="P4" s="200" t="s">
        <v>7</v>
      </c>
      <c r="Q4" s="200" t="s">
        <v>11</v>
      </c>
      <c r="R4" s="200" t="s">
        <v>141</v>
      </c>
      <c r="S4" s="200" t="s">
        <v>142</v>
      </c>
      <c r="T4" s="200" t="s">
        <v>143</v>
      </c>
      <c r="U4" s="200" t="s">
        <v>9</v>
      </c>
      <c r="V4" s="200" t="s">
        <v>13</v>
      </c>
      <c r="W4" s="200" t="s">
        <v>31</v>
      </c>
      <c r="X4" s="337"/>
      <c r="Y4" s="326"/>
      <c r="Z4" s="339"/>
      <c r="AA4" s="200" t="s">
        <v>32</v>
      </c>
      <c r="AB4" s="200" t="s">
        <v>7</v>
      </c>
      <c r="AC4" s="200" t="s">
        <v>11</v>
      </c>
      <c r="AD4" s="200" t="s">
        <v>8</v>
      </c>
      <c r="AE4" s="200" t="s">
        <v>12</v>
      </c>
      <c r="AF4" s="200" t="s">
        <v>9</v>
      </c>
      <c r="AG4" s="200" t="s">
        <v>13</v>
      </c>
      <c r="AH4" s="200" t="s">
        <v>10</v>
      </c>
      <c r="AI4" s="200" t="s">
        <v>14</v>
      </c>
      <c r="AJ4" s="200" t="s">
        <v>31</v>
      </c>
      <c r="AK4" s="200" t="s">
        <v>25</v>
      </c>
      <c r="AL4" s="200" t="s">
        <v>26</v>
      </c>
      <c r="AM4" s="200" t="s">
        <v>27</v>
      </c>
      <c r="AN4" s="200" t="s">
        <v>7</v>
      </c>
      <c r="AO4" s="200" t="s">
        <v>11</v>
      </c>
      <c r="AP4" s="200" t="s">
        <v>141</v>
      </c>
      <c r="AQ4" s="200" t="s">
        <v>142</v>
      </c>
      <c r="AR4" s="200" t="s">
        <v>143</v>
      </c>
      <c r="AS4" s="200" t="s">
        <v>9</v>
      </c>
      <c r="AT4" s="200" t="s">
        <v>13</v>
      </c>
      <c r="AU4" s="200" t="s">
        <v>31</v>
      </c>
      <c r="AV4" s="337"/>
      <c r="AW4" s="326"/>
      <c r="AX4" s="339"/>
      <c r="AY4" s="200" t="s">
        <v>32</v>
      </c>
      <c r="AZ4" s="200" t="s">
        <v>7</v>
      </c>
      <c r="BA4" s="200" t="s">
        <v>11</v>
      </c>
      <c r="BB4" s="200" t="s">
        <v>8</v>
      </c>
      <c r="BC4" s="200" t="s">
        <v>12</v>
      </c>
      <c r="BD4" s="200" t="s">
        <v>9</v>
      </c>
      <c r="BE4" s="200" t="s">
        <v>13</v>
      </c>
      <c r="BF4" s="200" t="s">
        <v>10</v>
      </c>
      <c r="BG4" s="200" t="s">
        <v>14</v>
      </c>
      <c r="BH4" s="200" t="s">
        <v>31</v>
      </c>
      <c r="BI4" s="200" t="s">
        <v>25</v>
      </c>
      <c r="BJ4" s="200" t="s">
        <v>26</v>
      </c>
      <c r="BK4" s="200" t="s">
        <v>27</v>
      </c>
      <c r="BL4" s="200" t="s">
        <v>7</v>
      </c>
      <c r="BM4" s="200" t="s">
        <v>11</v>
      </c>
      <c r="BN4" s="200" t="s">
        <v>141</v>
      </c>
      <c r="BO4" s="200" t="s">
        <v>142</v>
      </c>
      <c r="BP4" s="200" t="s">
        <v>143</v>
      </c>
      <c r="BQ4" s="200" t="s">
        <v>9</v>
      </c>
      <c r="BR4" s="200" t="s">
        <v>13</v>
      </c>
      <c r="BS4" s="200" t="s">
        <v>31</v>
      </c>
      <c r="BT4" s="337"/>
      <c r="BU4" s="326"/>
      <c r="BV4" s="339"/>
      <c r="BW4" s="200" t="s">
        <v>32</v>
      </c>
      <c r="BX4" s="200" t="s">
        <v>7</v>
      </c>
      <c r="BY4" s="200" t="s">
        <v>11</v>
      </c>
      <c r="BZ4" s="200" t="s">
        <v>8</v>
      </c>
      <c r="CA4" s="200" t="s">
        <v>12</v>
      </c>
      <c r="CB4" s="200" t="s">
        <v>9</v>
      </c>
      <c r="CC4" s="200" t="s">
        <v>13</v>
      </c>
      <c r="CD4" s="200" t="s">
        <v>10</v>
      </c>
      <c r="CE4" s="200" t="s">
        <v>14</v>
      </c>
      <c r="CF4" s="200" t="s">
        <v>31</v>
      </c>
      <c r="CG4" s="200" t="s">
        <v>25</v>
      </c>
      <c r="CH4" s="200" t="s">
        <v>26</v>
      </c>
      <c r="CI4" s="200" t="s">
        <v>27</v>
      </c>
      <c r="CJ4" s="200" t="s">
        <v>7</v>
      </c>
      <c r="CK4" s="200" t="s">
        <v>11</v>
      </c>
      <c r="CL4" s="200" t="s">
        <v>141</v>
      </c>
      <c r="CM4" s="200" t="s">
        <v>142</v>
      </c>
      <c r="CN4" s="200" t="s">
        <v>143</v>
      </c>
      <c r="CO4" s="200" t="s">
        <v>9</v>
      </c>
      <c r="CP4" s="200" t="s">
        <v>13</v>
      </c>
      <c r="CQ4" s="200" t="s">
        <v>31</v>
      </c>
      <c r="CR4" s="337"/>
      <c r="CS4" s="326"/>
      <c r="CT4" s="339"/>
      <c r="CU4" s="200" t="s">
        <v>32</v>
      </c>
      <c r="CV4" s="200" t="s">
        <v>7</v>
      </c>
      <c r="CW4" s="200" t="s">
        <v>11</v>
      </c>
      <c r="CX4" s="200" t="s">
        <v>8</v>
      </c>
      <c r="CY4" s="200" t="s">
        <v>12</v>
      </c>
      <c r="CZ4" s="200" t="s">
        <v>9</v>
      </c>
      <c r="DA4" s="200" t="s">
        <v>13</v>
      </c>
      <c r="DB4" s="200" t="s">
        <v>10</v>
      </c>
      <c r="DC4" s="200" t="s">
        <v>14</v>
      </c>
      <c r="DD4" s="200" t="s">
        <v>31</v>
      </c>
      <c r="DE4" s="200" t="s">
        <v>25</v>
      </c>
      <c r="DF4" s="200" t="s">
        <v>26</v>
      </c>
      <c r="DG4" s="200" t="s">
        <v>27</v>
      </c>
      <c r="DH4" s="200" t="s">
        <v>7</v>
      </c>
      <c r="DI4" s="200" t="s">
        <v>11</v>
      </c>
      <c r="DJ4" s="200" t="s">
        <v>141</v>
      </c>
      <c r="DK4" s="200" t="s">
        <v>142</v>
      </c>
      <c r="DL4" s="200" t="s">
        <v>143</v>
      </c>
      <c r="DM4" s="200" t="s">
        <v>9</v>
      </c>
      <c r="DN4" s="200" t="s">
        <v>13</v>
      </c>
      <c r="DO4" s="200" t="s">
        <v>31</v>
      </c>
      <c r="DP4" s="337"/>
      <c r="DQ4" s="326"/>
      <c r="DR4" s="339"/>
      <c r="DS4" s="200" t="s">
        <v>32</v>
      </c>
      <c r="DT4" s="200" t="s">
        <v>7</v>
      </c>
      <c r="DU4" s="200" t="s">
        <v>11</v>
      </c>
      <c r="DV4" s="200" t="s">
        <v>8</v>
      </c>
      <c r="DW4" s="200" t="s">
        <v>12</v>
      </c>
      <c r="DX4" s="200" t="s">
        <v>9</v>
      </c>
      <c r="DY4" s="200" t="s">
        <v>13</v>
      </c>
      <c r="DZ4" s="200" t="s">
        <v>10</v>
      </c>
      <c r="EA4" s="200" t="s">
        <v>14</v>
      </c>
      <c r="EB4" s="200" t="s">
        <v>31</v>
      </c>
      <c r="EC4" s="200" t="s">
        <v>25</v>
      </c>
      <c r="ED4" s="200" t="s">
        <v>26</v>
      </c>
      <c r="EE4" s="200" t="s">
        <v>27</v>
      </c>
      <c r="EF4" s="200" t="s">
        <v>7</v>
      </c>
      <c r="EG4" s="200" t="s">
        <v>11</v>
      </c>
      <c r="EH4" s="200" t="s">
        <v>141</v>
      </c>
      <c r="EI4" s="200" t="s">
        <v>142</v>
      </c>
      <c r="EJ4" s="200" t="s">
        <v>143</v>
      </c>
      <c r="EK4" s="200" t="s">
        <v>9</v>
      </c>
      <c r="EL4" s="200" t="s">
        <v>13</v>
      </c>
      <c r="EM4" s="200" t="s">
        <v>31</v>
      </c>
      <c r="EN4" s="337"/>
      <c r="EO4" s="335"/>
    </row>
    <row r="5" spans="1:145" x14ac:dyDescent="0.25">
      <c r="A5" s="20" t="s">
        <v>3</v>
      </c>
      <c r="B5" s="199" t="s">
        <v>4</v>
      </c>
      <c r="C5" s="46" t="s">
        <v>5</v>
      </c>
      <c r="D5" s="46" t="s">
        <v>3</v>
      </c>
      <c r="E5" s="46" t="s">
        <v>5</v>
      </c>
      <c r="F5" s="46" t="s">
        <v>3</v>
      </c>
      <c r="G5" s="46" t="s">
        <v>5</v>
      </c>
      <c r="H5" s="46" t="s">
        <v>3</v>
      </c>
      <c r="I5" s="46" t="s">
        <v>5</v>
      </c>
      <c r="J5" s="46" t="s">
        <v>3</v>
      </c>
      <c r="K5" s="46" t="s">
        <v>5</v>
      </c>
      <c r="L5" s="46" t="s">
        <v>28</v>
      </c>
      <c r="M5" s="46" t="s">
        <v>61</v>
      </c>
      <c r="N5" s="46" t="s">
        <v>5</v>
      </c>
      <c r="O5" s="46" t="s">
        <v>3</v>
      </c>
      <c r="P5" s="46" t="s">
        <v>3</v>
      </c>
      <c r="Q5" s="46" t="s">
        <v>5</v>
      </c>
      <c r="R5" s="46" t="s">
        <v>3</v>
      </c>
      <c r="S5" s="46" t="s">
        <v>3</v>
      </c>
      <c r="T5" s="46" t="s">
        <v>5</v>
      </c>
      <c r="U5" s="46" t="s">
        <v>3</v>
      </c>
      <c r="V5" s="46" t="s">
        <v>5</v>
      </c>
      <c r="W5" s="46" t="s">
        <v>28</v>
      </c>
      <c r="X5" s="67" t="s">
        <v>28</v>
      </c>
      <c r="Y5" s="20" t="s">
        <v>3</v>
      </c>
      <c r="Z5" s="199" t="s">
        <v>4</v>
      </c>
      <c r="AA5" s="46" t="s">
        <v>5</v>
      </c>
      <c r="AB5" s="46" t="s">
        <v>3</v>
      </c>
      <c r="AC5" s="46" t="s">
        <v>5</v>
      </c>
      <c r="AD5" s="46" t="s">
        <v>3</v>
      </c>
      <c r="AE5" s="46" t="s">
        <v>5</v>
      </c>
      <c r="AF5" s="46" t="s">
        <v>3</v>
      </c>
      <c r="AG5" s="46" t="s">
        <v>5</v>
      </c>
      <c r="AH5" s="46" t="s">
        <v>3</v>
      </c>
      <c r="AI5" s="46" t="s">
        <v>5</v>
      </c>
      <c r="AJ5" s="46" t="s">
        <v>28</v>
      </c>
      <c r="AK5" s="46" t="s">
        <v>61</v>
      </c>
      <c r="AL5" s="46" t="s">
        <v>5</v>
      </c>
      <c r="AM5" s="46" t="s">
        <v>3</v>
      </c>
      <c r="AN5" s="46" t="s">
        <v>3</v>
      </c>
      <c r="AO5" s="46" t="s">
        <v>5</v>
      </c>
      <c r="AP5" s="46" t="s">
        <v>3</v>
      </c>
      <c r="AQ5" s="46" t="s">
        <v>3</v>
      </c>
      <c r="AR5" s="46" t="s">
        <v>5</v>
      </c>
      <c r="AS5" s="46" t="s">
        <v>3</v>
      </c>
      <c r="AT5" s="46" t="s">
        <v>5</v>
      </c>
      <c r="AU5" s="46" t="s">
        <v>28</v>
      </c>
      <c r="AV5" s="67" t="s">
        <v>28</v>
      </c>
      <c r="AW5" s="20" t="s">
        <v>3</v>
      </c>
      <c r="AX5" s="199" t="s">
        <v>4</v>
      </c>
      <c r="AY5" s="46" t="s">
        <v>5</v>
      </c>
      <c r="AZ5" s="46" t="s">
        <v>3</v>
      </c>
      <c r="BA5" s="46" t="s">
        <v>5</v>
      </c>
      <c r="BB5" s="46" t="s">
        <v>3</v>
      </c>
      <c r="BC5" s="46" t="s">
        <v>5</v>
      </c>
      <c r="BD5" s="46" t="s">
        <v>3</v>
      </c>
      <c r="BE5" s="46" t="s">
        <v>5</v>
      </c>
      <c r="BF5" s="46" t="s">
        <v>3</v>
      </c>
      <c r="BG5" s="46" t="s">
        <v>5</v>
      </c>
      <c r="BH5" s="46" t="s">
        <v>28</v>
      </c>
      <c r="BI5" s="46" t="s">
        <v>61</v>
      </c>
      <c r="BJ5" s="46" t="s">
        <v>5</v>
      </c>
      <c r="BK5" s="46" t="s">
        <v>3</v>
      </c>
      <c r="BL5" s="46" t="s">
        <v>3</v>
      </c>
      <c r="BM5" s="46" t="s">
        <v>5</v>
      </c>
      <c r="BN5" s="46" t="s">
        <v>3</v>
      </c>
      <c r="BO5" s="46" t="s">
        <v>3</v>
      </c>
      <c r="BP5" s="46" t="s">
        <v>5</v>
      </c>
      <c r="BQ5" s="46" t="s">
        <v>3</v>
      </c>
      <c r="BR5" s="46" t="s">
        <v>5</v>
      </c>
      <c r="BS5" s="46" t="s">
        <v>28</v>
      </c>
      <c r="BT5" s="67" t="s">
        <v>28</v>
      </c>
      <c r="BU5" s="20" t="s">
        <v>3</v>
      </c>
      <c r="BV5" s="199" t="s">
        <v>4</v>
      </c>
      <c r="BW5" s="46" t="s">
        <v>5</v>
      </c>
      <c r="BX5" s="46" t="s">
        <v>3</v>
      </c>
      <c r="BY5" s="46" t="s">
        <v>5</v>
      </c>
      <c r="BZ5" s="46" t="s">
        <v>3</v>
      </c>
      <c r="CA5" s="46" t="s">
        <v>5</v>
      </c>
      <c r="CB5" s="46" t="s">
        <v>3</v>
      </c>
      <c r="CC5" s="46" t="s">
        <v>5</v>
      </c>
      <c r="CD5" s="46" t="s">
        <v>3</v>
      </c>
      <c r="CE5" s="46" t="s">
        <v>5</v>
      </c>
      <c r="CF5" s="46" t="s">
        <v>28</v>
      </c>
      <c r="CG5" s="46" t="s">
        <v>61</v>
      </c>
      <c r="CH5" s="46" t="s">
        <v>5</v>
      </c>
      <c r="CI5" s="46" t="s">
        <v>3</v>
      </c>
      <c r="CJ5" s="46" t="s">
        <v>3</v>
      </c>
      <c r="CK5" s="46" t="s">
        <v>5</v>
      </c>
      <c r="CL5" s="46" t="s">
        <v>3</v>
      </c>
      <c r="CM5" s="46" t="s">
        <v>3</v>
      </c>
      <c r="CN5" s="46" t="s">
        <v>5</v>
      </c>
      <c r="CO5" s="46" t="s">
        <v>3</v>
      </c>
      <c r="CP5" s="46" t="s">
        <v>5</v>
      </c>
      <c r="CQ5" s="46" t="s">
        <v>28</v>
      </c>
      <c r="CR5" s="67" t="s">
        <v>28</v>
      </c>
      <c r="CS5" s="20" t="s">
        <v>3</v>
      </c>
      <c r="CT5" s="199" t="s">
        <v>4</v>
      </c>
      <c r="CU5" s="46" t="s">
        <v>5</v>
      </c>
      <c r="CV5" s="46" t="s">
        <v>3</v>
      </c>
      <c r="CW5" s="46" t="s">
        <v>5</v>
      </c>
      <c r="CX5" s="46" t="s">
        <v>3</v>
      </c>
      <c r="CY5" s="46" t="s">
        <v>5</v>
      </c>
      <c r="CZ5" s="46" t="s">
        <v>3</v>
      </c>
      <c r="DA5" s="46" t="s">
        <v>5</v>
      </c>
      <c r="DB5" s="46" t="s">
        <v>3</v>
      </c>
      <c r="DC5" s="46" t="s">
        <v>5</v>
      </c>
      <c r="DD5" s="46" t="s">
        <v>28</v>
      </c>
      <c r="DE5" s="46" t="s">
        <v>61</v>
      </c>
      <c r="DF5" s="46" t="s">
        <v>5</v>
      </c>
      <c r="DG5" s="46" t="s">
        <v>3</v>
      </c>
      <c r="DH5" s="46" t="s">
        <v>3</v>
      </c>
      <c r="DI5" s="46" t="s">
        <v>5</v>
      </c>
      <c r="DJ5" s="46" t="s">
        <v>3</v>
      </c>
      <c r="DK5" s="46" t="s">
        <v>3</v>
      </c>
      <c r="DL5" s="46" t="s">
        <v>5</v>
      </c>
      <c r="DM5" s="46" t="s">
        <v>3</v>
      </c>
      <c r="DN5" s="46" t="s">
        <v>5</v>
      </c>
      <c r="DO5" s="46" t="s">
        <v>28</v>
      </c>
      <c r="DP5" s="67" t="s">
        <v>28</v>
      </c>
      <c r="DQ5" s="20" t="s">
        <v>3</v>
      </c>
      <c r="DR5" s="199" t="s">
        <v>4</v>
      </c>
      <c r="DS5" s="46" t="s">
        <v>5</v>
      </c>
      <c r="DT5" s="46" t="s">
        <v>3</v>
      </c>
      <c r="DU5" s="46" t="s">
        <v>5</v>
      </c>
      <c r="DV5" s="46" t="s">
        <v>3</v>
      </c>
      <c r="DW5" s="46" t="s">
        <v>5</v>
      </c>
      <c r="DX5" s="46" t="s">
        <v>3</v>
      </c>
      <c r="DY5" s="46" t="s">
        <v>5</v>
      </c>
      <c r="DZ5" s="46" t="s">
        <v>3</v>
      </c>
      <c r="EA5" s="46" t="s">
        <v>5</v>
      </c>
      <c r="EB5" s="46" t="s">
        <v>28</v>
      </c>
      <c r="EC5" s="46" t="s">
        <v>61</v>
      </c>
      <c r="ED5" s="46" t="s">
        <v>5</v>
      </c>
      <c r="EE5" s="46" t="s">
        <v>3</v>
      </c>
      <c r="EF5" s="46" t="s">
        <v>3</v>
      </c>
      <c r="EG5" s="46" t="s">
        <v>5</v>
      </c>
      <c r="EH5" s="46" t="s">
        <v>3</v>
      </c>
      <c r="EI5" s="46" t="s">
        <v>3</v>
      </c>
      <c r="EJ5" s="46" t="s">
        <v>5</v>
      </c>
      <c r="EK5" s="46" t="s">
        <v>3</v>
      </c>
      <c r="EL5" s="46" t="s">
        <v>5</v>
      </c>
      <c r="EM5" s="46" t="s">
        <v>28</v>
      </c>
      <c r="EN5" s="67" t="s">
        <v>28</v>
      </c>
      <c r="EO5" s="67" t="s">
        <v>3</v>
      </c>
    </row>
    <row r="6" spans="1:145" s="34" customFormat="1" x14ac:dyDescent="0.25">
      <c r="A6" s="68">
        <v>10</v>
      </c>
      <c r="B6" s="18">
        <f>'Ohio Intensities'!C6</f>
        <v>3.8253771272914738</v>
      </c>
      <c r="C6" s="18">
        <f>Design!$I$24*B6*Design!$I$23</f>
        <v>6.5796486589413394</v>
      </c>
      <c r="D6" s="18">
        <v>0</v>
      </c>
      <c r="E6" s="18">
        <v>0</v>
      </c>
      <c r="F6" s="18">
        <f>Design!$I$22</f>
        <v>10</v>
      </c>
      <c r="G6" s="18">
        <f>C6</f>
        <v>6.5796486589413394</v>
      </c>
      <c r="H6" s="18">
        <f>A6</f>
        <v>10</v>
      </c>
      <c r="I6" s="18">
        <f>G6</f>
        <v>6.5796486589413394</v>
      </c>
      <c r="J6" s="18">
        <f>F6+H6</f>
        <v>20</v>
      </c>
      <c r="K6" s="18">
        <v>0</v>
      </c>
      <c r="L6" s="18">
        <f>IF(G6&lt;T6,"N/A",(0.5*F6*G6+(H6-F6)*G6+0.5*(J6-H6)*I6)*60)</f>
        <v>3947.7891953648036</v>
      </c>
      <c r="M6" s="18">
        <f>(K6-I6)/(J6-H6)</f>
        <v>-0.65796486589413394</v>
      </c>
      <c r="N6" s="18">
        <f>I6-M6*H6</f>
        <v>13.159297317882679</v>
      </c>
      <c r="O6" s="18">
        <f>(Design!$N$67-N6)/M6</f>
        <v>16.884332118229175</v>
      </c>
      <c r="P6" s="18">
        <v>0</v>
      </c>
      <c r="Q6" s="18">
        <v>0</v>
      </c>
      <c r="R6" s="18">
        <f>O6</f>
        <v>16.884332118229175</v>
      </c>
      <c r="S6" s="18">
        <f>MAX(R6,H6)</f>
        <v>16.884332118229175</v>
      </c>
      <c r="T6" s="18">
        <f>Design!$N$67</f>
        <v>2.0499999999999998</v>
      </c>
      <c r="U6" s="18">
        <f>J6</f>
        <v>20</v>
      </c>
      <c r="V6" s="18">
        <v>0</v>
      </c>
      <c r="W6" s="18">
        <f>(0.5*R6*T6+0.5*(U6-R6)*T6)*60</f>
        <v>1230</v>
      </c>
      <c r="X6" s="19">
        <f>IF(L6="N/A","N/A",L6-W6)</f>
        <v>2717.7891953648036</v>
      </c>
      <c r="Y6" s="68">
        <f>A6</f>
        <v>10</v>
      </c>
      <c r="Z6" s="18">
        <f>'Ohio Intensities'!G6</f>
        <v>4.5455808515012199</v>
      </c>
      <c r="AA6" s="18">
        <f>Design!$I$24*Z6*Design!$I$23</f>
        <v>7.8183990645821035</v>
      </c>
      <c r="AB6" s="18">
        <v>0</v>
      </c>
      <c r="AC6" s="18">
        <v>0</v>
      </c>
      <c r="AD6" s="18">
        <f>Design!$I$22</f>
        <v>10</v>
      </c>
      <c r="AE6" s="18">
        <f>AA6</f>
        <v>7.8183990645821035</v>
      </c>
      <c r="AF6" s="18">
        <f>Y6</f>
        <v>10</v>
      </c>
      <c r="AG6" s="18">
        <f>AE6</f>
        <v>7.8183990645821035</v>
      </c>
      <c r="AH6" s="18">
        <f>AD6+AF6</f>
        <v>20</v>
      </c>
      <c r="AI6" s="18">
        <v>0</v>
      </c>
      <c r="AJ6" s="18">
        <f>IF(AE6&lt;AR6,"N/A",(0.5*AD6*AE6+(AF6-AD6)*AE6+0.5*(AH6-AF6)*AG6)*60)</f>
        <v>4691.0394387492624</v>
      </c>
      <c r="AK6" s="18">
        <f>(AI6-AG6)/(AH6-AF6)</f>
        <v>-0.78183990645821033</v>
      </c>
      <c r="AL6" s="18">
        <f>AG6-AK6*AF6</f>
        <v>15.636798129164207</v>
      </c>
      <c r="AM6" s="18">
        <f>(Design!$N$68-AL6)/AK6</f>
        <v>16.802414433761541</v>
      </c>
      <c r="AN6" s="18">
        <v>0</v>
      </c>
      <c r="AO6" s="18">
        <v>0</v>
      </c>
      <c r="AP6" s="18">
        <f>AM6</f>
        <v>16.802414433761541</v>
      </c>
      <c r="AQ6" s="18">
        <f>MAX(AP6,AF6)</f>
        <v>16.802414433761541</v>
      </c>
      <c r="AR6" s="18">
        <f>Design!$N$68</f>
        <v>2.5</v>
      </c>
      <c r="AS6" s="18">
        <f>AH6</f>
        <v>20</v>
      </c>
      <c r="AT6" s="18">
        <v>0</v>
      </c>
      <c r="AU6" s="18">
        <f>(0.5*AP6*AR6+0.5*(AS6-AP6)*AR6)*60</f>
        <v>1500</v>
      </c>
      <c r="AV6" s="19">
        <f>IF(AJ6="N/A","N/A",AJ6-AU6)</f>
        <v>3191.0394387492624</v>
      </c>
      <c r="AW6" s="68">
        <f>Y6</f>
        <v>10</v>
      </c>
      <c r="AX6" s="18">
        <f>'Ohio Intensities'!K6</f>
        <v>5.0764608890931395</v>
      </c>
      <c r="AY6" s="18">
        <f>Design!$I$24*AX6*Design!$I$23</f>
        <v>8.7315127292402046</v>
      </c>
      <c r="AZ6" s="18">
        <v>0</v>
      </c>
      <c r="BA6" s="18">
        <v>0</v>
      </c>
      <c r="BB6" s="18">
        <f>Design!$I$22</f>
        <v>10</v>
      </c>
      <c r="BC6" s="18">
        <f>AY6</f>
        <v>8.7315127292402046</v>
      </c>
      <c r="BD6" s="18">
        <f>AW6</f>
        <v>10</v>
      </c>
      <c r="BE6" s="18">
        <f>BC6</f>
        <v>8.7315127292402046</v>
      </c>
      <c r="BF6" s="18">
        <f>BB6+BD6</f>
        <v>20</v>
      </c>
      <c r="BG6" s="18">
        <v>0</v>
      </c>
      <c r="BH6" s="18">
        <f>IF(BC6&lt;BP6,"N/A",(0.5*BB6*BC6+(BD6-BB6)*BC6+0.5*(BF6-BD6)*BE6)*60)</f>
        <v>5238.9076375441236</v>
      </c>
      <c r="BI6" s="18">
        <f>(BG6-BE6)/(BF6-BD6)</f>
        <v>-0.87315127292402051</v>
      </c>
      <c r="BJ6" s="18">
        <f>BE6-BI6*BD6</f>
        <v>17.463025458480409</v>
      </c>
      <c r="BK6" s="18">
        <f>(Design!$N$69-BJ6)/BI6</f>
        <v>16.735960779790329</v>
      </c>
      <c r="BL6" s="18">
        <v>0</v>
      </c>
      <c r="BM6" s="18">
        <v>0</v>
      </c>
      <c r="BN6" s="18">
        <f>BK6</f>
        <v>16.735960779790329</v>
      </c>
      <c r="BO6" s="18">
        <f>MAX(BN6,BD6)</f>
        <v>16.735960779790329</v>
      </c>
      <c r="BP6" s="18">
        <f>Design!$N$69</f>
        <v>2.85</v>
      </c>
      <c r="BQ6" s="18">
        <f>BF6</f>
        <v>20</v>
      </c>
      <c r="BR6" s="18">
        <v>0</v>
      </c>
      <c r="BS6" s="18">
        <f>(0.5*BN6*BP6+0.5*(BQ6-BN6)*BP6)*60</f>
        <v>1710.0000000000002</v>
      </c>
      <c r="BT6" s="19">
        <f>IF(BH6="N/A","N/A",BH6-BS6)</f>
        <v>3528.9076375441236</v>
      </c>
      <c r="BU6" s="68">
        <f>AW6</f>
        <v>10</v>
      </c>
      <c r="BV6" s="18">
        <f>'Ohio Intensities'!O6</f>
        <v>5.7765156943410743</v>
      </c>
      <c r="BW6" s="18">
        <f>Design!$I$24*BV6*Design!$I$23</f>
        <v>9.9356069942666547</v>
      </c>
      <c r="BX6" s="18">
        <v>0</v>
      </c>
      <c r="BY6" s="18">
        <v>0</v>
      </c>
      <c r="BZ6" s="18">
        <f>Design!$I$22</f>
        <v>10</v>
      </c>
      <c r="CA6" s="18">
        <f>BW6</f>
        <v>9.9356069942666547</v>
      </c>
      <c r="CB6" s="18">
        <f>BU6</f>
        <v>10</v>
      </c>
      <c r="CC6" s="18">
        <f>CA6</f>
        <v>9.9356069942666547</v>
      </c>
      <c r="CD6" s="18">
        <f>BZ6+CB6</f>
        <v>20</v>
      </c>
      <c r="CE6" s="18">
        <v>0</v>
      </c>
      <c r="CF6" s="18">
        <f>IF(CA6&lt;CN6,"N/A",(0.5*BZ6*CA6+(CB6-BZ6)*CA6+0.5*(CD6-CB6)*CC6)*60)</f>
        <v>5961.3641965599927</v>
      </c>
      <c r="CG6" s="18">
        <f>(CE6-CC6)/(CD6-CB6)</f>
        <v>-0.99356069942666547</v>
      </c>
      <c r="CH6" s="18">
        <f>CC6-CG6*CB6</f>
        <v>19.871213988533309</v>
      </c>
      <c r="CI6" s="18">
        <f>(Design!$N$70-CH6)/CG6</f>
        <v>17.131529053388892</v>
      </c>
      <c r="CJ6" s="18">
        <v>0</v>
      </c>
      <c r="CK6" s="18">
        <v>0</v>
      </c>
      <c r="CL6" s="18">
        <f>CI6</f>
        <v>17.131529053388892</v>
      </c>
      <c r="CM6" s="18">
        <f>MAX(CL6,CB6)</f>
        <v>17.131529053388892</v>
      </c>
      <c r="CN6" s="18">
        <f>Design!$N$70</f>
        <v>2.85</v>
      </c>
      <c r="CO6" s="18">
        <f>CD6</f>
        <v>20</v>
      </c>
      <c r="CP6" s="18">
        <v>0</v>
      </c>
      <c r="CQ6" s="18">
        <f>(0.5*CL6*CN6+0.5*(CO6-CL6)*CN6)*60</f>
        <v>1710</v>
      </c>
      <c r="CR6" s="19">
        <f>IF(CF6="N/A","N/A",CF6-CQ6)</f>
        <v>4251.3641965599927</v>
      </c>
      <c r="CS6" s="68">
        <f>BU6</f>
        <v>10</v>
      </c>
      <c r="CT6" s="18">
        <f>'Ohio Intensities'!S6</f>
        <v>6.323221827067341</v>
      </c>
      <c r="CU6" s="18">
        <f>Design!$I$24*CT6*Design!$I$23</f>
        <v>10.875941542555834</v>
      </c>
      <c r="CV6" s="18">
        <v>0</v>
      </c>
      <c r="CW6" s="18">
        <v>0</v>
      </c>
      <c r="CX6" s="18">
        <f>Design!$I$22</f>
        <v>10</v>
      </c>
      <c r="CY6" s="18">
        <f>CU6</f>
        <v>10.875941542555834</v>
      </c>
      <c r="CZ6" s="18">
        <f>CS6</f>
        <v>10</v>
      </c>
      <c r="DA6" s="18">
        <f>CY6</f>
        <v>10.875941542555834</v>
      </c>
      <c r="DB6" s="18">
        <f>CX6+CZ6</f>
        <v>20</v>
      </c>
      <c r="DC6" s="18">
        <v>0</v>
      </c>
      <c r="DD6" s="18">
        <f>IF(CY6&lt;DL6,"N/A",(0.5*CX6*CY6+(CZ6-CX6)*CY6+0.5*(DB6-CZ6)*DA6)*60)</f>
        <v>6525.5649255335011</v>
      </c>
      <c r="DE6" s="18">
        <f>(DC6-DA6)/(DB6-CZ6)</f>
        <v>-1.0875941542555834</v>
      </c>
      <c r="DF6" s="18">
        <f>DA6-DE6*CZ6</f>
        <v>21.751883085111668</v>
      </c>
      <c r="DG6" s="18">
        <f>(Design!$N$71-DF6)/DE6</f>
        <v>17.379537220894022</v>
      </c>
      <c r="DH6" s="18">
        <v>0</v>
      </c>
      <c r="DI6" s="18">
        <v>0</v>
      </c>
      <c r="DJ6" s="18">
        <f>DG6</f>
        <v>17.379537220894022</v>
      </c>
      <c r="DK6" s="18">
        <f>MAX(DJ6,CZ6)</f>
        <v>17.379537220894022</v>
      </c>
      <c r="DL6" s="18">
        <f>Design!$N$71</f>
        <v>2.85</v>
      </c>
      <c r="DM6" s="18">
        <f>DB6</f>
        <v>20</v>
      </c>
      <c r="DN6" s="18">
        <v>0</v>
      </c>
      <c r="DO6" s="18">
        <f>(0.5*DJ6*DL6+0.5*(DM6-DJ6)*DL6)*60</f>
        <v>1710</v>
      </c>
      <c r="DP6" s="19">
        <f>IF(DD6="N/A","N/A",DD6-DO6)</f>
        <v>4815.5649255335011</v>
      </c>
      <c r="DQ6" s="68">
        <f>CS6</f>
        <v>10</v>
      </c>
      <c r="DR6" s="18">
        <f>'Ohio Intensities'!W6</f>
        <v>6.7347595551605766</v>
      </c>
      <c r="DS6" s="18">
        <f>Design!$I$24*DR6*Design!$I$23</f>
        <v>11.583786434876199</v>
      </c>
      <c r="DT6" s="18">
        <v>0</v>
      </c>
      <c r="DU6" s="18">
        <v>0</v>
      </c>
      <c r="DV6" s="18">
        <f>Design!$I$22</f>
        <v>10</v>
      </c>
      <c r="DW6" s="18">
        <f>DS6</f>
        <v>11.583786434876199</v>
      </c>
      <c r="DX6" s="18">
        <f>DQ6</f>
        <v>10</v>
      </c>
      <c r="DY6" s="18">
        <f>DW6</f>
        <v>11.583786434876199</v>
      </c>
      <c r="DZ6" s="18">
        <f>DV6+DX6</f>
        <v>20</v>
      </c>
      <c r="EA6" s="18">
        <v>0</v>
      </c>
      <c r="EB6" s="18">
        <f>IF(DW6&lt;EJ6,"N/A",(0.5*DV6*DW6+(DX6-DV6)*DW6+0.5*(DZ6-DX6)*DY6)*60)</f>
        <v>6950.2718609257199</v>
      </c>
      <c r="EC6" s="18">
        <f>(EA6-DY6)/(DZ6-DX6)</f>
        <v>-1.15837864348762</v>
      </c>
      <c r="ED6" s="18">
        <f>DY6-EC6*DX6</f>
        <v>23.167572869752398</v>
      </c>
      <c r="EE6" s="18">
        <f>(Design!$N$72-ED6)/EC6</f>
        <v>17.539664585476743</v>
      </c>
      <c r="EF6" s="18">
        <v>0</v>
      </c>
      <c r="EG6" s="18">
        <v>0</v>
      </c>
      <c r="EH6" s="18">
        <f>EE6</f>
        <v>17.539664585476743</v>
      </c>
      <c r="EI6" s="18">
        <f>MAX(EH6,DX6)</f>
        <v>17.539664585476743</v>
      </c>
      <c r="EJ6" s="18">
        <f>Design!$N$72</f>
        <v>2.85</v>
      </c>
      <c r="EK6" s="18">
        <f>DZ6</f>
        <v>20</v>
      </c>
      <c r="EL6" s="18">
        <v>0</v>
      </c>
      <c r="EM6" s="18">
        <f>(0.5*EH6*EJ6+0.5*(EK6-EH6)*EJ6)*60</f>
        <v>1710</v>
      </c>
      <c r="EN6" s="19">
        <f>IF(EB6="N/A","N/A",EB6-EM6)</f>
        <v>5240.2718609257199</v>
      </c>
      <c r="EO6" s="19">
        <f>DQ6</f>
        <v>10</v>
      </c>
    </row>
    <row r="7" spans="1:145" x14ac:dyDescent="0.25">
      <c r="A7" s="68">
        <f>A6+1</f>
        <v>11</v>
      </c>
      <c r="B7" s="18">
        <f>'Ohio Intensities'!C7</f>
        <v>3.6604867043748928</v>
      </c>
      <c r="C7" s="18">
        <f>Design!$I$24*B7*Design!$I$23</f>
        <v>6.2960371315248196</v>
      </c>
      <c r="D7" s="18">
        <v>0</v>
      </c>
      <c r="E7" s="18">
        <v>0</v>
      </c>
      <c r="F7" s="18">
        <f>Design!$I$22</f>
        <v>10</v>
      </c>
      <c r="G7" s="18">
        <f t="shared" ref="G7:G70" si="0">C7</f>
        <v>6.2960371315248196</v>
      </c>
      <c r="H7" s="18">
        <f t="shared" ref="H7:H70" si="1">A7</f>
        <v>11</v>
      </c>
      <c r="I7" s="18">
        <f t="shared" ref="I7:I70" si="2">G7</f>
        <v>6.2960371315248196</v>
      </c>
      <c r="J7" s="18">
        <f t="shared" ref="J7:J70" si="3">F7+H7</f>
        <v>21</v>
      </c>
      <c r="K7" s="18">
        <v>0</v>
      </c>
      <c r="L7" s="18">
        <f t="shared" ref="L7:L70" si="4">IF(G7&lt;T7,"N/A",(0.5*F7*G7+(H7-F7)*G7+0.5*(J7-H7)*I7)*60)</f>
        <v>4155.3845068063802</v>
      </c>
      <c r="M7" s="18">
        <f t="shared" ref="M7:M70" si="5">(K7-I7)/(J7-H7)</f>
        <v>-0.62960371315248198</v>
      </c>
      <c r="N7" s="18">
        <f t="shared" ref="N7:N70" si="6">I7-M7*H7</f>
        <v>13.221677976202121</v>
      </c>
      <c r="O7" s="18">
        <f>(Design!$N$67-N7)/M7</f>
        <v>17.74398362465897</v>
      </c>
      <c r="P7" s="18">
        <v>0</v>
      </c>
      <c r="Q7" s="18">
        <v>0</v>
      </c>
      <c r="R7" s="18">
        <f t="shared" ref="R7:R70" si="7">O7</f>
        <v>17.74398362465897</v>
      </c>
      <c r="S7" s="18">
        <f t="shared" ref="S7:S70" si="8">MAX(R7,H7)</f>
        <v>17.74398362465897</v>
      </c>
      <c r="T7" s="18">
        <f>Design!$N$67</f>
        <v>2.0499999999999998</v>
      </c>
      <c r="U7" s="18">
        <f t="shared" ref="U7:U70" si="9">J7</f>
        <v>21</v>
      </c>
      <c r="V7" s="18">
        <v>0</v>
      </c>
      <c r="W7" s="18">
        <f t="shared" ref="W7:W70" si="10">(0.5*R7*T7+0.5*(U7-R7)*T7)*60</f>
        <v>1291.5</v>
      </c>
      <c r="X7" s="19">
        <f t="shared" ref="X7:X70" si="11">IF(L7="N/A","N/A",L7-W7)</f>
        <v>2863.8845068063802</v>
      </c>
      <c r="Y7" s="68">
        <f t="shared" ref="Y7:Y70" si="12">A7</f>
        <v>11</v>
      </c>
      <c r="Z7" s="18">
        <f>'Ohio Intensities'!G7</f>
        <v>4.363570540561982</v>
      </c>
      <c r="AA7" s="18">
        <f>Design!$I$24*Z7*Design!$I$23</f>
        <v>7.5053413297666136</v>
      </c>
      <c r="AB7" s="18">
        <v>0</v>
      </c>
      <c r="AC7" s="18">
        <v>0</v>
      </c>
      <c r="AD7" s="18">
        <f>Design!$I$22</f>
        <v>10</v>
      </c>
      <c r="AE7" s="18">
        <f t="shared" ref="AE7:AE70" si="13">AA7</f>
        <v>7.5053413297666136</v>
      </c>
      <c r="AF7" s="18">
        <f t="shared" ref="AF7:AF70" si="14">Y7</f>
        <v>11</v>
      </c>
      <c r="AG7" s="18">
        <f t="shared" ref="AG7:AG70" si="15">AE7</f>
        <v>7.5053413297666136</v>
      </c>
      <c r="AH7" s="18">
        <f t="shared" ref="AH7:AH70" si="16">AD7+AF7</f>
        <v>21</v>
      </c>
      <c r="AI7" s="18">
        <v>0</v>
      </c>
      <c r="AJ7" s="18">
        <f t="shared" ref="AJ7:AJ70" si="17">IF(AE7&lt;AR7,"N/A",(0.5*AD7*AE7+(AF7-AD7)*AE7+0.5*(AH7-AF7)*AG7)*60)</f>
        <v>4953.5252776459656</v>
      </c>
      <c r="AK7" s="18">
        <f t="shared" ref="AK7:AK70" si="18">(AI7-AG7)/(AH7-AF7)</f>
        <v>-0.75053413297666138</v>
      </c>
      <c r="AL7" s="18">
        <f t="shared" ref="AL7:AL70" si="19">AG7-AK7*AF7</f>
        <v>15.761216792509888</v>
      </c>
      <c r="AM7" s="18">
        <f>(Design!$N$68-AL7)/AK7</f>
        <v>17.669038901555538</v>
      </c>
      <c r="AN7" s="18">
        <v>0</v>
      </c>
      <c r="AO7" s="18">
        <v>0</v>
      </c>
      <c r="AP7" s="18">
        <f t="shared" ref="AP7:AP70" si="20">AM7</f>
        <v>17.669038901555538</v>
      </c>
      <c r="AQ7" s="18">
        <f t="shared" ref="AQ7:AQ70" si="21">MAX(AP7,AF7)</f>
        <v>17.669038901555538</v>
      </c>
      <c r="AR7" s="18">
        <f>Design!$N$68</f>
        <v>2.5</v>
      </c>
      <c r="AS7" s="18">
        <f t="shared" ref="AS7:AS70" si="22">AH7</f>
        <v>21</v>
      </c>
      <c r="AT7" s="18">
        <v>0</v>
      </c>
      <c r="AU7" s="18">
        <f t="shared" ref="AU7:AU70" si="23">(0.5*AP7*AR7+0.5*(AS7-AP7)*AR7)*60</f>
        <v>1575</v>
      </c>
      <c r="AV7" s="19">
        <f t="shared" ref="AV7:AV70" si="24">IF(AJ7="N/A","N/A",AJ7-AU7)</f>
        <v>3378.5252776459656</v>
      </c>
      <c r="AW7" s="68">
        <f t="shared" ref="AW7:AW70" si="25">Y7</f>
        <v>11</v>
      </c>
      <c r="AX7" s="18">
        <f>'Ohio Intensities'!K7</f>
        <v>4.8854063845701132</v>
      </c>
      <c r="AY7" s="18">
        <f>Design!$I$24*AX7*Design!$I$23</f>
        <v>8.4028989814606003</v>
      </c>
      <c r="AZ7" s="18">
        <v>0</v>
      </c>
      <c r="BA7" s="18">
        <v>0</v>
      </c>
      <c r="BB7" s="18">
        <f>Design!$I$22</f>
        <v>10</v>
      </c>
      <c r="BC7" s="18">
        <f t="shared" ref="BC7:BC70" si="26">AY7</f>
        <v>8.4028989814606003</v>
      </c>
      <c r="BD7" s="18">
        <f t="shared" ref="BD7:BD70" si="27">AW7</f>
        <v>11</v>
      </c>
      <c r="BE7" s="18">
        <f t="shared" ref="BE7:BE70" si="28">BC7</f>
        <v>8.4028989814606003</v>
      </c>
      <c r="BF7" s="18">
        <f t="shared" ref="BF7:BF70" si="29">BB7+BD7</f>
        <v>21</v>
      </c>
      <c r="BG7" s="18">
        <v>0</v>
      </c>
      <c r="BH7" s="18">
        <f t="shared" ref="BH7:BH70" si="30">IF(BC7&lt;BP7,"N/A",(0.5*BB7*BC7+(BD7-BB7)*BC7+0.5*(BF7-BD7)*BE7)*60)</f>
        <v>5545.9133277639958</v>
      </c>
      <c r="BI7" s="18">
        <f t="shared" ref="BI7:BI70" si="31">(BG7-BE7)/(BF7-BD7)</f>
        <v>-0.84028989814606003</v>
      </c>
      <c r="BJ7" s="18">
        <f t="shared" ref="BJ7:BJ70" si="32">BE7-BI7*BD7</f>
        <v>17.646087861067258</v>
      </c>
      <c r="BK7" s="18">
        <f>(Design!$N$69-BJ7)/BI7</f>
        <v>17.608313385311444</v>
      </c>
      <c r="BL7" s="18">
        <v>0</v>
      </c>
      <c r="BM7" s="18">
        <v>0</v>
      </c>
      <c r="BN7" s="18">
        <f t="shared" ref="BN7:BN70" si="33">BK7</f>
        <v>17.608313385311444</v>
      </c>
      <c r="BO7" s="18">
        <f t="shared" ref="BO7:BO70" si="34">MAX(BN7,BD7)</f>
        <v>17.608313385311444</v>
      </c>
      <c r="BP7" s="18">
        <f>Design!$N$69</f>
        <v>2.85</v>
      </c>
      <c r="BQ7" s="18">
        <f t="shared" ref="BQ7:BQ70" si="35">BF7</f>
        <v>21</v>
      </c>
      <c r="BR7" s="18">
        <v>0</v>
      </c>
      <c r="BS7" s="18">
        <f t="shared" ref="BS7:BS70" si="36">(0.5*BN7*BP7+0.5*(BQ7-BN7)*BP7)*60</f>
        <v>1795.5</v>
      </c>
      <c r="BT7" s="19">
        <f t="shared" ref="BT7:BT70" si="37">IF(BH7="N/A","N/A",BH7-BS7)</f>
        <v>3750.4133277639958</v>
      </c>
      <c r="BU7" s="68">
        <f t="shared" ref="BU7:BU70" si="38">AW7</f>
        <v>11</v>
      </c>
      <c r="BV7" s="18">
        <f>'Ohio Intensities'!O7</f>
        <v>5.5665326835682318</v>
      </c>
      <c r="BW7" s="18">
        <f>Design!$I$24*BV7*Design!$I$23</f>
        <v>9.5744362157373644</v>
      </c>
      <c r="BX7" s="18">
        <v>0</v>
      </c>
      <c r="BY7" s="18">
        <v>0</v>
      </c>
      <c r="BZ7" s="18">
        <f>Design!$I$22</f>
        <v>10</v>
      </c>
      <c r="CA7" s="18">
        <f t="shared" ref="CA7:CA70" si="39">BW7</f>
        <v>9.5744362157373644</v>
      </c>
      <c r="CB7" s="18">
        <f t="shared" ref="CB7:CB70" si="40">BU7</f>
        <v>11</v>
      </c>
      <c r="CC7" s="18">
        <f t="shared" ref="CC7:CC70" si="41">CA7</f>
        <v>9.5744362157373644</v>
      </c>
      <c r="CD7" s="18">
        <f t="shared" ref="CD7:CD70" si="42">BZ7+CB7</f>
        <v>21</v>
      </c>
      <c r="CE7" s="18">
        <v>0</v>
      </c>
      <c r="CF7" s="18">
        <f t="shared" ref="CF7:CF70" si="43">IF(CA7&lt;CN7,"N/A",(0.5*BZ7*CA7+(CB7-BZ7)*CA7+0.5*(CD7-CB7)*CC7)*60)</f>
        <v>6319.1279023866609</v>
      </c>
      <c r="CG7" s="18">
        <f t="shared" ref="CG7:CG70" si="44">(CE7-CC7)/(CD7-CB7)</f>
        <v>-0.95744362157373641</v>
      </c>
      <c r="CH7" s="18">
        <f t="shared" ref="CH7:CH70" si="45">CC7-CG7*CB7</f>
        <v>20.106316053048467</v>
      </c>
      <c r="CI7" s="18">
        <f>(Design!$N$70-CH7)/CG7</f>
        <v>18.02332342523156</v>
      </c>
      <c r="CJ7" s="18">
        <v>0</v>
      </c>
      <c r="CK7" s="18">
        <v>0</v>
      </c>
      <c r="CL7" s="18">
        <f t="shared" ref="CL7:CL70" si="46">CI7</f>
        <v>18.02332342523156</v>
      </c>
      <c r="CM7" s="18">
        <f t="shared" ref="CM7:CM70" si="47">MAX(CL7,CB7)</f>
        <v>18.02332342523156</v>
      </c>
      <c r="CN7" s="18">
        <f>Design!$N$70</f>
        <v>2.85</v>
      </c>
      <c r="CO7" s="18">
        <f t="shared" ref="CO7:CO70" si="48">CD7</f>
        <v>21</v>
      </c>
      <c r="CP7" s="18">
        <v>0</v>
      </c>
      <c r="CQ7" s="18">
        <f t="shared" ref="CQ7:CQ70" si="49">(0.5*CL7*CN7+0.5*(CO7-CL7)*CN7)*60</f>
        <v>1795.5000000000002</v>
      </c>
      <c r="CR7" s="19">
        <f t="shared" ref="CR7:CR70" si="50">IF(CF7="N/A","N/A",CF7-CQ7)</f>
        <v>4523.6279023866609</v>
      </c>
      <c r="CS7" s="68">
        <f t="shared" ref="CS7:CS70" si="51">BU7</f>
        <v>11</v>
      </c>
      <c r="CT7" s="18">
        <f>'Ohio Intensities'!S7</f>
        <v>6.0868076130537156</v>
      </c>
      <c r="CU7" s="18">
        <f>Design!$I$24*CT7*Design!$I$23</f>
        <v>10.469309094452397</v>
      </c>
      <c r="CV7" s="18">
        <v>0</v>
      </c>
      <c r="CW7" s="18">
        <v>0</v>
      </c>
      <c r="CX7" s="18">
        <f>Design!$I$22</f>
        <v>10</v>
      </c>
      <c r="CY7" s="18">
        <f t="shared" ref="CY7:CY70" si="52">CU7</f>
        <v>10.469309094452397</v>
      </c>
      <c r="CZ7" s="18">
        <f t="shared" ref="CZ7:CZ70" si="53">CS7</f>
        <v>11</v>
      </c>
      <c r="DA7" s="18">
        <f t="shared" ref="DA7:DA70" si="54">CY7</f>
        <v>10.469309094452397</v>
      </c>
      <c r="DB7" s="18">
        <f t="shared" ref="DB7:DB70" si="55">CX7+CZ7</f>
        <v>21</v>
      </c>
      <c r="DC7" s="18">
        <v>0</v>
      </c>
      <c r="DD7" s="18">
        <f t="shared" ref="DD7:DD70" si="56">IF(CY7&lt;DL7,"N/A",(0.5*CX7*CY7+(CZ7-CX7)*CY7+0.5*(DB7-CZ7)*DA7)*60)</f>
        <v>6909.7440023385825</v>
      </c>
      <c r="DE7" s="18">
        <f t="shared" ref="DE7:DE70" si="57">(DC7-DA7)/(DB7-CZ7)</f>
        <v>-1.0469309094452397</v>
      </c>
      <c r="DF7" s="18">
        <f t="shared" ref="DF7:DF70" si="58">DA7-DE7*CZ7</f>
        <v>21.985549098350035</v>
      </c>
      <c r="DG7" s="18">
        <f>(Design!$N$71-DF7)/DE7</f>
        <v>18.277757324492221</v>
      </c>
      <c r="DH7" s="18">
        <v>0</v>
      </c>
      <c r="DI7" s="18">
        <v>0</v>
      </c>
      <c r="DJ7" s="18">
        <f t="shared" ref="DJ7:DJ70" si="59">DG7</f>
        <v>18.277757324492221</v>
      </c>
      <c r="DK7" s="18">
        <f t="shared" ref="DK7:DK70" si="60">MAX(DJ7,CZ7)</f>
        <v>18.277757324492221</v>
      </c>
      <c r="DL7" s="18">
        <f>Design!$N$71</f>
        <v>2.85</v>
      </c>
      <c r="DM7" s="18">
        <f t="shared" ref="DM7:DM70" si="61">DB7</f>
        <v>21</v>
      </c>
      <c r="DN7" s="18">
        <v>0</v>
      </c>
      <c r="DO7" s="18">
        <f t="shared" ref="DO7:DO70" si="62">(0.5*DJ7*DL7+0.5*(DM7-DJ7)*DL7)*60</f>
        <v>1795.5</v>
      </c>
      <c r="DP7" s="19">
        <f t="shared" ref="DP7:DP70" si="63">IF(DD7="N/A","N/A",DD7-DO7)</f>
        <v>5114.2440023385825</v>
      </c>
      <c r="DQ7" s="68">
        <f t="shared" ref="DQ7:DQ70" si="64">CS7</f>
        <v>11</v>
      </c>
      <c r="DR7" s="18">
        <f>'Ohio Intensities'!W7</f>
        <v>6.510005175579467</v>
      </c>
      <c r="DS7" s="18">
        <f>Design!$I$24*DR7*Design!$I$23</f>
        <v>11.19720890199669</v>
      </c>
      <c r="DT7" s="18">
        <v>0</v>
      </c>
      <c r="DU7" s="18">
        <v>0</v>
      </c>
      <c r="DV7" s="18">
        <f>Design!$I$22</f>
        <v>10</v>
      </c>
      <c r="DW7" s="18">
        <f t="shared" ref="DW7:DW70" si="65">DS7</f>
        <v>11.19720890199669</v>
      </c>
      <c r="DX7" s="18">
        <f t="shared" ref="DX7:DX70" si="66">DQ7</f>
        <v>11</v>
      </c>
      <c r="DY7" s="18">
        <f t="shared" ref="DY7:DY70" si="67">DW7</f>
        <v>11.19720890199669</v>
      </c>
      <c r="DZ7" s="18">
        <f t="shared" ref="DZ7:DZ70" si="68">DV7+DX7</f>
        <v>21</v>
      </c>
      <c r="EA7" s="18">
        <v>0</v>
      </c>
      <c r="EB7" s="18">
        <f t="shared" ref="EB7:EB70" si="69">IF(DW7&lt;EJ7,"N/A",(0.5*DV7*DW7+(DX7-DV7)*DW7+0.5*(DZ7-DX7)*DY7)*60)</f>
        <v>7390.1578753178155</v>
      </c>
      <c r="EC7" s="18">
        <f t="shared" ref="EC7:EC70" si="70">(EA7-DY7)/(DZ7-DX7)</f>
        <v>-1.1197208901996691</v>
      </c>
      <c r="ED7" s="18">
        <f t="shared" ref="ED7:ED70" si="71">DY7-EC7*DX7</f>
        <v>23.514138694193051</v>
      </c>
      <c r="EE7" s="18">
        <f>(Design!$N$72-ED7)/EC7</f>
        <v>18.454722846608863</v>
      </c>
      <c r="EF7" s="18">
        <v>0</v>
      </c>
      <c r="EG7" s="18">
        <v>0</v>
      </c>
      <c r="EH7" s="18">
        <f t="shared" ref="EH7:EH70" si="72">EE7</f>
        <v>18.454722846608863</v>
      </c>
      <c r="EI7" s="18">
        <f t="shared" ref="EI7:EI70" si="73">MAX(EH7,DX7)</f>
        <v>18.454722846608863</v>
      </c>
      <c r="EJ7" s="18">
        <f>Design!$N$72</f>
        <v>2.85</v>
      </c>
      <c r="EK7" s="18">
        <f t="shared" ref="EK7:EK70" si="74">DZ7</f>
        <v>21</v>
      </c>
      <c r="EL7" s="18">
        <v>0</v>
      </c>
      <c r="EM7" s="18">
        <f t="shared" ref="EM7:EM70" si="75">(0.5*EH7*EJ7+0.5*(EK7-EH7)*EJ7)*60</f>
        <v>1795.5</v>
      </c>
      <c r="EN7" s="19">
        <f t="shared" ref="EN7:EN70" si="76">IF(EB7="N/A","N/A",EB7-EM7)</f>
        <v>5594.6578753178155</v>
      </c>
      <c r="EO7" s="19">
        <f t="shared" ref="EO7:EO70" si="77">DQ7</f>
        <v>11</v>
      </c>
    </row>
    <row r="8" spans="1:145" x14ac:dyDescent="0.25">
      <c r="A8" s="68">
        <f t="shared" ref="A8:A71" si="78">A7+1</f>
        <v>12</v>
      </c>
      <c r="B8" s="18">
        <f>'Ohio Intensities'!C8</f>
        <v>3.5102433546661977</v>
      </c>
      <c r="C8" s="18">
        <f>Design!$I$24*B8*Design!$I$23</f>
        <v>6.037618570025864</v>
      </c>
      <c r="D8" s="18">
        <v>0</v>
      </c>
      <c r="E8" s="18">
        <v>0</v>
      </c>
      <c r="F8" s="18">
        <f>Design!$I$22</f>
        <v>10</v>
      </c>
      <c r="G8" s="18">
        <f t="shared" si="0"/>
        <v>6.037618570025864</v>
      </c>
      <c r="H8" s="18">
        <f t="shared" si="1"/>
        <v>12</v>
      </c>
      <c r="I8" s="18">
        <f t="shared" si="2"/>
        <v>6.037618570025864</v>
      </c>
      <c r="J8" s="18">
        <f t="shared" si="3"/>
        <v>22</v>
      </c>
      <c r="K8" s="18">
        <v>0</v>
      </c>
      <c r="L8" s="18">
        <f t="shared" si="4"/>
        <v>4347.085370418622</v>
      </c>
      <c r="M8" s="18">
        <f t="shared" si="5"/>
        <v>-0.60376185700258644</v>
      </c>
      <c r="N8" s="18">
        <f t="shared" si="6"/>
        <v>13.282760854056901</v>
      </c>
      <c r="O8" s="18">
        <f>(Design!$N$67-N8)/M8</f>
        <v>18.604621547016315</v>
      </c>
      <c r="P8" s="18">
        <v>0</v>
      </c>
      <c r="Q8" s="18">
        <v>0</v>
      </c>
      <c r="R8" s="18">
        <f t="shared" si="7"/>
        <v>18.604621547016315</v>
      </c>
      <c r="S8" s="18">
        <f t="shared" si="8"/>
        <v>18.604621547016315</v>
      </c>
      <c r="T8" s="18">
        <f>Design!$N$67</f>
        <v>2.0499999999999998</v>
      </c>
      <c r="U8" s="18">
        <f t="shared" si="9"/>
        <v>22</v>
      </c>
      <c r="V8" s="18">
        <v>0</v>
      </c>
      <c r="W8" s="18">
        <f t="shared" si="10"/>
        <v>1352.9999999999998</v>
      </c>
      <c r="X8" s="19">
        <f t="shared" si="11"/>
        <v>2994.085370418622</v>
      </c>
      <c r="Y8" s="68">
        <f t="shared" si="12"/>
        <v>12</v>
      </c>
      <c r="Z8" s="18">
        <f>'Ohio Intensities'!G8</f>
        <v>4.1966388730545559</v>
      </c>
      <c r="AA8" s="18">
        <f>Design!$I$24*Z8*Design!$I$23</f>
        <v>7.218218861653841</v>
      </c>
      <c r="AB8" s="18">
        <v>0</v>
      </c>
      <c r="AC8" s="18">
        <v>0</v>
      </c>
      <c r="AD8" s="18">
        <f>Design!$I$22</f>
        <v>10</v>
      </c>
      <c r="AE8" s="18">
        <f t="shared" si="13"/>
        <v>7.218218861653841</v>
      </c>
      <c r="AF8" s="18">
        <f t="shared" si="14"/>
        <v>12</v>
      </c>
      <c r="AG8" s="18">
        <f t="shared" si="15"/>
        <v>7.218218861653841</v>
      </c>
      <c r="AH8" s="18">
        <f t="shared" si="16"/>
        <v>22</v>
      </c>
      <c r="AI8" s="18">
        <v>0</v>
      </c>
      <c r="AJ8" s="18">
        <f t="shared" si="17"/>
        <v>5197.1175803907654</v>
      </c>
      <c r="AK8" s="18">
        <f t="shared" si="18"/>
        <v>-0.72182188616538412</v>
      </c>
      <c r="AL8" s="18">
        <f t="shared" si="19"/>
        <v>15.88008149563845</v>
      </c>
      <c r="AM8" s="18">
        <f>(Design!$N$68-AL8)/AK8</f>
        <v>18.536541703825257</v>
      </c>
      <c r="AN8" s="18">
        <v>0</v>
      </c>
      <c r="AO8" s="18">
        <v>0</v>
      </c>
      <c r="AP8" s="18">
        <f t="shared" si="20"/>
        <v>18.536541703825257</v>
      </c>
      <c r="AQ8" s="18">
        <f t="shared" si="21"/>
        <v>18.536541703825257</v>
      </c>
      <c r="AR8" s="18">
        <f>Design!$N$68</f>
        <v>2.5</v>
      </c>
      <c r="AS8" s="18">
        <f t="shared" si="22"/>
        <v>22</v>
      </c>
      <c r="AT8" s="18">
        <v>0</v>
      </c>
      <c r="AU8" s="18">
        <f t="shared" si="23"/>
        <v>1650</v>
      </c>
      <c r="AV8" s="19">
        <f t="shared" si="24"/>
        <v>3547.1175803907654</v>
      </c>
      <c r="AW8" s="68">
        <f t="shared" si="25"/>
        <v>12</v>
      </c>
      <c r="AX8" s="18">
        <f>'Ohio Intensities'!K8</f>
        <v>4.7092258199551393</v>
      </c>
      <c r="AY8" s="18">
        <f>Design!$I$24*AX8*Design!$I$23</f>
        <v>8.0998684103228449</v>
      </c>
      <c r="AZ8" s="18">
        <v>0</v>
      </c>
      <c r="BA8" s="18">
        <v>0</v>
      </c>
      <c r="BB8" s="18">
        <f>Design!$I$22</f>
        <v>10</v>
      </c>
      <c r="BC8" s="18">
        <f t="shared" si="26"/>
        <v>8.0998684103228449</v>
      </c>
      <c r="BD8" s="18">
        <f t="shared" si="27"/>
        <v>12</v>
      </c>
      <c r="BE8" s="18">
        <f t="shared" si="28"/>
        <v>8.0998684103228449</v>
      </c>
      <c r="BF8" s="18">
        <f t="shared" si="29"/>
        <v>22</v>
      </c>
      <c r="BG8" s="18">
        <v>0</v>
      </c>
      <c r="BH8" s="18">
        <f t="shared" si="30"/>
        <v>5831.9052554324471</v>
      </c>
      <c r="BI8" s="18">
        <f t="shared" si="31"/>
        <v>-0.80998684103228447</v>
      </c>
      <c r="BJ8" s="18">
        <f t="shared" si="32"/>
        <v>17.819710502710258</v>
      </c>
      <c r="BK8" s="18">
        <f>(Design!$N$69-BJ8)/BI8</f>
        <v>18.481424319970646</v>
      </c>
      <c r="BL8" s="18">
        <v>0</v>
      </c>
      <c r="BM8" s="18">
        <v>0</v>
      </c>
      <c r="BN8" s="18">
        <f t="shared" si="33"/>
        <v>18.481424319970646</v>
      </c>
      <c r="BO8" s="18">
        <f t="shared" si="34"/>
        <v>18.481424319970646</v>
      </c>
      <c r="BP8" s="18">
        <f>Design!$N$69</f>
        <v>2.85</v>
      </c>
      <c r="BQ8" s="18">
        <f t="shared" si="35"/>
        <v>22</v>
      </c>
      <c r="BR8" s="18">
        <v>0</v>
      </c>
      <c r="BS8" s="18">
        <f t="shared" si="36"/>
        <v>1881</v>
      </c>
      <c r="BT8" s="19">
        <f t="shared" si="37"/>
        <v>3950.9052554324471</v>
      </c>
      <c r="BU8" s="68">
        <f t="shared" si="38"/>
        <v>12</v>
      </c>
      <c r="BV8" s="18">
        <f>'Ohio Intensities'!O8</f>
        <v>5.3726442712885136</v>
      </c>
      <c r="BW8" s="18">
        <f>Design!$I$24*BV8*Design!$I$23</f>
        <v>9.2409481466162493</v>
      </c>
      <c r="BX8" s="18">
        <v>0</v>
      </c>
      <c r="BY8" s="18">
        <v>0</v>
      </c>
      <c r="BZ8" s="18">
        <f>Design!$I$22</f>
        <v>10</v>
      </c>
      <c r="CA8" s="18">
        <f t="shared" si="39"/>
        <v>9.2409481466162493</v>
      </c>
      <c r="CB8" s="18">
        <f t="shared" si="40"/>
        <v>12</v>
      </c>
      <c r="CC8" s="18">
        <f t="shared" si="41"/>
        <v>9.2409481466162493</v>
      </c>
      <c r="CD8" s="18">
        <f t="shared" si="42"/>
        <v>22</v>
      </c>
      <c r="CE8" s="18">
        <v>0</v>
      </c>
      <c r="CF8" s="18">
        <f t="shared" si="43"/>
        <v>6653.4826655636998</v>
      </c>
      <c r="CG8" s="18">
        <f t="shared" si="44"/>
        <v>-0.92409481466162491</v>
      </c>
      <c r="CH8" s="18">
        <f t="shared" si="45"/>
        <v>20.330085922555746</v>
      </c>
      <c r="CI8" s="18">
        <f>(Design!$N$70-CH8)/CG8</f>
        <v>18.915900885080081</v>
      </c>
      <c r="CJ8" s="18">
        <v>0</v>
      </c>
      <c r="CK8" s="18">
        <v>0</v>
      </c>
      <c r="CL8" s="18">
        <f t="shared" si="46"/>
        <v>18.915900885080081</v>
      </c>
      <c r="CM8" s="18">
        <f t="shared" si="47"/>
        <v>18.915900885080081</v>
      </c>
      <c r="CN8" s="18">
        <f>Design!$N$70</f>
        <v>2.85</v>
      </c>
      <c r="CO8" s="18">
        <f t="shared" si="48"/>
        <v>22</v>
      </c>
      <c r="CP8" s="18">
        <v>0</v>
      </c>
      <c r="CQ8" s="18">
        <f t="shared" si="49"/>
        <v>1881</v>
      </c>
      <c r="CR8" s="19">
        <f t="shared" si="50"/>
        <v>4772.4826655636998</v>
      </c>
      <c r="CS8" s="68">
        <f t="shared" si="51"/>
        <v>12</v>
      </c>
      <c r="CT8" s="18">
        <f>'Ohio Intensities'!S8</f>
        <v>5.8696300652404059</v>
      </c>
      <c r="CU8" s="18">
        <f>Design!$I$24*CT8*Design!$I$23</f>
        <v>10.095763712213504</v>
      </c>
      <c r="CV8" s="18">
        <v>0</v>
      </c>
      <c r="CW8" s="18">
        <v>0</v>
      </c>
      <c r="CX8" s="18">
        <f>Design!$I$22</f>
        <v>10</v>
      </c>
      <c r="CY8" s="18">
        <f t="shared" si="52"/>
        <v>10.095763712213504</v>
      </c>
      <c r="CZ8" s="18">
        <f t="shared" si="53"/>
        <v>12</v>
      </c>
      <c r="DA8" s="18">
        <f t="shared" si="54"/>
        <v>10.095763712213504</v>
      </c>
      <c r="DB8" s="18">
        <f t="shared" si="55"/>
        <v>22</v>
      </c>
      <c r="DC8" s="18">
        <v>0</v>
      </c>
      <c r="DD8" s="18">
        <f t="shared" si="56"/>
        <v>7268.9498727937225</v>
      </c>
      <c r="DE8" s="18">
        <f t="shared" si="57"/>
        <v>-1.0095763712213504</v>
      </c>
      <c r="DF8" s="18">
        <f t="shared" si="58"/>
        <v>22.210680166869707</v>
      </c>
      <c r="DG8" s="18">
        <f>(Design!$N$71-DF8)/DE8</f>
        <v>19.177033772539495</v>
      </c>
      <c r="DH8" s="18">
        <v>0</v>
      </c>
      <c r="DI8" s="18">
        <v>0</v>
      </c>
      <c r="DJ8" s="18">
        <f t="shared" si="59"/>
        <v>19.177033772539495</v>
      </c>
      <c r="DK8" s="18">
        <f t="shared" si="60"/>
        <v>19.177033772539495</v>
      </c>
      <c r="DL8" s="18">
        <f>Design!$N$71</f>
        <v>2.85</v>
      </c>
      <c r="DM8" s="18">
        <f t="shared" si="61"/>
        <v>22</v>
      </c>
      <c r="DN8" s="18">
        <v>0</v>
      </c>
      <c r="DO8" s="18">
        <f t="shared" si="62"/>
        <v>1881</v>
      </c>
      <c r="DP8" s="19">
        <f t="shared" si="63"/>
        <v>5387.9498727937225</v>
      </c>
      <c r="DQ8" s="68">
        <f t="shared" si="64"/>
        <v>12</v>
      </c>
      <c r="DR8" s="18">
        <f>'Ohio Intensities'!W8</f>
        <v>6.3013894918427189</v>
      </c>
      <c r="DS8" s="18">
        <f>Design!$I$24*DR8*Design!$I$23</f>
        <v>10.838389925969484</v>
      </c>
      <c r="DT8" s="18">
        <v>0</v>
      </c>
      <c r="DU8" s="18">
        <v>0</v>
      </c>
      <c r="DV8" s="18">
        <f>Design!$I$22</f>
        <v>10</v>
      </c>
      <c r="DW8" s="18">
        <f t="shared" si="65"/>
        <v>10.838389925969484</v>
      </c>
      <c r="DX8" s="18">
        <f t="shared" si="66"/>
        <v>12</v>
      </c>
      <c r="DY8" s="18">
        <f t="shared" si="67"/>
        <v>10.838389925969484</v>
      </c>
      <c r="DZ8" s="18">
        <f t="shared" si="68"/>
        <v>22</v>
      </c>
      <c r="EA8" s="18">
        <v>0</v>
      </c>
      <c r="EB8" s="18">
        <f t="shared" si="69"/>
        <v>7803.6407466980272</v>
      </c>
      <c r="EC8" s="18">
        <f t="shared" si="70"/>
        <v>-1.0838389925969483</v>
      </c>
      <c r="ED8" s="18">
        <f t="shared" si="71"/>
        <v>23.844457837132865</v>
      </c>
      <c r="EE8" s="18">
        <f>(Design!$N$72-ED8)/EC8</f>
        <v>19.370458140492609</v>
      </c>
      <c r="EF8" s="18">
        <v>0</v>
      </c>
      <c r="EG8" s="18">
        <v>0</v>
      </c>
      <c r="EH8" s="18">
        <f t="shared" si="72"/>
        <v>19.370458140492609</v>
      </c>
      <c r="EI8" s="18">
        <f t="shared" si="73"/>
        <v>19.370458140492609</v>
      </c>
      <c r="EJ8" s="18">
        <f>Design!$N$72</f>
        <v>2.85</v>
      </c>
      <c r="EK8" s="18">
        <f t="shared" si="74"/>
        <v>22</v>
      </c>
      <c r="EL8" s="18">
        <v>0</v>
      </c>
      <c r="EM8" s="18">
        <f t="shared" si="75"/>
        <v>1881</v>
      </c>
      <c r="EN8" s="19">
        <f t="shared" si="76"/>
        <v>5922.6407466980272</v>
      </c>
      <c r="EO8" s="19">
        <f t="shared" si="77"/>
        <v>12</v>
      </c>
    </row>
    <row r="9" spans="1:145" x14ac:dyDescent="0.25">
      <c r="A9" s="68">
        <f>A8+1</f>
        <v>13</v>
      </c>
      <c r="B9" s="18">
        <f>'Ohio Intensities'!C9</f>
        <v>3.3727373121464814</v>
      </c>
      <c r="C9" s="18">
        <f>Design!$I$24*B9*Design!$I$23</f>
        <v>5.8011081768919519</v>
      </c>
      <c r="D9" s="18">
        <v>0</v>
      </c>
      <c r="E9" s="18">
        <v>0</v>
      </c>
      <c r="F9" s="18">
        <f>Design!$I$22</f>
        <v>10</v>
      </c>
      <c r="G9" s="18">
        <f t="shared" si="0"/>
        <v>5.8011081768919519</v>
      </c>
      <c r="H9" s="18">
        <f t="shared" si="1"/>
        <v>13</v>
      </c>
      <c r="I9" s="18">
        <f t="shared" si="2"/>
        <v>5.8011081768919519</v>
      </c>
      <c r="J9" s="18">
        <f t="shared" si="3"/>
        <v>23</v>
      </c>
      <c r="K9" s="18">
        <v>0</v>
      </c>
      <c r="L9" s="18">
        <f t="shared" si="4"/>
        <v>4524.8643779757222</v>
      </c>
      <c r="M9" s="18">
        <f t="shared" si="5"/>
        <v>-0.58011081768919515</v>
      </c>
      <c r="N9" s="18">
        <f t="shared" si="6"/>
        <v>13.342548806851489</v>
      </c>
      <c r="O9" s="18">
        <f>(Design!$N$67-N9)/M9</f>
        <v>19.466192428257173</v>
      </c>
      <c r="P9" s="18">
        <v>0</v>
      </c>
      <c r="Q9" s="18">
        <v>0</v>
      </c>
      <c r="R9" s="18">
        <f t="shared" si="7"/>
        <v>19.466192428257173</v>
      </c>
      <c r="S9" s="18">
        <f t="shared" si="8"/>
        <v>19.466192428257173</v>
      </c>
      <c r="T9" s="18">
        <f>Design!$N$67</f>
        <v>2.0499999999999998</v>
      </c>
      <c r="U9" s="18">
        <f t="shared" si="9"/>
        <v>23</v>
      </c>
      <c r="V9" s="18">
        <v>0</v>
      </c>
      <c r="W9" s="18">
        <f t="shared" si="10"/>
        <v>1414.4999999999998</v>
      </c>
      <c r="X9" s="19">
        <f t="shared" si="11"/>
        <v>3110.3643779757222</v>
      </c>
      <c r="Y9" s="68">
        <f t="shared" si="12"/>
        <v>13</v>
      </c>
      <c r="Z9" s="18">
        <f>'Ohio Intensities'!G9</f>
        <v>4.0429463088330317</v>
      </c>
      <c r="AA9" s="18">
        <f>Design!$I$24*Z9*Design!$I$23</f>
        <v>6.9538676511928186</v>
      </c>
      <c r="AB9" s="18">
        <v>0</v>
      </c>
      <c r="AC9" s="18">
        <v>0</v>
      </c>
      <c r="AD9" s="18">
        <f>Design!$I$22</f>
        <v>10</v>
      </c>
      <c r="AE9" s="18">
        <f t="shared" si="13"/>
        <v>6.9538676511928186</v>
      </c>
      <c r="AF9" s="18">
        <f t="shared" si="14"/>
        <v>13</v>
      </c>
      <c r="AG9" s="18">
        <f t="shared" si="15"/>
        <v>6.9538676511928186</v>
      </c>
      <c r="AH9" s="18">
        <f t="shared" si="16"/>
        <v>23</v>
      </c>
      <c r="AI9" s="18">
        <v>0</v>
      </c>
      <c r="AJ9" s="18">
        <f t="shared" si="17"/>
        <v>5424.0167679303986</v>
      </c>
      <c r="AK9" s="18">
        <f t="shared" si="18"/>
        <v>-0.69538676511928188</v>
      </c>
      <c r="AL9" s="18">
        <f t="shared" si="19"/>
        <v>15.993895597743482</v>
      </c>
      <c r="AM9" s="18">
        <f>(Design!$N$68-AL9)/AK9</f>
        <v>19.404878370713355</v>
      </c>
      <c r="AN9" s="18">
        <v>0</v>
      </c>
      <c r="AO9" s="18">
        <v>0</v>
      </c>
      <c r="AP9" s="18">
        <f t="shared" si="20"/>
        <v>19.404878370713355</v>
      </c>
      <c r="AQ9" s="18">
        <f t="shared" si="21"/>
        <v>19.404878370713355</v>
      </c>
      <c r="AR9" s="18">
        <f>Design!$N$68</f>
        <v>2.5</v>
      </c>
      <c r="AS9" s="18">
        <f t="shared" si="22"/>
        <v>23</v>
      </c>
      <c r="AT9" s="18">
        <v>0</v>
      </c>
      <c r="AU9" s="18">
        <f t="shared" si="23"/>
        <v>1725</v>
      </c>
      <c r="AV9" s="19">
        <f t="shared" si="24"/>
        <v>3699.0167679303986</v>
      </c>
      <c r="AW9" s="68">
        <f t="shared" si="25"/>
        <v>13</v>
      </c>
      <c r="AX9" s="18">
        <f>'Ohio Intensities'!K9</f>
        <v>4.5462110228557586</v>
      </c>
      <c r="AY9" s="18">
        <f>Design!$I$24*AX9*Design!$I$23</f>
        <v>7.8194829593119097</v>
      </c>
      <c r="AZ9" s="18">
        <v>0</v>
      </c>
      <c r="BA9" s="18">
        <v>0</v>
      </c>
      <c r="BB9" s="18">
        <f>Design!$I$22</f>
        <v>10</v>
      </c>
      <c r="BC9" s="18">
        <f t="shared" si="26"/>
        <v>7.8194829593119097</v>
      </c>
      <c r="BD9" s="18">
        <f t="shared" si="27"/>
        <v>13</v>
      </c>
      <c r="BE9" s="18">
        <f t="shared" si="28"/>
        <v>7.8194829593119097</v>
      </c>
      <c r="BF9" s="18">
        <f t="shared" si="29"/>
        <v>23</v>
      </c>
      <c r="BG9" s="18">
        <v>0</v>
      </c>
      <c r="BH9" s="18">
        <f t="shared" si="30"/>
        <v>6099.1967082632891</v>
      </c>
      <c r="BI9" s="18">
        <f t="shared" si="31"/>
        <v>-0.78194829593119097</v>
      </c>
      <c r="BJ9" s="18">
        <f t="shared" si="32"/>
        <v>17.984810806417393</v>
      </c>
      <c r="BK9" s="18">
        <f>(Design!$N$69-BJ9)/BI9</f>
        <v>19.355257739124493</v>
      </c>
      <c r="BL9" s="18">
        <v>0</v>
      </c>
      <c r="BM9" s="18">
        <v>0</v>
      </c>
      <c r="BN9" s="18">
        <f t="shared" si="33"/>
        <v>19.355257739124493</v>
      </c>
      <c r="BO9" s="18">
        <f t="shared" si="34"/>
        <v>19.355257739124493</v>
      </c>
      <c r="BP9" s="18">
        <f>Design!$N$69</f>
        <v>2.85</v>
      </c>
      <c r="BQ9" s="18">
        <f t="shared" si="35"/>
        <v>23</v>
      </c>
      <c r="BR9" s="18">
        <v>0</v>
      </c>
      <c r="BS9" s="18">
        <f t="shared" si="36"/>
        <v>1966.5</v>
      </c>
      <c r="BT9" s="19">
        <f t="shared" si="37"/>
        <v>4132.6967082632891</v>
      </c>
      <c r="BU9" s="68">
        <f t="shared" si="38"/>
        <v>13</v>
      </c>
      <c r="BV9" s="18">
        <f>'Ohio Intensities'!O9</f>
        <v>5.1930203386136222</v>
      </c>
      <c r="BW9" s="18">
        <f>Design!$I$24*BV9*Design!$I$23</f>
        <v>8.9319949824154357</v>
      </c>
      <c r="BX9" s="18">
        <v>0</v>
      </c>
      <c r="BY9" s="18">
        <v>0</v>
      </c>
      <c r="BZ9" s="18">
        <f>Design!$I$22</f>
        <v>10</v>
      </c>
      <c r="CA9" s="18">
        <f t="shared" si="39"/>
        <v>8.9319949824154357</v>
      </c>
      <c r="CB9" s="18">
        <f t="shared" si="40"/>
        <v>13</v>
      </c>
      <c r="CC9" s="18">
        <f t="shared" si="41"/>
        <v>8.9319949824154357</v>
      </c>
      <c r="CD9" s="18">
        <f t="shared" si="42"/>
        <v>23</v>
      </c>
      <c r="CE9" s="18">
        <v>0</v>
      </c>
      <c r="CF9" s="18">
        <f t="shared" si="43"/>
        <v>6966.9560862840399</v>
      </c>
      <c r="CG9" s="18">
        <f t="shared" si="44"/>
        <v>-0.89319949824154354</v>
      </c>
      <c r="CH9" s="18">
        <f t="shared" si="45"/>
        <v>20.543588459555501</v>
      </c>
      <c r="CI9" s="18">
        <f>(Design!$N$70-CH9)/CG9</f>
        <v>19.80922346507041</v>
      </c>
      <c r="CJ9" s="18">
        <v>0</v>
      </c>
      <c r="CK9" s="18">
        <v>0</v>
      </c>
      <c r="CL9" s="18">
        <f t="shared" si="46"/>
        <v>19.80922346507041</v>
      </c>
      <c r="CM9" s="18">
        <f t="shared" si="47"/>
        <v>19.80922346507041</v>
      </c>
      <c r="CN9" s="18">
        <f>Design!$N$70</f>
        <v>2.85</v>
      </c>
      <c r="CO9" s="18">
        <f t="shared" si="48"/>
        <v>23</v>
      </c>
      <c r="CP9" s="18">
        <v>0</v>
      </c>
      <c r="CQ9" s="18">
        <f t="shared" si="49"/>
        <v>1966.5000000000005</v>
      </c>
      <c r="CR9" s="19">
        <f t="shared" si="50"/>
        <v>5000.456086284039</v>
      </c>
      <c r="CS9" s="68">
        <f t="shared" si="51"/>
        <v>13</v>
      </c>
      <c r="CT9" s="18">
        <f>'Ohio Intensities'!S9</f>
        <v>5.6693517649386491</v>
      </c>
      <c r="CU9" s="18">
        <f>Design!$I$24*CT9*Design!$I$23</f>
        <v>9.7512850356944831</v>
      </c>
      <c r="CV9" s="18">
        <v>0</v>
      </c>
      <c r="CW9" s="18">
        <v>0</v>
      </c>
      <c r="CX9" s="18">
        <f>Design!$I$22</f>
        <v>10</v>
      </c>
      <c r="CY9" s="18">
        <f t="shared" si="52"/>
        <v>9.7512850356944831</v>
      </c>
      <c r="CZ9" s="18">
        <f t="shared" si="53"/>
        <v>13</v>
      </c>
      <c r="DA9" s="18">
        <f t="shared" si="54"/>
        <v>9.7512850356944831</v>
      </c>
      <c r="DB9" s="18">
        <f t="shared" si="55"/>
        <v>23</v>
      </c>
      <c r="DC9" s="18">
        <v>0</v>
      </c>
      <c r="DD9" s="18">
        <f t="shared" si="56"/>
        <v>7606.0023278416966</v>
      </c>
      <c r="DE9" s="18">
        <f t="shared" si="57"/>
        <v>-0.97512850356944836</v>
      </c>
      <c r="DF9" s="18">
        <f t="shared" si="58"/>
        <v>22.427955582097312</v>
      </c>
      <c r="DG9" s="18">
        <f>(Design!$N$71-DF9)/DE9</f>
        <v>20.077308283403053</v>
      </c>
      <c r="DH9" s="18">
        <v>0</v>
      </c>
      <c r="DI9" s="18">
        <v>0</v>
      </c>
      <c r="DJ9" s="18">
        <f t="shared" si="59"/>
        <v>20.077308283403053</v>
      </c>
      <c r="DK9" s="18">
        <f t="shared" si="60"/>
        <v>20.077308283403053</v>
      </c>
      <c r="DL9" s="18">
        <f>Design!$N$71</f>
        <v>2.85</v>
      </c>
      <c r="DM9" s="18">
        <f t="shared" si="61"/>
        <v>23</v>
      </c>
      <c r="DN9" s="18">
        <v>0</v>
      </c>
      <c r="DO9" s="18">
        <f t="shared" si="62"/>
        <v>1966.5000000000005</v>
      </c>
      <c r="DP9" s="19">
        <f t="shared" si="63"/>
        <v>5639.5023278416957</v>
      </c>
      <c r="DQ9" s="68">
        <f t="shared" si="64"/>
        <v>13</v>
      </c>
      <c r="DR9" s="18">
        <f>'Ohio Intensities'!W9</f>
        <v>6.1071807909195925</v>
      </c>
      <c r="DS9" s="18">
        <f>Design!$I$24*DR9*Design!$I$23</f>
        <v>10.504350960381705</v>
      </c>
      <c r="DT9" s="18">
        <v>0</v>
      </c>
      <c r="DU9" s="18">
        <v>0</v>
      </c>
      <c r="DV9" s="18">
        <f>Design!$I$22</f>
        <v>10</v>
      </c>
      <c r="DW9" s="18">
        <f t="shared" si="65"/>
        <v>10.504350960381705</v>
      </c>
      <c r="DX9" s="18">
        <f t="shared" si="66"/>
        <v>13</v>
      </c>
      <c r="DY9" s="18">
        <f t="shared" si="67"/>
        <v>10.504350960381705</v>
      </c>
      <c r="DZ9" s="18">
        <f t="shared" si="68"/>
        <v>23</v>
      </c>
      <c r="EA9" s="18">
        <v>0</v>
      </c>
      <c r="EB9" s="18">
        <f t="shared" si="69"/>
        <v>8193.3937490977296</v>
      </c>
      <c r="EC9" s="18">
        <f t="shared" si="70"/>
        <v>-1.0504350960381705</v>
      </c>
      <c r="ED9" s="18">
        <f t="shared" si="71"/>
        <v>24.160007208877921</v>
      </c>
      <c r="EE9" s="18">
        <f>(Design!$N$72-ED9)/EC9</f>
        <v>20.286838557899401</v>
      </c>
      <c r="EF9" s="18">
        <v>0</v>
      </c>
      <c r="EG9" s="18">
        <v>0</v>
      </c>
      <c r="EH9" s="18">
        <f t="shared" si="72"/>
        <v>20.286838557899401</v>
      </c>
      <c r="EI9" s="18">
        <f t="shared" si="73"/>
        <v>20.286838557899401</v>
      </c>
      <c r="EJ9" s="18">
        <f>Design!$N$72</f>
        <v>2.85</v>
      </c>
      <c r="EK9" s="18">
        <f t="shared" si="74"/>
        <v>23</v>
      </c>
      <c r="EL9" s="18">
        <v>0</v>
      </c>
      <c r="EM9" s="18">
        <f t="shared" si="75"/>
        <v>1966.5</v>
      </c>
      <c r="EN9" s="19">
        <f t="shared" si="76"/>
        <v>6226.8937490977296</v>
      </c>
      <c r="EO9" s="19">
        <f t="shared" si="77"/>
        <v>13</v>
      </c>
    </row>
    <row r="10" spans="1:145" x14ac:dyDescent="0.25">
      <c r="A10" s="68">
        <f t="shared" si="78"/>
        <v>14</v>
      </c>
      <c r="B10" s="18">
        <f>'Ohio Intensities'!C10</f>
        <v>3.2463802597405769</v>
      </c>
      <c r="C10" s="18">
        <f>Design!$I$24*B10*Design!$I$23</f>
        <v>5.5837740467537955</v>
      </c>
      <c r="D10" s="18">
        <v>0</v>
      </c>
      <c r="E10" s="18">
        <v>0</v>
      </c>
      <c r="F10" s="18">
        <f>Design!$I$22</f>
        <v>10</v>
      </c>
      <c r="G10" s="18">
        <f t="shared" si="0"/>
        <v>5.5837740467537955</v>
      </c>
      <c r="H10" s="18">
        <f t="shared" si="1"/>
        <v>14</v>
      </c>
      <c r="I10" s="18">
        <f t="shared" si="2"/>
        <v>5.5837740467537955</v>
      </c>
      <c r="J10" s="18">
        <f t="shared" si="3"/>
        <v>24</v>
      </c>
      <c r="K10" s="18">
        <v>0</v>
      </c>
      <c r="L10" s="18">
        <f t="shared" si="4"/>
        <v>4690.3701992731885</v>
      </c>
      <c r="M10" s="18">
        <f t="shared" si="5"/>
        <v>-0.55837740467537955</v>
      </c>
      <c r="N10" s="18">
        <f t="shared" si="6"/>
        <v>13.401057712209109</v>
      </c>
      <c r="O10" s="18">
        <f>(Design!$N$67-N10)/M10</f>
        <v>20.328648002524751</v>
      </c>
      <c r="P10" s="18">
        <v>0</v>
      </c>
      <c r="Q10" s="18">
        <v>0</v>
      </c>
      <c r="R10" s="18">
        <f t="shared" si="7"/>
        <v>20.328648002524751</v>
      </c>
      <c r="S10" s="18">
        <f t="shared" si="8"/>
        <v>20.328648002524751</v>
      </c>
      <c r="T10" s="18">
        <f>Design!$N$67</f>
        <v>2.0499999999999998</v>
      </c>
      <c r="U10" s="18">
        <f t="shared" si="9"/>
        <v>24</v>
      </c>
      <c r="V10" s="18">
        <v>0</v>
      </c>
      <c r="W10" s="18">
        <f t="shared" si="10"/>
        <v>1475.9999999999998</v>
      </c>
      <c r="X10" s="19">
        <f t="shared" si="11"/>
        <v>3214.3701992731885</v>
      </c>
      <c r="Y10" s="68">
        <f t="shared" si="12"/>
        <v>14</v>
      </c>
      <c r="Z10" s="18">
        <f>'Ohio Intensities'!G10</f>
        <v>3.9009438513716748</v>
      </c>
      <c r="AA10" s="18">
        <f>Design!$I$24*Z10*Design!$I$23</f>
        <v>6.7096234243592852</v>
      </c>
      <c r="AB10" s="18">
        <v>0</v>
      </c>
      <c r="AC10" s="18">
        <v>0</v>
      </c>
      <c r="AD10" s="18">
        <f>Design!$I$22</f>
        <v>10</v>
      </c>
      <c r="AE10" s="18">
        <f t="shared" si="13"/>
        <v>6.7096234243592852</v>
      </c>
      <c r="AF10" s="18">
        <f t="shared" si="14"/>
        <v>14</v>
      </c>
      <c r="AG10" s="18">
        <f t="shared" si="15"/>
        <v>6.7096234243592852</v>
      </c>
      <c r="AH10" s="18">
        <f t="shared" si="16"/>
        <v>24</v>
      </c>
      <c r="AI10" s="18">
        <v>0</v>
      </c>
      <c r="AJ10" s="18">
        <f t="shared" si="17"/>
        <v>5636.0836764617998</v>
      </c>
      <c r="AK10" s="18">
        <f t="shared" si="18"/>
        <v>-0.67096234243592856</v>
      </c>
      <c r="AL10" s="18">
        <f t="shared" si="19"/>
        <v>16.103096218462284</v>
      </c>
      <c r="AM10" s="18">
        <f>(Design!$N$68-AL10)/AK10</f>
        <v>20.274008477251119</v>
      </c>
      <c r="AN10" s="18">
        <v>0</v>
      </c>
      <c r="AO10" s="18">
        <v>0</v>
      </c>
      <c r="AP10" s="18">
        <f t="shared" si="20"/>
        <v>20.274008477251119</v>
      </c>
      <c r="AQ10" s="18">
        <f t="shared" si="21"/>
        <v>20.274008477251119</v>
      </c>
      <c r="AR10" s="18">
        <f>Design!$N$68</f>
        <v>2.5</v>
      </c>
      <c r="AS10" s="18">
        <f t="shared" si="22"/>
        <v>24</v>
      </c>
      <c r="AT10" s="18">
        <v>0</v>
      </c>
      <c r="AU10" s="18">
        <f t="shared" si="23"/>
        <v>1800</v>
      </c>
      <c r="AV10" s="19">
        <f t="shared" si="24"/>
        <v>3836.0836764617998</v>
      </c>
      <c r="AW10" s="68">
        <f t="shared" si="25"/>
        <v>14</v>
      </c>
      <c r="AX10" s="18">
        <f>'Ohio Intensities'!K10</f>
        <v>4.3949083090494065</v>
      </c>
      <c r="AY10" s="18">
        <f>Design!$I$24*AX10*Design!$I$23</f>
        <v>7.559242291564984</v>
      </c>
      <c r="AZ10" s="18">
        <v>0</v>
      </c>
      <c r="BA10" s="18">
        <v>0</v>
      </c>
      <c r="BB10" s="18">
        <f>Design!$I$22</f>
        <v>10</v>
      </c>
      <c r="BC10" s="18">
        <f t="shared" si="26"/>
        <v>7.559242291564984</v>
      </c>
      <c r="BD10" s="18">
        <f t="shared" si="27"/>
        <v>14</v>
      </c>
      <c r="BE10" s="18">
        <f t="shared" si="28"/>
        <v>7.559242291564984</v>
      </c>
      <c r="BF10" s="18">
        <f t="shared" si="29"/>
        <v>24</v>
      </c>
      <c r="BG10" s="18">
        <v>0</v>
      </c>
      <c r="BH10" s="18">
        <f t="shared" si="30"/>
        <v>6349.763524914586</v>
      </c>
      <c r="BI10" s="18">
        <f t="shared" si="31"/>
        <v>-0.75592422915649837</v>
      </c>
      <c r="BJ10" s="18">
        <f t="shared" si="32"/>
        <v>18.14218149975596</v>
      </c>
      <c r="BK10" s="18">
        <f>(Design!$N$69-BJ10)/BI10</f>
        <v>20.229780856237156</v>
      </c>
      <c r="BL10" s="18">
        <v>0</v>
      </c>
      <c r="BM10" s="18">
        <v>0</v>
      </c>
      <c r="BN10" s="18">
        <f t="shared" si="33"/>
        <v>20.229780856237156</v>
      </c>
      <c r="BO10" s="18">
        <f t="shared" si="34"/>
        <v>20.229780856237156</v>
      </c>
      <c r="BP10" s="18">
        <f>Design!$N$69</f>
        <v>2.85</v>
      </c>
      <c r="BQ10" s="18">
        <f t="shared" si="35"/>
        <v>24</v>
      </c>
      <c r="BR10" s="18">
        <v>0</v>
      </c>
      <c r="BS10" s="18">
        <f t="shared" si="36"/>
        <v>2052</v>
      </c>
      <c r="BT10" s="19">
        <f t="shared" si="37"/>
        <v>4297.763524914586</v>
      </c>
      <c r="BU10" s="68">
        <f t="shared" si="38"/>
        <v>14</v>
      </c>
      <c r="BV10" s="18">
        <f>'Ohio Intensities'!O10</f>
        <v>5.0261014670207</v>
      </c>
      <c r="BW10" s="18">
        <f>Design!$I$24*BV10*Design!$I$23</f>
        <v>8.6448945232756103</v>
      </c>
      <c r="BX10" s="18">
        <v>0</v>
      </c>
      <c r="BY10" s="18">
        <v>0</v>
      </c>
      <c r="BZ10" s="18">
        <f>Design!$I$22</f>
        <v>10</v>
      </c>
      <c r="CA10" s="18">
        <f t="shared" si="39"/>
        <v>8.6448945232756103</v>
      </c>
      <c r="CB10" s="18">
        <f t="shared" si="40"/>
        <v>14</v>
      </c>
      <c r="CC10" s="18">
        <f t="shared" si="41"/>
        <v>8.6448945232756103</v>
      </c>
      <c r="CD10" s="18">
        <f t="shared" si="42"/>
        <v>24</v>
      </c>
      <c r="CE10" s="18">
        <v>0</v>
      </c>
      <c r="CF10" s="18">
        <f t="shared" si="43"/>
        <v>7261.7113995515128</v>
      </c>
      <c r="CG10" s="18">
        <f t="shared" si="44"/>
        <v>-0.86448945232756103</v>
      </c>
      <c r="CH10" s="18">
        <f t="shared" si="45"/>
        <v>20.747746855861465</v>
      </c>
      <c r="CI10" s="18">
        <f>(Design!$N$70-CH10)/CG10</f>
        <v>20.703256480080086</v>
      </c>
      <c r="CJ10" s="18">
        <v>0</v>
      </c>
      <c r="CK10" s="18">
        <v>0</v>
      </c>
      <c r="CL10" s="18">
        <f t="shared" si="46"/>
        <v>20.703256480080086</v>
      </c>
      <c r="CM10" s="18">
        <f t="shared" si="47"/>
        <v>20.703256480080086</v>
      </c>
      <c r="CN10" s="18">
        <f>Design!$N$70</f>
        <v>2.85</v>
      </c>
      <c r="CO10" s="18">
        <f t="shared" si="48"/>
        <v>24</v>
      </c>
      <c r="CP10" s="18">
        <v>0</v>
      </c>
      <c r="CQ10" s="18">
        <f t="shared" si="49"/>
        <v>2052</v>
      </c>
      <c r="CR10" s="19">
        <f t="shared" si="50"/>
        <v>5209.7113995515128</v>
      </c>
      <c r="CS10" s="68">
        <f t="shared" si="51"/>
        <v>14</v>
      </c>
      <c r="CT10" s="18">
        <f>'Ohio Intensities'!S10</f>
        <v>5.4840052836794282</v>
      </c>
      <c r="CU10" s="18">
        <f>Design!$I$24*CT10*Design!$I$23</f>
        <v>9.432489087928623</v>
      </c>
      <c r="CV10" s="18">
        <v>0</v>
      </c>
      <c r="CW10" s="18">
        <v>0</v>
      </c>
      <c r="CX10" s="18">
        <f>Design!$I$22</f>
        <v>10</v>
      </c>
      <c r="CY10" s="18">
        <f t="shared" si="52"/>
        <v>9.432489087928623</v>
      </c>
      <c r="CZ10" s="18">
        <f t="shared" si="53"/>
        <v>14</v>
      </c>
      <c r="DA10" s="18">
        <f t="shared" si="54"/>
        <v>9.432489087928623</v>
      </c>
      <c r="DB10" s="18">
        <f t="shared" si="55"/>
        <v>24</v>
      </c>
      <c r="DC10" s="18">
        <v>0</v>
      </c>
      <c r="DD10" s="18">
        <f t="shared" si="56"/>
        <v>7923.2908338600428</v>
      </c>
      <c r="DE10" s="18">
        <f t="shared" si="57"/>
        <v>-0.94324890879286227</v>
      </c>
      <c r="DF10" s="18">
        <f t="shared" si="58"/>
        <v>22.637973811028694</v>
      </c>
      <c r="DG10" s="18">
        <f>(Design!$N$71-DF10)/DE10</f>
        <v>20.978528176992715</v>
      </c>
      <c r="DH10" s="18">
        <v>0</v>
      </c>
      <c r="DI10" s="18">
        <v>0</v>
      </c>
      <c r="DJ10" s="18">
        <f t="shared" si="59"/>
        <v>20.978528176992715</v>
      </c>
      <c r="DK10" s="18">
        <f t="shared" si="60"/>
        <v>20.978528176992715</v>
      </c>
      <c r="DL10" s="18">
        <f>Design!$N$71</f>
        <v>2.85</v>
      </c>
      <c r="DM10" s="18">
        <f t="shared" si="61"/>
        <v>24</v>
      </c>
      <c r="DN10" s="18">
        <v>0</v>
      </c>
      <c r="DO10" s="18">
        <f t="shared" si="62"/>
        <v>2052</v>
      </c>
      <c r="DP10" s="19">
        <f t="shared" si="63"/>
        <v>5871.2908338600428</v>
      </c>
      <c r="DQ10" s="68">
        <f t="shared" si="64"/>
        <v>14</v>
      </c>
      <c r="DR10" s="18">
        <f>'Ohio Intensities'!W10</f>
        <v>5.925890119264257</v>
      </c>
      <c r="DS10" s="18">
        <f>Design!$I$24*DR10*Design!$I$23</f>
        <v>10.192531005134528</v>
      </c>
      <c r="DT10" s="18">
        <v>0</v>
      </c>
      <c r="DU10" s="18">
        <v>0</v>
      </c>
      <c r="DV10" s="18">
        <f>Design!$I$22</f>
        <v>10</v>
      </c>
      <c r="DW10" s="18">
        <f t="shared" si="65"/>
        <v>10.192531005134528</v>
      </c>
      <c r="DX10" s="18">
        <f t="shared" si="66"/>
        <v>14</v>
      </c>
      <c r="DY10" s="18">
        <f t="shared" si="67"/>
        <v>10.192531005134528</v>
      </c>
      <c r="DZ10" s="18">
        <f t="shared" si="68"/>
        <v>24</v>
      </c>
      <c r="EA10" s="18">
        <v>0</v>
      </c>
      <c r="EB10" s="18">
        <f t="shared" si="69"/>
        <v>8561.7260443130035</v>
      </c>
      <c r="EC10" s="18">
        <f t="shared" si="70"/>
        <v>-1.0192531005134529</v>
      </c>
      <c r="ED10" s="18">
        <f t="shared" si="71"/>
        <v>24.46207441232287</v>
      </c>
      <c r="EE10" s="18">
        <f>(Design!$N$72-ED10)/EC10</f>
        <v>21.203834848710002</v>
      </c>
      <c r="EF10" s="18">
        <v>0</v>
      </c>
      <c r="EG10" s="18">
        <v>0</v>
      </c>
      <c r="EH10" s="18">
        <f t="shared" si="72"/>
        <v>21.203834848710002</v>
      </c>
      <c r="EI10" s="18">
        <f t="shared" si="73"/>
        <v>21.203834848710002</v>
      </c>
      <c r="EJ10" s="18">
        <f>Design!$N$72</f>
        <v>2.85</v>
      </c>
      <c r="EK10" s="18">
        <f t="shared" si="74"/>
        <v>24</v>
      </c>
      <c r="EL10" s="18">
        <v>0</v>
      </c>
      <c r="EM10" s="18">
        <f t="shared" si="75"/>
        <v>2052</v>
      </c>
      <c r="EN10" s="19">
        <f t="shared" si="76"/>
        <v>6509.7260443130035</v>
      </c>
      <c r="EO10" s="19">
        <f t="shared" si="77"/>
        <v>14</v>
      </c>
    </row>
    <row r="11" spans="1:145" x14ac:dyDescent="0.25">
      <c r="A11" s="68">
        <f t="shared" si="78"/>
        <v>15</v>
      </c>
      <c r="B11" s="18">
        <f>'Ohio Intensities'!C11</f>
        <v>3.1298400487913347</v>
      </c>
      <c r="C11" s="18">
        <f>Design!$I$24*B11*Design!$I$23</f>
        <v>5.383324883921099</v>
      </c>
      <c r="D11" s="18">
        <v>0</v>
      </c>
      <c r="E11" s="18">
        <v>0</v>
      </c>
      <c r="F11" s="18">
        <f>Design!$I$22</f>
        <v>10</v>
      </c>
      <c r="G11" s="18">
        <f t="shared" si="0"/>
        <v>5.383324883921099</v>
      </c>
      <c r="H11" s="18">
        <f t="shared" si="1"/>
        <v>15</v>
      </c>
      <c r="I11" s="18">
        <f t="shared" si="2"/>
        <v>5.383324883921099</v>
      </c>
      <c r="J11" s="18">
        <f t="shared" si="3"/>
        <v>25</v>
      </c>
      <c r="K11" s="18">
        <v>0</v>
      </c>
      <c r="L11" s="18">
        <f t="shared" si="4"/>
        <v>4844.9923955289887</v>
      </c>
      <c r="M11" s="18">
        <f t="shared" si="5"/>
        <v>-0.5383324883921099</v>
      </c>
      <c r="N11" s="18">
        <f t="shared" si="6"/>
        <v>13.458312209802749</v>
      </c>
      <c r="O11" s="18">
        <f>(Design!$N$67-N11)/M11</f>
        <v>21.191944487461765</v>
      </c>
      <c r="P11" s="18">
        <v>0</v>
      </c>
      <c r="Q11" s="18">
        <v>0</v>
      </c>
      <c r="R11" s="18">
        <f t="shared" si="7"/>
        <v>21.191944487461765</v>
      </c>
      <c r="S11" s="18">
        <f t="shared" si="8"/>
        <v>21.191944487461765</v>
      </c>
      <c r="T11" s="18">
        <f>Design!$N$67</f>
        <v>2.0499999999999998</v>
      </c>
      <c r="U11" s="18">
        <f t="shared" si="9"/>
        <v>25</v>
      </c>
      <c r="V11" s="18">
        <v>0</v>
      </c>
      <c r="W11" s="18">
        <f t="shared" si="10"/>
        <v>1537.5</v>
      </c>
      <c r="X11" s="19">
        <f t="shared" si="11"/>
        <v>3307.4923955289887</v>
      </c>
      <c r="Y11" s="68">
        <f t="shared" si="12"/>
        <v>15</v>
      </c>
      <c r="Z11" s="18">
        <f>'Ohio Intensities'!G11</f>
        <v>3.7693175352068105</v>
      </c>
      <c r="AA11" s="18">
        <f>Design!$I$24*Z11*Design!$I$23</f>
        <v>6.4832261605557182</v>
      </c>
      <c r="AB11" s="18">
        <v>0</v>
      </c>
      <c r="AC11" s="18">
        <v>0</v>
      </c>
      <c r="AD11" s="18">
        <f>Design!$I$22</f>
        <v>10</v>
      </c>
      <c r="AE11" s="18">
        <f t="shared" si="13"/>
        <v>6.4832261605557182</v>
      </c>
      <c r="AF11" s="18">
        <f t="shared" si="14"/>
        <v>15</v>
      </c>
      <c r="AG11" s="18">
        <f t="shared" si="15"/>
        <v>6.4832261605557182</v>
      </c>
      <c r="AH11" s="18">
        <f t="shared" si="16"/>
        <v>25</v>
      </c>
      <c r="AI11" s="18">
        <v>0</v>
      </c>
      <c r="AJ11" s="18">
        <f t="shared" si="17"/>
        <v>5834.9035445001464</v>
      </c>
      <c r="AK11" s="18">
        <f t="shared" si="18"/>
        <v>-0.64832261605557184</v>
      </c>
      <c r="AL11" s="18">
        <f t="shared" si="19"/>
        <v>16.208065401389298</v>
      </c>
      <c r="AM11" s="18">
        <f>(Design!$N$68-AL11)/AK11</f>
        <v>21.143895125531596</v>
      </c>
      <c r="AN11" s="18">
        <v>0</v>
      </c>
      <c r="AO11" s="18">
        <v>0</v>
      </c>
      <c r="AP11" s="18">
        <f t="shared" si="20"/>
        <v>21.143895125531596</v>
      </c>
      <c r="AQ11" s="18">
        <f t="shared" si="21"/>
        <v>21.143895125531596</v>
      </c>
      <c r="AR11" s="18">
        <f>Design!$N$68</f>
        <v>2.5</v>
      </c>
      <c r="AS11" s="18">
        <f t="shared" si="22"/>
        <v>25</v>
      </c>
      <c r="AT11" s="18">
        <v>0</v>
      </c>
      <c r="AU11" s="18">
        <f t="shared" si="23"/>
        <v>1875</v>
      </c>
      <c r="AV11" s="19">
        <f t="shared" si="24"/>
        <v>3959.9035445001464</v>
      </c>
      <c r="AW11" s="68">
        <f t="shared" si="25"/>
        <v>15</v>
      </c>
      <c r="AX11" s="18">
        <f>'Ohio Intensities'!K11</f>
        <v>4.2540725250750908</v>
      </c>
      <c r="AY11" s="18">
        <f>Design!$I$24*AX11*Design!$I$23</f>
        <v>7.3170047431291607</v>
      </c>
      <c r="AZ11" s="18">
        <v>0</v>
      </c>
      <c r="BA11" s="18">
        <v>0</v>
      </c>
      <c r="BB11" s="18">
        <f>Design!$I$22</f>
        <v>10</v>
      </c>
      <c r="BC11" s="18">
        <f t="shared" si="26"/>
        <v>7.3170047431291607</v>
      </c>
      <c r="BD11" s="18">
        <f t="shared" si="27"/>
        <v>15</v>
      </c>
      <c r="BE11" s="18">
        <f t="shared" si="28"/>
        <v>7.3170047431291607</v>
      </c>
      <c r="BF11" s="18">
        <f t="shared" si="29"/>
        <v>25</v>
      </c>
      <c r="BG11" s="18">
        <v>0</v>
      </c>
      <c r="BH11" s="18">
        <f t="shared" si="30"/>
        <v>6585.304268816245</v>
      </c>
      <c r="BI11" s="18">
        <f t="shared" si="31"/>
        <v>-0.73170047431291607</v>
      </c>
      <c r="BJ11" s="18">
        <f t="shared" si="32"/>
        <v>18.292511857822902</v>
      </c>
      <c r="BK11" s="18">
        <f>(Design!$N$69-BJ11)/BI11</f>
        <v>21.104963574506062</v>
      </c>
      <c r="BL11" s="18">
        <v>0</v>
      </c>
      <c r="BM11" s="18">
        <v>0</v>
      </c>
      <c r="BN11" s="18">
        <f t="shared" si="33"/>
        <v>21.104963574506062</v>
      </c>
      <c r="BO11" s="18">
        <f t="shared" si="34"/>
        <v>21.104963574506062</v>
      </c>
      <c r="BP11" s="18">
        <f>Design!$N$69</f>
        <v>2.85</v>
      </c>
      <c r="BQ11" s="18">
        <f t="shared" si="35"/>
        <v>25</v>
      </c>
      <c r="BR11" s="18">
        <v>0</v>
      </c>
      <c r="BS11" s="18">
        <f t="shared" si="36"/>
        <v>2137.5</v>
      </c>
      <c r="BT11" s="19">
        <f t="shared" si="37"/>
        <v>4447.804268816245</v>
      </c>
      <c r="BU11" s="68">
        <f t="shared" si="38"/>
        <v>15</v>
      </c>
      <c r="BV11" s="18">
        <f>'Ohio Intensities'!O11</f>
        <v>4.8705503266658514</v>
      </c>
      <c r="BW11" s="18">
        <f>Design!$I$24*BV11*Design!$I$23</f>
        <v>8.37734656186527</v>
      </c>
      <c r="BX11" s="18">
        <v>0</v>
      </c>
      <c r="BY11" s="18">
        <v>0</v>
      </c>
      <c r="BZ11" s="18">
        <f>Design!$I$22</f>
        <v>10</v>
      </c>
      <c r="CA11" s="18">
        <f t="shared" si="39"/>
        <v>8.37734656186527</v>
      </c>
      <c r="CB11" s="18">
        <f t="shared" si="40"/>
        <v>15</v>
      </c>
      <c r="CC11" s="18">
        <f t="shared" si="41"/>
        <v>8.37734656186527</v>
      </c>
      <c r="CD11" s="18">
        <f t="shared" si="42"/>
        <v>25</v>
      </c>
      <c r="CE11" s="18">
        <v>0</v>
      </c>
      <c r="CF11" s="18">
        <f t="shared" si="43"/>
        <v>7539.611905678742</v>
      </c>
      <c r="CG11" s="18">
        <f t="shared" si="44"/>
        <v>-0.83773465618652698</v>
      </c>
      <c r="CH11" s="18">
        <f t="shared" si="45"/>
        <v>20.943366404663173</v>
      </c>
      <c r="CI11" s="18">
        <f>(Design!$N$70-CH11)/CG11</f>
        <v>21.597968128746686</v>
      </c>
      <c r="CJ11" s="18">
        <v>0</v>
      </c>
      <c r="CK11" s="18">
        <v>0</v>
      </c>
      <c r="CL11" s="18">
        <f t="shared" si="46"/>
        <v>21.597968128746686</v>
      </c>
      <c r="CM11" s="18">
        <f t="shared" si="47"/>
        <v>21.597968128746686</v>
      </c>
      <c r="CN11" s="18">
        <f>Design!$N$70</f>
        <v>2.85</v>
      </c>
      <c r="CO11" s="18">
        <f t="shared" si="48"/>
        <v>25</v>
      </c>
      <c r="CP11" s="18">
        <v>0</v>
      </c>
      <c r="CQ11" s="18">
        <f t="shared" si="49"/>
        <v>2137.5</v>
      </c>
      <c r="CR11" s="19">
        <f t="shared" si="50"/>
        <v>5402.111905678742</v>
      </c>
      <c r="CS11" s="68">
        <f t="shared" si="51"/>
        <v>15</v>
      </c>
      <c r="CT11" s="18">
        <f>'Ohio Intensities'!S11</f>
        <v>5.3119221015624234</v>
      </c>
      <c r="CU11" s="18">
        <f>Design!$I$24*CT11*Design!$I$23</f>
        <v>9.1365060146873738</v>
      </c>
      <c r="CV11" s="18">
        <v>0</v>
      </c>
      <c r="CW11" s="18">
        <v>0</v>
      </c>
      <c r="CX11" s="18">
        <f>Design!$I$22</f>
        <v>10</v>
      </c>
      <c r="CY11" s="18">
        <f t="shared" si="52"/>
        <v>9.1365060146873738</v>
      </c>
      <c r="CZ11" s="18">
        <f t="shared" si="53"/>
        <v>15</v>
      </c>
      <c r="DA11" s="18">
        <f t="shared" si="54"/>
        <v>9.1365060146873738</v>
      </c>
      <c r="DB11" s="18">
        <f t="shared" si="55"/>
        <v>25</v>
      </c>
      <c r="DC11" s="18">
        <v>0</v>
      </c>
      <c r="DD11" s="18">
        <f t="shared" si="56"/>
        <v>8222.8554132186364</v>
      </c>
      <c r="DE11" s="18">
        <f t="shared" si="57"/>
        <v>-0.91365060146873733</v>
      </c>
      <c r="DF11" s="18">
        <f t="shared" si="58"/>
        <v>22.841265036718433</v>
      </c>
      <c r="DG11" s="18">
        <f>(Design!$N$71-DF11)/DE11</f>
        <v>21.880645625999161</v>
      </c>
      <c r="DH11" s="18">
        <v>0</v>
      </c>
      <c r="DI11" s="18">
        <v>0</v>
      </c>
      <c r="DJ11" s="18">
        <f t="shared" si="59"/>
        <v>21.880645625999161</v>
      </c>
      <c r="DK11" s="18">
        <f t="shared" si="60"/>
        <v>21.880645625999161</v>
      </c>
      <c r="DL11" s="18">
        <f>Design!$N$71</f>
        <v>2.85</v>
      </c>
      <c r="DM11" s="18">
        <f t="shared" si="61"/>
        <v>25</v>
      </c>
      <c r="DN11" s="18">
        <v>0</v>
      </c>
      <c r="DO11" s="18">
        <f t="shared" si="62"/>
        <v>2137.5</v>
      </c>
      <c r="DP11" s="19">
        <f t="shared" si="63"/>
        <v>6085.3554132186364</v>
      </c>
      <c r="DQ11" s="68">
        <f t="shared" si="64"/>
        <v>15</v>
      </c>
      <c r="DR11" s="18">
        <f>'Ohio Intensities'!W11</f>
        <v>5.7562298359499904</v>
      </c>
      <c r="DS11" s="18">
        <f>Design!$I$24*DR11*Design!$I$23</f>
        <v>9.9007153178339902</v>
      </c>
      <c r="DT11" s="18">
        <v>0</v>
      </c>
      <c r="DU11" s="18">
        <v>0</v>
      </c>
      <c r="DV11" s="18">
        <f>Design!$I$22</f>
        <v>10</v>
      </c>
      <c r="DW11" s="18">
        <f t="shared" si="65"/>
        <v>9.9007153178339902</v>
      </c>
      <c r="DX11" s="18">
        <f t="shared" si="66"/>
        <v>15</v>
      </c>
      <c r="DY11" s="18">
        <f t="shared" si="67"/>
        <v>9.9007153178339902</v>
      </c>
      <c r="DZ11" s="18">
        <f t="shared" si="68"/>
        <v>25</v>
      </c>
      <c r="EA11" s="18">
        <v>0</v>
      </c>
      <c r="EB11" s="18">
        <f t="shared" si="69"/>
        <v>8910.6437860505921</v>
      </c>
      <c r="EC11" s="18">
        <f t="shared" si="70"/>
        <v>-0.99007153178339902</v>
      </c>
      <c r="ED11" s="18">
        <f t="shared" si="71"/>
        <v>24.751788294584976</v>
      </c>
      <c r="EE11" s="18">
        <f>(Design!$N$72-ED11)/EC11</f>
        <v>22.121420111063749</v>
      </c>
      <c r="EF11" s="18">
        <v>0</v>
      </c>
      <c r="EG11" s="18">
        <v>0</v>
      </c>
      <c r="EH11" s="18">
        <f t="shared" si="72"/>
        <v>22.121420111063749</v>
      </c>
      <c r="EI11" s="18">
        <f t="shared" si="73"/>
        <v>22.121420111063749</v>
      </c>
      <c r="EJ11" s="18">
        <f>Design!$N$72</f>
        <v>2.85</v>
      </c>
      <c r="EK11" s="18">
        <f t="shared" si="74"/>
        <v>25</v>
      </c>
      <c r="EL11" s="18">
        <v>0</v>
      </c>
      <c r="EM11" s="18">
        <f t="shared" si="75"/>
        <v>2137.5</v>
      </c>
      <c r="EN11" s="19">
        <f t="shared" si="76"/>
        <v>6773.1437860505921</v>
      </c>
      <c r="EO11" s="19">
        <f t="shared" si="77"/>
        <v>15</v>
      </c>
    </row>
    <row r="12" spans="1:145" x14ac:dyDescent="0.25">
      <c r="A12" s="68">
        <f t="shared" si="78"/>
        <v>16</v>
      </c>
      <c r="B12" s="18">
        <f>'Ohio Intensities'!C12</f>
        <v>3.0219907632114471</v>
      </c>
      <c r="C12" s="18">
        <f>Design!$I$24*B12*Design!$I$23</f>
        <v>5.1978241127236924</v>
      </c>
      <c r="D12" s="18">
        <v>0</v>
      </c>
      <c r="E12" s="18">
        <v>0</v>
      </c>
      <c r="F12" s="18">
        <f>Design!$I$22</f>
        <v>10</v>
      </c>
      <c r="G12" s="18">
        <f t="shared" si="0"/>
        <v>5.1978241127236924</v>
      </c>
      <c r="H12" s="18">
        <f t="shared" si="1"/>
        <v>16</v>
      </c>
      <c r="I12" s="18">
        <f t="shared" si="2"/>
        <v>5.1978241127236924</v>
      </c>
      <c r="J12" s="18">
        <f t="shared" si="3"/>
        <v>26</v>
      </c>
      <c r="K12" s="18">
        <v>0</v>
      </c>
      <c r="L12" s="18">
        <f t="shared" si="4"/>
        <v>4989.9111482147446</v>
      </c>
      <c r="M12" s="18">
        <f t="shared" si="5"/>
        <v>-0.51978241127236924</v>
      </c>
      <c r="N12" s="18">
        <f t="shared" si="6"/>
        <v>13.5143426930816</v>
      </c>
      <c r="O12" s="18">
        <f>(Design!$N$67-N12)/M12</f>
        <v>22.056041998455029</v>
      </c>
      <c r="P12" s="18">
        <v>0</v>
      </c>
      <c r="Q12" s="18">
        <v>0</v>
      </c>
      <c r="R12" s="18">
        <f t="shared" si="7"/>
        <v>22.056041998455029</v>
      </c>
      <c r="S12" s="18">
        <f t="shared" si="8"/>
        <v>22.056041998455029</v>
      </c>
      <c r="T12" s="18">
        <f>Design!$N$67</f>
        <v>2.0499999999999998</v>
      </c>
      <c r="U12" s="18">
        <f t="shared" si="9"/>
        <v>26</v>
      </c>
      <c r="V12" s="18">
        <v>0</v>
      </c>
      <c r="W12" s="18">
        <f t="shared" si="10"/>
        <v>1599</v>
      </c>
      <c r="X12" s="19">
        <f t="shared" si="11"/>
        <v>3390.9111482147446</v>
      </c>
      <c r="Y12" s="68">
        <f t="shared" si="12"/>
        <v>16</v>
      </c>
      <c r="Z12" s="18">
        <f>'Ohio Intensities'!G12</f>
        <v>3.6469452193788272</v>
      </c>
      <c r="AA12" s="18">
        <f>Design!$I$24*Z12*Design!$I$23</f>
        <v>6.2727457773315871</v>
      </c>
      <c r="AB12" s="18">
        <v>0</v>
      </c>
      <c r="AC12" s="18">
        <v>0</v>
      </c>
      <c r="AD12" s="18">
        <f>Design!$I$22</f>
        <v>10</v>
      </c>
      <c r="AE12" s="18">
        <f t="shared" si="13"/>
        <v>6.2727457773315871</v>
      </c>
      <c r="AF12" s="18">
        <f t="shared" si="14"/>
        <v>16</v>
      </c>
      <c r="AG12" s="18">
        <f t="shared" si="15"/>
        <v>6.2727457773315871</v>
      </c>
      <c r="AH12" s="18">
        <f t="shared" si="16"/>
        <v>26</v>
      </c>
      <c r="AI12" s="18">
        <v>0</v>
      </c>
      <c r="AJ12" s="18">
        <f t="shared" si="17"/>
        <v>6021.8359462383232</v>
      </c>
      <c r="AK12" s="18">
        <f t="shared" si="18"/>
        <v>-0.62727457773315876</v>
      </c>
      <c r="AL12" s="18">
        <f t="shared" si="19"/>
        <v>16.309139021062126</v>
      </c>
      <c r="AM12" s="18">
        <f>(Design!$N$68-AL12)/AK12</f>
        <v>22.014504510872278</v>
      </c>
      <c r="AN12" s="18">
        <v>0</v>
      </c>
      <c r="AO12" s="18">
        <v>0</v>
      </c>
      <c r="AP12" s="18">
        <f t="shared" si="20"/>
        <v>22.014504510872278</v>
      </c>
      <c r="AQ12" s="18">
        <f t="shared" si="21"/>
        <v>22.014504510872278</v>
      </c>
      <c r="AR12" s="18">
        <f>Design!$N$68</f>
        <v>2.5</v>
      </c>
      <c r="AS12" s="18">
        <f t="shared" si="22"/>
        <v>26</v>
      </c>
      <c r="AT12" s="18">
        <v>0</v>
      </c>
      <c r="AU12" s="18">
        <f t="shared" si="23"/>
        <v>1950</v>
      </c>
      <c r="AV12" s="19">
        <f t="shared" si="24"/>
        <v>4071.8359462383232</v>
      </c>
      <c r="AW12" s="68">
        <f t="shared" si="25"/>
        <v>16</v>
      </c>
      <c r="AX12" s="18">
        <f>'Ohio Intensities'!K12</f>
        <v>4.1226307386656078</v>
      </c>
      <c r="AY12" s="18">
        <f>Design!$I$24*AX12*Design!$I$23</f>
        <v>7.0909248705048498</v>
      </c>
      <c r="AZ12" s="18">
        <v>0</v>
      </c>
      <c r="BA12" s="18">
        <v>0</v>
      </c>
      <c r="BB12" s="18">
        <f>Design!$I$22</f>
        <v>10</v>
      </c>
      <c r="BC12" s="18">
        <f t="shared" si="26"/>
        <v>7.0909248705048498</v>
      </c>
      <c r="BD12" s="18">
        <f t="shared" si="27"/>
        <v>16</v>
      </c>
      <c r="BE12" s="18">
        <f t="shared" si="28"/>
        <v>7.0909248705048498</v>
      </c>
      <c r="BF12" s="18">
        <f t="shared" si="29"/>
        <v>26</v>
      </c>
      <c r="BG12" s="18">
        <v>0</v>
      </c>
      <c r="BH12" s="18">
        <f t="shared" si="30"/>
        <v>6807.2878756846558</v>
      </c>
      <c r="BI12" s="18">
        <f t="shared" si="31"/>
        <v>-0.709092487050485</v>
      </c>
      <c r="BJ12" s="18">
        <f t="shared" si="32"/>
        <v>18.436404663312608</v>
      </c>
      <c r="BK12" s="18">
        <f>(Design!$N$69-BJ12)/BI12</f>
        <v>21.980778174854514</v>
      </c>
      <c r="BL12" s="18">
        <v>0</v>
      </c>
      <c r="BM12" s="18">
        <v>0</v>
      </c>
      <c r="BN12" s="18">
        <f t="shared" si="33"/>
        <v>21.980778174854514</v>
      </c>
      <c r="BO12" s="18">
        <f t="shared" si="34"/>
        <v>21.980778174854514</v>
      </c>
      <c r="BP12" s="18">
        <f>Design!$N$69</f>
        <v>2.85</v>
      </c>
      <c r="BQ12" s="18">
        <f t="shared" si="35"/>
        <v>26</v>
      </c>
      <c r="BR12" s="18">
        <v>0</v>
      </c>
      <c r="BS12" s="18">
        <f t="shared" si="36"/>
        <v>2223</v>
      </c>
      <c r="BT12" s="19">
        <f t="shared" si="37"/>
        <v>4584.2878756846558</v>
      </c>
      <c r="BU12" s="68">
        <f t="shared" si="38"/>
        <v>16</v>
      </c>
      <c r="BV12" s="18">
        <f>'Ohio Intensities'!O12</f>
        <v>4.7252132232339941</v>
      </c>
      <c r="BW12" s="18">
        <f>Design!$I$24*BV12*Design!$I$23</f>
        <v>8.1273667439624742</v>
      </c>
      <c r="BX12" s="18">
        <v>0</v>
      </c>
      <c r="BY12" s="18">
        <v>0</v>
      </c>
      <c r="BZ12" s="18">
        <f>Design!$I$22</f>
        <v>10</v>
      </c>
      <c r="CA12" s="18">
        <f t="shared" si="39"/>
        <v>8.1273667439624742</v>
      </c>
      <c r="CB12" s="18">
        <f t="shared" si="40"/>
        <v>16</v>
      </c>
      <c r="CC12" s="18">
        <f t="shared" si="41"/>
        <v>8.1273667439624742</v>
      </c>
      <c r="CD12" s="18">
        <f t="shared" si="42"/>
        <v>26</v>
      </c>
      <c r="CE12" s="18">
        <v>0</v>
      </c>
      <c r="CF12" s="18">
        <f t="shared" si="43"/>
        <v>7802.2720742039755</v>
      </c>
      <c r="CG12" s="18">
        <f t="shared" si="44"/>
        <v>-0.81273667439624742</v>
      </c>
      <c r="CH12" s="18">
        <f t="shared" si="45"/>
        <v>21.131153534302435</v>
      </c>
      <c r="CI12" s="18">
        <f>(Design!$N$70-CH12)/CG12</f>
        <v>22.493329155944437</v>
      </c>
      <c r="CJ12" s="18">
        <v>0</v>
      </c>
      <c r="CK12" s="18">
        <v>0</v>
      </c>
      <c r="CL12" s="18">
        <f t="shared" si="46"/>
        <v>22.493329155944437</v>
      </c>
      <c r="CM12" s="18">
        <f t="shared" si="47"/>
        <v>22.493329155944437</v>
      </c>
      <c r="CN12" s="18">
        <f>Design!$N$70</f>
        <v>2.85</v>
      </c>
      <c r="CO12" s="18">
        <f t="shared" si="48"/>
        <v>26</v>
      </c>
      <c r="CP12" s="18">
        <v>0</v>
      </c>
      <c r="CQ12" s="18">
        <f t="shared" si="49"/>
        <v>2223</v>
      </c>
      <c r="CR12" s="19">
        <f t="shared" si="50"/>
        <v>5579.2720742039755</v>
      </c>
      <c r="CS12" s="68">
        <f t="shared" si="51"/>
        <v>16</v>
      </c>
      <c r="CT12" s="18">
        <f>'Ohio Intensities'!S12</f>
        <v>5.1516774004968955</v>
      </c>
      <c r="CU12" s="18">
        <f>Design!$I$24*CT12*Design!$I$23</f>
        <v>8.8608851288546653</v>
      </c>
      <c r="CV12" s="18">
        <v>0</v>
      </c>
      <c r="CW12" s="18">
        <v>0</v>
      </c>
      <c r="CX12" s="18">
        <f>Design!$I$22</f>
        <v>10</v>
      </c>
      <c r="CY12" s="18">
        <f t="shared" si="52"/>
        <v>8.8608851288546653</v>
      </c>
      <c r="CZ12" s="18">
        <f t="shared" si="53"/>
        <v>16</v>
      </c>
      <c r="DA12" s="18">
        <f t="shared" si="54"/>
        <v>8.8608851288546653</v>
      </c>
      <c r="DB12" s="18">
        <f t="shared" si="55"/>
        <v>26</v>
      </c>
      <c r="DC12" s="18">
        <v>0</v>
      </c>
      <c r="DD12" s="18">
        <f t="shared" si="56"/>
        <v>8506.449723700478</v>
      </c>
      <c r="DE12" s="18">
        <f t="shared" si="57"/>
        <v>-0.88608851288546653</v>
      </c>
      <c r="DF12" s="18">
        <f t="shared" si="58"/>
        <v>23.03830133502213</v>
      </c>
      <c r="DG12" s="18">
        <f>(Design!$N$71-DF12)/DE12</f>
        <v>22.783617033111923</v>
      </c>
      <c r="DH12" s="18">
        <v>0</v>
      </c>
      <c r="DI12" s="18">
        <v>0</v>
      </c>
      <c r="DJ12" s="18">
        <f t="shared" si="59"/>
        <v>22.783617033111923</v>
      </c>
      <c r="DK12" s="18">
        <f t="shared" si="60"/>
        <v>22.783617033111923</v>
      </c>
      <c r="DL12" s="18">
        <f>Design!$N$71</f>
        <v>2.85</v>
      </c>
      <c r="DM12" s="18">
        <f t="shared" si="61"/>
        <v>26</v>
      </c>
      <c r="DN12" s="18">
        <v>0</v>
      </c>
      <c r="DO12" s="18">
        <f t="shared" si="62"/>
        <v>2223.0000000000005</v>
      </c>
      <c r="DP12" s="19">
        <f t="shared" si="63"/>
        <v>6283.449723700478</v>
      </c>
      <c r="DQ12" s="68">
        <f t="shared" si="64"/>
        <v>16</v>
      </c>
      <c r="DR12" s="18">
        <f>'Ohio Intensities'!W12</f>
        <v>5.5970804213944412</v>
      </c>
      <c r="DS12" s="18">
        <f>Design!$I$24*DR12*Design!$I$23</f>
        <v>9.6269783247984453</v>
      </c>
      <c r="DT12" s="18">
        <v>0</v>
      </c>
      <c r="DU12" s="18">
        <v>0</v>
      </c>
      <c r="DV12" s="18">
        <f>Design!$I$22</f>
        <v>10</v>
      </c>
      <c r="DW12" s="18">
        <f t="shared" si="65"/>
        <v>9.6269783247984453</v>
      </c>
      <c r="DX12" s="18">
        <f t="shared" si="66"/>
        <v>16</v>
      </c>
      <c r="DY12" s="18">
        <f t="shared" si="67"/>
        <v>9.6269783247984453</v>
      </c>
      <c r="DZ12" s="18">
        <f t="shared" si="68"/>
        <v>26</v>
      </c>
      <c r="EA12" s="18">
        <v>0</v>
      </c>
      <c r="EB12" s="18">
        <f t="shared" si="69"/>
        <v>9241.8991918065076</v>
      </c>
      <c r="EC12" s="18">
        <f t="shared" si="70"/>
        <v>-0.96269783247984453</v>
      </c>
      <c r="ED12" s="18">
        <f t="shared" si="71"/>
        <v>25.030143644475956</v>
      </c>
      <c r="EE12" s="18">
        <f>(Design!$N$72-ED12)/EC12</f>
        <v>23.039569526547499</v>
      </c>
      <c r="EF12" s="18">
        <v>0</v>
      </c>
      <c r="EG12" s="18">
        <v>0</v>
      </c>
      <c r="EH12" s="18">
        <f t="shared" si="72"/>
        <v>23.039569526547499</v>
      </c>
      <c r="EI12" s="18">
        <f t="shared" si="73"/>
        <v>23.039569526547499</v>
      </c>
      <c r="EJ12" s="18">
        <f>Design!$N$72</f>
        <v>2.85</v>
      </c>
      <c r="EK12" s="18">
        <f t="shared" si="74"/>
        <v>26</v>
      </c>
      <c r="EL12" s="18">
        <v>0</v>
      </c>
      <c r="EM12" s="18">
        <f t="shared" si="75"/>
        <v>2223</v>
      </c>
      <c r="EN12" s="19">
        <f t="shared" si="76"/>
        <v>7018.8991918065076</v>
      </c>
      <c r="EO12" s="19">
        <f t="shared" si="77"/>
        <v>16</v>
      </c>
    </row>
    <row r="13" spans="1:145" x14ac:dyDescent="0.25">
      <c r="A13" s="68">
        <f t="shared" si="78"/>
        <v>17</v>
      </c>
      <c r="B13" s="18">
        <f>'Ohio Intensities'!C13</f>
        <v>2.9218740686151485</v>
      </c>
      <c r="C13" s="18">
        <f>Design!$I$24*B13*Design!$I$23</f>
        <v>5.0256233980180589</v>
      </c>
      <c r="D13" s="18">
        <v>0</v>
      </c>
      <c r="E13" s="18">
        <v>0</v>
      </c>
      <c r="F13" s="18">
        <f>Design!$I$22</f>
        <v>10</v>
      </c>
      <c r="G13" s="18">
        <f t="shared" si="0"/>
        <v>5.0256233980180589</v>
      </c>
      <c r="H13" s="18">
        <f t="shared" si="1"/>
        <v>17</v>
      </c>
      <c r="I13" s="18">
        <f t="shared" si="2"/>
        <v>5.0256233980180589</v>
      </c>
      <c r="J13" s="18">
        <f t="shared" si="3"/>
        <v>27</v>
      </c>
      <c r="K13" s="18">
        <v>0</v>
      </c>
      <c r="L13" s="18">
        <f t="shared" si="4"/>
        <v>5126.13586597842</v>
      </c>
      <c r="M13" s="18">
        <f t="shared" si="5"/>
        <v>-0.50256233980180587</v>
      </c>
      <c r="N13" s="18">
        <f t="shared" si="6"/>
        <v>13.569183174648758</v>
      </c>
      <c r="O13" s="18">
        <f>(Design!$N$67-N13)/M13</f>
        <v>22.920904059766094</v>
      </c>
      <c r="P13" s="18">
        <v>0</v>
      </c>
      <c r="Q13" s="18">
        <v>0</v>
      </c>
      <c r="R13" s="18">
        <f t="shared" si="7"/>
        <v>22.920904059766094</v>
      </c>
      <c r="S13" s="18">
        <f t="shared" si="8"/>
        <v>22.920904059766094</v>
      </c>
      <c r="T13" s="18">
        <f>Design!$N$67</f>
        <v>2.0499999999999998</v>
      </c>
      <c r="U13" s="18">
        <f t="shared" si="9"/>
        <v>27</v>
      </c>
      <c r="V13" s="18">
        <v>0</v>
      </c>
      <c r="W13" s="18">
        <f t="shared" si="10"/>
        <v>1660.4999999999998</v>
      </c>
      <c r="X13" s="19">
        <f t="shared" si="11"/>
        <v>3465.63586597842</v>
      </c>
      <c r="Y13" s="68">
        <f t="shared" si="12"/>
        <v>17</v>
      </c>
      <c r="Z13" s="18">
        <f>'Ohio Intensities'!G13</f>
        <v>3.5328626096003033</v>
      </c>
      <c r="AA13" s="18">
        <f>Design!$I$24*Z13*Design!$I$23</f>
        <v>6.0765236885125251</v>
      </c>
      <c r="AB13" s="18">
        <v>0</v>
      </c>
      <c r="AC13" s="18">
        <v>0</v>
      </c>
      <c r="AD13" s="18">
        <f>Design!$I$22</f>
        <v>10</v>
      </c>
      <c r="AE13" s="18">
        <f t="shared" si="13"/>
        <v>6.0765236885125251</v>
      </c>
      <c r="AF13" s="18">
        <f t="shared" si="14"/>
        <v>17</v>
      </c>
      <c r="AG13" s="18">
        <f t="shared" si="15"/>
        <v>6.0765236885125251</v>
      </c>
      <c r="AH13" s="18">
        <f t="shared" si="16"/>
        <v>27</v>
      </c>
      <c r="AI13" s="18">
        <v>0</v>
      </c>
      <c r="AJ13" s="18">
        <f t="shared" si="17"/>
        <v>6198.0541622827768</v>
      </c>
      <c r="AK13" s="18">
        <f t="shared" si="18"/>
        <v>-0.60765236885125251</v>
      </c>
      <c r="AL13" s="18">
        <f t="shared" si="19"/>
        <v>16.406613958983819</v>
      </c>
      <c r="AM13" s="18">
        <f>(Design!$N$68-AL13)/AK13</f>
        <v>22.885805555689398</v>
      </c>
      <c r="AN13" s="18">
        <v>0</v>
      </c>
      <c r="AO13" s="18">
        <v>0</v>
      </c>
      <c r="AP13" s="18">
        <f t="shared" si="20"/>
        <v>22.885805555689398</v>
      </c>
      <c r="AQ13" s="18">
        <f t="shared" si="21"/>
        <v>22.885805555689398</v>
      </c>
      <c r="AR13" s="18">
        <f>Design!$N$68</f>
        <v>2.5</v>
      </c>
      <c r="AS13" s="18">
        <f t="shared" si="22"/>
        <v>27</v>
      </c>
      <c r="AT13" s="18">
        <v>0</v>
      </c>
      <c r="AU13" s="18">
        <f t="shared" si="23"/>
        <v>2025</v>
      </c>
      <c r="AV13" s="19">
        <f t="shared" si="24"/>
        <v>4173.0541622827768</v>
      </c>
      <c r="AW13" s="68">
        <f t="shared" si="25"/>
        <v>17</v>
      </c>
      <c r="AX13" s="18">
        <f>'Ohio Intensities'!K13</f>
        <v>3.9996532881229023</v>
      </c>
      <c r="AY13" s="18">
        <f>Design!$I$24*AX13*Design!$I$23</f>
        <v>6.8794036555713962</v>
      </c>
      <c r="AZ13" s="18">
        <v>0</v>
      </c>
      <c r="BA13" s="18">
        <v>0</v>
      </c>
      <c r="BB13" s="18">
        <f>Design!$I$22</f>
        <v>10</v>
      </c>
      <c r="BC13" s="18">
        <f t="shared" si="26"/>
        <v>6.8794036555713962</v>
      </c>
      <c r="BD13" s="18">
        <f t="shared" si="27"/>
        <v>17</v>
      </c>
      <c r="BE13" s="18">
        <f t="shared" si="28"/>
        <v>6.8794036555713962</v>
      </c>
      <c r="BF13" s="18">
        <f t="shared" si="29"/>
        <v>27</v>
      </c>
      <c r="BG13" s="18">
        <v>0</v>
      </c>
      <c r="BH13" s="18">
        <f t="shared" si="30"/>
        <v>7016.991728682824</v>
      </c>
      <c r="BI13" s="18">
        <f t="shared" si="31"/>
        <v>-0.68794036555713967</v>
      </c>
      <c r="BJ13" s="18">
        <f t="shared" si="32"/>
        <v>18.574389870042772</v>
      </c>
      <c r="BK13" s="18">
        <f>(Design!$N$69-BJ13)/BI13</f>
        <v>22.85719904996143</v>
      </c>
      <c r="BL13" s="18">
        <v>0</v>
      </c>
      <c r="BM13" s="18">
        <v>0</v>
      </c>
      <c r="BN13" s="18">
        <f t="shared" si="33"/>
        <v>22.85719904996143</v>
      </c>
      <c r="BO13" s="18">
        <f t="shared" si="34"/>
        <v>22.85719904996143</v>
      </c>
      <c r="BP13" s="18">
        <f>Design!$N$69</f>
        <v>2.85</v>
      </c>
      <c r="BQ13" s="18">
        <f t="shared" si="35"/>
        <v>27</v>
      </c>
      <c r="BR13" s="18">
        <v>0</v>
      </c>
      <c r="BS13" s="18">
        <f t="shared" si="36"/>
        <v>2308.5</v>
      </c>
      <c r="BT13" s="19">
        <f t="shared" si="37"/>
        <v>4708.491728682824</v>
      </c>
      <c r="BU13" s="68">
        <f t="shared" si="38"/>
        <v>17</v>
      </c>
      <c r="BV13" s="18">
        <f>'Ohio Intensities'!O13</f>
        <v>4.5890894024950191</v>
      </c>
      <c r="BW13" s="18">
        <f>Design!$I$24*BV13*Design!$I$23</f>
        <v>7.8932337722914374</v>
      </c>
      <c r="BX13" s="18">
        <v>0</v>
      </c>
      <c r="BY13" s="18">
        <v>0</v>
      </c>
      <c r="BZ13" s="18">
        <f>Design!$I$22</f>
        <v>10</v>
      </c>
      <c r="CA13" s="18">
        <f t="shared" si="39"/>
        <v>7.8932337722914374</v>
      </c>
      <c r="CB13" s="18">
        <f t="shared" si="40"/>
        <v>17</v>
      </c>
      <c r="CC13" s="18">
        <f t="shared" si="41"/>
        <v>7.8932337722914374</v>
      </c>
      <c r="CD13" s="18">
        <f t="shared" si="42"/>
        <v>27</v>
      </c>
      <c r="CE13" s="18">
        <v>0</v>
      </c>
      <c r="CF13" s="18">
        <f t="shared" si="43"/>
        <v>8051.0984477372658</v>
      </c>
      <c r="CG13" s="18">
        <f t="shared" si="44"/>
        <v>-0.7893233772291437</v>
      </c>
      <c r="CH13" s="18">
        <f t="shared" si="45"/>
        <v>21.311731185186879</v>
      </c>
      <c r="CI13" s="18">
        <f>(Design!$N$70-CH13)/CG13</f>
        <v>23.389312565396583</v>
      </c>
      <c r="CJ13" s="18">
        <v>0</v>
      </c>
      <c r="CK13" s="18">
        <v>0</v>
      </c>
      <c r="CL13" s="18">
        <f t="shared" si="46"/>
        <v>23.389312565396583</v>
      </c>
      <c r="CM13" s="18">
        <f t="shared" si="47"/>
        <v>23.389312565396583</v>
      </c>
      <c r="CN13" s="18">
        <f>Design!$N$70</f>
        <v>2.85</v>
      </c>
      <c r="CO13" s="18">
        <f t="shared" si="48"/>
        <v>27</v>
      </c>
      <c r="CP13" s="18">
        <v>0</v>
      </c>
      <c r="CQ13" s="18">
        <f t="shared" si="49"/>
        <v>2308.5</v>
      </c>
      <c r="CR13" s="19">
        <f t="shared" si="50"/>
        <v>5742.5984477372658</v>
      </c>
      <c r="CS13" s="68">
        <f t="shared" si="51"/>
        <v>17</v>
      </c>
      <c r="CT13" s="18">
        <f>'Ohio Intensities'!S13</f>
        <v>5.0020467282437764</v>
      </c>
      <c r="CU13" s="18">
        <f>Design!$I$24*CT13*Design!$I$23</f>
        <v>8.6035203725793004</v>
      </c>
      <c r="CV13" s="18">
        <v>0</v>
      </c>
      <c r="CW13" s="18">
        <v>0</v>
      </c>
      <c r="CX13" s="18">
        <f>Design!$I$22</f>
        <v>10</v>
      </c>
      <c r="CY13" s="18">
        <f t="shared" si="52"/>
        <v>8.6035203725793004</v>
      </c>
      <c r="CZ13" s="18">
        <f t="shared" si="53"/>
        <v>17</v>
      </c>
      <c r="DA13" s="18">
        <f t="shared" si="54"/>
        <v>8.6035203725793004</v>
      </c>
      <c r="DB13" s="18">
        <f t="shared" si="55"/>
        <v>27</v>
      </c>
      <c r="DC13" s="18">
        <v>0</v>
      </c>
      <c r="DD13" s="18">
        <f t="shared" si="56"/>
        <v>8775.5907800308851</v>
      </c>
      <c r="DE13" s="18">
        <f t="shared" si="57"/>
        <v>-0.86035203725793008</v>
      </c>
      <c r="DF13" s="18">
        <f t="shared" si="58"/>
        <v>23.229505005964114</v>
      </c>
      <c r="DG13" s="18">
        <f>(Design!$N$71-DF13)/DE13</f>
        <v>23.687402508996929</v>
      </c>
      <c r="DH13" s="18">
        <v>0</v>
      </c>
      <c r="DI13" s="18">
        <v>0</v>
      </c>
      <c r="DJ13" s="18">
        <f t="shared" si="59"/>
        <v>23.687402508996929</v>
      </c>
      <c r="DK13" s="18">
        <f t="shared" si="60"/>
        <v>23.687402508996929</v>
      </c>
      <c r="DL13" s="18">
        <f>Design!$N$71</f>
        <v>2.85</v>
      </c>
      <c r="DM13" s="18">
        <f t="shared" si="61"/>
        <v>27</v>
      </c>
      <c r="DN13" s="18">
        <v>0</v>
      </c>
      <c r="DO13" s="18">
        <f t="shared" si="62"/>
        <v>2308.5</v>
      </c>
      <c r="DP13" s="19">
        <f t="shared" si="63"/>
        <v>6467.0907800308851</v>
      </c>
      <c r="DQ13" s="68">
        <f t="shared" si="64"/>
        <v>17</v>
      </c>
      <c r="DR13" s="18">
        <f>'Ohio Intensities'!W13</f>
        <v>5.4474636779678738</v>
      </c>
      <c r="DS13" s="18">
        <f>Design!$I$24*DR13*Design!$I$23</f>
        <v>9.3696375261047482</v>
      </c>
      <c r="DT13" s="18">
        <v>0</v>
      </c>
      <c r="DU13" s="18">
        <v>0</v>
      </c>
      <c r="DV13" s="18">
        <f>Design!$I$22</f>
        <v>10</v>
      </c>
      <c r="DW13" s="18">
        <f t="shared" si="65"/>
        <v>9.3696375261047482</v>
      </c>
      <c r="DX13" s="18">
        <f t="shared" si="66"/>
        <v>17</v>
      </c>
      <c r="DY13" s="18">
        <f t="shared" si="67"/>
        <v>9.3696375261047482</v>
      </c>
      <c r="DZ13" s="18">
        <f t="shared" si="68"/>
        <v>27</v>
      </c>
      <c r="EA13" s="18">
        <v>0</v>
      </c>
      <c r="EB13" s="18">
        <f t="shared" si="69"/>
        <v>9557.0302766268433</v>
      </c>
      <c r="EC13" s="18">
        <f t="shared" si="70"/>
        <v>-0.93696375261047482</v>
      </c>
      <c r="ED13" s="18">
        <f t="shared" si="71"/>
        <v>25.298021320482817</v>
      </c>
      <c r="EE13" s="18">
        <f>(Design!$N$72-ED13)/EC13</f>
        <v>23.958260133265966</v>
      </c>
      <c r="EF13" s="18">
        <v>0</v>
      </c>
      <c r="EG13" s="18">
        <v>0</v>
      </c>
      <c r="EH13" s="18">
        <f t="shared" si="72"/>
        <v>23.958260133265966</v>
      </c>
      <c r="EI13" s="18">
        <f t="shared" si="73"/>
        <v>23.958260133265966</v>
      </c>
      <c r="EJ13" s="18">
        <f>Design!$N$72</f>
        <v>2.85</v>
      </c>
      <c r="EK13" s="18">
        <f t="shared" si="74"/>
        <v>27</v>
      </c>
      <c r="EL13" s="18">
        <v>0</v>
      </c>
      <c r="EM13" s="18">
        <f t="shared" si="75"/>
        <v>2308.5</v>
      </c>
      <c r="EN13" s="19">
        <f t="shared" si="76"/>
        <v>7248.5302766268433</v>
      </c>
      <c r="EO13" s="19">
        <f t="shared" si="77"/>
        <v>17</v>
      </c>
    </row>
    <row r="14" spans="1:145" x14ac:dyDescent="0.25">
      <c r="A14" s="68">
        <f t="shared" si="78"/>
        <v>18</v>
      </c>
      <c r="B14" s="18">
        <f>'Ohio Intensities'!C14</f>
        <v>2.8286689716995461</v>
      </c>
      <c r="C14" s="18">
        <f>Design!$I$24*B14*Design!$I$23</f>
        <v>4.8653106313232222</v>
      </c>
      <c r="D14" s="18">
        <v>0</v>
      </c>
      <c r="E14" s="18">
        <v>0</v>
      </c>
      <c r="F14" s="18">
        <f>Design!$I$22</f>
        <v>10</v>
      </c>
      <c r="G14" s="18">
        <f t="shared" si="0"/>
        <v>4.8653106313232222</v>
      </c>
      <c r="H14" s="18">
        <f t="shared" si="1"/>
        <v>18</v>
      </c>
      <c r="I14" s="18">
        <f t="shared" si="2"/>
        <v>4.8653106313232222</v>
      </c>
      <c r="J14" s="18">
        <f t="shared" si="3"/>
        <v>28</v>
      </c>
      <c r="K14" s="18">
        <v>0</v>
      </c>
      <c r="L14" s="18">
        <f t="shared" si="4"/>
        <v>5254.5354818290807</v>
      </c>
      <c r="M14" s="18">
        <f t="shared" si="5"/>
        <v>-0.48653106313232219</v>
      </c>
      <c r="N14" s="18">
        <f t="shared" si="6"/>
        <v>13.622869767705021</v>
      </c>
      <c r="O14" s="18">
        <f>(Design!$N$67-N14)/M14</f>
        <v>23.786497193412583</v>
      </c>
      <c r="P14" s="18">
        <v>0</v>
      </c>
      <c r="Q14" s="18">
        <v>0</v>
      </c>
      <c r="R14" s="18">
        <f t="shared" si="7"/>
        <v>23.786497193412583</v>
      </c>
      <c r="S14" s="18">
        <f t="shared" si="8"/>
        <v>23.786497193412583</v>
      </c>
      <c r="T14" s="18">
        <f>Design!$N$67</f>
        <v>2.0499999999999998</v>
      </c>
      <c r="U14" s="18">
        <f t="shared" si="9"/>
        <v>28</v>
      </c>
      <c r="V14" s="18">
        <v>0</v>
      </c>
      <c r="W14" s="18">
        <f t="shared" si="10"/>
        <v>1722</v>
      </c>
      <c r="X14" s="19">
        <f t="shared" si="11"/>
        <v>3532.5354818290807</v>
      </c>
      <c r="Y14" s="68">
        <f t="shared" si="12"/>
        <v>18</v>
      </c>
      <c r="Z14" s="18">
        <f>'Ohio Intensities'!G14</f>
        <v>3.4262362825880377</v>
      </c>
      <c r="AA14" s="18">
        <f>Design!$I$24*Z14*Design!$I$23</f>
        <v>5.8931264060514286</v>
      </c>
      <c r="AB14" s="18">
        <v>0</v>
      </c>
      <c r="AC14" s="18">
        <v>0</v>
      </c>
      <c r="AD14" s="18">
        <f>Design!$I$22</f>
        <v>10</v>
      </c>
      <c r="AE14" s="18">
        <f t="shared" si="13"/>
        <v>5.8931264060514286</v>
      </c>
      <c r="AF14" s="18">
        <f t="shared" si="14"/>
        <v>18</v>
      </c>
      <c r="AG14" s="18">
        <f t="shared" si="15"/>
        <v>5.8931264060514286</v>
      </c>
      <c r="AH14" s="18">
        <f t="shared" si="16"/>
        <v>28</v>
      </c>
      <c r="AI14" s="18">
        <v>0</v>
      </c>
      <c r="AJ14" s="18">
        <f t="shared" si="17"/>
        <v>6364.5765185355431</v>
      </c>
      <c r="AK14" s="18">
        <f t="shared" si="18"/>
        <v>-0.58931264060514288</v>
      </c>
      <c r="AL14" s="18">
        <f t="shared" si="19"/>
        <v>16.500753936944001</v>
      </c>
      <c r="AM14" s="18">
        <f>(Design!$N$68-AL14)/AK14</f>
        <v>23.757769598437861</v>
      </c>
      <c r="AN14" s="18">
        <v>0</v>
      </c>
      <c r="AO14" s="18">
        <v>0</v>
      </c>
      <c r="AP14" s="18">
        <f t="shared" si="20"/>
        <v>23.757769598437861</v>
      </c>
      <c r="AQ14" s="18">
        <f t="shared" si="21"/>
        <v>23.757769598437861</v>
      </c>
      <c r="AR14" s="18">
        <f>Design!$N$68</f>
        <v>2.5</v>
      </c>
      <c r="AS14" s="18">
        <f t="shared" si="22"/>
        <v>28</v>
      </c>
      <c r="AT14" s="18">
        <v>0</v>
      </c>
      <c r="AU14" s="18">
        <f t="shared" si="23"/>
        <v>2100</v>
      </c>
      <c r="AV14" s="19">
        <f t="shared" si="24"/>
        <v>4264.5765185355431</v>
      </c>
      <c r="AW14" s="68">
        <f t="shared" si="25"/>
        <v>18</v>
      </c>
      <c r="AX14" s="18">
        <f>'Ohio Intensities'!K14</f>
        <v>3.8843305031109581</v>
      </c>
      <c r="AY14" s="18">
        <f>Design!$I$24*AX14*Design!$I$23</f>
        <v>6.6810484653508517</v>
      </c>
      <c r="AZ14" s="18">
        <v>0</v>
      </c>
      <c r="BA14" s="18">
        <v>0</v>
      </c>
      <c r="BB14" s="18">
        <f>Design!$I$22</f>
        <v>10</v>
      </c>
      <c r="BC14" s="18">
        <f t="shared" si="26"/>
        <v>6.6810484653508517</v>
      </c>
      <c r="BD14" s="18">
        <f t="shared" si="27"/>
        <v>18</v>
      </c>
      <c r="BE14" s="18">
        <f t="shared" si="28"/>
        <v>6.6810484653508517</v>
      </c>
      <c r="BF14" s="18">
        <f t="shared" si="29"/>
        <v>28</v>
      </c>
      <c r="BG14" s="18">
        <v>0</v>
      </c>
      <c r="BH14" s="18">
        <f t="shared" si="30"/>
        <v>7215.5323425789202</v>
      </c>
      <c r="BI14" s="18">
        <f t="shared" si="31"/>
        <v>-0.66810484653508517</v>
      </c>
      <c r="BJ14" s="18">
        <f t="shared" si="32"/>
        <v>18.706935702982385</v>
      </c>
      <c r="BK14" s="18">
        <f>(Design!$N$69-BJ14)/BI14</f>
        <v>23.734202476182258</v>
      </c>
      <c r="BL14" s="18">
        <v>0</v>
      </c>
      <c r="BM14" s="18">
        <v>0</v>
      </c>
      <c r="BN14" s="18">
        <f t="shared" si="33"/>
        <v>23.734202476182258</v>
      </c>
      <c r="BO14" s="18">
        <f t="shared" si="34"/>
        <v>23.734202476182258</v>
      </c>
      <c r="BP14" s="18">
        <f>Design!$N$69</f>
        <v>2.85</v>
      </c>
      <c r="BQ14" s="18">
        <f t="shared" si="35"/>
        <v>28</v>
      </c>
      <c r="BR14" s="18">
        <v>0</v>
      </c>
      <c r="BS14" s="18">
        <f t="shared" si="36"/>
        <v>2394</v>
      </c>
      <c r="BT14" s="19">
        <f t="shared" si="37"/>
        <v>4821.5323425789202</v>
      </c>
      <c r="BU14" s="68">
        <f t="shared" si="38"/>
        <v>18</v>
      </c>
      <c r="BV14" s="18">
        <f>'Ohio Intensities'!O14</f>
        <v>4.4613063404426967</v>
      </c>
      <c r="BW14" s="18">
        <f>Design!$I$24*BV14*Design!$I$23</f>
        <v>7.6734469055614429</v>
      </c>
      <c r="BX14" s="18">
        <v>0</v>
      </c>
      <c r="BY14" s="18">
        <v>0</v>
      </c>
      <c r="BZ14" s="18">
        <f>Design!$I$22</f>
        <v>10</v>
      </c>
      <c r="CA14" s="18">
        <f t="shared" si="39"/>
        <v>7.6734469055614429</v>
      </c>
      <c r="CB14" s="18">
        <f t="shared" si="40"/>
        <v>18</v>
      </c>
      <c r="CC14" s="18">
        <f t="shared" si="41"/>
        <v>7.6734469055614429</v>
      </c>
      <c r="CD14" s="18">
        <f t="shared" si="42"/>
        <v>28</v>
      </c>
      <c r="CE14" s="18">
        <v>0</v>
      </c>
      <c r="CF14" s="18">
        <f t="shared" si="43"/>
        <v>8287.3226580063583</v>
      </c>
      <c r="CG14" s="18">
        <f t="shared" si="44"/>
        <v>-0.76734469055614429</v>
      </c>
      <c r="CH14" s="18">
        <f t="shared" si="45"/>
        <v>21.48565133557204</v>
      </c>
      <c r="CI14" s="18">
        <f>(Design!$N$70-CH14)/CG14</f>
        <v>24.285893373505431</v>
      </c>
      <c r="CJ14" s="18">
        <v>0</v>
      </c>
      <c r="CK14" s="18">
        <v>0</v>
      </c>
      <c r="CL14" s="18">
        <f t="shared" si="46"/>
        <v>24.285893373505431</v>
      </c>
      <c r="CM14" s="18">
        <f t="shared" si="47"/>
        <v>24.285893373505431</v>
      </c>
      <c r="CN14" s="18">
        <f>Design!$N$70</f>
        <v>2.85</v>
      </c>
      <c r="CO14" s="18">
        <f t="shared" si="48"/>
        <v>28</v>
      </c>
      <c r="CP14" s="18">
        <v>0</v>
      </c>
      <c r="CQ14" s="18">
        <f t="shared" si="49"/>
        <v>2394.0000000000005</v>
      </c>
      <c r="CR14" s="19">
        <f t="shared" si="50"/>
        <v>5893.3226580063583</v>
      </c>
      <c r="CS14" s="68">
        <f t="shared" si="51"/>
        <v>18</v>
      </c>
      <c r="CT14" s="18">
        <f>'Ohio Intensities'!S14</f>
        <v>4.8619716465147915</v>
      </c>
      <c r="CU14" s="18">
        <f>Design!$I$24*CT14*Design!$I$23</f>
        <v>8.3625912320054461</v>
      </c>
      <c r="CV14" s="18">
        <v>0</v>
      </c>
      <c r="CW14" s="18">
        <v>0</v>
      </c>
      <c r="CX14" s="18">
        <f>Design!$I$22</f>
        <v>10</v>
      </c>
      <c r="CY14" s="18">
        <f t="shared" si="52"/>
        <v>8.3625912320054461</v>
      </c>
      <c r="CZ14" s="18">
        <f t="shared" si="53"/>
        <v>18</v>
      </c>
      <c r="DA14" s="18">
        <f t="shared" si="54"/>
        <v>8.3625912320054461</v>
      </c>
      <c r="DB14" s="18">
        <f t="shared" si="55"/>
        <v>28</v>
      </c>
      <c r="DC14" s="18">
        <v>0</v>
      </c>
      <c r="DD14" s="18">
        <f t="shared" si="56"/>
        <v>9031.5985305658814</v>
      </c>
      <c r="DE14" s="18">
        <f t="shared" si="57"/>
        <v>-0.83625912320054463</v>
      </c>
      <c r="DF14" s="18">
        <f t="shared" si="58"/>
        <v>23.415255449615252</v>
      </c>
      <c r="DG14" s="18">
        <f>(Design!$N$71-DF14)/DE14</f>
        <v>24.591965431608767</v>
      </c>
      <c r="DH14" s="18">
        <v>0</v>
      </c>
      <c r="DI14" s="18">
        <v>0</v>
      </c>
      <c r="DJ14" s="18">
        <f t="shared" si="59"/>
        <v>24.591965431608767</v>
      </c>
      <c r="DK14" s="18">
        <f t="shared" si="60"/>
        <v>24.591965431608767</v>
      </c>
      <c r="DL14" s="18">
        <f>Design!$N$71</f>
        <v>2.85</v>
      </c>
      <c r="DM14" s="18">
        <f t="shared" si="61"/>
        <v>28</v>
      </c>
      <c r="DN14" s="18">
        <v>0</v>
      </c>
      <c r="DO14" s="18">
        <f t="shared" si="62"/>
        <v>2394</v>
      </c>
      <c r="DP14" s="19">
        <f t="shared" si="63"/>
        <v>6637.5985305658814</v>
      </c>
      <c r="DQ14" s="68">
        <f t="shared" si="64"/>
        <v>18</v>
      </c>
      <c r="DR14" s="18">
        <f>'Ohio Intensities'!W14</f>
        <v>5.3065209258439614</v>
      </c>
      <c r="DS14" s="18">
        <f>Design!$I$24*DR14*Design!$I$23</f>
        <v>9.1272159924516192</v>
      </c>
      <c r="DT14" s="18">
        <v>0</v>
      </c>
      <c r="DU14" s="18">
        <v>0</v>
      </c>
      <c r="DV14" s="18">
        <f>Design!$I$22</f>
        <v>10</v>
      </c>
      <c r="DW14" s="18">
        <f t="shared" si="65"/>
        <v>9.1272159924516192</v>
      </c>
      <c r="DX14" s="18">
        <f t="shared" si="66"/>
        <v>18</v>
      </c>
      <c r="DY14" s="18">
        <f t="shared" si="67"/>
        <v>9.1272159924516192</v>
      </c>
      <c r="DZ14" s="18">
        <f t="shared" si="68"/>
        <v>28</v>
      </c>
      <c r="EA14" s="18">
        <v>0</v>
      </c>
      <c r="EB14" s="18">
        <f t="shared" si="69"/>
        <v>9857.3932718477481</v>
      </c>
      <c r="EC14" s="18">
        <f t="shared" si="70"/>
        <v>-0.91272159924516194</v>
      </c>
      <c r="ED14" s="18">
        <f t="shared" si="71"/>
        <v>25.556204778864533</v>
      </c>
      <c r="EE14" s="18">
        <f>(Design!$N$72-ED14)/EC14</f>
        <v>24.877470630302813</v>
      </c>
      <c r="EF14" s="18">
        <v>0</v>
      </c>
      <c r="EG14" s="18">
        <v>0</v>
      </c>
      <c r="EH14" s="18">
        <f t="shared" si="72"/>
        <v>24.877470630302813</v>
      </c>
      <c r="EI14" s="18">
        <f t="shared" si="73"/>
        <v>24.877470630302813</v>
      </c>
      <c r="EJ14" s="18">
        <f>Design!$N$72</f>
        <v>2.85</v>
      </c>
      <c r="EK14" s="18">
        <f t="shared" si="74"/>
        <v>28</v>
      </c>
      <c r="EL14" s="18">
        <v>0</v>
      </c>
      <c r="EM14" s="18">
        <f t="shared" si="75"/>
        <v>2394.0000000000005</v>
      </c>
      <c r="EN14" s="19">
        <f t="shared" si="76"/>
        <v>7463.3932718477481</v>
      </c>
      <c r="EO14" s="19">
        <f t="shared" si="77"/>
        <v>18</v>
      </c>
    </row>
    <row r="15" spans="1:145" x14ac:dyDescent="0.25">
      <c r="A15" s="68">
        <f t="shared" si="78"/>
        <v>19</v>
      </c>
      <c r="B15" s="18">
        <f>'Ohio Intensities'!C15</f>
        <v>2.7416679241838082</v>
      </c>
      <c r="C15" s="18">
        <f>Design!$I$24*B15*Design!$I$23</f>
        <v>4.7156688295961535</v>
      </c>
      <c r="D15" s="18">
        <v>0</v>
      </c>
      <c r="E15" s="18">
        <v>0</v>
      </c>
      <c r="F15" s="18">
        <f>Design!$I$22</f>
        <v>10</v>
      </c>
      <c r="G15" s="18">
        <f t="shared" si="0"/>
        <v>4.7156688295961535</v>
      </c>
      <c r="H15" s="18">
        <f t="shared" si="1"/>
        <v>19</v>
      </c>
      <c r="I15" s="18">
        <f t="shared" si="2"/>
        <v>4.7156688295961535</v>
      </c>
      <c r="J15" s="18">
        <f t="shared" si="3"/>
        <v>29</v>
      </c>
      <c r="K15" s="18">
        <v>0</v>
      </c>
      <c r="L15" s="18">
        <f t="shared" si="4"/>
        <v>5375.8624657396149</v>
      </c>
      <c r="M15" s="18">
        <f t="shared" si="5"/>
        <v>-0.47156688295961535</v>
      </c>
      <c r="N15" s="18">
        <f t="shared" si="6"/>
        <v>13.675439605828846</v>
      </c>
      <c r="O15" s="18">
        <f>(Design!$N$67-N15)/M15</f>
        <v>24.652790571013103</v>
      </c>
      <c r="P15" s="18">
        <v>0</v>
      </c>
      <c r="Q15" s="18">
        <v>0</v>
      </c>
      <c r="R15" s="18">
        <f t="shared" si="7"/>
        <v>24.652790571013103</v>
      </c>
      <c r="S15" s="18">
        <f t="shared" si="8"/>
        <v>24.652790571013103</v>
      </c>
      <c r="T15" s="18">
        <f>Design!$N$67</f>
        <v>2.0499999999999998</v>
      </c>
      <c r="U15" s="18">
        <f t="shared" si="9"/>
        <v>29</v>
      </c>
      <c r="V15" s="18">
        <v>0</v>
      </c>
      <c r="W15" s="18">
        <f t="shared" si="10"/>
        <v>1783.4999999999998</v>
      </c>
      <c r="X15" s="19">
        <f t="shared" si="11"/>
        <v>3592.3624657396149</v>
      </c>
      <c r="Y15" s="68">
        <f t="shared" si="12"/>
        <v>19</v>
      </c>
      <c r="Z15" s="18">
        <f>'Ohio Intensities'!G15</f>
        <v>3.3263420806072808</v>
      </c>
      <c r="AA15" s="18">
        <f>Design!$I$24*Z15*Design!$I$23</f>
        <v>5.7213083786445269</v>
      </c>
      <c r="AB15" s="18">
        <v>0</v>
      </c>
      <c r="AC15" s="18">
        <v>0</v>
      </c>
      <c r="AD15" s="18">
        <f>Design!$I$22</f>
        <v>10</v>
      </c>
      <c r="AE15" s="18">
        <f t="shared" si="13"/>
        <v>5.7213083786445269</v>
      </c>
      <c r="AF15" s="18">
        <f t="shared" si="14"/>
        <v>19</v>
      </c>
      <c r="AG15" s="18">
        <f t="shared" si="15"/>
        <v>5.7213083786445269</v>
      </c>
      <c r="AH15" s="18">
        <f t="shared" si="16"/>
        <v>29</v>
      </c>
      <c r="AI15" s="18">
        <v>0</v>
      </c>
      <c r="AJ15" s="18">
        <f t="shared" si="17"/>
        <v>6522.291551654761</v>
      </c>
      <c r="AK15" s="18">
        <f t="shared" si="18"/>
        <v>-0.57213083786445273</v>
      </c>
      <c r="AL15" s="18">
        <f t="shared" si="19"/>
        <v>16.591794298069129</v>
      </c>
      <c r="AM15" s="18">
        <f>(Design!$N$68-AL15)/AK15</f>
        <v>24.630370127693951</v>
      </c>
      <c r="AN15" s="18">
        <v>0</v>
      </c>
      <c r="AO15" s="18">
        <v>0</v>
      </c>
      <c r="AP15" s="18">
        <f t="shared" si="20"/>
        <v>24.630370127693951</v>
      </c>
      <c r="AQ15" s="18">
        <f t="shared" si="21"/>
        <v>24.630370127693951</v>
      </c>
      <c r="AR15" s="18">
        <f>Design!$N$68</f>
        <v>2.5</v>
      </c>
      <c r="AS15" s="18">
        <f t="shared" si="22"/>
        <v>29</v>
      </c>
      <c r="AT15" s="18">
        <v>0</v>
      </c>
      <c r="AU15" s="18">
        <f t="shared" si="23"/>
        <v>2175</v>
      </c>
      <c r="AV15" s="19">
        <f t="shared" si="24"/>
        <v>4347.291551654761</v>
      </c>
      <c r="AW15" s="68">
        <f t="shared" si="25"/>
        <v>19</v>
      </c>
      <c r="AX15" s="18">
        <f>'Ohio Intensities'!K15</f>
        <v>3.7759538383734972</v>
      </c>
      <c r="AY15" s="18">
        <f>Design!$I$24*AX15*Design!$I$23</f>
        <v>6.494640602002419</v>
      </c>
      <c r="AZ15" s="18">
        <v>0</v>
      </c>
      <c r="BA15" s="18">
        <v>0</v>
      </c>
      <c r="BB15" s="18">
        <f>Design!$I$22</f>
        <v>10</v>
      </c>
      <c r="BC15" s="18">
        <f t="shared" si="26"/>
        <v>6.494640602002419</v>
      </c>
      <c r="BD15" s="18">
        <f t="shared" si="27"/>
        <v>19</v>
      </c>
      <c r="BE15" s="18">
        <f t="shared" si="28"/>
        <v>6.494640602002419</v>
      </c>
      <c r="BF15" s="18">
        <f t="shared" si="29"/>
        <v>29</v>
      </c>
      <c r="BG15" s="18">
        <v>0</v>
      </c>
      <c r="BH15" s="18">
        <f t="shared" si="30"/>
        <v>7403.8902862827572</v>
      </c>
      <c r="BI15" s="18">
        <f t="shared" si="31"/>
        <v>-0.64946406020024194</v>
      </c>
      <c r="BJ15" s="18">
        <f t="shared" si="32"/>
        <v>18.834457745807015</v>
      </c>
      <c r="BK15" s="18">
        <f>(Design!$N$69-BJ15)/BI15</f>
        <v>24.611766416880261</v>
      </c>
      <c r="BL15" s="18">
        <v>0</v>
      </c>
      <c r="BM15" s="18">
        <v>0</v>
      </c>
      <c r="BN15" s="18">
        <f t="shared" si="33"/>
        <v>24.611766416880261</v>
      </c>
      <c r="BO15" s="18">
        <f t="shared" si="34"/>
        <v>24.611766416880261</v>
      </c>
      <c r="BP15" s="18">
        <f>Design!$N$69</f>
        <v>2.85</v>
      </c>
      <c r="BQ15" s="18">
        <f t="shared" si="35"/>
        <v>29</v>
      </c>
      <c r="BR15" s="18">
        <v>0</v>
      </c>
      <c r="BS15" s="18">
        <f t="shared" si="36"/>
        <v>2479.5</v>
      </c>
      <c r="BT15" s="19">
        <f t="shared" si="37"/>
        <v>4924.3902862827572</v>
      </c>
      <c r="BU15" s="68">
        <f t="shared" si="38"/>
        <v>19</v>
      </c>
      <c r="BV15" s="18">
        <f>'Ohio Intensities'!O15</f>
        <v>4.3410996959441928</v>
      </c>
      <c r="BW15" s="18">
        <f>Design!$I$24*BV15*Design!$I$23</f>
        <v>7.4666914770240158</v>
      </c>
      <c r="BX15" s="18">
        <v>0</v>
      </c>
      <c r="BY15" s="18">
        <v>0</v>
      </c>
      <c r="BZ15" s="18">
        <f>Design!$I$22</f>
        <v>10</v>
      </c>
      <c r="CA15" s="18">
        <f t="shared" si="39"/>
        <v>7.4666914770240158</v>
      </c>
      <c r="CB15" s="18">
        <f t="shared" si="40"/>
        <v>19</v>
      </c>
      <c r="CC15" s="18">
        <f t="shared" si="41"/>
        <v>7.4666914770240158</v>
      </c>
      <c r="CD15" s="18">
        <f t="shared" si="42"/>
        <v>29</v>
      </c>
      <c r="CE15" s="18">
        <v>0</v>
      </c>
      <c r="CF15" s="18">
        <f t="shared" si="43"/>
        <v>8512.0282838073781</v>
      </c>
      <c r="CG15" s="18">
        <f t="shared" si="44"/>
        <v>-0.74666914770240156</v>
      </c>
      <c r="CH15" s="18">
        <f t="shared" si="45"/>
        <v>21.653405283369644</v>
      </c>
      <c r="CI15" s="18">
        <f>(Design!$N$70-CH15)/CG15</f>
        <v>25.183048397312483</v>
      </c>
      <c r="CJ15" s="18">
        <v>0</v>
      </c>
      <c r="CK15" s="18">
        <v>0</v>
      </c>
      <c r="CL15" s="18">
        <f t="shared" si="46"/>
        <v>25.183048397312483</v>
      </c>
      <c r="CM15" s="18">
        <f t="shared" si="47"/>
        <v>25.183048397312483</v>
      </c>
      <c r="CN15" s="18">
        <f>Design!$N$70</f>
        <v>2.85</v>
      </c>
      <c r="CO15" s="18">
        <f t="shared" si="48"/>
        <v>29</v>
      </c>
      <c r="CP15" s="18">
        <v>0</v>
      </c>
      <c r="CQ15" s="18">
        <f t="shared" si="49"/>
        <v>2479.5</v>
      </c>
      <c r="CR15" s="19">
        <f t="shared" si="50"/>
        <v>6032.5282838073781</v>
      </c>
      <c r="CS15" s="68">
        <f t="shared" si="51"/>
        <v>19</v>
      </c>
      <c r="CT15" s="18">
        <f>'Ohio Intensities'!S15</f>
        <v>4.7305322540372616</v>
      </c>
      <c r="CU15" s="18">
        <f>Design!$I$24*CT15*Design!$I$23</f>
        <v>8.1365154769440959</v>
      </c>
      <c r="CV15" s="18">
        <v>0</v>
      </c>
      <c r="CW15" s="18">
        <v>0</v>
      </c>
      <c r="CX15" s="18">
        <f>Design!$I$22</f>
        <v>10</v>
      </c>
      <c r="CY15" s="18">
        <f t="shared" si="52"/>
        <v>8.1365154769440959</v>
      </c>
      <c r="CZ15" s="18">
        <f t="shared" si="53"/>
        <v>19</v>
      </c>
      <c r="DA15" s="18">
        <f t="shared" si="54"/>
        <v>8.1365154769440959</v>
      </c>
      <c r="DB15" s="18">
        <f t="shared" si="55"/>
        <v>29</v>
      </c>
      <c r="DC15" s="18">
        <v>0</v>
      </c>
      <c r="DD15" s="18">
        <f t="shared" si="56"/>
        <v>9275.6276437162687</v>
      </c>
      <c r="DE15" s="18">
        <f t="shared" si="57"/>
        <v>-0.81365154769440962</v>
      </c>
      <c r="DF15" s="18">
        <f t="shared" si="58"/>
        <v>23.595894883137881</v>
      </c>
      <c r="DG15" s="18">
        <f>(Design!$N$71-DF15)/DE15</f>
        <v>25.497272071716871</v>
      </c>
      <c r="DH15" s="18">
        <v>0</v>
      </c>
      <c r="DI15" s="18">
        <v>0</v>
      </c>
      <c r="DJ15" s="18">
        <f t="shared" si="59"/>
        <v>25.497272071716871</v>
      </c>
      <c r="DK15" s="18">
        <f t="shared" si="60"/>
        <v>25.497272071716871</v>
      </c>
      <c r="DL15" s="18">
        <f>Design!$N$71</f>
        <v>2.85</v>
      </c>
      <c r="DM15" s="18">
        <f t="shared" si="61"/>
        <v>29</v>
      </c>
      <c r="DN15" s="18">
        <v>0</v>
      </c>
      <c r="DO15" s="18">
        <f t="shared" si="62"/>
        <v>2479.4999999999995</v>
      </c>
      <c r="DP15" s="19">
        <f t="shared" si="63"/>
        <v>6796.1276437162687</v>
      </c>
      <c r="DQ15" s="68">
        <f t="shared" si="64"/>
        <v>19</v>
      </c>
      <c r="DR15" s="18">
        <f>'Ohio Intensities'!W15</f>
        <v>5.1734951365780777</v>
      </c>
      <c r="DS15" s="18">
        <f>Design!$I$24*DR15*Design!$I$23</f>
        <v>8.8984116349143001</v>
      </c>
      <c r="DT15" s="18">
        <v>0</v>
      </c>
      <c r="DU15" s="18">
        <v>0</v>
      </c>
      <c r="DV15" s="18">
        <f>Design!$I$22</f>
        <v>10</v>
      </c>
      <c r="DW15" s="18">
        <f t="shared" si="65"/>
        <v>8.8984116349143001</v>
      </c>
      <c r="DX15" s="18">
        <f t="shared" si="66"/>
        <v>19</v>
      </c>
      <c r="DY15" s="18">
        <f t="shared" si="67"/>
        <v>8.8984116349143001</v>
      </c>
      <c r="DZ15" s="18">
        <f t="shared" si="68"/>
        <v>29</v>
      </c>
      <c r="EA15" s="18">
        <v>0</v>
      </c>
      <c r="EB15" s="18">
        <f t="shared" si="69"/>
        <v>10144.189263802302</v>
      </c>
      <c r="EC15" s="18">
        <f t="shared" si="70"/>
        <v>-0.88984116349143005</v>
      </c>
      <c r="ED15" s="18">
        <f t="shared" si="71"/>
        <v>25.805393741251471</v>
      </c>
      <c r="EE15" s="18">
        <f>(Design!$N$72-ED15)/EC15</f>
        <v>25.797181208365789</v>
      </c>
      <c r="EF15" s="18">
        <v>0</v>
      </c>
      <c r="EG15" s="18">
        <v>0</v>
      </c>
      <c r="EH15" s="18">
        <f t="shared" si="72"/>
        <v>25.797181208365789</v>
      </c>
      <c r="EI15" s="18">
        <f t="shared" si="73"/>
        <v>25.797181208365789</v>
      </c>
      <c r="EJ15" s="18">
        <f>Design!$N$72</f>
        <v>2.85</v>
      </c>
      <c r="EK15" s="18">
        <f t="shared" si="74"/>
        <v>29</v>
      </c>
      <c r="EL15" s="18">
        <v>0</v>
      </c>
      <c r="EM15" s="18">
        <f t="shared" si="75"/>
        <v>2479.5</v>
      </c>
      <c r="EN15" s="19">
        <f t="shared" si="76"/>
        <v>7664.6892638023019</v>
      </c>
      <c r="EO15" s="19">
        <f t="shared" si="77"/>
        <v>19</v>
      </c>
    </row>
    <row r="16" spans="1:145" x14ac:dyDescent="0.25">
      <c r="A16" s="68">
        <f t="shared" si="78"/>
        <v>20</v>
      </c>
      <c r="B16" s="18">
        <f>'Ohio Intensities'!C16</f>
        <v>2.6602577668626113</v>
      </c>
      <c r="C16" s="18">
        <f>Design!$I$24*B16*Design!$I$23</f>
        <v>4.5756433590036947</v>
      </c>
      <c r="D16" s="18">
        <v>0</v>
      </c>
      <c r="E16" s="18">
        <v>0</v>
      </c>
      <c r="F16" s="18">
        <f>Design!$I$22</f>
        <v>10</v>
      </c>
      <c r="G16" s="18">
        <f t="shared" si="0"/>
        <v>4.5756433590036947</v>
      </c>
      <c r="H16" s="18">
        <f t="shared" si="1"/>
        <v>20</v>
      </c>
      <c r="I16" s="18">
        <f t="shared" si="2"/>
        <v>4.5756433590036947</v>
      </c>
      <c r="J16" s="18">
        <f t="shared" si="3"/>
        <v>30</v>
      </c>
      <c r="K16" s="18">
        <v>0</v>
      </c>
      <c r="L16" s="18">
        <f t="shared" si="4"/>
        <v>5490.7720308044336</v>
      </c>
      <c r="M16" s="18">
        <f t="shared" si="5"/>
        <v>-0.45756433590036949</v>
      </c>
      <c r="N16" s="18">
        <f t="shared" si="6"/>
        <v>13.726930077011083</v>
      </c>
      <c r="O16" s="18">
        <f>(Design!$N$67-N16)/M16</f>
        <v>25.519755717048781</v>
      </c>
      <c r="P16" s="18">
        <v>0</v>
      </c>
      <c r="Q16" s="18">
        <v>0</v>
      </c>
      <c r="R16" s="18">
        <f t="shared" si="7"/>
        <v>25.519755717048781</v>
      </c>
      <c r="S16" s="18">
        <f t="shared" si="8"/>
        <v>25.519755717048781</v>
      </c>
      <c r="T16" s="18">
        <f>Design!$N$67</f>
        <v>2.0499999999999998</v>
      </c>
      <c r="U16" s="18">
        <f t="shared" si="9"/>
        <v>30</v>
      </c>
      <c r="V16" s="18">
        <v>0</v>
      </c>
      <c r="W16" s="18">
        <f t="shared" si="10"/>
        <v>1845</v>
      </c>
      <c r="X16" s="19">
        <f t="shared" si="11"/>
        <v>3645.7720308044336</v>
      </c>
      <c r="Y16" s="68">
        <f t="shared" si="12"/>
        <v>20</v>
      </c>
      <c r="Z16" s="18">
        <f>'Ohio Intensities'!G16</f>
        <v>3.2325476657675352</v>
      </c>
      <c r="AA16" s="18">
        <f>Design!$I$24*Z16*Design!$I$23</f>
        <v>5.5599819851201637</v>
      </c>
      <c r="AB16" s="18">
        <v>0</v>
      </c>
      <c r="AC16" s="18">
        <v>0</v>
      </c>
      <c r="AD16" s="18">
        <f>Design!$I$22</f>
        <v>10</v>
      </c>
      <c r="AE16" s="18">
        <f t="shared" si="13"/>
        <v>5.5599819851201637</v>
      </c>
      <c r="AF16" s="18">
        <f t="shared" si="14"/>
        <v>20</v>
      </c>
      <c r="AG16" s="18">
        <f t="shared" si="15"/>
        <v>5.5599819851201637</v>
      </c>
      <c r="AH16" s="18">
        <f t="shared" si="16"/>
        <v>30</v>
      </c>
      <c r="AI16" s="18">
        <v>0</v>
      </c>
      <c r="AJ16" s="18">
        <f t="shared" si="17"/>
        <v>6671.9783821441961</v>
      </c>
      <c r="AK16" s="18">
        <f t="shared" si="18"/>
        <v>-0.55599819851201637</v>
      </c>
      <c r="AL16" s="18">
        <f t="shared" si="19"/>
        <v>16.679945955360491</v>
      </c>
      <c r="AM16" s="18">
        <f>(Design!$N$68-AL16)/AK16</f>
        <v>25.503582553521586</v>
      </c>
      <c r="AN16" s="18">
        <v>0</v>
      </c>
      <c r="AO16" s="18">
        <v>0</v>
      </c>
      <c r="AP16" s="18">
        <f t="shared" si="20"/>
        <v>25.503582553521586</v>
      </c>
      <c r="AQ16" s="18">
        <f t="shared" si="21"/>
        <v>25.503582553521586</v>
      </c>
      <c r="AR16" s="18">
        <f>Design!$N$68</f>
        <v>2.5</v>
      </c>
      <c r="AS16" s="18">
        <f t="shared" si="22"/>
        <v>30</v>
      </c>
      <c r="AT16" s="18">
        <v>0</v>
      </c>
      <c r="AU16" s="18">
        <f t="shared" si="23"/>
        <v>2250</v>
      </c>
      <c r="AV16" s="19">
        <f t="shared" si="24"/>
        <v>4421.9783821441961</v>
      </c>
      <c r="AW16" s="68">
        <f t="shared" si="25"/>
        <v>20</v>
      </c>
      <c r="AX16" s="18">
        <f>'Ohio Intensities'!K16</f>
        <v>3.6739004718177317</v>
      </c>
      <c r="AY16" s="18">
        <f>Design!$I$24*AX16*Design!$I$23</f>
        <v>6.3191088115265028</v>
      </c>
      <c r="AZ16" s="18">
        <v>0</v>
      </c>
      <c r="BA16" s="18">
        <v>0</v>
      </c>
      <c r="BB16" s="18">
        <f>Design!$I$22</f>
        <v>10</v>
      </c>
      <c r="BC16" s="18">
        <f t="shared" si="26"/>
        <v>6.3191088115265028</v>
      </c>
      <c r="BD16" s="18">
        <f t="shared" si="27"/>
        <v>20</v>
      </c>
      <c r="BE16" s="18">
        <f t="shared" si="28"/>
        <v>6.3191088115265028</v>
      </c>
      <c r="BF16" s="18">
        <f t="shared" si="29"/>
        <v>30</v>
      </c>
      <c r="BG16" s="18">
        <v>0</v>
      </c>
      <c r="BH16" s="18">
        <f t="shared" si="30"/>
        <v>7582.9305738318035</v>
      </c>
      <c r="BI16" s="18">
        <f t="shared" si="31"/>
        <v>-0.63191088115265026</v>
      </c>
      <c r="BJ16" s="18">
        <f t="shared" si="32"/>
        <v>18.957326434579507</v>
      </c>
      <c r="BK16" s="18">
        <f>(Design!$N$69-BJ16)/BI16</f>
        <v>25.489870351968936</v>
      </c>
      <c r="BL16" s="18">
        <v>0</v>
      </c>
      <c r="BM16" s="18">
        <v>0</v>
      </c>
      <c r="BN16" s="18">
        <f t="shared" si="33"/>
        <v>25.489870351968936</v>
      </c>
      <c r="BO16" s="18">
        <f t="shared" si="34"/>
        <v>25.489870351968936</v>
      </c>
      <c r="BP16" s="18">
        <f>Design!$N$69</f>
        <v>2.85</v>
      </c>
      <c r="BQ16" s="18">
        <f t="shared" si="35"/>
        <v>30</v>
      </c>
      <c r="BR16" s="18">
        <v>0</v>
      </c>
      <c r="BS16" s="18">
        <f t="shared" si="36"/>
        <v>2565</v>
      </c>
      <c r="BT16" s="19">
        <f t="shared" si="37"/>
        <v>5017.9305738318035</v>
      </c>
      <c r="BU16" s="68">
        <f t="shared" si="38"/>
        <v>20</v>
      </c>
      <c r="BV16" s="18">
        <f>'Ohio Intensities'!O16</f>
        <v>4.2277969275837037</v>
      </c>
      <c r="BW16" s="18">
        <f>Design!$I$24*BV16*Design!$I$23</f>
        <v>7.2718107154439746</v>
      </c>
      <c r="BX16" s="18">
        <v>0</v>
      </c>
      <c r="BY16" s="18">
        <v>0</v>
      </c>
      <c r="BZ16" s="18">
        <f>Design!$I$22</f>
        <v>10</v>
      </c>
      <c r="CA16" s="18">
        <f t="shared" si="39"/>
        <v>7.2718107154439746</v>
      </c>
      <c r="CB16" s="18">
        <f t="shared" si="40"/>
        <v>20</v>
      </c>
      <c r="CC16" s="18">
        <f t="shared" si="41"/>
        <v>7.2718107154439746</v>
      </c>
      <c r="CD16" s="18">
        <f t="shared" si="42"/>
        <v>30</v>
      </c>
      <c r="CE16" s="18">
        <v>0</v>
      </c>
      <c r="CF16" s="18">
        <f t="shared" si="43"/>
        <v>8726.1728585327692</v>
      </c>
      <c r="CG16" s="18">
        <f t="shared" si="44"/>
        <v>-0.72718107154439748</v>
      </c>
      <c r="CH16" s="18">
        <f t="shared" si="45"/>
        <v>21.815432146331922</v>
      </c>
      <c r="CI16" s="18">
        <f>(Design!$N$70-CH16)/CG16</f>
        <v>26.080756070909363</v>
      </c>
      <c r="CJ16" s="18">
        <v>0</v>
      </c>
      <c r="CK16" s="18">
        <v>0</v>
      </c>
      <c r="CL16" s="18">
        <f t="shared" si="46"/>
        <v>26.080756070909363</v>
      </c>
      <c r="CM16" s="18">
        <f t="shared" si="47"/>
        <v>26.080756070909363</v>
      </c>
      <c r="CN16" s="18">
        <f>Design!$N$70</f>
        <v>2.85</v>
      </c>
      <c r="CO16" s="18">
        <f t="shared" si="48"/>
        <v>30</v>
      </c>
      <c r="CP16" s="18">
        <v>0</v>
      </c>
      <c r="CQ16" s="18">
        <f t="shared" si="49"/>
        <v>2565</v>
      </c>
      <c r="CR16" s="19">
        <f t="shared" si="50"/>
        <v>6161.1728585327692</v>
      </c>
      <c r="CS16" s="68">
        <f t="shared" si="51"/>
        <v>20</v>
      </c>
      <c r="CT16" s="18">
        <f>'Ohio Intensities'!S16</f>
        <v>4.6069250246392821</v>
      </c>
      <c r="CU16" s="18">
        <f>Design!$I$24*CT16*Design!$I$23</f>
        <v>7.9239110423795704</v>
      </c>
      <c r="CV16" s="18">
        <v>0</v>
      </c>
      <c r="CW16" s="18">
        <v>0</v>
      </c>
      <c r="CX16" s="18">
        <f>Design!$I$22</f>
        <v>10</v>
      </c>
      <c r="CY16" s="18">
        <f t="shared" si="52"/>
        <v>7.9239110423795704</v>
      </c>
      <c r="CZ16" s="18">
        <f t="shared" si="53"/>
        <v>20</v>
      </c>
      <c r="DA16" s="18">
        <f t="shared" si="54"/>
        <v>7.9239110423795704</v>
      </c>
      <c r="DB16" s="18">
        <f t="shared" si="55"/>
        <v>30</v>
      </c>
      <c r="DC16" s="18">
        <v>0</v>
      </c>
      <c r="DD16" s="18">
        <f t="shared" si="56"/>
        <v>9508.6932508554855</v>
      </c>
      <c r="DE16" s="18">
        <f t="shared" si="57"/>
        <v>-0.792391104237957</v>
      </c>
      <c r="DF16" s="18">
        <f t="shared" si="58"/>
        <v>23.77173312713871</v>
      </c>
      <c r="DG16" s="18">
        <f>(Design!$N$71-DF16)/DE16</f>
        <v>26.403291272759997</v>
      </c>
      <c r="DH16" s="18">
        <v>0</v>
      </c>
      <c r="DI16" s="18">
        <v>0</v>
      </c>
      <c r="DJ16" s="18">
        <f t="shared" si="59"/>
        <v>26.403291272759997</v>
      </c>
      <c r="DK16" s="18">
        <f t="shared" si="60"/>
        <v>26.403291272759997</v>
      </c>
      <c r="DL16" s="18">
        <f>Design!$N$71</f>
        <v>2.85</v>
      </c>
      <c r="DM16" s="18">
        <f t="shared" si="61"/>
        <v>30</v>
      </c>
      <c r="DN16" s="18">
        <v>0</v>
      </c>
      <c r="DO16" s="18">
        <f t="shared" si="62"/>
        <v>2565</v>
      </c>
      <c r="DP16" s="19">
        <f t="shared" si="63"/>
        <v>6943.6932508554855</v>
      </c>
      <c r="DQ16" s="68">
        <f t="shared" si="64"/>
        <v>20</v>
      </c>
      <c r="DR16" s="18">
        <f>'Ohio Intensities'!W16</f>
        <v>5.0477161959305885</v>
      </c>
      <c r="DS16" s="18">
        <f>Design!$I$24*DR16*Design!$I$23</f>
        <v>8.6820718570006186</v>
      </c>
      <c r="DT16" s="18">
        <v>0</v>
      </c>
      <c r="DU16" s="18">
        <v>0</v>
      </c>
      <c r="DV16" s="18">
        <f>Design!$I$22</f>
        <v>10</v>
      </c>
      <c r="DW16" s="18">
        <f t="shared" si="65"/>
        <v>8.6820718570006186</v>
      </c>
      <c r="DX16" s="18">
        <f t="shared" si="66"/>
        <v>20</v>
      </c>
      <c r="DY16" s="18">
        <f t="shared" si="67"/>
        <v>8.6820718570006186</v>
      </c>
      <c r="DZ16" s="18">
        <f t="shared" si="68"/>
        <v>30</v>
      </c>
      <c r="EA16" s="18">
        <v>0</v>
      </c>
      <c r="EB16" s="18">
        <f t="shared" si="69"/>
        <v>10418.486228400743</v>
      </c>
      <c r="EC16" s="18">
        <f t="shared" si="70"/>
        <v>-0.86820718570006183</v>
      </c>
      <c r="ED16" s="18">
        <f t="shared" si="71"/>
        <v>26.046215571001856</v>
      </c>
      <c r="EE16" s="18">
        <f>(Design!$N$72-ED16)/EC16</f>
        <v>26.717373402407446</v>
      </c>
      <c r="EF16" s="18">
        <v>0</v>
      </c>
      <c r="EG16" s="18">
        <v>0</v>
      </c>
      <c r="EH16" s="18">
        <f t="shared" si="72"/>
        <v>26.717373402407446</v>
      </c>
      <c r="EI16" s="18">
        <f t="shared" si="73"/>
        <v>26.717373402407446</v>
      </c>
      <c r="EJ16" s="18">
        <f>Design!$N$72</f>
        <v>2.85</v>
      </c>
      <c r="EK16" s="18">
        <f t="shared" si="74"/>
        <v>30</v>
      </c>
      <c r="EL16" s="18">
        <v>0</v>
      </c>
      <c r="EM16" s="18">
        <f t="shared" si="75"/>
        <v>2565</v>
      </c>
      <c r="EN16" s="19">
        <f t="shared" si="76"/>
        <v>7853.4862284007431</v>
      </c>
      <c r="EO16" s="19">
        <f t="shared" si="77"/>
        <v>20</v>
      </c>
    </row>
    <row r="17" spans="1:145" x14ac:dyDescent="0.25">
      <c r="A17" s="68">
        <f t="shared" si="78"/>
        <v>21</v>
      </c>
      <c r="B17" s="18">
        <f>'Ohio Intensities'!C17</f>
        <v>2.5839044044258852</v>
      </c>
      <c r="C17" s="18">
        <f>Design!$I$24*B17*Design!$I$23</f>
        <v>4.4443155756125252</v>
      </c>
      <c r="D17" s="18">
        <v>0</v>
      </c>
      <c r="E17" s="18">
        <v>0</v>
      </c>
      <c r="F17" s="18">
        <f>Design!$I$22</f>
        <v>10</v>
      </c>
      <c r="G17" s="18">
        <f t="shared" si="0"/>
        <v>4.4443155756125252</v>
      </c>
      <c r="H17" s="18">
        <f t="shared" si="1"/>
        <v>21</v>
      </c>
      <c r="I17" s="18">
        <f t="shared" si="2"/>
        <v>4.4443155756125252</v>
      </c>
      <c r="J17" s="18">
        <f t="shared" si="3"/>
        <v>31</v>
      </c>
      <c r="K17" s="18">
        <v>0</v>
      </c>
      <c r="L17" s="18">
        <f t="shared" si="4"/>
        <v>5599.8376252717826</v>
      </c>
      <c r="M17" s="18">
        <f t="shared" si="5"/>
        <v>-0.44443155756125252</v>
      </c>
      <c r="N17" s="18">
        <f t="shared" si="6"/>
        <v>13.777378284398829</v>
      </c>
      <c r="O17" s="18">
        <f>(Design!$N$67-N17)/M17</f>
        <v>26.387366254437357</v>
      </c>
      <c r="P17" s="18">
        <v>0</v>
      </c>
      <c r="Q17" s="18">
        <v>0</v>
      </c>
      <c r="R17" s="18">
        <f t="shared" si="7"/>
        <v>26.387366254437357</v>
      </c>
      <c r="S17" s="18">
        <f t="shared" si="8"/>
        <v>26.387366254437357</v>
      </c>
      <c r="T17" s="18">
        <f>Design!$N$67</f>
        <v>2.0499999999999998</v>
      </c>
      <c r="U17" s="18">
        <f t="shared" si="9"/>
        <v>31</v>
      </c>
      <c r="V17" s="18">
        <v>0</v>
      </c>
      <c r="W17" s="18">
        <f t="shared" si="10"/>
        <v>1906.5</v>
      </c>
      <c r="X17" s="19">
        <f t="shared" si="11"/>
        <v>3693.3376252717826</v>
      </c>
      <c r="Y17" s="68">
        <f t="shared" si="12"/>
        <v>21</v>
      </c>
      <c r="Z17" s="18">
        <f>'Ohio Intensities'!G17</f>
        <v>3.1442983262903104</v>
      </c>
      <c r="AA17" s="18">
        <f>Design!$I$24*Z17*Design!$I$23</f>
        <v>5.4081931212193375</v>
      </c>
      <c r="AB17" s="18">
        <v>0</v>
      </c>
      <c r="AC17" s="18">
        <v>0</v>
      </c>
      <c r="AD17" s="18">
        <f>Design!$I$22</f>
        <v>10</v>
      </c>
      <c r="AE17" s="18">
        <f t="shared" si="13"/>
        <v>5.4081931212193375</v>
      </c>
      <c r="AF17" s="18">
        <f t="shared" si="14"/>
        <v>21</v>
      </c>
      <c r="AG17" s="18">
        <f t="shared" si="15"/>
        <v>5.4081931212193375</v>
      </c>
      <c r="AH17" s="18">
        <f t="shared" si="16"/>
        <v>31</v>
      </c>
      <c r="AI17" s="18">
        <v>0</v>
      </c>
      <c r="AJ17" s="18">
        <f t="shared" si="17"/>
        <v>6814.323332736365</v>
      </c>
      <c r="AK17" s="18">
        <f t="shared" si="18"/>
        <v>-0.54081931212193379</v>
      </c>
      <c r="AL17" s="18">
        <f t="shared" si="19"/>
        <v>16.765398675779949</v>
      </c>
      <c r="AM17" s="18">
        <f>(Design!$N$68-AL17)/AK17</f>
        <v>26.37738400984404</v>
      </c>
      <c r="AN17" s="18">
        <v>0</v>
      </c>
      <c r="AO17" s="18">
        <v>0</v>
      </c>
      <c r="AP17" s="18">
        <f t="shared" si="20"/>
        <v>26.37738400984404</v>
      </c>
      <c r="AQ17" s="18">
        <f t="shared" si="21"/>
        <v>26.37738400984404</v>
      </c>
      <c r="AR17" s="18">
        <f>Design!$N$68</f>
        <v>2.5</v>
      </c>
      <c r="AS17" s="18">
        <f t="shared" si="22"/>
        <v>31</v>
      </c>
      <c r="AT17" s="18">
        <v>0</v>
      </c>
      <c r="AU17" s="18">
        <f t="shared" si="23"/>
        <v>2325</v>
      </c>
      <c r="AV17" s="19">
        <f t="shared" si="24"/>
        <v>4489.323332736365</v>
      </c>
      <c r="AW17" s="68">
        <f t="shared" si="25"/>
        <v>21</v>
      </c>
      <c r="AX17" s="18">
        <f>'Ohio Intensities'!K17</f>
        <v>3.5776206449153047</v>
      </c>
      <c r="AY17" s="18">
        <f>Design!$I$24*AX17*Design!$I$23</f>
        <v>6.1535075092543279</v>
      </c>
      <c r="AZ17" s="18">
        <v>0</v>
      </c>
      <c r="BA17" s="18">
        <v>0</v>
      </c>
      <c r="BB17" s="18">
        <f>Design!$I$22</f>
        <v>10</v>
      </c>
      <c r="BC17" s="18">
        <f t="shared" si="26"/>
        <v>6.1535075092543279</v>
      </c>
      <c r="BD17" s="18">
        <f t="shared" si="27"/>
        <v>21</v>
      </c>
      <c r="BE17" s="18">
        <f t="shared" si="28"/>
        <v>6.1535075092543279</v>
      </c>
      <c r="BF17" s="18">
        <f t="shared" si="29"/>
        <v>31</v>
      </c>
      <c r="BG17" s="18">
        <v>0</v>
      </c>
      <c r="BH17" s="18">
        <f t="shared" si="30"/>
        <v>7753.4194616604527</v>
      </c>
      <c r="BI17" s="18">
        <f t="shared" si="31"/>
        <v>-0.61535075092543279</v>
      </c>
      <c r="BJ17" s="18">
        <f t="shared" si="32"/>
        <v>19.075873278688416</v>
      </c>
      <c r="BK17" s="18">
        <f>(Design!$N$69-BJ17)/BI17</f>
        <v>26.368495129462577</v>
      </c>
      <c r="BL17" s="18">
        <v>0</v>
      </c>
      <c r="BM17" s="18">
        <v>0</v>
      </c>
      <c r="BN17" s="18">
        <f t="shared" si="33"/>
        <v>26.368495129462577</v>
      </c>
      <c r="BO17" s="18">
        <f t="shared" si="34"/>
        <v>26.368495129462577</v>
      </c>
      <c r="BP17" s="18">
        <f>Design!$N$69</f>
        <v>2.85</v>
      </c>
      <c r="BQ17" s="18">
        <f t="shared" si="35"/>
        <v>31</v>
      </c>
      <c r="BR17" s="18">
        <v>0</v>
      </c>
      <c r="BS17" s="18">
        <f t="shared" si="36"/>
        <v>2650.5</v>
      </c>
      <c r="BT17" s="19">
        <f t="shared" si="37"/>
        <v>5102.9194616604527</v>
      </c>
      <c r="BU17" s="68">
        <f t="shared" si="38"/>
        <v>21</v>
      </c>
      <c r="BV17" s="18">
        <f>'Ohio Intensities'!O17</f>
        <v>4.1208038139794763</v>
      </c>
      <c r="BW17" s="18">
        <f>Design!$I$24*BV17*Design!$I$23</f>
        <v>7.0877825600447038</v>
      </c>
      <c r="BX17" s="18">
        <v>0</v>
      </c>
      <c r="BY17" s="18">
        <v>0</v>
      </c>
      <c r="BZ17" s="18">
        <f>Design!$I$22</f>
        <v>10</v>
      </c>
      <c r="CA17" s="18">
        <f t="shared" si="39"/>
        <v>7.0877825600447038</v>
      </c>
      <c r="CB17" s="18">
        <f t="shared" si="40"/>
        <v>21</v>
      </c>
      <c r="CC17" s="18">
        <f t="shared" si="41"/>
        <v>7.0877825600447038</v>
      </c>
      <c r="CD17" s="18">
        <f t="shared" si="42"/>
        <v>31</v>
      </c>
      <c r="CE17" s="18">
        <v>0</v>
      </c>
      <c r="CF17" s="18">
        <f t="shared" si="43"/>
        <v>8930.6060256563269</v>
      </c>
      <c r="CG17" s="18">
        <f t="shared" si="44"/>
        <v>-0.70877825600447042</v>
      </c>
      <c r="CH17" s="18">
        <f t="shared" si="45"/>
        <v>21.972125936138582</v>
      </c>
      <c r="CI17" s="18">
        <f>(Design!$N$70-CH17)/CG17</f>
        <v>26.978996285712768</v>
      </c>
      <c r="CJ17" s="18">
        <v>0</v>
      </c>
      <c r="CK17" s="18">
        <v>0</v>
      </c>
      <c r="CL17" s="18">
        <f t="shared" si="46"/>
        <v>26.978996285712768</v>
      </c>
      <c r="CM17" s="18">
        <f t="shared" si="47"/>
        <v>26.978996285712768</v>
      </c>
      <c r="CN17" s="18">
        <f>Design!$N$70</f>
        <v>2.85</v>
      </c>
      <c r="CO17" s="18">
        <f t="shared" si="48"/>
        <v>31</v>
      </c>
      <c r="CP17" s="18">
        <v>0</v>
      </c>
      <c r="CQ17" s="18">
        <f t="shared" si="49"/>
        <v>2650.5000000000005</v>
      </c>
      <c r="CR17" s="19">
        <f t="shared" si="50"/>
        <v>6280.1060256563269</v>
      </c>
      <c r="CS17" s="68">
        <f t="shared" si="51"/>
        <v>21</v>
      </c>
      <c r="CT17" s="18">
        <f>'Ohio Intensities'!S17</f>
        <v>4.4904447934201528</v>
      </c>
      <c r="CU17" s="18">
        <f>Design!$I$24*CT17*Design!$I$23</f>
        <v>7.723565044682668</v>
      </c>
      <c r="CV17" s="18">
        <v>0</v>
      </c>
      <c r="CW17" s="18">
        <v>0</v>
      </c>
      <c r="CX17" s="18">
        <f>Design!$I$22</f>
        <v>10</v>
      </c>
      <c r="CY17" s="18">
        <f t="shared" si="52"/>
        <v>7.723565044682668</v>
      </c>
      <c r="CZ17" s="18">
        <f t="shared" si="53"/>
        <v>21</v>
      </c>
      <c r="DA17" s="18">
        <f t="shared" si="54"/>
        <v>7.723565044682668</v>
      </c>
      <c r="DB17" s="18">
        <f t="shared" si="55"/>
        <v>31</v>
      </c>
      <c r="DC17" s="18">
        <v>0</v>
      </c>
      <c r="DD17" s="18">
        <f t="shared" si="56"/>
        <v>9731.6919563001629</v>
      </c>
      <c r="DE17" s="18">
        <f t="shared" si="57"/>
        <v>-0.77235650446826676</v>
      </c>
      <c r="DF17" s="18">
        <f t="shared" si="58"/>
        <v>23.94305163851627</v>
      </c>
      <c r="DG17" s="18">
        <f>(Design!$N$71-DF17)/DE17</f>
        <v>27.30999417560146</v>
      </c>
      <c r="DH17" s="18">
        <v>0</v>
      </c>
      <c r="DI17" s="18">
        <v>0</v>
      </c>
      <c r="DJ17" s="18">
        <f t="shared" si="59"/>
        <v>27.30999417560146</v>
      </c>
      <c r="DK17" s="18">
        <f t="shared" si="60"/>
        <v>27.30999417560146</v>
      </c>
      <c r="DL17" s="18">
        <f>Design!$N$71</f>
        <v>2.85</v>
      </c>
      <c r="DM17" s="18">
        <f t="shared" si="61"/>
        <v>31</v>
      </c>
      <c r="DN17" s="18">
        <v>0</v>
      </c>
      <c r="DO17" s="18">
        <f t="shared" si="62"/>
        <v>2650.5</v>
      </c>
      <c r="DP17" s="19">
        <f t="shared" si="63"/>
        <v>7081.1919563001629</v>
      </c>
      <c r="DQ17" s="68">
        <f t="shared" si="64"/>
        <v>21</v>
      </c>
      <c r="DR17" s="18">
        <f>'Ohio Intensities'!W17</f>
        <v>4.9285886722649597</v>
      </c>
      <c r="DS17" s="18">
        <f>Design!$I$24*DR17*Design!$I$23</f>
        <v>8.4771725162957363</v>
      </c>
      <c r="DT17" s="18">
        <v>0</v>
      </c>
      <c r="DU17" s="18">
        <v>0</v>
      </c>
      <c r="DV17" s="18">
        <f>Design!$I$22</f>
        <v>10</v>
      </c>
      <c r="DW17" s="18">
        <f t="shared" si="65"/>
        <v>8.4771725162957363</v>
      </c>
      <c r="DX17" s="18">
        <f t="shared" si="66"/>
        <v>21</v>
      </c>
      <c r="DY17" s="18">
        <f t="shared" si="67"/>
        <v>8.4771725162957363</v>
      </c>
      <c r="DZ17" s="18">
        <f t="shared" si="68"/>
        <v>31</v>
      </c>
      <c r="EA17" s="18">
        <v>0</v>
      </c>
      <c r="EB17" s="18">
        <f t="shared" si="69"/>
        <v>10681.237370532628</v>
      </c>
      <c r="EC17" s="18">
        <f t="shared" si="70"/>
        <v>-0.84771725162957368</v>
      </c>
      <c r="ED17" s="18">
        <f t="shared" si="71"/>
        <v>26.279234800516782</v>
      </c>
      <c r="EE17" s="18">
        <f>(Design!$N$72-ED17)/EC17</f>
        <v>27.638029962795468</v>
      </c>
      <c r="EF17" s="18">
        <v>0</v>
      </c>
      <c r="EG17" s="18">
        <v>0</v>
      </c>
      <c r="EH17" s="18">
        <f t="shared" si="72"/>
        <v>27.638029962795468</v>
      </c>
      <c r="EI17" s="18">
        <f t="shared" si="73"/>
        <v>27.638029962795468</v>
      </c>
      <c r="EJ17" s="18">
        <f>Design!$N$72</f>
        <v>2.85</v>
      </c>
      <c r="EK17" s="18">
        <f t="shared" si="74"/>
        <v>31</v>
      </c>
      <c r="EL17" s="18">
        <v>0</v>
      </c>
      <c r="EM17" s="18">
        <f t="shared" si="75"/>
        <v>2650.5</v>
      </c>
      <c r="EN17" s="19">
        <f t="shared" si="76"/>
        <v>8030.7373705326281</v>
      </c>
      <c r="EO17" s="19">
        <f t="shared" si="77"/>
        <v>21</v>
      </c>
    </row>
    <row r="18" spans="1:145" x14ac:dyDescent="0.25">
      <c r="A18" s="68">
        <f t="shared" si="78"/>
        <v>22</v>
      </c>
      <c r="B18" s="18">
        <f>'Ohio Intensities'!C18</f>
        <v>2.5121403836108791</v>
      </c>
      <c r="C18" s="18">
        <f>Design!$I$24*B18*Design!$I$23</f>
        <v>4.3208814598107148</v>
      </c>
      <c r="D18" s="18">
        <v>0</v>
      </c>
      <c r="E18" s="18">
        <v>0</v>
      </c>
      <c r="F18" s="18">
        <f>Design!$I$22</f>
        <v>10</v>
      </c>
      <c r="G18" s="18">
        <f t="shared" si="0"/>
        <v>4.3208814598107148</v>
      </c>
      <c r="H18" s="18">
        <f t="shared" si="1"/>
        <v>22</v>
      </c>
      <c r="I18" s="18">
        <f t="shared" si="2"/>
        <v>4.3208814598107148</v>
      </c>
      <c r="J18" s="18">
        <f t="shared" si="3"/>
        <v>32</v>
      </c>
      <c r="K18" s="18">
        <v>0</v>
      </c>
      <c r="L18" s="18">
        <f t="shared" si="4"/>
        <v>5703.5635269501445</v>
      </c>
      <c r="M18" s="18">
        <f t="shared" si="5"/>
        <v>-0.43208814598107148</v>
      </c>
      <c r="N18" s="18">
        <f t="shared" si="6"/>
        <v>13.826820671394287</v>
      </c>
      <c r="O18" s="18">
        <f>(Design!$N$67-N18)/M18</f>
        <v>27.255597685177399</v>
      </c>
      <c r="P18" s="18">
        <v>0</v>
      </c>
      <c r="Q18" s="18">
        <v>0</v>
      </c>
      <c r="R18" s="18">
        <f t="shared" si="7"/>
        <v>27.255597685177399</v>
      </c>
      <c r="S18" s="18">
        <f t="shared" si="8"/>
        <v>27.255597685177399</v>
      </c>
      <c r="T18" s="18">
        <f>Design!$N$67</f>
        <v>2.0499999999999998</v>
      </c>
      <c r="U18" s="18">
        <f t="shared" si="9"/>
        <v>32</v>
      </c>
      <c r="V18" s="18">
        <v>0</v>
      </c>
      <c r="W18" s="18">
        <f t="shared" si="10"/>
        <v>1967.9999999999998</v>
      </c>
      <c r="X18" s="19">
        <f t="shared" si="11"/>
        <v>3735.5635269501445</v>
      </c>
      <c r="Y18" s="68">
        <f t="shared" si="12"/>
        <v>22</v>
      </c>
      <c r="Z18" s="18">
        <f>'Ohio Intensities'!G18</f>
        <v>3.0611053469620284</v>
      </c>
      <c r="AA18" s="18">
        <f>Design!$I$24*Z18*Design!$I$23</f>
        <v>5.2651011967746921</v>
      </c>
      <c r="AB18" s="18">
        <v>0</v>
      </c>
      <c r="AC18" s="18">
        <v>0</v>
      </c>
      <c r="AD18" s="18">
        <f>Design!$I$22</f>
        <v>10</v>
      </c>
      <c r="AE18" s="18">
        <f t="shared" si="13"/>
        <v>5.2651011967746921</v>
      </c>
      <c r="AF18" s="18">
        <f t="shared" si="14"/>
        <v>22</v>
      </c>
      <c r="AG18" s="18">
        <f t="shared" si="15"/>
        <v>5.2651011967746921</v>
      </c>
      <c r="AH18" s="18">
        <f t="shared" si="16"/>
        <v>32</v>
      </c>
      <c r="AI18" s="18">
        <v>0</v>
      </c>
      <c r="AJ18" s="18">
        <f t="shared" si="17"/>
        <v>6949.9335797425938</v>
      </c>
      <c r="AK18" s="18">
        <f t="shared" si="18"/>
        <v>-0.52651011967746919</v>
      </c>
      <c r="AL18" s="18">
        <f t="shared" si="19"/>
        <v>16.848323829679014</v>
      </c>
      <c r="AM18" s="18">
        <f>(Design!$N$68-AL18)/AK18</f>
        <v>27.251753182766066</v>
      </c>
      <c r="AN18" s="18">
        <v>0</v>
      </c>
      <c r="AO18" s="18">
        <v>0</v>
      </c>
      <c r="AP18" s="18">
        <f t="shared" si="20"/>
        <v>27.251753182766066</v>
      </c>
      <c r="AQ18" s="18">
        <f t="shared" si="21"/>
        <v>27.251753182766066</v>
      </c>
      <c r="AR18" s="18">
        <f>Design!$N$68</f>
        <v>2.5</v>
      </c>
      <c r="AS18" s="18">
        <f t="shared" si="22"/>
        <v>32</v>
      </c>
      <c r="AT18" s="18">
        <v>0</v>
      </c>
      <c r="AU18" s="18">
        <f t="shared" si="23"/>
        <v>2400</v>
      </c>
      <c r="AV18" s="19">
        <f t="shared" si="24"/>
        <v>4549.9335797425938</v>
      </c>
      <c r="AW18" s="68">
        <f t="shared" si="25"/>
        <v>22</v>
      </c>
      <c r="AX18" s="18">
        <f>'Ohio Intensities'!K18</f>
        <v>3.4866271907098949</v>
      </c>
      <c r="AY18" s="18">
        <f>Design!$I$24*AX18*Design!$I$23</f>
        <v>5.9969987680210233</v>
      </c>
      <c r="AZ18" s="18">
        <v>0</v>
      </c>
      <c r="BA18" s="18">
        <v>0</v>
      </c>
      <c r="BB18" s="18">
        <f>Design!$I$22</f>
        <v>10</v>
      </c>
      <c r="BC18" s="18">
        <f t="shared" si="26"/>
        <v>5.9969987680210233</v>
      </c>
      <c r="BD18" s="18">
        <f t="shared" si="27"/>
        <v>22</v>
      </c>
      <c r="BE18" s="18">
        <f t="shared" si="28"/>
        <v>5.9969987680210233</v>
      </c>
      <c r="BF18" s="18">
        <f t="shared" si="29"/>
        <v>32</v>
      </c>
      <c r="BG18" s="18">
        <v>0</v>
      </c>
      <c r="BH18" s="18">
        <f t="shared" si="30"/>
        <v>7916.0383737877501</v>
      </c>
      <c r="BI18" s="18">
        <f t="shared" si="31"/>
        <v>-0.59969987680210235</v>
      </c>
      <c r="BJ18" s="18">
        <f t="shared" si="32"/>
        <v>19.190396057667275</v>
      </c>
      <c r="BK18" s="18">
        <f>(Design!$N$69-BJ18)/BI18</f>
        <v>27.247622835613011</v>
      </c>
      <c r="BL18" s="18">
        <v>0</v>
      </c>
      <c r="BM18" s="18">
        <v>0</v>
      </c>
      <c r="BN18" s="18">
        <f t="shared" si="33"/>
        <v>27.247622835613011</v>
      </c>
      <c r="BO18" s="18">
        <f t="shared" si="34"/>
        <v>27.247622835613011</v>
      </c>
      <c r="BP18" s="18">
        <f>Design!$N$69</f>
        <v>2.85</v>
      </c>
      <c r="BQ18" s="18">
        <f t="shared" si="35"/>
        <v>32</v>
      </c>
      <c r="BR18" s="18">
        <v>0</v>
      </c>
      <c r="BS18" s="18">
        <f t="shared" si="36"/>
        <v>2736</v>
      </c>
      <c r="BT18" s="19">
        <f t="shared" si="37"/>
        <v>5180.0383737877501</v>
      </c>
      <c r="BU18" s="68">
        <f t="shared" si="38"/>
        <v>22</v>
      </c>
      <c r="BV18" s="18">
        <f>'Ohio Intensities'!O18</f>
        <v>4.0195932925630515</v>
      </c>
      <c r="BW18" s="18">
        <f>Design!$I$24*BV18*Design!$I$23</f>
        <v>6.9137004632084533</v>
      </c>
      <c r="BX18" s="18">
        <v>0</v>
      </c>
      <c r="BY18" s="18">
        <v>0</v>
      </c>
      <c r="BZ18" s="18">
        <f>Design!$I$22</f>
        <v>10</v>
      </c>
      <c r="CA18" s="18">
        <f t="shared" si="39"/>
        <v>6.9137004632084533</v>
      </c>
      <c r="CB18" s="18">
        <f t="shared" si="40"/>
        <v>22</v>
      </c>
      <c r="CC18" s="18">
        <f t="shared" si="41"/>
        <v>6.9137004632084533</v>
      </c>
      <c r="CD18" s="18">
        <f t="shared" si="42"/>
        <v>32</v>
      </c>
      <c r="CE18" s="18">
        <v>0</v>
      </c>
      <c r="CF18" s="18">
        <f t="shared" si="43"/>
        <v>9126.0846114351589</v>
      </c>
      <c r="CG18" s="18">
        <f t="shared" si="44"/>
        <v>-0.69137004632084531</v>
      </c>
      <c r="CH18" s="18">
        <f t="shared" si="45"/>
        <v>22.12384148226705</v>
      </c>
      <c r="CI18" s="18">
        <f>(Design!$N$70-CH18)/CG18</f>
        <v>27.877750250873039</v>
      </c>
      <c r="CJ18" s="18">
        <v>0</v>
      </c>
      <c r="CK18" s="18">
        <v>0</v>
      </c>
      <c r="CL18" s="18">
        <f t="shared" si="46"/>
        <v>27.877750250873039</v>
      </c>
      <c r="CM18" s="18">
        <f t="shared" si="47"/>
        <v>27.877750250873039</v>
      </c>
      <c r="CN18" s="18">
        <f>Design!$N$70</f>
        <v>2.85</v>
      </c>
      <c r="CO18" s="18">
        <f t="shared" si="48"/>
        <v>32</v>
      </c>
      <c r="CP18" s="18">
        <v>0</v>
      </c>
      <c r="CQ18" s="18">
        <f t="shared" si="49"/>
        <v>2736</v>
      </c>
      <c r="CR18" s="19">
        <f t="shared" si="50"/>
        <v>6390.0846114351589</v>
      </c>
      <c r="CS18" s="68">
        <f t="shared" si="51"/>
        <v>22</v>
      </c>
      <c r="CT18" s="18">
        <f>'Ohio Intensities'!S18</f>
        <v>4.3804700088442532</v>
      </c>
      <c r="CU18" s="18">
        <f>Design!$I$24*CT18*Design!$I$23</f>
        <v>7.5344084152121207</v>
      </c>
      <c r="CV18" s="18">
        <v>0</v>
      </c>
      <c r="CW18" s="18">
        <v>0</v>
      </c>
      <c r="CX18" s="18">
        <f>Design!$I$22</f>
        <v>10</v>
      </c>
      <c r="CY18" s="18">
        <f t="shared" si="52"/>
        <v>7.5344084152121207</v>
      </c>
      <c r="CZ18" s="18">
        <f t="shared" si="53"/>
        <v>22</v>
      </c>
      <c r="DA18" s="18">
        <f t="shared" si="54"/>
        <v>7.5344084152121207</v>
      </c>
      <c r="DB18" s="18">
        <f t="shared" si="55"/>
        <v>32</v>
      </c>
      <c r="DC18" s="18">
        <v>0</v>
      </c>
      <c r="DD18" s="18">
        <f t="shared" si="56"/>
        <v>9945.4191080799992</v>
      </c>
      <c r="DE18" s="18">
        <f t="shared" si="57"/>
        <v>-0.75344084152121205</v>
      </c>
      <c r="DF18" s="18">
        <f t="shared" si="58"/>
        <v>24.110106928678785</v>
      </c>
      <c r="DG18" s="18">
        <f>(Design!$N$71-DF18)/DE18</f>
        <v>28.217353980644592</v>
      </c>
      <c r="DH18" s="18">
        <v>0</v>
      </c>
      <c r="DI18" s="18">
        <v>0</v>
      </c>
      <c r="DJ18" s="18">
        <f t="shared" si="59"/>
        <v>28.217353980644592</v>
      </c>
      <c r="DK18" s="18">
        <f t="shared" si="60"/>
        <v>28.217353980644592</v>
      </c>
      <c r="DL18" s="18">
        <f>Design!$N$71</f>
        <v>2.85</v>
      </c>
      <c r="DM18" s="18">
        <f t="shared" si="61"/>
        <v>32</v>
      </c>
      <c r="DN18" s="18">
        <v>0</v>
      </c>
      <c r="DO18" s="18">
        <f t="shared" si="62"/>
        <v>2736</v>
      </c>
      <c r="DP18" s="19">
        <f t="shared" si="63"/>
        <v>7209.4191080799992</v>
      </c>
      <c r="DQ18" s="68">
        <f t="shared" si="64"/>
        <v>22</v>
      </c>
      <c r="DR18" s="18">
        <f>'Ohio Intensities'!W18</f>
        <v>4.8155816053592417</v>
      </c>
      <c r="DS18" s="18">
        <f>Design!$I$24*DR18*Design!$I$23</f>
        <v>8.2828003612179018</v>
      </c>
      <c r="DT18" s="18">
        <v>0</v>
      </c>
      <c r="DU18" s="18">
        <v>0</v>
      </c>
      <c r="DV18" s="18">
        <f>Design!$I$22</f>
        <v>10</v>
      </c>
      <c r="DW18" s="18">
        <f t="shared" si="65"/>
        <v>8.2828003612179018</v>
      </c>
      <c r="DX18" s="18">
        <f t="shared" si="66"/>
        <v>22</v>
      </c>
      <c r="DY18" s="18">
        <f t="shared" si="67"/>
        <v>8.2828003612179018</v>
      </c>
      <c r="DZ18" s="18">
        <f t="shared" si="68"/>
        <v>32</v>
      </c>
      <c r="EA18" s="18">
        <v>0</v>
      </c>
      <c r="EB18" s="18">
        <f t="shared" si="69"/>
        <v>10933.296476807631</v>
      </c>
      <c r="EC18" s="18">
        <f t="shared" si="70"/>
        <v>-0.82828003612179013</v>
      </c>
      <c r="ED18" s="18">
        <f t="shared" si="71"/>
        <v>26.504961155897284</v>
      </c>
      <c r="EE18" s="18">
        <f>(Design!$N$72-ED18)/EC18</f>
        <v>28.559134742225108</v>
      </c>
      <c r="EF18" s="18">
        <v>0</v>
      </c>
      <c r="EG18" s="18">
        <v>0</v>
      </c>
      <c r="EH18" s="18">
        <f t="shared" si="72"/>
        <v>28.559134742225108</v>
      </c>
      <c r="EI18" s="18">
        <f t="shared" si="73"/>
        <v>28.559134742225108</v>
      </c>
      <c r="EJ18" s="18">
        <f>Design!$N$72</f>
        <v>2.85</v>
      </c>
      <c r="EK18" s="18">
        <f t="shared" si="74"/>
        <v>32</v>
      </c>
      <c r="EL18" s="18">
        <v>0</v>
      </c>
      <c r="EM18" s="18">
        <f t="shared" si="75"/>
        <v>2736</v>
      </c>
      <c r="EN18" s="19">
        <f t="shared" si="76"/>
        <v>8197.2964768076308</v>
      </c>
      <c r="EO18" s="19">
        <f t="shared" si="77"/>
        <v>22</v>
      </c>
    </row>
    <row r="19" spans="1:145" x14ac:dyDescent="0.25">
      <c r="A19" s="68">
        <f t="shared" si="78"/>
        <v>23</v>
      </c>
      <c r="B19" s="18">
        <f>'Ohio Intensities'!C19</f>
        <v>2.4445547509377996</v>
      </c>
      <c r="C19" s="18">
        <f>Design!$I$24*B19*Design!$I$23</f>
        <v>4.2046341716130176</v>
      </c>
      <c r="D19" s="18">
        <v>0</v>
      </c>
      <c r="E19" s="18">
        <v>0</v>
      </c>
      <c r="F19" s="18">
        <f>Design!$I$22</f>
        <v>10</v>
      </c>
      <c r="G19" s="18">
        <f t="shared" si="0"/>
        <v>4.2046341716130176</v>
      </c>
      <c r="H19" s="18">
        <f t="shared" si="1"/>
        <v>23</v>
      </c>
      <c r="I19" s="18">
        <f t="shared" si="2"/>
        <v>4.2046341716130176</v>
      </c>
      <c r="J19" s="18">
        <f t="shared" si="3"/>
        <v>33</v>
      </c>
      <c r="K19" s="18">
        <v>0</v>
      </c>
      <c r="L19" s="18">
        <f t="shared" si="4"/>
        <v>5802.3951568259636</v>
      </c>
      <c r="M19" s="18">
        <f t="shared" si="5"/>
        <v>-0.42046341716130176</v>
      </c>
      <c r="N19" s="18">
        <f t="shared" si="6"/>
        <v>13.875292766322959</v>
      </c>
      <c r="O19" s="18">
        <f>(Design!$N$67-N19)/M19</f>
        <v>28.124427200253763</v>
      </c>
      <c r="P19" s="18">
        <v>0</v>
      </c>
      <c r="Q19" s="18">
        <v>0</v>
      </c>
      <c r="R19" s="18">
        <f t="shared" si="7"/>
        <v>28.124427200253763</v>
      </c>
      <c r="S19" s="18">
        <f t="shared" si="8"/>
        <v>28.124427200253763</v>
      </c>
      <c r="T19" s="18">
        <f>Design!$N$67</f>
        <v>2.0499999999999998</v>
      </c>
      <c r="U19" s="18">
        <f t="shared" si="9"/>
        <v>33</v>
      </c>
      <c r="V19" s="18">
        <v>0</v>
      </c>
      <c r="W19" s="18">
        <f t="shared" si="10"/>
        <v>2029.4999999999998</v>
      </c>
      <c r="X19" s="19">
        <f t="shared" si="11"/>
        <v>3772.8951568259636</v>
      </c>
      <c r="Y19" s="68">
        <f t="shared" si="12"/>
        <v>23</v>
      </c>
      <c r="Z19" s="18">
        <f>'Ohio Intensities'!G19</f>
        <v>2.9825364176773954</v>
      </c>
      <c r="AA19" s="18">
        <f>Design!$I$24*Z19*Design!$I$23</f>
        <v>5.1299626384051233</v>
      </c>
      <c r="AB19" s="18">
        <v>0</v>
      </c>
      <c r="AC19" s="18">
        <v>0</v>
      </c>
      <c r="AD19" s="18">
        <f>Design!$I$22</f>
        <v>10</v>
      </c>
      <c r="AE19" s="18">
        <f t="shared" si="13"/>
        <v>5.1299626384051233</v>
      </c>
      <c r="AF19" s="18">
        <f t="shared" si="14"/>
        <v>23</v>
      </c>
      <c r="AG19" s="18">
        <f t="shared" si="15"/>
        <v>5.1299626384051233</v>
      </c>
      <c r="AH19" s="18">
        <f t="shared" si="16"/>
        <v>33</v>
      </c>
      <c r="AI19" s="18">
        <v>0</v>
      </c>
      <c r="AJ19" s="18">
        <f t="shared" si="17"/>
        <v>7079.3484409990706</v>
      </c>
      <c r="AK19" s="18">
        <f t="shared" si="18"/>
        <v>-0.51299626384051233</v>
      </c>
      <c r="AL19" s="18">
        <f t="shared" si="19"/>
        <v>16.928876706736908</v>
      </c>
      <c r="AM19" s="18">
        <f>(Design!$N$68-AL19)/AK19</f>
        <v>28.126670160745586</v>
      </c>
      <c r="AN19" s="18">
        <v>0</v>
      </c>
      <c r="AO19" s="18">
        <v>0</v>
      </c>
      <c r="AP19" s="18">
        <f t="shared" si="20"/>
        <v>28.126670160745586</v>
      </c>
      <c r="AQ19" s="18">
        <f t="shared" si="21"/>
        <v>28.126670160745586</v>
      </c>
      <c r="AR19" s="18">
        <f>Design!$N$68</f>
        <v>2.5</v>
      </c>
      <c r="AS19" s="18">
        <f t="shared" si="22"/>
        <v>33</v>
      </c>
      <c r="AT19" s="18">
        <v>0</v>
      </c>
      <c r="AU19" s="18">
        <f t="shared" si="23"/>
        <v>2475</v>
      </c>
      <c r="AV19" s="19">
        <f t="shared" si="24"/>
        <v>4604.3484409990706</v>
      </c>
      <c r="AW19" s="68">
        <f t="shared" si="25"/>
        <v>23</v>
      </c>
      <c r="AX19" s="18">
        <f>'Ohio Intensities'!K19</f>
        <v>3.4004868195966522</v>
      </c>
      <c r="AY19" s="18">
        <f>Design!$I$24*AX19*Design!$I$23</f>
        <v>5.8488373297062459</v>
      </c>
      <c r="AZ19" s="18">
        <v>0</v>
      </c>
      <c r="BA19" s="18">
        <v>0</v>
      </c>
      <c r="BB19" s="18">
        <f>Design!$I$22</f>
        <v>10</v>
      </c>
      <c r="BC19" s="18">
        <f t="shared" si="26"/>
        <v>5.8488373297062459</v>
      </c>
      <c r="BD19" s="18">
        <f t="shared" si="27"/>
        <v>23</v>
      </c>
      <c r="BE19" s="18">
        <f t="shared" si="28"/>
        <v>5.8488373297062459</v>
      </c>
      <c r="BF19" s="18">
        <f t="shared" si="29"/>
        <v>33</v>
      </c>
      <c r="BG19" s="18">
        <v>0</v>
      </c>
      <c r="BH19" s="18">
        <f t="shared" si="30"/>
        <v>8071.3955149946196</v>
      </c>
      <c r="BI19" s="18">
        <f t="shared" si="31"/>
        <v>-0.58488373297062457</v>
      </c>
      <c r="BJ19" s="18">
        <f t="shared" si="32"/>
        <v>19.30116318803061</v>
      </c>
      <c r="BK19" s="18">
        <f>(Design!$N$69-BJ19)/BI19</f>
        <v>28.127236680827398</v>
      </c>
      <c r="BL19" s="18">
        <v>0</v>
      </c>
      <c r="BM19" s="18">
        <v>0</v>
      </c>
      <c r="BN19" s="18">
        <f t="shared" si="33"/>
        <v>28.127236680827398</v>
      </c>
      <c r="BO19" s="18">
        <f t="shared" si="34"/>
        <v>28.127236680827398</v>
      </c>
      <c r="BP19" s="18">
        <f>Design!$N$69</f>
        <v>2.85</v>
      </c>
      <c r="BQ19" s="18">
        <f t="shared" si="35"/>
        <v>33</v>
      </c>
      <c r="BR19" s="18">
        <v>0</v>
      </c>
      <c r="BS19" s="18">
        <f t="shared" si="36"/>
        <v>2821.5</v>
      </c>
      <c r="BT19" s="19">
        <f t="shared" si="37"/>
        <v>5249.8955149946196</v>
      </c>
      <c r="BU19" s="68">
        <f t="shared" si="38"/>
        <v>23</v>
      </c>
      <c r="BV19" s="18">
        <f>'Ohio Intensities'!O19</f>
        <v>3.9236961630630605</v>
      </c>
      <c r="BW19" s="18">
        <f>Design!$I$24*BV19*Design!$I$23</f>
        <v>6.7487574004684685</v>
      </c>
      <c r="BX19" s="18">
        <v>0</v>
      </c>
      <c r="BY19" s="18">
        <v>0</v>
      </c>
      <c r="BZ19" s="18">
        <f>Design!$I$22</f>
        <v>10</v>
      </c>
      <c r="CA19" s="18">
        <f t="shared" si="39"/>
        <v>6.7487574004684685</v>
      </c>
      <c r="CB19" s="18">
        <f t="shared" si="40"/>
        <v>23</v>
      </c>
      <c r="CC19" s="18">
        <f t="shared" si="41"/>
        <v>6.7487574004684685</v>
      </c>
      <c r="CD19" s="18">
        <f t="shared" si="42"/>
        <v>33</v>
      </c>
      <c r="CE19" s="18">
        <v>0</v>
      </c>
      <c r="CF19" s="18">
        <f t="shared" si="43"/>
        <v>9313.2852126464877</v>
      </c>
      <c r="CG19" s="18">
        <f t="shared" si="44"/>
        <v>-0.67487574004684681</v>
      </c>
      <c r="CH19" s="18">
        <f t="shared" si="45"/>
        <v>22.270899421545945</v>
      </c>
      <c r="CI19" s="18">
        <f>(Design!$N$70-CH19)/CG19</f>
        <v>28.777000370761339</v>
      </c>
      <c r="CJ19" s="18">
        <v>0</v>
      </c>
      <c r="CK19" s="18">
        <v>0</v>
      </c>
      <c r="CL19" s="18">
        <f t="shared" si="46"/>
        <v>28.777000370761339</v>
      </c>
      <c r="CM19" s="18">
        <f t="shared" si="47"/>
        <v>28.777000370761339</v>
      </c>
      <c r="CN19" s="18">
        <f>Design!$N$70</f>
        <v>2.85</v>
      </c>
      <c r="CO19" s="18">
        <f t="shared" si="48"/>
        <v>33</v>
      </c>
      <c r="CP19" s="18">
        <v>0</v>
      </c>
      <c r="CQ19" s="18">
        <f t="shared" si="49"/>
        <v>2821.5</v>
      </c>
      <c r="CR19" s="19">
        <f t="shared" si="50"/>
        <v>6491.7852126464877</v>
      </c>
      <c r="CS19" s="68">
        <f t="shared" si="51"/>
        <v>23</v>
      </c>
      <c r="CT19" s="18">
        <f>'Ohio Intensities'!S19</f>
        <v>4.276450577327366</v>
      </c>
      <c r="CU19" s="18">
        <f>Design!$I$24*CT19*Design!$I$23</f>
        <v>7.3554949930030737</v>
      </c>
      <c r="CV19" s="18">
        <v>0</v>
      </c>
      <c r="CW19" s="18">
        <v>0</v>
      </c>
      <c r="CX19" s="18">
        <f>Design!$I$22</f>
        <v>10</v>
      </c>
      <c r="CY19" s="18">
        <f t="shared" si="52"/>
        <v>7.3554949930030737</v>
      </c>
      <c r="CZ19" s="18">
        <f t="shared" si="53"/>
        <v>23</v>
      </c>
      <c r="DA19" s="18">
        <f t="shared" si="54"/>
        <v>7.3554949930030737</v>
      </c>
      <c r="DB19" s="18">
        <f t="shared" si="55"/>
        <v>33</v>
      </c>
      <c r="DC19" s="18">
        <v>0</v>
      </c>
      <c r="DD19" s="18">
        <f t="shared" si="56"/>
        <v>10150.583090344242</v>
      </c>
      <c r="DE19" s="18">
        <f t="shared" si="57"/>
        <v>-0.73554949930030733</v>
      </c>
      <c r="DF19" s="18">
        <f t="shared" si="58"/>
        <v>24.273133476910143</v>
      </c>
      <c r="DG19" s="18">
        <f>(Design!$N$71-DF19)/DE19</f>
        <v>29.125345741230102</v>
      </c>
      <c r="DH19" s="18">
        <v>0</v>
      </c>
      <c r="DI19" s="18">
        <v>0</v>
      </c>
      <c r="DJ19" s="18">
        <f t="shared" si="59"/>
        <v>29.125345741230102</v>
      </c>
      <c r="DK19" s="18">
        <f t="shared" si="60"/>
        <v>29.125345741230102</v>
      </c>
      <c r="DL19" s="18">
        <f>Design!$N$71</f>
        <v>2.85</v>
      </c>
      <c r="DM19" s="18">
        <f t="shared" si="61"/>
        <v>33</v>
      </c>
      <c r="DN19" s="18">
        <v>0</v>
      </c>
      <c r="DO19" s="18">
        <f t="shared" si="62"/>
        <v>2821.5000000000005</v>
      </c>
      <c r="DP19" s="19">
        <f t="shared" si="63"/>
        <v>7329.083090344242</v>
      </c>
      <c r="DQ19" s="68">
        <f t="shared" si="64"/>
        <v>23</v>
      </c>
      <c r="DR19" s="18">
        <f>'Ohio Intensities'!W19</f>
        <v>4.7082199352363832</v>
      </c>
      <c r="DS19" s="18">
        <f>Design!$I$24*DR19*Design!$I$23</f>
        <v>8.0981382886065845</v>
      </c>
      <c r="DT19" s="18">
        <v>0</v>
      </c>
      <c r="DU19" s="18">
        <v>0</v>
      </c>
      <c r="DV19" s="18">
        <f>Design!$I$22</f>
        <v>10</v>
      </c>
      <c r="DW19" s="18">
        <f t="shared" si="65"/>
        <v>8.0981382886065845</v>
      </c>
      <c r="DX19" s="18">
        <f t="shared" si="66"/>
        <v>23</v>
      </c>
      <c r="DY19" s="18">
        <f t="shared" si="67"/>
        <v>8.0981382886065845</v>
      </c>
      <c r="DZ19" s="18">
        <f t="shared" si="68"/>
        <v>33</v>
      </c>
      <c r="EA19" s="18">
        <v>0</v>
      </c>
      <c r="EB19" s="18">
        <f t="shared" si="69"/>
        <v>11175.430838277085</v>
      </c>
      <c r="EC19" s="18">
        <f t="shared" si="70"/>
        <v>-0.80981382886065845</v>
      </c>
      <c r="ED19" s="18">
        <f t="shared" si="71"/>
        <v>26.723856352401729</v>
      </c>
      <c r="EE19" s="18">
        <f>(Design!$N$72-ED19)/EC19</f>
        <v>29.480672596058632</v>
      </c>
      <c r="EF19" s="18">
        <v>0</v>
      </c>
      <c r="EG19" s="18">
        <v>0</v>
      </c>
      <c r="EH19" s="18">
        <f t="shared" si="72"/>
        <v>29.480672596058632</v>
      </c>
      <c r="EI19" s="18">
        <f t="shared" si="73"/>
        <v>29.480672596058632</v>
      </c>
      <c r="EJ19" s="18">
        <f>Design!$N$72</f>
        <v>2.85</v>
      </c>
      <c r="EK19" s="18">
        <f t="shared" si="74"/>
        <v>33</v>
      </c>
      <c r="EL19" s="18">
        <v>0</v>
      </c>
      <c r="EM19" s="18">
        <f t="shared" si="75"/>
        <v>2821.5000000000005</v>
      </c>
      <c r="EN19" s="19">
        <f t="shared" si="76"/>
        <v>8353.9308382770851</v>
      </c>
      <c r="EO19" s="19">
        <f t="shared" si="77"/>
        <v>23</v>
      </c>
    </row>
    <row r="20" spans="1:145" x14ac:dyDescent="0.25">
      <c r="A20" s="68">
        <f t="shared" si="78"/>
        <v>24</v>
      </c>
      <c r="B20" s="18">
        <f>'Ohio Intensities'!C20</f>
        <v>2.3807847151612771</v>
      </c>
      <c r="C20" s="18">
        <f>Design!$I$24*B20*Design!$I$23</f>
        <v>4.0949497100773993</v>
      </c>
      <c r="D20" s="18">
        <v>0</v>
      </c>
      <c r="E20" s="18">
        <v>0</v>
      </c>
      <c r="F20" s="18">
        <f>Design!$I$22</f>
        <v>10</v>
      </c>
      <c r="G20" s="18">
        <f t="shared" si="0"/>
        <v>4.0949497100773993</v>
      </c>
      <c r="H20" s="18">
        <f t="shared" si="1"/>
        <v>24</v>
      </c>
      <c r="I20" s="18">
        <f t="shared" si="2"/>
        <v>4.0949497100773993</v>
      </c>
      <c r="J20" s="18">
        <f t="shared" si="3"/>
        <v>34</v>
      </c>
      <c r="K20" s="18">
        <v>0</v>
      </c>
      <c r="L20" s="18">
        <f t="shared" si="4"/>
        <v>5896.7275825114557</v>
      </c>
      <c r="M20" s="18">
        <f t="shared" si="5"/>
        <v>-0.40949497100773991</v>
      </c>
      <c r="N20" s="18">
        <f t="shared" si="6"/>
        <v>13.922829014263156</v>
      </c>
      <c r="O20" s="18">
        <f>(Design!$N$67-N20)/M20</f>
        <v>28.993833514108644</v>
      </c>
      <c r="P20" s="18">
        <v>0</v>
      </c>
      <c r="Q20" s="18">
        <v>0</v>
      </c>
      <c r="R20" s="18">
        <f t="shared" si="7"/>
        <v>28.993833514108644</v>
      </c>
      <c r="S20" s="18">
        <f t="shared" si="8"/>
        <v>28.993833514108644</v>
      </c>
      <c r="T20" s="18">
        <f>Design!$N$67</f>
        <v>2.0499999999999998</v>
      </c>
      <c r="U20" s="18">
        <f t="shared" si="9"/>
        <v>34</v>
      </c>
      <c r="V20" s="18">
        <v>0</v>
      </c>
      <c r="W20" s="18">
        <f t="shared" si="10"/>
        <v>2090.9999999999995</v>
      </c>
      <c r="X20" s="19">
        <f t="shared" si="11"/>
        <v>3805.7275825114561</v>
      </c>
      <c r="Y20" s="68">
        <f t="shared" si="12"/>
        <v>24</v>
      </c>
      <c r="Z20" s="18">
        <f>'Ohio Intensities'!G20</f>
        <v>2.9082076740652836</v>
      </c>
      <c r="AA20" s="18">
        <f>Design!$I$24*Z20*Design!$I$23</f>
        <v>5.0021171993922913</v>
      </c>
      <c r="AB20" s="18">
        <v>0</v>
      </c>
      <c r="AC20" s="18">
        <v>0</v>
      </c>
      <c r="AD20" s="18">
        <f>Design!$I$22</f>
        <v>10</v>
      </c>
      <c r="AE20" s="18">
        <f t="shared" si="13"/>
        <v>5.0021171993922913</v>
      </c>
      <c r="AF20" s="18">
        <f t="shared" si="14"/>
        <v>24</v>
      </c>
      <c r="AG20" s="18">
        <f t="shared" si="15"/>
        <v>5.0021171993922913</v>
      </c>
      <c r="AH20" s="18">
        <f t="shared" si="16"/>
        <v>34</v>
      </c>
      <c r="AI20" s="18">
        <v>0</v>
      </c>
      <c r="AJ20" s="18">
        <f t="shared" si="17"/>
        <v>7203.0487671248993</v>
      </c>
      <c r="AK20" s="18">
        <f t="shared" si="18"/>
        <v>-0.50021171993922908</v>
      </c>
      <c r="AL20" s="18">
        <f t="shared" si="19"/>
        <v>17.007198477933791</v>
      </c>
      <c r="AM20" s="18">
        <f>(Design!$N$68-AL20)/AK20</f>
        <v>29.002116303265097</v>
      </c>
      <c r="AN20" s="18">
        <v>0</v>
      </c>
      <c r="AO20" s="18">
        <v>0</v>
      </c>
      <c r="AP20" s="18">
        <f t="shared" si="20"/>
        <v>29.002116303265097</v>
      </c>
      <c r="AQ20" s="18">
        <f t="shared" si="21"/>
        <v>29.002116303265097</v>
      </c>
      <c r="AR20" s="18">
        <f>Design!$N$68</f>
        <v>2.5</v>
      </c>
      <c r="AS20" s="18">
        <f t="shared" si="22"/>
        <v>34</v>
      </c>
      <c r="AT20" s="18">
        <v>0</v>
      </c>
      <c r="AU20" s="18">
        <f t="shared" si="23"/>
        <v>2550</v>
      </c>
      <c r="AV20" s="19">
        <f t="shared" si="24"/>
        <v>4653.0487671248993</v>
      </c>
      <c r="AW20" s="68">
        <f t="shared" si="25"/>
        <v>24</v>
      </c>
      <c r="AX20" s="18">
        <f>'Ohio Intensities'!K20</f>
        <v>3.3188128271090456</v>
      </c>
      <c r="AY20" s="18">
        <f>Design!$I$24*AX20*Design!$I$23</f>
        <v>5.7083580626275623</v>
      </c>
      <c r="AZ20" s="18">
        <v>0</v>
      </c>
      <c r="BA20" s="18">
        <v>0</v>
      </c>
      <c r="BB20" s="18">
        <f>Design!$I$22</f>
        <v>10</v>
      </c>
      <c r="BC20" s="18">
        <f t="shared" si="26"/>
        <v>5.7083580626275623</v>
      </c>
      <c r="BD20" s="18">
        <f t="shared" si="27"/>
        <v>24</v>
      </c>
      <c r="BE20" s="18">
        <f t="shared" si="28"/>
        <v>5.7083580626275623</v>
      </c>
      <c r="BF20" s="18">
        <f t="shared" si="29"/>
        <v>34</v>
      </c>
      <c r="BG20" s="18">
        <v>0</v>
      </c>
      <c r="BH20" s="18">
        <f t="shared" si="30"/>
        <v>8220.0356101836915</v>
      </c>
      <c r="BI20" s="18">
        <f t="shared" si="31"/>
        <v>-0.57083580626275621</v>
      </c>
      <c r="BJ20" s="18">
        <f t="shared" si="32"/>
        <v>19.408417412933709</v>
      </c>
      <c r="BK20" s="18">
        <f>(Design!$N$69-BJ20)/BI20</f>
        <v>29.007320899053507</v>
      </c>
      <c r="BL20" s="18">
        <v>0</v>
      </c>
      <c r="BM20" s="18">
        <v>0</v>
      </c>
      <c r="BN20" s="18">
        <f t="shared" si="33"/>
        <v>29.007320899053507</v>
      </c>
      <c r="BO20" s="18">
        <f t="shared" si="34"/>
        <v>29.007320899053507</v>
      </c>
      <c r="BP20" s="18">
        <f>Design!$N$69</f>
        <v>2.85</v>
      </c>
      <c r="BQ20" s="18">
        <f t="shared" si="35"/>
        <v>34</v>
      </c>
      <c r="BR20" s="18">
        <v>0</v>
      </c>
      <c r="BS20" s="18">
        <f t="shared" si="36"/>
        <v>2907</v>
      </c>
      <c r="BT20" s="19">
        <f t="shared" si="37"/>
        <v>5313.0356101836915</v>
      </c>
      <c r="BU20" s="68">
        <f t="shared" si="38"/>
        <v>24</v>
      </c>
      <c r="BV20" s="18">
        <f>'Ohio Intensities'!O20</f>
        <v>3.8326933009062238</v>
      </c>
      <c r="BW20" s="18">
        <f>Design!$I$24*BV20*Design!$I$23</f>
        <v>6.5922324775587091</v>
      </c>
      <c r="BX20" s="18">
        <v>0</v>
      </c>
      <c r="BY20" s="18">
        <v>0</v>
      </c>
      <c r="BZ20" s="18">
        <f>Design!$I$22</f>
        <v>10</v>
      </c>
      <c r="CA20" s="18">
        <f t="shared" si="39"/>
        <v>6.5922324775587091</v>
      </c>
      <c r="CB20" s="18">
        <f t="shared" si="40"/>
        <v>24</v>
      </c>
      <c r="CC20" s="18">
        <f t="shared" si="41"/>
        <v>6.5922324775587091</v>
      </c>
      <c r="CD20" s="18">
        <f t="shared" si="42"/>
        <v>34</v>
      </c>
      <c r="CE20" s="18">
        <v>0</v>
      </c>
      <c r="CF20" s="18">
        <f t="shared" si="43"/>
        <v>9492.8147676845401</v>
      </c>
      <c r="CG20" s="18">
        <f t="shared" si="44"/>
        <v>-0.65922324775587093</v>
      </c>
      <c r="CH20" s="18">
        <f t="shared" si="45"/>
        <v>22.413590423699613</v>
      </c>
      <c r="CI20" s="18">
        <f>(Design!$N$70-CH20)/CG20</f>
        <v>29.676730137018112</v>
      </c>
      <c r="CJ20" s="18">
        <v>0</v>
      </c>
      <c r="CK20" s="18">
        <v>0</v>
      </c>
      <c r="CL20" s="18">
        <f t="shared" si="46"/>
        <v>29.676730137018112</v>
      </c>
      <c r="CM20" s="18">
        <f t="shared" si="47"/>
        <v>29.676730137018112</v>
      </c>
      <c r="CN20" s="18">
        <f>Design!$N$70</f>
        <v>2.85</v>
      </c>
      <c r="CO20" s="18">
        <f t="shared" si="48"/>
        <v>34</v>
      </c>
      <c r="CP20" s="18">
        <v>0</v>
      </c>
      <c r="CQ20" s="18">
        <f t="shared" si="49"/>
        <v>2907</v>
      </c>
      <c r="CR20" s="19">
        <f t="shared" si="50"/>
        <v>6585.8147676845401</v>
      </c>
      <c r="CS20" s="68">
        <f t="shared" si="51"/>
        <v>24</v>
      </c>
      <c r="CT20" s="18">
        <f>'Ohio Intensities'!S20</f>
        <v>4.1778977815235372</v>
      </c>
      <c r="CU20" s="18">
        <f>Design!$I$24*CT20*Design!$I$23</f>
        <v>7.1859841842204881</v>
      </c>
      <c r="CV20" s="18">
        <v>0</v>
      </c>
      <c r="CW20" s="18">
        <v>0</v>
      </c>
      <c r="CX20" s="18">
        <f>Design!$I$22</f>
        <v>10</v>
      </c>
      <c r="CY20" s="18">
        <f t="shared" si="52"/>
        <v>7.1859841842204881</v>
      </c>
      <c r="CZ20" s="18">
        <f t="shared" si="53"/>
        <v>24</v>
      </c>
      <c r="DA20" s="18">
        <f t="shared" si="54"/>
        <v>7.1859841842204881</v>
      </c>
      <c r="DB20" s="18">
        <f t="shared" si="55"/>
        <v>34</v>
      </c>
      <c r="DC20" s="18">
        <v>0</v>
      </c>
      <c r="DD20" s="18">
        <f t="shared" si="56"/>
        <v>10347.817225277504</v>
      </c>
      <c r="DE20" s="18">
        <f t="shared" si="57"/>
        <v>-0.71859841842204886</v>
      </c>
      <c r="DF20" s="18">
        <f t="shared" si="58"/>
        <v>24.432346226349658</v>
      </c>
      <c r="DG20" s="18">
        <f>(Design!$N$71-DF20)/DE20</f>
        <v>30.033946183379804</v>
      </c>
      <c r="DH20" s="18">
        <v>0</v>
      </c>
      <c r="DI20" s="18">
        <v>0</v>
      </c>
      <c r="DJ20" s="18">
        <f t="shared" si="59"/>
        <v>30.033946183379804</v>
      </c>
      <c r="DK20" s="18">
        <f t="shared" si="60"/>
        <v>30.033946183379804</v>
      </c>
      <c r="DL20" s="18">
        <f>Design!$N$71</f>
        <v>2.85</v>
      </c>
      <c r="DM20" s="18">
        <f t="shared" si="61"/>
        <v>34</v>
      </c>
      <c r="DN20" s="18">
        <v>0</v>
      </c>
      <c r="DO20" s="18">
        <f t="shared" si="62"/>
        <v>2906.9999999999995</v>
      </c>
      <c r="DP20" s="19">
        <f t="shared" si="63"/>
        <v>7440.8172252775039</v>
      </c>
      <c r="DQ20" s="68">
        <f t="shared" si="64"/>
        <v>24</v>
      </c>
      <c r="DR20" s="18">
        <f>'Ohio Intensities'!W20</f>
        <v>4.6060772705505952</v>
      </c>
      <c r="DS20" s="18">
        <f>Design!$I$24*DR20*Design!$I$23</f>
        <v>7.9224529053470292</v>
      </c>
      <c r="DT20" s="18">
        <v>0</v>
      </c>
      <c r="DU20" s="18">
        <v>0</v>
      </c>
      <c r="DV20" s="18">
        <f>Design!$I$22</f>
        <v>10</v>
      </c>
      <c r="DW20" s="18">
        <f t="shared" si="65"/>
        <v>7.9224529053470292</v>
      </c>
      <c r="DX20" s="18">
        <f t="shared" si="66"/>
        <v>24</v>
      </c>
      <c r="DY20" s="18">
        <f t="shared" si="67"/>
        <v>7.9224529053470292</v>
      </c>
      <c r="DZ20" s="18">
        <f t="shared" si="68"/>
        <v>34</v>
      </c>
      <c r="EA20" s="18">
        <v>0</v>
      </c>
      <c r="EB20" s="18">
        <f t="shared" si="69"/>
        <v>11408.332183699722</v>
      </c>
      <c r="EC20" s="18">
        <f t="shared" si="70"/>
        <v>-0.79224529053470294</v>
      </c>
      <c r="ED20" s="18">
        <f t="shared" si="71"/>
        <v>26.936339878179901</v>
      </c>
      <c r="EE20" s="18">
        <f>(Design!$N$72-ED20)/EC20</f>
        <v>30.402629294171664</v>
      </c>
      <c r="EF20" s="18">
        <v>0</v>
      </c>
      <c r="EG20" s="18">
        <v>0</v>
      </c>
      <c r="EH20" s="18">
        <f t="shared" si="72"/>
        <v>30.402629294171664</v>
      </c>
      <c r="EI20" s="18">
        <f t="shared" si="73"/>
        <v>30.402629294171664</v>
      </c>
      <c r="EJ20" s="18">
        <f>Design!$N$72</f>
        <v>2.85</v>
      </c>
      <c r="EK20" s="18">
        <f t="shared" si="74"/>
        <v>34</v>
      </c>
      <c r="EL20" s="18">
        <v>0</v>
      </c>
      <c r="EM20" s="18">
        <f t="shared" si="75"/>
        <v>2907</v>
      </c>
      <c r="EN20" s="19">
        <f t="shared" si="76"/>
        <v>8501.332183699722</v>
      </c>
      <c r="EO20" s="19">
        <f t="shared" si="77"/>
        <v>24</v>
      </c>
    </row>
    <row r="21" spans="1:145" x14ac:dyDescent="0.25">
      <c r="A21" s="68">
        <f t="shared" si="78"/>
        <v>25</v>
      </c>
      <c r="B21" s="18">
        <f>'Ohio Intensities'!C21</f>
        <v>2.320508749573619</v>
      </c>
      <c r="C21" s="18">
        <f>Design!$I$24*B21*Design!$I$23</f>
        <v>3.9912750492666271</v>
      </c>
      <c r="D21" s="18">
        <v>0</v>
      </c>
      <c r="E21" s="18">
        <v>0</v>
      </c>
      <c r="F21" s="18">
        <f>Design!$I$22</f>
        <v>10</v>
      </c>
      <c r="G21" s="18">
        <f t="shared" si="0"/>
        <v>3.9912750492666271</v>
      </c>
      <c r="H21" s="18">
        <f t="shared" si="1"/>
        <v>25</v>
      </c>
      <c r="I21" s="18">
        <f t="shared" si="2"/>
        <v>3.9912750492666271</v>
      </c>
      <c r="J21" s="18">
        <f t="shared" si="3"/>
        <v>35</v>
      </c>
      <c r="K21" s="18">
        <v>0</v>
      </c>
      <c r="L21" s="18">
        <f t="shared" si="4"/>
        <v>5986.912573899941</v>
      </c>
      <c r="M21" s="18">
        <f t="shared" si="5"/>
        <v>-0.39912750492666271</v>
      </c>
      <c r="N21" s="18">
        <f t="shared" si="6"/>
        <v>13.969462672433195</v>
      </c>
      <c r="O21" s="18">
        <f>(Design!$N$67-N21)/M21</f>
        <v>29.863796719856037</v>
      </c>
      <c r="P21" s="18">
        <v>0</v>
      </c>
      <c r="Q21" s="18">
        <v>0</v>
      </c>
      <c r="R21" s="18">
        <f t="shared" si="7"/>
        <v>29.863796719856037</v>
      </c>
      <c r="S21" s="18">
        <f t="shared" si="8"/>
        <v>29.863796719856037</v>
      </c>
      <c r="T21" s="18">
        <f>Design!$N$67</f>
        <v>2.0499999999999998</v>
      </c>
      <c r="U21" s="18">
        <f t="shared" si="9"/>
        <v>35</v>
      </c>
      <c r="V21" s="18">
        <v>0</v>
      </c>
      <c r="W21" s="18">
        <f t="shared" si="10"/>
        <v>2152.4999999999995</v>
      </c>
      <c r="X21" s="19">
        <f t="shared" si="11"/>
        <v>3834.4125738999414</v>
      </c>
      <c r="Y21" s="68">
        <f t="shared" si="12"/>
        <v>25</v>
      </c>
      <c r="Z21" s="18">
        <f>'Ohio Intensities'!G21</f>
        <v>2.8377770542485603</v>
      </c>
      <c r="AA21" s="18">
        <f>Design!$I$24*Z21*Design!$I$23</f>
        <v>4.8809765333075266</v>
      </c>
      <c r="AB21" s="18">
        <v>0</v>
      </c>
      <c r="AC21" s="18">
        <v>0</v>
      </c>
      <c r="AD21" s="18">
        <f>Design!$I$22</f>
        <v>10</v>
      </c>
      <c r="AE21" s="18">
        <f t="shared" si="13"/>
        <v>4.8809765333075266</v>
      </c>
      <c r="AF21" s="18">
        <f t="shared" si="14"/>
        <v>25</v>
      </c>
      <c r="AG21" s="18">
        <f t="shared" si="15"/>
        <v>4.8809765333075266</v>
      </c>
      <c r="AH21" s="18">
        <f t="shared" si="16"/>
        <v>35</v>
      </c>
      <c r="AI21" s="18">
        <v>0</v>
      </c>
      <c r="AJ21" s="18">
        <f t="shared" si="17"/>
        <v>7321.4647999612889</v>
      </c>
      <c r="AK21" s="18">
        <f t="shared" si="18"/>
        <v>-0.48809765333075267</v>
      </c>
      <c r="AL21" s="18">
        <f t="shared" si="19"/>
        <v>17.083417866576344</v>
      </c>
      <c r="AM21" s="18">
        <f>(Design!$N$68-AL21)/AK21</f>
        <v>29.878074125249054</v>
      </c>
      <c r="AN21" s="18">
        <v>0</v>
      </c>
      <c r="AO21" s="18">
        <v>0</v>
      </c>
      <c r="AP21" s="18">
        <f t="shared" si="20"/>
        <v>29.878074125249054</v>
      </c>
      <c r="AQ21" s="18">
        <f t="shared" si="21"/>
        <v>29.878074125249054</v>
      </c>
      <c r="AR21" s="18">
        <f>Design!$N$68</f>
        <v>2.5</v>
      </c>
      <c r="AS21" s="18">
        <f t="shared" si="22"/>
        <v>35</v>
      </c>
      <c r="AT21" s="18">
        <v>0</v>
      </c>
      <c r="AU21" s="18">
        <f t="shared" si="23"/>
        <v>2625</v>
      </c>
      <c r="AV21" s="19">
        <f t="shared" si="24"/>
        <v>4696.4647999612889</v>
      </c>
      <c r="AW21" s="68">
        <f t="shared" si="25"/>
        <v>25</v>
      </c>
      <c r="AX21" s="18">
        <f>'Ohio Intensities'!K21</f>
        <v>3.2412589594415624</v>
      </c>
      <c r="AY21" s="18">
        <f>Design!$I$24*AX21*Design!$I$23</f>
        <v>5.574965410239491</v>
      </c>
      <c r="AZ21" s="18">
        <v>0</v>
      </c>
      <c r="BA21" s="18">
        <v>0</v>
      </c>
      <c r="BB21" s="18">
        <f>Design!$I$22</f>
        <v>10</v>
      </c>
      <c r="BC21" s="18">
        <f t="shared" si="26"/>
        <v>5.574965410239491</v>
      </c>
      <c r="BD21" s="18">
        <f t="shared" si="27"/>
        <v>25</v>
      </c>
      <c r="BE21" s="18">
        <f t="shared" si="28"/>
        <v>5.574965410239491</v>
      </c>
      <c r="BF21" s="18">
        <f t="shared" si="29"/>
        <v>35</v>
      </c>
      <c r="BG21" s="18">
        <v>0</v>
      </c>
      <c r="BH21" s="18">
        <f t="shared" si="30"/>
        <v>8362.4481153592369</v>
      </c>
      <c r="BI21" s="18">
        <f t="shared" si="31"/>
        <v>-0.55749654102394908</v>
      </c>
      <c r="BJ21" s="18">
        <f t="shared" si="32"/>
        <v>19.512378935838218</v>
      </c>
      <c r="BK21" s="18">
        <f>(Design!$N$69-BJ21)/BI21</f>
        <v>29.88786065871291</v>
      </c>
      <c r="BL21" s="18">
        <v>0</v>
      </c>
      <c r="BM21" s="18">
        <v>0</v>
      </c>
      <c r="BN21" s="18">
        <f t="shared" si="33"/>
        <v>29.88786065871291</v>
      </c>
      <c r="BO21" s="18">
        <f t="shared" si="34"/>
        <v>29.88786065871291</v>
      </c>
      <c r="BP21" s="18">
        <f>Design!$N$69</f>
        <v>2.85</v>
      </c>
      <c r="BQ21" s="18">
        <f t="shared" si="35"/>
        <v>35</v>
      </c>
      <c r="BR21" s="18">
        <v>0</v>
      </c>
      <c r="BS21" s="18">
        <f t="shared" si="36"/>
        <v>2992.5000000000005</v>
      </c>
      <c r="BT21" s="19">
        <f t="shared" si="37"/>
        <v>5369.9481153592369</v>
      </c>
      <c r="BU21" s="68">
        <f t="shared" si="38"/>
        <v>25</v>
      </c>
      <c r="BV21" s="18">
        <f>'Ohio Intensities'!O21</f>
        <v>3.746209101035145</v>
      </c>
      <c r="BW21" s="18">
        <f>Design!$I$24*BV21*Design!$I$23</f>
        <v>6.4434796537804537</v>
      </c>
      <c r="BX21" s="18">
        <v>0</v>
      </c>
      <c r="BY21" s="18">
        <v>0</v>
      </c>
      <c r="BZ21" s="18">
        <f>Design!$I$22</f>
        <v>10</v>
      </c>
      <c r="CA21" s="18">
        <f t="shared" si="39"/>
        <v>6.4434796537804537</v>
      </c>
      <c r="CB21" s="18">
        <f t="shared" si="40"/>
        <v>25</v>
      </c>
      <c r="CC21" s="18">
        <f t="shared" si="41"/>
        <v>6.4434796537804537</v>
      </c>
      <c r="CD21" s="18">
        <f t="shared" si="42"/>
        <v>35</v>
      </c>
      <c r="CE21" s="18">
        <v>0</v>
      </c>
      <c r="CF21" s="18">
        <f t="shared" si="43"/>
        <v>9665.219480670683</v>
      </c>
      <c r="CG21" s="18">
        <f t="shared" si="44"/>
        <v>-0.6443479653780454</v>
      </c>
      <c r="CH21" s="18">
        <f t="shared" si="45"/>
        <v>22.55217878823159</v>
      </c>
      <c r="CI21" s="18">
        <f>(Design!$N$70-CH21)/CG21</f>
        <v>30.576924033076015</v>
      </c>
      <c r="CJ21" s="18">
        <v>0</v>
      </c>
      <c r="CK21" s="18">
        <v>0</v>
      </c>
      <c r="CL21" s="18">
        <f t="shared" si="46"/>
        <v>30.576924033076015</v>
      </c>
      <c r="CM21" s="18">
        <f t="shared" si="47"/>
        <v>30.576924033076015</v>
      </c>
      <c r="CN21" s="18">
        <f>Design!$N$70</f>
        <v>2.85</v>
      </c>
      <c r="CO21" s="18">
        <f t="shared" si="48"/>
        <v>35</v>
      </c>
      <c r="CP21" s="18">
        <v>0</v>
      </c>
      <c r="CQ21" s="18">
        <f t="shared" si="49"/>
        <v>2992.5</v>
      </c>
      <c r="CR21" s="19">
        <f t="shared" si="50"/>
        <v>6672.719480670683</v>
      </c>
      <c r="CS21" s="68">
        <f t="shared" si="51"/>
        <v>25</v>
      </c>
      <c r="CT21" s="18">
        <f>'Ohio Intensities'!S21</f>
        <v>4.0843758692346634</v>
      </c>
      <c r="CU21" s="18">
        <f>Design!$I$24*CT21*Design!$I$23</f>
        <v>7.0251264950836259</v>
      </c>
      <c r="CV21" s="18">
        <v>0</v>
      </c>
      <c r="CW21" s="18">
        <v>0</v>
      </c>
      <c r="CX21" s="18">
        <f>Design!$I$22</f>
        <v>10</v>
      </c>
      <c r="CY21" s="18">
        <f t="shared" si="52"/>
        <v>7.0251264950836259</v>
      </c>
      <c r="CZ21" s="18">
        <f t="shared" si="53"/>
        <v>25</v>
      </c>
      <c r="DA21" s="18">
        <f t="shared" si="54"/>
        <v>7.0251264950836259</v>
      </c>
      <c r="DB21" s="18">
        <f t="shared" si="55"/>
        <v>35</v>
      </c>
      <c r="DC21" s="18">
        <v>0</v>
      </c>
      <c r="DD21" s="18">
        <f t="shared" si="56"/>
        <v>10537.689742625438</v>
      </c>
      <c r="DE21" s="18">
        <f t="shared" si="57"/>
        <v>-0.70251264950836256</v>
      </c>
      <c r="DF21" s="18">
        <f t="shared" si="58"/>
        <v>24.58794273279269</v>
      </c>
      <c r="DG21" s="18">
        <f>(Design!$N$71-DF21)/DE21</f>
        <v>30.943133547852117</v>
      </c>
      <c r="DH21" s="18">
        <v>0</v>
      </c>
      <c r="DI21" s="18">
        <v>0</v>
      </c>
      <c r="DJ21" s="18">
        <f t="shared" si="59"/>
        <v>30.943133547852117</v>
      </c>
      <c r="DK21" s="18">
        <f t="shared" si="60"/>
        <v>30.943133547852117</v>
      </c>
      <c r="DL21" s="18">
        <f>Design!$N$71</f>
        <v>2.85</v>
      </c>
      <c r="DM21" s="18">
        <f t="shared" si="61"/>
        <v>35</v>
      </c>
      <c r="DN21" s="18">
        <v>0</v>
      </c>
      <c r="DO21" s="18">
        <f t="shared" si="62"/>
        <v>2992.5</v>
      </c>
      <c r="DP21" s="19">
        <f t="shared" si="63"/>
        <v>7545.1897426254382</v>
      </c>
      <c r="DQ21" s="68">
        <f t="shared" si="64"/>
        <v>25</v>
      </c>
      <c r="DR21" s="18">
        <f>'Ohio Intensities'!W21</f>
        <v>4.5087697575474772</v>
      </c>
      <c r="DS21" s="18">
        <f>Design!$I$24*DR21*Design!$I$23</f>
        <v>7.7550839829816658</v>
      </c>
      <c r="DT21" s="18">
        <v>0</v>
      </c>
      <c r="DU21" s="18">
        <v>0</v>
      </c>
      <c r="DV21" s="18">
        <f>Design!$I$22</f>
        <v>10</v>
      </c>
      <c r="DW21" s="18">
        <f t="shared" si="65"/>
        <v>7.7550839829816658</v>
      </c>
      <c r="DX21" s="18">
        <f t="shared" si="66"/>
        <v>25</v>
      </c>
      <c r="DY21" s="18">
        <f t="shared" si="67"/>
        <v>7.7550839829816658</v>
      </c>
      <c r="DZ21" s="18">
        <f t="shared" si="68"/>
        <v>35</v>
      </c>
      <c r="EA21" s="18">
        <v>0</v>
      </c>
      <c r="EB21" s="18">
        <f t="shared" si="69"/>
        <v>11632.625974472498</v>
      </c>
      <c r="EC21" s="18">
        <f t="shared" si="70"/>
        <v>-0.77550839829816653</v>
      </c>
      <c r="ED21" s="18">
        <f t="shared" si="71"/>
        <v>27.14279394043583</v>
      </c>
      <c r="EE21" s="18">
        <f>(Design!$N$72-ED21)/EC21</f>
        <v>31.324991442704871</v>
      </c>
      <c r="EF21" s="18">
        <v>0</v>
      </c>
      <c r="EG21" s="18">
        <v>0</v>
      </c>
      <c r="EH21" s="18">
        <f t="shared" si="72"/>
        <v>31.324991442704871</v>
      </c>
      <c r="EI21" s="18">
        <f t="shared" si="73"/>
        <v>31.324991442704871</v>
      </c>
      <c r="EJ21" s="18">
        <f>Design!$N$72</f>
        <v>2.85</v>
      </c>
      <c r="EK21" s="18">
        <f t="shared" si="74"/>
        <v>35</v>
      </c>
      <c r="EL21" s="18">
        <v>0</v>
      </c>
      <c r="EM21" s="18">
        <f t="shared" si="75"/>
        <v>2992.5</v>
      </c>
      <c r="EN21" s="19">
        <f t="shared" si="76"/>
        <v>8640.1259744724975</v>
      </c>
      <c r="EO21" s="19">
        <f t="shared" si="77"/>
        <v>25</v>
      </c>
    </row>
    <row r="22" spans="1:145" x14ac:dyDescent="0.25">
      <c r="A22" s="68">
        <f t="shared" si="78"/>
        <v>26</v>
      </c>
      <c r="B22" s="18">
        <f>'Ohio Intensities'!C22</f>
        <v>2.2634408513966902</v>
      </c>
      <c r="C22" s="18">
        <f>Design!$I$24*B22*Design!$I$23</f>
        <v>3.8931182644023097</v>
      </c>
      <c r="D22" s="18">
        <v>0</v>
      </c>
      <c r="E22" s="18">
        <v>0</v>
      </c>
      <c r="F22" s="18">
        <f>Design!$I$22</f>
        <v>10</v>
      </c>
      <c r="G22" s="18">
        <f t="shared" si="0"/>
        <v>3.8931182644023097</v>
      </c>
      <c r="H22" s="18">
        <f t="shared" si="1"/>
        <v>26</v>
      </c>
      <c r="I22" s="18">
        <f t="shared" si="2"/>
        <v>3.8931182644023097</v>
      </c>
      <c r="J22" s="18">
        <f t="shared" si="3"/>
        <v>36</v>
      </c>
      <c r="K22" s="18">
        <v>0</v>
      </c>
      <c r="L22" s="18">
        <f t="shared" si="4"/>
        <v>6073.2644924676033</v>
      </c>
      <c r="M22" s="18">
        <f t="shared" si="5"/>
        <v>-0.38931182644023099</v>
      </c>
      <c r="N22" s="18">
        <f t="shared" si="6"/>
        <v>14.015225751848314</v>
      </c>
      <c r="O22" s="18">
        <f>(Design!$N$67-N22)/M22</f>
        <v>30.734298162106498</v>
      </c>
      <c r="P22" s="18">
        <v>0</v>
      </c>
      <c r="Q22" s="18">
        <v>0</v>
      </c>
      <c r="R22" s="18">
        <f t="shared" si="7"/>
        <v>30.734298162106498</v>
      </c>
      <c r="S22" s="18">
        <f t="shared" si="8"/>
        <v>30.734298162106498</v>
      </c>
      <c r="T22" s="18">
        <f>Design!$N$67</f>
        <v>2.0499999999999998</v>
      </c>
      <c r="U22" s="18">
        <f t="shared" si="9"/>
        <v>36</v>
      </c>
      <c r="V22" s="18">
        <v>0</v>
      </c>
      <c r="W22" s="18">
        <f t="shared" si="10"/>
        <v>2214</v>
      </c>
      <c r="X22" s="19">
        <f t="shared" si="11"/>
        <v>3859.2644924676033</v>
      </c>
      <c r="Y22" s="68">
        <f t="shared" si="12"/>
        <v>26</v>
      </c>
      <c r="Z22" s="18">
        <f>'Ohio Intensities'!G22</f>
        <v>2.7709387239476673</v>
      </c>
      <c r="AA22" s="18">
        <f>Design!$I$24*Z22*Design!$I$23</f>
        <v>4.7660146051899908</v>
      </c>
      <c r="AB22" s="18">
        <v>0</v>
      </c>
      <c r="AC22" s="18">
        <v>0</v>
      </c>
      <c r="AD22" s="18">
        <f>Design!$I$22</f>
        <v>10</v>
      </c>
      <c r="AE22" s="18">
        <f t="shared" si="13"/>
        <v>4.7660146051899908</v>
      </c>
      <c r="AF22" s="18">
        <f t="shared" si="14"/>
        <v>26</v>
      </c>
      <c r="AG22" s="18">
        <f t="shared" si="15"/>
        <v>4.7660146051899908</v>
      </c>
      <c r="AH22" s="18">
        <f t="shared" si="16"/>
        <v>36</v>
      </c>
      <c r="AI22" s="18">
        <v>0</v>
      </c>
      <c r="AJ22" s="18">
        <f t="shared" si="17"/>
        <v>7434.9827840963862</v>
      </c>
      <c r="AK22" s="18">
        <f t="shared" si="18"/>
        <v>-0.4766014605189991</v>
      </c>
      <c r="AL22" s="18">
        <f t="shared" si="19"/>
        <v>17.157652578683965</v>
      </c>
      <c r="AM22" s="18">
        <f>(Design!$N$68-AL22)/AK22</f>
        <v>30.754527194948992</v>
      </c>
      <c r="AN22" s="18">
        <v>0</v>
      </c>
      <c r="AO22" s="18">
        <v>0</v>
      </c>
      <c r="AP22" s="18">
        <f t="shared" si="20"/>
        <v>30.754527194948992</v>
      </c>
      <c r="AQ22" s="18">
        <f t="shared" si="21"/>
        <v>30.754527194948992</v>
      </c>
      <c r="AR22" s="18">
        <f>Design!$N$68</f>
        <v>2.5</v>
      </c>
      <c r="AS22" s="18">
        <f t="shared" si="22"/>
        <v>36</v>
      </c>
      <c r="AT22" s="18">
        <v>0</v>
      </c>
      <c r="AU22" s="18">
        <f t="shared" si="23"/>
        <v>2700</v>
      </c>
      <c r="AV22" s="19">
        <f t="shared" si="24"/>
        <v>4734.9827840963862</v>
      </c>
      <c r="AW22" s="68">
        <f t="shared" si="25"/>
        <v>26</v>
      </c>
      <c r="AX22" s="18">
        <f>'Ohio Intensities'!K22</f>
        <v>3.1675142272229806</v>
      </c>
      <c r="AY22" s="18">
        <f>Design!$I$24*AX22*Design!$I$23</f>
        <v>5.4481244708235304</v>
      </c>
      <c r="AZ22" s="18">
        <v>0</v>
      </c>
      <c r="BA22" s="18">
        <v>0</v>
      </c>
      <c r="BB22" s="18">
        <f>Design!$I$22</f>
        <v>10</v>
      </c>
      <c r="BC22" s="18">
        <f t="shared" si="26"/>
        <v>5.4481244708235304</v>
      </c>
      <c r="BD22" s="18">
        <f t="shared" si="27"/>
        <v>26</v>
      </c>
      <c r="BE22" s="18">
        <f t="shared" si="28"/>
        <v>5.4481244708235304</v>
      </c>
      <c r="BF22" s="18">
        <f t="shared" si="29"/>
        <v>36</v>
      </c>
      <c r="BG22" s="18">
        <v>0</v>
      </c>
      <c r="BH22" s="18">
        <f t="shared" si="30"/>
        <v>8499.0741744847073</v>
      </c>
      <c r="BI22" s="18">
        <f t="shared" si="31"/>
        <v>-0.54481244708235299</v>
      </c>
      <c r="BJ22" s="18">
        <f t="shared" si="32"/>
        <v>19.613248094964707</v>
      </c>
      <c r="BK22" s="18">
        <f>(Design!$N$69-BJ22)/BI22</f>
        <v>30.768841983580451</v>
      </c>
      <c r="BL22" s="18">
        <v>0</v>
      </c>
      <c r="BM22" s="18">
        <v>0</v>
      </c>
      <c r="BN22" s="18">
        <f t="shared" si="33"/>
        <v>30.768841983580451</v>
      </c>
      <c r="BO22" s="18">
        <f t="shared" si="34"/>
        <v>30.768841983580451</v>
      </c>
      <c r="BP22" s="18">
        <f>Design!$N$69</f>
        <v>2.85</v>
      </c>
      <c r="BQ22" s="18">
        <f t="shared" si="35"/>
        <v>36</v>
      </c>
      <c r="BR22" s="18">
        <v>0</v>
      </c>
      <c r="BS22" s="18">
        <f t="shared" si="36"/>
        <v>3078.0000000000005</v>
      </c>
      <c r="BT22" s="19">
        <f t="shared" si="37"/>
        <v>5421.0741744847073</v>
      </c>
      <c r="BU22" s="68">
        <f t="shared" si="38"/>
        <v>26</v>
      </c>
      <c r="BV22" s="18">
        <f>'Ohio Intensities'!O22</f>
        <v>3.6639059303887609</v>
      </c>
      <c r="BW22" s="18">
        <f>Design!$I$24*BV22*Design!$I$23</f>
        <v>6.3019182002686724</v>
      </c>
      <c r="BX22" s="18">
        <v>0</v>
      </c>
      <c r="BY22" s="18">
        <v>0</v>
      </c>
      <c r="BZ22" s="18">
        <f>Design!$I$22</f>
        <v>10</v>
      </c>
      <c r="CA22" s="18">
        <f t="shared" si="39"/>
        <v>6.3019182002686724</v>
      </c>
      <c r="CB22" s="18">
        <f t="shared" si="40"/>
        <v>26</v>
      </c>
      <c r="CC22" s="18">
        <f t="shared" si="41"/>
        <v>6.3019182002686724</v>
      </c>
      <c r="CD22" s="18">
        <f t="shared" si="42"/>
        <v>36</v>
      </c>
      <c r="CE22" s="18">
        <v>0</v>
      </c>
      <c r="CF22" s="18">
        <f t="shared" si="43"/>
        <v>9830.992392419128</v>
      </c>
      <c r="CG22" s="18">
        <f t="shared" si="44"/>
        <v>-0.63019182002686724</v>
      </c>
      <c r="CH22" s="18">
        <f t="shared" si="45"/>
        <v>22.686905520967223</v>
      </c>
      <c r="CI22" s="18">
        <f>(Design!$N$70-CH22)/CG22</f>
        <v>31.477567449418029</v>
      </c>
      <c r="CJ22" s="18">
        <v>0</v>
      </c>
      <c r="CK22" s="18">
        <v>0</v>
      </c>
      <c r="CL22" s="18">
        <f t="shared" si="46"/>
        <v>31.477567449418029</v>
      </c>
      <c r="CM22" s="18">
        <f t="shared" si="47"/>
        <v>31.477567449418029</v>
      </c>
      <c r="CN22" s="18">
        <f>Design!$N$70</f>
        <v>2.85</v>
      </c>
      <c r="CO22" s="18">
        <f t="shared" si="48"/>
        <v>36</v>
      </c>
      <c r="CP22" s="18">
        <v>0</v>
      </c>
      <c r="CQ22" s="18">
        <f t="shared" si="49"/>
        <v>3078</v>
      </c>
      <c r="CR22" s="19">
        <f t="shared" si="50"/>
        <v>6752.992392419128</v>
      </c>
      <c r="CS22" s="68">
        <f t="shared" si="51"/>
        <v>26</v>
      </c>
      <c r="CT22" s="18">
        <f>'Ohio Intensities'!S22</f>
        <v>3.9954949972637959</v>
      </c>
      <c r="CU22" s="18">
        <f>Design!$I$24*CT22*Design!$I$23</f>
        <v>6.8722513952937332</v>
      </c>
      <c r="CV22" s="18">
        <v>0</v>
      </c>
      <c r="CW22" s="18">
        <v>0</v>
      </c>
      <c r="CX22" s="18">
        <f>Design!$I$22</f>
        <v>10</v>
      </c>
      <c r="CY22" s="18">
        <f t="shared" si="52"/>
        <v>6.8722513952937332</v>
      </c>
      <c r="CZ22" s="18">
        <f t="shared" si="53"/>
        <v>26</v>
      </c>
      <c r="DA22" s="18">
        <f t="shared" si="54"/>
        <v>6.8722513952937332</v>
      </c>
      <c r="DB22" s="18">
        <f t="shared" si="55"/>
        <v>36</v>
      </c>
      <c r="DC22" s="18">
        <v>0</v>
      </c>
      <c r="DD22" s="18">
        <f t="shared" si="56"/>
        <v>10720.712176658224</v>
      </c>
      <c r="DE22" s="18">
        <f t="shared" si="57"/>
        <v>-0.68722513952937336</v>
      </c>
      <c r="DF22" s="18">
        <f t="shared" si="58"/>
        <v>24.740105023057442</v>
      </c>
      <c r="DG22" s="18">
        <f>(Design!$N$71-DF22)/DE22</f>
        <v>31.85288745118995</v>
      </c>
      <c r="DH22" s="18">
        <v>0</v>
      </c>
      <c r="DI22" s="18">
        <v>0</v>
      </c>
      <c r="DJ22" s="18">
        <f t="shared" si="59"/>
        <v>31.85288745118995</v>
      </c>
      <c r="DK22" s="18">
        <f t="shared" si="60"/>
        <v>31.85288745118995</v>
      </c>
      <c r="DL22" s="18">
        <f>Design!$N$71</f>
        <v>2.85</v>
      </c>
      <c r="DM22" s="18">
        <f t="shared" si="61"/>
        <v>36</v>
      </c>
      <c r="DN22" s="18">
        <v>0</v>
      </c>
      <c r="DO22" s="18">
        <f t="shared" si="62"/>
        <v>3078</v>
      </c>
      <c r="DP22" s="19">
        <f t="shared" si="63"/>
        <v>7642.7121766582241</v>
      </c>
      <c r="DQ22" s="68">
        <f t="shared" si="64"/>
        <v>26</v>
      </c>
      <c r="DR22" s="18">
        <f>'Ohio Intensities'!W22</f>
        <v>4.4159508582669602</v>
      </c>
      <c r="DS22" s="18">
        <f>Design!$I$24*DR22*Design!$I$23</f>
        <v>7.5954354762191763</v>
      </c>
      <c r="DT22" s="18">
        <v>0</v>
      </c>
      <c r="DU22" s="18">
        <v>0</v>
      </c>
      <c r="DV22" s="18">
        <f>Design!$I$22</f>
        <v>10</v>
      </c>
      <c r="DW22" s="18">
        <f t="shared" si="65"/>
        <v>7.5954354762191763</v>
      </c>
      <c r="DX22" s="18">
        <f t="shared" si="66"/>
        <v>26</v>
      </c>
      <c r="DY22" s="18">
        <f t="shared" si="67"/>
        <v>7.5954354762191763</v>
      </c>
      <c r="DZ22" s="18">
        <f t="shared" si="68"/>
        <v>36</v>
      </c>
      <c r="EA22" s="18">
        <v>0</v>
      </c>
      <c r="EB22" s="18">
        <f t="shared" si="69"/>
        <v>11848.879342901915</v>
      </c>
      <c r="EC22" s="18">
        <f t="shared" si="70"/>
        <v>-0.75954354762191767</v>
      </c>
      <c r="ED22" s="18">
        <f t="shared" si="71"/>
        <v>27.343567714389035</v>
      </c>
      <c r="EE22" s="18">
        <f>(Design!$N$72-ED22)/EC22</f>
        <v>32.247746414378518</v>
      </c>
      <c r="EF22" s="18">
        <v>0</v>
      </c>
      <c r="EG22" s="18">
        <v>0</v>
      </c>
      <c r="EH22" s="18">
        <f t="shared" si="72"/>
        <v>32.247746414378518</v>
      </c>
      <c r="EI22" s="18">
        <f t="shared" si="73"/>
        <v>32.247746414378518</v>
      </c>
      <c r="EJ22" s="18">
        <f>Design!$N$72</f>
        <v>2.85</v>
      </c>
      <c r="EK22" s="18">
        <f t="shared" si="74"/>
        <v>36</v>
      </c>
      <c r="EL22" s="18">
        <v>0</v>
      </c>
      <c r="EM22" s="18">
        <f t="shared" si="75"/>
        <v>3078</v>
      </c>
      <c r="EN22" s="19">
        <f t="shared" si="76"/>
        <v>8770.8793429019152</v>
      </c>
      <c r="EO22" s="19">
        <f t="shared" si="77"/>
        <v>26</v>
      </c>
    </row>
    <row r="23" spans="1:145" x14ac:dyDescent="0.25">
      <c r="A23" s="68">
        <f t="shared" si="78"/>
        <v>27</v>
      </c>
      <c r="B23" s="18">
        <f>'Ohio Intensities'!C23</f>
        <v>2.209325737354789</v>
      </c>
      <c r="C23" s="18">
        <f>Design!$I$24*B23*Design!$I$23</f>
        <v>3.8000402682502394</v>
      </c>
      <c r="D23" s="18">
        <v>0</v>
      </c>
      <c r="E23" s="18">
        <v>0</v>
      </c>
      <c r="F23" s="18">
        <f>Design!$I$22</f>
        <v>10</v>
      </c>
      <c r="G23" s="18">
        <f t="shared" si="0"/>
        <v>3.8000402682502394</v>
      </c>
      <c r="H23" s="18">
        <f t="shared" si="1"/>
        <v>27</v>
      </c>
      <c r="I23" s="18">
        <f t="shared" si="2"/>
        <v>3.8000402682502394</v>
      </c>
      <c r="J23" s="18">
        <f t="shared" si="3"/>
        <v>37</v>
      </c>
      <c r="K23" s="18">
        <v>0</v>
      </c>
      <c r="L23" s="18">
        <f t="shared" si="4"/>
        <v>6156.065234565388</v>
      </c>
      <c r="M23" s="18">
        <f t="shared" si="5"/>
        <v>-0.38000402682502393</v>
      </c>
      <c r="N23" s="18">
        <f t="shared" si="6"/>
        <v>14.060148992525885</v>
      </c>
      <c r="O23" s="18">
        <f>(Design!$N$67-N23)/M23</f>
        <v>31.605320324818713</v>
      </c>
      <c r="P23" s="18">
        <v>0</v>
      </c>
      <c r="Q23" s="18">
        <v>0</v>
      </c>
      <c r="R23" s="18">
        <f t="shared" si="7"/>
        <v>31.605320324818713</v>
      </c>
      <c r="S23" s="18">
        <f t="shared" si="8"/>
        <v>31.605320324818713</v>
      </c>
      <c r="T23" s="18">
        <f>Design!$N$67</f>
        <v>2.0499999999999998</v>
      </c>
      <c r="U23" s="18">
        <f t="shared" si="9"/>
        <v>37</v>
      </c>
      <c r="V23" s="18">
        <v>0</v>
      </c>
      <c r="W23" s="18">
        <f t="shared" si="10"/>
        <v>2275.5</v>
      </c>
      <c r="X23" s="19">
        <f t="shared" si="11"/>
        <v>3880.565234565388</v>
      </c>
      <c r="Y23" s="68">
        <f t="shared" si="12"/>
        <v>27</v>
      </c>
      <c r="Z23" s="18">
        <f>'Ohio Intensities'!G23</f>
        <v>2.7074183741643121</v>
      </c>
      <c r="AA23" s="18">
        <f>Design!$I$24*Z23*Design!$I$23</f>
        <v>4.6567596035626195</v>
      </c>
      <c r="AB23" s="18">
        <v>0</v>
      </c>
      <c r="AC23" s="18">
        <v>0</v>
      </c>
      <c r="AD23" s="18">
        <f>Design!$I$22</f>
        <v>10</v>
      </c>
      <c r="AE23" s="18">
        <f t="shared" si="13"/>
        <v>4.6567596035626195</v>
      </c>
      <c r="AF23" s="18">
        <f t="shared" si="14"/>
        <v>27</v>
      </c>
      <c r="AG23" s="18">
        <f t="shared" si="15"/>
        <v>4.6567596035626195</v>
      </c>
      <c r="AH23" s="18">
        <f t="shared" si="16"/>
        <v>37</v>
      </c>
      <c r="AI23" s="18">
        <v>0</v>
      </c>
      <c r="AJ23" s="18">
        <f t="shared" si="17"/>
        <v>7543.9505577714435</v>
      </c>
      <c r="AK23" s="18">
        <f t="shared" si="18"/>
        <v>-0.46567596035626196</v>
      </c>
      <c r="AL23" s="18">
        <f t="shared" si="19"/>
        <v>17.230010533181691</v>
      </c>
      <c r="AM23" s="18">
        <f>(Design!$N$68-AL23)/AK23</f>
        <v>31.631460043401436</v>
      </c>
      <c r="AN23" s="18">
        <v>0</v>
      </c>
      <c r="AO23" s="18">
        <v>0</v>
      </c>
      <c r="AP23" s="18">
        <f t="shared" si="20"/>
        <v>31.631460043401436</v>
      </c>
      <c r="AQ23" s="18">
        <f t="shared" si="21"/>
        <v>31.631460043401436</v>
      </c>
      <c r="AR23" s="18">
        <f>Design!$N$68</f>
        <v>2.5</v>
      </c>
      <c r="AS23" s="18">
        <f t="shared" si="22"/>
        <v>37</v>
      </c>
      <c r="AT23" s="18">
        <v>0</v>
      </c>
      <c r="AU23" s="18">
        <f t="shared" si="23"/>
        <v>2775</v>
      </c>
      <c r="AV23" s="19">
        <f t="shared" si="24"/>
        <v>4768.9505577714435</v>
      </c>
      <c r="AW23" s="68">
        <f t="shared" si="25"/>
        <v>27</v>
      </c>
      <c r="AX23" s="18">
        <f>'Ohio Intensities'!K23</f>
        <v>3.0972985003679949</v>
      </c>
      <c r="AY23" s="18">
        <f>Design!$I$24*AX23*Design!$I$23</f>
        <v>5.3273534206329547</v>
      </c>
      <c r="AZ23" s="18">
        <v>0</v>
      </c>
      <c r="BA23" s="18">
        <v>0</v>
      </c>
      <c r="BB23" s="18">
        <f>Design!$I$22</f>
        <v>10</v>
      </c>
      <c r="BC23" s="18">
        <f t="shared" si="26"/>
        <v>5.3273534206329547</v>
      </c>
      <c r="BD23" s="18">
        <f t="shared" si="27"/>
        <v>27</v>
      </c>
      <c r="BE23" s="18">
        <f t="shared" si="28"/>
        <v>5.3273534206329547</v>
      </c>
      <c r="BF23" s="18">
        <f t="shared" si="29"/>
        <v>37</v>
      </c>
      <c r="BG23" s="18">
        <v>0</v>
      </c>
      <c r="BH23" s="18">
        <f t="shared" si="30"/>
        <v>8630.3125414253864</v>
      </c>
      <c r="BI23" s="18">
        <f t="shared" si="31"/>
        <v>-0.53273534206329543</v>
      </c>
      <c r="BJ23" s="18">
        <f t="shared" si="32"/>
        <v>19.711207656341934</v>
      </c>
      <c r="BK23" s="18">
        <f>(Design!$N$69-BJ23)/BI23</f>
        <v>31.650251682267058</v>
      </c>
      <c r="BL23" s="18">
        <v>0</v>
      </c>
      <c r="BM23" s="18">
        <v>0</v>
      </c>
      <c r="BN23" s="18">
        <f t="shared" si="33"/>
        <v>31.650251682267058</v>
      </c>
      <c r="BO23" s="18">
        <f t="shared" si="34"/>
        <v>31.650251682267058</v>
      </c>
      <c r="BP23" s="18">
        <f>Design!$N$69</f>
        <v>2.85</v>
      </c>
      <c r="BQ23" s="18">
        <f t="shared" si="35"/>
        <v>37</v>
      </c>
      <c r="BR23" s="18">
        <v>0</v>
      </c>
      <c r="BS23" s="18">
        <f t="shared" si="36"/>
        <v>3163.5</v>
      </c>
      <c r="BT23" s="19">
        <f t="shared" si="37"/>
        <v>5466.8125414253864</v>
      </c>
      <c r="BU23" s="68">
        <f t="shared" si="38"/>
        <v>27</v>
      </c>
      <c r="BV23" s="18">
        <f>'Ohio Intensities'!O23</f>
        <v>3.585479411929358</v>
      </c>
      <c r="BW23" s="18">
        <f>Design!$I$24*BV23*Design!$I$23</f>
        <v>6.1670245885184993</v>
      </c>
      <c r="BX23" s="18">
        <v>0</v>
      </c>
      <c r="BY23" s="18">
        <v>0</v>
      </c>
      <c r="BZ23" s="18">
        <f>Design!$I$22</f>
        <v>10</v>
      </c>
      <c r="CA23" s="18">
        <f t="shared" si="39"/>
        <v>6.1670245885184993</v>
      </c>
      <c r="CB23" s="18">
        <f t="shared" si="40"/>
        <v>27</v>
      </c>
      <c r="CC23" s="18">
        <f t="shared" si="41"/>
        <v>6.1670245885184993</v>
      </c>
      <c r="CD23" s="18">
        <f t="shared" si="42"/>
        <v>37</v>
      </c>
      <c r="CE23" s="18">
        <v>0</v>
      </c>
      <c r="CF23" s="18">
        <f t="shared" si="43"/>
        <v>9990.5798333999701</v>
      </c>
      <c r="CG23" s="18">
        <f t="shared" si="44"/>
        <v>-0.61670245885184993</v>
      </c>
      <c r="CH23" s="18">
        <f t="shared" si="45"/>
        <v>22.817990977518448</v>
      </c>
      <c r="CI23" s="18">
        <f>(Design!$N$70-CH23)/CG23</f>
        <v>32.37864660811308</v>
      </c>
      <c r="CJ23" s="18">
        <v>0</v>
      </c>
      <c r="CK23" s="18">
        <v>0</v>
      </c>
      <c r="CL23" s="18">
        <f t="shared" si="46"/>
        <v>32.37864660811308</v>
      </c>
      <c r="CM23" s="18">
        <f t="shared" si="47"/>
        <v>32.37864660811308</v>
      </c>
      <c r="CN23" s="18">
        <f>Design!$N$70</f>
        <v>2.85</v>
      </c>
      <c r="CO23" s="18">
        <f t="shared" si="48"/>
        <v>37</v>
      </c>
      <c r="CP23" s="18">
        <v>0</v>
      </c>
      <c r="CQ23" s="18">
        <f t="shared" si="49"/>
        <v>3163.5</v>
      </c>
      <c r="CR23" s="19">
        <f t="shared" si="50"/>
        <v>6827.0798333999701</v>
      </c>
      <c r="CS23" s="68">
        <f t="shared" si="51"/>
        <v>27</v>
      </c>
      <c r="CT23" s="18">
        <f>'Ohio Intensities'!S23</f>
        <v>3.910905281125491</v>
      </c>
      <c r="CU23" s="18">
        <f>Design!$I$24*CT23*Design!$I$23</f>
        <v>6.7267570835358486</v>
      </c>
      <c r="CV23" s="18">
        <v>0</v>
      </c>
      <c r="CW23" s="18">
        <v>0</v>
      </c>
      <c r="CX23" s="18">
        <f>Design!$I$22</f>
        <v>10</v>
      </c>
      <c r="CY23" s="18">
        <f t="shared" si="52"/>
        <v>6.7267570835358486</v>
      </c>
      <c r="CZ23" s="18">
        <f t="shared" si="53"/>
        <v>27</v>
      </c>
      <c r="DA23" s="18">
        <f t="shared" si="54"/>
        <v>6.7267570835358486</v>
      </c>
      <c r="DB23" s="18">
        <f t="shared" si="55"/>
        <v>37</v>
      </c>
      <c r="DC23" s="18">
        <v>0</v>
      </c>
      <c r="DD23" s="18">
        <f t="shared" si="56"/>
        <v>10897.346475328073</v>
      </c>
      <c r="DE23" s="18">
        <f t="shared" si="57"/>
        <v>-0.67267570835358481</v>
      </c>
      <c r="DF23" s="18">
        <f t="shared" si="58"/>
        <v>24.889001209082636</v>
      </c>
      <c r="DG23" s="18">
        <f>(Design!$N$71-DF23)/DE23</f>
        <v>32.763188763013972</v>
      </c>
      <c r="DH23" s="18">
        <v>0</v>
      </c>
      <c r="DI23" s="18">
        <v>0</v>
      </c>
      <c r="DJ23" s="18">
        <f t="shared" si="59"/>
        <v>32.763188763013972</v>
      </c>
      <c r="DK23" s="18">
        <f t="shared" si="60"/>
        <v>32.763188763013972</v>
      </c>
      <c r="DL23" s="18">
        <f>Design!$N$71</f>
        <v>2.85</v>
      </c>
      <c r="DM23" s="18">
        <f t="shared" si="61"/>
        <v>37</v>
      </c>
      <c r="DN23" s="18">
        <v>0</v>
      </c>
      <c r="DO23" s="18">
        <f t="shared" si="62"/>
        <v>3163.5</v>
      </c>
      <c r="DP23" s="19">
        <f t="shared" si="63"/>
        <v>7733.8464753280732</v>
      </c>
      <c r="DQ23" s="68">
        <f t="shared" si="64"/>
        <v>27</v>
      </c>
      <c r="DR23" s="18">
        <f>'Ohio Intensities'!W23</f>
        <v>4.3273068838576432</v>
      </c>
      <c r="DS23" s="18">
        <f>Design!$I$24*DR23*Design!$I$23</f>
        <v>7.4429678402351511</v>
      </c>
      <c r="DT23" s="18">
        <v>0</v>
      </c>
      <c r="DU23" s="18">
        <v>0</v>
      </c>
      <c r="DV23" s="18">
        <f>Design!$I$22</f>
        <v>10</v>
      </c>
      <c r="DW23" s="18">
        <f t="shared" si="65"/>
        <v>7.4429678402351511</v>
      </c>
      <c r="DX23" s="18">
        <f t="shared" si="66"/>
        <v>27</v>
      </c>
      <c r="DY23" s="18">
        <f t="shared" si="67"/>
        <v>7.4429678402351511</v>
      </c>
      <c r="DZ23" s="18">
        <f t="shared" si="68"/>
        <v>37</v>
      </c>
      <c r="EA23" s="18">
        <v>0</v>
      </c>
      <c r="EB23" s="18">
        <f t="shared" si="69"/>
        <v>12057.607901180945</v>
      </c>
      <c r="EC23" s="18">
        <f t="shared" si="70"/>
        <v>-0.74429678402351507</v>
      </c>
      <c r="ED23" s="18">
        <f t="shared" si="71"/>
        <v>27.53898100887006</v>
      </c>
      <c r="EE23" s="18">
        <f>(Design!$N$72-ED23)/EC23</f>
        <v>33.170882286238715</v>
      </c>
      <c r="EF23" s="18">
        <v>0</v>
      </c>
      <c r="EG23" s="18">
        <v>0</v>
      </c>
      <c r="EH23" s="18">
        <f t="shared" si="72"/>
        <v>33.170882286238715</v>
      </c>
      <c r="EI23" s="18">
        <f t="shared" si="73"/>
        <v>33.170882286238715</v>
      </c>
      <c r="EJ23" s="18">
        <f>Design!$N$72</f>
        <v>2.85</v>
      </c>
      <c r="EK23" s="18">
        <f t="shared" si="74"/>
        <v>37</v>
      </c>
      <c r="EL23" s="18">
        <v>0</v>
      </c>
      <c r="EM23" s="18">
        <f t="shared" si="75"/>
        <v>3163.5</v>
      </c>
      <c r="EN23" s="19">
        <f t="shared" si="76"/>
        <v>8894.1079011809452</v>
      </c>
      <c r="EO23" s="19">
        <f t="shared" si="77"/>
        <v>27</v>
      </c>
    </row>
    <row r="24" spans="1:145" x14ac:dyDescent="0.25">
      <c r="A24" s="68">
        <f t="shared" si="78"/>
        <v>28</v>
      </c>
      <c r="B24" s="18">
        <f>'Ohio Intensities'!C24</f>
        <v>2.1579348015364843</v>
      </c>
      <c r="C24" s="18">
        <f>Design!$I$24*B24*Design!$I$23</f>
        <v>3.7116478586427553</v>
      </c>
      <c r="D24" s="18">
        <v>0</v>
      </c>
      <c r="E24" s="18">
        <v>0</v>
      </c>
      <c r="F24" s="18">
        <f>Design!$I$22</f>
        <v>10</v>
      </c>
      <c r="G24" s="18">
        <f t="shared" si="0"/>
        <v>3.7116478586427553</v>
      </c>
      <c r="H24" s="18">
        <f t="shared" si="1"/>
        <v>28</v>
      </c>
      <c r="I24" s="18">
        <f t="shared" si="2"/>
        <v>3.7116478586427553</v>
      </c>
      <c r="J24" s="18">
        <f t="shared" si="3"/>
        <v>38</v>
      </c>
      <c r="K24" s="18">
        <v>0</v>
      </c>
      <c r="L24" s="18">
        <f t="shared" si="4"/>
        <v>6235.5684025198289</v>
      </c>
      <c r="M24" s="18">
        <f t="shared" si="5"/>
        <v>-0.37116478586427554</v>
      </c>
      <c r="N24" s="18">
        <f t="shared" si="6"/>
        <v>14.104261862842471</v>
      </c>
      <c r="O24" s="18">
        <f>(Design!$N$67-N24)/M24</f>
        <v>32.476846732034467</v>
      </c>
      <c r="P24" s="18">
        <v>0</v>
      </c>
      <c r="Q24" s="18">
        <v>0</v>
      </c>
      <c r="R24" s="18">
        <f t="shared" si="7"/>
        <v>32.476846732034467</v>
      </c>
      <c r="S24" s="18">
        <f t="shared" si="8"/>
        <v>32.476846732034467</v>
      </c>
      <c r="T24" s="18">
        <f>Design!$N$67</f>
        <v>2.0499999999999998</v>
      </c>
      <c r="U24" s="18">
        <f t="shared" si="9"/>
        <v>38</v>
      </c>
      <c r="V24" s="18">
        <v>0</v>
      </c>
      <c r="W24" s="18">
        <f t="shared" si="10"/>
        <v>2336.9999999999995</v>
      </c>
      <c r="X24" s="19">
        <f t="shared" si="11"/>
        <v>3898.5684025198293</v>
      </c>
      <c r="Y24" s="68">
        <f t="shared" si="12"/>
        <v>28</v>
      </c>
      <c r="Z24" s="18">
        <f>'Ohio Intensities'!G24</f>
        <v>2.6469692357147081</v>
      </c>
      <c r="AA24" s="18">
        <f>Design!$I$24*Z24*Design!$I$23</f>
        <v>4.5527870854293004</v>
      </c>
      <c r="AB24" s="18">
        <v>0</v>
      </c>
      <c r="AC24" s="18">
        <v>0</v>
      </c>
      <c r="AD24" s="18">
        <f>Design!$I$22</f>
        <v>10</v>
      </c>
      <c r="AE24" s="18">
        <f t="shared" si="13"/>
        <v>4.5527870854293004</v>
      </c>
      <c r="AF24" s="18">
        <f t="shared" si="14"/>
        <v>28</v>
      </c>
      <c r="AG24" s="18">
        <f t="shared" si="15"/>
        <v>4.5527870854293004</v>
      </c>
      <c r="AH24" s="18">
        <f t="shared" si="16"/>
        <v>38</v>
      </c>
      <c r="AI24" s="18">
        <v>0</v>
      </c>
      <c r="AJ24" s="18">
        <f t="shared" si="17"/>
        <v>7648.6823035212255</v>
      </c>
      <c r="AK24" s="18">
        <f t="shared" si="18"/>
        <v>-0.45527870854293007</v>
      </c>
      <c r="AL24" s="18">
        <f t="shared" si="19"/>
        <v>17.300590924631344</v>
      </c>
      <c r="AM24" s="18">
        <f>(Design!$N$68-AL24)/AK24</f>
        <v>32.508858083873555</v>
      </c>
      <c r="AN24" s="18">
        <v>0</v>
      </c>
      <c r="AO24" s="18">
        <v>0</v>
      </c>
      <c r="AP24" s="18">
        <f t="shared" si="20"/>
        <v>32.508858083873555</v>
      </c>
      <c r="AQ24" s="18">
        <f t="shared" si="21"/>
        <v>32.508858083873555</v>
      </c>
      <c r="AR24" s="18">
        <f>Design!$N$68</f>
        <v>2.5</v>
      </c>
      <c r="AS24" s="18">
        <f t="shared" si="22"/>
        <v>38</v>
      </c>
      <c r="AT24" s="18">
        <v>0</v>
      </c>
      <c r="AU24" s="18">
        <f t="shared" si="23"/>
        <v>2850</v>
      </c>
      <c r="AV24" s="19">
        <f t="shared" si="24"/>
        <v>4798.6823035212255</v>
      </c>
      <c r="AW24" s="68">
        <f t="shared" si="25"/>
        <v>28</v>
      </c>
      <c r="AX24" s="18">
        <f>'Ohio Intensities'!K24</f>
        <v>3.0303587497554529</v>
      </c>
      <c r="AY24" s="18">
        <f>Design!$I$24*AX24*Design!$I$23</f>
        <v>5.2122170495793823</v>
      </c>
      <c r="AZ24" s="18">
        <v>0</v>
      </c>
      <c r="BA24" s="18">
        <v>0</v>
      </c>
      <c r="BB24" s="18">
        <f>Design!$I$22</f>
        <v>10</v>
      </c>
      <c r="BC24" s="18">
        <f t="shared" si="26"/>
        <v>5.2122170495793823</v>
      </c>
      <c r="BD24" s="18">
        <f t="shared" si="27"/>
        <v>28</v>
      </c>
      <c r="BE24" s="18">
        <f t="shared" si="28"/>
        <v>5.2122170495793823</v>
      </c>
      <c r="BF24" s="18">
        <f t="shared" si="29"/>
        <v>38</v>
      </c>
      <c r="BG24" s="18">
        <v>0</v>
      </c>
      <c r="BH24" s="18">
        <f t="shared" si="30"/>
        <v>8756.5246432933618</v>
      </c>
      <c r="BI24" s="18">
        <f t="shared" si="31"/>
        <v>-0.52122170495793818</v>
      </c>
      <c r="BJ24" s="18">
        <f t="shared" si="32"/>
        <v>19.806424788401653</v>
      </c>
      <c r="BK24" s="18">
        <f>(Design!$N$69-BJ24)/BI24</f>
        <v>32.532077285173706</v>
      </c>
      <c r="BL24" s="18">
        <v>0</v>
      </c>
      <c r="BM24" s="18">
        <v>0</v>
      </c>
      <c r="BN24" s="18">
        <f t="shared" si="33"/>
        <v>32.532077285173706</v>
      </c>
      <c r="BO24" s="18">
        <f t="shared" si="34"/>
        <v>32.532077285173706</v>
      </c>
      <c r="BP24" s="18">
        <f>Design!$N$69</f>
        <v>2.85</v>
      </c>
      <c r="BQ24" s="18">
        <f t="shared" si="35"/>
        <v>38</v>
      </c>
      <c r="BR24" s="18">
        <v>0</v>
      </c>
      <c r="BS24" s="18">
        <f t="shared" si="36"/>
        <v>3249</v>
      </c>
      <c r="BT24" s="19">
        <f t="shared" si="37"/>
        <v>5507.5246432933618</v>
      </c>
      <c r="BU24" s="68">
        <f t="shared" si="38"/>
        <v>28</v>
      </c>
      <c r="BV24" s="18">
        <f>'Ohio Intensities'!O24</f>
        <v>3.5106543978594345</v>
      </c>
      <c r="BW24" s="18">
        <f>Design!$I$24*BV24*Design!$I$23</f>
        <v>6.0383255643182308</v>
      </c>
      <c r="BX24" s="18">
        <v>0</v>
      </c>
      <c r="BY24" s="18">
        <v>0</v>
      </c>
      <c r="BZ24" s="18">
        <f>Design!$I$22</f>
        <v>10</v>
      </c>
      <c r="CA24" s="18">
        <f t="shared" si="39"/>
        <v>6.0383255643182308</v>
      </c>
      <c r="CB24" s="18">
        <f t="shared" si="40"/>
        <v>28</v>
      </c>
      <c r="CC24" s="18">
        <f t="shared" si="41"/>
        <v>6.0383255643182308</v>
      </c>
      <c r="CD24" s="18">
        <f t="shared" si="42"/>
        <v>38</v>
      </c>
      <c r="CE24" s="18">
        <v>0</v>
      </c>
      <c r="CF24" s="18">
        <f t="shared" si="43"/>
        <v>10144.386948054627</v>
      </c>
      <c r="CG24" s="18">
        <f t="shared" si="44"/>
        <v>-0.6038325564318231</v>
      </c>
      <c r="CH24" s="18">
        <f t="shared" si="45"/>
        <v>22.945637144409279</v>
      </c>
      <c r="CI24" s="18">
        <f>(Design!$N$70-CH24)/CG24</f>
        <v>33.280148495401995</v>
      </c>
      <c r="CJ24" s="18">
        <v>0</v>
      </c>
      <c r="CK24" s="18">
        <v>0</v>
      </c>
      <c r="CL24" s="18">
        <f t="shared" si="46"/>
        <v>33.280148495401995</v>
      </c>
      <c r="CM24" s="18">
        <f t="shared" si="47"/>
        <v>33.280148495401995</v>
      </c>
      <c r="CN24" s="18">
        <f>Design!$N$70</f>
        <v>2.85</v>
      </c>
      <c r="CO24" s="18">
        <f t="shared" si="48"/>
        <v>38</v>
      </c>
      <c r="CP24" s="18">
        <v>0</v>
      </c>
      <c r="CQ24" s="18">
        <f t="shared" si="49"/>
        <v>3249.0000000000005</v>
      </c>
      <c r="CR24" s="19">
        <f t="shared" si="50"/>
        <v>6895.3869480546273</v>
      </c>
      <c r="CS24" s="68">
        <f t="shared" si="51"/>
        <v>28</v>
      </c>
      <c r="CT24" s="18">
        <f>'Ohio Intensities'!S24</f>
        <v>3.830291752684035</v>
      </c>
      <c r="CU24" s="18">
        <f>Design!$I$24*CT24*Design!$I$23</f>
        <v>6.588101814616544</v>
      </c>
      <c r="CV24" s="18">
        <v>0</v>
      </c>
      <c r="CW24" s="18">
        <v>0</v>
      </c>
      <c r="CX24" s="18">
        <f>Design!$I$22</f>
        <v>10</v>
      </c>
      <c r="CY24" s="18">
        <f t="shared" si="52"/>
        <v>6.588101814616544</v>
      </c>
      <c r="CZ24" s="18">
        <f t="shared" si="53"/>
        <v>28</v>
      </c>
      <c r="DA24" s="18">
        <f t="shared" si="54"/>
        <v>6.588101814616544</v>
      </c>
      <c r="DB24" s="18">
        <f t="shared" si="55"/>
        <v>38</v>
      </c>
      <c r="DC24" s="18">
        <v>0</v>
      </c>
      <c r="DD24" s="18">
        <f t="shared" si="56"/>
        <v>11068.011048555794</v>
      </c>
      <c r="DE24" s="18">
        <f t="shared" si="57"/>
        <v>-0.65881018146165438</v>
      </c>
      <c r="DF24" s="18">
        <f t="shared" si="58"/>
        <v>25.034786895542865</v>
      </c>
      <c r="DG24" s="18">
        <f>(Design!$N$71-DF24)/DE24</f>
        <v>33.674019497274749</v>
      </c>
      <c r="DH24" s="18">
        <v>0</v>
      </c>
      <c r="DI24" s="18">
        <v>0</v>
      </c>
      <c r="DJ24" s="18">
        <f t="shared" si="59"/>
        <v>33.674019497274749</v>
      </c>
      <c r="DK24" s="18">
        <f t="shared" si="60"/>
        <v>33.674019497274749</v>
      </c>
      <c r="DL24" s="18">
        <f>Design!$N$71</f>
        <v>2.85</v>
      </c>
      <c r="DM24" s="18">
        <f t="shared" si="61"/>
        <v>38</v>
      </c>
      <c r="DN24" s="18">
        <v>0</v>
      </c>
      <c r="DO24" s="18">
        <f t="shared" si="62"/>
        <v>3249</v>
      </c>
      <c r="DP24" s="19">
        <f t="shared" si="63"/>
        <v>7819.0110485557943</v>
      </c>
      <c r="DQ24" s="68">
        <f t="shared" si="64"/>
        <v>28</v>
      </c>
      <c r="DR24" s="18">
        <f>'Ohio Intensities'!W24</f>
        <v>4.2425531581099225</v>
      </c>
      <c r="DS24" s="18">
        <f>Design!$I$24*DR24*Design!$I$23</f>
        <v>7.2971914319490709</v>
      </c>
      <c r="DT24" s="18">
        <v>0</v>
      </c>
      <c r="DU24" s="18">
        <v>0</v>
      </c>
      <c r="DV24" s="18">
        <f>Design!$I$22</f>
        <v>10</v>
      </c>
      <c r="DW24" s="18">
        <f t="shared" si="65"/>
        <v>7.2971914319490709</v>
      </c>
      <c r="DX24" s="18">
        <f t="shared" si="66"/>
        <v>28</v>
      </c>
      <c r="DY24" s="18">
        <f t="shared" si="67"/>
        <v>7.2971914319490709</v>
      </c>
      <c r="DZ24" s="18">
        <f t="shared" si="68"/>
        <v>38</v>
      </c>
      <c r="EA24" s="18">
        <v>0</v>
      </c>
      <c r="EB24" s="18">
        <f t="shared" si="69"/>
        <v>12259.281605674438</v>
      </c>
      <c r="EC24" s="18">
        <f t="shared" si="70"/>
        <v>-0.72971914319490705</v>
      </c>
      <c r="ED24" s="18">
        <f t="shared" si="71"/>
        <v>27.729327441406468</v>
      </c>
      <c r="EE24" s="18">
        <f>(Design!$N$72-ED24)/EC24</f>
        <v>34.094387783878148</v>
      </c>
      <c r="EF24" s="18">
        <v>0</v>
      </c>
      <c r="EG24" s="18">
        <v>0</v>
      </c>
      <c r="EH24" s="18">
        <f t="shared" si="72"/>
        <v>34.094387783878148</v>
      </c>
      <c r="EI24" s="18">
        <f t="shared" si="73"/>
        <v>34.094387783878148</v>
      </c>
      <c r="EJ24" s="18">
        <f>Design!$N$72</f>
        <v>2.85</v>
      </c>
      <c r="EK24" s="18">
        <f t="shared" si="74"/>
        <v>38</v>
      </c>
      <c r="EL24" s="18">
        <v>0</v>
      </c>
      <c r="EM24" s="18">
        <f t="shared" si="75"/>
        <v>3249</v>
      </c>
      <c r="EN24" s="19">
        <f t="shared" si="76"/>
        <v>9010.2816056744377</v>
      </c>
      <c r="EO24" s="19">
        <f t="shared" si="77"/>
        <v>28</v>
      </c>
    </row>
    <row r="25" spans="1:145" x14ac:dyDescent="0.25">
      <c r="A25" s="68">
        <f t="shared" si="78"/>
        <v>29</v>
      </c>
      <c r="B25" s="18">
        <f>'Ohio Intensities'!C25</f>
        <v>2.1090626976867259</v>
      </c>
      <c r="C25" s="18">
        <f>Design!$I$24*B25*Design!$I$23</f>
        <v>3.627587840021171</v>
      </c>
      <c r="D25" s="18">
        <v>0</v>
      </c>
      <c r="E25" s="18">
        <v>0</v>
      </c>
      <c r="F25" s="18">
        <f>Design!$I$22</f>
        <v>10</v>
      </c>
      <c r="G25" s="18">
        <f t="shared" si="0"/>
        <v>3.627587840021171</v>
      </c>
      <c r="H25" s="18">
        <f t="shared" si="1"/>
        <v>29</v>
      </c>
      <c r="I25" s="18">
        <f t="shared" si="2"/>
        <v>3.627587840021171</v>
      </c>
      <c r="J25" s="18">
        <f t="shared" si="3"/>
        <v>39</v>
      </c>
      <c r="K25" s="18">
        <v>0</v>
      </c>
      <c r="L25" s="18">
        <f t="shared" si="4"/>
        <v>6312.0028416368368</v>
      </c>
      <c r="M25" s="18">
        <f t="shared" si="5"/>
        <v>-0.36275878400211709</v>
      </c>
      <c r="N25" s="18">
        <f t="shared" si="6"/>
        <v>14.147592576082566</v>
      </c>
      <c r="O25" s="18">
        <f>(Design!$N$67-N25)/M25</f>
        <v>33.348861859708855</v>
      </c>
      <c r="P25" s="18">
        <v>0</v>
      </c>
      <c r="Q25" s="18">
        <v>0</v>
      </c>
      <c r="R25" s="18">
        <f t="shared" si="7"/>
        <v>33.348861859708855</v>
      </c>
      <c r="S25" s="18">
        <f t="shared" si="8"/>
        <v>33.348861859708855</v>
      </c>
      <c r="T25" s="18">
        <f>Design!$N$67</f>
        <v>2.0499999999999998</v>
      </c>
      <c r="U25" s="18">
        <f t="shared" si="9"/>
        <v>39</v>
      </c>
      <c r="V25" s="18">
        <v>0</v>
      </c>
      <c r="W25" s="18">
        <f t="shared" si="10"/>
        <v>2398.4999999999995</v>
      </c>
      <c r="X25" s="19">
        <f t="shared" si="11"/>
        <v>3913.5028416368373</v>
      </c>
      <c r="Y25" s="68">
        <f t="shared" si="12"/>
        <v>29</v>
      </c>
      <c r="Z25" s="18">
        <f>'Ohio Intensities'!G25</f>
        <v>2.589368685920455</v>
      </c>
      <c r="AA25" s="18">
        <f>Design!$I$24*Z25*Design!$I$23</f>
        <v>4.4537141397831856</v>
      </c>
      <c r="AB25" s="18">
        <v>0</v>
      </c>
      <c r="AC25" s="18">
        <v>0</v>
      </c>
      <c r="AD25" s="18">
        <f>Design!$I$22</f>
        <v>10</v>
      </c>
      <c r="AE25" s="18">
        <f t="shared" si="13"/>
        <v>4.4537141397831856</v>
      </c>
      <c r="AF25" s="18">
        <f t="shared" si="14"/>
        <v>29</v>
      </c>
      <c r="AG25" s="18">
        <f t="shared" si="15"/>
        <v>4.4537141397831856</v>
      </c>
      <c r="AH25" s="18">
        <f t="shared" si="16"/>
        <v>39</v>
      </c>
      <c r="AI25" s="18">
        <v>0</v>
      </c>
      <c r="AJ25" s="18">
        <f t="shared" si="17"/>
        <v>7749.4626032227443</v>
      </c>
      <c r="AK25" s="18">
        <f t="shared" si="18"/>
        <v>-0.44537141397831859</v>
      </c>
      <c r="AL25" s="18">
        <f t="shared" si="19"/>
        <v>17.369485145154425</v>
      </c>
      <c r="AM25" s="18">
        <f>(Design!$N$68-AL25)/AK25</f>
        <v>33.386707539964149</v>
      </c>
      <c r="AN25" s="18">
        <v>0</v>
      </c>
      <c r="AO25" s="18">
        <v>0</v>
      </c>
      <c r="AP25" s="18">
        <f t="shared" si="20"/>
        <v>33.386707539964149</v>
      </c>
      <c r="AQ25" s="18">
        <f t="shared" si="21"/>
        <v>33.386707539964149</v>
      </c>
      <c r="AR25" s="18">
        <f>Design!$N$68</f>
        <v>2.5</v>
      </c>
      <c r="AS25" s="18">
        <f t="shared" si="22"/>
        <v>39</v>
      </c>
      <c r="AT25" s="18">
        <v>0</v>
      </c>
      <c r="AU25" s="18">
        <f t="shared" si="23"/>
        <v>2925</v>
      </c>
      <c r="AV25" s="19">
        <f t="shared" si="24"/>
        <v>4824.4626032227443</v>
      </c>
      <c r="AW25" s="68">
        <f t="shared" si="25"/>
        <v>29</v>
      </c>
      <c r="AX25" s="18">
        <f>'Ohio Intensities'!K25</f>
        <v>2.9664658272732072</v>
      </c>
      <c r="AY25" s="18">
        <f>Design!$I$24*AX25*Design!$I$23</f>
        <v>5.1023212229099197</v>
      </c>
      <c r="AZ25" s="18">
        <v>0</v>
      </c>
      <c r="BA25" s="18">
        <v>0</v>
      </c>
      <c r="BB25" s="18">
        <f>Design!$I$22</f>
        <v>10</v>
      </c>
      <c r="BC25" s="18">
        <f t="shared" si="26"/>
        <v>5.1023212229099197</v>
      </c>
      <c r="BD25" s="18">
        <f t="shared" si="27"/>
        <v>29</v>
      </c>
      <c r="BE25" s="18">
        <f t="shared" si="28"/>
        <v>5.1023212229099197</v>
      </c>
      <c r="BF25" s="18">
        <f t="shared" si="29"/>
        <v>39</v>
      </c>
      <c r="BG25" s="18">
        <v>0</v>
      </c>
      <c r="BH25" s="18">
        <f t="shared" si="30"/>
        <v>8878.0389278632611</v>
      </c>
      <c r="BI25" s="18">
        <f t="shared" si="31"/>
        <v>-0.51023212229099202</v>
      </c>
      <c r="BJ25" s="18">
        <f t="shared" si="32"/>
        <v>19.899052769348689</v>
      </c>
      <c r="BK25" s="18">
        <f>(Design!$N$69-BJ25)/BI25</f>
        <v>33.414306987958298</v>
      </c>
      <c r="BL25" s="18">
        <v>0</v>
      </c>
      <c r="BM25" s="18">
        <v>0</v>
      </c>
      <c r="BN25" s="18">
        <f t="shared" si="33"/>
        <v>33.414306987958298</v>
      </c>
      <c r="BO25" s="18">
        <f t="shared" si="34"/>
        <v>33.414306987958298</v>
      </c>
      <c r="BP25" s="18">
        <f>Design!$N$69</f>
        <v>2.85</v>
      </c>
      <c r="BQ25" s="18">
        <f t="shared" si="35"/>
        <v>39</v>
      </c>
      <c r="BR25" s="18">
        <v>0</v>
      </c>
      <c r="BS25" s="18">
        <f t="shared" si="36"/>
        <v>3334.5</v>
      </c>
      <c r="BT25" s="19">
        <f t="shared" si="37"/>
        <v>5543.5389278632611</v>
      </c>
      <c r="BU25" s="68">
        <f t="shared" si="38"/>
        <v>29</v>
      </c>
      <c r="BV25" s="18">
        <f>'Ohio Intensities'!O25</f>
        <v>3.4391815169263893</v>
      </c>
      <c r="BW25" s="18">
        <f>Design!$I$24*BV25*Design!$I$23</f>
        <v>5.915392209113393</v>
      </c>
      <c r="BX25" s="18">
        <v>0</v>
      </c>
      <c r="BY25" s="18">
        <v>0</v>
      </c>
      <c r="BZ25" s="18">
        <f>Design!$I$22</f>
        <v>10</v>
      </c>
      <c r="CA25" s="18">
        <f t="shared" si="39"/>
        <v>5.915392209113393</v>
      </c>
      <c r="CB25" s="18">
        <f t="shared" si="40"/>
        <v>29</v>
      </c>
      <c r="CC25" s="18">
        <f t="shared" si="41"/>
        <v>5.915392209113393</v>
      </c>
      <c r="CD25" s="18">
        <f t="shared" si="42"/>
        <v>39</v>
      </c>
      <c r="CE25" s="18">
        <v>0</v>
      </c>
      <c r="CF25" s="18">
        <f t="shared" si="43"/>
        <v>10292.782443857304</v>
      </c>
      <c r="CG25" s="18">
        <f t="shared" si="44"/>
        <v>-0.59153922091133926</v>
      </c>
      <c r="CH25" s="18">
        <f t="shared" si="45"/>
        <v>23.070029615542232</v>
      </c>
      <c r="CI25" s="18">
        <f>(Design!$N$70-CH25)/CG25</f>
        <v>34.182060801295265</v>
      </c>
      <c r="CJ25" s="18">
        <v>0</v>
      </c>
      <c r="CK25" s="18">
        <v>0</v>
      </c>
      <c r="CL25" s="18">
        <f t="shared" si="46"/>
        <v>34.182060801295265</v>
      </c>
      <c r="CM25" s="18">
        <f t="shared" si="47"/>
        <v>34.182060801295265</v>
      </c>
      <c r="CN25" s="18">
        <f>Design!$N$70</f>
        <v>2.85</v>
      </c>
      <c r="CO25" s="18">
        <f t="shared" si="48"/>
        <v>39</v>
      </c>
      <c r="CP25" s="18">
        <v>0</v>
      </c>
      <c r="CQ25" s="18">
        <f t="shared" si="49"/>
        <v>3334.5</v>
      </c>
      <c r="CR25" s="19">
        <f t="shared" si="50"/>
        <v>6958.2824438573043</v>
      </c>
      <c r="CS25" s="68">
        <f t="shared" si="51"/>
        <v>29</v>
      </c>
      <c r="CT25" s="18">
        <f>'Ohio Intensities'!S25</f>
        <v>3.7533700673957138</v>
      </c>
      <c r="CU25" s="18">
        <f>Design!$I$24*CT25*Design!$I$23</f>
        <v>6.4557965159206319</v>
      </c>
      <c r="CV25" s="18">
        <v>0</v>
      </c>
      <c r="CW25" s="18">
        <v>0</v>
      </c>
      <c r="CX25" s="18">
        <f>Design!$I$22</f>
        <v>10</v>
      </c>
      <c r="CY25" s="18">
        <f t="shared" si="52"/>
        <v>6.4557965159206319</v>
      </c>
      <c r="CZ25" s="18">
        <f t="shared" si="53"/>
        <v>29</v>
      </c>
      <c r="DA25" s="18">
        <f t="shared" si="54"/>
        <v>6.4557965159206319</v>
      </c>
      <c r="DB25" s="18">
        <f t="shared" si="55"/>
        <v>39</v>
      </c>
      <c r="DC25" s="18">
        <v>0</v>
      </c>
      <c r="DD25" s="18">
        <f t="shared" si="56"/>
        <v>11233.085937701901</v>
      </c>
      <c r="DE25" s="18">
        <f t="shared" si="57"/>
        <v>-0.64557965159206321</v>
      </c>
      <c r="DF25" s="18">
        <f t="shared" si="58"/>
        <v>25.177606412090466</v>
      </c>
      <c r="DG25" s="18">
        <f>(Design!$N$71-DF25)/DE25</f>
        <v>34.585362715550872</v>
      </c>
      <c r="DH25" s="18">
        <v>0</v>
      </c>
      <c r="DI25" s="18">
        <v>0</v>
      </c>
      <c r="DJ25" s="18">
        <f t="shared" si="59"/>
        <v>34.585362715550872</v>
      </c>
      <c r="DK25" s="18">
        <f t="shared" si="60"/>
        <v>34.585362715550872</v>
      </c>
      <c r="DL25" s="18">
        <f>Design!$N$71</f>
        <v>2.85</v>
      </c>
      <c r="DM25" s="18">
        <f t="shared" si="61"/>
        <v>39</v>
      </c>
      <c r="DN25" s="18">
        <v>0</v>
      </c>
      <c r="DO25" s="18">
        <f t="shared" si="62"/>
        <v>3334.5</v>
      </c>
      <c r="DP25" s="19">
        <f t="shared" si="63"/>
        <v>7898.5859377019005</v>
      </c>
      <c r="DQ25" s="68">
        <f t="shared" si="64"/>
        <v>29</v>
      </c>
      <c r="DR25" s="18">
        <f>'Ohio Intensities'!W25</f>
        <v>4.1614307094452325</v>
      </c>
      <c r="DS25" s="18">
        <f>Design!$I$24*DR25*Design!$I$23</f>
        <v>7.1576608202458045</v>
      </c>
      <c r="DT25" s="18">
        <v>0</v>
      </c>
      <c r="DU25" s="18">
        <v>0</v>
      </c>
      <c r="DV25" s="18">
        <f>Design!$I$22</f>
        <v>10</v>
      </c>
      <c r="DW25" s="18">
        <f t="shared" si="65"/>
        <v>7.1576608202458045</v>
      </c>
      <c r="DX25" s="18">
        <f t="shared" si="66"/>
        <v>29</v>
      </c>
      <c r="DY25" s="18">
        <f t="shared" si="67"/>
        <v>7.1576608202458045</v>
      </c>
      <c r="DZ25" s="18">
        <f t="shared" si="68"/>
        <v>39</v>
      </c>
      <c r="EA25" s="18">
        <v>0</v>
      </c>
      <c r="EB25" s="18">
        <f t="shared" si="69"/>
        <v>12454.329827227699</v>
      </c>
      <c r="EC25" s="18">
        <f t="shared" si="70"/>
        <v>-0.71576608202458047</v>
      </c>
      <c r="ED25" s="18">
        <f t="shared" si="71"/>
        <v>27.914877198958639</v>
      </c>
      <c r="EE25" s="18">
        <f>(Design!$N$72-ED25)/EC25</f>
        <v>35.018252231317483</v>
      </c>
      <c r="EF25" s="18">
        <v>0</v>
      </c>
      <c r="EG25" s="18">
        <v>0</v>
      </c>
      <c r="EH25" s="18">
        <f t="shared" si="72"/>
        <v>35.018252231317483</v>
      </c>
      <c r="EI25" s="18">
        <f t="shared" si="73"/>
        <v>35.018252231317483</v>
      </c>
      <c r="EJ25" s="18">
        <f>Design!$N$72</f>
        <v>2.85</v>
      </c>
      <c r="EK25" s="18">
        <f t="shared" si="74"/>
        <v>39</v>
      </c>
      <c r="EL25" s="18">
        <v>0</v>
      </c>
      <c r="EM25" s="18">
        <f t="shared" si="75"/>
        <v>3334.5</v>
      </c>
      <c r="EN25" s="19">
        <f t="shared" si="76"/>
        <v>9119.8298272276988</v>
      </c>
      <c r="EO25" s="19">
        <f t="shared" si="77"/>
        <v>29</v>
      </c>
    </row>
    <row r="26" spans="1:145" x14ac:dyDescent="0.25">
      <c r="A26" s="68">
        <f t="shared" si="78"/>
        <v>30</v>
      </c>
      <c r="B26" s="18">
        <f>'Ohio Intensities'!C26</f>
        <v>2.0625244359033297</v>
      </c>
      <c r="C26" s="18">
        <f>Design!$I$24*B26*Design!$I$23</f>
        <v>3.5475420297537292</v>
      </c>
      <c r="D26" s="18">
        <v>0</v>
      </c>
      <c r="E26" s="18">
        <v>0</v>
      </c>
      <c r="F26" s="18">
        <f>Design!$I$22</f>
        <v>10</v>
      </c>
      <c r="G26" s="18">
        <f t="shared" si="0"/>
        <v>3.5475420297537292</v>
      </c>
      <c r="H26" s="18">
        <f t="shared" si="1"/>
        <v>30</v>
      </c>
      <c r="I26" s="18">
        <f t="shared" si="2"/>
        <v>3.5475420297537292</v>
      </c>
      <c r="J26" s="18">
        <f t="shared" si="3"/>
        <v>40</v>
      </c>
      <c r="K26" s="18">
        <v>0</v>
      </c>
      <c r="L26" s="18">
        <f t="shared" si="4"/>
        <v>6385.5756535567116</v>
      </c>
      <c r="M26" s="18">
        <f t="shared" si="5"/>
        <v>-0.35475420297537291</v>
      </c>
      <c r="N26" s="18">
        <f t="shared" si="6"/>
        <v>14.190168119014917</v>
      </c>
      <c r="O26" s="18">
        <f>(Design!$N$67-N26)/M26</f>
        <v>34.221351057136559</v>
      </c>
      <c r="P26" s="18">
        <v>0</v>
      </c>
      <c r="Q26" s="18">
        <v>0</v>
      </c>
      <c r="R26" s="18">
        <f t="shared" si="7"/>
        <v>34.221351057136559</v>
      </c>
      <c r="S26" s="18">
        <f t="shared" si="8"/>
        <v>34.221351057136559</v>
      </c>
      <c r="T26" s="18">
        <f>Design!$N$67</f>
        <v>2.0499999999999998</v>
      </c>
      <c r="U26" s="18">
        <f t="shared" si="9"/>
        <v>40</v>
      </c>
      <c r="V26" s="18">
        <v>0</v>
      </c>
      <c r="W26" s="18">
        <f t="shared" si="10"/>
        <v>2459.9999999999995</v>
      </c>
      <c r="X26" s="19">
        <f t="shared" si="11"/>
        <v>3925.575653556712</v>
      </c>
      <c r="Y26" s="68">
        <f t="shared" si="12"/>
        <v>30</v>
      </c>
      <c r="Z26" s="18">
        <f>'Ohio Intensities'!G26</f>
        <v>2.5344153470026614</v>
      </c>
      <c r="AA26" s="18">
        <f>Design!$I$24*Z26*Design!$I$23</f>
        <v>4.3591943968445799</v>
      </c>
      <c r="AB26" s="18">
        <v>0</v>
      </c>
      <c r="AC26" s="18">
        <v>0</v>
      </c>
      <c r="AD26" s="18">
        <f>Design!$I$22</f>
        <v>10</v>
      </c>
      <c r="AE26" s="18">
        <f t="shared" si="13"/>
        <v>4.3591943968445799</v>
      </c>
      <c r="AF26" s="18">
        <f t="shared" si="14"/>
        <v>30</v>
      </c>
      <c r="AG26" s="18">
        <f t="shared" si="15"/>
        <v>4.3591943968445799</v>
      </c>
      <c r="AH26" s="18">
        <f t="shared" si="16"/>
        <v>40</v>
      </c>
      <c r="AI26" s="18">
        <v>0</v>
      </c>
      <c r="AJ26" s="18">
        <f t="shared" si="17"/>
        <v>7846.5499143202433</v>
      </c>
      <c r="AK26" s="18">
        <f t="shared" si="18"/>
        <v>-0.43591943968445801</v>
      </c>
      <c r="AL26" s="18">
        <f t="shared" si="19"/>
        <v>17.43677758737832</v>
      </c>
      <c r="AM26" s="18">
        <f>(Design!$N$68-AL26)/AK26</f>
        <v>34.264995381234577</v>
      </c>
      <c r="AN26" s="18">
        <v>0</v>
      </c>
      <c r="AO26" s="18">
        <v>0</v>
      </c>
      <c r="AP26" s="18">
        <f t="shared" si="20"/>
        <v>34.264995381234577</v>
      </c>
      <c r="AQ26" s="18">
        <f t="shared" si="21"/>
        <v>34.264995381234577</v>
      </c>
      <c r="AR26" s="18">
        <f>Design!$N$68</f>
        <v>2.5</v>
      </c>
      <c r="AS26" s="18">
        <f t="shared" si="22"/>
        <v>40</v>
      </c>
      <c r="AT26" s="18">
        <v>0</v>
      </c>
      <c r="AU26" s="18">
        <f t="shared" si="23"/>
        <v>3000</v>
      </c>
      <c r="AV26" s="19">
        <f t="shared" si="24"/>
        <v>4846.5499143202433</v>
      </c>
      <c r="AW26" s="68">
        <f t="shared" si="25"/>
        <v>30</v>
      </c>
      <c r="AX26" s="18">
        <f>'Ohio Intensities'!K26</f>
        <v>2.9054116961092764</v>
      </c>
      <c r="AY26" s="18">
        <f>Design!$I$24*AX26*Design!$I$23</f>
        <v>4.9973081173079583</v>
      </c>
      <c r="AZ26" s="18">
        <v>0</v>
      </c>
      <c r="BA26" s="18">
        <v>0</v>
      </c>
      <c r="BB26" s="18">
        <f>Design!$I$22</f>
        <v>10</v>
      </c>
      <c r="BC26" s="18">
        <f t="shared" si="26"/>
        <v>4.9973081173079583</v>
      </c>
      <c r="BD26" s="18">
        <f t="shared" si="27"/>
        <v>30</v>
      </c>
      <c r="BE26" s="18">
        <f t="shared" si="28"/>
        <v>4.9973081173079583</v>
      </c>
      <c r="BF26" s="18">
        <f t="shared" si="29"/>
        <v>40</v>
      </c>
      <c r="BG26" s="18">
        <v>0</v>
      </c>
      <c r="BH26" s="18">
        <f t="shared" si="30"/>
        <v>8995.1546111543248</v>
      </c>
      <c r="BI26" s="18">
        <f t="shared" si="31"/>
        <v>-0.49973081173079581</v>
      </c>
      <c r="BJ26" s="18">
        <f t="shared" si="32"/>
        <v>19.989232469231833</v>
      </c>
      <c r="BK26" s="18">
        <f>(Design!$N$69-BJ26)/BI26</f>
        <v>34.296929600700125</v>
      </c>
      <c r="BL26" s="18">
        <v>0</v>
      </c>
      <c r="BM26" s="18">
        <v>0</v>
      </c>
      <c r="BN26" s="18">
        <f t="shared" si="33"/>
        <v>34.296929600700125</v>
      </c>
      <c r="BO26" s="18">
        <f t="shared" si="34"/>
        <v>34.296929600700125</v>
      </c>
      <c r="BP26" s="18">
        <f>Design!$N$69</f>
        <v>2.85</v>
      </c>
      <c r="BQ26" s="18">
        <f t="shared" si="35"/>
        <v>40</v>
      </c>
      <c r="BR26" s="18">
        <v>0</v>
      </c>
      <c r="BS26" s="18">
        <f t="shared" si="36"/>
        <v>3420</v>
      </c>
      <c r="BT26" s="19">
        <f t="shared" si="37"/>
        <v>5575.1546111543248</v>
      </c>
      <c r="BU26" s="68">
        <f t="shared" si="38"/>
        <v>30</v>
      </c>
      <c r="BV26" s="18">
        <f>'Ohio Intensities'!O26</f>
        <v>3.3708342022240481</v>
      </c>
      <c r="BW26" s="18">
        <f>Design!$I$24*BV26*Design!$I$23</f>
        <v>5.7978348278253664</v>
      </c>
      <c r="BX26" s="18">
        <v>0</v>
      </c>
      <c r="BY26" s="18">
        <v>0</v>
      </c>
      <c r="BZ26" s="18">
        <f>Design!$I$22</f>
        <v>10</v>
      </c>
      <c r="CA26" s="18">
        <f t="shared" si="39"/>
        <v>5.7978348278253664</v>
      </c>
      <c r="CB26" s="18">
        <f t="shared" si="40"/>
        <v>30</v>
      </c>
      <c r="CC26" s="18">
        <f t="shared" si="41"/>
        <v>5.7978348278253664</v>
      </c>
      <c r="CD26" s="18">
        <f t="shared" si="42"/>
        <v>40</v>
      </c>
      <c r="CE26" s="18">
        <v>0</v>
      </c>
      <c r="CF26" s="18">
        <f t="shared" si="43"/>
        <v>10436.102690085658</v>
      </c>
      <c r="CG26" s="18">
        <f t="shared" si="44"/>
        <v>-0.57978348278253666</v>
      </c>
      <c r="CH26" s="18">
        <f t="shared" si="45"/>
        <v>23.191339311301466</v>
      </c>
      <c r="CI26" s="18">
        <f>(Design!$N$70-CH26)/CG26</f>
        <v>35.084371865300326</v>
      </c>
      <c r="CJ26" s="18">
        <v>0</v>
      </c>
      <c r="CK26" s="18">
        <v>0</v>
      </c>
      <c r="CL26" s="18">
        <f t="shared" si="46"/>
        <v>35.084371865300326</v>
      </c>
      <c r="CM26" s="18">
        <f t="shared" si="47"/>
        <v>35.084371865300326</v>
      </c>
      <c r="CN26" s="18">
        <f>Design!$N$70</f>
        <v>2.85</v>
      </c>
      <c r="CO26" s="18">
        <f t="shared" si="48"/>
        <v>40</v>
      </c>
      <c r="CP26" s="18">
        <v>0</v>
      </c>
      <c r="CQ26" s="18">
        <f t="shared" si="49"/>
        <v>3420.0000000000005</v>
      </c>
      <c r="CR26" s="19">
        <f t="shared" si="50"/>
        <v>7016.1026900856577</v>
      </c>
      <c r="CS26" s="68">
        <f t="shared" si="51"/>
        <v>30</v>
      </c>
      <c r="CT26" s="18">
        <f>'Ohio Intensities'!S26</f>
        <v>3.6798828337172185</v>
      </c>
      <c r="CU26" s="18">
        <f>Design!$I$24*CT26*Design!$I$23</f>
        <v>6.3293984739936198</v>
      </c>
      <c r="CV26" s="18">
        <v>0</v>
      </c>
      <c r="CW26" s="18">
        <v>0</v>
      </c>
      <c r="CX26" s="18">
        <f>Design!$I$22</f>
        <v>10</v>
      </c>
      <c r="CY26" s="18">
        <f t="shared" si="52"/>
        <v>6.3293984739936198</v>
      </c>
      <c r="CZ26" s="18">
        <f t="shared" si="53"/>
        <v>30</v>
      </c>
      <c r="DA26" s="18">
        <f t="shared" si="54"/>
        <v>6.3293984739936198</v>
      </c>
      <c r="DB26" s="18">
        <f t="shared" si="55"/>
        <v>40</v>
      </c>
      <c r="DC26" s="18">
        <v>0</v>
      </c>
      <c r="DD26" s="18">
        <f t="shared" si="56"/>
        <v>11392.917253188516</v>
      </c>
      <c r="DE26" s="18">
        <f t="shared" si="57"/>
        <v>-0.63293984739936193</v>
      </c>
      <c r="DF26" s="18">
        <f t="shared" si="58"/>
        <v>25.317593895974479</v>
      </c>
      <c r="DG26" s="18">
        <f>(Design!$N$71-DF26)/DE26</f>
        <v>35.497202440784626</v>
      </c>
      <c r="DH26" s="18">
        <v>0</v>
      </c>
      <c r="DI26" s="18">
        <v>0</v>
      </c>
      <c r="DJ26" s="18">
        <f t="shared" si="59"/>
        <v>35.497202440784626</v>
      </c>
      <c r="DK26" s="18">
        <f t="shared" si="60"/>
        <v>35.497202440784626</v>
      </c>
      <c r="DL26" s="18">
        <f>Design!$N$71</f>
        <v>2.85</v>
      </c>
      <c r="DM26" s="18">
        <f t="shared" si="61"/>
        <v>40</v>
      </c>
      <c r="DN26" s="18">
        <v>0</v>
      </c>
      <c r="DO26" s="18">
        <f t="shared" si="62"/>
        <v>3420</v>
      </c>
      <c r="DP26" s="19">
        <f t="shared" si="63"/>
        <v>7972.917253188516</v>
      </c>
      <c r="DQ26" s="68">
        <f t="shared" si="64"/>
        <v>30</v>
      </c>
      <c r="DR26" s="18">
        <f>'Ohio Intensities'!W26</f>
        <v>4.0837034080082715</v>
      </c>
      <c r="DS26" s="18">
        <f>Design!$I$24*DR26*Design!$I$23</f>
        <v>7.0239698617742317</v>
      </c>
      <c r="DT26" s="18">
        <v>0</v>
      </c>
      <c r="DU26" s="18">
        <v>0</v>
      </c>
      <c r="DV26" s="18">
        <f>Design!$I$22</f>
        <v>10</v>
      </c>
      <c r="DW26" s="18">
        <f t="shared" si="65"/>
        <v>7.0239698617742317</v>
      </c>
      <c r="DX26" s="18">
        <f t="shared" si="66"/>
        <v>30</v>
      </c>
      <c r="DY26" s="18">
        <f t="shared" si="67"/>
        <v>7.0239698617742317</v>
      </c>
      <c r="DZ26" s="18">
        <f t="shared" si="68"/>
        <v>40</v>
      </c>
      <c r="EA26" s="18">
        <v>0</v>
      </c>
      <c r="EB26" s="18">
        <f t="shared" si="69"/>
        <v>12643.145751193617</v>
      </c>
      <c r="EC26" s="18">
        <f t="shared" si="70"/>
        <v>-0.70239698617742319</v>
      </c>
      <c r="ED26" s="18">
        <f t="shared" si="71"/>
        <v>28.095879447096927</v>
      </c>
      <c r="EE26" s="18">
        <f>(Design!$N$72-ED26)/EC26</f>
        <v>35.942465505852695</v>
      </c>
      <c r="EF26" s="18">
        <v>0</v>
      </c>
      <c r="EG26" s="18">
        <v>0</v>
      </c>
      <c r="EH26" s="18">
        <f t="shared" si="72"/>
        <v>35.942465505852695</v>
      </c>
      <c r="EI26" s="18">
        <f t="shared" si="73"/>
        <v>35.942465505852695</v>
      </c>
      <c r="EJ26" s="18">
        <f>Design!$N$72</f>
        <v>2.85</v>
      </c>
      <c r="EK26" s="18">
        <f t="shared" si="74"/>
        <v>40</v>
      </c>
      <c r="EL26" s="18">
        <v>0</v>
      </c>
      <c r="EM26" s="18">
        <f t="shared" si="75"/>
        <v>3420</v>
      </c>
      <c r="EN26" s="19">
        <f t="shared" si="76"/>
        <v>9223.1457511936169</v>
      </c>
      <c r="EO26" s="19">
        <f t="shared" si="77"/>
        <v>30</v>
      </c>
    </row>
    <row r="27" spans="1:145" x14ac:dyDescent="0.25">
      <c r="A27" s="68">
        <f t="shared" si="78"/>
        <v>31</v>
      </c>
      <c r="B27" s="18">
        <f>'Ohio Intensities'!C27</f>
        <v>2.0181529053689728</v>
      </c>
      <c r="C27" s="18">
        <f>Design!$I$24*B27*Design!$I$23</f>
        <v>3.4712229972346353</v>
      </c>
      <c r="D27" s="18">
        <v>0</v>
      </c>
      <c r="E27" s="18">
        <v>0</v>
      </c>
      <c r="F27" s="18">
        <f>Design!$I$22</f>
        <v>10</v>
      </c>
      <c r="G27" s="18">
        <f t="shared" si="0"/>
        <v>3.4712229972346353</v>
      </c>
      <c r="H27" s="18">
        <f t="shared" si="1"/>
        <v>31</v>
      </c>
      <c r="I27" s="18">
        <f t="shared" si="2"/>
        <v>3.4712229972346353</v>
      </c>
      <c r="J27" s="18">
        <f t="shared" si="3"/>
        <v>41</v>
      </c>
      <c r="K27" s="18">
        <v>0</v>
      </c>
      <c r="L27" s="18">
        <f t="shared" si="4"/>
        <v>6456.4747748564223</v>
      </c>
      <c r="M27" s="18">
        <f t="shared" si="5"/>
        <v>-0.34712229972346353</v>
      </c>
      <c r="N27" s="18">
        <f t="shared" si="6"/>
        <v>14.232014288662006</v>
      </c>
      <c r="O27" s="18">
        <f>(Design!$N$67-N27)/M27</f>
        <v>35.094300476710544</v>
      </c>
      <c r="P27" s="18">
        <v>0</v>
      </c>
      <c r="Q27" s="18">
        <v>0</v>
      </c>
      <c r="R27" s="18">
        <f t="shared" si="7"/>
        <v>35.094300476710544</v>
      </c>
      <c r="S27" s="18">
        <f t="shared" si="8"/>
        <v>35.094300476710544</v>
      </c>
      <c r="T27" s="18">
        <f>Design!$N$67</f>
        <v>2.0499999999999998</v>
      </c>
      <c r="U27" s="18">
        <f t="shared" si="9"/>
        <v>41</v>
      </c>
      <c r="V27" s="18">
        <v>0</v>
      </c>
      <c r="W27" s="18">
        <f t="shared" si="10"/>
        <v>2521.4999999999995</v>
      </c>
      <c r="X27" s="19">
        <f t="shared" si="11"/>
        <v>3934.9747748564228</v>
      </c>
      <c r="Y27" s="68">
        <f t="shared" si="12"/>
        <v>31</v>
      </c>
      <c r="Z27" s="18">
        <f>'Ohio Intensities'!G27</f>
        <v>2.4819265947798406</v>
      </c>
      <c r="AA27" s="18">
        <f>Design!$I$24*Z27*Design!$I$23</f>
        <v>4.2689137430213284</v>
      </c>
      <c r="AB27" s="18">
        <v>0</v>
      </c>
      <c r="AC27" s="18">
        <v>0</v>
      </c>
      <c r="AD27" s="18">
        <f>Design!$I$22</f>
        <v>10</v>
      </c>
      <c r="AE27" s="18">
        <f t="shared" si="13"/>
        <v>4.2689137430213284</v>
      </c>
      <c r="AF27" s="18">
        <f t="shared" si="14"/>
        <v>31</v>
      </c>
      <c r="AG27" s="18">
        <f t="shared" si="15"/>
        <v>4.2689137430213284</v>
      </c>
      <c r="AH27" s="18">
        <f t="shared" si="16"/>
        <v>41</v>
      </c>
      <c r="AI27" s="18">
        <v>0</v>
      </c>
      <c r="AJ27" s="18">
        <f t="shared" si="17"/>
        <v>7940.1795620196708</v>
      </c>
      <c r="AK27" s="18">
        <f t="shared" si="18"/>
        <v>-0.42689137430213286</v>
      </c>
      <c r="AL27" s="18">
        <f t="shared" si="19"/>
        <v>17.502546346387447</v>
      </c>
      <c r="AM27" s="18">
        <f>(Design!$N$68-AL27)/AK27</f>
        <v>35.143709265414621</v>
      </c>
      <c r="AN27" s="18">
        <v>0</v>
      </c>
      <c r="AO27" s="18">
        <v>0</v>
      </c>
      <c r="AP27" s="18">
        <f t="shared" si="20"/>
        <v>35.143709265414621</v>
      </c>
      <c r="AQ27" s="18">
        <f t="shared" si="21"/>
        <v>35.143709265414621</v>
      </c>
      <c r="AR27" s="18">
        <f>Design!$N$68</f>
        <v>2.5</v>
      </c>
      <c r="AS27" s="18">
        <f t="shared" si="22"/>
        <v>41</v>
      </c>
      <c r="AT27" s="18">
        <v>0</v>
      </c>
      <c r="AU27" s="18">
        <f t="shared" si="23"/>
        <v>3075</v>
      </c>
      <c r="AV27" s="19">
        <f t="shared" si="24"/>
        <v>4865.1795620196708</v>
      </c>
      <c r="AW27" s="68">
        <f t="shared" si="25"/>
        <v>31</v>
      </c>
      <c r="AX27" s="18">
        <f>'Ohio Intensities'!K27</f>
        <v>2.8470070393094313</v>
      </c>
      <c r="AY27" s="18">
        <f>Design!$I$24*AX27*Design!$I$23</f>
        <v>4.8968521076122249</v>
      </c>
      <c r="AZ27" s="18">
        <v>0</v>
      </c>
      <c r="BA27" s="18">
        <v>0</v>
      </c>
      <c r="BB27" s="18">
        <f>Design!$I$22</f>
        <v>10</v>
      </c>
      <c r="BC27" s="18">
        <f t="shared" si="26"/>
        <v>4.8968521076122249</v>
      </c>
      <c r="BD27" s="18">
        <f t="shared" si="27"/>
        <v>31</v>
      </c>
      <c r="BE27" s="18">
        <f t="shared" si="28"/>
        <v>4.8968521076122249</v>
      </c>
      <c r="BF27" s="18">
        <f t="shared" si="29"/>
        <v>41</v>
      </c>
      <c r="BG27" s="18">
        <v>0</v>
      </c>
      <c r="BH27" s="18">
        <f t="shared" si="30"/>
        <v>9108.1449201587384</v>
      </c>
      <c r="BI27" s="18">
        <f t="shared" si="31"/>
        <v>-0.48968521076122251</v>
      </c>
      <c r="BJ27" s="18">
        <f t="shared" si="32"/>
        <v>20.077093641210123</v>
      </c>
      <c r="BK27" s="18">
        <f>(Design!$N$69-BJ27)/BI27</f>
        <v>35.179934502065855</v>
      </c>
      <c r="BL27" s="18">
        <v>0</v>
      </c>
      <c r="BM27" s="18">
        <v>0</v>
      </c>
      <c r="BN27" s="18">
        <f t="shared" si="33"/>
        <v>35.179934502065855</v>
      </c>
      <c r="BO27" s="18">
        <f t="shared" si="34"/>
        <v>35.179934502065855</v>
      </c>
      <c r="BP27" s="18">
        <f>Design!$N$69</f>
        <v>2.85</v>
      </c>
      <c r="BQ27" s="18">
        <f t="shared" si="35"/>
        <v>41</v>
      </c>
      <c r="BR27" s="18">
        <v>0</v>
      </c>
      <c r="BS27" s="18">
        <f t="shared" si="36"/>
        <v>3505.5000000000005</v>
      </c>
      <c r="BT27" s="19">
        <f t="shared" si="37"/>
        <v>5602.6449201587384</v>
      </c>
      <c r="BU27" s="68">
        <f t="shared" si="38"/>
        <v>31</v>
      </c>
      <c r="BV27" s="18">
        <f>'Ohio Intensities'!O27</f>
        <v>3.3054061229832321</v>
      </c>
      <c r="BW27" s="18">
        <f>Design!$I$24*BV27*Design!$I$23</f>
        <v>5.6852985315311626</v>
      </c>
      <c r="BX27" s="18">
        <v>0</v>
      </c>
      <c r="BY27" s="18">
        <v>0</v>
      </c>
      <c r="BZ27" s="18">
        <f>Design!$I$22</f>
        <v>10</v>
      </c>
      <c r="CA27" s="18">
        <f t="shared" si="39"/>
        <v>5.6852985315311626</v>
      </c>
      <c r="CB27" s="18">
        <f t="shared" si="40"/>
        <v>31</v>
      </c>
      <c r="CC27" s="18">
        <f t="shared" si="41"/>
        <v>5.6852985315311626</v>
      </c>
      <c r="CD27" s="18">
        <f t="shared" si="42"/>
        <v>41</v>
      </c>
      <c r="CE27" s="18">
        <v>0</v>
      </c>
      <c r="CF27" s="18">
        <f t="shared" si="43"/>
        <v>10574.655268647963</v>
      </c>
      <c r="CG27" s="18">
        <f t="shared" si="44"/>
        <v>-0.56852985315311622</v>
      </c>
      <c r="CH27" s="18">
        <f t="shared" si="45"/>
        <v>23.309723979277766</v>
      </c>
      <c r="CI27" s="18">
        <f>(Design!$N$70-CH27)/CG27</f>
        <v>35.98707062752527</v>
      </c>
      <c r="CJ27" s="18">
        <v>0</v>
      </c>
      <c r="CK27" s="18">
        <v>0</v>
      </c>
      <c r="CL27" s="18">
        <f t="shared" si="46"/>
        <v>35.98707062752527</v>
      </c>
      <c r="CM27" s="18">
        <f t="shared" si="47"/>
        <v>35.98707062752527</v>
      </c>
      <c r="CN27" s="18">
        <f>Design!$N$70</f>
        <v>2.85</v>
      </c>
      <c r="CO27" s="18">
        <f t="shared" si="48"/>
        <v>41</v>
      </c>
      <c r="CP27" s="18">
        <v>0</v>
      </c>
      <c r="CQ27" s="18">
        <f t="shared" si="49"/>
        <v>3505.5</v>
      </c>
      <c r="CR27" s="19">
        <f t="shared" si="50"/>
        <v>7069.1552686479627</v>
      </c>
      <c r="CS27" s="68">
        <f t="shared" si="51"/>
        <v>31</v>
      </c>
      <c r="CT27" s="18">
        <f>'Ohio Intensities'!S27</f>
        <v>3.6095964614947951</v>
      </c>
      <c r="CU27" s="18">
        <f>Design!$I$24*CT27*Design!$I$23</f>
        <v>6.2085059137710514</v>
      </c>
      <c r="CV27" s="18">
        <v>0</v>
      </c>
      <c r="CW27" s="18">
        <v>0</v>
      </c>
      <c r="CX27" s="18">
        <f>Design!$I$22</f>
        <v>10</v>
      </c>
      <c r="CY27" s="18">
        <f t="shared" si="52"/>
        <v>6.2085059137710514</v>
      </c>
      <c r="CZ27" s="18">
        <f t="shared" si="53"/>
        <v>31</v>
      </c>
      <c r="DA27" s="18">
        <f t="shared" si="54"/>
        <v>6.2085059137710514</v>
      </c>
      <c r="DB27" s="18">
        <f t="shared" si="55"/>
        <v>41</v>
      </c>
      <c r="DC27" s="18">
        <v>0</v>
      </c>
      <c r="DD27" s="18">
        <f t="shared" si="56"/>
        <v>11547.820999614156</v>
      </c>
      <c r="DE27" s="18">
        <f t="shared" si="57"/>
        <v>-0.62085059137710519</v>
      </c>
      <c r="DF27" s="18">
        <f t="shared" si="58"/>
        <v>25.454874246461312</v>
      </c>
      <c r="DG27" s="18">
        <f>(Design!$N$71-DF27)/DE27</f>
        <v>36.409523580096085</v>
      </c>
      <c r="DH27" s="18">
        <v>0</v>
      </c>
      <c r="DI27" s="18">
        <v>0</v>
      </c>
      <c r="DJ27" s="18">
        <f t="shared" si="59"/>
        <v>36.409523580096085</v>
      </c>
      <c r="DK27" s="18">
        <f t="shared" si="60"/>
        <v>36.409523580096085</v>
      </c>
      <c r="DL27" s="18">
        <f>Design!$N$71</f>
        <v>2.85</v>
      </c>
      <c r="DM27" s="18">
        <f t="shared" si="61"/>
        <v>41</v>
      </c>
      <c r="DN27" s="18">
        <v>0</v>
      </c>
      <c r="DO27" s="18">
        <f t="shared" si="62"/>
        <v>3505.5000000000005</v>
      </c>
      <c r="DP27" s="19">
        <f t="shared" si="63"/>
        <v>8042.3209996141559</v>
      </c>
      <c r="DQ27" s="68">
        <f t="shared" si="64"/>
        <v>31</v>
      </c>
      <c r="DR27" s="18">
        <f>'Ohio Intensities'!W27</f>
        <v>4.0091554792466511</v>
      </c>
      <c r="DS27" s="18">
        <f>Design!$I$24*DR27*Design!$I$23</f>
        <v>6.8957474243042443</v>
      </c>
      <c r="DT27" s="18">
        <v>0</v>
      </c>
      <c r="DU27" s="18">
        <v>0</v>
      </c>
      <c r="DV27" s="18">
        <f>Design!$I$22</f>
        <v>10</v>
      </c>
      <c r="DW27" s="18">
        <f t="shared" si="65"/>
        <v>6.8957474243042443</v>
      </c>
      <c r="DX27" s="18">
        <f t="shared" si="66"/>
        <v>31</v>
      </c>
      <c r="DY27" s="18">
        <f t="shared" si="67"/>
        <v>6.8957474243042443</v>
      </c>
      <c r="DZ27" s="18">
        <f t="shared" si="68"/>
        <v>41</v>
      </c>
      <c r="EA27" s="18">
        <v>0</v>
      </c>
      <c r="EB27" s="18">
        <f t="shared" si="69"/>
        <v>12826.090209205895</v>
      </c>
      <c r="EC27" s="18">
        <f t="shared" si="70"/>
        <v>-0.68957474243042438</v>
      </c>
      <c r="ED27" s="18">
        <f t="shared" si="71"/>
        <v>28.2725644396474</v>
      </c>
      <c r="EE27" s="18">
        <f>(Design!$N$72-ED27)/EC27</f>
        <v>36.867017997273074</v>
      </c>
      <c r="EF27" s="18">
        <v>0</v>
      </c>
      <c r="EG27" s="18">
        <v>0</v>
      </c>
      <c r="EH27" s="18">
        <f t="shared" si="72"/>
        <v>36.867017997273074</v>
      </c>
      <c r="EI27" s="18">
        <f t="shared" si="73"/>
        <v>36.867017997273074</v>
      </c>
      <c r="EJ27" s="18">
        <f>Design!$N$72</f>
        <v>2.85</v>
      </c>
      <c r="EK27" s="18">
        <f t="shared" si="74"/>
        <v>41</v>
      </c>
      <c r="EL27" s="18">
        <v>0</v>
      </c>
      <c r="EM27" s="18">
        <f t="shared" si="75"/>
        <v>3505.5</v>
      </c>
      <c r="EN27" s="19">
        <f t="shared" si="76"/>
        <v>9320.590209205895</v>
      </c>
      <c r="EO27" s="19">
        <f t="shared" si="77"/>
        <v>31</v>
      </c>
    </row>
    <row r="28" spans="1:145" x14ac:dyDescent="0.25">
      <c r="A28" s="68">
        <f t="shared" si="78"/>
        <v>32</v>
      </c>
      <c r="B28" s="18">
        <f>'Ohio Intensities'!C28</f>
        <v>1.9757967517190089</v>
      </c>
      <c r="C28" s="18">
        <f>Design!$I$24*B28*Design!$I$23</f>
        <v>3.3983704129566976</v>
      </c>
      <c r="D28" s="18">
        <v>0</v>
      </c>
      <c r="E28" s="18">
        <v>0</v>
      </c>
      <c r="F28" s="18">
        <f>Design!$I$22</f>
        <v>10</v>
      </c>
      <c r="G28" s="18">
        <f t="shared" si="0"/>
        <v>3.3983704129566976</v>
      </c>
      <c r="H28" s="18">
        <f t="shared" si="1"/>
        <v>32</v>
      </c>
      <c r="I28" s="18">
        <f t="shared" si="2"/>
        <v>3.3983704129566976</v>
      </c>
      <c r="J28" s="18">
        <f t="shared" si="3"/>
        <v>42</v>
      </c>
      <c r="K28" s="18">
        <v>0</v>
      </c>
      <c r="L28" s="18">
        <f t="shared" si="4"/>
        <v>6524.8711928768598</v>
      </c>
      <c r="M28" s="18">
        <f t="shared" si="5"/>
        <v>-0.33983704129566977</v>
      </c>
      <c r="N28" s="18">
        <f t="shared" si="6"/>
        <v>14.273155734418131</v>
      </c>
      <c r="O28" s="18">
        <f>(Design!$N$67-N28)/M28</f>
        <v>35.967697010943461</v>
      </c>
      <c r="P28" s="18">
        <v>0</v>
      </c>
      <c r="Q28" s="18">
        <v>0</v>
      </c>
      <c r="R28" s="18">
        <f t="shared" si="7"/>
        <v>35.967697010943461</v>
      </c>
      <c r="S28" s="18">
        <f t="shared" si="8"/>
        <v>35.967697010943461</v>
      </c>
      <c r="T28" s="18">
        <f>Design!$N$67</f>
        <v>2.0499999999999998</v>
      </c>
      <c r="U28" s="18">
        <f t="shared" si="9"/>
        <v>42</v>
      </c>
      <c r="V28" s="18">
        <v>0</v>
      </c>
      <c r="W28" s="18">
        <f t="shared" si="10"/>
        <v>2583</v>
      </c>
      <c r="X28" s="19">
        <f t="shared" si="11"/>
        <v>3941.8711928768598</v>
      </c>
      <c r="Y28" s="68">
        <f t="shared" si="12"/>
        <v>32</v>
      </c>
      <c r="Z28" s="18">
        <f>'Ohio Intensities'!G28</f>
        <v>2.4317364113464408</v>
      </c>
      <c r="AA28" s="18">
        <f>Design!$I$24*Z28*Design!$I$23</f>
        <v>4.1825866275158807</v>
      </c>
      <c r="AB28" s="18">
        <v>0</v>
      </c>
      <c r="AC28" s="18">
        <v>0</v>
      </c>
      <c r="AD28" s="18">
        <f>Design!$I$22</f>
        <v>10</v>
      </c>
      <c r="AE28" s="18">
        <f t="shared" si="13"/>
        <v>4.1825866275158807</v>
      </c>
      <c r="AF28" s="18">
        <f t="shared" si="14"/>
        <v>32</v>
      </c>
      <c r="AG28" s="18">
        <f t="shared" si="15"/>
        <v>4.1825866275158807</v>
      </c>
      <c r="AH28" s="18">
        <f t="shared" si="16"/>
        <v>42</v>
      </c>
      <c r="AI28" s="18">
        <v>0</v>
      </c>
      <c r="AJ28" s="18">
        <f t="shared" si="17"/>
        <v>8030.5663248304909</v>
      </c>
      <c r="AK28" s="18">
        <f t="shared" si="18"/>
        <v>-0.41825866275158807</v>
      </c>
      <c r="AL28" s="18">
        <f t="shared" si="19"/>
        <v>17.5668638355667</v>
      </c>
      <c r="AM28" s="18">
        <f>(Design!$N$68-AL28)/AK28</f>
        <v>36.022837486369532</v>
      </c>
      <c r="AN28" s="18">
        <v>0</v>
      </c>
      <c r="AO28" s="18">
        <v>0</v>
      </c>
      <c r="AP28" s="18">
        <f t="shared" si="20"/>
        <v>36.022837486369532</v>
      </c>
      <c r="AQ28" s="18">
        <f t="shared" si="21"/>
        <v>36.022837486369532</v>
      </c>
      <c r="AR28" s="18">
        <f>Design!$N$68</f>
        <v>2.5</v>
      </c>
      <c r="AS28" s="18">
        <f t="shared" si="22"/>
        <v>42</v>
      </c>
      <c r="AT28" s="18">
        <v>0</v>
      </c>
      <c r="AU28" s="18">
        <f t="shared" si="23"/>
        <v>3150</v>
      </c>
      <c r="AV28" s="19">
        <f t="shared" si="24"/>
        <v>4880.5663248304909</v>
      </c>
      <c r="AW28" s="68">
        <f t="shared" si="25"/>
        <v>32</v>
      </c>
      <c r="AX28" s="18">
        <f>'Ohio Intensities'!K28</f>
        <v>2.7910791875052623</v>
      </c>
      <c r="AY28" s="18">
        <f>Design!$I$24*AX28*Design!$I$23</f>
        <v>4.800656202509054</v>
      </c>
      <c r="AZ28" s="18">
        <v>0</v>
      </c>
      <c r="BA28" s="18">
        <v>0</v>
      </c>
      <c r="BB28" s="18">
        <f>Design!$I$22</f>
        <v>10</v>
      </c>
      <c r="BC28" s="18">
        <f t="shared" si="26"/>
        <v>4.800656202509054</v>
      </c>
      <c r="BD28" s="18">
        <f t="shared" si="27"/>
        <v>32</v>
      </c>
      <c r="BE28" s="18">
        <f t="shared" si="28"/>
        <v>4.800656202509054</v>
      </c>
      <c r="BF28" s="18">
        <f t="shared" si="29"/>
        <v>42</v>
      </c>
      <c r="BG28" s="18">
        <v>0</v>
      </c>
      <c r="BH28" s="18">
        <f t="shared" si="30"/>
        <v>9217.2599088173829</v>
      </c>
      <c r="BI28" s="18">
        <f t="shared" si="31"/>
        <v>-0.48006562025090538</v>
      </c>
      <c r="BJ28" s="18">
        <f t="shared" si="32"/>
        <v>20.162756050538025</v>
      </c>
      <c r="BK28" s="18">
        <f>(Design!$N$69-BJ28)/BI28</f>
        <v>36.063311597880194</v>
      </c>
      <c r="BL28" s="18">
        <v>0</v>
      </c>
      <c r="BM28" s="18">
        <v>0</v>
      </c>
      <c r="BN28" s="18">
        <f t="shared" si="33"/>
        <v>36.063311597880194</v>
      </c>
      <c r="BO28" s="18">
        <f t="shared" si="34"/>
        <v>36.063311597880194</v>
      </c>
      <c r="BP28" s="18">
        <f>Design!$N$69</f>
        <v>2.85</v>
      </c>
      <c r="BQ28" s="18">
        <f t="shared" si="35"/>
        <v>42</v>
      </c>
      <c r="BR28" s="18">
        <v>0</v>
      </c>
      <c r="BS28" s="18">
        <f t="shared" si="36"/>
        <v>3591.0000000000005</v>
      </c>
      <c r="BT28" s="19">
        <f t="shared" si="37"/>
        <v>5626.2599088173829</v>
      </c>
      <c r="BU28" s="68">
        <f t="shared" si="38"/>
        <v>32</v>
      </c>
      <c r="BV28" s="18">
        <f>'Ohio Intensities'!O28</f>
        <v>3.2427089574905654</v>
      </c>
      <c r="BW28" s="18">
        <f>Design!$I$24*BV28*Design!$I$23</f>
        <v>5.5774594068837757</v>
      </c>
      <c r="BX28" s="18">
        <v>0</v>
      </c>
      <c r="BY28" s="18">
        <v>0</v>
      </c>
      <c r="BZ28" s="18">
        <f>Design!$I$22</f>
        <v>10</v>
      </c>
      <c r="CA28" s="18">
        <f t="shared" si="39"/>
        <v>5.5774594068837757</v>
      </c>
      <c r="CB28" s="18">
        <f t="shared" si="40"/>
        <v>32</v>
      </c>
      <c r="CC28" s="18">
        <f t="shared" si="41"/>
        <v>5.5774594068837757</v>
      </c>
      <c r="CD28" s="18">
        <f t="shared" si="42"/>
        <v>42</v>
      </c>
      <c r="CE28" s="18">
        <v>0</v>
      </c>
      <c r="CF28" s="18">
        <f t="shared" si="43"/>
        <v>10708.722061216849</v>
      </c>
      <c r="CG28" s="18">
        <f t="shared" si="44"/>
        <v>-0.55774594068837757</v>
      </c>
      <c r="CH28" s="18">
        <f t="shared" si="45"/>
        <v>23.425329508911858</v>
      </c>
      <c r="CI28" s="18">
        <f>(Design!$N$70-CH28)/CG28</f>
        <v>36.890146584513921</v>
      </c>
      <c r="CJ28" s="18">
        <v>0</v>
      </c>
      <c r="CK28" s="18">
        <v>0</v>
      </c>
      <c r="CL28" s="18">
        <f t="shared" si="46"/>
        <v>36.890146584513921</v>
      </c>
      <c r="CM28" s="18">
        <f t="shared" si="47"/>
        <v>36.890146584513921</v>
      </c>
      <c r="CN28" s="18">
        <f>Design!$N$70</f>
        <v>2.85</v>
      </c>
      <c r="CO28" s="18">
        <f t="shared" si="48"/>
        <v>42</v>
      </c>
      <c r="CP28" s="18">
        <v>0</v>
      </c>
      <c r="CQ28" s="18">
        <f t="shared" si="49"/>
        <v>3591</v>
      </c>
      <c r="CR28" s="19">
        <f t="shared" si="50"/>
        <v>7117.7220612168494</v>
      </c>
      <c r="CS28" s="68">
        <f t="shared" si="51"/>
        <v>32</v>
      </c>
      <c r="CT28" s="18">
        <f>'Ohio Intensities'!S28</f>
        <v>3.5422984453170749</v>
      </c>
      <c r="CU28" s="18">
        <f>Design!$I$24*CT28*Design!$I$23</f>
        <v>6.092753325945373</v>
      </c>
      <c r="CV28" s="18">
        <v>0</v>
      </c>
      <c r="CW28" s="18">
        <v>0</v>
      </c>
      <c r="CX28" s="18">
        <f>Design!$I$22</f>
        <v>10</v>
      </c>
      <c r="CY28" s="18">
        <f t="shared" si="52"/>
        <v>6.092753325945373</v>
      </c>
      <c r="CZ28" s="18">
        <f t="shared" si="53"/>
        <v>32</v>
      </c>
      <c r="DA28" s="18">
        <f t="shared" si="54"/>
        <v>6.092753325945373</v>
      </c>
      <c r="DB28" s="18">
        <f t="shared" si="55"/>
        <v>42</v>
      </c>
      <c r="DC28" s="18">
        <v>0</v>
      </c>
      <c r="DD28" s="18">
        <f t="shared" si="56"/>
        <v>11698.086385815117</v>
      </c>
      <c r="DE28" s="18">
        <f t="shared" si="57"/>
        <v>-0.60927533259453726</v>
      </c>
      <c r="DF28" s="18">
        <f t="shared" si="58"/>
        <v>25.589563968970566</v>
      </c>
      <c r="DG28" s="18">
        <f>(Design!$N$71-DF28)/DE28</f>
        <v>37.322311855522585</v>
      </c>
      <c r="DH28" s="18">
        <v>0</v>
      </c>
      <c r="DI28" s="18">
        <v>0</v>
      </c>
      <c r="DJ28" s="18">
        <f t="shared" si="59"/>
        <v>37.322311855522585</v>
      </c>
      <c r="DK28" s="18">
        <f t="shared" si="60"/>
        <v>37.322311855522585</v>
      </c>
      <c r="DL28" s="18">
        <f>Design!$N$71</f>
        <v>2.85</v>
      </c>
      <c r="DM28" s="18">
        <f t="shared" si="61"/>
        <v>42</v>
      </c>
      <c r="DN28" s="18">
        <v>0</v>
      </c>
      <c r="DO28" s="18">
        <f t="shared" si="62"/>
        <v>3591</v>
      </c>
      <c r="DP28" s="19">
        <f t="shared" si="63"/>
        <v>8107.086385815117</v>
      </c>
      <c r="DQ28" s="68">
        <f t="shared" si="64"/>
        <v>32</v>
      </c>
      <c r="DR28" s="18">
        <f>'Ohio Intensities'!W28</f>
        <v>3.9375893372254267</v>
      </c>
      <c r="DS28" s="18">
        <f>Design!$I$24*DR28*Design!$I$23</f>
        <v>6.7726536600277383</v>
      </c>
      <c r="DT28" s="18">
        <v>0</v>
      </c>
      <c r="DU28" s="18">
        <v>0</v>
      </c>
      <c r="DV28" s="18">
        <f>Design!$I$22</f>
        <v>10</v>
      </c>
      <c r="DW28" s="18">
        <f t="shared" si="65"/>
        <v>6.7726536600277383</v>
      </c>
      <c r="DX28" s="18">
        <f t="shared" si="66"/>
        <v>32</v>
      </c>
      <c r="DY28" s="18">
        <f t="shared" si="67"/>
        <v>6.7726536600277383</v>
      </c>
      <c r="DZ28" s="18">
        <f t="shared" si="68"/>
        <v>42</v>
      </c>
      <c r="EA28" s="18">
        <v>0</v>
      </c>
      <c r="EB28" s="18">
        <f t="shared" si="69"/>
        <v>13003.495027253257</v>
      </c>
      <c r="EC28" s="18">
        <f t="shared" si="70"/>
        <v>-0.67726536600277387</v>
      </c>
      <c r="ED28" s="18">
        <f t="shared" si="71"/>
        <v>28.445145372116503</v>
      </c>
      <c r="EE28" s="18">
        <f>(Design!$N$72-ED28)/EC28</f>
        <v>37.791900570937614</v>
      </c>
      <c r="EF28" s="18">
        <v>0</v>
      </c>
      <c r="EG28" s="18">
        <v>0</v>
      </c>
      <c r="EH28" s="18">
        <f t="shared" si="72"/>
        <v>37.791900570937614</v>
      </c>
      <c r="EI28" s="18">
        <f t="shared" si="73"/>
        <v>37.791900570937614</v>
      </c>
      <c r="EJ28" s="18">
        <f>Design!$N$72</f>
        <v>2.85</v>
      </c>
      <c r="EK28" s="18">
        <f t="shared" si="74"/>
        <v>42</v>
      </c>
      <c r="EL28" s="18">
        <v>0</v>
      </c>
      <c r="EM28" s="18">
        <f t="shared" si="75"/>
        <v>3591</v>
      </c>
      <c r="EN28" s="19">
        <f t="shared" si="76"/>
        <v>9412.4950272532569</v>
      </c>
      <c r="EO28" s="19">
        <f t="shared" si="77"/>
        <v>32</v>
      </c>
    </row>
    <row r="29" spans="1:145" x14ac:dyDescent="0.25">
      <c r="A29" s="68">
        <f t="shared" si="78"/>
        <v>33</v>
      </c>
      <c r="B29" s="18">
        <f>'Ohio Intensities'!C29</f>
        <v>1.9353185510289947</v>
      </c>
      <c r="C29" s="18">
        <f>Design!$I$24*B29*Design!$I$23</f>
        <v>3.3287479077698729</v>
      </c>
      <c r="D29" s="18">
        <v>0</v>
      </c>
      <c r="E29" s="18">
        <v>0</v>
      </c>
      <c r="F29" s="18">
        <f>Design!$I$22</f>
        <v>10</v>
      </c>
      <c r="G29" s="18">
        <f t="shared" si="0"/>
        <v>3.3287479077698729</v>
      </c>
      <c r="H29" s="18">
        <f t="shared" si="1"/>
        <v>33</v>
      </c>
      <c r="I29" s="18">
        <f t="shared" si="2"/>
        <v>3.3287479077698729</v>
      </c>
      <c r="J29" s="18">
        <f t="shared" si="3"/>
        <v>43</v>
      </c>
      <c r="K29" s="18">
        <v>0</v>
      </c>
      <c r="L29" s="18">
        <f t="shared" si="4"/>
        <v>6590.920857384348</v>
      </c>
      <c r="M29" s="18">
        <f t="shared" si="5"/>
        <v>-0.33287479077698728</v>
      </c>
      <c r="N29" s="18">
        <f t="shared" si="6"/>
        <v>14.313616003410454</v>
      </c>
      <c r="O29" s="18">
        <f>(Design!$N$67-N29)/M29</f>
        <v>36.84152823584224</v>
      </c>
      <c r="P29" s="18">
        <v>0</v>
      </c>
      <c r="Q29" s="18">
        <v>0</v>
      </c>
      <c r="R29" s="18">
        <f t="shared" si="7"/>
        <v>36.84152823584224</v>
      </c>
      <c r="S29" s="18">
        <f t="shared" si="8"/>
        <v>36.84152823584224</v>
      </c>
      <c r="T29" s="18">
        <f>Design!$N$67</f>
        <v>2.0499999999999998</v>
      </c>
      <c r="U29" s="18">
        <f t="shared" si="9"/>
        <v>43</v>
      </c>
      <c r="V29" s="18">
        <v>0</v>
      </c>
      <c r="W29" s="18">
        <f t="shared" si="10"/>
        <v>2644.4999999999995</v>
      </c>
      <c r="X29" s="19">
        <f t="shared" si="11"/>
        <v>3946.4208573843484</v>
      </c>
      <c r="Y29" s="68">
        <f t="shared" si="12"/>
        <v>33</v>
      </c>
      <c r="Z29" s="18">
        <f>'Ohio Intensities'!G29</f>
        <v>2.3836935274101605</v>
      </c>
      <c r="AA29" s="18">
        <f>Design!$I$24*Z29*Design!$I$23</f>
        <v>4.099952867145479</v>
      </c>
      <c r="AB29" s="18">
        <v>0</v>
      </c>
      <c r="AC29" s="18">
        <v>0</v>
      </c>
      <c r="AD29" s="18">
        <f>Design!$I$22</f>
        <v>10</v>
      </c>
      <c r="AE29" s="18">
        <f t="shared" si="13"/>
        <v>4.099952867145479</v>
      </c>
      <c r="AF29" s="18">
        <f t="shared" si="14"/>
        <v>33</v>
      </c>
      <c r="AG29" s="18">
        <f t="shared" si="15"/>
        <v>4.099952867145479</v>
      </c>
      <c r="AH29" s="18">
        <f t="shared" si="16"/>
        <v>43</v>
      </c>
      <c r="AI29" s="18">
        <v>0</v>
      </c>
      <c r="AJ29" s="18">
        <f t="shared" si="17"/>
        <v>8117.9066769480487</v>
      </c>
      <c r="AK29" s="18">
        <f t="shared" si="18"/>
        <v>-0.40999528671454788</v>
      </c>
      <c r="AL29" s="18">
        <f t="shared" si="19"/>
        <v>17.629797328725559</v>
      </c>
      <c r="AM29" s="18">
        <f>(Design!$N$68-AL29)/AK29</f>
        <v>36.902368927132123</v>
      </c>
      <c r="AN29" s="18">
        <v>0</v>
      </c>
      <c r="AO29" s="18">
        <v>0</v>
      </c>
      <c r="AP29" s="18">
        <f t="shared" si="20"/>
        <v>36.902368927132123</v>
      </c>
      <c r="AQ29" s="18">
        <f t="shared" si="21"/>
        <v>36.902368927132123</v>
      </c>
      <c r="AR29" s="18">
        <f>Design!$N$68</f>
        <v>2.5</v>
      </c>
      <c r="AS29" s="18">
        <f t="shared" si="22"/>
        <v>43</v>
      </c>
      <c r="AT29" s="18">
        <v>0</v>
      </c>
      <c r="AU29" s="18">
        <f t="shared" si="23"/>
        <v>3225</v>
      </c>
      <c r="AV29" s="19">
        <f t="shared" si="24"/>
        <v>4892.9066769480487</v>
      </c>
      <c r="AW29" s="68">
        <f t="shared" si="25"/>
        <v>33</v>
      </c>
      <c r="AX29" s="18">
        <f>'Ohio Intensities'!K29</f>
        <v>2.7374703170591177</v>
      </c>
      <c r="AY29" s="18">
        <f>Design!$I$24*AX29*Design!$I$23</f>
        <v>4.7084489453416856</v>
      </c>
      <c r="AZ29" s="18">
        <v>0</v>
      </c>
      <c r="BA29" s="18">
        <v>0</v>
      </c>
      <c r="BB29" s="18">
        <f>Design!$I$22</f>
        <v>10</v>
      </c>
      <c r="BC29" s="18">
        <f t="shared" si="26"/>
        <v>4.7084489453416856</v>
      </c>
      <c r="BD29" s="18">
        <f t="shared" si="27"/>
        <v>33</v>
      </c>
      <c r="BE29" s="18">
        <f t="shared" si="28"/>
        <v>4.7084489453416856</v>
      </c>
      <c r="BF29" s="18">
        <f t="shared" si="29"/>
        <v>43</v>
      </c>
      <c r="BG29" s="18">
        <v>0</v>
      </c>
      <c r="BH29" s="18">
        <f t="shared" si="30"/>
        <v>9322.7289117765358</v>
      </c>
      <c r="BI29" s="18">
        <f t="shared" si="31"/>
        <v>-0.47084489453416856</v>
      </c>
      <c r="BJ29" s="18">
        <f t="shared" si="32"/>
        <v>20.246330464969247</v>
      </c>
      <c r="BK29" s="18">
        <f>(Design!$N$69-BJ29)/BI29</f>
        <v>36.947051283587442</v>
      </c>
      <c r="BL29" s="18">
        <v>0</v>
      </c>
      <c r="BM29" s="18">
        <v>0</v>
      </c>
      <c r="BN29" s="18">
        <f t="shared" si="33"/>
        <v>36.947051283587442</v>
      </c>
      <c r="BO29" s="18">
        <f t="shared" si="34"/>
        <v>36.947051283587442</v>
      </c>
      <c r="BP29" s="18">
        <f>Design!$N$69</f>
        <v>2.85</v>
      </c>
      <c r="BQ29" s="18">
        <f t="shared" si="35"/>
        <v>43</v>
      </c>
      <c r="BR29" s="18">
        <v>0</v>
      </c>
      <c r="BS29" s="18">
        <f t="shared" si="36"/>
        <v>3676.5000000000005</v>
      </c>
      <c r="BT29" s="19">
        <f t="shared" si="37"/>
        <v>5646.2289117765358</v>
      </c>
      <c r="BU29" s="68">
        <f t="shared" si="38"/>
        <v>33</v>
      </c>
      <c r="BV29" s="18">
        <f>'Ohio Intensities'!O29</f>
        <v>3.1825704552377498</v>
      </c>
      <c r="BW29" s="18">
        <f>Design!$I$24*BV29*Design!$I$23</f>
        <v>5.4740211830089329</v>
      </c>
      <c r="BX29" s="18">
        <v>0</v>
      </c>
      <c r="BY29" s="18">
        <v>0</v>
      </c>
      <c r="BZ29" s="18">
        <f>Design!$I$22</f>
        <v>10</v>
      </c>
      <c r="CA29" s="18">
        <f t="shared" si="39"/>
        <v>5.4740211830089329</v>
      </c>
      <c r="CB29" s="18">
        <f t="shared" si="40"/>
        <v>33</v>
      </c>
      <c r="CC29" s="18">
        <f t="shared" si="41"/>
        <v>5.4740211830089329</v>
      </c>
      <c r="CD29" s="18">
        <f t="shared" si="42"/>
        <v>43</v>
      </c>
      <c r="CE29" s="18">
        <v>0</v>
      </c>
      <c r="CF29" s="18">
        <f t="shared" si="43"/>
        <v>10838.561942357688</v>
      </c>
      <c r="CG29" s="18">
        <f t="shared" si="44"/>
        <v>-0.54740211830089325</v>
      </c>
      <c r="CH29" s="18">
        <f t="shared" si="45"/>
        <v>23.538291086938411</v>
      </c>
      <c r="CI29" s="18">
        <f>(Design!$N$70-CH29)/CG29</f>
        <v>37.793589749257372</v>
      </c>
      <c r="CJ29" s="18">
        <v>0</v>
      </c>
      <c r="CK29" s="18">
        <v>0</v>
      </c>
      <c r="CL29" s="18">
        <f t="shared" si="46"/>
        <v>37.793589749257372</v>
      </c>
      <c r="CM29" s="18">
        <f t="shared" si="47"/>
        <v>37.793589749257372</v>
      </c>
      <c r="CN29" s="18">
        <f>Design!$N$70</f>
        <v>2.85</v>
      </c>
      <c r="CO29" s="18">
        <f t="shared" si="48"/>
        <v>43</v>
      </c>
      <c r="CP29" s="18">
        <v>0</v>
      </c>
      <c r="CQ29" s="18">
        <f t="shared" si="49"/>
        <v>3676.5</v>
      </c>
      <c r="CR29" s="19">
        <f t="shared" si="50"/>
        <v>7162.0619423576882</v>
      </c>
      <c r="CS29" s="68">
        <f t="shared" si="51"/>
        <v>33</v>
      </c>
      <c r="CT29" s="18">
        <f>'Ohio Intensities'!S29</f>
        <v>3.4777950140578975</v>
      </c>
      <c r="CU29" s="18">
        <f>Design!$I$24*CT29*Design!$I$23</f>
        <v>5.9818074241795873</v>
      </c>
      <c r="CV29" s="18">
        <v>0</v>
      </c>
      <c r="CW29" s="18">
        <v>0</v>
      </c>
      <c r="CX29" s="18">
        <f>Design!$I$22</f>
        <v>10</v>
      </c>
      <c r="CY29" s="18">
        <f t="shared" si="52"/>
        <v>5.9818074241795873</v>
      </c>
      <c r="CZ29" s="18">
        <f t="shared" si="53"/>
        <v>33</v>
      </c>
      <c r="DA29" s="18">
        <f t="shared" si="54"/>
        <v>5.9818074241795873</v>
      </c>
      <c r="DB29" s="18">
        <f t="shared" si="55"/>
        <v>43</v>
      </c>
      <c r="DC29" s="18">
        <v>0</v>
      </c>
      <c r="DD29" s="18">
        <f t="shared" si="56"/>
        <v>11843.978699875583</v>
      </c>
      <c r="DE29" s="18">
        <f t="shared" si="57"/>
        <v>-0.59818074241795871</v>
      </c>
      <c r="DF29" s="18">
        <f t="shared" si="58"/>
        <v>25.721771923972227</v>
      </c>
      <c r="DG29" s="18">
        <f>(Design!$N$71-DF29)/DE29</f>
        <v>38.235553741700606</v>
      </c>
      <c r="DH29" s="18">
        <v>0</v>
      </c>
      <c r="DI29" s="18">
        <v>0</v>
      </c>
      <c r="DJ29" s="18">
        <f t="shared" si="59"/>
        <v>38.235553741700606</v>
      </c>
      <c r="DK29" s="18">
        <f t="shared" si="60"/>
        <v>38.235553741700606</v>
      </c>
      <c r="DL29" s="18">
        <f>Design!$N$71</f>
        <v>2.85</v>
      </c>
      <c r="DM29" s="18">
        <f t="shared" si="61"/>
        <v>43</v>
      </c>
      <c r="DN29" s="18">
        <v>0</v>
      </c>
      <c r="DO29" s="18">
        <f t="shared" si="62"/>
        <v>3676.5000000000005</v>
      </c>
      <c r="DP29" s="19">
        <f t="shared" si="63"/>
        <v>8167.4786998755826</v>
      </c>
      <c r="DQ29" s="68">
        <f t="shared" si="64"/>
        <v>33</v>
      </c>
      <c r="DR29" s="18">
        <f>'Ohio Intensities'!W29</f>
        <v>3.8688236905235165</v>
      </c>
      <c r="DS29" s="18">
        <f>Design!$I$24*DR29*Design!$I$23</f>
        <v>6.6543767477004527</v>
      </c>
      <c r="DT29" s="18">
        <v>0</v>
      </c>
      <c r="DU29" s="18">
        <v>0</v>
      </c>
      <c r="DV29" s="18">
        <f>Design!$I$22</f>
        <v>10</v>
      </c>
      <c r="DW29" s="18">
        <f t="shared" si="65"/>
        <v>6.6543767477004527</v>
      </c>
      <c r="DX29" s="18">
        <f t="shared" si="66"/>
        <v>33</v>
      </c>
      <c r="DY29" s="18">
        <f t="shared" si="67"/>
        <v>6.6543767477004527</v>
      </c>
      <c r="DZ29" s="18">
        <f t="shared" si="68"/>
        <v>43</v>
      </c>
      <c r="EA29" s="18">
        <v>0</v>
      </c>
      <c r="EB29" s="18">
        <f t="shared" si="69"/>
        <v>13175.665960446895</v>
      </c>
      <c r="EC29" s="18">
        <f t="shared" si="70"/>
        <v>-0.66543767477004523</v>
      </c>
      <c r="ED29" s="18">
        <f t="shared" si="71"/>
        <v>28.613820015111948</v>
      </c>
      <c r="EE29" s="18">
        <f>(Design!$N$72-ED29)/EC29</f>
        <v>38.717104534267811</v>
      </c>
      <c r="EF29" s="18">
        <v>0</v>
      </c>
      <c r="EG29" s="18">
        <v>0</v>
      </c>
      <c r="EH29" s="18">
        <f t="shared" si="72"/>
        <v>38.717104534267811</v>
      </c>
      <c r="EI29" s="18">
        <f t="shared" si="73"/>
        <v>38.717104534267811</v>
      </c>
      <c r="EJ29" s="18">
        <f>Design!$N$72</f>
        <v>2.85</v>
      </c>
      <c r="EK29" s="18">
        <f t="shared" si="74"/>
        <v>43</v>
      </c>
      <c r="EL29" s="18">
        <v>0</v>
      </c>
      <c r="EM29" s="18">
        <f t="shared" si="75"/>
        <v>3676.5000000000005</v>
      </c>
      <c r="EN29" s="19">
        <f t="shared" si="76"/>
        <v>9499.165960446895</v>
      </c>
      <c r="EO29" s="19">
        <f t="shared" si="77"/>
        <v>33</v>
      </c>
    </row>
    <row r="30" spans="1:145" x14ac:dyDescent="0.25">
      <c r="A30" s="68">
        <f t="shared" si="78"/>
        <v>34</v>
      </c>
      <c r="B30" s="18">
        <f>'Ohio Intensities'!C30</f>
        <v>1.8965932330273427</v>
      </c>
      <c r="C30" s="18">
        <f>Design!$I$24*B30*Design!$I$23</f>
        <v>3.2621403608070314</v>
      </c>
      <c r="D30" s="18">
        <v>0</v>
      </c>
      <c r="E30" s="18">
        <v>0</v>
      </c>
      <c r="F30" s="18">
        <f>Design!$I$22</f>
        <v>10</v>
      </c>
      <c r="G30" s="18">
        <f t="shared" si="0"/>
        <v>3.2621403608070314</v>
      </c>
      <c r="H30" s="18">
        <f t="shared" si="1"/>
        <v>34</v>
      </c>
      <c r="I30" s="18">
        <f t="shared" si="2"/>
        <v>3.2621403608070314</v>
      </c>
      <c r="J30" s="18">
        <f t="shared" si="3"/>
        <v>44</v>
      </c>
      <c r="K30" s="18">
        <v>0</v>
      </c>
      <c r="L30" s="18">
        <f t="shared" si="4"/>
        <v>6654.7663360463448</v>
      </c>
      <c r="M30" s="18">
        <f t="shared" si="5"/>
        <v>-0.32621403608070315</v>
      </c>
      <c r="N30" s="18">
        <f t="shared" si="6"/>
        <v>14.353417587550938</v>
      </c>
      <c r="O30" s="18">
        <f>(Design!$N$67-N30)/M30</f>
        <v>37.715782359858842</v>
      </c>
      <c r="P30" s="18">
        <v>0</v>
      </c>
      <c r="Q30" s="18">
        <v>0</v>
      </c>
      <c r="R30" s="18">
        <f t="shared" si="7"/>
        <v>37.715782359858842</v>
      </c>
      <c r="S30" s="18">
        <f t="shared" si="8"/>
        <v>37.715782359858842</v>
      </c>
      <c r="T30" s="18">
        <f>Design!$N$67</f>
        <v>2.0499999999999998</v>
      </c>
      <c r="U30" s="18">
        <f t="shared" si="9"/>
        <v>44</v>
      </c>
      <c r="V30" s="18">
        <v>0</v>
      </c>
      <c r="W30" s="18">
        <f t="shared" si="10"/>
        <v>2706</v>
      </c>
      <c r="X30" s="19">
        <f t="shared" si="11"/>
        <v>3948.7663360463448</v>
      </c>
      <c r="Y30" s="68">
        <f t="shared" si="12"/>
        <v>34</v>
      </c>
      <c r="Z30" s="18">
        <f>'Ohio Intensities'!G30</f>
        <v>2.3376598095744039</v>
      </c>
      <c r="AA30" s="18">
        <f>Design!$I$24*Z30*Design!$I$23</f>
        <v>4.0207748724679773</v>
      </c>
      <c r="AB30" s="18">
        <v>0</v>
      </c>
      <c r="AC30" s="18">
        <v>0</v>
      </c>
      <c r="AD30" s="18">
        <f>Design!$I$22</f>
        <v>10</v>
      </c>
      <c r="AE30" s="18">
        <f t="shared" si="13"/>
        <v>4.0207748724679773</v>
      </c>
      <c r="AF30" s="18">
        <f t="shared" si="14"/>
        <v>34</v>
      </c>
      <c r="AG30" s="18">
        <f t="shared" si="15"/>
        <v>4.0207748724679773</v>
      </c>
      <c r="AH30" s="18">
        <f t="shared" si="16"/>
        <v>44</v>
      </c>
      <c r="AI30" s="18">
        <v>0</v>
      </c>
      <c r="AJ30" s="18">
        <f t="shared" si="17"/>
        <v>8202.3807398346744</v>
      </c>
      <c r="AK30" s="18">
        <f t="shared" si="18"/>
        <v>-0.4020774872467977</v>
      </c>
      <c r="AL30" s="18">
        <f t="shared" si="19"/>
        <v>17.6914094388591</v>
      </c>
      <c r="AM30" s="18">
        <f>(Design!$N$68-AL30)/AK30</f>
        <v>37.782293017401685</v>
      </c>
      <c r="AN30" s="18">
        <v>0</v>
      </c>
      <c r="AO30" s="18">
        <v>0</v>
      </c>
      <c r="AP30" s="18">
        <f t="shared" si="20"/>
        <v>37.782293017401685</v>
      </c>
      <c r="AQ30" s="18">
        <f t="shared" si="21"/>
        <v>37.782293017401685</v>
      </c>
      <c r="AR30" s="18">
        <f>Design!$N$68</f>
        <v>2.5</v>
      </c>
      <c r="AS30" s="18">
        <f t="shared" si="22"/>
        <v>44</v>
      </c>
      <c r="AT30" s="18">
        <v>0</v>
      </c>
      <c r="AU30" s="18">
        <f t="shared" si="23"/>
        <v>3300</v>
      </c>
      <c r="AV30" s="19">
        <f t="shared" si="24"/>
        <v>4902.3807398346744</v>
      </c>
      <c r="AW30" s="68">
        <f t="shared" si="25"/>
        <v>34</v>
      </c>
      <c r="AX30" s="18">
        <f>'Ohio Intensities'!K30</f>
        <v>2.6860358782188563</v>
      </c>
      <c r="AY30" s="18">
        <f>Design!$I$24*AX30*Design!$I$23</f>
        <v>4.619981710536436</v>
      </c>
      <c r="AZ30" s="18">
        <v>0</v>
      </c>
      <c r="BA30" s="18">
        <v>0</v>
      </c>
      <c r="BB30" s="18">
        <f>Design!$I$22</f>
        <v>10</v>
      </c>
      <c r="BC30" s="18">
        <f t="shared" si="26"/>
        <v>4.619981710536436</v>
      </c>
      <c r="BD30" s="18">
        <f t="shared" si="27"/>
        <v>34</v>
      </c>
      <c r="BE30" s="18">
        <f t="shared" si="28"/>
        <v>4.619981710536436</v>
      </c>
      <c r="BF30" s="18">
        <f t="shared" si="29"/>
        <v>44</v>
      </c>
      <c r="BG30" s="18">
        <v>0</v>
      </c>
      <c r="BH30" s="18">
        <f t="shared" si="30"/>
        <v>9424.7626894943278</v>
      </c>
      <c r="BI30" s="18">
        <f t="shared" si="31"/>
        <v>-0.4619981710536436</v>
      </c>
      <c r="BJ30" s="18">
        <f t="shared" si="32"/>
        <v>20.327919526360319</v>
      </c>
      <c r="BK30" s="18">
        <f>(Design!$N$69-BJ30)/BI30</f>
        <v>37.83114441016027</v>
      </c>
      <c r="BL30" s="18">
        <v>0</v>
      </c>
      <c r="BM30" s="18">
        <v>0</v>
      </c>
      <c r="BN30" s="18">
        <f t="shared" si="33"/>
        <v>37.83114441016027</v>
      </c>
      <c r="BO30" s="18">
        <f t="shared" si="34"/>
        <v>37.83114441016027</v>
      </c>
      <c r="BP30" s="18">
        <f>Design!$N$69</f>
        <v>2.85</v>
      </c>
      <c r="BQ30" s="18">
        <f t="shared" si="35"/>
        <v>44</v>
      </c>
      <c r="BR30" s="18">
        <v>0</v>
      </c>
      <c r="BS30" s="18">
        <f t="shared" si="36"/>
        <v>3762</v>
      </c>
      <c r="BT30" s="19">
        <f t="shared" si="37"/>
        <v>5662.7626894943278</v>
      </c>
      <c r="BU30" s="68">
        <f t="shared" si="38"/>
        <v>34</v>
      </c>
      <c r="BV30" s="18">
        <f>'Ohio Intensities'!O30</f>
        <v>3.1248327452574731</v>
      </c>
      <c r="BW30" s="18">
        <f>Design!$I$24*BV30*Design!$I$23</f>
        <v>5.374712321842857</v>
      </c>
      <c r="BX30" s="18">
        <v>0</v>
      </c>
      <c r="BY30" s="18">
        <v>0</v>
      </c>
      <c r="BZ30" s="18">
        <f>Design!$I$22</f>
        <v>10</v>
      </c>
      <c r="CA30" s="18">
        <f t="shared" si="39"/>
        <v>5.374712321842857</v>
      </c>
      <c r="CB30" s="18">
        <f t="shared" si="40"/>
        <v>34</v>
      </c>
      <c r="CC30" s="18">
        <f t="shared" si="41"/>
        <v>5.374712321842857</v>
      </c>
      <c r="CD30" s="18">
        <f t="shared" si="42"/>
        <v>44</v>
      </c>
      <c r="CE30" s="18">
        <v>0</v>
      </c>
      <c r="CF30" s="18">
        <f t="shared" si="43"/>
        <v>10964.413136559428</v>
      </c>
      <c r="CG30" s="18">
        <f t="shared" si="44"/>
        <v>-0.53747123218428572</v>
      </c>
      <c r="CH30" s="18">
        <f t="shared" si="45"/>
        <v>23.648734216108572</v>
      </c>
      <c r="CI30" s="18">
        <f>(Design!$N$70-CH30)/CG30</f>
        <v>38.697390614903078</v>
      </c>
      <c r="CJ30" s="18">
        <v>0</v>
      </c>
      <c r="CK30" s="18">
        <v>0</v>
      </c>
      <c r="CL30" s="18">
        <f t="shared" si="46"/>
        <v>38.697390614903078</v>
      </c>
      <c r="CM30" s="18">
        <f t="shared" si="47"/>
        <v>38.697390614903078</v>
      </c>
      <c r="CN30" s="18">
        <f>Design!$N$70</f>
        <v>2.85</v>
      </c>
      <c r="CO30" s="18">
        <f t="shared" si="48"/>
        <v>44</v>
      </c>
      <c r="CP30" s="18">
        <v>0</v>
      </c>
      <c r="CQ30" s="18">
        <f t="shared" si="49"/>
        <v>3762</v>
      </c>
      <c r="CR30" s="19">
        <f t="shared" si="50"/>
        <v>7202.4131365594276</v>
      </c>
      <c r="CS30" s="68">
        <f t="shared" si="51"/>
        <v>34</v>
      </c>
      <c r="CT30" s="18">
        <f>'Ohio Intensities'!S30</f>
        <v>3.4159090900289271</v>
      </c>
      <c r="CU30" s="18">
        <f>Design!$I$24*CT30*Design!$I$23</f>
        <v>5.8753636348497587</v>
      </c>
      <c r="CV30" s="18">
        <v>0</v>
      </c>
      <c r="CW30" s="18">
        <v>0</v>
      </c>
      <c r="CX30" s="18">
        <f>Design!$I$22</f>
        <v>10</v>
      </c>
      <c r="CY30" s="18">
        <f t="shared" si="52"/>
        <v>5.8753636348497587</v>
      </c>
      <c r="CZ30" s="18">
        <f t="shared" si="53"/>
        <v>34</v>
      </c>
      <c r="DA30" s="18">
        <f t="shared" si="54"/>
        <v>5.8753636348497587</v>
      </c>
      <c r="DB30" s="18">
        <f t="shared" si="55"/>
        <v>44</v>
      </c>
      <c r="DC30" s="18">
        <v>0</v>
      </c>
      <c r="DD30" s="18">
        <f t="shared" si="56"/>
        <v>11985.741815093508</v>
      </c>
      <c r="DE30" s="18">
        <f t="shared" si="57"/>
        <v>-0.58753636348497584</v>
      </c>
      <c r="DF30" s="18">
        <f t="shared" si="58"/>
        <v>25.851599993338937</v>
      </c>
      <c r="DG30" s="18">
        <f>(Design!$N$71-DF30)/DE30</f>
        <v>39.149236409649255</v>
      </c>
      <c r="DH30" s="18">
        <v>0</v>
      </c>
      <c r="DI30" s="18">
        <v>0</v>
      </c>
      <c r="DJ30" s="18">
        <f t="shared" si="59"/>
        <v>39.149236409649255</v>
      </c>
      <c r="DK30" s="18">
        <f t="shared" si="60"/>
        <v>39.149236409649255</v>
      </c>
      <c r="DL30" s="18">
        <f>Design!$N$71</f>
        <v>2.85</v>
      </c>
      <c r="DM30" s="18">
        <f t="shared" si="61"/>
        <v>44</v>
      </c>
      <c r="DN30" s="18">
        <v>0</v>
      </c>
      <c r="DO30" s="18">
        <f t="shared" si="62"/>
        <v>3762</v>
      </c>
      <c r="DP30" s="19">
        <f t="shared" si="63"/>
        <v>8223.7418150935082</v>
      </c>
      <c r="DQ30" s="68">
        <f t="shared" si="64"/>
        <v>34</v>
      </c>
      <c r="DR30" s="18">
        <f>'Ohio Intensities'!W30</f>
        <v>3.8026918813654409</v>
      </c>
      <c r="DS30" s="18">
        <f>Design!$I$24*DR30*Design!$I$23</f>
        <v>6.5406300359485625</v>
      </c>
      <c r="DT30" s="18">
        <v>0</v>
      </c>
      <c r="DU30" s="18">
        <v>0</v>
      </c>
      <c r="DV30" s="18">
        <f>Design!$I$22</f>
        <v>10</v>
      </c>
      <c r="DW30" s="18">
        <f t="shared" si="65"/>
        <v>6.5406300359485625</v>
      </c>
      <c r="DX30" s="18">
        <f t="shared" si="66"/>
        <v>34</v>
      </c>
      <c r="DY30" s="18">
        <f t="shared" si="67"/>
        <v>6.5406300359485625</v>
      </c>
      <c r="DZ30" s="18">
        <f t="shared" si="68"/>
        <v>44</v>
      </c>
      <c r="EA30" s="18">
        <v>0</v>
      </c>
      <c r="EB30" s="18">
        <f t="shared" si="69"/>
        <v>13342.885273335067</v>
      </c>
      <c r="EC30" s="18">
        <f t="shared" si="70"/>
        <v>-0.65406300359485625</v>
      </c>
      <c r="ED30" s="18">
        <f t="shared" si="71"/>
        <v>28.778772158173677</v>
      </c>
      <c r="EE30" s="18">
        <f>(Design!$N$72-ED30)/EC30</f>
        <v>39.642621606273629</v>
      </c>
      <c r="EF30" s="18">
        <v>0</v>
      </c>
      <c r="EG30" s="18">
        <v>0</v>
      </c>
      <c r="EH30" s="18">
        <f t="shared" si="72"/>
        <v>39.642621606273629</v>
      </c>
      <c r="EI30" s="18">
        <f t="shared" si="73"/>
        <v>39.642621606273629</v>
      </c>
      <c r="EJ30" s="18">
        <f>Design!$N$72</f>
        <v>2.85</v>
      </c>
      <c r="EK30" s="18">
        <f t="shared" si="74"/>
        <v>44</v>
      </c>
      <c r="EL30" s="18">
        <v>0</v>
      </c>
      <c r="EM30" s="18">
        <f t="shared" si="75"/>
        <v>3762</v>
      </c>
      <c r="EN30" s="19">
        <f t="shared" si="76"/>
        <v>9580.8852733350668</v>
      </c>
      <c r="EO30" s="19">
        <f t="shared" si="77"/>
        <v>34</v>
      </c>
    </row>
    <row r="31" spans="1:145" x14ac:dyDescent="0.25">
      <c r="A31" s="68">
        <f t="shared" si="78"/>
        <v>35</v>
      </c>
      <c r="B31" s="18">
        <f>'Ohio Intensities'!C31</f>
        <v>1.8595067146179289</v>
      </c>
      <c r="C31" s="18">
        <f>Design!$I$24*B31*Design!$I$23</f>
        <v>3.1983515491428398</v>
      </c>
      <c r="D31" s="18">
        <v>0</v>
      </c>
      <c r="E31" s="18">
        <v>0</v>
      </c>
      <c r="F31" s="18">
        <f>Design!$I$22</f>
        <v>10</v>
      </c>
      <c r="G31" s="18">
        <f t="shared" si="0"/>
        <v>3.1983515491428398</v>
      </c>
      <c r="H31" s="18">
        <f t="shared" si="1"/>
        <v>35</v>
      </c>
      <c r="I31" s="18">
        <f t="shared" si="2"/>
        <v>3.1983515491428398</v>
      </c>
      <c r="J31" s="18">
        <f t="shared" si="3"/>
        <v>45</v>
      </c>
      <c r="K31" s="18">
        <v>0</v>
      </c>
      <c r="L31" s="18">
        <f t="shared" si="4"/>
        <v>6716.538253199963</v>
      </c>
      <c r="M31" s="18">
        <f t="shared" si="5"/>
        <v>-0.31983515491428399</v>
      </c>
      <c r="N31" s="18">
        <f t="shared" si="6"/>
        <v>14.39258197114278</v>
      </c>
      <c r="O31" s="18">
        <f>(Design!$N$67-N31)/M31</f>
        <v>38.590448177751441</v>
      </c>
      <c r="P31" s="18">
        <v>0</v>
      </c>
      <c r="Q31" s="18">
        <v>0</v>
      </c>
      <c r="R31" s="18">
        <f t="shared" si="7"/>
        <v>38.590448177751441</v>
      </c>
      <c r="S31" s="18">
        <f t="shared" si="8"/>
        <v>38.590448177751441</v>
      </c>
      <c r="T31" s="18">
        <f>Design!$N$67</f>
        <v>2.0499999999999998</v>
      </c>
      <c r="U31" s="18">
        <f t="shared" si="9"/>
        <v>45</v>
      </c>
      <c r="V31" s="18">
        <v>0</v>
      </c>
      <c r="W31" s="18">
        <f t="shared" si="10"/>
        <v>2767.4999999999995</v>
      </c>
      <c r="X31" s="19">
        <f t="shared" si="11"/>
        <v>3949.0382531999635</v>
      </c>
      <c r="Y31" s="68">
        <f t="shared" si="12"/>
        <v>35</v>
      </c>
      <c r="Z31" s="18">
        <f>'Ohio Intensities'!G31</f>
        <v>2.2935088555869427</v>
      </c>
      <c r="AA31" s="18">
        <f>Design!$I$24*Z31*Design!$I$23</f>
        <v>3.9448352316095439</v>
      </c>
      <c r="AB31" s="18">
        <v>0</v>
      </c>
      <c r="AC31" s="18">
        <v>0</v>
      </c>
      <c r="AD31" s="18">
        <f>Design!$I$22</f>
        <v>10</v>
      </c>
      <c r="AE31" s="18">
        <f t="shared" si="13"/>
        <v>3.9448352316095439</v>
      </c>
      <c r="AF31" s="18">
        <f t="shared" si="14"/>
        <v>35</v>
      </c>
      <c r="AG31" s="18">
        <f t="shared" si="15"/>
        <v>3.9448352316095439</v>
      </c>
      <c r="AH31" s="18">
        <f t="shared" si="16"/>
        <v>45</v>
      </c>
      <c r="AI31" s="18">
        <v>0</v>
      </c>
      <c r="AJ31" s="18">
        <f t="shared" si="17"/>
        <v>8284.1539863800426</v>
      </c>
      <c r="AK31" s="18">
        <f t="shared" si="18"/>
        <v>-0.39448352316095436</v>
      </c>
      <c r="AL31" s="18">
        <f t="shared" si="19"/>
        <v>17.751758542242946</v>
      </c>
      <c r="AM31" s="18">
        <f>(Design!$N$68-AL31)/AK31</f>
        <v>38.662599694994185</v>
      </c>
      <c r="AN31" s="18">
        <v>0</v>
      </c>
      <c r="AO31" s="18">
        <v>0</v>
      </c>
      <c r="AP31" s="18">
        <f t="shared" si="20"/>
        <v>38.662599694994185</v>
      </c>
      <c r="AQ31" s="18">
        <f t="shared" si="21"/>
        <v>38.662599694994185</v>
      </c>
      <c r="AR31" s="18">
        <f>Design!$N$68</f>
        <v>2.5</v>
      </c>
      <c r="AS31" s="18">
        <f t="shared" si="22"/>
        <v>45</v>
      </c>
      <c r="AT31" s="18">
        <v>0</v>
      </c>
      <c r="AU31" s="18">
        <f t="shared" si="23"/>
        <v>3375</v>
      </c>
      <c r="AV31" s="19">
        <f t="shared" si="24"/>
        <v>4909.1539863800426</v>
      </c>
      <c r="AW31" s="68">
        <f t="shared" si="25"/>
        <v>35</v>
      </c>
      <c r="AX31" s="18">
        <f>'Ohio Intensities'!K31</f>
        <v>2.6366432196455927</v>
      </c>
      <c r="AY31" s="18">
        <f>Design!$I$24*AX31*Design!$I$23</f>
        <v>4.5350263377904225</v>
      </c>
      <c r="AZ31" s="18">
        <v>0</v>
      </c>
      <c r="BA31" s="18">
        <v>0</v>
      </c>
      <c r="BB31" s="18">
        <f>Design!$I$22</f>
        <v>10</v>
      </c>
      <c r="BC31" s="18">
        <f t="shared" si="26"/>
        <v>4.5350263377904225</v>
      </c>
      <c r="BD31" s="18">
        <f t="shared" si="27"/>
        <v>35</v>
      </c>
      <c r="BE31" s="18">
        <f t="shared" si="28"/>
        <v>4.5350263377904225</v>
      </c>
      <c r="BF31" s="18">
        <f t="shared" si="29"/>
        <v>45</v>
      </c>
      <c r="BG31" s="18">
        <v>0</v>
      </c>
      <c r="BH31" s="18">
        <f t="shared" si="30"/>
        <v>9523.5553093598865</v>
      </c>
      <c r="BI31" s="18">
        <f t="shared" si="31"/>
        <v>-0.45350263377904226</v>
      </c>
      <c r="BJ31" s="18">
        <f t="shared" si="32"/>
        <v>20.4076185200569</v>
      </c>
      <c r="BK31" s="18">
        <f>(Design!$N$69-BJ31)/BI31</f>
        <v>38.715582253071119</v>
      </c>
      <c r="BL31" s="18">
        <v>0</v>
      </c>
      <c r="BM31" s="18">
        <v>0</v>
      </c>
      <c r="BN31" s="18">
        <f t="shared" si="33"/>
        <v>38.715582253071119</v>
      </c>
      <c r="BO31" s="18">
        <f t="shared" si="34"/>
        <v>38.715582253071119</v>
      </c>
      <c r="BP31" s="18">
        <f>Design!$N$69</f>
        <v>2.85</v>
      </c>
      <c r="BQ31" s="18">
        <f t="shared" si="35"/>
        <v>45</v>
      </c>
      <c r="BR31" s="18">
        <v>0</v>
      </c>
      <c r="BS31" s="18">
        <f t="shared" si="36"/>
        <v>3847.5</v>
      </c>
      <c r="BT31" s="19">
        <f t="shared" si="37"/>
        <v>5676.0553093598865</v>
      </c>
      <c r="BU31" s="68">
        <f t="shared" si="38"/>
        <v>35</v>
      </c>
      <c r="BV31" s="18">
        <f>'Ohio Intensities'!O31</f>
        <v>3.0693508547889876</v>
      </c>
      <c r="BW31" s="18">
        <f>Design!$I$24*BV31*Design!$I$23</f>
        <v>5.2792834702370621</v>
      </c>
      <c r="BX31" s="18">
        <v>0</v>
      </c>
      <c r="BY31" s="18">
        <v>0</v>
      </c>
      <c r="BZ31" s="18">
        <f>Design!$I$22</f>
        <v>10</v>
      </c>
      <c r="CA31" s="18">
        <f t="shared" si="39"/>
        <v>5.2792834702370621</v>
      </c>
      <c r="CB31" s="18">
        <f t="shared" si="40"/>
        <v>35</v>
      </c>
      <c r="CC31" s="18">
        <f t="shared" si="41"/>
        <v>5.2792834702370621</v>
      </c>
      <c r="CD31" s="18">
        <f t="shared" si="42"/>
        <v>45</v>
      </c>
      <c r="CE31" s="18">
        <v>0</v>
      </c>
      <c r="CF31" s="18">
        <f t="shared" si="43"/>
        <v>11086.49528749783</v>
      </c>
      <c r="CG31" s="18">
        <f t="shared" si="44"/>
        <v>-0.52792834702370617</v>
      </c>
      <c r="CH31" s="18">
        <f t="shared" si="45"/>
        <v>23.756775616066776</v>
      </c>
      <c r="CI31" s="18">
        <f>(Design!$N$70-CH31)/CG31</f>
        <v>39.601540121746815</v>
      </c>
      <c r="CJ31" s="18">
        <v>0</v>
      </c>
      <c r="CK31" s="18">
        <v>0</v>
      </c>
      <c r="CL31" s="18">
        <f t="shared" si="46"/>
        <v>39.601540121746815</v>
      </c>
      <c r="CM31" s="18">
        <f t="shared" si="47"/>
        <v>39.601540121746815</v>
      </c>
      <c r="CN31" s="18">
        <f>Design!$N$70</f>
        <v>2.85</v>
      </c>
      <c r="CO31" s="18">
        <f t="shared" si="48"/>
        <v>45</v>
      </c>
      <c r="CP31" s="18">
        <v>0</v>
      </c>
      <c r="CQ31" s="18">
        <f t="shared" si="49"/>
        <v>3847.5</v>
      </c>
      <c r="CR31" s="19">
        <f t="shared" si="50"/>
        <v>7238.9952874978298</v>
      </c>
      <c r="CS31" s="68">
        <f t="shared" si="51"/>
        <v>35</v>
      </c>
      <c r="CT31" s="18">
        <f>'Ohio Intensities'!S31</f>
        <v>3.3564785109699464</v>
      </c>
      <c r="CU31" s="18">
        <f>Design!$I$24*CT31*Design!$I$23</f>
        <v>5.7731430388683114</v>
      </c>
      <c r="CV31" s="18">
        <v>0</v>
      </c>
      <c r="CW31" s="18">
        <v>0</v>
      </c>
      <c r="CX31" s="18">
        <f>Design!$I$22</f>
        <v>10</v>
      </c>
      <c r="CY31" s="18">
        <f t="shared" si="52"/>
        <v>5.7731430388683114</v>
      </c>
      <c r="CZ31" s="18">
        <f t="shared" si="53"/>
        <v>35</v>
      </c>
      <c r="DA31" s="18">
        <f t="shared" si="54"/>
        <v>5.7731430388683114</v>
      </c>
      <c r="DB31" s="18">
        <f t="shared" si="55"/>
        <v>45</v>
      </c>
      <c r="DC31" s="18">
        <v>0</v>
      </c>
      <c r="DD31" s="18">
        <f t="shared" si="56"/>
        <v>12123.600381623453</v>
      </c>
      <c r="DE31" s="18">
        <f t="shared" si="57"/>
        <v>-0.57731430388683114</v>
      </c>
      <c r="DF31" s="18">
        <f t="shared" si="58"/>
        <v>25.979143674907402</v>
      </c>
      <c r="DG31" s="18">
        <f>(Design!$N$71-DF31)/DE31</f>
        <v>40.06334767593308</v>
      </c>
      <c r="DH31" s="18">
        <v>0</v>
      </c>
      <c r="DI31" s="18">
        <v>0</v>
      </c>
      <c r="DJ31" s="18">
        <f t="shared" si="59"/>
        <v>40.06334767593308</v>
      </c>
      <c r="DK31" s="18">
        <f t="shared" si="60"/>
        <v>40.06334767593308</v>
      </c>
      <c r="DL31" s="18">
        <f>Design!$N$71</f>
        <v>2.85</v>
      </c>
      <c r="DM31" s="18">
        <f t="shared" si="61"/>
        <v>45</v>
      </c>
      <c r="DN31" s="18">
        <v>0</v>
      </c>
      <c r="DO31" s="18">
        <f t="shared" si="62"/>
        <v>3847.5</v>
      </c>
      <c r="DP31" s="19">
        <f t="shared" si="63"/>
        <v>8276.1003816234534</v>
      </c>
      <c r="DQ31" s="68">
        <f t="shared" si="64"/>
        <v>35</v>
      </c>
      <c r="DR31" s="18">
        <f>'Ohio Intensities'!W31</f>
        <v>3.7390404250207343</v>
      </c>
      <c r="DS31" s="18">
        <f>Design!$I$24*DR31*Design!$I$23</f>
        <v>6.4311495310356674</v>
      </c>
      <c r="DT31" s="18">
        <v>0</v>
      </c>
      <c r="DU31" s="18">
        <v>0</v>
      </c>
      <c r="DV31" s="18">
        <f>Design!$I$22</f>
        <v>10</v>
      </c>
      <c r="DW31" s="18">
        <f t="shared" si="65"/>
        <v>6.4311495310356674</v>
      </c>
      <c r="DX31" s="18">
        <f t="shared" si="66"/>
        <v>35</v>
      </c>
      <c r="DY31" s="18">
        <f t="shared" si="67"/>
        <v>6.4311495310356674</v>
      </c>
      <c r="DZ31" s="18">
        <f t="shared" si="68"/>
        <v>45</v>
      </c>
      <c r="EA31" s="18">
        <v>0</v>
      </c>
      <c r="EB31" s="18">
        <f t="shared" si="69"/>
        <v>13505.414015174903</v>
      </c>
      <c r="EC31" s="18">
        <f t="shared" si="70"/>
        <v>-0.6431149531035667</v>
      </c>
      <c r="ED31" s="18">
        <f t="shared" si="71"/>
        <v>28.940172889660502</v>
      </c>
      <c r="EE31" s="18">
        <f>(Design!$N$72-ED31)/EC31</f>
        <v>40.568443889779935</v>
      </c>
      <c r="EF31" s="18">
        <v>0</v>
      </c>
      <c r="EG31" s="18">
        <v>0</v>
      </c>
      <c r="EH31" s="18">
        <f t="shared" si="72"/>
        <v>40.568443889779935</v>
      </c>
      <c r="EI31" s="18">
        <f t="shared" si="73"/>
        <v>40.568443889779935</v>
      </c>
      <c r="EJ31" s="18">
        <f>Design!$N$72</f>
        <v>2.85</v>
      </c>
      <c r="EK31" s="18">
        <f t="shared" si="74"/>
        <v>45</v>
      </c>
      <c r="EL31" s="18">
        <v>0</v>
      </c>
      <c r="EM31" s="18">
        <f t="shared" si="75"/>
        <v>3847.5</v>
      </c>
      <c r="EN31" s="19">
        <f t="shared" si="76"/>
        <v>9657.9140151749034</v>
      </c>
      <c r="EO31" s="19">
        <f t="shared" si="77"/>
        <v>35</v>
      </c>
    </row>
    <row r="32" spans="1:145" x14ac:dyDescent="0.25">
      <c r="A32" s="68">
        <f t="shared" si="78"/>
        <v>36</v>
      </c>
      <c r="B32" s="18">
        <f>'Ohio Intensities'!C32</f>
        <v>1.8239547116048487</v>
      </c>
      <c r="C32" s="18">
        <f>Design!$I$24*B32*Design!$I$23</f>
        <v>3.1372021039603415</v>
      </c>
      <c r="D32" s="18">
        <v>0</v>
      </c>
      <c r="E32" s="18">
        <v>0</v>
      </c>
      <c r="F32" s="18">
        <f>Design!$I$22</f>
        <v>10</v>
      </c>
      <c r="G32" s="18">
        <f t="shared" si="0"/>
        <v>3.1372021039603415</v>
      </c>
      <c r="H32" s="18">
        <f t="shared" si="1"/>
        <v>36</v>
      </c>
      <c r="I32" s="18">
        <f t="shared" si="2"/>
        <v>3.1372021039603415</v>
      </c>
      <c r="J32" s="18">
        <f t="shared" si="3"/>
        <v>46</v>
      </c>
      <c r="K32" s="18">
        <v>0</v>
      </c>
      <c r="L32" s="18">
        <f t="shared" si="4"/>
        <v>6776.3565445543381</v>
      </c>
      <c r="M32" s="18">
        <f t="shared" si="5"/>
        <v>-0.31372021039603415</v>
      </c>
      <c r="N32" s="18">
        <f t="shared" si="6"/>
        <v>14.43112967821757</v>
      </c>
      <c r="O32" s="18">
        <f>(Design!$N$67-N32)/M32</f>
        <v>39.46551502878274</v>
      </c>
      <c r="P32" s="18">
        <v>0</v>
      </c>
      <c r="Q32" s="18">
        <v>0</v>
      </c>
      <c r="R32" s="18">
        <f t="shared" si="7"/>
        <v>39.46551502878274</v>
      </c>
      <c r="S32" s="18">
        <f t="shared" si="8"/>
        <v>39.46551502878274</v>
      </c>
      <c r="T32" s="18">
        <f>Design!$N$67</f>
        <v>2.0499999999999998</v>
      </c>
      <c r="U32" s="18">
        <f t="shared" si="9"/>
        <v>46</v>
      </c>
      <c r="V32" s="18">
        <v>0</v>
      </c>
      <c r="W32" s="18">
        <f t="shared" si="10"/>
        <v>2829</v>
      </c>
      <c r="X32" s="19">
        <f t="shared" si="11"/>
        <v>3947.3565445543381</v>
      </c>
      <c r="Y32" s="68">
        <f t="shared" si="12"/>
        <v>36</v>
      </c>
      <c r="Z32" s="18">
        <f>'Ohio Intensities'!G32</f>
        <v>2.2511247668348018</v>
      </c>
      <c r="AA32" s="18">
        <f>Design!$I$24*Z32*Design!$I$23</f>
        <v>3.8719345989558613</v>
      </c>
      <c r="AB32" s="18">
        <v>0</v>
      </c>
      <c r="AC32" s="18">
        <v>0</v>
      </c>
      <c r="AD32" s="18">
        <f>Design!$I$22</f>
        <v>10</v>
      </c>
      <c r="AE32" s="18">
        <f t="shared" si="13"/>
        <v>3.8719345989558613</v>
      </c>
      <c r="AF32" s="18">
        <f t="shared" si="14"/>
        <v>36</v>
      </c>
      <c r="AG32" s="18">
        <f t="shared" si="15"/>
        <v>3.8719345989558613</v>
      </c>
      <c r="AH32" s="18">
        <f t="shared" si="16"/>
        <v>46</v>
      </c>
      <c r="AI32" s="18">
        <v>0</v>
      </c>
      <c r="AJ32" s="18">
        <f t="shared" si="17"/>
        <v>8363.3787337446611</v>
      </c>
      <c r="AK32" s="18">
        <f t="shared" si="18"/>
        <v>-0.38719345989558612</v>
      </c>
      <c r="AL32" s="18">
        <f t="shared" si="19"/>
        <v>17.81089915519696</v>
      </c>
      <c r="AM32" s="18">
        <f>(Design!$N$68-AL32)/AK32</f>
        <v>39.543279370797812</v>
      </c>
      <c r="AN32" s="18">
        <v>0</v>
      </c>
      <c r="AO32" s="18">
        <v>0</v>
      </c>
      <c r="AP32" s="18">
        <f t="shared" si="20"/>
        <v>39.543279370797812</v>
      </c>
      <c r="AQ32" s="18">
        <f t="shared" si="21"/>
        <v>39.543279370797812</v>
      </c>
      <c r="AR32" s="18">
        <f>Design!$N$68</f>
        <v>2.5</v>
      </c>
      <c r="AS32" s="18">
        <f t="shared" si="22"/>
        <v>46</v>
      </c>
      <c r="AT32" s="18">
        <v>0</v>
      </c>
      <c r="AU32" s="18">
        <f t="shared" si="23"/>
        <v>3450</v>
      </c>
      <c r="AV32" s="19">
        <f t="shared" si="24"/>
        <v>4913.3787337446611</v>
      </c>
      <c r="AW32" s="68">
        <f t="shared" si="25"/>
        <v>36</v>
      </c>
      <c r="AX32" s="18">
        <f>'Ohio Intensities'!K32</f>
        <v>2.5891703811958644</v>
      </c>
      <c r="AY32" s="18">
        <f>Design!$I$24*AX32*Design!$I$23</f>
        <v>4.4533730556568898</v>
      </c>
      <c r="AZ32" s="18">
        <v>0</v>
      </c>
      <c r="BA32" s="18">
        <v>0</v>
      </c>
      <c r="BB32" s="18">
        <f>Design!$I$22</f>
        <v>10</v>
      </c>
      <c r="BC32" s="18">
        <f t="shared" si="26"/>
        <v>4.4533730556568898</v>
      </c>
      <c r="BD32" s="18">
        <f t="shared" si="27"/>
        <v>36</v>
      </c>
      <c r="BE32" s="18">
        <f t="shared" si="28"/>
        <v>4.4533730556568898</v>
      </c>
      <c r="BF32" s="18">
        <f t="shared" si="29"/>
        <v>46</v>
      </c>
      <c r="BG32" s="18">
        <v>0</v>
      </c>
      <c r="BH32" s="18">
        <f t="shared" si="30"/>
        <v>9619.2858002188823</v>
      </c>
      <c r="BI32" s="18">
        <f t="shared" si="31"/>
        <v>-0.44533730556568896</v>
      </c>
      <c r="BJ32" s="18">
        <f t="shared" si="32"/>
        <v>20.485516056021691</v>
      </c>
      <c r="BK32" s="18">
        <f>(Design!$N$69-BJ32)/BI32</f>
        <v>39.600356483991845</v>
      </c>
      <c r="BL32" s="18">
        <v>0</v>
      </c>
      <c r="BM32" s="18">
        <v>0</v>
      </c>
      <c r="BN32" s="18">
        <f t="shared" si="33"/>
        <v>39.600356483991845</v>
      </c>
      <c r="BO32" s="18">
        <f t="shared" si="34"/>
        <v>39.600356483991845</v>
      </c>
      <c r="BP32" s="18">
        <f>Design!$N$69</f>
        <v>2.85</v>
      </c>
      <c r="BQ32" s="18">
        <f t="shared" si="35"/>
        <v>46</v>
      </c>
      <c r="BR32" s="18">
        <v>0</v>
      </c>
      <c r="BS32" s="18">
        <f t="shared" si="36"/>
        <v>3933</v>
      </c>
      <c r="BT32" s="19">
        <f t="shared" si="37"/>
        <v>5686.2858002188823</v>
      </c>
      <c r="BU32" s="68">
        <f t="shared" si="38"/>
        <v>36</v>
      </c>
      <c r="BV32" s="18">
        <f>'Ohio Intensities'!O32</f>
        <v>3.015991408278333</v>
      </c>
      <c r="BW32" s="18">
        <f>Design!$I$24*BV32*Design!$I$23</f>
        <v>5.1875052222387357</v>
      </c>
      <c r="BX32" s="18">
        <v>0</v>
      </c>
      <c r="BY32" s="18">
        <v>0</v>
      </c>
      <c r="BZ32" s="18">
        <f>Design!$I$22</f>
        <v>10</v>
      </c>
      <c r="CA32" s="18">
        <f t="shared" si="39"/>
        <v>5.1875052222387357</v>
      </c>
      <c r="CB32" s="18">
        <f t="shared" si="40"/>
        <v>36</v>
      </c>
      <c r="CC32" s="18">
        <f t="shared" si="41"/>
        <v>5.1875052222387357</v>
      </c>
      <c r="CD32" s="18">
        <f t="shared" si="42"/>
        <v>46</v>
      </c>
      <c r="CE32" s="18">
        <v>0</v>
      </c>
      <c r="CF32" s="18">
        <f t="shared" si="43"/>
        <v>11205.011280035669</v>
      </c>
      <c r="CG32" s="18">
        <f t="shared" si="44"/>
        <v>-0.51875052222387352</v>
      </c>
      <c r="CH32" s="18">
        <f t="shared" si="45"/>
        <v>23.862524022298182</v>
      </c>
      <c r="CI32" s="18">
        <f>(Design!$N$70-CH32)/CG32</f>
        <v>40.506029627146965</v>
      </c>
      <c r="CJ32" s="18">
        <v>0</v>
      </c>
      <c r="CK32" s="18">
        <v>0</v>
      </c>
      <c r="CL32" s="18">
        <f t="shared" si="46"/>
        <v>40.506029627146965</v>
      </c>
      <c r="CM32" s="18">
        <f t="shared" si="47"/>
        <v>40.506029627146965</v>
      </c>
      <c r="CN32" s="18">
        <f>Design!$N$70</f>
        <v>2.85</v>
      </c>
      <c r="CO32" s="18">
        <f t="shared" si="48"/>
        <v>46</v>
      </c>
      <c r="CP32" s="18">
        <v>0</v>
      </c>
      <c r="CQ32" s="18">
        <f t="shared" si="49"/>
        <v>3933</v>
      </c>
      <c r="CR32" s="19">
        <f t="shared" si="50"/>
        <v>7272.0112800356692</v>
      </c>
      <c r="CS32" s="68">
        <f t="shared" si="51"/>
        <v>36</v>
      </c>
      <c r="CT32" s="18">
        <f>'Ohio Intensities'!S32</f>
        <v>3.2993544760358393</v>
      </c>
      <c r="CU32" s="18">
        <f>Design!$I$24*CT32*Design!$I$23</f>
        <v>5.6748896987816471</v>
      </c>
      <c r="CV32" s="18">
        <v>0</v>
      </c>
      <c r="CW32" s="18">
        <v>0</v>
      </c>
      <c r="CX32" s="18">
        <f>Design!$I$22</f>
        <v>10</v>
      </c>
      <c r="CY32" s="18">
        <f t="shared" si="52"/>
        <v>5.6748896987816471</v>
      </c>
      <c r="CZ32" s="18">
        <f t="shared" si="53"/>
        <v>36</v>
      </c>
      <c r="DA32" s="18">
        <f t="shared" si="54"/>
        <v>5.6748896987816471</v>
      </c>
      <c r="DB32" s="18">
        <f t="shared" si="55"/>
        <v>46</v>
      </c>
      <c r="DC32" s="18">
        <v>0</v>
      </c>
      <c r="DD32" s="18">
        <f t="shared" si="56"/>
        <v>12257.761749368357</v>
      </c>
      <c r="DE32" s="18">
        <f t="shared" si="57"/>
        <v>-0.56748896987816466</v>
      </c>
      <c r="DF32" s="18">
        <f t="shared" si="58"/>
        <v>26.104492614395575</v>
      </c>
      <c r="DG32" s="18">
        <f>(Design!$N$71-DF32)/DE32</f>
        <v>40.977875956581371</v>
      </c>
      <c r="DH32" s="18">
        <v>0</v>
      </c>
      <c r="DI32" s="18">
        <v>0</v>
      </c>
      <c r="DJ32" s="18">
        <f t="shared" si="59"/>
        <v>40.977875956581371</v>
      </c>
      <c r="DK32" s="18">
        <f t="shared" si="60"/>
        <v>40.977875956581371</v>
      </c>
      <c r="DL32" s="18">
        <f>Design!$N$71</f>
        <v>2.85</v>
      </c>
      <c r="DM32" s="18">
        <f t="shared" si="61"/>
        <v>46</v>
      </c>
      <c r="DN32" s="18">
        <v>0</v>
      </c>
      <c r="DO32" s="18">
        <f t="shared" si="62"/>
        <v>3933</v>
      </c>
      <c r="DP32" s="19">
        <f t="shared" si="63"/>
        <v>8324.7617493683574</v>
      </c>
      <c r="DQ32" s="68">
        <f t="shared" si="64"/>
        <v>36</v>
      </c>
      <c r="DR32" s="18">
        <f>'Ohio Intensities'!W32</f>
        <v>3.677727721739275</v>
      </c>
      <c r="DS32" s="18">
        <f>Design!$I$24*DR32*Design!$I$23</f>
        <v>6.3256916813915574</v>
      </c>
      <c r="DT32" s="18">
        <v>0</v>
      </c>
      <c r="DU32" s="18">
        <v>0</v>
      </c>
      <c r="DV32" s="18">
        <f>Design!$I$22</f>
        <v>10</v>
      </c>
      <c r="DW32" s="18">
        <f t="shared" si="65"/>
        <v>6.3256916813915574</v>
      </c>
      <c r="DX32" s="18">
        <f t="shared" si="66"/>
        <v>36</v>
      </c>
      <c r="DY32" s="18">
        <f t="shared" si="67"/>
        <v>6.3256916813915574</v>
      </c>
      <c r="DZ32" s="18">
        <f t="shared" si="68"/>
        <v>46</v>
      </c>
      <c r="EA32" s="18">
        <v>0</v>
      </c>
      <c r="EB32" s="18">
        <f t="shared" si="69"/>
        <v>13663.494031805763</v>
      </c>
      <c r="EC32" s="18">
        <f t="shared" si="70"/>
        <v>-0.63256916813915576</v>
      </c>
      <c r="ED32" s="18">
        <f t="shared" si="71"/>
        <v>29.098181734401166</v>
      </c>
      <c r="EE32" s="18">
        <f>(Design!$N$72-ED32)/EC32</f>
        <v>41.494563846063009</v>
      </c>
      <c r="EF32" s="18">
        <v>0</v>
      </c>
      <c r="EG32" s="18">
        <v>0</v>
      </c>
      <c r="EH32" s="18">
        <f t="shared" si="72"/>
        <v>41.494563846063009</v>
      </c>
      <c r="EI32" s="18">
        <f t="shared" si="73"/>
        <v>41.494563846063009</v>
      </c>
      <c r="EJ32" s="18">
        <f>Design!$N$72</f>
        <v>2.85</v>
      </c>
      <c r="EK32" s="18">
        <f t="shared" si="74"/>
        <v>46</v>
      </c>
      <c r="EL32" s="18">
        <v>0</v>
      </c>
      <c r="EM32" s="18">
        <f t="shared" si="75"/>
        <v>3933.0000000000009</v>
      </c>
      <c r="EN32" s="19">
        <f t="shared" si="76"/>
        <v>9730.4940318057634</v>
      </c>
      <c r="EO32" s="19">
        <f t="shared" si="77"/>
        <v>36</v>
      </c>
    </row>
    <row r="33" spans="1:145" x14ac:dyDescent="0.25">
      <c r="A33" s="68">
        <f t="shared" si="78"/>
        <v>37</v>
      </c>
      <c r="B33" s="18">
        <f>'Ohio Intensities'!C33</f>
        <v>1.7898417020057911</v>
      </c>
      <c r="C33" s="18">
        <f>Design!$I$24*B33*Design!$I$23</f>
        <v>3.0785277274499627</v>
      </c>
      <c r="D33" s="18">
        <v>0</v>
      </c>
      <c r="E33" s="18">
        <v>0</v>
      </c>
      <c r="F33" s="18">
        <f>Design!$I$22</f>
        <v>10</v>
      </c>
      <c r="G33" s="18">
        <f t="shared" si="0"/>
        <v>3.0785277274499627</v>
      </c>
      <c r="H33" s="18">
        <f t="shared" si="1"/>
        <v>37</v>
      </c>
      <c r="I33" s="18">
        <f t="shared" si="2"/>
        <v>3.0785277274499627</v>
      </c>
      <c r="J33" s="18">
        <f t="shared" si="3"/>
        <v>47</v>
      </c>
      <c r="K33" s="18">
        <v>0</v>
      </c>
      <c r="L33" s="18">
        <f t="shared" si="4"/>
        <v>6834.3315549389172</v>
      </c>
      <c r="M33" s="18">
        <f t="shared" si="5"/>
        <v>-0.30785277274499628</v>
      </c>
      <c r="N33" s="18">
        <f t="shared" si="6"/>
        <v>14.469080319014825</v>
      </c>
      <c r="O33" s="18">
        <f>(Design!$N$67-N33)/M33</f>
        <v>40.340972758760635</v>
      </c>
      <c r="P33" s="18">
        <v>0</v>
      </c>
      <c r="Q33" s="18">
        <v>0</v>
      </c>
      <c r="R33" s="18">
        <f t="shared" si="7"/>
        <v>40.340972758760635</v>
      </c>
      <c r="S33" s="18">
        <f t="shared" si="8"/>
        <v>40.340972758760635</v>
      </c>
      <c r="T33" s="18">
        <f>Design!$N$67</f>
        <v>2.0499999999999998</v>
      </c>
      <c r="U33" s="18">
        <f t="shared" si="9"/>
        <v>47</v>
      </c>
      <c r="V33" s="18">
        <v>0</v>
      </c>
      <c r="W33" s="18">
        <f t="shared" si="10"/>
        <v>2890.4999999999995</v>
      </c>
      <c r="X33" s="19">
        <f t="shared" si="11"/>
        <v>3943.8315549389176</v>
      </c>
      <c r="Y33" s="68">
        <f t="shared" si="12"/>
        <v>37</v>
      </c>
      <c r="Z33" s="18">
        <f>'Ohio Intensities'!G33</f>
        <v>2.2104010724552752</v>
      </c>
      <c r="AA33" s="18">
        <f>Design!$I$24*Z33*Design!$I$23</f>
        <v>3.8018898446230756</v>
      </c>
      <c r="AB33" s="18">
        <v>0</v>
      </c>
      <c r="AC33" s="18">
        <v>0</v>
      </c>
      <c r="AD33" s="18">
        <f>Design!$I$22</f>
        <v>10</v>
      </c>
      <c r="AE33" s="18">
        <f t="shared" si="13"/>
        <v>3.8018898446230756</v>
      </c>
      <c r="AF33" s="18">
        <f t="shared" si="14"/>
        <v>37</v>
      </c>
      <c r="AG33" s="18">
        <f t="shared" si="15"/>
        <v>3.8018898446230756</v>
      </c>
      <c r="AH33" s="18">
        <f t="shared" si="16"/>
        <v>47</v>
      </c>
      <c r="AI33" s="18">
        <v>0</v>
      </c>
      <c r="AJ33" s="18">
        <f t="shared" si="17"/>
        <v>8440.1954550632272</v>
      </c>
      <c r="AK33" s="18">
        <f t="shared" si="18"/>
        <v>-0.38018898446230753</v>
      </c>
      <c r="AL33" s="18">
        <f t="shared" si="19"/>
        <v>17.868882269728456</v>
      </c>
      <c r="AM33" s="18">
        <f>(Design!$N$68-AL33)/AK33</f>
        <v>40.424322896846448</v>
      </c>
      <c r="AN33" s="18">
        <v>0</v>
      </c>
      <c r="AO33" s="18">
        <v>0</v>
      </c>
      <c r="AP33" s="18">
        <f t="shared" si="20"/>
        <v>40.424322896846448</v>
      </c>
      <c r="AQ33" s="18">
        <f t="shared" si="21"/>
        <v>40.424322896846448</v>
      </c>
      <c r="AR33" s="18">
        <f>Design!$N$68</f>
        <v>2.5</v>
      </c>
      <c r="AS33" s="18">
        <f t="shared" si="22"/>
        <v>47</v>
      </c>
      <c r="AT33" s="18">
        <v>0</v>
      </c>
      <c r="AU33" s="18">
        <f t="shared" si="23"/>
        <v>3525</v>
      </c>
      <c r="AV33" s="19">
        <f t="shared" si="24"/>
        <v>4915.1954550632272</v>
      </c>
      <c r="AW33" s="68">
        <f t="shared" si="25"/>
        <v>37</v>
      </c>
      <c r="AX33" s="18">
        <f>'Ohio Intensities'!K33</f>
        <v>2.5435050313583796</v>
      </c>
      <c r="AY33" s="18">
        <f>Design!$I$24*AX33*Design!$I$23</f>
        <v>4.3748286539364161</v>
      </c>
      <c r="AZ33" s="18">
        <v>0</v>
      </c>
      <c r="BA33" s="18">
        <v>0</v>
      </c>
      <c r="BB33" s="18">
        <f>Design!$I$22</f>
        <v>10</v>
      </c>
      <c r="BC33" s="18">
        <f t="shared" si="26"/>
        <v>4.3748286539364161</v>
      </c>
      <c r="BD33" s="18">
        <f t="shared" si="27"/>
        <v>37</v>
      </c>
      <c r="BE33" s="18">
        <f t="shared" si="28"/>
        <v>4.3748286539364161</v>
      </c>
      <c r="BF33" s="18">
        <f t="shared" si="29"/>
        <v>47</v>
      </c>
      <c r="BG33" s="18">
        <v>0</v>
      </c>
      <c r="BH33" s="18">
        <f t="shared" si="30"/>
        <v>9712.1196117388445</v>
      </c>
      <c r="BI33" s="18">
        <f t="shared" si="31"/>
        <v>-0.43748286539364162</v>
      </c>
      <c r="BJ33" s="18">
        <f t="shared" si="32"/>
        <v>20.561694673501155</v>
      </c>
      <c r="BK33" s="18">
        <f>(Design!$N$69-BJ33)/BI33</f>
        <v>40.485459144929919</v>
      </c>
      <c r="BL33" s="18">
        <v>0</v>
      </c>
      <c r="BM33" s="18">
        <v>0</v>
      </c>
      <c r="BN33" s="18">
        <f t="shared" si="33"/>
        <v>40.485459144929919</v>
      </c>
      <c r="BO33" s="18">
        <f t="shared" si="34"/>
        <v>40.485459144929919</v>
      </c>
      <c r="BP33" s="18">
        <f>Design!$N$69</f>
        <v>2.85</v>
      </c>
      <c r="BQ33" s="18">
        <f t="shared" si="35"/>
        <v>47</v>
      </c>
      <c r="BR33" s="18">
        <v>0</v>
      </c>
      <c r="BS33" s="18">
        <f t="shared" si="36"/>
        <v>4018.4999999999995</v>
      </c>
      <c r="BT33" s="19">
        <f t="shared" si="37"/>
        <v>5693.6196117388445</v>
      </c>
      <c r="BU33" s="68">
        <f t="shared" si="38"/>
        <v>37</v>
      </c>
      <c r="BV33" s="18">
        <f>'Ohio Intensities'!O33</f>
        <v>2.9646314815215757</v>
      </c>
      <c r="BW33" s="18">
        <f>Design!$I$24*BV33*Design!$I$23</f>
        <v>5.0991661482171136</v>
      </c>
      <c r="BX33" s="18">
        <v>0</v>
      </c>
      <c r="BY33" s="18">
        <v>0</v>
      </c>
      <c r="BZ33" s="18">
        <f>Design!$I$22</f>
        <v>10</v>
      </c>
      <c r="CA33" s="18">
        <f t="shared" si="39"/>
        <v>5.0991661482171136</v>
      </c>
      <c r="CB33" s="18">
        <f t="shared" si="40"/>
        <v>37</v>
      </c>
      <c r="CC33" s="18">
        <f t="shared" si="41"/>
        <v>5.0991661482171136</v>
      </c>
      <c r="CD33" s="18">
        <f t="shared" si="42"/>
        <v>47</v>
      </c>
      <c r="CE33" s="18">
        <v>0</v>
      </c>
      <c r="CF33" s="18">
        <f t="shared" si="43"/>
        <v>11320.148849041992</v>
      </c>
      <c r="CG33" s="18">
        <f t="shared" si="44"/>
        <v>-0.50991661482171136</v>
      </c>
      <c r="CH33" s="18">
        <f t="shared" si="45"/>
        <v>23.966080896620433</v>
      </c>
      <c r="CI33" s="18">
        <f>(Design!$N$70-CH33)/CG33</f>
        <v>41.410850878047022</v>
      </c>
      <c r="CJ33" s="18">
        <v>0</v>
      </c>
      <c r="CK33" s="18">
        <v>0</v>
      </c>
      <c r="CL33" s="18">
        <f t="shared" si="46"/>
        <v>41.410850878047022</v>
      </c>
      <c r="CM33" s="18">
        <f t="shared" si="47"/>
        <v>41.410850878047022</v>
      </c>
      <c r="CN33" s="18">
        <f>Design!$N$70</f>
        <v>2.85</v>
      </c>
      <c r="CO33" s="18">
        <f t="shared" si="48"/>
        <v>47</v>
      </c>
      <c r="CP33" s="18">
        <v>0</v>
      </c>
      <c r="CQ33" s="18">
        <f t="shared" si="49"/>
        <v>4018.4999999999995</v>
      </c>
      <c r="CR33" s="19">
        <f t="shared" si="50"/>
        <v>7301.6488490419924</v>
      </c>
      <c r="CS33" s="68">
        <f t="shared" si="51"/>
        <v>37</v>
      </c>
      <c r="CT33" s="18">
        <f>'Ohio Intensities'!S33</f>
        <v>3.2444001833850269</v>
      </c>
      <c r="CU33" s="18">
        <f>Design!$I$24*CT33*Design!$I$23</f>
        <v>5.5803683154222501</v>
      </c>
      <c r="CV33" s="18">
        <v>0</v>
      </c>
      <c r="CW33" s="18">
        <v>0</v>
      </c>
      <c r="CX33" s="18">
        <f>Design!$I$22</f>
        <v>10</v>
      </c>
      <c r="CY33" s="18">
        <f t="shared" si="52"/>
        <v>5.5803683154222501</v>
      </c>
      <c r="CZ33" s="18">
        <f t="shared" si="53"/>
        <v>37</v>
      </c>
      <c r="DA33" s="18">
        <f t="shared" si="54"/>
        <v>5.5803683154222501</v>
      </c>
      <c r="DB33" s="18">
        <f t="shared" si="55"/>
        <v>47</v>
      </c>
      <c r="DC33" s="18">
        <v>0</v>
      </c>
      <c r="DD33" s="18">
        <f t="shared" si="56"/>
        <v>12388.417660237395</v>
      </c>
      <c r="DE33" s="18">
        <f t="shared" si="57"/>
        <v>-0.55803683154222505</v>
      </c>
      <c r="DF33" s="18">
        <f t="shared" si="58"/>
        <v>26.227731082484574</v>
      </c>
      <c r="DG33" s="18">
        <f>(Design!$N$71-DF33)/DE33</f>
        <v>41.89281022522551</v>
      </c>
      <c r="DH33" s="18">
        <v>0</v>
      </c>
      <c r="DI33" s="18">
        <v>0</v>
      </c>
      <c r="DJ33" s="18">
        <f t="shared" si="59"/>
        <v>41.89281022522551</v>
      </c>
      <c r="DK33" s="18">
        <f t="shared" si="60"/>
        <v>41.89281022522551</v>
      </c>
      <c r="DL33" s="18">
        <f>Design!$N$71</f>
        <v>2.85</v>
      </c>
      <c r="DM33" s="18">
        <f t="shared" si="61"/>
        <v>47</v>
      </c>
      <c r="DN33" s="18">
        <v>0</v>
      </c>
      <c r="DO33" s="18">
        <f t="shared" si="62"/>
        <v>4018.5000000000005</v>
      </c>
      <c r="DP33" s="19">
        <f t="shared" si="63"/>
        <v>8369.9176602373955</v>
      </c>
      <c r="DQ33" s="68">
        <f t="shared" si="64"/>
        <v>37</v>
      </c>
      <c r="DR33" s="18">
        <f>'Ohio Intensities'!W33</f>
        <v>3.6186229178073233</v>
      </c>
      <c r="DS33" s="18">
        <f>Design!$I$24*DR33*Design!$I$23</f>
        <v>6.2240314186286003</v>
      </c>
      <c r="DT33" s="18">
        <v>0</v>
      </c>
      <c r="DU33" s="18">
        <v>0</v>
      </c>
      <c r="DV33" s="18">
        <f>Design!$I$22</f>
        <v>10</v>
      </c>
      <c r="DW33" s="18">
        <f t="shared" si="65"/>
        <v>6.2240314186286003</v>
      </c>
      <c r="DX33" s="18">
        <f t="shared" si="66"/>
        <v>37</v>
      </c>
      <c r="DY33" s="18">
        <f t="shared" si="67"/>
        <v>6.2240314186286003</v>
      </c>
      <c r="DZ33" s="18">
        <f t="shared" si="68"/>
        <v>47</v>
      </c>
      <c r="EA33" s="18">
        <v>0</v>
      </c>
      <c r="EB33" s="18">
        <f t="shared" si="69"/>
        <v>13817.349749355493</v>
      </c>
      <c r="EC33" s="18">
        <f t="shared" si="70"/>
        <v>-0.62240314186286005</v>
      </c>
      <c r="ED33" s="18">
        <f t="shared" si="71"/>
        <v>29.252947667554423</v>
      </c>
      <c r="EE33" s="18">
        <f>(Design!$N$72-ED33)/EC33</f>
        <v>42.420974271643431</v>
      </c>
      <c r="EF33" s="18">
        <v>0</v>
      </c>
      <c r="EG33" s="18">
        <v>0</v>
      </c>
      <c r="EH33" s="18">
        <f t="shared" si="72"/>
        <v>42.420974271643431</v>
      </c>
      <c r="EI33" s="18">
        <f t="shared" si="73"/>
        <v>42.420974271643431</v>
      </c>
      <c r="EJ33" s="18">
        <f>Design!$N$72</f>
        <v>2.85</v>
      </c>
      <c r="EK33" s="18">
        <f t="shared" si="74"/>
        <v>47</v>
      </c>
      <c r="EL33" s="18">
        <v>0</v>
      </c>
      <c r="EM33" s="18">
        <f t="shared" si="75"/>
        <v>4018.5000000000005</v>
      </c>
      <c r="EN33" s="19">
        <f t="shared" si="76"/>
        <v>9798.8497493554933</v>
      </c>
      <c r="EO33" s="19">
        <f t="shared" si="77"/>
        <v>37</v>
      </c>
    </row>
    <row r="34" spans="1:145" x14ac:dyDescent="0.25">
      <c r="A34" s="68">
        <f t="shared" si="78"/>
        <v>38</v>
      </c>
      <c r="B34" s="18">
        <f>'Ohio Intensities'!C34</f>
        <v>1.7570800187975195</v>
      </c>
      <c r="C34" s="18">
        <f>Design!$I$24*B34*Design!$I$23</f>
        <v>3.0221776323317355</v>
      </c>
      <c r="D34" s="18">
        <v>0</v>
      </c>
      <c r="E34" s="18">
        <v>0</v>
      </c>
      <c r="F34" s="18">
        <f>Design!$I$22</f>
        <v>10</v>
      </c>
      <c r="G34" s="18">
        <f t="shared" si="0"/>
        <v>3.0221776323317355</v>
      </c>
      <c r="H34" s="18">
        <f t="shared" si="1"/>
        <v>38</v>
      </c>
      <c r="I34" s="18">
        <f t="shared" si="2"/>
        <v>3.0221776323317355</v>
      </c>
      <c r="J34" s="18">
        <f t="shared" si="3"/>
        <v>48</v>
      </c>
      <c r="K34" s="18">
        <v>0</v>
      </c>
      <c r="L34" s="18">
        <f t="shared" si="4"/>
        <v>6890.5650017163571</v>
      </c>
      <c r="M34" s="18">
        <f t="shared" si="5"/>
        <v>-0.30221776323317356</v>
      </c>
      <c r="N34" s="18">
        <f t="shared" si="6"/>
        <v>14.506452635192332</v>
      </c>
      <c r="O34" s="18">
        <f>(Design!$N$67-N34)/M34</f>
        <v>41.216811685492026</v>
      </c>
      <c r="P34" s="18">
        <v>0</v>
      </c>
      <c r="Q34" s="18">
        <v>0</v>
      </c>
      <c r="R34" s="18">
        <f t="shared" si="7"/>
        <v>41.216811685492026</v>
      </c>
      <c r="S34" s="18">
        <f t="shared" si="8"/>
        <v>41.216811685492026</v>
      </c>
      <c r="T34" s="18">
        <f>Design!$N$67</f>
        <v>2.0499999999999998</v>
      </c>
      <c r="U34" s="18">
        <f t="shared" si="9"/>
        <v>48</v>
      </c>
      <c r="V34" s="18">
        <v>0</v>
      </c>
      <c r="W34" s="18">
        <f t="shared" si="10"/>
        <v>2952</v>
      </c>
      <c r="X34" s="19">
        <f t="shared" si="11"/>
        <v>3938.5650017163571</v>
      </c>
      <c r="Y34" s="68">
        <f t="shared" si="12"/>
        <v>38</v>
      </c>
      <c r="Z34" s="18">
        <f>'Ohio Intensities'!G34</f>
        <v>2.1712397835919046</v>
      </c>
      <c r="AA34" s="18">
        <f>Design!$I$24*Z34*Design!$I$23</f>
        <v>3.7345324277780785</v>
      </c>
      <c r="AB34" s="18">
        <v>0</v>
      </c>
      <c r="AC34" s="18">
        <v>0</v>
      </c>
      <c r="AD34" s="18">
        <f>Design!$I$22</f>
        <v>10</v>
      </c>
      <c r="AE34" s="18">
        <f t="shared" si="13"/>
        <v>3.7345324277780785</v>
      </c>
      <c r="AF34" s="18">
        <f t="shared" si="14"/>
        <v>38</v>
      </c>
      <c r="AG34" s="18">
        <f t="shared" si="15"/>
        <v>3.7345324277780785</v>
      </c>
      <c r="AH34" s="18">
        <f t="shared" si="16"/>
        <v>48</v>
      </c>
      <c r="AI34" s="18">
        <v>0</v>
      </c>
      <c r="AJ34" s="18">
        <f t="shared" si="17"/>
        <v>8514.7339353340194</v>
      </c>
      <c r="AK34" s="18">
        <f t="shared" si="18"/>
        <v>-0.37345324277780784</v>
      </c>
      <c r="AL34" s="18">
        <f t="shared" si="19"/>
        <v>17.925755653334775</v>
      </c>
      <c r="AM34" s="18">
        <f>(Design!$N$68-AL34)/AK34</f>
        <v>41.305721537174023</v>
      </c>
      <c r="AN34" s="18">
        <v>0</v>
      </c>
      <c r="AO34" s="18">
        <v>0</v>
      </c>
      <c r="AP34" s="18">
        <f t="shared" si="20"/>
        <v>41.305721537174023</v>
      </c>
      <c r="AQ34" s="18">
        <f t="shared" si="21"/>
        <v>41.305721537174023</v>
      </c>
      <c r="AR34" s="18">
        <f>Design!$N$68</f>
        <v>2.5</v>
      </c>
      <c r="AS34" s="18">
        <f t="shared" si="22"/>
        <v>48</v>
      </c>
      <c r="AT34" s="18">
        <v>0</v>
      </c>
      <c r="AU34" s="18">
        <f t="shared" si="23"/>
        <v>3600</v>
      </c>
      <c r="AV34" s="19">
        <f t="shared" si="24"/>
        <v>4914.7339353340194</v>
      </c>
      <c r="AW34" s="68">
        <f t="shared" si="25"/>
        <v>38</v>
      </c>
      <c r="AX34" s="18">
        <f>'Ohio Intensities'!K34</f>
        <v>2.4995435294620085</v>
      </c>
      <c r="AY34" s="18">
        <f>Design!$I$24*AX34*Design!$I$23</f>
        <v>4.2992148706746578</v>
      </c>
      <c r="AZ34" s="18">
        <v>0</v>
      </c>
      <c r="BA34" s="18">
        <v>0</v>
      </c>
      <c r="BB34" s="18">
        <f>Design!$I$22</f>
        <v>10</v>
      </c>
      <c r="BC34" s="18">
        <f t="shared" si="26"/>
        <v>4.2992148706746578</v>
      </c>
      <c r="BD34" s="18">
        <f t="shared" si="27"/>
        <v>38</v>
      </c>
      <c r="BE34" s="18">
        <f t="shared" si="28"/>
        <v>4.2992148706746578</v>
      </c>
      <c r="BF34" s="18">
        <f t="shared" si="29"/>
        <v>48</v>
      </c>
      <c r="BG34" s="18">
        <v>0</v>
      </c>
      <c r="BH34" s="18">
        <f t="shared" si="30"/>
        <v>9802.2099051382193</v>
      </c>
      <c r="BI34" s="18">
        <f t="shared" si="31"/>
        <v>-0.4299214870674658</v>
      </c>
      <c r="BJ34" s="18">
        <f t="shared" si="32"/>
        <v>20.636231379238357</v>
      </c>
      <c r="BK34" s="18">
        <f>(Design!$N$69-BJ34)/BI34</f>
        <v>41.370882624545899</v>
      </c>
      <c r="BL34" s="18">
        <v>0</v>
      </c>
      <c r="BM34" s="18">
        <v>0</v>
      </c>
      <c r="BN34" s="18">
        <f t="shared" si="33"/>
        <v>41.370882624545899</v>
      </c>
      <c r="BO34" s="18">
        <f t="shared" si="34"/>
        <v>41.370882624545899</v>
      </c>
      <c r="BP34" s="18">
        <f>Design!$N$69</f>
        <v>2.85</v>
      </c>
      <c r="BQ34" s="18">
        <f t="shared" si="35"/>
        <v>48</v>
      </c>
      <c r="BR34" s="18">
        <v>0</v>
      </c>
      <c r="BS34" s="18">
        <f t="shared" si="36"/>
        <v>4104</v>
      </c>
      <c r="BT34" s="19">
        <f t="shared" si="37"/>
        <v>5698.2099051382193</v>
      </c>
      <c r="BU34" s="68">
        <f t="shared" si="38"/>
        <v>38</v>
      </c>
      <c r="BV34" s="18">
        <f>'Ohio Intensities'!O34</f>
        <v>2.9151575897127286</v>
      </c>
      <c r="BW34" s="18">
        <f>Design!$I$24*BV34*Design!$I$23</f>
        <v>5.0140710543058962</v>
      </c>
      <c r="BX34" s="18">
        <v>0</v>
      </c>
      <c r="BY34" s="18">
        <v>0</v>
      </c>
      <c r="BZ34" s="18">
        <f>Design!$I$22</f>
        <v>10</v>
      </c>
      <c r="CA34" s="18">
        <f t="shared" si="39"/>
        <v>5.0140710543058962</v>
      </c>
      <c r="CB34" s="18">
        <f t="shared" si="40"/>
        <v>38</v>
      </c>
      <c r="CC34" s="18">
        <f t="shared" si="41"/>
        <v>5.0140710543058962</v>
      </c>
      <c r="CD34" s="18">
        <f t="shared" si="42"/>
        <v>48</v>
      </c>
      <c r="CE34" s="18">
        <v>0</v>
      </c>
      <c r="CF34" s="18">
        <f t="shared" si="43"/>
        <v>11432.082003817444</v>
      </c>
      <c r="CG34" s="18">
        <f t="shared" si="44"/>
        <v>-0.50140710543058964</v>
      </c>
      <c r="CH34" s="18">
        <f t="shared" si="45"/>
        <v>24.067541060668304</v>
      </c>
      <c r="CI34" s="18">
        <f>(Design!$N$70-CH34)/CG34</f>
        <v>42.315995985831663</v>
      </c>
      <c r="CJ34" s="18">
        <v>0</v>
      </c>
      <c r="CK34" s="18">
        <v>0</v>
      </c>
      <c r="CL34" s="18">
        <f t="shared" si="46"/>
        <v>42.315995985831663</v>
      </c>
      <c r="CM34" s="18">
        <f t="shared" si="47"/>
        <v>42.315995985831663</v>
      </c>
      <c r="CN34" s="18">
        <f>Design!$N$70</f>
        <v>2.85</v>
      </c>
      <c r="CO34" s="18">
        <f t="shared" si="48"/>
        <v>48</v>
      </c>
      <c r="CP34" s="18">
        <v>0</v>
      </c>
      <c r="CQ34" s="18">
        <f t="shared" si="49"/>
        <v>4104</v>
      </c>
      <c r="CR34" s="19">
        <f t="shared" si="50"/>
        <v>7328.0820038174443</v>
      </c>
      <c r="CS34" s="68">
        <f t="shared" si="51"/>
        <v>38</v>
      </c>
      <c r="CT34" s="18">
        <f>'Ohio Intensities'!S34</f>
        <v>3.191489632238</v>
      </c>
      <c r="CU34" s="18">
        <f>Design!$I$24*CT34*Design!$I$23</f>
        <v>5.4893621674493636</v>
      </c>
      <c r="CV34" s="18">
        <v>0</v>
      </c>
      <c r="CW34" s="18">
        <v>0</v>
      </c>
      <c r="CX34" s="18">
        <f>Design!$I$22</f>
        <v>10</v>
      </c>
      <c r="CY34" s="18">
        <f t="shared" si="52"/>
        <v>5.4893621674493636</v>
      </c>
      <c r="CZ34" s="18">
        <f t="shared" si="53"/>
        <v>38</v>
      </c>
      <c r="DA34" s="18">
        <f t="shared" si="54"/>
        <v>5.4893621674493636</v>
      </c>
      <c r="DB34" s="18">
        <f t="shared" si="55"/>
        <v>48</v>
      </c>
      <c r="DC34" s="18">
        <v>0</v>
      </c>
      <c r="DD34" s="18">
        <f t="shared" si="56"/>
        <v>12515.745741784551</v>
      </c>
      <c r="DE34" s="18">
        <f t="shared" si="57"/>
        <v>-0.54893621674493631</v>
      </c>
      <c r="DF34" s="18">
        <f t="shared" si="58"/>
        <v>26.348938403756943</v>
      </c>
      <c r="DG34" s="18">
        <f>(Design!$N$71-DF34)/DE34</f>
        <v>42.80813997498683</v>
      </c>
      <c r="DH34" s="18">
        <v>0</v>
      </c>
      <c r="DI34" s="18">
        <v>0</v>
      </c>
      <c r="DJ34" s="18">
        <f t="shared" si="59"/>
        <v>42.80813997498683</v>
      </c>
      <c r="DK34" s="18">
        <f t="shared" si="60"/>
        <v>42.80813997498683</v>
      </c>
      <c r="DL34" s="18">
        <f>Design!$N$71</f>
        <v>2.85</v>
      </c>
      <c r="DM34" s="18">
        <f t="shared" si="61"/>
        <v>48</v>
      </c>
      <c r="DN34" s="18">
        <v>0</v>
      </c>
      <c r="DO34" s="18">
        <f t="shared" si="62"/>
        <v>4104</v>
      </c>
      <c r="DP34" s="19">
        <f t="shared" si="63"/>
        <v>8411.7457417845508</v>
      </c>
      <c r="DQ34" s="68">
        <f t="shared" si="64"/>
        <v>38</v>
      </c>
      <c r="DR34" s="18">
        <f>'Ohio Intensities'!W34</f>
        <v>3.5616048958824749</v>
      </c>
      <c r="DS34" s="18">
        <f>Design!$I$24*DR34*Design!$I$23</f>
        <v>6.1259604209178606</v>
      </c>
      <c r="DT34" s="18">
        <v>0</v>
      </c>
      <c r="DU34" s="18">
        <v>0</v>
      </c>
      <c r="DV34" s="18">
        <f>Design!$I$22</f>
        <v>10</v>
      </c>
      <c r="DW34" s="18">
        <f t="shared" si="65"/>
        <v>6.1259604209178606</v>
      </c>
      <c r="DX34" s="18">
        <f t="shared" si="66"/>
        <v>38</v>
      </c>
      <c r="DY34" s="18">
        <f t="shared" si="67"/>
        <v>6.1259604209178606</v>
      </c>
      <c r="DZ34" s="18">
        <f t="shared" si="68"/>
        <v>48</v>
      </c>
      <c r="EA34" s="18">
        <v>0</v>
      </c>
      <c r="EB34" s="18">
        <f t="shared" si="69"/>
        <v>13967.189759692721</v>
      </c>
      <c r="EC34" s="18">
        <f t="shared" si="70"/>
        <v>-0.61259604209178609</v>
      </c>
      <c r="ED34" s="18">
        <f t="shared" si="71"/>
        <v>29.40461002040573</v>
      </c>
      <c r="EE34" s="18">
        <f>(Design!$N$72-ED34)/EC34</f>
        <v>43.347668277012822</v>
      </c>
      <c r="EF34" s="18">
        <v>0</v>
      </c>
      <c r="EG34" s="18">
        <v>0</v>
      </c>
      <c r="EH34" s="18">
        <f t="shared" si="72"/>
        <v>43.347668277012822</v>
      </c>
      <c r="EI34" s="18">
        <f t="shared" si="73"/>
        <v>43.347668277012822</v>
      </c>
      <c r="EJ34" s="18">
        <f>Design!$N$72</f>
        <v>2.85</v>
      </c>
      <c r="EK34" s="18">
        <f t="shared" si="74"/>
        <v>48</v>
      </c>
      <c r="EL34" s="18">
        <v>0</v>
      </c>
      <c r="EM34" s="18">
        <f t="shared" si="75"/>
        <v>4104</v>
      </c>
      <c r="EN34" s="19">
        <f t="shared" si="76"/>
        <v>9863.1897596927211</v>
      </c>
      <c r="EO34" s="19">
        <f t="shared" si="77"/>
        <v>38</v>
      </c>
    </row>
    <row r="35" spans="1:145" x14ac:dyDescent="0.25">
      <c r="A35" s="68">
        <f t="shared" si="78"/>
        <v>39</v>
      </c>
      <c r="B35" s="18">
        <f>'Ohio Intensities'!C35</f>
        <v>1.7255890535701535</v>
      </c>
      <c r="C35" s="18">
        <f>Design!$I$24*B35*Design!$I$23</f>
        <v>2.9680131721406657</v>
      </c>
      <c r="D35" s="18">
        <v>0</v>
      </c>
      <c r="E35" s="18">
        <v>0</v>
      </c>
      <c r="F35" s="18">
        <f>Design!$I$22</f>
        <v>10</v>
      </c>
      <c r="G35" s="18">
        <f t="shared" si="0"/>
        <v>2.9680131721406657</v>
      </c>
      <c r="H35" s="18">
        <f t="shared" si="1"/>
        <v>39</v>
      </c>
      <c r="I35" s="18">
        <f t="shared" si="2"/>
        <v>2.9680131721406657</v>
      </c>
      <c r="J35" s="18">
        <f t="shared" si="3"/>
        <v>49</v>
      </c>
      <c r="K35" s="18">
        <v>0</v>
      </c>
      <c r="L35" s="18">
        <f t="shared" si="4"/>
        <v>6945.1508228091579</v>
      </c>
      <c r="M35" s="18">
        <f t="shared" si="5"/>
        <v>-0.29680131721406655</v>
      </c>
      <c r="N35" s="18">
        <f t="shared" si="6"/>
        <v>14.543264543489261</v>
      </c>
      <c r="O35" s="18">
        <f>(Design!$N$67-N35)/M35</f>
        <v>42.09302256727706</v>
      </c>
      <c r="P35" s="18">
        <v>0</v>
      </c>
      <c r="Q35" s="18">
        <v>0</v>
      </c>
      <c r="R35" s="18">
        <f t="shared" si="7"/>
        <v>42.09302256727706</v>
      </c>
      <c r="S35" s="18">
        <f t="shared" si="8"/>
        <v>42.09302256727706</v>
      </c>
      <c r="T35" s="18">
        <f>Design!$N$67</f>
        <v>2.0499999999999998</v>
      </c>
      <c r="U35" s="18">
        <f t="shared" si="9"/>
        <v>49</v>
      </c>
      <c r="V35" s="18">
        <v>0</v>
      </c>
      <c r="W35" s="18">
        <f t="shared" si="10"/>
        <v>3013.4999999999995</v>
      </c>
      <c r="X35" s="19">
        <f t="shared" si="11"/>
        <v>3931.6508228091584</v>
      </c>
      <c r="Y35" s="68">
        <f t="shared" si="12"/>
        <v>39</v>
      </c>
      <c r="Z35" s="18">
        <f>'Ohio Intensities'!G35</f>
        <v>2.133550559737782</v>
      </c>
      <c r="AA35" s="18">
        <f>Design!$I$24*Z35*Design!$I$23</f>
        <v>3.6697069627489873</v>
      </c>
      <c r="AB35" s="18">
        <v>0</v>
      </c>
      <c r="AC35" s="18">
        <v>0</v>
      </c>
      <c r="AD35" s="18">
        <f>Design!$I$22</f>
        <v>10</v>
      </c>
      <c r="AE35" s="18">
        <f t="shared" si="13"/>
        <v>3.6697069627489873</v>
      </c>
      <c r="AF35" s="18">
        <f t="shared" si="14"/>
        <v>39</v>
      </c>
      <c r="AG35" s="18">
        <f t="shared" si="15"/>
        <v>3.6697069627489873</v>
      </c>
      <c r="AH35" s="18">
        <f t="shared" si="16"/>
        <v>49</v>
      </c>
      <c r="AI35" s="18">
        <v>0</v>
      </c>
      <c r="AJ35" s="18">
        <f t="shared" si="17"/>
        <v>8587.1142928326299</v>
      </c>
      <c r="AK35" s="18">
        <f t="shared" si="18"/>
        <v>-0.36697069627489876</v>
      </c>
      <c r="AL35" s="18">
        <f t="shared" si="19"/>
        <v>17.98156411747004</v>
      </c>
      <c r="AM35" s="18">
        <f>(Design!$N$68-AL35)/AK35</f>
        <v>42.187466941155314</v>
      </c>
      <c r="AN35" s="18">
        <v>0</v>
      </c>
      <c r="AO35" s="18">
        <v>0</v>
      </c>
      <c r="AP35" s="18">
        <f t="shared" si="20"/>
        <v>42.187466941155314</v>
      </c>
      <c r="AQ35" s="18">
        <f t="shared" si="21"/>
        <v>42.187466941155314</v>
      </c>
      <c r="AR35" s="18">
        <f>Design!$N$68</f>
        <v>2.5</v>
      </c>
      <c r="AS35" s="18">
        <f t="shared" si="22"/>
        <v>49</v>
      </c>
      <c r="AT35" s="18">
        <v>0</v>
      </c>
      <c r="AU35" s="18">
        <f t="shared" si="23"/>
        <v>3675</v>
      </c>
      <c r="AV35" s="19">
        <f t="shared" si="24"/>
        <v>4912.1142928326299</v>
      </c>
      <c r="AW35" s="68">
        <f t="shared" si="25"/>
        <v>39</v>
      </c>
      <c r="AX35" s="18">
        <f>'Ohio Intensities'!K35</f>
        <v>2.4571900958415727</v>
      </c>
      <c r="AY35" s="18">
        <f>Design!$I$24*AX35*Design!$I$23</f>
        <v>4.2263669648475073</v>
      </c>
      <c r="AZ35" s="18">
        <v>0</v>
      </c>
      <c r="BA35" s="18">
        <v>0</v>
      </c>
      <c r="BB35" s="18">
        <f>Design!$I$22</f>
        <v>10</v>
      </c>
      <c r="BC35" s="18">
        <f t="shared" si="26"/>
        <v>4.2263669648475073</v>
      </c>
      <c r="BD35" s="18">
        <f t="shared" si="27"/>
        <v>39</v>
      </c>
      <c r="BE35" s="18">
        <f t="shared" si="28"/>
        <v>4.2263669648475073</v>
      </c>
      <c r="BF35" s="18">
        <f t="shared" si="29"/>
        <v>49</v>
      </c>
      <c r="BG35" s="18">
        <v>0</v>
      </c>
      <c r="BH35" s="18">
        <f t="shared" si="30"/>
        <v>9889.6986977431661</v>
      </c>
      <c r="BI35" s="18">
        <f t="shared" si="31"/>
        <v>-0.42263669648475072</v>
      </c>
      <c r="BJ35" s="18">
        <f t="shared" si="32"/>
        <v>20.709198127752785</v>
      </c>
      <c r="BK35" s="18">
        <f>(Design!$N$69-BJ35)/BI35</f>
        <v>42.256619636428489</v>
      </c>
      <c r="BL35" s="18">
        <v>0</v>
      </c>
      <c r="BM35" s="18">
        <v>0</v>
      </c>
      <c r="BN35" s="18">
        <f t="shared" si="33"/>
        <v>42.256619636428489</v>
      </c>
      <c r="BO35" s="18">
        <f t="shared" si="34"/>
        <v>42.256619636428489</v>
      </c>
      <c r="BP35" s="18">
        <f>Design!$N$69</f>
        <v>2.85</v>
      </c>
      <c r="BQ35" s="18">
        <f t="shared" si="35"/>
        <v>49</v>
      </c>
      <c r="BR35" s="18">
        <v>0</v>
      </c>
      <c r="BS35" s="18">
        <f t="shared" si="36"/>
        <v>4189.5</v>
      </c>
      <c r="BT35" s="19">
        <f t="shared" si="37"/>
        <v>5700.1986977431661</v>
      </c>
      <c r="BU35" s="68">
        <f t="shared" si="38"/>
        <v>39</v>
      </c>
      <c r="BV35" s="18">
        <f>'Ohio Intensities'!O35</f>
        <v>2.8674647914255496</v>
      </c>
      <c r="BW35" s="18">
        <f>Design!$I$24*BV35*Design!$I$23</f>
        <v>4.9320394412519484</v>
      </c>
      <c r="BX35" s="18">
        <v>0</v>
      </c>
      <c r="BY35" s="18">
        <v>0</v>
      </c>
      <c r="BZ35" s="18">
        <f>Design!$I$22</f>
        <v>10</v>
      </c>
      <c r="CA35" s="18">
        <f t="shared" si="39"/>
        <v>4.9320394412519484</v>
      </c>
      <c r="CB35" s="18">
        <f t="shared" si="40"/>
        <v>39</v>
      </c>
      <c r="CC35" s="18">
        <f t="shared" si="41"/>
        <v>4.9320394412519484</v>
      </c>
      <c r="CD35" s="18">
        <f t="shared" si="42"/>
        <v>49</v>
      </c>
      <c r="CE35" s="18">
        <v>0</v>
      </c>
      <c r="CF35" s="18">
        <f t="shared" si="43"/>
        <v>11540.972292529559</v>
      </c>
      <c r="CG35" s="18">
        <f t="shared" si="44"/>
        <v>-0.49320394412519486</v>
      </c>
      <c r="CH35" s="18">
        <f t="shared" si="45"/>
        <v>24.166993262134547</v>
      </c>
      <c r="CI35" s="18">
        <f>(Design!$N$70-CH35)/CG35</f>
        <v>43.22145740327543</v>
      </c>
      <c r="CJ35" s="18">
        <v>0</v>
      </c>
      <c r="CK35" s="18">
        <v>0</v>
      </c>
      <c r="CL35" s="18">
        <f t="shared" si="46"/>
        <v>43.22145740327543</v>
      </c>
      <c r="CM35" s="18">
        <f t="shared" si="47"/>
        <v>43.22145740327543</v>
      </c>
      <c r="CN35" s="18">
        <f>Design!$N$70</f>
        <v>2.85</v>
      </c>
      <c r="CO35" s="18">
        <f t="shared" si="48"/>
        <v>49</v>
      </c>
      <c r="CP35" s="18">
        <v>0</v>
      </c>
      <c r="CQ35" s="18">
        <f t="shared" si="49"/>
        <v>4189.5</v>
      </c>
      <c r="CR35" s="19">
        <f t="shared" si="50"/>
        <v>7351.4722925295591</v>
      </c>
      <c r="CS35" s="68">
        <f t="shared" si="51"/>
        <v>39</v>
      </c>
      <c r="CT35" s="18">
        <f>'Ohio Intensities'!S35</f>
        <v>3.1405065665928356</v>
      </c>
      <c r="CU35" s="18">
        <f>Design!$I$24*CT35*Design!$I$23</f>
        <v>5.401671294539681</v>
      </c>
      <c r="CV35" s="18">
        <v>0</v>
      </c>
      <c r="CW35" s="18">
        <v>0</v>
      </c>
      <c r="CX35" s="18">
        <f>Design!$I$22</f>
        <v>10</v>
      </c>
      <c r="CY35" s="18">
        <f t="shared" si="52"/>
        <v>5.401671294539681</v>
      </c>
      <c r="CZ35" s="18">
        <f t="shared" si="53"/>
        <v>39</v>
      </c>
      <c r="DA35" s="18">
        <f t="shared" si="54"/>
        <v>5.401671294539681</v>
      </c>
      <c r="DB35" s="18">
        <f t="shared" si="55"/>
        <v>49</v>
      </c>
      <c r="DC35" s="18">
        <v>0</v>
      </c>
      <c r="DD35" s="18">
        <f t="shared" si="56"/>
        <v>12639.910829222854</v>
      </c>
      <c r="DE35" s="18">
        <f t="shared" si="57"/>
        <v>-0.54016712945396805</v>
      </c>
      <c r="DF35" s="18">
        <f t="shared" si="58"/>
        <v>26.468189343244436</v>
      </c>
      <c r="DG35" s="18">
        <f>(Design!$N$71-DF35)/DE35</f>
        <v>43.723855183707784</v>
      </c>
      <c r="DH35" s="18">
        <v>0</v>
      </c>
      <c r="DI35" s="18">
        <v>0</v>
      </c>
      <c r="DJ35" s="18">
        <f t="shared" si="59"/>
        <v>43.723855183707784</v>
      </c>
      <c r="DK35" s="18">
        <f t="shared" si="60"/>
        <v>43.723855183707784</v>
      </c>
      <c r="DL35" s="18">
        <f>Design!$N$71</f>
        <v>2.85</v>
      </c>
      <c r="DM35" s="18">
        <f t="shared" si="61"/>
        <v>49</v>
      </c>
      <c r="DN35" s="18">
        <v>0</v>
      </c>
      <c r="DO35" s="18">
        <f t="shared" si="62"/>
        <v>4189.5</v>
      </c>
      <c r="DP35" s="19">
        <f t="shared" si="63"/>
        <v>8450.4108292228539</v>
      </c>
      <c r="DQ35" s="68">
        <f t="shared" si="64"/>
        <v>39</v>
      </c>
      <c r="DR35" s="18">
        <f>'Ohio Intensities'!W35</f>
        <v>3.5065613777356854</v>
      </c>
      <c r="DS35" s="18">
        <f>Design!$I$24*DR35*Design!$I$23</f>
        <v>6.0312855697053829</v>
      </c>
      <c r="DT35" s="18">
        <v>0</v>
      </c>
      <c r="DU35" s="18">
        <v>0</v>
      </c>
      <c r="DV35" s="18">
        <f>Design!$I$22</f>
        <v>10</v>
      </c>
      <c r="DW35" s="18">
        <f t="shared" si="65"/>
        <v>6.0312855697053829</v>
      </c>
      <c r="DX35" s="18">
        <f t="shared" si="66"/>
        <v>39</v>
      </c>
      <c r="DY35" s="18">
        <f t="shared" si="67"/>
        <v>6.0312855697053829</v>
      </c>
      <c r="DZ35" s="18">
        <f t="shared" si="68"/>
        <v>49</v>
      </c>
      <c r="EA35" s="18">
        <v>0</v>
      </c>
      <c r="EB35" s="18">
        <f t="shared" si="69"/>
        <v>14113.208233110594</v>
      </c>
      <c r="EC35" s="18">
        <f t="shared" si="70"/>
        <v>-0.60312855697053824</v>
      </c>
      <c r="ED35" s="18">
        <f t="shared" si="71"/>
        <v>29.553299291556375</v>
      </c>
      <c r="EE35" s="18">
        <f>(Design!$N$72-ED35)/EC35</f>
        <v>44.274639267098706</v>
      </c>
      <c r="EF35" s="18">
        <v>0</v>
      </c>
      <c r="EG35" s="18">
        <v>0</v>
      </c>
      <c r="EH35" s="18">
        <f t="shared" si="72"/>
        <v>44.274639267098706</v>
      </c>
      <c r="EI35" s="18">
        <f t="shared" si="73"/>
        <v>44.274639267098706</v>
      </c>
      <c r="EJ35" s="18">
        <f>Design!$N$72</f>
        <v>2.85</v>
      </c>
      <c r="EK35" s="18">
        <f t="shared" si="74"/>
        <v>49</v>
      </c>
      <c r="EL35" s="18">
        <v>0</v>
      </c>
      <c r="EM35" s="18">
        <f t="shared" si="75"/>
        <v>4189.5</v>
      </c>
      <c r="EN35" s="19">
        <f t="shared" si="76"/>
        <v>9923.7082331105939</v>
      </c>
      <c r="EO35" s="19">
        <f t="shared" si="77"/>
        <v>39</v>
      </c>
    </row>
    <row r="36" spans="1:145" x14ac:dyDescent="0.25">
      <c r="A36" s="68">
        <f t="shared" si="78"/>
        <v>40</v>
      </c>
      <c r="B36" s="18">
        <f>'Ohio Intensities'!C36</f>
        <v>1.6952945555422627</v>
      </c>
      <c r="C36" s="18">
        <f>Design!$I$24*B36*Design!$I$23</f>
        <v>2.9159066355326937</v>
      </c>
      <c r="D36" s="18">
        <v>0</v>
      </c>
      <c r="E36" s="18">
        <v>0</v>
      </c>
      <c r="F36" s="18">
        <f>Design!$I$22</f>
        <v>10</v>
      </c>
      <c r="G36" s="18">
        <f t="shared" si="0"/>
        <v>2.9159066355326937</v>
      </c>
      <c r="H36" s="18">
        <f t="shared" si="1"/>
        <v>40</v>
      </c>
      <c r="I36" s="18">
        <f t="shared" si="2"/>
        <v>2.9159066355326937</v>
      </c>
      <c r="J36" s="18">
        <f t="shared" si="3"/>
        <v>50</v>
      </c>
      <c r="K36" s="18">
        <v>0</v>
      </c>
      <c r="L36" s="18">
        <f t="shared" si="4"/>
        <v>6998.1759252784641</v>
      </c>
      <c r="M36" s="18">
        <f t="shared" si="5"/>
        <v>-0.29159066355326935</v>
      </c>
      <c r="N36" s="18">
        <f t="shared" si="6"/>
        <v>14.579533177663468</v>
      </c>
      <c r="O36" s="18">
        <f>(Design!$N$67-N36)/M36</f>
        <v>42.969596574118377</v>
      </c>
      <c r="P36" s="18">
        <v>0</v>
      </c>
      <c r="Q36" s="18">
        <v>0</v>
      </c>
      <c r="R36" s="18">
        <f t="shared" si="7"/>
        <v>42.969596574118377</v>
      </c>
      <c r="S36" s="18">
        <f t="shared" si="8"/>
        <v>42.969596574118377</v>
      </c>
      <c r="T36" s="18">
        <f>Design!$N$67</f>
        <v>2.0499999999999998</v>
      </c>
      <c r="U36" s="18">
        <f t="shared" si="9"/>
        <v>50</v>
      </c>
      <c r="V36" s="18">
        <v>0</v>
      </c>
      <c r="W36" s="18">
        <f t="shared" si="10"/>
        <v>3075</v>
      </c>
      <c r="X36" s="19">
        <f t="shared" si="11"/>
        <v>3923.1759252784641</v>
      </c>
      <c r="Y36" s="68">
        <f t="shared" si="12"/>
        <v>40</v>
      </c>
      <c r="Z36" s="18">
        <f>'Ohio Intensities'!G36</f>
        <v>2.0972499719224613</v>
      </c>
      <c r="AA36" s="18">
        <f>Design!$I$24*Z36*Design!$I$23</f>
        <v>3.6072699517066358</v>
      </c>
      <c r="AB36" s="18">
        <v>0</v>
      </c>
      <c r="AC36" s="18">
        <v>0</v>
      </c>
      <c r="AD36" s="18">
        <f>Design!$I$22</f>
        <v>10</v>
      </c>
      <c r="AE36" s="18">
        <f t="shared" si="13"/>
        <v>3.6072699517066358</v>
      </c>
      <c r="AF36" s="18">
        <f t="shared" si="14"/>
        <v>40</v>
      </c>
      <c r="AG36" s="18">
        <f t="shared" si="15"/>
        <v>3.6072699517066358</v>
      </c>
      <c r="AH36" s="18">
        <f t="shared" si="16"/>
        <v>50</v>
      </c>
      <c r="AI36" s="18">
        <v>0</v>
      </c>
      <c r="AJ36" s="18">
        <f t="shared" si="17"/>
        <v>8657.4478840959255</v>
      </c>
      <c r="AK36" s="18">
        <f t="shared" si="18"/>
        <v>-0.36072699517066359</v>
      </c>
      <c r="AL36" s="18">
        <f t="shared" si="19"/>
        <v>18.036349758533177</v>
      </c>
      <c r="AM36" s="18">
        <f>(Design!$N$68-AL36)/AK36</f>
        <v>43.069551119074895</v>
      </c>
      <c r="AN36" s="18">
        <v>0</v>
      </c>
      <c r="AO36" s="18">
        <v>0</v>
      </c>
      <c r="AP36" s="18">
        <f t="shared" si="20"/>
        <v>43.069551119074895</v>
      </c>
      <c r="AQ36" s="18">
        <f t="shared" si="21"/>
        <v>43.069551119074895</v>
      </c>
      <c r="AR36" s="18">
        <f>Design!$N$68</f>
        <v>2.5</v>
      </c>
      <c r="AS36" s="18">
        <f t="shared" si="22"/>
        <v>50</v>
      </c>
      <c r="AT36" s="18">
        <v>0</v>
      </c>
      <c r="AU36" s="18">
        <f t="shared" si="23"/>
        <v>3750</v>
      </c>
      <c r="AV36" s="19">
        <f t="shared" si="24"/>
        <v>4907.4478840959255</v>
      </c>
      <c r="AW36" s="68">
        <f t="shared" si="25"/>
        <v>40</v>
      </c>
      <c r="AX36" s="18">
        <f>'Ohio Intensities'!K36</f>
        <v>2.4163560756937166</v>
      </c>
      <c r="AY36" s="18">
        <f>Design!$I$24*AX36*Design!$I$23</f>
        <v>4.1561324501931951</v>
      </c>
      <c r="AZ36" s="18">
        <v>0</v>
      </c>
      <c r="BA36" s="18">
        <v>0</v>
      </c>
      <c r="BB36" s="18">
        <f>Design!$I$22</f>
        <v>10</v>
      </c>
      <c r="BC36" s="18">
        <f t="shared" si="26"/>
        <v>4.1561324501931951</v>
      </c>
      <c r="BD36" s="18">
        <f t="shared" si="27"/>
        <v>40</v>
      </c>
      <c r="BE36" s="18">
        <f t="shared" si="28"/>
        <v>4.1561324501931951</v>
      </c>
      <c r="BF36" s="18">
        <f t="shared" si="29"/>
        <v>50</v>
      </c>
      <c r="BG36" s="18">
        <v>0</v>
      </c>
      <c r="BH36" s="18">
        <f t="shared" si="30"/>
        <v>9974.7178804636678</v>
      </c>
      <c r="BI36" s="18">
        <f t="shared" si="31"/>
        <v>-0.41561324501931951</v>
      </c>
      <c r="BJ36" s="18">
        <f t="shared" si="32"/>
        <v>20.780662250965975</v>
      </c>
      <c r="BK36" s="18">
        <f>(Design!$N$69-BJ36)/BI36</f>
        <v>43.142663199129949</v>
      </c>
      <c r="BL36" s="18">
        <v>0</v>
      </c>
      <c r="BM36" s="18">
        <v>0</v>
      </c>
      <c r="BN36" s="18">
        <f t="shared" si="33"/>
        <v>43.142663199129949</v>
      </c>
      <c r="BO36" s="18">
        <f t="shared" si="34"/>
        <v>43.142663199129949</v>
      </c>
      <c r="BP36" s="18">
        <f>Design!$N$69</f>
        <v>2.85</v>
      </c>
      <c r="BQ36" s="18">
        <f t="shared" si="35"/>
        <v>50</v>
      </c>
      <c r="BR36" s="18">
        <v>0</v>
      </c>
      <c r="BS36" s="18">
        <f t="shared" si="36"/>
        <v>4275</v>
      </c>
      <c r="BT36" s="19">
        <f t="shared" si="37"/>
        <v>5699.7178804636678</v>
      </c>
      <c r="BU36" s="68">
        <f t="shared" si="38"/>
        <v>40</v>
      </c>
      <c r="BV36" s="18">
        <f>'Ohio Intensities'!O36</f>
        <v>2.8214558932698641</v>
      </c>
      <c r="BW36" s="18">
        <f>Design!$I$24*BV36*Design!$I$23</f>
        <v>4.8529041364241694</v>
      </c>
      <c r="BX36" s="18">
        <v>0</v>
      </c>
      <c r="BY36" s="18">
        <v>0</v>
      </c>
      <c r="BZ36" s="18">
        <f>Design!$I$22</f>
        <v>10</v>
      </c>
      <c r="CA36" s="18">
        <f t="shared" si="39"/>
        <v>4.8529041364241694</v>
      </c>
      <c r="CB36" s="18">
        <f t="shared" si="40"/>
        <v>40</v>
      </c>
      <c r="CC36" s="18">
        <f t="shared" si="41"/>
        <v>4.8529041364241694</v>
      </c>
      <c r="CD36" s="18">
        <f t="shared" si="42"/>
        <v>50</v>
      </c>
      <c r="CE36" s="18">
        <v>0</v>
      </c>
      <c r="CF36" s="18">
        <f t="shared" si="43"/>
        <v>11646.969927418006</v>
      </c>
      <c r="CG36" s="18">
        <f t="shared" si="44"/>
        <v>-0.48529041364241693</v>
      </c>
      <c r="CH36" s="18">
        <f t="shared" si="45"/>
        <v>24.264520682120846</v>
      </c>
      <c r="CI36" s="18">
        <f>(Design!$N$70-CH36)/CG36</f>
        <v>44.127227903372507</v>
      </c>
      <c r="CJ36" s="18">
        <v>0</v>
      </c>
      <c r="CK36" s="18">
        <v>0</v>
      </c>
      <c r="CL36" s="18">
        <f t="shared" si="46"/>
        <v>44.127227903372507</v>
      </c>
      <c r="CM36" s="18">
        <f t="shared" si="47"/>
        <v>44.127227903372507</v>
      </c>
      <c r="CN36" s="18">
        <f>Design!$N$70</f>
        <v>2.85</v>
      </c>
      <c r="CO36" s="18">
        <f t="shared" si="48"/>
        <v>50</v>
      </c>
      <c r="CP36" s="18">
        <v>0</v>
      </c>
      <c r="CQ36" s="18">
        <f t="shared" si="49"/>
        <v>4275</v>
      </c>
      <c r="CR36" s="19">
        <f t="shared" si="50"/>
        <v>7371.9699274180057</v>
      </c>
      <c r="CS36" s="68">
        <f t="shared" si="51"/>
        <v>40</v>
      </c>
      <c r="CT36" s="18">
        <f>'Ohio Intensities'!S36</f>
        <v>3.091343541342833</v>
      </c>
      <c r="CU36" s="18">
        <f>Design!$I$24*CT36*Design!$I$23</f>
        <v>5.3171108911096763</v>
      </c>
      <c r="CV36" s="18">
        <v>0</v>
      </c>
      <c r="CW36" s="18">
        <v>0</v>
      </c>
      <c r="CX36" s="18">
        <f>Design!$I$22</f>
        <v>10</v>
      </c>
      <c r="CY36" s="18">
        <f t="shared" si="52"/>
        <v>5.3171108911096763</v>
      </c>
      <c r="CZ36" s="18">
        <f t="shared" si="53"/>
        <v>40</v>
      </c>
      <c r="DA36" s="18">
        <f t="shared" si="54"/>
        <v>5.3171108911096763</v>
      </c>
      <c r="DB36" s="18">
        <f t="shared" si="55"/>
        <v>50</v>
      </c>
      <c r="DC36" s="18">
        <v>0</v>
      </c>
      <c r="DD36" s="18">
        <f t="shared" si="56"/>
        <v>12761.066138663224</v>
      </c>
      <c r="DE36" s="18">
        <f t="shared" si="57"/>
        <v>-0.53171108911096765</v>
      </c>
      <c r="DF36" s="18">
        <f t="shared" si="58"/>
        <v>26.585554455548383</v>
      </c>
      <c r="DG36" s="18">
        <f>(Design!$N$71-DF36)/DE36</f>
        <v>44.63994628217128</v>
      </c>
      <c r="DH36" s="18">
        <v>0</v>
      </c>
      <c r="DI36" s="18">
        <v>0</v>
      </c>
      <c r="DJ36" s="18">
        <f t="shared" si="59"/>
        <v>44.63994628217128</v>
      </c>
      <c r="DK36" s="18">
        <f t="shared" si="60"/>
        <v>44.63994628217128</v>
      </c>
      <c r="DL36" s="18">
        <f>Design!$N$71</f>
        <v>2.85</v>
      </c>
      <c r="DM36" s="18">
        <f t="shared" si="61"/>
        <v>50</v>
      </c>
      <c r="DN36" s="18">
        <v>0</v>
      </c>
      <c r="DO36" s="18">
        <f t="shared" si="62"/>
        <v>4275</v>
      </c>
      <c r="DP36" s="19">
        <f t="shared" si="63"/>
        <v>8486.0661386632237</v>
      </c>
      <c r="DQ36" s="68">
        <f t="shared" si="64"/>
        <v>40</v>
      </c>
      <c r="DR36" s="18">
        <f>'Ohio Intensities'!W36</f>
        <v>3.4533881250064882</v>
      </c>
      <c r="DS36" s="18">
        <f>Design!$I$24*DR36*Design!$I$23</f>
        <v>5.9398275750111633</v>
      </c>
      <c r="DT36" s="18">
        <v>0</v>
      </c>
      <c r="DU36" s="18">
        <v>0</v>
      </c>
      <c r="DV36" s="18">
        <f>Design!$I$22</f>
        <v>10</v>
      </c>
      <c r="DW36" s="18">
        <f t="shared" si="65"/>
        <v>5.9398275750111633</v>
      </c>
      <c r="DX36" s="18">
        <f t="shared" si="66"/>
        <v>40</v>
      </c>
      <c r="DY36" s="18">
        <f t="shared" si="67"/>
        <v>5.9398275750111633</v>
      </c>
      <c r="DZ36" s="18">
        <f t="shared" si="68"/>
        <v>50</v>
      </c>
      <c r="EA36" s="18">
        <v>0</v>
      </c>
      <c r="EB36" s="18">
        <f t="shared" si="69"/>
        <v>14255.58618002679</v>
      </c>
      <c r="EC36" s="18">
        <f t="shared" si="70"/>
        <v>-0.59398275750111629</v>
      </c>
      <c r="ED36" s="18">
        <f t="shared" si="71"/>
        <v>29.699137875055818</v>
      </c>
      <c r="EE36" s="18">
        <f>(Design!$N$72-ED36)/EC36</f>
        <v>45.201880923294915</v>
      </c>
      <c r="EF36" s="18">
        <v>0</v>
      </c>
      <c r="EG36" s="18">
        <v>0</v>
      </c>
      <c r="EH36" s="18">
        <f t="shared" si="72"/>
        <v>45.201880923294915</v>
      </c>
      <c r="EI36" s="18">
        <f t="shared" si="73"/>
        <v>45.201880923294915</v>
      </c>
      <c r="EJ36" s="18">
        <f>Design!$N$72</f>
        <v>2.85</v>
      </c>
      <c r="EK36" s="18">
        <f t="shared" si="74"/>
        <v>50</v>
      </c>
      <c r="EL36" s="18">
        <v>0</v>
      </c>
      <c r="EM36" s="18">
        <f t="shared" si="75"/>
        <v>4275</v>
      </c>
      <c r="EN36" s="19">
        <f t="shared" si="76"/>
        <v>9980.5861800267903</v>
      </c>
      <c r="EO36" s="19">
        <f t="shared" si="77"/>
        <v>40</v>
      </c>
    </row>
    <row r="37" spans="1:145" x14ac:dyDescent="0.25">
      <c r="A37" s="68">
        <f t="shared" si="78"/>
        <v>41</v>
      </c>
      <c r="B37" s="18">
        <f>'Ohio Intensities'!C37</f>
        <v>1.666128012836176</v>
      </c>
      <c r="C37" s="18">
        <f>Design!$I$24*B37*Design!$I$23</f>
        <v>2.8657401820782242</v>
      </c>
      <c r="D37" s="18">
        <v>0</v>
      </c>
      <c r="E37" s="18">
        <v>0</v>
      </c>
      <c r="F37" s="18">
        <f>Design!$I$22</f>
        <v>10</v>
      </c>
      <c r="G37" s="18">
        <f t="shared" si="0"/>
        <v>2.8657401820782242</v>
      </c>
      <c r="H37" s="18">
        <f t="shared" si="1"/>
        <v>41</v>
      </c>
      <c r="I37" s="18">
        <f t="shared" si="2"/>
        <v>2.8657401820782242</v>
      </c>
      <c r="J37" s="18">
        <f t="shared" si="3"/>
        <v>51</v>
      </c>
      <c r="K37" s="18">
        <v>0</v>
      </c>
      <c r="L37" s="18">
        <f t="shared" si="4"/>
        <v>7049.7208479124311</v>
      </c>
      <c r="M37" s="18">
        <f t="shared" si="5"/>
        <v>-0.28657401820782241</v>
      </c>
      <c r="N37" s="18">
        <f t="shared" si="6"/>
        <v>14.615274928598943</v>
      </c>
      <c r="O37" s="18">
        <f>(Design!$N$67-N37)/M37</f>
        <v>43.846525261360753</v>
      </c>
      <c r="P37" s="18">
        <v>0</v>
      </c>
      <c r="Q37" s="18">
        <v>0</v>
      </c>
      <c r="R37" s="18">
        <f t="shared" si="7"/>
        <v>43.846525261360753</v>
      </c>
      <c r="S37" s="18">
        <f t="shared" si="8"/>
        <v>43.846525261360753</v>
      </c>
      <c r="T37" s="18">
        <f>Design!$N$67</f>
        <v>2.0499999999999998</v>
      </c>
      <c r="U37" s="18">
        <f t="shared" si="9"/>
        <v>51</v>
      </c>
      <c r="V37" s="18">
        <v>0</v>
      </c>
      <c r="W37" s="18">
        <f t="shared" si="10"/>
        <v>3136.4999999999995</v>
      </c>
      <c r="X37" s="19">
        <f t="shared" si="11"/>
        <v>3913.2208479124315</v>
      </c>
      <c r="Y37" s="68">
        <f t="shared" si="12"/>
        <v>41</v>
      </c>
      <c r="Z37" s="18">
        <f>'Ohio Intensities'!G37</f>
        <v>2.0622608498280099</v>
      </c>
      <c r="AA37" s="18">
        <f>Design!$I$24*Z37*Design!$I$23</f>
        <v>3.5470886617041795</v>
      </c>
      <c r="AB37" s="18">
        <v>0</v>
      </c>
      <c r="AC37" s="18">
        <v>0</v>
      </c>
      <c r="AD37" s="18">
        <f>Design!$I$22</f>
        <v>10</v>
      </c>
      <c r="AE37" s="18">
        <f t="shared" si="13"/>
        <v>3.5470886617041795</v>
      </c>
      <c r="AF37" s="18">
        <f t="shared" si="14"/>
        <v>41</v>
      </c>
      <c r="AG37" s="18">
        <f t="shared" si="15"/>
        <v>3.5470886617041795</v>
      </c>
      <c r="AH37" s="18">
        <f t="shared" si="16"/>
        <v>51</v>
      </c>
      <c r="AI37" s="18">
        <v>0</v>
      </c>
      <c r="AJ37" s="18">
        <f t="shared" si="17"/>
        <v>8725.8381077922804</v>
      </c>
      <c r="AK37" s="18">
        <f t="shared" si="18"/>
        <v>-0.35470886617041797</v>
      </c>
      <c r="AL37" s="18">
        <f t="shared" si="19"/>
        <v>18.090152174691315</v>
      </c>
      <c r="AM37" s="18">
        <f>(Design!$N$68-AL37)/AK37</f>
        <v>43.951966419697868</v>
      </c>
      <c r="AN37" s="18">
        <v>0</v>
      </c>
      <c r="AO37" s="18">
        <v>0</v>
      </c>
      <c r="AP37" s="18">
        <f t="shared" si="20"/>
        <v>43.951966419697868</v>
      </c>
      <c r="AQ37" s="18">
        <f t="shared" si="21"/>
        <v>43.951966419697868</v>
      </c>
      <c r="AR37" s="18">
        <f>Design!$N$68</f>
        <v>2.5</v>
      </c>
      <c r="AS37" s="18">
        <f t="shared" si="22"/>
        <v>51</v>
      </c>
      <c r="AT37" s="18">
        <v>0</v>
      </c>
      <c r="AU37" s="18">
        <f t="shared" si="23"/>
        <v>3825</v>
      </c>
      <c r="AV37" s="19">
        <f t="shared" si="24"/>
        <v>4900.8381077922804</v>
      </c>
      <c r="AW37" s="68">
        <f t="shared" si="25"/>
        <v>41</v>
      </c>
      <c r="AX37" s="18">
        <f>'Ohio Intensities'!K37</f>
        <v>2.3769592844748089</v>
      </c>
      <c r="AY37" s="18">
        <f>Design!$I$24*AX37*Design!$I$23</f>
        <v>4.0883699692966742</v>
      </c>
      <c r="AZ37" s="18">
        <v>0</v>
      </c>
      <c r="BA37" s="18">
        <v>0</v>
      </c>
      <c r="BB37" s="18">
        <f>Design!$I$22</f>
        <v>10</v>
      </c>
      <c r="BC37" s="18">
        <f t="shared" si="26"/>
        <v>4.0883699692966742</v>
      </c>
      <c r="BD37" s="18">
        <f t="shared" si="27"/>
        <v>41</v>
      </c>
      <c r="BE37" s="18">
        <f t="shared" si="28"/>
        <v>4.0883699692966742</v>
      </c>
      <c r="BF37" s="18">
        <f t="shared" si="29"/>
        <v>51</v>
      </c>
      <c r="BG37" s="18">
        <v>0</v>
      </c>
      <c r="BH37" s="18">
        <f t="shared" si="30"/>
        <v>10057.390124469817</v>
      </c>
      <c r="BI37" s="18">
        <f t="shared" si="31"/>
        <v>-0.40883699692966741</v>
      </c>
      <c r="BJ37" s="18">
        <f t="shared" si="32"/>
        <v>20.85068684341304</v>
      </c>
      <c r="BK37" s="18">
        <f>(Design!$N$69-BJ37)/BI37</f>
        <v>44.02900661778834</v>
      </c>
      <c r="BL37" s="18">
        <v>0</v>
      </c>
      <c r="BM37" s="18">
        <v>0</v>
      </c>
      <c r="BN37" s="18">
        <f t="shared" si="33"/>
        <v>44.02900661778834</v>
      </c>
      <c r="BO37" s="18">
        <f t="shared" si="34"/>
        <v>44.02900661778834</v>
      </c>
      <c r="BP37" s="18">
        <f>Design!$N$69</f>
        <v>2.85</v>
      </c>
      <c r="BQ37" s="18">
        <f t="shared" si="35"/>
        <v>51</v>
      </c>
      <c r="BR37" s="18">
        <v>0</v>
      </c>
      <c r="BS37" s="18">
        <f t="shared" si="36"/>
        <v>4360.5000000000009</v>
      </c>
      <c r="BT37" s="19">
        <f t="shared" si="37"/>
        <v>5696.8901244698163</v>
      </c>
      <c r="BU37" s="68">
        <f t="shared" si="38"/>
        <v>41</v>
      </c>
      <c r="BV37" s="18">
        <f>'Ohio Intensities'!O37</f>
        <v>2.7770407422220034</v>
      </c>
      <c r="BW37" s="18">
        <f>Design!$I$24*BV37*Design!$I$23</f>
        <v>4.7765100766218485</v>
      </c>
      <c r="BX37" s="18">
        <v>0</v>
      </c>
      <c r="BY37" s="18">
        <v>0</v>
      </c>
      <c r="BZ37" s="18">
        <f>Design!$I$22</f>
        <v>10</v>
      </c>
      <c r="CA37" s="18">
        <f t="shared" si="39"/>
        <v>4.7765100766218485</v>
      </c>
      <c r="CB37" s="18">
        <f t="shared" si="40"/>
        <v>41</v>
      </c>
      <c r="CC37" s="18">
        <f t="shared" si="41"/>
        <v>4.7765100766218485</v>
      </c>
      <c r="CD37" s="18">
        <f t="shared" si="42"/>
        <v>51</v>
      </c>
      <c r="CE37" s="18">
        <v>0</v>
      </c>
      <c r="CF37" s="18">
        <f t="shared" si="43"/>
        <v>11750.214788489748</v>
      </c>
      <c r="CG37" s="18">
        <f t="shared" si="44"/>
        <v>-0.47765100766218482</v>
      </c>
      <c r="CH37" s="18">
        <f t="shared" si="45"/>
        <v>24.360201390771429</v>
      </c>
      <c r="CI37" s="18">
        <f>(Design!$N$70-CH37)/CG37</f>
        <v>45.033300559860557</v>
      </c>
      <c r="CJ37" s="18">
        <v>0</v>
      </c>
      <c r="CK37" s="18">
        <v>0</v>
      </c>
      <c r="CL37" s="18">
        <f t="shared" si="46"/>
        <v>45.033300559860557</v>
      </c>
      <c r="CM37" s="18">
        <f t="shared" si="47"/>
        <v>45.033300559860557</v>
      </c>
      <c r="CN37" s="18">
        <f>Design!$N$70</f>
        <v>2.85</v>
      </c>
      <c r="CO37" s="18">
        <f t="shared" si="48"/>
        <v>51</v>
      </c>
      <c r="CP37" s="18">
        <v>0</v>
      </c>
      <c r="CQ37" s="18">
        <f t="shared" si="49"/>
        <v>4360.5000000000009</v>
      </c>
      <c r="CR37" s="19">
        <f t="shared" si="50"/>
        <v>7389.7147884897468</v>
      </c>
      <c r="CS37" s="68">
        <f t="shared" si="51"/>
        <v>41</v>
      </c>
      <c r="CT37" s="18">
        <f>'Ohio Intensities'!S37</f>
        <v>3.0439010944856331</v>
      </c>
      <c r="CU37" s="18">
        <f>Design!$I$24*CT37*Design!$I$23</f>
        <v>5.2355098825152924</v>
      </c>
      <c r="CV37" s="18">
        <v>0</v>
      </c>
      <c r="CW37" s="18">
        <v>0</v>
      </c>
      <c r="CX37" s="18">
        <f>Design!$I$22</f>
        <v>10</v>
      </c>
      <c r="CY37" s="18">
        <f t="shared" si="52"/>
        <v>5.2355098825152924</v>
      </c>
      <c r="CZ37" s="18">
        <f t="shared" si="53"/>
        <v>41</v>
      </c>
      <c r="DA37" s="18">
        <f t="shared" si="54"/>
        <v>5.2355098825152924</v>
      </c>
      <c r="DB37" s="18">
        <f t="shared" si="55"/>
        <v>51</v>
      </c>
      <c r="DC37" s="18">
        <v>0</v>
      </c>
      <c r="DD37" s="18">
        <f t="shared" si="56"/>
        <v>12879.354310987621</v>
      </c>
      <c r="DE37" s="18">
        <f t="shared" si="57"/>
        <v>-0.52355098825152924</v>
      </c>
      <c r="DF37" s="18">
        <f t="shared" si="58"/>
        <v>26.70110040082799</v>
      </c>
      <c r="DG37" s="18">
        <f>(Design!$N$71-DF37)/DE37</f>
        <v>45.556404124996554</v>
      </c>
      <c r="DH37" s="18">
        <v>0</v>
      </c>
      <c r="DI37" s="18">
        <v>0</v>
      </c>
      <c r="DJ37" s="18">
        <f t="shared" si="59"/>
        <v>45.556404124996554</v>
      </c>
      <c r="DK37" s="18">
        <f t="shared" si="60"/>
        <v>45.556404124996554</v>
      </c>
      <c r="DL37" s="18">
        <f>Design!$N$71</f>
        <v>2.85</v>
      </c>
      <c r="DM37" s="18">
        <f t="shared" si="61"/>
        <v>51</v>
      </c>
      <c r="DN37" s="18">
        <v>0</v>
      </c>
      <c r="DO37" s="18">
        <f t="shared" si="62"/>
        <v>4360.5</v>
      </c>
      <c r="DP37" s="19">
        <f t="shared" si="63"/>
        <v>8518.8543109876209</v>
      </c>
      <c r="DQ37" s="68">
        <f t="shared" si="64"/>
        <v>41</v>
      </c>
      <c r="DR37" s="18">
        <f>'Ohio Intensities'!W37</f>
        <v>3.4019882256524334</v>
      </c>
      <c r="DS37" s="18">
        <f>Design!$I$24*DR37*Design!$I$23</f>
        <v>5.851419748122189</v>
      </c>
      <c r="DT37" s="18">
        <v>0</v>
      </c>
      <c r="DU37" s="18">
        <v>0</v>
      </c>
      <c r="DV37" s="18">
        <f>Design!$I$22</f>
        <v>10</v>
      </c>
      <c r="DW37" s="18">
        <f t="shared" si="65"/>
        <v>5.851419748122189</v>
      </c>
      <c r="DX37" s="18">
        <f t="shared" si="66"/>
        <v>41</v>
      </c>
      <c r="DY37" s="18">
        <f t="shared" si="67"/>
        <v>5.851419748122189</v>
      </c>
      <c r="DZ37" s="18">
        <f t="shared" si="68"/>
        <v>51</v>
      </c>
      <c r="EA37" s="18">
        <v>0</v>
      </c>
      <c r="EB37" s="18">
        <f t="shared" si="69"/>
        <v>14394.492580380585</v>
      </c>
      <c r="EC37" s="18">
        <f t="shared" si="70"/>
        <v>-0.58514197481221886</v>
      </c>
      <c r="ED37" s="18">
        <f t="shared" si="71"/>
        <v>29.842240715423163</v>
      </c>
      <c r="EE37" s="18">
        <f>(Design!$N$72-ED37)/EC37</f>
        <v>46.129387186905177</v>
      </c>
      <c r="EF37" s="18">
        <v>0</v>
      </c>
      <c r="EG37" s="18">
        <v>0</v>
      </c>
      <c r="EH37" s="18">
        <f t="shared" si="72"/>
        <v>46.129387186905177</v>
      </c>
      <c r="EI37" s="18">
        <f t="shared" si="73"/>
        <v>46.129387186905177</v>
      </c>
      <c r="EJ37" s="18">
        <f>Design!$N$72</f>
        <v>2.85</v>
      </c>
      <c r="EK37" s="18">
        <f t="shared" si="74"/>
        <v>51</v>
      </c>
      <c r="EL37" s="18">
        <v>0</v>
      </c>
      <c r="EM37" s="18">
        <f t="shared" si="75"/>
        <v>4360.5</v>
      </c>
      <c r="EN37" s="19">
        <f t="shared" si="76"/>
        <v>10033.992580380585</v>
      </c>
      <c r="EO37" s="19">
        <f t="shared" si="77"/>
        <v>41</v>
      </c>
    </row>
    <row r="38" spans="1:145" x14ac:dyDescent="0.25">
      <c r="A38" s="68">
        <f t="shared" si="78"/>
        <v>42</v>
      </c>
      <c r="B38" s="18">
        <f>'Ohio Intensities'!C38</f>
        <v>1.6380261049345952</v>
      </c>
      <c r="C38" s="18">
        <f>Design!$I$24*B38*Design!$I$23</f>
        <v>2.8174049004875057</v>
      </c>
      <c r="D38" s="18">
        <v>0</v>
      </c>
      <c r="E38" s="18">
        <v>0</v>
      </c>
      <c r="F38" s="18">
        <f>Design!$I$22</f>
        <v>10</v>
      </c>
      <c r="G38" s="18">
        <f t="shared" si="0"/>
        <v>2.8174049004875057</v>
      </c>
      <c r="H38" s="18">
        <f t="shared" si="1"/>
        <v>42</v>
      </c>
      <c r="I38" s="18">
        <f t="shared" si="2"/>
        <v>2.8174049004875057</v>
      </c>
      <c r="J38" s="18">
        <f t="shared" si="3"/>
        <v>52</v>
      </c>
      <c r="K38" s="18">
        <v>0</v>
      </c>
      <c r="L38" s="18">
        <f t="shared" si="4"/>
        <v>7099.8603492285147</v>
      </c>
      <c r="M38" s="18">
        <f t="shared" si="5"/>
        <v>-0.28174049004875057</v>
      </c>
      <c r="N38" s="18">
        <f t="shared" si="6"/>
        <v>14.650505482535031</v>
      </c>
      <c r="O38" s="18">
        <f>(Design!$N$67-N38)/M38</f>
        <v>44.723800545511651</v>
      </c>
      <c r="P38" s="18">
        <v>0</v>
      </c>
      <c r="Q38" s="18">
        <v>0</v>
      </c>
      <c r="R38" s="18">
        <f t="shared" si="7"/>
        <v>44.723800545511651</v>
      </c>
      <c r="S38" s="18">
        <f t="shared" si="8"/>
        <v>44.723800545511651</v>
      </c>
      <c r="T38" s="18">
        <f>Design!$N$67</f>
        <v>2.0499999999999998</v>
      </c>
      <c r="U38" s="18">
        <f t="shared" si="9"/>
        <v>52</v>
      </c>
      <c r="V38" s="18">
        <v>0</v>
      </c>
      <c r="W38" s="18">
        <f t="shared" si="10"/>
        <v>3197.9999999999995</v>
      </c>
      <c r="X38" s="19">
        <f t="shared" si="11"/>
        <v>3901.8603492285151</v>
      </c>
      <c r="Y38" s="68">
        <f t="shared" si="12"/>
        <v>42</v>
      </c>
      <c r="Z38" s="18">
        <f>'Ohio Intensities'!G38</f>
        <v>2.0285117018554133</v>
      </c>
      <c r="AA38" s="18">
        <f>Design!$I$24*Z38*Design!$I$23</f>
        <v>3.4890401271913132</v>
      </c>
      <c r="AB38" s="18">
        <v>0</v>
      </c>
      <c r="AC38" s="18">
        <v>0</v>
      </c>
      <c r="AD38" s="18">
        <f>Design!$I$22</f>
        <v>10</v>
      </c>
      <c r="AE38" s="18">
        <f t="shared" si="13"/>
        <v>3.4890401271913132</v>
      </c>
      <c r="AF38" s="18">
        <f t="shared" si="14"/>
        <v>42</v>
      </c>
      <c r="AG38" s="18">
        <f t="shared" si="15"/>
        <v>3.4890401271913132</v>
      </c>
      <c r="AH38" s="18">
        <f t="shared" si="16"/>
        <v>52</v>
      </c>
      <c r="AI38" s="18">
        <v>0</v>
      </c>
      <c r="AJ38" s="18">
        <f t="shared" si="17"/>
        <v>8792.38112052211</v>
      </c>
      <c r="AK38" s="18">
        <f t="shared" si="18"/>
        <v>-0.3489040127191313</v>
      </c>
      <c r="AL38" s="18">
        <f t="shared" si="19"/>
        <v>18.143008661394827</v>
      </c>
      <c r="AM38" s="18">
        <f>(Design!$N$68-AL38)/AK38</f>
        <v>44.834705509642539</v>
      </c>
      <c r="AN38" s="18">
        <v>0</v>
      </c>
      <c r="AO38" s="18">
        <v>0</v>
      </c>
      <c r="AP38" s="18">
        <f t="shared" si="20"/>
        <v>44.834705509642539</v>
      </c>
      <c r="AQ38" s="18">
        <f t="shared" si="21"/>
        <v>44.834705509642539</v>
      </c>
      <c r="AR38" s="18">
        <f>Design!$N$68</f>
        <v>2.5</v>
      </c>
      <c r="AS38" s="18">
        <f t="shared" si="22"/>
        <v>52</v>
      </c>
      <c r="AT38" s="18">
        <v>0</v>
      </c>
      <c r="AU38" s="18">
        <f t="shared" si="23"/>
        <v>3900</v>
      </c>
      <c r="AV38" s="19">
        <f t="shared" si="24"/>
        <v>4892.38112052211</v>
      </c>
      <c r="AW38" s="68">
        <f t="shared" si="25"/>
        <v>42</v>
      </c>
      <c r="AX38" s="18">
        <f>'Ohio Intensities'!K38</f>
        <v>2.338923424463951</v>
      </c>
      <c r="AY38" s="18">
        <f>Design!$I$24*AX38*Design!$I$23</f>
        <v>4.0229482900779985</v>
      </c>
      <c r="AZ38" s="18">
        <v>0</v>
      </c>
      <c r="BA38" s="18">
        <v>0</v>
      </c>
      <c r="BB38" s="18">
        <f>Design!$I$22</f>
        <v>10</v>
      </c>
      <c r="BC38" s="18">
        <f t="shared" si="26"/>
        <v>4.0229482900779985</v>
      </c>
      <c r="BD38" s="18">
        <f t="shared" si="27"/>
        <v>42</v>
      </c>
      <c r="BE38" s="18">
        <f t="shared" si="28"/>
        <v>4.0229482900779985</v>
      </c>
      <c r="BF38" s="18">
        <f t="shared" si="29"/>
        <v>52</v>
      </c>
      <c r="BG38" s="18">
        <v>0</v>
      </c>
      <c r="BH38" s="18">
        <f t="shared" si="30"/>
        <v>10137.829690996557</v>
      </c>
      <c r="BI38" s="18">
        <f t="shared" si="31"/>
        <v>-0.40229482900779984</v>
      </c>
      <c r="BJ38" s="18">
        <f t="shared" si="32"/>
        <v>20.91933110840559</v>
      </c>
      <c r="BK38" s="18">
        <f>(Design!$N$69-BJ38)/BI38</f>
        <v>44.915643467182754</v>
      </c>
      <c r="BL38" s="18">
        <v>0</v>
      </c>
      <c r="BM38" s="18">
        <v>0</v>
      </c>
      <c r="BN38" s="18">
        <f t="shared" si="33"/>
        <v>44.915643467182754</v>
      </c>
      <c r="BO38" s="18">
        <f t="shared" si="34"/>
        <v>44.915643467182754</v>
      </c>
      <c r="BP38" s="18">
        <f>Design!$N$69</f>
        <v>2.85</v>
      </c>
      <c r="BQ38" s="18">
        <f t="shared" si="35"/>
        <v>52</v>
      </c>
      <c r="BR38" s="18">
        <v>0</v>
      </c>
      <c r="BS38" s="18">
        <f t="shared" si="36"/>
        <v>4446.0000000000009</v>
      </c>
      <c r="BT38" s="19">
        <f t="shared" si="37"/>
        <v>5691.8296909965566</v>
      </c>
      <c r="BU38" s="68">
        <f t="shared" si="38"/>
        <v>42</v>
      </c>
      <c r="BV38" s="18">
        <f>'Ohio Intensities'!O38</f>
        <v>2.7341355945176811</v>
      </c>
      <c r="BW38" s="18">
        <f>Design!$I$24*BV38*Design!$I$23</f>
        <v>4.7027132225704147</v>
      </c>
      <c r="BX38" s="18">
        <v>0</v>
      </c>
      <c r="BY38" s="18">
        <v>0</v>
      </c>
      <c r="BZ38" s="18">
        <f>Design!$I$22</f>
        <v>10</v>
      </c>
      <c r="CA38" s="18">
        <f t="shared" si="39"/>
        <v>4.7027132225704147</v>
      </c>
      <c r="CB38" s="18">
        <f t="shared" si="40"/>
        <v>42</v>
      </c>
      <c r="CC38" s="18">
        <f t="shared" si="41"/>
        <v>4.7027132225704147</v>
      </c>
      <c r="CD38" s="18">
        <f t="shared" si="42"/>
        <v>52</v>
      </c>
      <c r="CE38" s="18">
        <v>0</v>
      </c>
      <c r="CF38" s="18">
        <f t="shared" si="43"/>
        <v>11850.837320877443</v>
      </c>
      <c r="CG38" s="18">
        <f t="shared" si="44"/>
        <v>-0.47027132225704149</v>
      </c>
      <c r="CH38" s="18">
        <f t="shared" si="45"/>
        <v>24.454108757366157</v>
      </c>
      <c r="CI38" s="18">
        <f>(Design!$N$70-CH38)/CG38</f>
        <v>45.939668729274025</v>
      </c>
      <c r="CJ38" s="18">
        <v>0</v>
      </c>
      <c r="CK38" s="18">
        <v>0</v>
      </c>
      <c r="CL38" s="18">
        <f t="shared" si="46"/>
        <v>45.939668729274025</v>
      </c>
      <c r="CM38" s="18">
        <f t="shared" si="47"/>
        <v>45.939668729274025</v>
      </c>
      <c r="CN38" s="18">
        <f>Design!$N$70</f>
        <v>2.85</v>
      </c>
      <c r="CO38" s="18">
        <f t="shared" si="48"/>
        <v>52</v>
      </c>
      <c r="CP38" s="18">
        <v>0</v>
      </c>
      <c r="CQ38" s="18">
        <f t="shared" si="49"/>
        <v>4446</v>
      </c>
      <c r="CR38" s="19">
        <f t="shared" si="50"/>
        <v>7404.8373208774428</v>
      </c>
      <c r="CS38" s="68">
        <f t="shared" si="51"/>
        <v>42</v>
      </c>
      <c r="CT38" s="18">
        <f>'Ohio Intensities'!S38</f>
        <v>2.9980870115590781</v>
      </c>
      <c r="CU38" s="18">
        <f>Design!$I$24*CT38*Design!$I$23</f>
        <v>5.1567096598816171</v>
      </c>
      <c r="CV38" s="18">
        <v>0</v>
      </c>
      <c r="CW38" s="18">
        <v>0</v>
      </c>
      <c r="CX38" s="18">
        <f>Design!$I$22</f>
        <v>10</v>
      </c>
      <c r="CY38" s="18">
        <f t="shared" si="52"/>
        <v>5.1567096598816171</v>
      </c>
      <c r="CZ38" s="18">
        <f t="shared" si="53"/>
        <v>42</v>
      </c>
      <c r="DA38" s="18">
        <f t="shared" si="54"/>
        <v>5.1567096598816171</v>
      </c>
      <c r="DB38" s="18">
        <f t="shared" si="55"/>
        <v>52</v>
      </c>
      <c r="DC38" s="18">
        <v>0</v>
      </c>
      <c r="DD38" s="18">
        <f t="shared" si="56"/>
        <v>12994.908342901675</v>
      </c>
      <c r="DE38" s="18">
        <f t="shared" si="57"/>
        <v>-0.51567096598816176</v>
      </c>
      <c r="DF38" s="18">
        <f t="shared" si="58"/>
        <v>26.81489023138441</v>
      </c>
      <c r="DG38" s="18">
        <f>(Design!$N$71-DF38)/DE38</f>
        <v>46.473219963938341</v>
      </c>
      <c r="DH38" s="18">
        <v>0</v>
      </c>
      <c r="DI38" s="18">
        <v>0</v>
      </c>
      <c r="DJ38" s="18">
        <f t="shared" si="59"/>
        <v>46.473219963938341</v>
      </c>
      <c r="DK38" s="18">
        <f t="shared" si="60"/>
        <v>46.473219963938341</v>
      </c>
      <c r="DL38" s="18">
        <f>Design!$N$71</f>
        <v>2.85</v>
      </c>
      <c r="DM38" s="18">
        <f t="shared" si="61"/>
        <v>52</v>
      </c>
      <c r="DN38" s="18">
        <v>0</v>
      </c>
      <c r="DO38" s="18">
        <f t="shared" si="62"/>
        <v>4446.0000000000009</v>
      </c>
      <c r="DP38" s="19">
        <f t="shared" si="63"/>
        <v>8548.9083429016755</v>
      </c>
      <c r="DQ38" s="68">
        <f t="shared" si="64"/>
        <v>42</v>
      </c>
      <c r="DR38" s="18">
        <f>'Ohio Intensities'!W38</f>
        <v>3.3522714555174198</v>
      </c>
      <c r="DS38" s="18">
        <f>Design!$I$24*DR38*Design!$I$23</f>
        <v>5.7659069034899657</v>
      </c>
      <c r="DT38" s="18">
        <v>0</v>
      </c>
      <c r="DU38" s="18">
        <v>0</v>
      </c>
      <c r="DV38" s="18">
        <f>Design!$I$22</f>
        <v>10</v>
      </c>
      <c r="DW38" s="18">
        <f t="shared" si="65"/>
        <v>5.7659069034899657</v>
      </c>
      <c r="DX38" s="18">
        <f t="shared" si="66"/>
        <v>42</v>
      </c>
      <c r="DY38" s="18">
        <f t="shared" si="67"/>
        <v>5.7659069034899657</v>
      </c>
      <c r="DZ38" s="18">
        <f t="shared" si="68"/>
        <v>52</v>
      </c>
      <c r="EA38" s="18">
        <v>0</v>
      </c>
      <c r="EB38" s="18">
        <f t="shared" si="69"/>
        <v>14530.085396794713</v>
      </c>
      <c r="EC38" s="18">
        <f t="shared" si="70"/>
        <v>-0.57659069034899657</v>
      </c>
      <c r="ED38" s="18">
        <f t="shared" si="71"/>
        <v>29.982715898147823</v>
      </c>
      <c r="EE38" s="18">
        <f>(Design!$N$72-ED38)/EC38</f>
        <v>47.05715224386477</v>
      </c>
      <c r="EF38" s="18">
        <v>0</v>
      </c>
      <c r="EG38" s="18">
        <v>0</v>
      </c>
      <c r="EH38" s="18">
        <f t="shared" si="72"/>
        <v>47.05715224386477</v>
      </c>
      <c r="EI38" s="18">
        <f t="shared" si="73"/>
        <v>47.05715224386477</v>
      </c>
      <c r="EJ38" s="18">
        <f>Design!$N$72</f>
        <v>2.85</v>
      </c>
      <c r="EK38" s="18">
        <f t="shared" si="74"/>
        <v>52</v>
      </c>
      <c r="EL38" s="18">
        <v>0</v>
      </c>
      <c r="EM38" s="18">
        <f t="shared" si="75"/>
        <v>4446</v>
      </c>
      <c r="EN38" s="19">
        <f t="shared" si="76"/>
        <v>10084.085396794713</v>
      </c>
      <c r="EO38" s="19">
        <f t="shared" si="77"/>
        <v>42</v>
      </c>
    </row>
    <row r="39" spans="1:145" x14ac:dyDescent="0.25">
      <c r="A39" s="68">
        <f t="shared" si="78"/>
        <v>43</v>
      </c>
      <c r="B39" s="18">
        <f>'Ohio Intensities'!C39</f>
        <v>1.6109302169163127</v>
      </c>
      <c r="C39" s="18">
        <f>Design!$I$24*B39*Design!$I$23</f>
        <v>2.7707999730960595</v>
      </c>
      <c r="D39" s="18">
        <v>0</v>
      </c>
      <c r="E39" s="18">
        <v>0</v>
      </c>
      <c r="F39" s="18">
        <f>Design!$I$22</f>
        <v>10</v>
      </c>
      <c r="G39" s="18">
        <f t="shared" si="0"/>
        <v>2.7707999730960595</v>
      </c>
      <c r="H39" s="18">
        <f t="shared" si="1"/>
        <v>43</v>
      </c>
      <c r="I39" s="18">
        <f t="shared" si="2"/>
        <v>2.7707999730960595</v>
      </c>
      <c r="J39" s="18">
        <f t="shared" si="3"/>
        <v>53</v>
      </c>
      <c r="K39" s="18">
        <v>0</v>
      </c>
      <c r="L39" s="18">
        <f t="shared" si="4"/>
        <v>7148.6639305878325</v>
      </c>
      <c r="M39" s="18">
        <f t="shared" si="5"/>
        <v>-0.27707999730960597</v>
      </c>
      <c r="N39" s="18">
        <f t="shared" si="6"/>
        <v>14.685239857409115</v>
      </c>
      <c r="O39" s="18">
        <f>(Design!$N$67-N39)/M39</f>
        <v>45.601414682022842</v>
      </c>
      <c r="P39" s="18">
        <v>0</v>
      </c>
      <c r="Q39" s="18">
        <v>0</v>
      </c>
      <c r="R39" s="18">
        <f t="shared" si="7"/>
        <v>45.601414682022842</v>
      </c>
      <c r="S39" s="18">
        <f t="shared" si="8"/>
        <v>45.601414682022842</v>
      </c>
      <c r="T39" s="18">
        <f>Design!$N$67</f>
        <v>2.0499999999999998</v>
      </c>
      <c r="U39" s="18">
        <f t="shared" si="9"/>
        <v>53</v>
      </c>
      <c r="V39" s="18">
        <v>0</v>
      </c>
      <c r="W39" s="18">
        <f t="shared" si="10"/>
        <v>3259.4999999999995</v>
      </c>
      <c r="X39" s="19">
        <f t="shared" si="11"/>
        <v>3889.163930587833</v>
      </c>
      <c r="Y39" s="68">
        <f t="shared" si="12"/>
        <v>43</v>
      </c>
      <c r="Z39" s="18">
        <f>'Ohio Intensities'!G39</f>
        <v>1.9959361987772986</v>
      </c>
      <c r="AA39" s="18">
        <f>Design!$I$24*Z39*Design!$I$23</f>
        <v>3.4330102618969556</v>
      </c>
      <c r="AB39" s="18">
        <v>0</v>
      </c>
      <c r="AC39" s="18">
        <v>0</v>
      </c>
      <c r="AD39" s="18">
        <f>Design!$I$22</f>
        <v>10</v>
      </c>
      <c r="AE39" s="18">
        <f t="shared" si="13"/>
        <v>3.4330102618969556</v>
      </c>
      <c r="AF39" s="18">
        <f t="shared" si="14"/>
        <v>43</v>
      </c>
      <c r="AG39" s="18">
        <f t="shared" si="15"/>
        <v>3.4330102618969556</v>
      </c>
      <c r="AH39" s="18">
        <f t="shared" si="16"/>
        <v>53</v>
      </c>
      <c r="AI39" s="18">
        <v>0</v>
      </c>
      <c r="AJ39" s="18">
        <f t="shared" si="17"/>
        <v>8857.1664756941445</v>
      </c>
      <c r="AK39" s="18">
        <f t="shared" si="18"/>
        <v>-0.34330102618969555</v>
      </c>
      <c r="AL39" s="18">
        <f t="shared" si="19"/>
        <v>18.194954388053866</v>
      </c>
      <c r="AM39" s="18">
        <f>(Design!$N$68-AL39)/AK39</f>
        <v>45.717761354378851</v>
      </c>
      <c r="AN39" s="18">
        <v>0</v>
      </c>
      <c r="AO39" s="18">
        <v>0</v>
      </c>
      <c r="AP39" s="18">
        <f t="shared" si="20"/>
        <v>45.717761354378851</v>
      </c>
      <c r="AQ39" s="18">
        <f t="shared" si="21"/>
        <v>45.717761354378851</v>
      </c>
      <c r="AR39" s="18">
        <f>Design!$N$68</f>
        <v>2.5</v>
      </c>
      <c r="AS39" s="18">
        <f t="shared" si="22"/>
        <v>53</v>
      </c>
      <c r="AT39" s="18">
        <v>0</v>
      </c>
      <c r="AU39" s="18">
        <f t="shared" si="23"/>
        <v>3975</v>
      </c>
      <c r="AV39" s="19">
        <f t="shared" si="24"/>
        <v>4882.1664756941445</v>
      </c>
      <c r="AW39" s="68">
        <f t="shared" si="25"/>
        <v>43</v>
      </c>
      <c r="AX39" s="18">
        <f>'Ohio Intensities'!K39</f>
        <v>2.3021775635996384</v>
      </c>
      <c r="AY39" s="18">
        <f>Design!$I$24*AX39*Design!$I$23</f>
        <v>3.9597454093913806</v>
      </c>
      <c r="AZ39" s="18">
        <v>0</v>
      </c>
      <c r="BA39" s="18">
        <v>0</v>
      </c>
      <c r="BB39" s="18">
        <f>Design!$I$22</f>
        <v>10</v>
      </c>
      <c r="BC39" s="18">
        <f t="shared" si="26"/>
        <v>3.9597454093913806</v>
      </c>
      <c r="BD39" s="18">
        <f t="shared" si="27"/>
        <v>43</v>
      </c>
      <c r="BE39" s="18">
        <f t="shared" si="28"/>
        <v>3.9597454093913806</v>
      </c>
      <c r="BF39" s="18">
        <f t="shared" si="29"/>
        <v>53</v>
      </c>
      <c r="BG39" s="18">
        <v>0</v>
      </c>
      <c r="BH39" s="18">
        <f t="shared" si="30"/>
        <v>10216.143156229762</v>
      </c>
      <c r="BI39" s="18">
        <f t="shared" si="31"/>
        <v>-0.39597454093913809</v>
      </c>
      <c r="BJ39" s="18">
        <f t="shared" si="32"/>
        <v>20.98665066977432</v>
      </c>
      <c r="BK39" s="18">
        <f>(Design!$N$69-BJ39)/BI39</f>
        <v>45.802567576085529</v>
      </c>
      <c r="BL39" s="18">
        <v>0</v>
      </c>
      <c r="BM39" s="18">
        <v>0</v>
      </c>
      <c r="BN39" s="18">
        <f t="shared" si="33"/>
        <v>45.802567576085529</v>
      </c>
      <c r="BO39" s="18">
        <f t="shared" si="34"/>
        <v>45.802567576085529</v>
      </c>
      <c r="BP39" s="18">
        <f>Design!$N$69</f>
        <v>2.85</v>
      </c>
      <c r="BQ39" s="18">
        <f t="shared" si="35"/>
        <v>53</v>
      </c>
      <c r="BR39" s="18">
        <v>0</v>
      </c>
      <c r="BS39" s="18">
        <f t="shared" si="36"/>
        <v>4531.5</v>
      </c>
      <c r="BT39" s="19">
        <f t="shared" si="37"/>
        <v>5684.6431562297621</v>
      </c>
      <c r="BU39" s="68">
        <f t="shared" si="38"/>
        <v>43</v>
      </c>
      <c r="BV39" s="18">
        <f>'Ohio Intensities'!O39</f>
        <v>2.692662551580665</v>
      </c>
      <c r="BW39" s="18">
        <f>Design!$I$24*BV39*Design!$I$23</f>
        <v>4.6313795887187466</v>
      </c>
      <c r="BX39" s="18">
        <v>0</v>
      </c>
      <c r="BY39" s="18">
        <v>0</v>
      </c>
      <c r="BZ39" s="18">
        <f>Design!$I$22</f>
        <v>10</v>
      </c>
      <c r="CA39" s="18">
        <f t="shared" si="39"/>
        <v>4.6313795887187466</v>
      </c>
      <c r="CB39" s="18">
        <f t="shared" si="40"/>
        <v>43</v>
      </c>
      <c r="CC39" s="18">
        <f t="shared" si="41"/>
        <v>4.6313795887187466</v>
      </c>
      <c r="CD39" s="18">
        <f t="shared" si="42"/>
        <v>53</v>
      </c>
      <c r="CE39" s="18">
        <v>0</v>
      </c>
      <c r="CF39" s="18">
        <f t="shared" si="43"/>
        <v>11948.959338894367</v>
      </c>
      <c r="CG39" s="18">
        <f t="shared" si="44"/>
        <v>-0.46313795887187464</v>
      </c>
      <c r="CH39" s="18">
        <f t="shared" si="45"/>
        <v>24.546311820209358</v>
      </c>
      <c r="CI39" s="18">
        <f>(Design!$N$70-CH39)/CG39</f>
        <v>46.846326034380517</v>
      </c>
      <c r="CJ39" s="18">
        <v>0</v>
      </c>
      <c r="CK39" s="18">
        <v>0</v>
      </c>
      <c r="CL39" s="18">
        <f t="shared" si="46"/>
        <v>46.846326034380517</v>
      </c>
      <c r="CM39" s="18">
        <f t="shared" si="47"/>
        <v>46.846326034380517</v>
      </c>
      <c r="CN39" s="18">
        <f>Design!$N$70</f>
        <v>2.85</v>
      </c>
      <c r="CO39" s="18">
        <f t="shared" si="48"/>
        <v>53</v>
      </c>
      <c r="CP39" s="18">
        <v>0</v>
      </c>
      <c r="CQ39" s="18">
        <f t="shared" si="49"/>
        <v>4531.5</v>
      </c>
      <c r="CR39" s="19">
        <f t="shared" si="50"/>
        <v>7417.4593388943667</v>
      </c>
      <c r="CS39" s="68">
        <f t="shared" si="51"/>
        <v>43</v>
      </c>
      <c r="CT39" s="18">
        <f>'Ohio Intensities'!S39</f>
        <v>2.9538156704789524</v>
      </c>
      <c r="CU39" s="18">
        <f>Design!$I$24*CT39*Design!$I$23</f>
        <v>5.0805629532238017</v>
      </c>
      <c r="CV39" s="18">
        <v>0</v>
      </c>
      <c r="CW39" s="18">
        <v>0</v>
      </c>
      <c r="CX39" s="18">
        <f>Design!$I$22</f>
        <v>10</v>
      </c>
      <c r="CY39" s="18">
        <f t="shared" si="52"/>
        <v>5.0805629532238017</v>
      </c>
      <c r="CZ39" s="18">
        <f t="shared" si="53"/>
        <v>43</v>
      </c>
      <c r="DA39" s="18">
        <f t="shared" si="54"/>
        <v>5.0805629532238017</v>
      </c>
      <c r="DB39" s="18">
        <f t="shared" si="55"/>
        <v>53</v>
      </c>
      <c r="DC39" s="18">
        <v>0</v>
      </c>
      <c r="DD39" s="18">
        <f t="shared" si="56"/>
        <v>13107.852419317407</v>
      </c>
      <c r="DE39" s="18">
        <f t="shared" si="57"/>
        <v>-0.50805629532238017</v>
      </c>
      <c r="DF39" s="18">
        <f t="shared" si="58"/>
        <v>26.926983652086147</v>
      </c>
      <c r="DG39" s="18">
        <f>(Design!$N$71-DF39)/DE39</f>
        <v>47.390385423348462</v>
      </c>
      <c r="DH39" s="18">
        <v>0</v>
      </c>
      <c r="DI39" s="18">
        <v>0</v>
      </c>
      <c r="DJ39" s="18">
        <f t="shared" si="59"/>
        <v>47.390385423348462</v>
      </c>
      <c r="DK39" s="18">
        <f t="shared" si="60"/>
        <v>47.390385423348462</v>
      </c>
      <c r="DL39" s="18">
        <f>Design!$N$71</f>
        <v>2.85</v>
      </c>
      <c r="DM39" s="18">
        <f t="shared" si="61"/>
        <v>53</v>
      </c>
      <c r="DN39" s="18">
        <v>0</v>
      </c>
      <c r="DO39" s="18">
        <f t="shared" si="62"/>
        <v>4531.5</v>
      </c>
      <c r="DP39" s="19">
        <f t="shared" si="63"/>
        <v>8576.3524193174071</v>
      </c>
      <c r="DQ39" s="68">
        <f t="shared" si="64"/>
        <v>43</v>
      </c>
      <c r="DR39" s="18">
        <f>'Ohio Intensities'!W39</f>
        <v>3.3041537059138211</v>
      </c>
      <c r="DS39" s="18">
        <f>Design!$I$24*DR39*Design!$I$23</f>
        <v>5.6831443741717758</v>
      </c>
      <c r="DT39" s="18">
        <v>0</v>
      </c>
      <c r="DU39" s="18">
        <v>0</v>
      </c>
      <c r="DV39" s="18">
        <f>Design!$I$22</f>
        <v>10</v>
      </c>
      <c r="DW39" s="18">
        <f t="shared" si="65"/>
        <v>5.6831443741717758</v>
      </c>
      <c r="DX39" s="18">
        <f t="shared" si="66"/>
        <v>43</v>
      </c>
      <c r="DY39" s="18">
        <f t="shared" si="67"/>
        <v>5.6831443741717758</v>
      </c>
      <c r="DZ39" s="18">
        <f t="shared" si="68"/>
        <v>53</v>
      </c>
      <c r="EA39" s="18">
        <v>0</v>
      </c>
      <c r="EB39" s="18">
        <f t="shared" si="69"/>
        <v>14662.512485363181</v>
      </c>
      <c r="EC39" s="18">
        <f t="shared" si="70"/>
        <v>-0.56831443741717758</v>
      </c>
      <c r="ED39" s="18">
        <f t="shared" si="71"/>
        <v>30.120665183110411</v>
      </c>
      <c r="EE39" s="18">
        <f>(Design!$N$72-ED39)/EC39</f>
        <v>47.985170510620115</v>
      </c>
      <c r="EF39" s="18">
        <v>0</v>
      </c>
      <c r="EG39" s="18">
        <v>0</v>
      </c>
      <c r="EH39" s="18">
        <f t="shared" si="72"/>
        <v>47.985170510620115</v>
      </c>
      <c r="EI39" s="18">
        <f t="shared" si="73"/>
        <v>47.985170510620115</v>
      </c>
      <c r="EJ39" s="18">
        <f>Design!$N$72</f>
        <v>2.85</v>
      </c>
      <c r="EK39" s="18">
        <f t="shared" si="74"/>
        <v>53</v>
      </c>
      <c r="EL39" s="18">
        <v>0</v>
      </c>
      <c r="EM39" s="18">
        <f t="shared" si="75"/>
        <v>4531.4999999999991</v>
      </c>
      <c r="EN39" s="19">
        <f t="shared" si="76"/>
        <v>10131.012485363182</v>
      </c>
      <c r="EO39" s="19">
        <f t="shared" si="77"/>
        <v>43</v>
      </c>
    </row>
    <row r="40" spans="1:145" x14ac:dyDescent="0.25">
      <c r="A40" s="68">
        <f t="shared" si="78"/>
        <v>44</v>
      </c>
      <c r="B40" s="18">
        <f>'Ohio Intensities'!C40</f>
        <v>1.5847860074649618</v>
      </c>
      <c r="C40" s="18">
        <f>Design!$I$24*B40*Design!$I$23</f>
        <v>2.725831932839736</v>
      </c>
      <c r="D40" s="18">
        <v>0</v>
      </c>
      <c r="E40" s="18">
        <v>0</v>
      </c>
      <c r="F40" s="18">
        <f>Design!$I$22</f>
        <v>10</v>
      </c>
      <c r="G40" s="18">
        <f t="shared" si="0"/>
        <v>2.725831932839736</v>
      </c>
      <c r="H40" s="18">
        <f t="shared" si="1"/>
        <v>44</v>
      </c>
      <c r="I40" s="18">
        <f t="shared" si="2"/>
        <v>2.725831932839736</v>
      </c>
      <c r="J40" s="18">
        <f t="shared" si="3"/>
        <v>54</v>
      </c>
      <c r="K40" s="18">
        <v>0</v>
      </c>
      <c r="L40" s="18">
        <f t="shared" si="4"/>
        <v>7196.1963026969033</v>
      </c>
      <c r="M40" s="18">
        <f t="shared" si="5"/>
        <v>-0.27258319328397362</v>
      </c>
      <c r="N40" s="18">
        <f t="shared" si="6"/>
        <v>14.719492437334575</v>
      </c>
      <c r="O40" s="18">
        <f>(Design!$N$67-N40)/M40</f>
        <v>46.479360244839683</v>
      </c>
      <c r="P40" s="18">
        <v>0</v>
      </c>
      <c r="Q40" s="18">
        <v>0</v>
      </c>
      <c r="R40" s="18">
        <f t="shared" si="7"/>
        <v>46.479360244839683</v>
      </c>
      <c r="S40" s="18">
        <f t="shared" si="8"/>
        <v>46.479360244839683</v>
      </c>
      <c r="T40" s="18">
        <f>Design!$N$67</f>
        <v>2.0499999999999998</v>
      </c>
      <c r="U40" s="18">
        <f t="shared" si="9"/>
        <v>54</v>
      </c>
      <c r="V40" s="18">
        <v>0</v>
      </c>
      <c r="W40" s="18">
        <f t="shared" si="10"/>
        <v>3320.9999999999995</v>
      </c>
      <c r="X40" s="19">
        <f t="shared" si="11"/>
        <v>3875.1963026969038</v>
      </c>
      <c r="Y40" s="68">
        <f t="shared" si="12"/>
        <v>44</v>
      </c>
      <c r="Z40" s="18">
        <f>'Ohio Intensities'!G40</f>
        <v>1.9644727129648802</v>
      </c>
      <c r="AA40" s="18">
        <f>Design!$I$24*Z40*Design!$I$23</f>
        <v>3.3788930662995962</v>
      </c>
      <c r="AB40" s="18">
        <v>0</v>
      </c>
      <c r="AC40" s="18">
        <v>0</v>
      </c>
      <c r="AD40" s="18">
        <f>Design!$I$22</f>
        <v>10</v>
      </c>
      <c r="AE40" s="18">
        <f t="shared" si="13"/>
        <v>3.3788930662995962</v>
      </c>
      <c r="AF40" s="18">
        <f t="shared" si="14"/>
        <v>44</v>
      </c>
      <c r="AG40" s="18">
        <f t="shared" si="15"/>
        <v>3.3788930662995962</v>
      </c>
      <c r="AH40" s="18">
        <f t="shared" si="16"/>
        <v>54</v>
      </c>
      <c r="AI40" s="18">
        <v>0</v>
      </c>
      <c r="AJ40" s="18">
        <f t="shared" si="17"/>
        <v>8920.2776950309326</v>
      </c>
      <c r="AK40" s="18">
        <f t="shared" si="18"/>
        <v>-0.33788930662995964</v>
      </c>
      <c r="AL40" s="18">
        <f t="shared" si="19"/>
        <v>18.24602255801782</v>
      </c>
      <c r="AM40" s="18">
        <f>(Design!$N$68-AL40)/AK40</f>
        <v>46.60112720069629</v>
      </c>
      <c r="AN40" s="18">
        <v>0</v>
      </c>
      <c r="AO40" s="18">
        <v>0</v>
      </c>
      <c r="AP40" s="18">
        <f t="shared" si="20"/>
        <v>46.60112720069629</v>
      </c>
      <c r="AQ40" s="18">
        <f t="shared" si="21"/>
        <v>46.60112720069629</v>
      </c>
      <c r="AR40" s="18">
        <f>Design!$N$68</f>
        <v>2.5</v>
      </c>
      <c r="AS40" s="18">
        <f t="shared" si="22"/>
        <v>54</v>
      </c>
      <c r="AT40" s="18">
        <v>0</v>
      </c>
      <c r="AU40" s="18">
        <f t="shared" si="23"/>
        <v>4050</v>
      </c>
      <c r="AV40" s="19">
        <f t="shared" si="24"/>
        <v>4870.2776950309326</v>
      </c>
      <c r="AW40" s="68">
        <f t="shared" si="25"/>
        <v>44</v>
      </c>
      <c r="AX40" s="18">
        <f>'Ohio Intensities'!K40</f>
        <v>2.2666556689486392</v>
      </c>
      <c r="AY40" s="18">
        <f>Design!$I$24*AX40*Design!$I$23</f>
        <v>3.8986477505916621</v>
      </c>
      <c r="AZ40" s="18">
        <v>0</v>
      </c>
      <c r="BA40" s="18">
        <v>0</v>
      </c>
      <c r="BB40" s="18">
        <f>Design!$I$22</f>
        <v>10</v>
      </c>
      <c r="BC40" s="18">
        <f t="shared" si="26"/>
        <v>3.8986477505916621</v>
      </c>
      <c r="BD40" s="18">
        <f t="shared" si="27"/>
        <v>44</v>
      </c>
      <c r="BE40" s="18">
        <f t="shared" si="28"/>
        <v>3.8986477505916621</v>
      </c>
      <c r="BF40" s="18">
        <f t="shared" si="29"/>
        <v>54</v>
      </c>
      <c r="BG40" s="18">
        <v>0</v>
      </c>
      <c r="BH40" s="18">
        <f t="shared" si="30"/>
        <v>10292.430061561989</v>
      </c>
      <c r="BI40" s="18">
        <f t="shared" si="31"/>
        <v>-0.38986477505916622</v>
      </c>
      <c r="BJ40" s="18">
        <f t="shared" si="32"/>
        <v>21.052697853194978</v>
      </c>
      <c r="BK40" s="18">
        <f>(Design!$N$69-BJ40)/BI40</f>
        <v>46.689773012790191</v>
      </c>
      <c r="BL40" s="18">
        <v>0</v>
      </c>
      <c r="BM40" s="18">
        <v>0</v>
      </c>
      <c r="BN40" s="18">
        <f t="shared" si="33"/>
        <v>46.689773012790191</v>
      </c>
      <c r="BO40" s="18">
        <f t="shared" si="34"/>
        <v>46.689773012790191</v>
      </c>
      <c r="BP40" s="18">
        <f>Design!$N$69</f>
        <v>2.85</v>
      </c>
      <c r="BQ40" s="18">
        <f t="shared" si="35"/>
        <v>54</v>
      </c>
      <c r="BR40" s="18">
        <v>0</v>
      </c>
      <c r="BS40" s="18">
        <f t="shared" si="36"/>
        <v>4617</v>
      </c>
      <c r="BT40" s="19">
        <f t="shared" si="37"/>
        <v>5675.4300615619886</v>
      </c>
      <c r="BU40" s="68">
        <f t="shared" si="38"/>
        <v>44</v>
      </c>
      <c r="BV40" s="18">
        <f>'Ohio Intensities'!O40</f>
        <v>2.6525490547951431</v>
      </c>
      <c r="BW40" s="18">
        <f>Design!$I$24*BV40*Design!$I$23</f>
        <v>4.5623843742476486</v>
      </c>
      <c r="BX40" s="18">
        <v>0</v>
      </c>
      <c r="BY40" s="18">
        <v>0</v>
      </c>
      <c r="BZ40" s="18">
        <f>Design!$I$22</f>
        <v>10</v>
      </c>
      <c r="CA40" s="18">
        <f t="shared" si="39"/>
        <v>4.5623843742476486</v>
      </c>
      <c r="CB40" s="18">
        <f t="shared" si="40"/>
        <v>44</v>
      </c>
      <c r="CC40" s="18">
        <f t="shared" si="41"/>
        <v>4.5623843742476486</v>
      </c>
      <c r="CD40" s="18">
        <f t="shared" si="42"/>
        <v>54</v>
      </c>
      <c r="CE40" s="18">
        <v>0</v>
      </c>
      <c r="CF40" s="18">
        <f t="shared" si="43"/>
        <v>12044.694748013791</v>
      </c>
      <c r="CG40" s="18">
        <f t="shared" si="44"/>
        <v>-0.45623843742476489</v>
      </c>
      <c r="CH40" s="18">
        <f t="shared" si="45"/>
        <v>24.636875620937303</v>
      </c>
      <c r="CI40" s="18">
        <f>(Design!$N$70-CH40)/CG40</f>
        <v>47.75326634887054</v>
      </c>
      <c r="CJ40" s="18">
        <v>0</v>
      </c>
      <c r="CK40" s="18">
        <v>0</v>
      </c>
      <c r="CL40" s="18">
        <f t="shared" si="46"/>
        <v>47.75326634887054</v>
      </c>
      <c r="CM40" s="18">
        <f t="shared" si="47"/>
        <v>47.75326634887054</v>
      </c>
      <c r="CN40" s="18">
        <f>Design!$N$70</f>
        <v>2.85</v>
      </c>
      <c r="CO40" s="18">
        <f t="shared" si="48"/>
        <v>54</v>
      </c>
      <c r="CP40" s="18">
        <v>0</v>
      </c>
      <c r="CQ40" s="18">
        <f t="shared" si="49"/>
        <v>4617</v>
      </c>
      <c r="CR40" s="19">
        <f t="shared" si="50"/>
        <v>7427.6947480137915</v>
      </c>
      <c r="CS40" s="68">
        <f t="shared" si="51"/>
        <v>44</v>
      </c>
      <c r="CT40" s="18">
        <f>'Ohio Intensities'!S40</f>
        <v>2.9110074566611615</v>
      </c>
      <c r="CU40" s="18">
        <f>Design!$I$24*CT40*Design!$I$23</f>
        <v>5.0069328254572012</v>
      </c>
      <c r="CV40" s="18">
        <v>0</v>
      </c>
      <c r="CW40" s="18">
        <v>0</v>
      </c>
      <c r="CX40" s="18">
        <f>Design!$I$22</f>
        <v>10</v>
      </c>
      <c r="CY40" s="18">
        <f t="shared" si="52"/>
        <v>5.0069328254572012</v>
      </c>
      <c r="CZ40" s="18">
        <f t="shared" si="53"/>
        <v>44</v>
      </c>
      <c r="DA40" s="18">
        <f t="shared" si="54"/>
        <v>5.0069328254572012</v>
      </c>
      <c r="DB40" s="18">
        <f t="shared" si="55"/>
        <v>54</v>
      </c>
      <c r="DC40" s="18">
        <v>0</v>
      </c>
      <c r="DD40" s="18">
        <f t="shared" si="56"/>
        <v>13218.302659207011</v>
      </c>
      <c r="DE40" s="18">
        <f t="shared" si="57"/>
        <v>-0.5006932825457201</v>
      </c>
      <c r="DF40" s="18">
        <f t="shared" si="58"/>
        <v>27.037437257468888</v>
      </c>
      <c r="DG40" s="18">
        <f>(Design!$N$71-DF40)/DE40</f>
        <v>48.307892477587302</v>
      </c>
      <c r="DH40" s="18">
        <v>0</v>
      </c>
      <c r="DI40" s="18">
        <v>0</v>
      </c>
      <c r="DJ40" s="18">
        <f t="shared" si="59"/>
        <v>48.307892477587302</v>
      </c>
      <c r="DK40" s="18">
        <f t="shared" si="60"/>
        <v>48.307892477587302</v>
      </c>
      <c r="DL40" s="18">
        <f>Design!$N$71</f>
        <v>2.85</v>
      </c>
      <c r="DM40" s="18">
        <f t="shared" si="61"/>
        <v>54</v>
      </c>
      <c r="DN40" s="18">
        <v>0</v>
      </c>
      <c r="DO40" s="18">
        <f t="shared" si="62"/>
        <v>4617</v>
      </c>
      <c r="DP40" s="19">
        <f t="shared" si="63"/>
        <v>8601.3026592070109</v>
      </c>
      <c r="DQ40" s="68">
        <f t="shared" si="64"/>
        <v>44</v>
      </c>
      <c r="DR40" s="18">
        <f>'Ohio Intensities'!W40</f>
        <v>3.2575564693568233</v>
      </c>
      <c r="DS40" s="18">
        <f>Design!$I$24*DR40*Design!$I$23</f>
        <v>5.6029971272937393</v>
      </c>
      <c r="DT40" s="18">
        <v>0</v>
      </c>
      <c r="DU40" s="18">
        <v>0</v>
      </c>
      <c r="DV40" s="18">
        <f>Design!$I$22</f>
        <v>10</v>
      </c>
      <c r="DW40" s="18">
        <f t="shared" si="65"/>
        <v>5.6029971272937393</v>
      </c>
      <c r="DX40" s="18">
        <f t="shared" si="66"/>
        <v>44</v>
      </c>
      <c r="DY40" s="18">
        <f t="shared" si="67"/>
        <v>5.6029971272937393</v>
      </c>
      <c r="DZ40" s="18">
        <f t="shared" si="68"/>
        <v>54</v>
      </c>
      <c r="EA40" s="18">
        <v>0</v>
      </c>
      <c r="EB40" s="18">
        <f t="shared" si="69"/>
        <v>14791.912416055473</v>
      </c>
      <c r="EC40" s="18">
        <f t="shared" si="70"/>
        <v>-0.56029971272937396</v>
      </c>
      <c r="ED40" s="18">
        <f t="shared" si="71"/>
        <v>30.256184487386193</v>
      </c>
      <c r="EE40" s="18">
        <f>(Design!$N$72-ED40)/EC40</f>
        <v>48.913436621059702</v>
      </c>
      <c r="EF40" s="18">
        <v>0</v>
      </c>
      <c r="EG40" s="18">
        <v>0</v>
      </c>
      <c r="EH40" s="18">
        <f t="shared" si="72"/>
        <v>48.913436621059702</v>
      </c>
      <c r="EI40" s="18">
        <f t="shared" si="73"/>
        <v>48.913436621059702</v>
      </c>
      <c r="EJ40" s="18">
        <f>Design!$N$72</f>
        <v>2.85</v>
      </c>
      <c r="EK40" s="18">
        <f t="shared" si="74"/>
        <v>54</v>
      </c>
      <c r="EL40" s="18">
        <v>0</v>
      </c>
      <c r="EM40" s="18">
        <f t="shared" si="75"/>
        <v>4617</v>
      </c>
      <c r="EN40" s="19">
        <f t="shared" si="76"/>
        <v>10174.912416055473</v>
      </c>
      <c r="EO40" s="19">
        <f t="shared" si="77"/>
        <v>44</v>
      </c>
    </row>
    <row r="41" spans="1:145" x14ac:dyDescent="0.25">
      <c r="A41" s="68">
        <f t="shared" si="78"/>
        <v>45</v>
      </c>
      <c r="B41" s="18">
        <f>'Ohio Intensities'!C41</f>
        <v>1.5595430238114707</v>
      </c>
      <c r="C41" s="18">
        <f>Design!$I$24*B41*Design!$I$23</f>
        <v>2.6824140009557311</v>
      </c>
      <c r="D41" s="18">
        <v>0</v>
      </c>
      <c r="E41" s="18">
        <v>0</v>
      </c>
      <c r="F41" s="18">
        <f>Design!$I$22</f>
        <v>10</v>
      </c>
      <c r="G41" s="18">
        <f t="shared" si="0"/>
        <v>2.6824140009557311</v>
      </c>
      <c r="H41" s="18">
        <f t="shared" si="1"/>
        <v>45</v>
      </c>
      <c r="I41" s="18">
        <f t="shared" si="2"/>
        <v>2.6824140009557311</v>
      </c>
      <c r="J41" s="18">
        <f t="shared" si="3"/>
        <v>55</v>
      </c>
      <c r="K41" s="18">
        <v>0</v>
      </c>
      <c r="L41" s="18">
        <f t="shared" si="4"/>
        <v>7242.5178025804744</v>
      </c>
      <c r="M41" s="18">
        <f t="shared" si="5"/>
        <v>-0.26824140009557312</v>
      </c>
      <c r="N41" s="18">
        <f t="shared" si="6"/>
        <v>14.753277005256521</v>
      </c>
      <c r="O41" s="18">
        <f>(Design!$N$67-N41)/M41</f>
        <v>47.357630107546427</v>
      </c>
      <c r="P41" s="18">
        <v>0</v>
      </c>
      <c r="Q41" s="18">
        <v>0</v>
      </c>
      <c r="R41" s="18">
        <f t="shared" si="7"/>
        <v>47.357630107546427</v>
      </c>
      <c r="S41" s="18">
        <f t="shared" si="8"/>
        <v>47.357630107546427</v>
      </c>
      <c r="T41" s="18">
        <f>Design!$N$67</f>
        <v>2.0499999999999998</v>
      </c>
      <c r="U41" s="18">
        <f t="shared" si="9"/>
        <v>55</v>
      </c>
      <c r="V41" s="18">
        <v>0</v>
      </c>
      <c r="W41" s="18">
        <f t="shared" si="10"/>
        <v>3382.4999999999995</v>
      </c>
      <c r="X41" s="19">
        <f t="shared" si="11"/>
        <v>3860.0178025804748</v>
      </c>
      <c r="Y41" s="68">
        <f t="shared" si="12"/>
        <v>45</v>
      </c>
      <c r="Z41" s="18">
        <f>'Ohio Intensities'!G41</f>
        <v>1.9340639063129661</v>
      </c>
      <c r="AA41" s="18">
        <f>Design!$I$24*Z41*Design!$I$23</f>
        <v>3.3265899188583039</v>
      </c>
      <c r="AB41" s="18">
        <v>0</v>
      </c>
      <c r="AC41" s="18">
        <v>0</v>
      </c>
      <c r="AD41" s="18">
        <f>Design!$I$22</f>
        <v>10</v>
      </c>
      <c r="AE41" s="18">
        <f t="shared" si="13"/>
        <v>3.3265899188583039</v>
      </c>
      <c r="AF41" s="18">
        <f t="shared" si="14"/>
        <v>45</v>
      </c>
      <c r="AG41" s="18">
        <f t="shared" si="15"/>
        <v>3.3265899188583039</v>
      </c>
      <c r="AH41" s="18">
        <f t="shared" si="16"/>
        <v>55</v>
      </c>
      <c r="AI41" s="18">
        <v>0</v>
      </c>
      <c r="AJ41" s="18">
        <f t="shared" si="17"/>
        <v>8981.7927809174216</v>
      </c>
      <c r="AK41" s="18">
        <f t="shared" si="18"/>
        <v>-0.33265899188583037</v>
      </c>
      <c r="AL41" s="18">
        <f t="shared" si="19"/>
        <v>18.296244553720673</v>
      </c>
      <c r="AM41" s="18">
        <f>(Design!$N$68-AL41)/AK41</f>
        <v>47.484796560503</v>
      </c>
      <c r="AN41" s="18">
        <v>0</v>
      </c>
      <c r="AO41" s="18">
        <v>0</v>
      </c>
      <c r="AP41" s="18">
        <f t="shared" si="20"/>
        <v>47.484796560503</v>
      </c>
      <c r="AQ41" s="18">
        <f t="shared" si="21"/>
        <v>47.484796560503</v>
      </c>
      <c r="AR41" s="18">
        <f>Design!$N$68</f>
        <v>2.5</v>
      </c>
      <c r="AS41" s="18">
        <f t="shared" si="22"/>
        <v>55</v>
      </c>
      <c r="AT41" s="18">
        <v>0</v>
      </c>
      <c r="AU41" s="18">
        <f t="shared" si="23"/>
        <v>4125</v>
      </c>
      <c r="AV41" s="19">
        <f t="shared" si="24"/>
        <v>4856.7927809174216</v>
      </c>
      <c r="AW41" s="68">
        <f t="shared" si="25"/>
        <v>45</v>
      </c>
      <c r="AX41" s="18">
        <f>'Ohio Intensities'!K41</f>
        <v>2.2322961882210528</v>
      </c>
      <c r="AY41" s="18">
        <f>Design!$I$24*AX41*Design!$I$23</f>
        <v>3.8395494437402133</v>
      </c>
      <c r="AZ41" s="18">
        <v>0</v>
      </c>
      <c r="BA41" s="18">
        <v>0</v>
      </c>
      <c r="BB41" s="18">
        <f>Design!$I$22</f>
        <v>10</v>
      </c>
      <c r="BC41" s="18">
        <f t="shared" si="26"/>
        <v>3.8395494437402133</v>
      </c>
      <c r="BD41" s="18">
        <f t="shared" si="27"/>
        <v>45</v>
      </c>
      <c r="BE41" s="18">
        <f t="shared" si="28"/>
        <v>3.8395494437402133</v>
      </c>
      <c r="BF41" s="18">
        <f t="shared" si="29"/>
        <v>55</v>
      </c>
      <c r="BG41" s="18">
        <v>0</v>
      </c>
      <c r="BH41" s="18">
        <f t="shared" si="30"/>
        <v>10366.783498098577</v>
      </c>
      <c r="BI41" s="18">
        <f t="shared" si="31"/>
        <v>-0.38395494437402133</v>
      </c>
      <c r="BJ41" s="18">
        <f t="shared" si="32"/>
        <v>21.117521940571173</v>
      </c>
      <c r="BK41" s="18">
        <f>(Design!$N$69-BJ41)/BI41</f>
        <v>47.5772540717076</v>
      </c>
      <c r="BL41" s="18">
        <v>0</v>
      </c>
      <c r="BM41" s="18">
        <v>0</v>
      </c>
      <c r="BN41" s="18">
        <f t="shared" si="33"/>
        <v>47.5772540717076</v>
      </c>
      <c r="BO41" s="18">
        <f t="shared" si="34"/>
        <v>47.5772540717076</v>
      </c>
      <c r="BP41" s="18">
        <f>Design!$N$69</f>
        <v>2.85</v>
      </c>
      <c r="BQ41" s="18">
        <f t="shared" si="35"/>
        <v>55</v>
      </c>
      <c r="BR41" s="18">
        <v>0</v>
      </c>
      <c r="BS41" s="18">
        <f t="shared" si="36"/>
        <v>4702.5</v>
      </c>
      <c r="BT41" s="19">
        <f t="shared" si="37"/>
        <v>5664.2834980985772</v>
      </c>
      <c r="BU41" s="68">
        <f t="shared" si="38"/>
        <v>45</v>
      </c>
      <c r="BV41" s="18">
        <f>'Ohio Intensities'!O41</f>
        <v>2.6137274320571673</v>
      </c>
      <c r="BW41" s="18">
        <f>Design!$I$24*BV41*Design!$I$23</f>
        <v>4.4956111831383305</v>
      </c>
      <c r="BX41" s="18">
        <v>0</v>
      </c>
      <c r="BY41" s="18">
        <v>0</v>
      </c>
      <c r="BZ41" s="18">
        <f>Design!$I$22</f>
        <v>10</v>
      </c>
      <c r="CA41" s="18">
        <f t="shared" si="39"/>
        <v>4.4956111831383305</v>
      </c>
      <c r="CB41" s="18">
        <f t="shared" si="40"/>
        <v>45</v>
      </c>
      <c r="CC41" s="18">
        <f t="shared" si="41"/>
        <v>4.4956111831383305</v>
      </c>
      <c r="CD41" s="18">
        <f t="shared" si="42"/>
        <v>55</v>
      </c>
      <c r="CE41" s="18">
        <v>0</v>
      </c>
      <c r="CF41" s="18">
        <f t="shared" si="43"/>
        <v>12138.150194473492</v>
      </c>
      <c r="CG41" s="18">
        <f t="shared" si="44"/>
        <v>-0.44956111831383305</v>
      </c>
      <c r="CH41" s="18">
        <f t="shared" si="45"/>
        <v>24.725861507260817</v>
      </c>
      <c r="CI41" s="18">
        <f>(Design!$N$70-CH41)/CG41</f>
        <v>48.660483783185065</v>
      </c>
      <c r="CJ41" s="18">
        <v>0</v>
      </c>
      <c r="CK41" s="18">
        <v>0</v>
      </c>
      <c r="CL41" s="18">
        <f t="shared" si="46"/>
        <v>48.660483783185065</v>
      </c>
      <c r="CM41" s="18">
        <f t="shared" si="47"/>
        <v>48.660483783185065</v>
      </c>
      <c r="CN41" s="18">
        <f>Design!$N$70</f>
        <v>2.85</v>
      </c>
      <c r="CO41" s="18">
        <f t="shared" si="48"/>
        <v>55</v>
      </c>
      <c r="CP41" s="18">
        <v>0</v>
      </c>
      <c r="CQ41" s="18">
        <f t="shared" si="49"/>
        <v>4702.5000000000009</v>
      </c>
      <c r="CR41" s="19">
        <f t="shared" si="50"/>
        <v>7435.650194473491</v>
      </c>
      <c r="CS41" s="68">
        <f t="shared" si="51"/>
        <v>45</v>
      </c>
      <c r="CT41" s="18">
        <f>'Ohio Intensities'!S41</f>
        <v>2.8695882397452053</v>
      </c>
      <c r="CU41" s="18">
        <f>Design!$I$24*CT41*Design!$I$23</f>
        <v>4.9356917723617562</v>
      </c>
      <c r="CV41" s="18">
        <v>0</v>
      </c>
      <c r="CW41" s="18">
        <v>0</v>
      </c>
      <c r="CX41" s="18">
        <f>Design!$I$22</f>
        <v>10</v>
      </c>
      <c r="CY41" s="18">
        <f t="shared" si="52"/>
        <v>4.9356917723617562</v>
      </c>
      <c r="CZ41" s="18">
        <f t="shared" si="53"/>
        <v>45</v>
      </c>
      <c r="DA41" s="18">
        <f t="shared" si="54"/>
        <v>4.9356917723617562</v>
      </c>
      <c r="DB41" s="18">
        <f t="shared" si="55"/>
        <v>55</v>
      </c>
      <c r="DC41" s="18">
        <v>0</v>
      </c>
      <c r="DD41" s="18">
        <f t="shared" si="56"/>
        <v>13326.367785376742</v>
      </c>
      <c r="DE41" s="18">
        <f t="shared" si="57"/>
        <v>-0.4935691772361756</v>
      </c>
      <c r="DF41" s="18">
        <f t="shared" si="58"/>
        <v>27.14630474798966</v>
      </c>
      <c r="DG41" s="18">
        <f>(Design!$N$71-DF41)/DE41</f>
        <v>49.225733430197046</v>
      </c>
      <c r="DH41" s="18">
        <v>0</v>
      </c>
      <c r="DI41" s="18">
        <v>0</v>
      </c>
      <c r="DJ41" s="18">
        <f t="shared" si="59"/>
        <v>49.225733430197046</v>
      </c>
      <c r="DK41" s="18">
        <f t="shared" si="60"/>
        <v>49.225733430197046</v>
      </c>
      <c r="DL41" s="18">
        <f>Design!$N$71</f>
        <v>2.85</v>
      </c>
      <c r="DM41" s="18">
        <f t="shared" si="61"/>
        <v>55</v>
      </c>
      <c r="DN41" s="18">
        <v>0</v>
      </c>
      <c r="DO41" s="18">
        <f t="shared" si="62"/>
        <v>4702.5000000000009</v>
      </c>
      <c r="DP41" s="19">
        <f t="shared" si="63"/>
        <v>8623.8677853767404</v>
      </c>
      <c r="DQ41" s="68">
        <f t="shared" si="64"/>
        <v>45</v>
      </c>
      <c r="DR41" s="18">
        <f>'Ohio Intensities'!W41</f>
        <v>3.212406376644906</v>
      </c>
      <c r="DS41" s="18">
        <f>Design!$I$24*DR41*Design!$I$23</f>
        <v>5.5253389678292422</v>
      </c>
      <c r="DT41" s="18">
        <v>0</v>
      </c>
      <c r="DU41" s="18">
        <v>0</v>
      </c>
      <c r="DV41" s="18">
        <f>Design!$I$22</f>
        <v>10</v>
      </c>
      <c r="DW41" s="18">
        <f t="shared" si="65"/>
        <v>5.5253389678292422</v>
      </c>
      <c r="DX41" s="18">
        <f t="shared" si="66"/>
        <v>45</v>
      </c>
      <c r="DY41" s="18">
        <f t="shared" si="67"/>
        <v>5.5253389678292422</v>
      </c>
      <c r="DZ41" s="18">
        <f t="shared" si="68"/>
        <v>55</v>
      </c>
      <c r="EA41" s="18">
        <v>0</v>
      </c>
      <c r="EB41" s="18">
        <f t="shared" si="69"/>
        <v>14918.415213138955</v>
      </c>
      <c r="EC41" s="18">
        <f t="shared" si="70"/>
        <v>-0.55253389678292419</v>
      </c>
      <c r="ED41" s="18">
        <f t="shared" si="71"/>
        <v>30.389364323060832</v>
      </c>
      <c r="EE41" s="18">
        <f>(Design!$N$72-ED41)/EC41</f>
        <v>49.841945414401081</v>
      </c>
      <c r="EF41" s="18">
        <v>0</v>
      </c>
      <c r="EG41" s="18">
        <v>0</v>
      </c>
      <c r="EH41" s="18">
        <f t="shared" si="72"/>
        <v>49.841945414401081</v>
      </c>
      <c r="EI41" s="18">
        <f t="shared" si="73"/>
        <v>49.841945414401081</v>
      </c>
      <c r="EJ41" s="18">
        <f>Design!$N$72</f>
        <v>2.85</v>
      </c>
      <c r="EK41" s="18">
        <f t="shared" si="74"/>
        <v>55</v>
      </c>
      <c r="EL41" s="18">
        <v>0</v>
      </c>
      <c r="EM41" s="18">
        <f t="shared" si="75"/>
        <v>4702.5</v>
      </c>
      <c r="EN41" s="19">
        <f t="shared" si="76"/>
        <v>10215.915213138955</v>
      </c>
      <c r="EO41" s="19">
        <f t="shared" si="77"/>
        <v>45</v>
      </c>
    </row>
    <row r="42" spans="1:145" x14ac:dyDescent="0.25">
      <c r="A42" s="68">
        <f t="shared" si="78"/>
        <v>46</v>
      </c>
      <c r="B42" s="18">
        <f>'Ohio Intensities'!C42</f>
        <v>1.5351543577494511</v>
      </c>
      <c r="C42" s="18">
        <f>Design!$I$24*B42*Design!$I$23</f>
        <v>2.6404654953290576</v>
      </c>
      <c r="D42" s="18">
        <v>0</v>
      </c>
      <c r="E42" s="18">
        <v>0</v>
      </c>
      <c r="F42" s="18">
        <f>Design!$I$22</f>
        <v>10</v>
      </c>
      <c r="G42" s="18">
        <f t="shared" si="0"/>
        <v>2.6404654953290576</v>
      </c>
      <c r="H42" s="18">
        <f t="shared" si="1"/>
        <v>46</v>
      </c>
      <c r="I42" s="18">
        <f t="shared" si="2"/>
        <v>2.6404654953290576</v>
      </c>
      <c r="J42" s="18">
        <f t="shared" si="3"/>
        <v>56</v>
      </c>
      <c r="K42" s="18">
        <v>0</v>
      </c>
      <c r="L42" s="18">
        <f t="shared" si="4"/>
        <v>7287.6847671081987</v>
      </c>
      <c r="M42" s="18">
        <f t="shared" si="5"/>
        <v>-0.26404654953290574</v>
      </c>
      <c r="N42" s="18">
        <f t="shared" si="6"/>
        <v>14.78660677384272</v>
      </c>
      <c r="O42" s="18">
        <f>(Design!$N$67-N42)/M42</f>
        <v>48.23621742595607</v>
      </c>
      <c r="P42" s="18">
        <v>0</v>
      </c>
      <c r="Q42" s="18">
        <v>0</v>
      </c>
      <c r="R42" s="18">
        <f t="shared" si="7"/>
        <v>48.23621742595607</v>
      </c>
      <c r="S42" s="18">
        <f t="shared" si="8"/>
        <v>48.23621742595607</v>
      </c>
      <c r="T42" s="18">
        <f>Design!$N$67</f>
        <v>2.0499999999999998</v>
      </c>
      <c r="U42" s="18">
        <f t="shared" si="9"/>
        <v>56</v>
      </c>
      <c r="V42" s="18">
        <v>0</v>
      </c>
      <c r="W42" s="18">
        <f t="shared" si="10"/>
        <v>3443.9999999999995</v>
      </c>
      <c r="X42" s="19">
        <f t="shared" si="11"/>
        <v>3843.6847671081991</v>
      </c>
      <c r="Y42" s="68">
        <f t="shared" si="12"/>
        <v>46</v>
      </c>
      <c r="Z42" s="18">
        <f>'Ohio Intensities'!G42</f>
        <v>1.9046563609443741</v>
      </c>
      <c r="AA42" s="18">
        <f>Design!$I$24*Z42*Design!$I$23</f>
        <v>3.2760089408243256</v>
      </c>
      <c r="AB42" s="18">
        <v>0</v>
      </c>
      <c r="AC42" s="18">
        <v>0</v>
      </c>
      <c r="AD42" s="18">
        <f>Design!$I$22</f>
        <v>10</v>
      </c>
      <c r="AE42" s="18">
        <f t="shared" si="13"/>
        <v>3.2760089408243256</v>
      </c>
      <c r="AF42" s="18">
        <f t="shared" si="14"/>
        <v>46</v>
      </c>
      <c r="AG42" s="18">
        <f t="shared" si="15"/>
        <v>3.2760089408243256</v>
      </c>
      <c r="AH42" s="18">
        <f t="shared" si="16"/>
        <v>56</v>
      </c>
      <c r="AI42" s="18">
        <v>0</v>
      </c>
      <c r="AJ42" s="18">
        <f t="shared" si="17"/>
        <v>9041.7846766751391</v>
      </c>
      <c r="AK42" s="18">
        <f t="shared" si="18"/>
        <v>-0.32760089408243254</v>
      </c>
      <c r="AL42" s="18">
        <f t="shared" si="19"/>
        <v>18.345650068616223</v>
      </c>
      <c r="AM42" s="18">
        <f>(Design!$N$68-AL42)/AK42</f>
        <v>48.368763195832621</v>
      </c>
      <c r="AN42" s="18">
        <v>0</v>
      </c>
      <c r="AO42" s="18">
        <v>0</v>
      </c>
      <c r="AP42" s="18">
        <f t="shared" si="20"/>
        <v>48.368763195832621</v>
      </c>
      <c r="AQ42" s="18">
        <f t="shared" si="21"/>
        <v>48.368763195832621</v>
      </c>
      <c r="AR42" s="18">
        <f>Design!$N$68</f>
        <v>2.5</v>
      </c>
      <c r="AS42" s="18">
        <f t="shared" si="22"/>
        <v>56</v>
      </c>
      <c r="AT42" s="18">
        <v>0</v>
      </c>
      <c r="AU42" s="18">
        <f t="shared" si="23"/>
        <v>4200</v>
      </c>
      <c r="AV42" s="19">
        <f t="shared" si="24"/>
        <v>4841.7846766751391</v>
      </c>
      <c r="AW42" s="68">
        <f t="shared" si="25"/>
        <v>46</v>
      </c>
      <c r="AX42" s="18">
        <f>'Ohio Intensities'!K42</f>
        <v>2.1990416736394947</v>
      </c>
      <c r="AY42" s="18">
        <f>Design!$I$24*AX42*Design!$I$23</f>
        <v>3.7823516786599334</v>
      </c>
      <c r="AZ42" s="18">
        <v>0</v>
      </c>
      <c r="BA42" s="18">
        <v>0</v>
      </c>
      <c r="BB42" s="18">
        <f>Design!$I$22</f>
        <v>10</v>
      </c>
      <c r="BC42" s="18">
        <f t="shared" si="26"/>
        <v>3.7823516786599334</v>
      </c>
      <c r="BD42" s="18">
        <f t="shared" si="27"/>
        <v>46</v>
      </c>
      <c r="BE42" s="18">
        <f t="shared" si="28"/>
        <v>3.7823516786599334</v>
      </c>
      <c r="BF42" s="18">
        <f t="shared" si="29"/>
        <v>56</v>
      </c>
      <c r="BG42" s="18">
        <v>0</v>
      </c>
      <c r="BH42" s="18">
        <f t="shared" si="30"/>
        <v>10439.290633101415</v>
      </c>
      <c r="BI42" s="18">
        <f t="shared" si="31"/>
        <v>-0.37823516786599332</v>
      </c>
      <c r="BJ42" s="18">
        <f t="shared" si="32"/>
        <v>21.181169400495623</v>
      </c>
      <c r="BK42" s="18">
        <f>(Design!$N$69-BJ42)/BI42</f>
        <v>48.465005260933999</v>
      </c>
      <c r="BL42" s="18">
        <v>0</v>
      </c>
      <c r="BM42" s="18">
        <v>0</v>
      </c>
      <c r="BN42" s="18">
        <f t="shared" si="33"/>
        <v>48.465005260933999</v>
      </c>
      <c r="BO42" s="18">
        <f t="shared" si="34"/>
        <v>48.465005260933999</v>
      </c>
      <c r="BP42" s="18">
        <f>Design!$N$69</f>
        <v>2.85</v>
      </c>
      <c r="BQ42" s="18">
        <f t="shared" si="35"/>
        <v>56</v>
      </c>
      <c r="BR42" s="18">
        <v>0</v>
      </c>
      <c r="BS42" s="18">
        <f t="shared" si="36"/>
        <v>4788.0000000000009</v>
      </c>
      <c r="BT42" s="19">
        <f t="shared" si="37"/>
        <v>5651.2906331014137</v>
      </c>
      <c r="BU42" s="68">
        <f t="shared" si="38"/>
        <v>46</v>
      </c>
      <c r="BV42" s="18">
        <f>'Ohio Intensities'!O42</f>
        <v>2.5761344899960674</v>
      </c>
      <c r="BW42" s="18">
        <f>Design!$I$24*BV42*Design!$I$23</f>
        <v>4.4309513227932387</v>
      </c>
      <c r="BX42" s="18">
        <v>0</v>
      </c>
      <c r="BY42" s="18">
        <v>0</v>
      </c>
      <c r="BZ42" s="18">
        <f>Design!$I$22</f>
        <v>10</v>
      </c>
      <c r="CA42" s="18">
        <f t="shared" si="39"/>
        <v>4.4309513227932387</v>
      </c>
      <c r="CB42" s="18">
        <f t="shared" si="40"/>
        <v>46</v>
      </c>
      <c r="CC42" s="18">
        <f t="shared" si="41"/>
        <v>4.4309513227932387</v>
      </c>
      <c r="CD42" s="18">
        <f t="shared" si="42"/>
        <v>56</v>
      </c>
      <c r="CE42" s="18">
        <v>0</v>
      </c>
      <c r="CF42" s="18">
        <f t="shared" si="43"/>
        <v>12229.425650909339</v>
      </c>
      <c r="CG42" s="18">
        <f t="shared" si="44"/>
        <v>-0.44309513227932384</v>
      </c>
      <c r="CH42" s="18">
        <f t="shared" si="45"/>
        <v>24.813327407642134</v>
      </c>
      <c r="CI42" s="18">
        <f>(Design!$N$70-CH42)/CG42</f>
        <v>49.567972671377973</v>
      </c>
      <c r="CJ42" s="18">
        <v>0</v>
      </c>
      <c r="CK42" s="18">
        <v>0</v>
      </c>
      <c r="CL42" s="18">
        <f t="shared" si="46"/>
        <v>49.567972671377973</v>
      </c>
      <c r="CM42" s="18">
        <f t="shared" si="47"/>
        <v>49.567972671377973</v>
      </c>
      <c r="CN42" s="18">
        <f>Design!$N$70</f>
        <v>2.85</v>
      </c>
      <c r="CO42" s="18">
        <f t="shared" si="48"/>
        <v>56</v>
      </c>
      <c r="CP42" s="18">
        <v>0</v>
      </c>
      <c r="CQ42" s="18">
        <f t="shared" si="49"/>
        <v>4788.0000000000009</v>
      </c>
      <c r="CR42" s="19">
        <f t="shared" si="50"/>
        <v>7441.4256509093384</v>
      </c>
      <c r="CS42" s="68">
        <f t="shared" si="51"/>
        <v>46</v>
      </c>
      <c r="CT42" s="18">
        <f>'Ohio Intensities'!S42</f>
        <v>2.8294889044447049</v>
      </c>
      <c r="CU42" s="18">
        <f>Design!$I$24*CT42*Design!$I$23</f>
        <v>4.8667209156448958</v>
      </c>
      <c r="CV42" s="18">
        <v>0</v>
      </c>
      <c r="CW42" s="18">
        <v>0</v>
      </c>
      <c r="CX42" s="18">
        <f>Design!$I$22</f>
        <v>10</v>
      </c>
      <c r="CY42" s="18">
        <f t="shared" si="52"/>
        <v>4.8667209156448958</v>
      </c>
      <c r="CZ42" s="18">
        <f t="shared" si="53"/>
        <v>46</v>
      </c>
      <c r="DA42" s="18">
        <f t="shared" si="54"/>
        <v>4.8667209156448958</v>
      </c>
      <c r="DB42" s="18">
        <f t="shared" si="55"/>
        <v>56</v>
      </c>
      <c r="DC42" s="18">
        <v>0</v>
      </c>
      <c r="DD42" s="18">
        <f t="shared" si="56"/>
        <v>13432.149727179913</v>
      </c>
      <c r="DE42" s="18">
        <f t="shared" si="57"/>
        <v>-0.4866720915644896</v>
      </c>
      <c r="DF42" s="18">
        <f t="shared" si="58"/>
        <v>27.25363712761142</v>
      </c>
      <c r="DG42" s="18">
        <f>(Design!$N$71-DF42)/DE42</f>
        <v>50.14390089466977</v>
      </c>
      <c r="DH42" s="18">
        <v>0</v>
      </c>
      <c r="DI42" s="18">
        <v>0</v>
      </c>
      <c r="DJ42" s="18">
        <f t="shared" si="59"/>
        <v>50.14390089466977</v>
      </c>
      <c r="DK42" s="18">
        <f t="shared" si="60"/>
        <v>50.14390089466977</v>
      </c>
      <c r="DL42" s="18">
        <f>Design!$N$71</f>
        <v>2.85</v>
      </c>
      <c r="DM42" s="18">
        <f t="shared" si="61"/>
        <v>56</v>
      </c>
      <c r="DN42" s="18">
        <v>0</v>
      </c>
      <c r="DO42" s="18">
        <f t="shared" si="62"/>
        <v>4788.0000000000009</v>
      </c>
      <c r="DP42" s="19">
        <f t="shared" si="63"/>
        <v>8644.1497271799126</v>
      </c>
      <c r="DQ42" s="68">
        <f t="shared" si="64"/>
        <v>46</v>
      </c>
      <c r="DR42" s="18">
        <f>'Ohio Intensities'!W42</f>
        <v>3.1686347793783654</v>
      </c>
      <c r="DS42" s="18">
        <f>Design!$I$24*DR42*Design!$I$23</f>
        <v>5.450051820530792</v>
      </c>
      <c r="DT42" s="18">
        <v>0</v>
      </c>
      <c r="DU42" s="18">
        <v>0</v>
      </c>
      <c r="DV42" s="18">
        <f>Design!$I$22</f>
        <v>10</v>
      </c>
      <c r="DW42" s="18">
        <f t="shared" si="65"/>
        <v>5.450051820530792</v>
      </c>
      <c r="DX42" s="18">
        <f t="shared" si="66"/>
        <v>46</v>
      </c>
      <c r="DY42" s="18">
        <f t="shared" si="67"/>
        <v>5.450051820530792</v>
      </c>
      <c r="DZ42" s="18">
        <f t="shared" si="68"/>
        <v>56</v>
      </c>
      <c r="EA42" s="18">
        <v>0</v>
      </c>
      <c r="EB42" s="18">
        <f t="shared" si="69"/>
        <v>15042.143024664985</v>
      </c>
      <c r="EC42" s="18">
        <f t="shared" si="70"/>
        <v>-0.54500518205307924</v>
      </c>
      <c r="ED42" s="18">
        <f t="shared" si="71"/>
        <v>30.520290194972436</v>
      </c>
      <c r="EE42" s="18">
        <f>(Design!$N$72-ED42)/EC42</f>
        <v>50.770691923948654</v>
      </c>
      <c r="EF42" s="18">
        <v>0</v>
      </c>
      <c r="EG42" s="18">
        <v>0</v>
      </c>
      <c r="EH42" s="18">
        <f t="shared" si="72"/>
        <v>50.770691923948654</v>
      </c>
      <c r="EI42" s="18">
        <f t="shared" si="73"/>
        <v>50.770691923948654</v>
      </c>
      <c r="EJ42" s="18">
        <f>Design!$N$72</f>
        <v>2.85</v>
      </c>
      <c r="EK42" s="18">
        <f t="shared" si="74"/>
        <v>56</v>
      </c>
      <c r="EL42" s="18">
        <v>0</v>
      </c>
      <c r="EM42" s="18">
        <f t="shared" si="75"/>
        <v>4788.0000000000009</v>
      </c>
      <c r="EN42" s="19">
        <f t="shared" si="76"/>
        <v>10254.143024664983</v>
      </c>
      <c r="EO42" s="19">
        <f t="shared" si="77"/>
        <v>46</v>
      </c>
    </row>
    <row r="43" spans="1:145" x14ac:dyDescent="0.25">
      <c r="A43" s="68">
        <f t="shared" si="78"/>
        <v>47</v>
      </c>
      <c r="B43" s="18">
        <f>'Ohio Intensities'!C43</f>
        <v>1.5115763376863214</v>
      </c>
      <c r="C43" s="18">
        <f>Design!$I$24*B43*Design!$I$23</f>
        <v>2.5999113008204744</v>
      </c>
      <c r="D43" s="18">
        <v>0</v>
      </c>
      <c r="E43" s="18">
        <v>0</v>
      </c>
      <c r="F43" s="18">
        <f>Design!$I$22</f>
        <v>10</v>
      </c>
      <c r="G43" s="18">
        <f t="shared" si="0"/>
        <v>2.5999113008204744</v>
      </c>
      <c r="H43" s="18">
        <f t="shared" si="1"/>
        <v>47</v>
      </c>
      <c r="I43" s="18">
        <f t="shared" si="2"/>
        <v>2.5999113008204744</v>
      </c>
      <c r="J43" s="18">
        <f t="shared" si="3"/>
        <v>57</v>
      </c>
      <c r="K43" s="18">
        <v>0</v>
      </c>
      <c r="L43" s="18">
        <f t="shared" si="4"/>
        <v>7331.7498683137383</v>
      </c>
      <c r="M43" s="18">
        <f t="shared" si="5"/>
        <v>-0.25999113008204744</v>
      </c>
      <c r="N43" s="18">
        <f t="shared" si="6"/>
        <v>14.819494414676704</v>
      </c>
      <c r="O43" s="18">
        <f>(Design!$N$67-N43)/M43</f>
        <v>49.115115622009618</v>
      </c>
      <c r="P43" s="18">
        <v>0</v>
      </c>
      <c r="Q43" s="18">
        <v>0</v>
      </c>
      <c r="R43" s="18">
        <f t="shared" si="7"/>
        <v>49.115115622009618</v>
      </c>
      <c r="S43" s="18">
        <f t="shared" si="8"/>
        <v>49.115115622009618</v>
      </c>
      <c r="T43" s="18">
        <f>Design!$N$67</f>
        <v>2.0499999999999998</v>
      </c>
      <c r="U43" s="18">
        <f t="shared" si="9"/>
        <v>57</v>
      </c>
      <c r="V43" s="18">
        <v>0</v>
      </c>
      <c r="W43" s="18">
        <f t="shared" si="10"/>
        <v>3505.5</v>
      </c>
      <c r="X43" s="19">
        <f t="shared" si="11"/>
        <v>3826.2498683137383</v>
      </c>
      <c r="Y43" s="68">
        <f t="shared" si="12"/>
        <v>47</v>
      </c>
      <c r="Z43" s="18">
        <f>'Ohio Intensities'!G43</f>
        <v>1.8762002475850519</v>
      </c>
      <c r="AA43" s="18">
        <f>Design!$I$24*Z43*Design!$I$23</f>
        <v>3.2270644258462911</v>
      </c>
      <c r="AB43" s="18">
        <v>0</v>
      </c>
      <c r="AC43" s="18">
        <v>0</v>
      </c>
      <c r="AD43" s="18">
        <f>Design!$I$22</f>
        <v>10</v>
      </c>
      <c r="AE43" s="18">
        <f t="shared" si="13"/>
        <v>3.2270644258462911</v>
      </c>
      <c r="AF43" s="18">
        <f t="shared" si="14"/>
        <v>47</v>
      </c>
      <c r="AG43" s="18">
        <f t="shared" si="15"/>
        <v>3.2270644258462911</v>
      </c>
      <c r="AH43" s="18">
        <f t="shared" si="16"/>
        <v>57</v>
      </c>
      <c r="AI43" s="18">
        <v>0</v>
      </c>
      <c r="AJ43" s="18">
        <f t="shared" si="17"/>
        <v>9100.32168088654</v>
      </c>
      <c r="AK43" s="18">
        <f t="shared" si="18"/>
        <v>-0.32270644258462911</v>
      </c>
      <c r="AL43" s="18">
        <f t="shared" si="19"/>
        <v>18.394267227323859</v>
      </c>
      <c r="AM43" s="18">
        <f>(Design!$N$68-AL43)/AK43</f>
        <v>49.253021104949333</v>
      </c>
      <c r="AN43" s="18">
        <v>0</v>
      </c>
      <c r="AO43" s="18">
        <v>0</v>
      </c>
      <c r="AP43" s="18">
        <f t="shared" si="20"/>
        <v>49.253021104949333</v>
      </c>
      <c r="AQ43" s="18">
        <f t="shared" si="21"/>
        <v>49.253021104949333</v>
      </c>
      <c r="AR43" s="18">
        <f>Design!$N$68</f>
        <v>2.5</v>
      </c>
      <c r="AS43" s="18">
        <f t="shared" si="22"/>
        <v>57</v>
      </c>
      <c r="AT43" s="18">
        <v>0</v>
      </c>
      <c r="AU43" s="18">
        <f t="shared" si="23"/>
        <v>4275</v>
      </c>
      <c r="AV43" s="19">
        <f t="shared" si="24"/>
        <v>4825.32168088654</v>
      </c>
      <c r="AW43" s="68">
        <f t="shared" si="25"/>
        <v>47</v>
      </c>
      <c r="AX43" s="18">
        <f>'Ohio Intensities'!K43</f>
        <v>2.1668384432298167</v>
      </c>
      <c r="AY43" s="18">
        <f>Design!$I$24*AX43*Design!$I$23</f>
        <v>3.7269621223552871</v>
      </c>
      <c r="AZ43" s="18">
        <v>0</v>
      </c>
      <c r="BA43" s="18">
        <v>0</v>
      </c>
      <c r="BB43" s="18">
        <f>Design!$I$22</f>
        <v>10</v>
      </c>
      <c r="BC43" s="18">
        <f t="shared" si="26"/>
        <v>3.7269621223552871</v>
      </c>
      <c r="BD43" s="18">
        <f t="shared" si="27"/>
        <v>47</v>
      </c>
      <c r="BE43" s="18">
        <f t="shared" si="28"/>
        <v>3.7269621223552871</v>
      </c>
      <c r="BF43" s="18">
        <f t="shared" si="29"/>
        <v>57</v>
      </c>
      <c r="BG43" s="18">
        <v>0</v>
      </c>
      <c r="BH43" s="18">
        <f t="shared" si="30"/>
        <v>10510.033185041908</v>
      </c>
      <c r="BI43" s="18">
        <f t="shared" si="31"/>
        <v>-0.37269621223552873</v>
      </c>
      <c r="BJ43" s="18">
        <f t="shared" si="32"/>
        <v>21.243684097425138</v>
      </c>
      <c r="BK43" s="18">
        <f>(Design!$N$69-BJ43)/BI43</f>
        <v>49.353021290704937</v>
      </c>
      <c r="BL43" s="18">
        <v>0</v>
      </c>
      <c r="BM43" s="18">
        <v>0</v>
      </c>
      <c r="BN43" s="18">
        <f t="shared" si="33"/>
        <v>49.353021290704937</v>
      </c>
      <c r="BO43" s="18">
        <f t="shared" si="34"/>
        <v>49.353021290704937</v>
      </c>
      <c r="BP43" s="18">
        <f>Design!$N$69</f>
        <v>2.85</v>
      </c>
      <c r="BQ43" s="18">
        <f t="shared" si="35"/>
        <v>57</v>
      </c>
      <c r="BR43" s="18">
        <v>0</v>
      </c>
      <c r="BS43" s="18">
        <f t="shared" si="36"/>
        <v>4873.5</v>
      </c>
      <c r="BT43" s="19">
        <f t="shared" si="37"/>
        <v>5636.5331850419079</v>
      </c>
      <c r="BU43" s="68">
        <f t="shared" si="38"/>
        <v>47</v>
      </c>
      <c r="BV43" s="18">
        <f>'Ohio Intensities'!O43</f>
        <v>2.5397111465689508</v>
      </c>
      <c r="BW43" s="18">
        <f>Design!$I$24*BV43*Design!$I$23</f>
        <v>4.3683031720985985</v>
      </c>
      <c r="BX43" s="18">
        <v>0</v>
      </c>
      <c r="BY43" s="18">
        <v>0</v>
      </c>
      <c r="BZ43" s="18">
        <f>Design!$I$22</f>
        <v>10</v>
      </c>
      <c r="CA43" s="18">
        <f t="shared" si="39"/>
        <v>4.3683031720985985</v>
      </c>
      <c r="CB43" s="18">
        <f t="shared" si="40"/>
        <v>47</v>
      </c>
      <c r="CC43" s="18">
        <f t="shared" si="41"/>
        <v>4.3683031720985985</v>
      </c>
      <c r="CD43" s="18">
        <f t="shared" si="42"/>
        <v>57</v>
      </c>
      <c r="CE43" s="18">
        <v>0</v>
      </c>
      <c r="CF43" s="18">
        <f t="shared" si="43"/>
        <v>12318.614945318048</v>
      </c>
      <c r="CG43" s="18">
        <f t="shared" si="44"/>
        <v>-0.43683031720985988</v>
      </c>
      <c r="CH43" s="18">
        <f t="shared" si="45"/>
        <v>24.899328080962015</v>
      </c>
      <c r="CI43" s="18">
        <f>(Design!$N$70-CH43)/CG43</f>
        <v>50.4757275589212</v>
      </c>
      <c r="CJ43" s="18">
        <v>0</v>
      </c>
      <c r="CK43" s="18">
        <v>0</v>
      </c>
      <c r="CL43" s="18">
        <f t="shared" si="46"/>
        <v>50.4757275589212</v>
      </c>
      <c r="CM43" s="18">
        <f t="shared" si="47"/>
        <v>50.4757275589212</v>
      </c>
      <c r="CN43" s="18">
        <f>Design!$N$70</f>
        <v>2.85</v>
      </c>
      <c r="CO43" s="18">
        <f t="shared" si="48"/>
        <v>57</v>
      </c>
      <c r="CP43" s="18">
        <v>0</v>
      </c>
      <c r="CQ43" s="18">
        <f t="shared" si="49"/>
        <v>4873.5000000000009</v>
      </c>
      <c r="CR43" s="19">
        <f t="shared" si="50"/>
        <v>7445.1149453180469</v>
      </c>
      <c r="CS43" s="68">
        <f t="shared" si="51"/>
        <v>47</v>
      </c>
      <c r="CT43" s="18">
        <f>'Ohio Intensities'!S43</f>
        <v>2.7906449290730544</v>
      </c>
      <c r="CU43" s="18">
        <f>Design!$I$24*CT43*Design!$I$23</f>
        <v>4.7999092780056563</v>
      </c>
      <c r="CV43" s="18">
        <v>0</v>
      </c>
      <c r="CW43" s="18">
        <v>0</v>
      </c>
      <c r="CX43" s="18">
        <f>Design!$I$22</f>
        <v>10</v>
      </c>
      <c r="CY43" s="18">
        <f t="shared" si="52"/>
        <v>4.7999092780056563</v>
      </c>
      <c r="CZ43" s="18">
        <f t="shared" si="53"/>
        <v>47</v>
      </c>
      <c r="DA43" s="18">
        <f t="shared" si="54"/>
        <v>4.7999092780056563</v>
      </c>
      <c r="DB43" s="18">
        <f t="shared" si="55"/>
        <v>57</v>
      </c>
      <c r="DC43" s="18">
        <v>0</v>
      </c>
      <c r="DD43" s="18">
        <f t="shared" si="56"/>
        <v>13535.744163975951</v>
      </c>
      <c r="DE43" s="18">
        <f t="shared" si="57"/>
        <v>-0.47999092780056563</v>
      </c>
      <c r="DF43" s="18">
        <f t="shared" si="58"/>
        <v>27.359482884632243</v>
      </c>
      <c r="DG43" s="18">
        <f>(Design!$N$71-DF43)/DE43</f>
        <v>51.062387776661971</v>
      </c>
      <c r="DH43" s="18">
        <v>0</v>
      </c>
      <c r="DI43" s="18">
        <v>0</v>
      </c>
      <c r="DJ43" s="18">
        <f t="shared" si="59"/>
        <v>51.062387776661971</v>
      </c>
      <c r="DK43" s="18">
        <f t="shared" si="60"/>
        <v>51.062387776661971</v>
      </c>
      <c r="DL43" s="18">
        <f>Design!$N$71</f>
        <v>2.85</v>
      </c>
      <c r="DM43" s="18">
        <f t="shared" si="61"/>
        <v>57</v>
      </c>
      <c r="DN43" s="18">
        <v>0</v>
      </c>
      <c r="DO43" s="18">
        <f t="shared" si="62"/>
        <v>4873.5</v>
      </c>
      <c r="DP43" s="19">
        <f t="shared" si="63"/>
        <v>8662.2441639759509</v>
      </c>
      <c r="DQ43" s="68">
        <f t="shared" si="64"/>
        <v>47</v>
      </c>
      <c r="DR43" s="18">
        <f>'Ohio Intensities'!W43</f>
        <v>3.1261773727746944</v>
      </c>
      <c r="DS43" s="18">
        <f>Design!$I$24*DR43*Design!$I$23</f>
        <v>5.3770250811724782</v>
      </c>
      <c r="DT43" s="18">
        <v>0</v>
      </c>
      <c r="DU43" s="18">
        <v>0</v>
      </c>
      <c r="DV43" s="18">
        <f>Design!$I$22</f>
        <v>10</v>
      </c>
      <c r="DW43" s="18">
        <f t="shared" si="65"/>
        <v>5.3770250811724782</v>
      </c>
      <c r="DX43" s="18">
        <f t="shared" si="66"/>
        <v>47</v>
      </c>
      <c r="DY43" s="18">
        <f t="shared" si="67"/>
        <v>5.3770250811724782</v>
      </c>
      <c r="DZ43" s="18">
        <f t="shared" si="68"/>
        <v>57</v>
      </c>
      <c r="EA43" s="18">
        <v>0</v>
      </c>
      <c r="EB43" s="18">
        <f t="shared" si="69"/>
        <v>15163.21072890639</v>
      </c>
      <c r="EC43" s="18">
        <f t="shared" si="70"/>
        <v>-0.53770250811724785</v>
      </c>
      <c r="ED43" s="18">
        <f t="shared" si="71"/>
        <v>30.649042962683126</v>
      </c>
      <c r="EE43" s="18">
        <f>(Design!$N$72-ED43)/EC43</f>
        <v>51.6996713666462</v>
      </c>
      <c r="EF43" s="18">
        <v>0</v>
      </c>
      <c r="EG43" s="18">
        <v>0</v>
      </c>
      <c r="EH43" s="18">
        <f t="shared" si="72"/>
        <v>51.6996713666462</v>
      </c>
      <c r="EI43" s="18">
        <f t="shared" si="73"/>
        <v>51.6996713666462</v>
      </c>
      <c r="EJ43" s="18">
        <f>Design!$N$72</f>
        <v>2.85</v>
      </c>
      <c r="EK43" s="18">
        <f t="shared" si="74"/>
        <v>57</v>
      </c>
      <c r="EL43" s="18">
        <v>0</v>
      </c>
      <c r="EM43" s="18">
        <f t="shared" si="75"/>
        <v>4873.5000000000009</v>
      </c>
      <c r="EN43" s="19">
        <f t="shared" si="76"/>
        <v>10289.71072890639</v>
      </c>
      <c r="EO43" s="19">
        <f t="shared" si="77"/>
        <v>47</v>
      </c>
    </row>
    <row r="44" spans="1:145" x14ac:dyDescent="0.25">
      <c r="A44" s="68">
        <f t="shared" si="78"/>
        <v>48</v>
      </c>
      <c r="B44" s="18">
        <f>'Ohio Intensities'!C44</f>
        <v>1.488768252388369</v>
      </c>
      <c r="C44" s="18">
        <f>Design!$I$24*B44*Design!$I$23</f>
        <v>2.5606813941079962</v>
      </c>
      <c r="D44" s="18">
        <v>0</v>
      </c>
      <c r="E44" s="18">
        <v>0</v>
      </c>
      <c r="F44" s="18">
        <f>Design!$I$22</f>
        <v>10</v>
      </c>
      <c r="G44" s="18">
        <f t="shared" si="0"/>
        <v>2.5606813941079962</v>
      </c>
      <c r="H44" s="18">
        <f t="shared" si="1"/>
        <v>48</v>
      </c>
      <c r="I44" s="18">
        <f t="shared" si="2"/>
        <v>2.5606813941079962</v>
      </c>
      <c r="J44" s="18">
        <f t="shared" si="3"/>
        <v>58</v>
      </c>
      <c r="K44" s="18">
        <v>0</v>
      </c>
      <c r="L44" s="18">
        <f t="shared" si="4"/>
        <v>7374.7624150310294</v>
      </c>
      <c r="M44" s="18">
        <f t="shared" si="5"/>
        <v>-0.25606813941079964</v>
      </c>
      <c r="N44" s="18">
        <f t="shared" si="6"/>
        <v>14.85195208582638</v>
      </c>
      <c r="O44" s="18">
        <f>(Design!$N$67-N44)/M44</f>
        <v>49.994318368864825</v>
      </c>
      <c r="P44" s="18">
        <v>0</v>
      </c>
      <c r="Q44" s="18">
        <v>0</v>
      </c>
      <c r="R44" s="18">
        <f t="shared" si="7"/>
        <v>49.994318368864825</v>
      </c>
      <c r="S44" s="18">
        <f t="shared" si="8"/>
        <v>49.994318368864825</v>
      </c>
      <c r="T44" s="18">
        <f>Design!$N$67</f>
        <v>2.0499999999999998</v>
      </c>
      <c r="U44" s="18">
        <f t="shared" si="9"/>
        <v>58</v>
      </c>
      <c r="V44" s="18">
        <v>0</v>
      </c>
      <c r="W44" s="18">
        <f t="shared" si="10"/>
        <v>3566.9999999999995</v>
      </c>
      <c r="X44" s="19">
        <f t="shared" si="11"/>
        <v>3807.7624150310298</v>
      </c>
      <c r="Y44" s="68">
        <f t="shared" si="12"/>
        <v>48</v>
      </c>
      <c r="Z44" s="18">
        <f>'Ohio Intensities'!G44</f>
        <v>1.848649027188197</v>
      </c>
      <c r="AA44" s="18">
        <f>Design!$I$24*Z44*Design!$I$23</f>
        <v>3.1796763267637007</v>
      </c>
      <c r="AB44" s="18">
        <v>0</v>
      </c>
      <c r="AC44" s="18">
        <v>0</v>
      </c>
      <c r="AD44" s="18">
        <f>Design!$I$22</f>
        <v>10</v>
      </c>
      <c r="AE44" s="18">
        <f t="shared" si="13"/>
        <v>3.1796763267637007</v>
      </c>
      <c r="AF44" s="18">
        <f t="shared" si="14"/>
        <v>48</v>
      </c>
      <c r="AG44" s="18">
        <f t="shared" si="15"/>
        <v>3.1796763267637007</v>
      </c>
      <c r="AH44" s="18">
        <f t="shared" si="16"/>
        <v>58</v>
      </c>
      <c r="AI44" s="18">
        <v>0</v>
      </c>
      <c r="AJ44" s="18">
        <f t="shared" si="17"/>
        <v>9157.4678210794573</v>
      </c>
      <c r="AK44" s="18">
        <f t="shared" si="18"/>
        <v>-0.31796763267637007</v>
      </c>
      <c r="AL44" s="18">
        <f t="shared" si="19"/>
        <v>18.442122695229465</v>
      </c>
      <c r="AM44" s="18">
        <f>(Design!$N$68-AL44)/AK44</f>
        <v>50.137564509452702</v>
      </c>
      <c r="AN44" s="18">
        <v>0</v>
      </c>
      <c r="AO44" s="18">
        <v>0</v>
      </c>
      <c r="AP44" s="18">
        <f t="shared" si="20"/>
        <v>50.137564509452702</v>
      </c>
      <c r="AQ44" s="18">
        <f t="shared" si="21"/>
        <v>50.137564509452702</v>
      </c>
      <c r="AR44" s="18">
        <f>Design!$N$68</f>
        <v>2.5</v>
      </c>
      <c r="AS44" s="18">
        <f t="shared" si="22"/>
        <v>58</v>
      </c>
      <c r="AT44" s="18">
        <v>0</v>
      </c>
      <c r="AU44" s="18">
        <f t="shared" si="23"/>
        <v>4350</v>
      </c>
      <c r="AV44" s="19">
        <f t="shared" si="24"/>
        <v>4807.4678210794573</v>
      </c>
      <c r="AW44" s="68">
        <f t="shared" si="25"/>
        <v>48</v>
      </c>
      <c r="AX44" s="18">
        <f>'Ohio Intensities'!K44</f>
        <v>2.1356362752479625</v>
      </c>
      <c r="AY44" s="18">
        <f>Design!$I$24*AX44*Design!$I$23</f>
        <v>3.6732943934264979</v>
      </c>
      <c r="AZ44" s="18">
        <v>0</v>
      </c>
      <c r="BA44" s="18">
        <v>0</v>
      </c>
      <c r="BB44" s="18">
        <f>Design!$I$22</f>
        <v>10</v>
      </c>
      <c r="BC44" s="18">
        <f t="shared" si="26"/>
        <v>3.6732943934264979</v>
      </c>
      <c r="BD44" s="18">
        <f t="shared" si="27"/>
        <v>48</v>
      </c>
      <c r="BE44" s="18">
        <f t="shared" si="28"/>
        <v>3.6732943934264979</v>
      </c>
      <c r="BF44" s="18">
        <f t="shared" si="29"/>
        <v>58</v>
      </c>
      <c r="BG44" s="18">
        <v>0</v>
      </c>
      <c r="BH44" s="18">
        <f t="shared" si="30"/>
        <v>10579.087853068315</v>
      </c>
      <c r="BI44" s="18">
        <f t="shared" si="31"/>
        <v>-0.36732943934264978</v>
      </c>
      <c r="BJ44" s="18">
        <f t="shared" si="32"/>
        <v>21.305107481873687</v>
      </c>
      <c r="BK44" s="18">
        <f>(Design!$N$69-BJ44)/BI44</f>
        <v>50.241297062658013</v>
      </c>
      <c r="BL44" s="18">
        <v>0</v>
      </c>
      <c r="BM44" s="18">
        <v>0</v>
      </c>
      <c r="BN44" s="18">
        <f t="shared" si="33"/>
        <v>50.241297062658013</v>
      </c>
      <c r="BO44" s="18">
        <f t="shared" si="34"/>
        <v>50.241297062658013</v>
      </c>
      <c r="BP44" s="18">
        <f>Design!$N$69</f>
        <v>2.85</v>
      </c>
      <c r="BQ44" s="18">
        <f t="shared" si="35"/>
        <v>58</v>
      </c>
      <c r="BR44" s="18">
        <v>0</v>
      </c>
      <c r="BS44" s="18">
        <f t="shared" si="36"/>
        <v>4959</v>
      </c>
      <c r="BT44" s="19">
        <f t="shared" si="37"/>
        <v>5620.0878530683149</v>
      </c>
      <c r="BU44" s="68">
        <f t="shared" si="38"/>
        <v>48</v>
      </c>
      <c r="BV44" s="18">
        <f>'Ohio Intensities'!O44</f>
        <v>2.5044020994239147</v>
      </c>
      <c r="BW44" s="18">
        <f>Design!$I$24*BV44*Design!$I$23</f>
        <v>4.307571611009136</v>
      </c>
      <c r="BX44" s="18">
        <v>0</v>
      </c>
      <c r="BY44" s="18">
        <v>0</v>
      </c>
      <c r="BZ44" s="18">
        <f>Design!$I$22</f>
        <v>10</v>
      </c>
      <c r="CA44" s="18">
        <f t="shared" si="39"/>
        <v>4.307571611009136</v>
      </c>
      <c r="CB44" s="18">
        <f t="shared" si="40"/>
        <v>48</v>
      </c>
      <c r="CC44" s="18">
        <f t="shared" si="41"/>
        <v>4.307571611009136</v>
      </c>
      <c r="CD44" s="18">
        <f t="shared" si="42"/>
        <v>58</v>
      </c>
      <c r="CE44" s="18">
        <v>0</v>
      </c>
      <c r="CF44" s="18">
        <f t="shared" si="43"/>
        <v>12405.806239706313</v>
      </c>
      <c r="CG44" s="18">
        <f t="shared" si="44"/>
        <v>-0.43075716110091361</v>
      </c>
      <c r="CH44" s="18">
        <f t="shared" si="45"/>
        <v>24.983915343852992</v>
      </c>
      <c r="CI44" s="18">
        <f>(Design!$N$70-CH44)/CG44</f>
        <v>51.383743191370115</v>
      </c>
      <c r="CJ44" s="18">
        <v>0</v>
      </c>
      <c r="CK44" s="18">
        <v>0</v>
      </c>
      <c r="CL44" s="18">
        <f t="shared" si="46"/>
        <v>51.383743191370115</v>
      </c>
      <c r="CM44" s="18">
        <f t="shared" si="47"/>
        <v>51.383743191370115</v>
      </c>
      <c r="CN44" s="18">
        <f>Design!$N$70</f>
        <v>2.85</v>
      </c>
      <c r="CO44" s="18">
        <f t="shared" si="48"/>
        <v>58</v>
      </c>
      <c r="CP44" s="18">
        <v>0</v>
      </c>
      <c r="CQ44" s="18">
        <f t="shared" si="49"/>
        <v>4959</v>
      </c>
      <c r="CR44" s="19">
        <f t="shared" si="50"/>
        <v>7446.8062397063131</v>
      </c>
      <c r="CS44" s="68">
        <f t="shared" si="51"/>
        <v>48</v>
      </c>
      <c r="CT44" s="18">
        <f>'Ohio Intensities'!S44</f>
        <v>2.7529960061595586</v>
      </c>
      <c r="CU44" s="18">
        <f>Design!$I$24*CT44*Design!$I$23</f>
        <v>4.7351531305944441</v>
      </c>
      <c r="CV44" s="18">
        <v>0</v>
      </c>
      <c r="CW44" s="18">
        <v>0</v>
      </c>
      <c r="CX44" s="18">
        <f>Design!$I$22</f>
        <v>10</v>
      </c>
      <c r="CY44" s="18">
        <f t="shared" si="52"/>
        <v>4.7351531305944441</v>
      </c>
      <c r="CZ44" s="18">
        <f t="shared" si="53"/>
        <v>48</v>
      </c>
      <c r="DA44" s="18">
        <f t="shared" si="54"/>
        <v>4.7351531305944441</v>
      </c>
      <c r="DB44" s="18">
        <f t="shared" si="55"/>
        <v>58</v>
      </c>
      <c r="DC44" s="18">
        <v>0</v>
      </c>
      <c r="DD44" s="18">
        <f t="shared" si="56"/>
        <v>13637.241016111999</v>
      </c>
      <c r="DE44" s="18">
        <f t="shared" si="57"/>
        <v>-0.47351531305944439</v>
      </c>
      <c r="DF44" s="18">
        <f t="shared" si="58"/>
        <v>27.463888157447773</v>
      </c>
      <c r="DG44" s="18">
        <f>(Design!$N$71-DF44)/DE44</f>
        <v>51.981187257523352</v>
      </c>
      <c r="DH44" s="18">
        <v>0</v>
      </c>
      <c r="DI44" s="18">
        <v>0</v>
      </c>
      <c r="DJ44" s="18">
        <f t="shared" si="59"/>
        <v>51.981187257523352</v>
      </c>
      <c r="DK44" s="18">
        <f t="shared" si="60"/>
        <v>51.981187257523352</v>
      </c>
      <c r="DL44" s="18">
        <f>Design!$N$71</f>
        <v>2.85</v>
      </c>
      <c r="DM44" s="18">
        <f t="shared" si="61"/>
        <v>58</v>
      </c>
      <c r="DN44" s="18">
        <v>0</v>
      </c>
      <c r="DO44" s="18">
        <f t="shared" si="62"/>
        <v>4959</v>
      </c>
      <c r="DP44" s="19">
        <f t="shared" si="63"/>
        <v>8678.2410161119988</v>
      </c>
      <c r="DQ44" s="68">
        <f t="shared" si="64"/>
        <v>48</v>
      </c>
      <c r="DR44" s="18">
        <f>'Ohio Intensities'!W44</f>
        <v>3.0849738542957947</v>
      </c>
      <c r="DS44" s="18">
        <f>Design!$I$24*DR44*Design!$I$23</f>
        <v>5.30615502938877</v>
      </c>
      <c r="DT44" s="18">
        <v>0</v>
      </c>
      <c r="DU44" s="18">
        <v>0</v>
      </c>
      <c r="DV44" s="18">
        <f>Design!$I$22</f>
        <v>10</v>
      </c>
      <c r="DW44" s="18">
        <f t="shared" si="65"/>
        <v>5.30615502938877</v>
      </c>
      <c r="DX44" s="18">
        <f t="shared" si="66"/>
        <v>48</v>
      </c>
      <c r="DY44" s="18">
        <f t="shared" si="67"/>
        <v>5.30615502938877</v>
      </c>
      <c r="DZ44" s="18">
        <f t="shared" si="68"/>
        <v>58</v>
      </c>
      <c r="EA44" s="18">
        <v>0</v>
      </c>
      <c r="EB44" s="18">
        <f t="shared" si="69"/>
        <v>15281.726484639659</v>
      </c>
      <c r="EC44" s="18">
        <f t="shared" si="70"/>
        <v>-0.53061550293887705</v>
      </c>
      <c r="ED44" s="18">
        <f t="shared" si="71"/>
        <v>30.775699170454867</v>
      </c>
      <c r="EE44" s="18">
        <f>(Design!$N$72-ED44)/EC44</f>
        <v>52.628879133355625</v>
      </c>
      <c r="EF44" s="18">
        <v>0</v>
      </c>
      <c r="EG44" s="18">
        <v>0</v>
      </c>
      <c r="EH44" s="18">
        <f t="shared" si="72"/>
        <v>52.628879133355625</v>
      </c>
      <c r="EI44" s="18">
        <f t="shared" si="73"/>
        <v>52.628879133355625</v>
      </c>
      <c r="EJ44" s="18">
        <f>Design!$N$72</f>
        <v>2.85</v>
      </c>
      <c r="EK44" s="18">
        <f t="shared" si="74"/>
        <v>58</v>
      </c>
      <c r="EL44" s="18">
        <v>0</v>
      </c>
      <c r="EM44" s="18">
        <f t="shared" si="75"/>
        <v>4959</v>
      </c>
      <c r="EN44" s="19">
        <f t="shared" si="76"/>
        <v>10322.726484639659</v>
      </c>
      <c r="EO44" s="19">
        <f t="shared" si="77"/>
        <v>48</v>
      </c>
    </row>
    <row r="45" spans="1:145" x14ac:dyDescent="0.25">
      <c r="A45" s="68">
        <f t="shared" si="78"/>
        <v>49</v>
      </c>
      <c r="B45" s="18">
        <f>'Ohio Intensities'!C45</f>
        <v>1.4666921026669861</v>
      </c>
      <c r="C45" s="18">
        <f>Design!$I$24*B45*Design!$I$23</f>
        <v>2.5227104165872176</v>
      </c>
      <c r="D45" s="18">
        <v>0</v>
      </c>
      <c r="E45" s="18">
        <v>0</v>
      </c>
      <c r="F45" s="18">
        <f>Design!$I$22</f>
        <v>10</v>
      </c>
      <c r="G45" s="18">
        <f t="shared" si="0"/>
        <v>2.5227104165872176</v>
      </c>
      <c r="H45" s="18">
        <f t="shared" si="1"/>
        <v>49</v>
      </c>
      <c r="I45" s="18">
        <f t="shared" si="2"/>
        <v>2.5227104165872176</v>
      </c>
      <c r="J45" s="18">
        <f t="shared" si="3"/>
        <v>59</v>
      </c>
      <c r="K45" s="18">
        <v>0</v>
      </c>
      <c r="L45" s="18">
        <f t="shared" si="4"/>
        <v>7416.7686247664196</v>
      </c>
      <c r="M45" s="18">
        <f t="shared" si="5"/>
        <v>-0.25227104165872177</v>
      </c>
      <c r="N45" s="18">
        <f t="shared" si="6"/>
        <v>14.883991457864585</v>
      </c>
      <c r="O45" s="18">
        <f>(Design!$N$67-N45)/M45</f>
        <v>50.873819577067081</v>
      </c>
      <c r="P45" s="18">
        <v>0</v>
      </c>
      <c r="Q45" s="18">
        <v>0</v>
      </c>
      <c r="R45" s="18">
        <f t="shared" si="7"/>
        <v>50.873819577067081</v>
      </c>
      <c r="S45" s="18">
        <f t="shared" si="8"/>
        <v>50.873819577067081</v>
      </c>
      <c r="T45" s="18">
        <f>Design!$N$67</f>
        <v>2.0499999999999998</v>
      </c>
      <c r="U45" s="18">
        <f t="shared" si="9"/>
        <v>59</v>
      </c>
      <c r="V45" s="18">
        <v>0</v>
      </c>
      <c r="W45" s="18">
        <f t="shared" si="10"/>
        <v>3628.4999999999995</v>
      </c>
      <c r="X45" s="19">
        <f t="shared" si="11"/>
        <v>3788.2686247664201</v>
      </c>
      <c r="Y45" s="68">
        <f t="shared" si="12"/>
        <v>49</v>
      </c>
      <c r="Z45" s="18">
        <f>'Ohio Intensities'!G45</f>
        <v>1.8219591819704379</v>
      </c>
      <c r="AA45" s="18">
        <f>Design!$I$24*Z45*Design!$I$23</f>
        <v>3.1337697929891553</v>
      </c>
      <c r="AB45" s="18">
        <v>0</v>
      </c>
      <c r="AC45" s="18">
        <v>0</v>
      </c>
      <c r="AD45" s="18">
        <f>Design!$I$22</f>
        <v>10</v>
      </c>
      <c r="AE45" s="18">
        <f t="shared" si="13"/>
        <v>3.1337697929891553</v>
      </c>
      <c r="AF45" s="18">
        <f t="shared" si="14"/>
        <v>49</v>
      </c>
      <c r="AG45" s="18">
        <f t="shared" si="15"/>
        <v>3.1337697929891553</v>
      </c>
      <c r="AH45" s="18">
        <f t="shared" si="16"/>
        <v>59</v>
      </c>
      <c r="AI45" s="18">
        <v>0</v>
      </c>
      <c r="AJ45" s="18">
        <f t="shared" si="17"/>
        <v>9213.2831913881164</v>
      </c>
      <c r="AK45" s="18">
        <f t="shared" si="18"/>
        <v>-0.3133769792989155</v>
      </c>
      <c r="AL45" s="18">
        <f t="shared" si="19"/>
        <v>18.489241778636014</v>
      </c>
      <c r="AM45" s="18">
        <f>(Design!$N$68-AL45)/AK45</f>
        <v>51.02238784229467</v>
      </c>
      <c r="AN45" s="18">
        <v>0</v>
      </c>
      <c r="AO45" s="18">
        <v>0</v>
      </c>
      <c r="AP45" s="18">
        <f t="shared" si="20"/>
        <v>51.02238784229467</v>
      </c>
      <c r="AQ45" s="18">
        <f t="shared" si="21"/>
        <v>51.02238784229467</v>
      </c>
      <c r="AR45" s="18">
        <f>Design!$N$68</f>
        <v>2.5</v>
      </c>
      <c r="AS45" s="18">
        <f t="shared" si="22"/>
        <v>59</v>
      </c>
      <c r="AT45" s="18">
        <v>0</v>
      </c>
      <c r="AU45" s="18">
        <f t="shared" si="23"/>
        <v>4425</v>
      </c>
      <c r="AV45" s="19">
        <f t="shared" si="24"/>
        <v>4788.2831913881164</v>
      </c>
      <c r="AW45" s="68">
        <f t="shared" si="25"/>
        <v>49</v>
      </c>
      <c r="AX45" s="18">
        <f>'Ohio Intensities'!K45</f>
        <v>2.1053881320105754</v>
      </c>
      <c r="AY45" s="18">
        <f>Design!$I$24*AX45*Design!$I$23</f>
        <v>3.6212675870581919</v>
      </c>
      <c r="AZ45" s="18">
        <v>0</v>
      </c>
      <c r="BA45" s="18">
        <v>0</v>
      </c>
      <c r="BB45" s="18">
        <f>Design!$I$22</f>
        <v>10</v>
      </c>
      <c r="BC45" s="18">
        <f t="shared" si="26"/>
        <v>3.6212675870581919</v>
      </c>
      <c r="BD45" s="18">
        <f t="shared" si="27"/>
        <v>49</v>
      </c>
      <c r="BE45" s="18">
        <f t="shared" si="28"/>
        <v>3.6212675870581919</v>
      </c>
      <c r="BF45" s="18">
        <f t="shared" si="29"/>
        <v>59</v>
      </c>
      <c r="BG45" s="18">
        <v>0</v>
      </c>
      <c r="BH45" s="18">
        <f t="shared" si="30"/>
        <v>10646.526705951084</v>
      </c>
      <c r="BI45" s="18">
        <f t="shared" si="31"/>
        <v>-0.36212675870581917</v>
      </c>
      <c r="BJ45" s="18">
        <f t="shared" si="32"/>
        <v>21.365478763643331</v>
      </c>
      <c r="BK45" s="18">
        <f>(Design!$N$69-BJ45)/BI45</f>
        <v>51.129827659835392</v>
      </c>
      <c r="BL45" s="18">
        <v>0</v>
      </c>
      <c r="BM45" s="18">
        <v>0</v>
      </c>
      <c r="BN45" s="18">
        <f t="shared" si="33"/>
        <v>51.129827659835392</v>
      </c>
      <c r="BO45" s="18">
        <f t="shared" si="34"/>
        <v>51.129827659835392</v>
      </c>
      <c r="BP45" s="18">
        <f>Design!$N$69</f>
        <v>2.85</v>
      </c>
      <c r="BQ45" s="18">
        <f t="shared" si="35"/>
        <v>59</v>
      </c>
      <c r="BR45" s="18">
        <v>0</v>
      </c>
      <c r="BS45" s="18">
        <f t="shared" si="36"/>
        <v>5044.5</v>
      </c>
      <c r="BT45" s="19">
        <f t="shared" si="37"/>
        <v>5602.0267059510843</v>
      </c>
      <c r="BU45" s="68">
        <f t="shared" si="38"/>
        <v>49</v>
      </c>
      <c r="BV45" s="18">
        <f>'Ohio Intensities'!O45</f>
        <v>2.4701555260196688</v>
      </c>
      <c r="BW45" s="18">
        <f>Design!$I$24*BV45*Design!$I$23</f>
        <v>4.2486675047538327</v>
      </c>
      <c r="BX45" s="18">
        <v>0</v>
      </c>
      <c r="BY45" s="18">
        <v>0</v>
      </c>
      <c r="BZ45" s="18">
        <f>Design!$I$22</f>
        <v>10</v>
      </c>
      <c r="CA45" s="18">
        <f t="shared" si="39"/>
        <v>4.2486675047538327</v>
      </c>
      <c r="CB45" s="18">
        <f t="shared" si="40"/>
        <v>49</v>
      </c>
      <c r="CC45" s="18">
        <f t="shared" si="41"/>
        <v>4.2486675047538327</v>
      </c>
      <c r="CD45" s="18">
        <f t="shared" si="42"/>
        <v>59</v>
      </c>
      <c r="CE45" s="18">
        <v>0</v>
      </c>
      <c r="CF45" s="18">
        <f t="shared" si="43"/>
        <v>12491.082463976269</v>
      </c>
      <c r="CG45" s="18">
        <f t="shared" si="44"/>
        <v>-0.42486675047538325</v>
      </c>
      <c r="CH45" s="18">
        <f t="shared" si="45"/>
        <v>25.067138278047612</v>
      </c>
      <c r="CI45" s="18">
        <f>(Design!$N$70-CH45)/CG45</f>
        <v>52.292014503815281</v>
      </c>
      <c r="CJ45" s="18">
        <v>0</v>
      </c>
      <c r="CK45" s="18">
        <v>0</v>
      </c>
      <c r="CL45" s="18">
        <f t="shared" si="46"/>
        <v>52.292014503815281</v>
      </c>
      <c r="CM45" s="18">
        <f t="shared" si="47"/>
        <v>52.292014503815281</v>
      </c>
      <c r="CN45" s="18">
        <f>Design!$N$70</f>
        <v>2.85</v>
      </c>
      <c r="CO45" s="18">
        <f t="shared" si="48"/>
        <v>59</v>
      </c>
      <c r="CP45" s="18">
        <v>0</v>
      </c>
      <c r="CQ45" s="18">
        <f t="shared" si="49"/>
        <v>5044.5</v>
      </c>
      <c r="CR45" s="19">
        <f t="shared" si="50"/>
        <v>7446.5824639762686</v>
      </c>
      <c r="CS45" s="68">
        <f t="shared" si="51"/>
        <v>49</v>
      </c>
      <c r="CT45" s="18">
        <f>'Ohio Intensities'!S45</f>
        <v>2.7164857003092577</v>
      </c>
      <c r="CU45" s="18">
        <f>Design!$I$24*CT45*Design!$I$23</f>
        <v>4.6723554045319267</v>
      </c>
      <c r="CV45" s="18">
        <v>0</v>
      </c>
      <c r="CW45" s="18">
        <v>0</v>
      </c>
      <c r="CX45" s="18">
        <f>Design!$I$22</f>
        <v>10</v>
      </c>
      <c r="CY45" s="18">
        <f t="shared" si="52"/>
        <v>4.6723554045319267</v>
      </c>
      <c r="CZ45" s="18">
        <f t="shared" si="53"/>
        <v>49</v>
      </c>
      <c r="DA45" s="18">
        <f t="shared" si="54"/>
        <v>4.6723554045319267</v>
      </c>
      <c r="DB45" s="18">
        <f t="shared" si="55"/>
        <v>59</v>
      </c>
      <c r="DC45" s="18">
        <v>0</v>
      </c>
      <c r="DD45" s="18">
        <f t="shared" si="56"/>
        <v>13736.724889323863</v>
      </c>
      <c r="DE45" s="18">
        <f t="shared" si="57"/>
        <v>-0.46723554045319265</v>
      </c>
      <c r="DF45" s="18">
        <f t="shared" si="58"/>
        <v>27.566896886738366</v>
      </c>
      <c r="DG45" s="18">
        <f>(Design!$N$71-DF45)/DE45</f>
        <v>52.900292779021775</v>
      </c>
      <c r="DH45" s="18">
        <v>0</v>
      </c>
      <c r="DI45" s="18">
        <v>0</v>
      </c>
      <c r="DJ45" s="18">
        <f t="shared" si="59"/>
        <v>52.900292779021775</v>
      </c>
      <c r="DK45" s="18">
        <f t="shared" si="60"/>
        <v>52.900292779021775</v>
      </c>
      <c r="DL45" s="18">
        <f>Design!$N$71</f>
        <v>2.85</v>
      </c>
      <c r="DM45" s="18">
        <f t="shared" si="61"/>
        <v>59</v>
      </c>
      <c r="DN45" s="18">
        <v>0</v>
      </c>
      <c r="DO45" s="18">
        <f t="shared" si="62"/>
        <v>5044.5</v>
      </c>
      <c r="DP45" s="19">
        <f t="shared" si="63"/>
        <v>8692.224889323863</v>
      </c>
      <c r="DQ45" s="68">
        <f t="shared" si="64"/>
        <v>49</v>
      </c>
      <c r="DR45" s="18">
        <f>'Ohio Intensities'!W45</f>
        <v>3.0449676141653699</v>
      </c>
      <c r="DS45" s="18">
        <f>Design!$I$24*DR45*Design!$I$23</f>
        <v>5.2373442963644399</v>
      </c>
      <c r="DT45" s="18">
        <v>0</v>
      </c>
      <c r="DU45" s="18">
        <v>0</v>
      </c>
      <c r="DV45" s="18">
        <f>Design!$I$22</f>
        <v>10</v>
      </c>
      <c r="DW45" s="18">
        <f t="shared" si="65"/>
        <v>5.2373442963644399</v>
      </c>
      <c r="DX45" s="18">
        <f t="shared" si="66"/>
        <v>49</v>
      </c>
      <c r="DY45" s="18">
        <f t="shared" si="67"/>
        <v>5.2373442963644399</v>
      </c>
      <c r="DZ45" s="18">
        <f t="shared" si="68"/>
        <v>59</v>
      </c>
      <c r="EA45" s="18">
        <v>0</v>
      </c>
      <c r="EB45" s="18">
        <f t="shared" si="69"/>
        <v>15397.792231311452</v>
      </c>
      <c r="EC45" s="18">
        <f t="shared" si="70"/>
        <v>-0.52373442963644401</v>
      </c>
      <c r="ED45" s="18">
        <f t="shared" si="71"/>
        <v>30.900331348550196</v>
      </c>
      <c r="EE45" s="18">
        <f>(Design!$N$72-ED45)/EC45</f>
        <v>53.558310779800443</v>
      </c>
      <c r="EF45" s="18">
        <v>0</v>
      </c>
      <c r="EG45" s="18">
        <v>0</v>
      </c>
      <c r="EH45" s="18">
        <f t="shared" si="72"/>
        <v>53.558310779800443</v>
      </c>
      <c r="EI45" s="18">
        <f t="shared" si="73"/>
        <v>53.558310779800443</v>
      </c>
      <c r="EJ45" s="18">
        <f>Design!$N$72</f>
        <v>2.85</v>
      </c>
      <c r="EK45" s="18">
        <f t="shared" si="74"/>
        <v>59</v>
      </c>
      <c r="EL45" s="18">
        <v>0</v>
      </c>
      <c r="EM45" s="18">
        <f t="shared" si="75"/>
        <v>5044.5</v>
      </c>
      <c r="EN45" s="19">
        <f t="shared" si="76"/>
        <v>10353.292231311452</v>
      </c>
      <c r="EO45" s="19">
        <f t="shared" si="77"/>
        <v>49</v>
      </c>
    </row>
    <row r="46" spans="1:145" x14ac:dyDescent="0.25">
      <c r="A46" s="68">
        <f t="shared" si="78"/>
        <v>50</v>
      </c>
      <c r="B46" s="18">
        <f>'Ohio Intensities'!C46</f>
        <v>1.4453123777538355</v>
      </c>
      <c r="C46" s="18">
        <f>Design!$I$24*B46*Design!$I$23</f>
        <v>2.4859372897365986</v>
      </c>
      <c r="D46" s="18">
        <v>0</v>
      </c>
      <c r="E46" s="18">
        <v>0</v>
      </c>
      <c r="F46" s="18">
        <f>Design!$I$22</f>
        <v>10</v>
      </c>
      <c r="G46" s="18">
        <f t="shared" si="0"/>
        <v>2.4859372897365986</v>
      </c>
      <c r="H46" s="18">
        <f t="shared" si="1"/>
        <v>50</v>
      </c>
      <c r="I46" s="18">
        <f t="shared" si="2"/>
        <v>2.4859372897365986</v>
      </c>
      <c r="J46" s="18">
        <f t="shared" si="3"/>
        <v>60</v>
      </c>
      <c r="K46" s="18">
        <v>0</v>
      </c>
      <c r="L46" s="18">
        <f t="shared" si="4"/>
        <v>7457.8118692097951</v>
      </c>
      <c r="M46" s="18">
        <f t="shared" si="5"/>
        <v>-0.24859372897365986</v>
      </c>
      <c r="N46" s="18">
        <f t="shared" si="6"/>
        <v>14.915623738419592</v>
      </c>
      <c r="O46" s="18">
        <f>(Design!$N$67-N46)/M46</f>
        <v>51.753613381706785</v>
      </c>
      <c r="P46" s="18">
        <v>0</v>
      </c>
      <c r="Q46" s="18">
        <v>0</v>
      </c>
      <c r="R46" s="18">
        <f t="shared" si="7"/>
        <v>51.753613381706785</v>
      </c>
      <c r="S46" s="18">
        <f t="shared" si="8"/>
        <v>51.753613381706785</v>
      </c>
      <c r="T46" s="18">
        <f>Design!$N$67</f>
        <v>2.0499999999999998</v>
      </c>
      <c r="U46" s="18">
        <f t="shared" si="9"/>
        <v>60</v>
      </c>
      <c r="V46" s="18">
        <v>0</v>
      </c>
      <c r="W46" s="18">
        <f t="shared" si="10"/>
        <v>3689.9999999999995</v>
      </c>
      <c r="X46" s="19">
        <f t="shared" si="11"/>
        <v>3767.8118692097955</v>
      </c>
      <c r="Y46" s="68">
        <f t="shared" si="12"/>
        <v>50</v>
      </c>
      <c r="Z46" s="18">
        <f>'Ohio Intensities'!G46</f>
        <v>1.7960899725220238</v>
      </c>
      <c r="AA46" s="18">
        <f>Design!$I$24*Z46*Design!$I$23</f>
        <v>3.0892747527378828</v>
      </c>
      <c r="AB46" s="18">
        <v>0</v>
      </c>
      <c r="AC46" s="18">
        <v>0</v>
      </c>
      <c r="AD46" s="18">
        <f>Design!$I$22</f>
        <v>10</v>
      </c>
      <c r="AE46" s="18">
        <f t="shared" si="13"/>
        <v>3.0892747527378828</v>
      </c>
      <c r="AF46" s="18">
        <f t="shared" si="14"/>
        <v>50</v>
      </c>
      <c r="AG46" s="18">
        <f t="shared" si="15"/>
        <v>3.0892747527378828</v>
      </c>
      <c r="AH46" s="18">
        <f t="shared" si="16"/>
        <v>60</v>
      </c>
      <c r="AI46" s="18">
        <v>0</v>
      </c>
      <c r="AJ46" s="18">
        <f t="shared" si="17"/>
        <v>9267.8242582136481</v>
      </c>
      <c r="AK46" s="18">
        <f t="shared" si="18"/>
        <v>-0.30892747527378828</v>
      </c>
      <c r="AL46" s="18">
        <f t="shared" si="19"/>
        <v>18.535648516427297</v>
      </c>
      <c r="AM46" s="18">
        <f>(Design!$N$68-AL46)/AK46</f>
        <v>51.907485736630051</v>
      </c>
      <c r="AN46" s="18">
        <v>0</v>
      </c>
      <c r="AO46" s="18">
        <v>0</v>
      </c>
      <c r="AP46" s="18">
        <f t="shared" si="20"/>
        <v>51.907485736630051</v>
      </c>
      <c r="AQ46" s="18">
        <f t="shared" si="21"/>
        <v>51.907485736630051</v>
      </c>
      <c r="AR46" s="18">
        <f>Design!$N$68</f>
        <v>2.5</v>
      </c>
      <c r="AS46" s="18">
        <f t="shared" si="22"/>
        <v>60</v>
      </c>
      <c r="AT46" s="18">
        <v>0</v>
      </c>
      <c r="AU46" s="18">
        <f t="shared" si="23"/>
        <v>4500</v>
      </c>
      <c r="AV46" s="19">
        <f t="shared" si="24"/>
        <v>4767.8242582136481</v>
      </c>
      <c r="AW46" s="68">
        <f t="shared" si="25"/>
        <v>50</v>
      </c>
      <c r="AX46" s="18">
        <f>'Ohio Intensities'!K46</f>
        <v>2.0760499098708829</v>
      </c>
      <c r="AY46" s="18">
        <f>Design!$I$24*AX46*Design!$I$23</f>
        <v>3.570805844977921</v>
      </c>
      <c r="AZ46" s="18">
        <v>0</v>
      </c>
      <c r="BA46" s="18">
        <v>0</v>
      </c>
      <c r="BB46" s="18">
        <f>Design!$I$22</f>
        <v>10</v>
      </c>
      <c r="BC46" s="18">
        <f t="shared" si="26"/>
        <v>3.570805844977921</v>
      </c>
      <c r="BD46" s="18">
        <f t="shared" si="27"/>
        <v>50</v>
      </c>
      <c r="BE46" s="18">
        <f t="shared" si="28"/>
        <v>3.570805844977921</v>
      </c>
      <c r="BF46" s="18">
        <f t="shared" si="29"/>
        <v>60</v>
      </c>
      <c r="BG46" s="18">
        <v>0</v>
      </c>
      <c r="BH46" s="18">
        <f t="shared" si="30"/>
        <v>10712.417534933764</v>
      </c>
      <c r="BI46" s="18">
        <f t="shared" si="31"/>
        <v>-0.35708058449779212</v>
      </c>
      <c r="BJ46" s="18">
        <f t="shared" si="32"/>
        <v>21.424835069867527</v>
      </c>
      <c r="BK46" s="18">
        <f>(Design!$N$69-BJ46)/BI46</f>
        <v>52.018608337363624</v>
      </c>
      <c r="BL46" s="18">
        <v>0</v>
      </c>
      <c r="BM46" s="18">
        <v>0</v>
      </c>
      <c r="BN46" s="18">
        <f t="shared" si="33"/>
        <v>52.018608337363624</v>
      </c>
      <c r="BO46" s="18">
        <f t="shared" si="34"/>
        <v>52.018608337363624</v>
      </c>
      <c r="BP46" s="18">
        <f>Design!$N$69</f>
        <v>2.85</v>
      </c>
      <c r="BQ46" s="18">
        <f t="shared" si="35"/>
        <v>60</v>
      </c>
      <c r="BR46" s="18">
        <v>0</v>
      </c>
      <c r="BS46" s="18">
        <f t="shared" si="36"/>
        <v>5130</v>
      </c>
      <c r="BT46" s="19">
        <f t="shared" si="37"/>
        <v>5582.4175349337638</v>
      </c>
      <c r="BU46" s="68">
        <f t="shared" si="38"/>
        <v>50</v>
      </c>
      <c r="BV46" s="18">
        <f>'Ohio Intensities'!O46</f>
        <v>2.4369228119968867</v>
      </c>
      <c r="BW46" s="18">
        <f>Design!$I$24*BV46*Design!$I$23</f>
        <v>4.1915072366346475</v>
      </c>
      <c r="BX46" s="18">
        <v>0</v>
      </c>
      <c r="BY46" s="18">
        <v>0</v>
      </c>
      <c r="BZ46" s="18">
        <f>Design!$I$22</f>
        <v>10</v>
      </c>
      <c r="CA46" s="18">
        <f t="shared" si="39"/>
        <v>4.1915072366346475</v>
      </c>
      <c r="CB46" s="18">
        <f t="shared" si="40"/>
        <v>50</v>
      </c>
      <c r="CC46" s="18">
        <f t="shared" si="41"/>
        <v>4.1915072366346475</v>
      </c>
      <c r="CD46" s="18">
        <f t="shared" si="42"/>
        <v>60</v>
      </c>
      <c r="CE46" s="18">
        <v>0</v>
      </c>
      <c r="CF46" s="18">
        <f t="shared" si="43"/>
        <v>12574.521709903944</v>
      </c>
      <c r="CG46" s="18">
        <f t="shared" si="44"/>
        <v>-0.41915072366346473</v>
      </c>
      <c r="CH46" s="18">
        <f t="shared" si="45"/>
        <v>25.149043419807882</v>
      </c>
      <c r="CI46" s="18">
        <f>(Design!$N$70-CH46)/CG46</f>
        <v>53.20053661105387</v>
      </c>
      <c r="CJ46" s="18">
        <v>0</v>
      </c>
      <c r="CK46" s="18">
        <v>0</v>
      </c>
      <c r="CL46" s="18">
        <f t="shared" si="46"/>
        <v>53.20053661105387</v>
      </c>
      <c r="CM46" s="18">
        <f t="shared" si="47"/>
        <v>53.20053661105387</v>
      </c>
      <c r="CN46" s="18">
        <f>Design!$N$70</f>
        <v>2.85</v>
      </c>
      <c r="CO46" s="18">
        <f t="shared" si="48"/>
        <v>60</v>
      </c>
      <c r="CP46" s="18">
        <v>0</v>
      </c>
      <c r="CQ46" s="18">
        <f t="shared" si="49"/>
        <v>5130</v>
      </c>
      <c r="CR46" s="19">
        <f t="shared" si="50"/>
        <v>7444.5217099039437</v>
      </c>
      <c r="CS46" s="68">
        <f t="shared" si="51"/>
        <v>50</v>
      </c>
      <c r="CT46" s="18">
        <f>'Ohio Intensities'!S46</f>
        <v>2.6810611390894388</v>
      </c>
      <c r="CU46" s="18">
        <f>Design!$I$24*CT46*Design!$I$23</f>
        <v>4.6114251592338373</v>
      </c>
      <c r="CV46" s="18">
        <v>0</v>
      </c>
      <c r="CW46" s="18">
        <v>0</v>
      </c>
      <c r="CX46" s="18">
        <f>Design!$I$22</f>
        <v>10</v>
      </c>
      <c r="CY46" s="18">
        <f t="shared" si="52"/>
        <v>4.6114251592338373</v>
      </c>
      <c r="CZ46" s="18">
        <f t="shared" si="53"/>
        <v>50</v>
      </c>
      <c r="DA46" s="18">
        <f t="shared" si="54"/>
        <v>4.6114251592338373</v>
      </c>
      <c r="DB46" s="18">
        <f t="shared" si="55"/>
        <v>60</v>
      </c>
      <c r="DC46" s="18">
        <v>0</v>
      </c>
      <c r="DD46" s="18">
        <f t="shared" si="56"/>
        <v>13834.275477701514</v>
      </c>
      <c r="DE46" s="18">
        <f t="shared" si="57"/>
        <v>-0.46114251592338373</v>
      </c>
      <c r="DF46" s="18">
        <f t="shared" si="58"/>
        <v>27.668550955403028</v>
      </c>
      <c r="DG46" s="18">
        <f>(Design!$N$71-DF46)/DE46</f>
        <v>53.819698029158715</v>
      </c>
      <c r="DH46" s="18">
        <v>0</v>
      </c>
      <c r="DI46" s="18">
        <v>0</v>
      </c>
      <c r="DJ46" s="18">
        <f t="shared" si="59"/>
        <v>53.819698029158715</v>
      </c>
      <c r="DK46" s="18">
        <f t="shared" si="60"/>
        <v>53.819698029158715</v>
      </c>
      <c r="DL46" s="18">
        <f>Design!$N$71</f>
        <v>2.85</v>
      </c>
      <c r="DM46" s="18">
        <f t="shared" si="61"/>
        <v>60</v>
      </c>
      <c r="DN46" s="18">
        <v>0</v>
      </c>
      <c r="DO46" s="18">
        <f t="shared" si="62"/>
        <v>5130</v>
      </c>
      <c r="DP46" s="19">
        <f t="shared" si="63"/>
        <v>8704.2754777015143</v>
      </c>
      <c r="DQ46" s="68">
        <f t="shared" si="64"/>
        <v>50</v>
      </c>
      <c r="DR46" s="18">
        <f>'Ohio Intensities'!W46</f>
        <v>3.00610545433954</v>
      </c>
      <c r="DS46" s="18">
        <f>Design!$I$24*DR46*Design!$I$23</f>
        <v>5.1705013814640122</v>
      </c>
      <c r="DT46" s="18">
        <v>0</v>
      </c>
      <c r="DU46" s="18">
        <v>0</v>
      </c>
      <c r="DV46" s="18">
        <f>Design!$I$22</f>
        <v>10</v>
      </c>
      <c r="DW46" s="18">
        <f t="shared" si="65"/>
        <v>5.1705013814640122</v>
      </c>
      <c r="DX46" s="18">
        <f t="shared" si="66"/>
        <v>50</v>
      </c>
      <c r="DY46" s="18">
        <f t="shared" si="67"/>
        <v>5.1705013814640122</v>
      </c>
      <c r="DZ46" s="18">
        <f t="shared" si="68"/>
        <v>60</v>
      </c>
      <c r="EA46" s="18">
        <v>0</v>
      </c>
      <c r="EB46" s="18">
        <f t="shared" si="69"/>
        <v>15511.504144392036</v>
      </c>
      <c r="EC46" s="18">
        <f t="shared" si="70"/>
        <v>-0.51705013814640122</v>
      </c>
      <c r="ED46" s="18">
        <f t="shared" si="71"/>
        <v>31.023008288784077</v>
      </c>
      <c r="EE46" s="18">
        <f>(Design!$N$72-ED46)/EC46</f>
        <v>54.48796201811858</v>
      </c>
      <c r="EF46" s="18">
        <v>0</v>
      </c>
      <c r="EG46" s="18">
        <v>0</v>
      </c>
      <c r="EH46" s="18">
        <f t="shared" si="72"/>
        <v>54.48796201811858</v>
      </c>
      <c r="EI46" s="18">
        <f t="shared" si="73"/>
        <v>54.48796201811858</v>
      </c>
      <c r="EJ46" s="18">
        <f>Design!$N$72</f>
        <v>2.85</v>
      </c>
      <c r="EK46" s="18">
        <f t="shared" si="74"/>
        <v>60</v>
      </c>
      <c r="EL46" s="18">
        <v>0</v>
      </c>
      <c r="EM46" s="18">
        <f t="shared" si="75"/>
        <v>5130</v>
      </c>
      <c r="EN46" s="19">
        <f t="shared" si="76"/>
        <v>10381.504144392036</v>
      </c>
      <c r="EO46" s="19">
        <f t="shared" si="77"/>
        <v>50</v>
      </c>
    </row>
    <row r="47" spans="1:145" x14ac:dyDescent="0.25">
      <c r="A47" s="68">
        <f t="shared" si="78"/>
        <v>51</v>
      </c>
      <c r="B47" s="18">
        <f>'Ohio Intensities'!C47</f>
        <v>1.4245958535391852</v>
      </c>
      <c r="C47" s="18">
        <f>Design!$I$24*B47*Design!$I$23</f>
        <v>2.4503048680874002</v>
      </c>
      <c r="D47" s="18">
        <v>0</v>
      </c>
      <c r="E47" s="18">
        <v>0</v>
      </c>
      <c r="F47" s="18">
        <f>Design!$I$22</f>
        <v>10</v>
      </c>
      <c r="G47" s="18">
        <f t="shared" si="0"/>
        <v>2.4503048680874002</v>
      </c>
      <c r="H47" s="18">
        <f t="shared" si="1"/>
        <v>51</v>
      </c>
      <c r="I47" s="18">
        <f t="shared" si="2"/>
        <v>2.4503048680874002</v>
      </c>
      <c r="J47" s="18">
        <f t="shared" si="3"/>
        <v>61</v>
      </c>
      <c r="K47" s="18">
        <v>0</v>
      </c>
      <c r="L47" s="18">
        <f t="shared" si="4"/>
        <v>7497.9328963474445</v>
      </c>
      <c r="M47" s="18">
        <f t="shared" si="5"/>
        <v>-0.24503048680874001</v>
      </c>
      <c r="N47" s="18">
        <f t="shared" si="6"/>
        <v>14.94685969533314</v>
      </c>
      <c r="O47" s="18">
        <f>(Design!$N$67-N47)/M47</f>
        <v>52.633694130477167</v>
      </c>
      <c r="P47" s="18">
        <v>0</v>
      </c>
      <c r="Q47" s="18">
        <v>0</v>
      </c>
      <c r="R47" s="18">
        <f t="shared" si="7"/>
        <v>52.633694130477167</v>
      </c>
      <c r="S47" s="18">
        <f t="shared" si="8"/>
        <v>52.633694130477167</v>
      </c>
      <c r="T47" s="18">
        <f>Design!$N$67</f>
        <v>2.0499999999999998</v>
      </c>
      <c r="U47" s="18">
        <f t="shared" si="9"/>
        <v>61</v>
      </c>
      <c r="V47" s="18">
        <v>0</v>
      </c>
      <c r="W47" s="18">
        <f t="shared" si="10"/>
        <v>3751.4999999999995</v>
      </c>
      <c r="X47" s="19">
        <f t="shared" si="11"/>
        <v>3746.432896347445</v>
      </c>
      <c r="Y47" s="68">
        <f t="shared" si="12"/>
        <v>51</v>
      </c>
      <c r="Z47" s="18">
        <f>'Ohio Intensities'!G47</f>
        <v>1.7710032180800257</v>
      </c>
      <c r="AA47" s="18">
        <f>Design!$I$24*Z47*Design!$I$23</f>
        <v>3.0461255350976462</v>
      </c>
      <c r="AB47" s="18">
        <v>0</v>
      </c>
      <c r="AC47" s="18">
        <v>0</v>
      </c>
      <c r="AD47" s="18">
        <f>Design!$I$22</f>
        <v>10</v>
      </c>
      <c r="AE47" s="18">
        <f t="shared" si="13"/>
        <v>3.0461255350976462</v>
      </c>
      <c r="AF47" s="18">
        <f t="shared" si="14"/>
        <v>51</v>
      </c>
      <c r="AG47" s="18">
        <f t="shared" si="15"/>
        <v>3.0461255350976462</v>
      </c>
      <c r="AH47" s="18">
        <f t="shared" si="16"/>
        <v>61</v>
      </c>
      <c r="AI47" s="18">
        <v>0</v>
      </c>
      <c r="AJ47" s="18">
        <f t="shared" si="17"/>
        <v>9321.1441373987964</v>
      </c>
      <c r="AK47" s="18">
        <f t="shared" si="18"/>
        <v>-0.30461255350976463</v>
      </c>
      <c r="AL47" s="18">
        <f t="shared" si="19"/>
        <v>18.581365764095644</v>
      </c>
      <c r="AM47" s="18">
        <f>(Design!$N$68-AL47)/AK47</f>
        <v>52.792853015429458</v>
      </c>
      <c r="AN47" s="18">
        <v>0</v>
      </c>
      <c r="AO47" s="18">
        <v>0</v>
      </c>
      <c r="AP47" s="18">
        <f t="shared" si="20"/>
        <v>52.792853015429458</v>
      </c>
      <c r="AQ47" s="18">
        <f t="shared" si="21"/>
        <v>52.792853015429458</v>
      </c>
      <c r="AR47" s="18">
        <f>Design!$N$68</f>
        <v>2.5</v>
      </c>
      <c r="AS47" s="18">
        <f t="shared" si="22"/>
        <v>61</v>
      </c>
      <c r="AT47" s="18">
        <v>0</v>
      </c>
      <c r="AU47" s="18">
        <f t="shared" si="23"/>
        <v>4575</v>
      </c>
      <c r="AV47" s="19">
        <f t="shared" si="24"/>
        <v>4746.1441373987964</v>
      </c>
      <c r="AW47" s="68">
        <f t="shared" si="25"/>
        <v>51</v>
      </c>
      <c r="AX47" s="18">
        <f>'Ohio Intensities'!K47</f>
        <v>2.0475802124885085</v>
      </c>
      <c r="AY47" s="18">
        <f>Design!$I$24*AX47*Design!$I$23</f>
        <v>3.5218379654802368</v>
      </c>
      <c r="AZ47" s="18">
        <v>0</v>
      </c>
      <c r="BA47" s="18">
        <v>0</v>
      </c>
      <c r="BB47" s="18">
        <f>Design!$I$22</f>
        <v>10</v>
      </c>
      <c r="BC47" s="18">
        <f t="shared" si="26"/>
        <v>3.5218379654802368</v>
      </c>
      <c r="BD47" s="18">
        <f t="shared" si="27"/>
        <v>51</v>
      </c>
      <c r="BE47" s="18">
        <f t="shared" si="28"/>
        <v>3.5218379654802368</v>
      </c>
      <c r="BF47" s="18">
        <f t="shared" si="29"/>
        <v>61</v>
      </c>
      <c r="BG47" s="18">
        <v>0</v>
      </c>
      <c r="BH47" s="18">
        <f t="shared" si="30"/>
        <v>10776.824174369525</v>
      </c>
      <c r="BI47" s="18">
        <f t="shared" si="31"/>
        <v>-0.35218379654802368</v>
      </c>
      <c r="BJ47" s="18">
        <f t="shared" si="32"/>
        <v>21.483211589429445</v>
      </c>
      <c r="BK47" s="18">
        <f>(Design!$N$69-BJ47)/BI47</f>
        <v>52.907634513754878</v>
      </c>
      <c r="BL47" s="18">
        <v>0</v>
      </c>
      <c r="BM47" s="18">
        <v>0</v>
      </c>
      <c r="BN47" s="18">
        <f t="shared" si="33"/>
        <v>52.907634513754878</v>
      </c>
      <c r="BO47" s="18">
        <f t="shared" si="34"/>
        <v>52.907634513754878</v>
      </c>
      <c r="BP47" s="18">
        <f>Design!$N$69</f>
        <v>2.85</v>
      </c>
      <c r="BQ47" s="18">
        <f t="shared" si="35"/>
        <v>61</v>
      </c>
      <c r="BR47" s="18">
        <v>0</v>
      </c>
      <c r="BS47" s="18">
        <f t="shared" si="36"/>
        <v>5215.5</v>
      </c>
      <c r="BT47" s="19">
        <f t="shared" si="37"/>
        <v>5561.3241743695253</v>
      </c>
      <c r="BU47" s="68">
        <f t="shared" si="38"/>
        <v>51</v>
      </c>
      <c r="BV47" s="18">
        <f>'Ohio Intensities'!O47</f>
        <v>2.4046583047329211</v>
      </c>
      <c r="BW47" s="18">
        <f>Design!$I$24*BV47*Design!$I$23</f>
        <v>4.1360122841406266</v>
      </c>
      <c r="BX47" s="18">
        <v>0</v>
      </c>
      <c r="BY47" s="18">
        <v>0</v>
      </c>
      <c r="BZ47" s="18">
        <f>Design!$I$22</f>
        <v>10</v>
      </c>
      <c r="CA47" s="18">
        <f t="shared" si="39"/>
        <v>4.1360122841406266</v>
      </c>
      <c r="CB47" s="18">
        <f t="shared" si="40"/>
        <v>51</v>
      </c>
      <c r="CC47" s="18">
        <f t="shared" si="41"/>
        <v>4.1360122841406266</v>
      </c>
      <c r="CD47" s="18">
        <f t="shared" si="42"/>
        <v>61</v>
      </c>
      <c r="CE47" s="18">
        <v>0</v>
      </c>
      <c r="CF47" s="18">
        <f t="shared" si="43"/>
        <v>12656.197589470319</v>
      </c>
      <c r="CG47" s="18">
        <f t="shared" si="44"/>
        <v>-0.41360122841406266</v>
      </c>
      <c r="CH47" s="18">
        <f t="shared" si="45"/>
        <v>25.229674933257822</v>
      </c>
      <c r="CI47" s="18">
        <f>(Design!$N$70-CH47)/CG47</f>
        <v>54.109304798420901</v>
      </c>
      <c r="CJ47" s="18">
        <v>0</v>
      </c>
      <c r="CK47" s="18">
        <v>0</v>
      </c>
      <c r="CL47" s="18">
        <f t="shared" si="46"/>
        <v>54.109304798420901</v>
      </c>
      <c r="CM47" s="18">
        <f t="shared" si="47"/>
        <v>54.109304798420901</v>
      </c>
      <c r="CN47" s="18">
        <f>Design!$N$70</f>
        <v>2.85</v>
      </c>
      <c r="CO47" s="18">
        <f t="shared" si="48"/>
        <v>61</v>
      </c>
      <c r="CP47" s="18">
        <v>0</v>
      </c>
      <c r="CQ47" s="18">
        <f t="shared" si="49"/>
        <v>5215.5000000000009</v>
      </c>
      <c r="CR47" s="19">
        <f t="shared" si="50"/>
        <v>7440.6975894703182</v>
      </c>
      <c r="CS47" s="68">
        <f t="shared" si="51"/>
        <v>51</v>
      </c>
      <c r="CT47" s="18">
        <f>'Ohio Intensities'!S47</f>
        <v>2.6466727332646891</v>
      </c>
      <c r="CU47" s="18">
        <f>Design!$I$24*CT47*Design!$I$23</f>
        <v>4.5522771012152683</v>
      </c>
      <c r="CV47" s="18">
        <v>0</v>
      </c>
      <c r="CW47" s="18">
        <v>0</v>
      </c>
      <c r="CX47" s="18">
        <f>Design!$I$22</f>
        <v>10</v>
      </c>
      <c r="CY47" s="18">
        <f t="shared" si="52"/>
        <v>4.5522771012152683</v>
      </c>
      <c r="CZ47" s="18">
        <f t="shared" si="53"/>
        <v>51</v>
      </c>
      <c r="DA47" s="18">
        <f t="shared" si="54"/>
        <v>4.5522771012152683</v>
      </c>
      <c r="DB47" s="18">
        <f t="shared" si="55"/>
        <v>61</v>
      </c>
      <c r="DC47" s="18">
        <v>0</v>
      </c>
      <c r="DD47" s="18">
        <f t="shared" si="56"/>
        <v>13929.967929718723</v>
      </c>
      <c r="DE47" s="18">
        <f t="shared" si="57"/>
        <v>-0.45522771012152685</v>
      </c>
      <c r="DF47" s="18">
        <f t="shared" si="58"/>
        <v>27.768890317413138</v>
      </c>
      <c r="DG47" s="18">
        <f>(Design!$N$71-DF47)/DE47</f>
        <v>54.739396928980511</v>
      </c>
      <c r="DH47" s="18">
        <v>0</v>
      </c>
      <c r="DI47" s="18">
        <v>0</v>
      </c>
      <c r="DJ47" s="18">
        <f t="shared" si="59"/>
        <v>54.739396928980511</v>
      </c>
      <c r="DK47" s="18">
        <f t="shared" si="60"/>
        <v>54.739396928980511</v>
      </c>
      <c r="DL47" s="18">
        <f>Design!$N$71</f>
        <v>2.85</v>
      </c>
      <c r="DM47" s="18">
        <f t="shared" si="61"/>
        <v>61</v>
      </c>
      <c r="DN47" s="18">
        <v>0</v>
      </c>
      <c r="DO47" s="18">
        <f t="shared" si="62"/>
        <v>5215.5</v>
      </c>
      <c r="DP47" s="19">
        <f t="shared" si="63"/>
        <v>8714.4679297187231</v>
      </c>
      <c r="DQ47" s="68">
        <f t="shared" si="64"/>
        <v>51</v>
      </c>
      <c r="DR47" s="18">
        <f>'Ohio Intensities'!W47</f>
        <v>2.9683373329120348</v>
      </c>
      <c r="DS47" s="18">
        <f>Design!$I$24*DR47*Design!$I$23</f>
        <v>5.1055402126087035</v>
      </c>
      <c r="DT47" s="18">
        <v>0</v>
      </c>
      <c r="DU47" s="18">
        <v>0</v>
      </c>
      <c r="DV47" s="18">
        <f>Design!$I$22</f>
        <v>10</v>
      </c>
      <c r="DW47" s="18">
        <f t="shared" si="65"/>
        <v>5.1055402126087035</v>
      </c>
      <c r="DX47" s="18">
        <f t="shared" si="66"/>
        <v>51</v>
      </c>
      <c r="DY47" s="18">
        <f t="shared" si="67"/>
        <v>5.1055402126087035</v>
      </c>
      <c r="DZ47" s="18">
        <f t="shared" si="68"/>
        <v>61</v>
      </c>
      <c r="EA47" s="18">
        <v>0</v>
      </c>
      <c r="EB47" s="18">
        <f t="shared" si="69"/>
        <v>15622.953050582633</v>
      </c>
      <c r="EC47" s="18">
        <f t="shared" si="70"/>
        <v>-0.51055402126087035</v>
      </c>
      <c r="ED47" s="18">
        <f t="shared" si="71"/>
        <v>31.14379529691309</v>
      </c>
      <c r="EE47" s="18">
        <f>(Design!$N$72-ED47)/EC47</f>
        <v>55.417828708974596</v>
      </c>
      <c r="EF47" s="18">
        <v>0</v>
      </c>
      <c r="EG47" s="18">
        <v>0</v>
      </c>
      <c r="EH47" s="18">
        <f t="shared" si="72"/>
        <v>55.417828708974596</v>
      </c>
      <c r="EI47" s="18">
        <f t="shared" si="73"/>
        <v>55.417828708974596</v>
      </c>
      <c r="EJ47" s="18">
        <f>Design!$N$72</f>
        <v>2.85</v>
      </c>
      <c r="EK47" s="18">
        <f t="shared" si="74"/>
        <v>61</v>
      </c>
      <c r="EL47" s="18">
        <v>0</v>
      </c>
      <c r="EM47" s="18">
        <f t="shared" si="75"/>
        <v>5215.5000000000009</v>
      </c>
      <c r="EN47" s="19">
        <f t="shared" si="76"/>
        <v>10407.453050582633</v>
      </c>
      <c r="EO47" s="19">
        <f t="shared" si="77"/>
        <v>51</v>
      </c>
    </row>
    <row r="48" spans="1:145" x14ac:dyDescent="0.25">
      <c r="A48" s="68">
        <f t="shared" si="78"/>
        <v>52</v>
      </c>
      <c r="B48" s="18">
        <f>'Ohio Intensities'!C48</f>
        <v>1.4045114102121457</v>
      </c>
      <c r="C48" s="18">
        <f>Design!$I$24*B48*Design!$I$23</f>
        <v>2.4157596255648919</v>
      </c>
      <c r="D48" s="18">
        <v>0</v>
      </c>
      <c r="E48" s="18">
        <v>0</v>
      </c>
      <c r="F48" s="18">
        <f>Design!$I$22</f>
        <v>10</v>
      </c>
      <c r="G48" s="18">
        <f t="shared" si="0"/>
        <v>2.4157596255648919</v>
      </c>
      <c r="H48" s="18">
        <f t="shared" si="1"/>
        <v>52</v>
      </c>
      <c r="I48" s="18">
        <f t="shared" si="2"/>
        <v>2.4157596255648919</v>
      </c>
      <c r="J48" s="18">
        <f t="shared" si="3"/>
        <v>62</v>
      </c>
      <c r="K48" s="18">
        <v>0</v>
      </c>
      <c r="L48" s="18">
        <f t="shared" si="4"/>
        <v>7537.1700317624618</v>
      </c>
      <c r="M48" s="18">
        <f t="shared" si="5"/>
        <v>-0.24157596255648919</v>
      </c>
      <c r="N48" s="18">
        <f t="shared" si="6"/>
        <v>14.977709678502331</v>
      </c>
      <c r="O48" s="18">
        <f>(Design!$N$67-N48)/M48</f>
        <v>53.514056372555551</v>
      </c>
      <c r="P48" s="18">
        <v>0</v>
      </c>
      <c r="Q48" s="18">
        <v>0</v>
      </c>
      <c r="R48" s="18">
        <f t="shared" si="7"/>
        <v>53.514056372555551</v>
      </c>
      <c r="S48" s="18">
        <f t="shared" si="8"/>
        <v>53.514056372555551</v>
      </c>
      <c r="T48" s="18">
        <f>Design!$N$67</f>
        <v>2.0499999999999998</v>
      </c>
      <c r="U48" s="18">
        <f t="shared" si="9"/>
        <v>62</v>
      </c>
      <c r="V48" s="18">
        <v>0</v>
      </c>
      <c r="W48" s="18">
        <f t="shared" si="10"/>
        <v>3813</v>
      </c>
      <c r="X48" s="19">
        <f t="shared" si="11"/>
        <v>3724.1700317624618</v>
      </c>
      <c r="Y48" s="68">
        <f t="shared" si="12"/>
        <v>52</v>
      </c>
      <c r="Z48" s="18">
        <f>'Ohio Intensities'!G48</f>
        <v>1.7466630974199715</v>
      </c>
      <c r="AA48" s="18">
        <f>Design!$I$24*Z48*Design!$I$23</f>
        <v>3.0042605275623528</v>
      </c>
      <c r="AB48" s="18">
        <v>0</v>
      </c>
      <c r="AC48" s="18">
        <v>0</v>
      </c>
      <c r="AD48" s="18">
        <f>Design!$I$22</f>
        <v>10</v>
      </c>
      <c r="AE48" s="18">
        <f t="shared" si="13"/>
        <v>3.0042605275623528</v>
      </c>
      <c r="AF48" s="18">
        <f t="shared" si="14"/>
        <v>52</v>
      </c>
      <c r="AG48" s="18">
        <f t="shared" si="15"/>
        <v>3.0042605275623528</v>
      </c>
      <c r="AH48" s="18">
        <f t="shared" si="16"/>
        <v>62</v>
      </c>
      <c r="AI48" s="18">
        <v>0</v>
      </c>
      <c r="AJ48" s="18">
        <f t="shared" si="17"/>
        <v>9373.2928459945415</v>
      </c>
      <c r="AK48" s="18">
        <f t="shared" si="18"/>
        <v>-0.3004260527562353</v>
      </c>
      <c r="AL48" s="18">
        <f t="shared" si="19"/>
        <v>18.626415270886589</v>
      </c>
      <c r="AM48" s="18">
        <f>(Design!$N$68-AL48)/AK48</f>
        <v>53.678484681791261</v>
      </c>
      <c r="AN48" s="18">
        <v>0</v>
      </c>
      <c r="AO48" s="18">
        <v>0</v>
      </c>
      <c r="AP48" s="18">
        <f t="shared" si="20"/>
        <v>53.678484681791261</v>
      </c>
      <c r="AQ48" s="18">
        <f t="shared" si="21"/>
        <v>53.678484681791261</v>
      </c>
      <c r="AR48" s="18">
        <f>Design!$N$68</f>
        <v>2.5</v>
      </c>
      <c r="AS48" s="18">
        <f t="shared" si="22"/>
        <v>62</v>
      </c>
      <c r="AT48" s="18">
        <v>0</v>
      </c>
      <c r="AU48" s="18">
        <f t="shared" si="23"/>
        <v>4650</v>
      </c>
      <c r="AV48" s="19">
        <f t="shared" si="24"/>
        <v>4723.2928459945415</v>
      </c>
      <c r="AW48" s="68">
        <f t="shared" si="25"/>
        <v>52</v>
      </c>
      <c r="AX48" s="18">
        <f>'Ohio Intensities'!K48</f>
        <v>2.0199401448925638</v>
      </c>
      <c r="AY48" s="18">
        <f>Design!$I$24*AX48*Design!$I$23</f>
        <v>3.4742970492152119</v>
      </c>
      <c r="AZ48" s="18">
        <v>0</v>
      </c>
      <c r="BA48" s="18">
        <v>0</v>
      </c>
      <c r="BB48" s="18">
        <f>Design!$I$22</f>
        <v>10</v>
      </c>
      <c r="BC48" s="18">
        <f t="shared" si="26"/>
        <v>3.4742970492152119</v>
      </c>
      <c r="BD48" s="18">
        <f t="shared" si="27"/>
        <v>52</v>
      </c>
      <c r="BE48" s="18">
        <f t="shared" si="28"/>
        <v>3.4742970492152119</v>
      </c>
      <c r="BF48" s="18">
        <f t="shared" si="29"/>
        <v>62</v>
      </c>
      <c r="BG48" s="18">
        <v>0</v>
      </c>
      <c r="BH48" s="18">
        <f t="shared" si="30"/>
        <v>10839.806793551459</v>
      </c>
      <c r="BI48" s="18">
        <f t="shared" si="31"/>
        <v>-0.3474297049215212</v>
      </c>
      <c r="BJ48" s="18">
        <f t="shared" si="32"/>
        <v>21.540641705134316</v>
      </c>
      <c r="BK48" s="18">
        <f>(Design!$N$69-BJ48)/BI48</f>
        <v>53.796901762778838</v>
      </c>
      <c r="BL48" s="18">
        <v>0</v>
      </c>
      <c r="BM48" s="18">
        <v>0</v>
      </c>
      <c r="BN48" s="18">
        <f t="shared" si="33"/>
        <v>53.796901762778838</v>
      </c>
      <c r="BO48" s="18">
        <f t="shared" si="34"/>
        <v>53.796901762778838</v>
      </c>
      <c r="BP48" s="18">
        <f>Design!$N$69</f>
        <v>2.85</v>
      </c>
      <c r="BQ48" s="18">
        <f t="shared" si="35"/>
        <v>62</v>
      </c>
      <c r="BR48" s="18">
        <v>0</v>
      </c>
      <c r="BS48" s="18">
        <f t="shared" si="36"/>
        <v>5301.0000000000009</v>
      </c>
      <c r="BT48" s="19">
        <f t="shared" si="37"/>
        <v>5538.8067935514582</v>
      </c>
      <c r="BU48" s="68">
        <f t="shared" si="38"/>
        <v>52</v>
      </c>
      <c r="BV48" s="18">
        <f>'Ohio Intensities'!O48</f>
        <v>2.3733190893876048</v>
      </c>
      <c r="BW48" s="18">
        <f>Design!$I$24*BV48*Design!$I$23</f>
        <v>4.0821088337466831</v>
      </c>
      <c r="BX48" s="18">
        <v>0</v>
      </c>
      <c r="BY48" s="18">
        <v>0</v>
      </c>
      <c r="BZ48" s="18">
        <f>Design!$I$22</f>
        <v>10</v>
      </c>
      <c r="CA48" s="18">
        <f t="shared" si="39"/>
        <v>4.0821088337466831</v>
      </c>
      <c r="CB48" s="18">
        <f t="shared" si="40"/>
        <v>52</v>
      </c>
      <c r="CC48" s="18">
        <f t="shared" si="41"/>
        <v>4.0821088337466831</v>
      </c>
      <c r="CD48" s="18">
        <f t="shared" si="42"/>
        <v>62</v>
      </c>
      <c r="CE48" s="18">
        <v>0</v>
      </c>
      <c r="CF48" s="18">
        <f t="shared" si="43"/>
        <v>12736.179561289651</v>
      </c>
      <c r="CG48" s="18">
        <f t="shared" si="44"/>
        <v>-0.40821088337466832</v>
      </c>
      <c r="CH48" s="18">
        <f t="shared" si="45"/>
        <v>25.309074769229436</v>
      </c>
      <c r="CI48" s="18">
        <f>(Design!$N$70-CH48)/CG48</f>
        <v>55.018314513226279</v>
      </c>
      <c r="CJ48" s="18">
        <v>0</v>
      </c>
      <c r="CK48" s="18">
        <v>0</v>
      </c>
      <c r="CL48" s="18">
        <f t="shared" si="46"/>
        <v>55.018314513226279</v>
      </c>
      <c r="CM48" s="18">
        <f t="shared" si="47"/>
        <v>55.018314513226279</v>
      </c>
      <c r="CN48" s="18">
        <f>Design!$N$70</f>
        <v>2.85</v>
      </c>
      <c r="CO48" s="18">
        <f t="shared" si="48"/>
        <v>62</v>
      </c>
      <c r="CP48" s="18">
        <v>0</v>
      </c>
      <c r="CQ48" s="18">
        <f t="shared" si="49"/>
        <v>5301</v>
      </c>
      <c r="CR48" s="19">
        <f t="shared" si="50"/>
        <v>7435.1795612896512</v>
      </c>
      <c r="CS48" s="68">
        <f t="shared" si="51"/>
        <v>52</v>
      </c>
      <c r="CT48" s="18">
        <f>'Ohio Intensities'!S48</f>
        <v>2.613273923164817</v>
      </c>
      <c r="CU48" s="18">
        <f>Design!$I$24*CT48*Design!$I$23</f>
        <v>4.4948311478434881</v>
      </c>
      <c r="CV48" s="18">
        <v>0</v>
      </c>
      <c r="CW48" s="18">
        <v>0</v>
      </c>
      <c r="CX48" s="18">
        <f>Design!$I$22</f>
        <v>10</v>
      </c>
      <c r="CY48" s="18">
        <f t="shared" si="52"/>
        <v>4.4948311478434881</v>
      </c>
      <c r="CZ48" s="18">
        <f t="shared" si="53"/>
        <v>52</v>
      </c>
      <c r="DA48" s="18">
        <f t="shared" si="54"/>
        <v>4.4948311478434881</v>
      </c>
      <c r="DB48" s="18">
        <f t="shared" si="55"/>
        <v>62</v>
      </c>
      <c r="DC48" s="18">
        <v>0</v>
      </c>
      <c r="DD48" s="18">
        <f t="shared" si="56"/>
        <v>14023.873181271683</v>
      </c>
      <c r="DE48" s="18">
        <f t="shared" si="57"/>
        <v>-0.44948311478434883</v>
      </c>
      <c r="DF48" s="18">
        <f t="shared" si="58"/>
        <v>27.867953116629629</v>
      </c>
      <c r="DG48" s="18">
        <f>(Design!$N$71-DF48)/DE48</f>
        <v>55.659383620300481</v>
      </c>
      <c r="DH48" s="18">
        <v>0</v>
      </c>
      <c r="DI48" s="18">
        <v>0</v>
      </c>
      <c r="DJ48" s="18">
        <f t="shared" si="59"/>
        <v>55.659383620300481</v>
      </c>
      <c r="DK48" s="18">
        <f t="shared" si="60"/>
        <v>55.659383620300481</v>
      </c>
      <c r="DL48" s="18">
        <f>Design!$N$71</f>
        <v>2.85</v>
      </c>
      <c r="DM48" s="18">
        <f t="shared" si="61"/>
        <v>62</v>
      </c>
      <c r="DN48" s="18">
        <v>0</v>
      </c>
      <c r="DO48" s="18">
        <f t="shared" si="62"/>
        <v>5301.0000000000009</v>
      </c>
      <c r="DP48" s="19">
        <f t="shared" si="63"/>
        <v>8722.8731812716833</v>
      </c>
      <c r="DQ48" s="68">
        <f t="shared" si="64"/>
        <v>52</v>
      </c>
      <c r="DR48" s="18">
        <f>'Ohio Intensities'!W48</f>
        <v>2.93161613129688</v>
      </c>
      <c r="DS48" s="18">
        <f>Design!$I$24*DR48*Design!$I$23</f>
        <v>5.0423797458306368</v>
      </c>
      <c r="DT48" s="18">
        <v>0</v>
      </c>
      <c r="DU48" s="18">
        <v>0</v>
      </c>
      <c r="DV48" s="18">
        <f>Design!$I$22</f>
        <v>10</v>
      </c>
      <c r="DW48" s="18">
        <f t="shared" si="65"/>
        <v>5.0423797458306368</v>
      </c>
      <c r="DX48" s="18">
        <f t="shared" si="66"/>
        <v>52</v>
      </c>
      <c r="DY48" s="18">
        <f t="shared" si="67"/>
        <v>5.0423797458306368</v>
      </c>
      <c r="DZ48" s="18">
        <f t="shared" si="68"/>
        <v>62</v>
      </c>
      <c r="EA48" s="18">
        <v>0</v>
      </c>
      <c r="EB48" s="18">
        <f t="shared" si="69"/>
        <v>15732.224806991584</v>
      </c>
      <c r="EC48" s="18">
        <f t="shared" si="70"/>
        <v>-0.50423797458306363</v>
      </c>
      <c r="ED48" s="18">
        <f t="shared" si="71"/>
        <v>31.262754424149946</v>
      </c>
      <c r="EE48" s="18">
        <f>(Design!$N$72-ED48)/EC48</f>
        <v>56.347906854186135</v>
      </c>
      <c r="EF48" s="18">
        <v>0</v>
      </c>
      <c r="EG48" s="18">
        <v>0</v>
      </c>
      <c r="EH48" s="18">
        <f t="shared" si="72"/>
        <v>56.347906854186135</v>
      </c>
      <c r="EI48" s="18">
        <f t="shared" si="73"/>
        <v>56.347906854186135</v>
      </c>
      <c r="EJ48" s="18">
        <f>Design!$N$72</f>
        <v>2.85</v>
      </c>
      <c r="EK48" s="18">
        <f t="shared" si="74"/>
        <v>62</v>
      </c>
      <c r="EL48" s="18">
        <v>0</v>
      </c>
      <c r="EM48" s="18">
        <f t="shared" si="75"/>
        <v>5301</v>
      </c>
      <c r="EN48" s="19">
        <f t="shared" si="76"/>
        <v>10431.224806991584</v>
      </c>
      <c r="EO48" s="19">
        <f t="shared" si="77"/>
        <v>52</v>
      </c>
    </row>
    <row r="49" spans="1:145" x14ac:dyDescent="0.25">
      <c r="A49" s="68">
        <f t="shared" si="78"/>
        <v>53</v>
      </c>
      <c r="B49" s="18">
        <f>'Ohio Intensities'!C49</f>
        <v>1.3850298671539127</v>
      </c>
      <c r="C49" s="18">
        <f>Design!$I$24*B49*Design!$I$23</f>
        <v>2.3822513715047315</v>
      </c>
      <c r="D49" s="18">
        <v>0</v>
      </c>
      <c r="E49" s="18">
        <v>0</v>
      </c>
      <c r="F49" s="18">
        <f>Design!$I$22</f>
        <v>10</v>
      </c>
      <c r="G49" s="18">
        <f t="shared" si="0"/>
        <v>2.3822513715047315</v>
      </c>
      <c r="H49" s="18">
        <f t="shared" si="1"/>
        <v>53</v>
      </c>
      <c r="I49" s="18">
        <f t="shared" si="2"/>
        <v>2.3822513715047315</v>
      </c>
      <c r="J49" s="18">
        <f t="shared" si="3"/>
        <v>63</v>
      </c>
      <c r="K49" s="18">
        <v>0</v>
      </c>
      <c r="L49" s="18">
        <f t="shared" si="4"/>
        <v>7575.559361385046</v>
      </c>
      <c r="M49" s="18">
        <f t="shared" si="5"/>
        <v>-0.23822513715047317</v>
      </c>
      <c r="N49" s="18">
        <f t="shared" si="6"/>
        <v>15.008183640479809</v>
      </c>
      <c r="O49" s="18">
        <f>(Design!$N$67-N49)/M49</f>
        <v>54.394694848238736</v>
      </c>
      <c r="P49" s="18">
        <v>0</v>
      </c>
      <c r="Q49" s="18">
        <v>0</v>
      </c>
      <c r="R49" s="18">
        <f t="shared" si="7"/>
        <v>54.394694848238736</v>
      </c>
      <c r="S49" s="18">
        <f t="shared" si="8"/>
        <v>54.394694848238736</v>
      </c>
      <c r="T49" s="18">
        <f>Design!$N$67</f>
        <v>2.0499999999999998</v>
      </c>
      <c r="U49" s="18">
        <f t="shared" si="9"/>
        <v>63</v>
      </c>
      <c r="V49" s="18">
        <v>0</v>
      </c>
      <c r="W49" s="18">
        <f t="shared" si="10"/>
        <v>3874.4999999999991</v>
      </c>
      <c r="X49" s="19">
        <f t="shared" si="11"/>
        <v>3701.0593613850469</v>
      </c>
      <c r="Y49" s="68">
        <f t="shared" si="12"/>
        <v>53</v>
      </c>
      <c r="Z49" s="18">
        <f>'Ohio Intensities'!G49</f>
        <v>1.7230359681365612</v>
      </c>
      <c r="AA49" s="18">
        <f>Design!$I$24*Z49*Design!$I$23</f>
        <v>2.9636218651948871</v>
      </c>
      <c r="AB49" s="18">
        <v>0</v>
      </c>
      <c r="AC49" s="18">
        <v>0</v>
      </c>
      <c r="AD49" s="18">
        <f>Design!$I$22</f>
        <v>10</v>
      </c>
      <c r="AE49" s="18">
        <f t="shared" si="13"/>
        <v>2.9636218651948871</v>
      </c>
      <c r="AF49" s="18">
        <f t="shared" si="14"/>
        <v>53</v>
      </c>
      <c r="AG49" s="18">
        <f t="shared" si="15"/>
        <v>2.9636218651948871</v>
      </c>
      <c r="AH49" s="18">
        <f t="shared" si="16"/>
        <v>63</v>
      </c>
      <c r="AI49" s="18">
        <v>0</v>
      </c>
      <c r="AJ49" s="18">
        <f t="shared" si="17"/>
        <v>9424.3175313197426</v>
      </c>
      <c r="AK49" s="18">
        <f t="shared" si="18"/>
        <v>-0.2963621865194887</v>
      </c>
      <c r="AL49" s="18">
        <f t="shared" si="19"/>
        <v>18.670817750727789</v>
      </c>
      <c r="AM49" s="18">
        <f>(Design!$N$68-AL49)/AK49</f>
        <v>54.56437590989497</v>
      </c>
      <c r="AN49" s="18">
        <v>0</v>
      </c>
      <c r="AO49" s="18">
        <v>0</v>
      </c>
      <c r="AP49" s="18">
        <f t="shared" si="20"/>
        <v>54.56437590989497</v>
      </c>
      <c r="AQ49" s="18">
        <f t="shared" si="21"/>
        <v>54.56437590989497</v>
      </c>
      <c r="AR49" s="18">
        <f>Design!$N$68</f>
        <v>2.5</v>
      </c>
      <c r="AS49" s="18">
        <f t="shared" si="22"/>
        <v>63</v>
      </c>
      <c r="AT49" s="18">
        <v>0</v>
      </c>
      <c r="AU49" s="18">
        <f t="shared" si="23"/>
        <v>4725</v>
      </c>
      <c r="AV49" s="19">
        <f t="shared" si="24"/>
        <v>4699.3175313197426</v>
      </c>
      <c r="AW49" s="68">
        <f t="shared" si="25"/>
        <v>53</v>
      </c>
      <c r="AX49" s="18">
        <f>'Ohio Intensities'!K49</f>
        <v>1.9930931261402129</v>
      </c>
      <c r="AY49" s="18">
        <f>Design!$I$24*AX49*Design!$I$23</f>
        <v>3.4281201769611682</v>
      </c>
      <c r="AZ49" s="18">
        <v>0</v>
      </c>
      <c r="BA49" s="18">
        <v>0</v>
      </c>
      <c r="BB49" s="18">
        <f>Design!$I$22</f>
        <v>10</v>
      </c>
      <c r="BC49" s="18">
        <f t="shared" si="26"/>
        <v>3.4281201769611682</v>
      </c>
      <c r="BD49" s="18">
        <f t="shared" si="27"/>
        <v>53</v>
      </c>
      <c r="BE49" s="18">
        <f t="shared" si="28"/>
        <v>3.4281201769611682</v>
      </c>
      <c r="BF49" s="18">
        <f t="shared" si="29"/>
        <v>63</v>
      </c>
      <c r="BG49" s="18">
        <v>0</v>
      </c>
      <c r="BH49" s="18">
        <f t="shared" si="30"/>
        <v>10901.422162736517</v>
      </c>
      <c r="BI49" s="18">
        <f t="shared" si="31"/>
        <v>-0.3428120176961168</v>
      </c>
      <c r="BJ49" s="18">
        <f t="shared" si="32"/>
        <v>21.59715711485536</v>
      </c>
      <c r="BK49" s="18">
        <f>(Design!$N$69-BJ49)/BI49</f>
        <v>54.686405805859579</v>
      </c>
      <c r="BL49" s="18">
        <v>0</v>
      </c>
      <c r="BM49" s="18">
        <v>0</v>
      </c>
      <c r="BN49" s="18">
        <f t="shared" si="33"/>
        <v>54.686405805859579</v>
      </c>
      <c r="BO49" s="18">
        <f t="shared" si="34"/>
        <v>54.686405805859579</v>
      </c>
      <c r="BP49" s="18">
        <f>Design!$N$69</f>
        <v>2.85</v>
      </c>
      <c r="BQ49" s="18">
        <f t="shared" si="35"/>
        <v>63</v>
      </c>
      <c r="BR49" s="18">
        <v>0</v>
      </c>
      <c r="BS49" s="18">
        <f t="shared" si="36"/>
        <v>5386.5</v>
      </c>
      <c r="BT49" s="19">
        <f t="shared" si="37"/>
        <v>5514.9221627365168</v>
      </c>
      <c r="BU49" s="68">
        <f t="shared" si="38"/>
        <v>53</v>
      </c>
      <c r="BV49" s="18">
        <f>'Ohio Intensities'!O49</f>
        <v>2.342864785072666</v>
      </c>
      <c r="BW49" s="18">
        <f>Design!$I$24*BV49*Design!$I$23</f>
        <v>4.0297274303249884</v>
      </c>
      <c r="BX49" s="18">
        <v>0</v>
      </c>
      <c r="BY49" s="18">
        <v>0</v>
      </c>
      <c r="BZ49" s="18">
        <f>Design!$I$22</f>
        <v>10</v>
      </c>
      <c r="CA49" s="18">
        <f t="shared" si="39"/>
        <v>4.0297274303249884</v>
      </c>
      <c r="CB49" s="18">
        <f t="shared" si="40"/>
        <v>53</v>
      </c>
      <c r="CC49" s="18">
        <f t="shared" si="41"/>
        <v>4.0297274303249884</v>
      </c>
      <c r="CD49" s="18">
        <f t="shared" si="42"/>
        <v>63</v>
      </c>
      <c r="CE49" s="18">
        <v>0</v>
      </c>
      <c r="CF49" s="18">
        <f t="shared" si="43"/>
        <v>12814.533228433462</v>
      </c>
      <c r="CG49" s="18">
        <f t="shared" si="44"/>
        <v>-0.40297274303249886</v>
      </c>
      <c r="CH49" s="18">
        <f t="shared" si="45"/>
        <v>25.387282811047427</v>
      </c>
      <c r="CI49" s="18">
        <f>(Design!$N$70-CH49)/CG49</f>
        <v>55.927561356748747</v>
      </c>
      <c r="CJ49" s="18">
        <v>0</v>
      </c>
      <c r="CK49" s="18">
        <v>0</v>
      </c>
      <c r="CL49" s="18">
        <f t="shared" si="46"/>
        <v>55.927561356748747</v>
      </c>
      <c r="CM49" s="18">
        <f t="shared" si="47"/>
        <v>55.927561356748747</v>
      </c>
      <c r="CN49" s="18">
        <f>Design!$N$70</f>
        <v>2.85</v>
      </c>
      <c r="CO49" s="18">
        <f t="shared" si="48"/>
        <v>63</v>
      </c>
      <c r="CP49" s="18">
        <v>0</v>
      </c>
      <c r="CQ49" s="18">
        <f t="shared" si="49"/>
        <v>5386.5</v>
      </c>
      <c r="CR49" s="19">
        <f t="shared" si="50"/>
        <v>7428.0332284334618</v>
      </c>
      <c r="CS49" s="68">
        <f t="shared" si="51"/>
        <v>53</v>
      </c>
      <c r="CT49" s="18">
        <f>'Ohio Intensities'!S49</f>
        <v>2.5808209483678253</v>
      </c>
      <c r="CU49" s="18">
        <f>Design!$I$24*CT49*Design!$I$23</f>
        <v>4.4390120311926626</v>
      </c>
      <c r="CV49" s="18">
        <v>0</v>
      </c>
      <c r="CW49" s="18">
        <v>0</v>
      </c>
      <c r="CX49" s="18">
        <f>Design!$I$22</f>
        <v>10</v>
      </c>
      <c r="CY49" s="18">
        <f t="shared" si="52"/>
        <v>4.4390120311926626</v>
      </c>
      <c r="CZ49" s="18">
        <f t="shared" si="53"/>
        <v>53</v>
      </c>
      <c r="DA49" s="18">
        <f t="shared" si="54"/>
        <v>4.4390120311926626</v>
      </c>
      <c r="DB49" s="18">
        <f t="shared" si="55"/>
        <v>63</v>
      </c>
      <c r="DC49" s="18">
        <v>0</v>
      </c>
      <c r="DD49" s="18">
        <f t="shared" si="56"/>
        <v>14116.058259192667</v>
      </c>
      <c r="DE49" s="18">
        <f t="shared" si="57"/>
        <v>-0.44390120311926629</v>
      </c>
      <c r="DF49" s="18">
        <f t="shared" si="58"/>
        <v>27.965775796513775</v>
      </c>
      <c r="DG49" s="18">
        <f>(Design!$N$71-DF49)/DE49</f>
        <v>56.579652454255069</v>
      </c>
      <c r="DH49" s="18">
        <v>0</v>
      </c>
      <c r="DI49" s="18">
        <v>0</v>
      </c>
      <c r="DJ49" s="18">
        <f t="shared" si="59"/>
        <v>56.579652454255069</v>
      </c>
      <c r="DK49" s="18">
        <f t="shared" si="60"/>
        <v>56.579652454255069</v>
      </c>
      <c r="DL49" s="18">
        <f>Design!$N$71</f>
        <v>2.85</v>
      </c>
      <c r="DM49" s="18">
        <f t="shared" si="61"/>
        <v>63</v>
      </c>
      <c r="DN49" s="18">
        <v>0</v>
      </c>
      <c r="DO49" s="18">
        <f t="shared" si="62"/>
        <v>5386.5</v>
      </c>
      <c r="DP49" s="19">
        <f t="shared" si="63"/>
        <v>8729.5582591926668</v>
      </c>
      <c r="DQ49" s="68">
        <f t="shared" si="64"/>
        <v>53</v>
      </c>
      <c r="DR49" s="18">
        <f>'Ohio Intensities'!W49</f>
        <v>2.8958974418451362</v>
      </c>
      <c r="DS49" s="18">
        <f>Design!$I$24*DR49*Design!$I$23</f>
        <v>4.9809435999736378</v>
      </c>
      <c r="DT49" s="18">
        <v>0</v>
      </c>
      <c r="DU49" s="18">
        <v>0</v>
      </c>
      <c r="DV49" s="18">
        <f>Design!$I$22</f>
        <v>10</v>
      </c>
      <c r="DW49" s="18">
        <f t="shared" si="65"/>
        <v>4.9809435999736378</v>
      </c>
      <c r="DX49" s="18">
        <f t="shared" si="66"/>
        <v>53</v>
      </c>
      <c r="DY49" s="18">
        <f t="shared" si="67"/>
        <v>4.9809435999736378</v>
      </c>
      <c r="DZ49" s="18">
        <f t="shared" si="68"/>
        <v>63</v>
      </c>
      <c r="EA49" s="18">
        <v>0</v>
      </c>
      <c r="EB49" s="18">
        <f t="shared" si="69"/>
        <v>15839.400647916167</v>
      </c>
      <c r="EC49" s="18">
        <f t="shared" si="70"/>
        <v>-0.49809435999736379</v>
      </c>
      <c r="ED49" s="18">
        <f t="shared" si="71"/>
        <v>31.379944679833919</v>
      </c>
      <c r="EE49" s="18">
        <f>(Design!$N$72-ED49)/EC49</f>
        <v>57.278192589823576</v>
      </c>
      <c r="EF49" s="18">
        <v>0</v>
      </c>
      <c r="EG49" s="18">
        <v>0</v>
      </c>
      <c r="EH49" s="18">
        <f t="shared" si="72"/>
        <v>57.278192589823576</v>
      </c>
      <c r="EI49" s="18">
        <f t="shared" si="73"/>
        <v>57.278192589823576</v>
      </c>
      <c r="EJ49" s="18">
        <f>Design!$N$72</f>
        <v>2.85</v>
      </c>
      <c r="EK49" s="18">
        <f t="shared" si="74"/>
        <v>63</v>
      </c>
      <c r="EL49" s="18">
        <v>0</v>
      </c>
      <c r="EM49" s="18">
        <f t="shared" si="75"/>
        <v>5386.5</v>
      </c>
      <c r="EN49" s="19">
        <f t="shared" si="76"/>
        <v>10452.900647916167</v>
      </c>
      <c r="EO49" s="19">
        <f t="shared" si="77"/>
        <v>53</v>
      </c>
    </row>
    <row r="50" spans="1:145" x14ac:dyDescent="0.25">
      <c r="A50" s="68">
        <f t="shared" si="78"/>
        <v>54</v>
      </c>
      <c r="B50" s="18">
        <f>'Ohio Intensities'!C50</f>
        <v>1.3661238332034638</v>
      </c>
      <c r="C50" s="18">
        <f>Design!$I$24*B50*Design!$I$23</f>
        <v>2.3497329931099591</v>
      </c>
      <c r="D50" s="18">
        <v>0</v>
      </c>
      <c r="E50" s="18">
        <v>0</v>
      </c>
      <c r="F50" s="18">
        <f>Design!$I$22</f>
        <v>10</v>
      </c>
      <c r="G50" s="18">
        <f t="shared" si="0"/>
        <v>2.3497329931099591</v>
      </c>
      <c r="H50" s="18">
        <f t="shared" si="1"/>
        <v>54</v>
      </c>
      <c r="I50" s="18">
        <f t="shared" si="2"/>
        <v>2.3497329931099591</v>
      </c>
      <c r="J50" s="18">
        <f t="shared" si="3"/>
        <v>64</v>
      </c>
      <c r="K50" s="18">
        <v>0</v>
      </c>
      <c r="L50" s="18">
        <f t="shared" si="4"/>
        <v>7613.1348976762665</v>
      </c>
      <c r="M50" s="18">
        <f t="shared" si="5"/>
        <v>-0.23497329931099592</v>
      </c>
      <c r="N50" s="18">
        <f t="shared" si="6"/>
        <v>15.038291155903739</v>
      </c>
      <c r="O50" s="18">
        <f>(Design!$N$67-N50)/M50</f>
        <v>55.275604479270008</v>
      </c>
      <c r="P50" s="18">
        <v>0</v>
      </c>
      <c r="Q50" s="18">
        <v>0</v>
      </c>
      <c r="R50" s="18">
        <f t="shared" si="7"/>
        <v>55.275604479270008</v>
      </c>
      <c r="S50" s="18">
        <f t="shared" si="8"/>
        <v>55.275604479270008</v>
      </c>
      <c r="T50" s="18">
        <f>Design!$N$67</f>
        <v>2.0499999999999998</v>
      </c>
      <c r="U50" s="18">
        <f t="shared" si="9"/>
        <v>64</v>
      </c>
      <c r="V50" s="18">
        <v>0</v>
      </c>
      <c r="W50" s="18">
        <f t="shared" si="10"/>
        <v>3935.9999999999995</v>
      </c>
      <c r="X50" s="19">
        <f t="shared" si="11"/>
        <v>3677.134897676267</v>
      </c>
      <c r="Y50" s="68">
        <f t="shared" si="12"/>
        <v>54</v>
      </c>
      <c r="Z50" s="18">
        <f>'Ohio Intensities'!G50</f>
        <v>1.7000902023560438</v>
      </c>
      <c r="AA50" s="18">
        <f>Design!$I$24*Z50*Design!$I$23</f>
        <v>2.9241551480523973</v>
      </c>
      <c r="AB50" s="18">
        <v>0</v>
      </c>
      <c r="AC50" s="18">
        <v>0</v>
      </c>
      <c r="AD50" s="18">
        <f>Design!$I$22</f>
        <v>10</v>
      </c>
      <c r="AE50" s="18">
        <f t="shared" si="13"/>
        <v>2.9241551480523973</v>
      </c>
      <c r="AF50" s="18">
        <f t="shared" si="14"/>
        <v>54</v>
      </c>
      <c r="AG50" s="18">
        <f t="shared" si="15"/>
        <v>2.9241551480523973</v>
      </c>
      <c r="AH50" s="18">
        <f t="shared" si="16"/>
        <v>64</v>
      </c>
      <c r="AI50" s="18">
        <v>0</v>
      </c>
      <c r="AJ50" s="18">
        <f t="shared" si="17"/>
        <v>9474.2626796897675</v>
      </c>
      <c r="AK50" s="18">
        <f t="shared" si="18"/>
        <v>-0.29241551480523975</v>
      </c>
      <c r="AL50" s="18">
        <f t="shared" si="19"/>
        <v>18.714592947535344</v>
      </c>
      <c r="AM50" s="18">
        <f>(Design!$N$68-AL50)/AK50</f>
        <v>55.450522036544136</v>
      </c>
      <c r="AN50" s="18">
        <v>0</v>
      </c>
      <c r="AO50" s="18">
        <v>0</v>
      </c>
      <c r="AP50" s="18">
        <f t="shared" si="20"/>
        <v>55.450522036544136</v>
      </c>
      <c r="AQ50" s="18">
        <f t="shared" si="21"/>
        <v>55.450522036544136</v>
      </c>
      <c r="AR50" s="18">
        <f>Design!$N$68</f>
        <v>2.5</v>
      </c>
      <c r="AS50" s="18">
        <f t="shared" si="22"/>
        <v>64</v>
      </c>
      <c r="AT50" s="18">
        <v>0</v>
      </c>
      <c r="AU50" s="18">
        <f t="shared" si="23"/>
        <v>4800</v>
      </c>
      <c r="AV50" s="19">
        <f t="shared" si="24"/>
        <v>4674.2626796897675</v>
      </c>
      <c r="AW50" s="68">
        <f t="shared" si="25"/>
        <v>54</v>
      </c>
      <c r="AX50" s="18">
        <f>'Ohio Intensities'!K50</f>
        <v>1.9670047186350048</v>
      </c>
      <c r="AY50" s="18">
        <f>Design!$I$24*AX50*Design!$I$23</f>
        <v>3.3832481160522105</v>
      </c>
      <c r="AZ50" s="18">
        <v>0</v>
      </c>
      <c r="BA50" s="18">
        <v>0</v>
      </c>
      <c r="BB50" s="18">
        <f>Design!$I$22</f>
        <v>10</v>
      </c>
      <c r="BC50" s="18">
        <f t="shared" si="26"/>
        <v>3.3832481160522105</v>
      </c>
      <c r="BD50" s="18">
        <f t="shared" si="27"/>
        <v>54</v>
      </c>
      <c r="BE50" s="18">
        <f t="shared" si="28"/>
        <v>3.3832481160522105</v>
      </c>
      <c r="BF50" s="18">
        <f t="shared" si="29"/>
        <v>64</v>
      </c>
      <c r="BG50" s="18">
        <v>0</v>
      </c>
      <c r="BH50" s="18">
        <f t="shared" si="30"/>
        <v>10961.723896009162</v>
      </c>
      <c r="BI50" s="18">
        <f t="shared" si="31"/>
        <v>-0.33832481160522104</v>
      </c>
      <c r="BJ50" s="18">
        <f t="shared" si="32"/>
        <v>21.652787942734147</v>
      </c>
      <c r="BK50" s="18">
        <f>(Design!$N$69-BJ50)/BI50</f>
        <v>55.576142504955968</v>
      </c>
      <c r="BL50" s="18">
        <v>0</v>
      </c>
      <c r="BM50" s="18">
        <v>0</v>
      </c>
      <c r="BN50" s="18">
        <f t="shared" si="33"/>
        <v>55.576142504955968</v>
      </c>
      <c r="BO50" s="18">
        <f t="shared" si="34"/>
        <v>55.576142504955968</v>
      </c>
      <c r="BP50" s="18">
        <f>Design!$N$69</f>
        <v>2.85</v>
      </c>
      <c r="BQ50" s="18">
        <f t="shared" si="35"/>
        <v>64</v>
      </c>
      <c r="BR50" s="18">
        <v>0</v>
      </c>
      <c r="BS50" s="18">
        <f t="shared" si="36"/>
        <v>5472</v>
      </c>
      <c r="BT50" s="19">
        <f t="shared" si="37"/>
        <v>5489.7238960091618</v>
      </c>
      <c r="BU50" s="68">
        <f t="shared" si="38"/>
        <v>54</v>
      </c>
      <c r="BV50" s="18">
        <f>'Ohio Intensities'!O50</f>
        <v>2.3132573590586945</v>
      </c>
      <c r="BW50" s="18">
        <f>Design!$I$24*BV50*Design!$I$23</f>
        <v>3.9788026575809567</v>
      </c>
      <c r="BX50" s="18">
        <v>0</v>
      </c>
      <c r="BY50" s="18">
        <v>0</v>
      </c>
      <c r="BZ50" s="18">
        <f>Design!$I$22</f>
        <v>10</v>
      </c>
      <c r="CA50" s="18">
        <f t="shared" si="39"/>
        <v>3.9788026575809567</v>
      </c>
      <c r="CB50" s="18">
        <f t="shared" si="40"/>
        <v>54</v>
      </c>
      <c r="CC50" s="18">
        <f t="shared" si="41"/>
        <v>3.9788026575809567</v>
      </c>
      <c r="CD50" s="18">
        <f t="shared" si="42"/>
        <v>64</v>
      </c>
      <c r="CE50" s="18">
        <v>0</v>
      </c>
      <c r="CF50" s="18">
        <f t="shared" si="43"/>
        <v>12891.320610562299</v>
      </c>
      <c r="CG50" s="18">
        <f t="shared" si="44"/>
        <v>-0.39788026575809565</v>
      </c>
      <c r="CH50" s="18">
        <f t="shared" si="45"/>
        <v>25.464337008518122</v>
      </c>
      <c r="CI50" s="18">
        <f>(Design!$N$70-CH50)/CG50</f>
        <v>56.837041076742537</v>
      </c>
      <c r="CJ50" s="18">
        <v>0</v>
      </c>
      <c r="CK50" s="18">
        <v>0</v>
      </c>
      <c r="CL50" s="18">
        <f t="shared" si="46"/>
        <v>56.837041076742537</v>
      </c>
      <c r="CM50" s="18">
        <f t="shared" si="47"/>
        <v>56.837041076742537</v>
      </c>
      <c r="CN50" s="18">
        <f>Design!$N$70</f>
        <v>2.85</v>
      </c>
      <c r="CO50" s="18">
        <f t="shared" si="48"/>
        <v>64</v>
      </c>
      <c r="CP50" s="18">
        <v>0</v>
      </c>
      <c r="CQ50" s="18">
        <f t="shared" si="49"/>
        <v>5471.9999999999991</v>
      </c>
      <c r="CR50" s="19">
        <f t="shared" si="50"/>
        <v>7419.3206105623003</v>
      </c>
      <c r="CS50" s="68">
        <f t="shared" si="51"/>
        <v>54</v>
      </c>
      <c r="CT50" s="18">
        <f>'Ohio Intensities'!S50</f>
        <v>2.5492726382232944</v>
      </c>
      <c r="CU50" s="18">
        <f>Design!$I$24*CT50*Design!$I$23</f>
        <v>4.3847489377440692</v>
      </c>
      <c r="CV50" s="18">
        <v>0</v>
      </c>
      <c r="CW50" s="18">
        <v>0</v>
      </c>
      <c r="CX50" s="18">
        <f>Design!$I$22</f>
        <v>10</v>
      </c>
      <c r="CY50" s="18">
        <f t="shared" si="52"/>
        <v>4.3847489377440692</v>
      </c>
      <c r="CZ50" s="18">
        <f t="shared" si="53"/>
        <v>54</v>
      </c>
      <c r="DA50" s="18">
        <f t="shared" si="54"/>
        <v>4.3847489377440692</v>
      </c>
      <c r="DB50" s="18">
        <f t="shared" si="55"/>
        <v>64</v>
      </c>
      <c r="DC50" s="18">
        <v>0</v>
      </c>
      <c r="DD50" s="18">
        <f t="shared" si="56"/>
        <v>14206.586558290785</v>
      </c>
      <c r="DE50" s="18">
        <f t="shared" si="57"/>
        <v>-0.4384748937744069</v>
      </c>
      <c r="DF50" s="18">
        <f t="shared" si="58"/>
        <v>28.062393201562045</v>
      </c>
      <c r="DG50" s="18">
        <f>(Design!$N$71-DF50)/DE50</f>
        <v>57.500197980625295</v>
      </c>
      <c r="DH50" s="18">
        <v>0</v>
      </c>
      <c r="DI50" s="18">
        <v>0</v>
      </c>
      <c r="DJ50" s="18">
        <f t="shared" si="59"/>
        <v>57.500197980625295</v>
      </c>
      <c r="DK50" s="18">
        <f t="shared" si="60"/>
        <v>57.500197980625295</v>
      </c>
      <c r="DL50" s="18">
        <f>Design!$N$71</f>
        <v>2.85</v>
      </c>
      <c r="DM50" s="18">
        <f t="shared" si="61"/>
        <v>64</v>
      </c>
      <c r="DN50" s="18">
        <v>0</v>
      </c>
      <c r="DO50" s="18">
        <f t="shared" si="62"/>
        <v>5472</v>
      </c>
      <c r="DP50" s="19">
        <f t="shared" si="63"/>
        <v>8734.5865582907845</v>
      </c>
      <c r="DQ50" s="68">
        <f t="shared" si="64"/>
        <v>54</v>
      </c>
      <c r="DR50" s="18">
        <f>'Ohio Intensities'!W50</f>
        <v>2.8611393738245994</v>
      </c>
      <c r="DS50" s="18">
        <f>Design!$I$24*DR50*Design!$I$23</f>
        <v>4.9211597229783139</v>
      </c>
      <c r="DT50" s="18">
        <v>0</v>
      </c>
      <c r="DU50" s="18">
        <v>0</v>
      </c>
      <c r="DV50" s="18">
        <f>Design!$I$22</f>
        <v>10</v>
      </c>
      <c r="DW50" s="18">
        <f t="shared" si="65"/>
        <v>4.9211597229783139</v>
      </c>
      <c r="DX50" s="18">
        <f t="shared" si="66"/>
        <v>54</v>
      </c>
      <c r="DY50" s="18">
        <f t="shared" si="67"/>
        <v>4.9211597229783139</v>
      </c>
      <c r="DZ50" s="18">
        <f t="shared" si="68"/>
        <v>64</v>
      </c>
      <c r="EA50" s="18">
        <v>0</v>
      </c>
      <c r="EB50" s="18">
        <f t="shared" si="69"/>
        <v>15944.557502449738</v>
      </c>
      <c r="EC50" s="18">
        <f t="shared" si="70"/>
        <v>-0.49211597229783138</v>
      </c>
      <c r="ED50" s="18">
        <f t="shared" si="71"/>
        <v>31.495422227061209</v>
      </c>
      <c r="EE50" s="18">
        <f>(Design!$N$72-ED50)/EC50</f>
        <v>58.208682179746106</v>
      </c>
      <c r="EF50" s="18">
        <v>0</v>
      </c>
      <c r="EG50" s="18">
        <v>0</v>
      </c>
      <c r="EH50" s="18">
        <f t="shared" si="72"/>
        <v>58.208682179746106</v>
      </c>
      <c r="EI50" s="18">
        <f t="shared" si="73"/>
        <v>58.208682179746106</v>
      </c>
      <c r="EJ50" s="18">
        <f>Design!$N$72</f>
        <v>2.85</v>
      </c>
      <c r="EK50" s="18">
        <f t="shared" si="74"/>
        <v>64</v>
      </c>
      <c r="EL50" s="18">
        <v>0</v>
      </c>
      <c r="EM50" s="18">
        <f t="shared" si="75"/>
        <v>5472</v>
      </c>
      <c r="EN50" s="19">
        <f t="shared" si="76"/>
        <v>10472.557502449738</v>
      </c>
      <c r="EO50" s="19">
        <f t="shared" si="77"/>
        <v>54</v>
      </c>
    </row>
    <row r="51" spans="1:145" x14ac:dyDescent="0.25">
      <c r="A51" s="68">
        <f t="shared" si="78"/>
        <v>55</v>
      </c>
      <c r="B51" s="18">
        <f>'Ohio Intensities'!C51</f>
        <v>1.3477675706463592</v>
      </c>
      <c r="C51" s="18">
        <f>Design!$I$24*B51*Design!$I$23</f>
        <v>2.3181602215117394</v>
      </c>
      <c r="D51" s="18">
        <v>0</v>
      </c>
      <c r="E51" s="18">
        <v>0</v>
      </c>
      <c r="F51" s="18">
        <f>Design!$I$22</f>
        <v>10</v>
      </c>
      <c r="G51" s="18">
        <f t="shared" si="0"/>
        <v>2.3181602215117394</v>
      </c>
      <c r="H51" s="18">
        <f t="shared" si="1"/>
        <v>55</v>
      </c>
      <c r="I51" s="18">
        <f t="shared" si="2"/>
        <v>2.3181602215117394</v>
      </c>
      <c r="J51" s="18">
        <f t="shared" si="3"/>
        <v>65</v>
      </c>
      <c r="K51" s="18">
        <v>0</v>
      </c>
      <c r="L51" s="18">
        <f t="shared" si="4"/>
        <v>7649.9287309887386</v>
      </c>
      <c r="M51" s="18">
        <f t="shared" si="5"/>
        <v>-0.23181602215117394</v>
      </c>
      <c r="N51" s="18">
        <f t="shared" si="6"/>
        <v>15.068041439826306</v>
      </c>
      <c r="O51" s="18">
        <f>(Design!$N$67-N51)/M51</f>
        <v>56.156780359801289</v>
      </c>
      <c r="P51" s="18">
        <v>0</v>
      </c>
      <c r="Q51" s="18">
        <v>0</v>
      </c>
      <c r="R51" s="18">
        <f t="shared" si="7"/>
        <v>56.156780359801289</v>
      </c>
      <c r="S51" s="18">
        <f t="shared" si="8"/>
        <v>56.156780359801289</v>
      </c>
      <c r="T51" s="18">
        <f>Design!$N$67</f>
        <v>2.0499999999999998</v>
      </c>
      <c r="U51" s="18">
        <f t="shared" si="9"/>
        <v>65</v>
      </c>
      <c r="V51" s="18">
        <v>0</v>
      </c>
      <c r="W51" s="18">
        <f t="shared" si="10"/>
        <v>3997.4999999999991</v>
      </c>
      <c r="X51" s="19">
        <f t="shared" si="11"/>
        <v>3652.4287309887395</v>
      </c>
      <c r="Y51" s="68">
        <f t="shared" si="12"/>
        <v>55</v>
      </c>
      <c r="Z51" s="18">
        <f>'Ohio Intensities'!G51</f>
        <v>1.6777960371579119</v>
      </c>
      <c r="AA51" s="18">
        <f>Design!$I$24*Z51*Design!$I$23</f>
        <v>2.8858091839116105</v>
      </c>
      <c r="AB51" s="18">
        <v>0</v>
      </c>
      <c r="AC51" s="18">
        <v>0</v>
      </c>
      <c r="AD51" s="18">
        <f>Design!$I$22</f>
        <v>10</v>
      </c>
      <c r="AE51" s="18">
        <f t="shared" si="13"/>
        <v>2.8858091839116105</v>
      </c>
      <c r="AF51" s="18">
        <f t="shared" si="14"/>
        <v>55</v>
      </c>
      <c r="AG51" s="18">
        <f t="shared" si="15"/>
        <v>2.8858091839116105</v>
      </c>
      <c r="AH51" s="18">
        <f t="shared" si="16"/>
        <v>65</v>
      </c>
      <c r="AI51" s="18">
        <v>0</v>
      </c>
      <c r="AJ51" s="18">
        <f t="shared" si="17"/>
        <v>9523.170306908316</v>
      </c>
      <c r="AK51" s="18">
        <f t="shared" si="18"/>
        <v>-0.28858091839116107</v>
      </c>
      <c r="AL51" s="18">
        <f t="shared" si="19"/>
        <v>18.75775969542547</v>
      </c>
      <c r="AM51" s="18">
        <f>(Design!$N$68-AL51)/AK51</f>
        <v>56.336918553251884</v>
      </c>
      <c r="AN51" s="18">
        <v>0</v>
      </c>
      <c r="AO51" s="18">
        <v>0</v>
      </c>
      <c r="AP51" s="18">
        <f t="shared" si="20"/>
        <v>56.336918553251884</v>
      </c>
      <c r="AQ51" s="18">
        <f t="shared" si="21"/>
        <v>56.336918553251884</v>
      </c>
      <c r="AR51" s="18">
        <f>Design!$N$68</f>
        <v>2.5</v>
      </c>
      <c r="AS51" s="18">
        <f t="shared" si="22"/>
        <v>65</v>
      </c>
      <c r="AT51" s="18">
        <v>0</v>
      </c>
      <c r="AU51" s="18">
        <f t="shared" si="23"/>
        <v>4875</v>
      </c>
      <c r="AV51" s="19">
        <f t="shared" si="24"/>
        <v>4648.170306908316</v>
      </c>
      <c r="AW51" s="68">
        <f t="shared" si="25"/>
        <v>55</v>
      </c>
      <c r="AX51" s="18">
        <f>'Ohio Intensities'!K51</f>
        <v>1.9416424723966799</v>
      </c>
      <c r="AY51" s="18">
        <f>Design!$I$24*AX51*Design!$I$23</f>
        <v>3.3396250525222912</v>
      </c>
      <c r="AZ51" s="18">
        <v>0</v>
      </c>
      <c r="BA51" s="18">
        <v>0</v>
      </c>
      <c r="BB51" s="18">
        <f>Design!$I$22</f>
        <v>10</v>
      </c>
      <c r="BC51" s="18">
        <f t="shared" si="26"/>
        <v>3.3396250525222912</v>
      </c>
      <c r="BD51" s="18">
        <f t="shared" si="27"/>
        <v>55</v>
      </c>
      <c r="BE51" s="18">
        <f t="shared" si="28"/>
        <v>3.3396250525222912</v>
      </c>
      <c r="BF51" s="18">
        <f t="shared" si="29"/>
        <v>65</v>
      </c>
      <c r="BG51" s="18">
        <v>0</v>
      </c>
      <c r="BH51" s="18">
        <f t="shared" si="30"/>
        <v>11020.762673323561</v>
      </c>
      <c r="BI51" s="18">
        <f t="shared" si="31"/>
        <v>-0.33396250525222915</v>
      </c>
      <c r="BJ51" s="18">
        <f t="shared" si="32"/>
        <v>21.707562841394893</v>
      </c>
      <c r="BK51" s="18">
        <f>(Design!$N$69-BJ51)/BI51</f>
        <v>56.46610785588787</v>
      </c>
      <c r="BL51" s="18">
        <v>0</v>
      </c>
      <c r="BM51" s="18">
        <v>0</v>
      </c>
      <c r="BN51" s="18">
        <f t="shared" si="33"/>
        <v>56.46610785588787</v>
      </c>
      <c r="BO51" s="18">
        <f t="shared" si="34"/>
        <v>56.46610785588787</v>
      </c>
      <c r="BP51" s="18">
        <f>Design!$N$69</f>
        <v>2.85</v>
      </c>
      <c r="BQ51" s="18">
        <f t="shared" si="35"/>
        <v>65</v>
      </c>
      <c r="BR51" s="18">
        <v>0</v>
      </c>
      <c r="BS51" s="18">
        <f t="shared" si="36"/>
        <v>5557.5</v>
      </c>
      <c r="BT51" s="19">
        <f t="shared" si="37"/>
        <v>5463.2626733235611</v>
      </c>
      <c r="BU51" s="68">
        <f t="shared" si="38"/>
        <v>55</v>
      </c>
      <c r="BV51" s="18">
        <f>'Ohio Intensities'!O51</f>
        <v>2.2844609571777181</v>
      </c>
      <c r="BW51" s="18">
        <f>Design!$I$24*BV51*Design!$I$23</f>
        <v>3.9292728463456776</v>
      </c>
      <c r="BX51" s="18">
        <v>0</v>
      </c>
      <c r="BY51" s="18">
        <v>0</v>
      </c>
      <c r="BZ51" s="18">
        <f>Design!$I$22</f>
        <v>10</v>
      </c>
      <c r="CA51" s="18">
        <f t="shared" si="39"/>
        <v>3.9292728463456776</v>
      </c>
      <c r="CB51" s="18">
        <f t="shared" si="40"/>
        <v>55</v>
      </c>
      <c r="CC51" s="18">
        <f t="shared" si="41"/>
        <v>3.9292728463456776</v>
      </c>
      <c r="CD51" s="18">
        <f t="shared" si="42"/>
        <v>65</v>
      </c>
      <c r="CE51" s="18">
        <v>0</v>
      </c>
      <c r="CF51" s="18">
        <f t="shared" si="43"/>
        <v>12966.600392940738</v>
      </c>
      <c r="CG51" s="18">
        <f t="shared" si="44"/>
        <v>-0.39292728463456777</v>
      </c>
      <c r="CH51" s="18">
        <f t="shared" si="45"/>
        <v>25.540273501246908</v>
      </c>
      <c r="CI51" s="18">
        <f>(Design!$N$70-CH51)/CG51</f>
        <v>57.746749560416582</v>
      </c>
      <c r="CJ51" s="18">
        <v>0</v>
      </c>
      <c r="CK51" s="18">
        <v>0</v>
      </c>
      <c r="CL51" s="18">
        <f t="shared" si="46"/>
        <v>57.746749560416582</v>
      </c>
      <c r="CM51" s="18">
        <f t="shared" si="47"/>
        <v>57.746749560416582</v>
      </c>
      <c r="CN51" s="18">
        <f>Design!$N$70</f>
        <v>2.85</v>
      </c>
      <c r="CO51" s="18">
        <f t="shared" si="48"/>
        <v>65</v>
      </c>
      <c r="CP51" s="18">
        <v>0</v>
      </c>
      <c r="CQ51" s="18">
        <f t="shared" si="49"/>
        <v>5557.5000000000009</v>
      </c>
      <c r="CR51" s="19">
        <f t="shared" si="50"/>
        <v>7409.100392940737</v>
      </c>
      <c r="CS51" s="68">
        <f t="shared" si="51"/>
        <v>55</v>
      </c>
      <c r="CT51" s="18">
        <f>'Ohio Intensities'!S51</f>
        <v>2.5185902210383277</v>
      </c>
      <c r="CU51" s="18">
        <f>Design!$I$24*CT51*Design!$I$23</f>
        <v>4.3319751801859265</v>
      </c>
      <c r="CV51" s="18">
        <v>0</v>
      </c>
      <c r="CW51" s="18">
        <v>0</v>
      </c>
      <c r="CX51" s="18">
        <f>Design!$I$22</f>
        <v>10</v>
      </c>
      <c r="CY51" s="18">
        <f t="shared" si="52"/>
        <v>4.3319751801859265</v>
      </c>
      <c r="CZ51" s="18">
        <f t="shared" si="53"/>
        <v>55</v>
      </c>
      <c r="DA51" s="18">
        <f t="shared" si="54"/>
        <v>4.3319751801859265</v>
      </c>
      <c r="DB51" s="18">
        <f t="shared" si="55"/>
        <v>65</v>
      </c>
      <c r="DC51" s="18">
        <v>0</v>
      </c>
      <c r="DD51" s="18">
        <f t="shared" si="56"/>
        <v>14295.518094613559</v>
      </c>
      <c r="DE51" s="18">
        <f t="shared" si="57"/>
        <v>-0.43319751801859263</v>
      </c>
      <c r="DF51" s="18">
        <f t="shared" si="58"/>
        <v>28.157838671208523</v>
      </c>
      <c r="DG51" s="18">
        <f>(Design!$N$71-DF51)/DE51</f>
        <v>58.421014937861031</v>
      </c>
      <c r="DH51" s="18">
        <v>0</v>
      </c>
      <c r="DI51" s="18">
        <v>0</v>
      </c>
      <c r="DJ51" s="18">
        <f t="shared" si="59"/>
        <v>58.421014937861031</v>
      </c>
      <c r="DK51" s="18">
        <f t="shared" si="60"/>
        <v>58.421014937861031</v>
      </c>
      <c r="DL51" s="18">
        <f>Design!$N$71</f>
        <v>2.85</v>
      </c>
      <c r="DM51" s="18">
        <f t="shared" si="61"/>
        <v>65</v>
      </c>
      <c r="DN51" s="18">
        <v>0</v>
      </c>
      <c r="DO51" s="18">
        <f t="shared" si="62"/>
        <v>5557.5</v>
      </c>
      <c r="DP51" s="19">
        <f t="shared" si="63"/>
        <v>8738.0180946135588</v>
      </c>
      <c r="DQ51" s="68">
        <f t="shared" si="64"/>
        <v>55</v>
      </c>
      <c r="DR51" s="18">
        <f>'Ohio Intensities'!W51</f>
        <v>2.827302375928646</v>
      </c>
      <c r="DS51" s="18">
        <f>Design!$I$24*DR51*Design!$I$23</f>
        <v>4.8629600865972744</v>
      </c>
      <c r="DT51" s="18">
        <v>0</v>
      </c>
      <c r="DU51" s="18">
        <v>0</v>
      </c>
      <c r="DV51" s="18">
        <f>Design!$I$22</f>
        <v>10</v>
      </c>
      <c r="DW51" s="18">
        <f t="shared" si="65"/>
        <v>4.8629600865972744</v>
      </c>
      <c r="DX51" s="18">
        <f t="shared" si="66"/>
        <v>55</v>
      </c>
      <c r="DY51" s="18">
        <f t="shared" si="67"/>
        <v>4.8629600865972744</v>
      </c>
      <c r="DZ51" s="18">
        <f t="shared" si="68"/>
        <v>65</v>
      </c>
      <c r="EA51" s="18">
        <v>0</v>
      </c>
      <c r="EB51" s="18">
        <f t="shared" si="69"/>
        <v>16047.768285771002</v>
      </c>
      <c r="EC51" s="18">
        <f t="shared" si="70"/>
        <v>-0.48629600865972744</v>
      </c>
      <c r="ED51" s="18">
        <f t="shared" si="71"/>
        <v>31.609240562882285</v>
      </c>
      <c r="EE51" s="18">
        <f>(Design!$N$72-ED51)/EC51</f>
        <v>59.139372009540367</v>
      </c>
      <c r="EF51" s="18">
        <v>0</v>
      </c>
      <c r="EG51" s="18">
        <v>0</v>
      </c>
      <c r="EH51" s="18">
        <f t="shared" si="72"/>
        <v>59.139372009540367</v>
      </c>
      <c r="EI51" s="18">
        <f t="shared" si="73"/>
        <v>59.139372009540367</v>
      </c>
      <c r="EJ51" s="18">
        <f>Design!$N$72</f>
        <v>2.85</v>
      </c>
      <c r="EK51" s="18">
        <f t="shared" si="74"/>
        <v>65</v>
      </c>
      <c r="EL51" s="18">
        <v>0</v>
      </c>
      <c r="EM51" s="18">
        <f t="shared" si="75"/>
        <v>5557.5</v>
      </c>
      <c r="EN51" s="19">
        <f t="shared" si="76"/>
        <v>10490.268285771002</v>
      </c>
      <c r="EO51" s="19">
        <f t="shared" si="77"/>
        <v>55</v>
      </c>
    </row>
    <row r="52" spans="1:145" x14ac:dyDescent="0.25">
      <c r="A52" s="68">
        <f t="shared" si="78"/>
        <v>56</v>
      </c>
      <c r="B52" s="18">
        <f>'Ohio Intensities'!C52</f>
        <v>1.3299368714769484</v>
      </c>
      <c r="C52" s="18">
        <f>Design!$I$24*B52*Design!$I$23</f>
        <v>2.2874914189403528</v>
      </c>
      <c r="D52" s="18">
        <v>0</v>
      </c>
      <c r="E52" s="18">
        <v>0</v>
      </c>
      <c r="F52" s="18">
        <f>Design!$I$22</f>
        <v>10</v>
      </c>
      <c r="G52" s="18">
        <f t="shared" si="0"/>
        <v>2.2874914189403528</v>
      </c>
      <c r="H52" s="18">
        <f t="shared" si="1"/>
        <v>56</v>
      </c>
      <c r="I52" s="18">
        <f t="shared" si="2"/>
        <v>2.2874914189403528</v>
      </c>
      <c r="J52" s="18">
        <f t="shared" si="3"/>
        <v>66</v>
      </c>
      <c r="K52" s="18">
        <v>0</v>
      </c>
      <c r="L52" s="18">
        <f t="shared" si="4"/>
        <v>7685.9711676395837</v>
      </c>
      <c r="M52" s="18">
        <f t="shared" si="5"/>
        <v>-0.22874914189403528</v>
      </c>
      <c r="N52" s="18">
        <f t="shared" si="6"/>
        <v>15.097443365006328</v>
      </c>
      <c r="O52" s="18">
        <f>(Design!$N$67-N52)/M52</f>
        <v>57.03821774793964</v>
      </c>
      <c r="P52" s="18">
        <v>0</v>
      </c>
      <c r="Q52" s="18">
        <v>0</v>
      </c>
      <c r="R52" s="18">
        <f t="shared" si="7"/>
        <v>57.03821774793964</v>
      </c>
      <c r="S52" s="18">
        <f t="shared" si="8"/>
        <v>57.03821774793964</v>
      </c>
      <c r="T52" s="18">
        <f>Design!$N$67</f>
        <v>2.0499999999999998</v>
      </c>
      <c r="U52" s="18">
        <f t="shared" si="9"/>
        <v>66</v>
      </c>
      <c r="V52" s="18">
        <v>0</v>
      </c>
      <c r="W52" s="18">
        <f t="shared" si="10"/>
        <v>4058.9999999999995</v>
      </c>
      <c r="X52" s="19">
        <f t="shared" si="11"/>
        <v>3626.9711676395841</v>
      </c>
      <c r="Y52" s="68">
        <f t="shared" si="12"/>
        <v>56</v>
      </c>
      <c r="Z52" s="18">
        <f>'Ohio Intensities'!G52</f>
        <v>1.6561254381873227</v>
      </c>
      <c r="AA52" s="18">
        <f>Design!$I$24*Z52*Design!$I$23</f>
        <v>2.8485357536821967</v>
      </c>
      <c r="AB52" s="18">
        <v>0</v>
      </c>
      <c r="AC52" s="18">
        <v>0</v>
      </c>
      <c r="AD52" s="18">
        <f>Design!$I$22</f>
        <v>10</v>
      </c>
      <c r="AE52" s="18">
        <f t="shared" si="13"/>
        <v>2.8485357536821967</v>
      </c>
      <c r="AF52" s="18">
        <f t="shared" si="14"/>
        <v>56</v>
      </c>
      <c r="AG52" s="18">
        <f t="shared" si="15"/>
        <v>2.8485357536821967</v>
      </c>
      <c r="AH52" s="18">
        <f t="shared" si="16"/>
        <v>66</v>
      </c>
      <c r="AI52" s="18">
        <v>0</v>
      </c>
      <c r="AJ52" s="18">
        <f t="shared" si="17"/>
        <v>9571.0801323721826</v>
      </c>
      <c r="AK52" s="18">
        <f t="shared" si="18"/>
        <v>-0.28485357536821965</v>
      </c>
      <c r="AL52" s="18">
        <f t="shared" si="19"/>
        <v>18.800335974302495</v>
      </c>
      <c r="AM52" s="18">
        <f>(Design!$N$68-AL52)/AK52</f>
        <v>57.223561098826494</v>
      </c>
      <c r="AN52" s="18">
        <v>0</v>
      </c>
      <c r="AO52" s="18">
        <v>0</v>
      </c>
      <c r="AP52" s="18">
        <f t="shared" si="20"/>
        <v>57.223561098826494</v>
      </c>
      <c r="AQ52" s="18">
        <f t="shared" si="21"/>
        <v>57.223561098826494</v>
      </c>
      <c r="AR52" s="18">
        <f>Design!$N$68</f>
        <v>2.5</v>
      </c>
      <c r="AS52" s="18">
        <f t="shared" si="22"/>
        <v>66</v>
      </c>
      <c r="AT52" s="18">
        <v>0</v>
      </c>
      <c r="AU52" s="18">
        <f t="shared" si="23"/>
        <v>4950</v>
      </c>
      <c r="AV52" s="19">
        <f t="shared" si="24"/>
        <v>4621.0801323721826</v>
      </c>
      <c r="AW52" s="68">
        <f t="shared" si="25"/>
        <v>56</v>
      </c>
      <c r="AX52" s="18">
        <f>'Ohio Intensities'!K52</f>
        <v>1.9169757827719134</v>
      </c>
      <c r="AY52" s="18">
        <f>Design!$I$24*AX52*Design!$I$23</f>
        <v>3.297198346367693</v>
      </c>
      <c r="AZ52" s="18">
        <v>0</v>
      </c>
      <c r="BA52" s="18">
        <v>0</v>
      </c>
      <c r="BB52" s="18">
        <f>Design!$I$22</f>
        <v>10</v>
      </c>
      <c r="BC52" s="18">
        <f t="shared" si="26"/>
        <v>3.297198346367693</v>
      </c>
      <c r="BD52" s="18">
        <f t="shared" si="27"/>
        <v>56</v>
      </c>
      <c r="BE52" s="18">
        <f t="shared" si="28"/>
        <v>3.297198346367693</v>
      </c>
      <c r="BF52" s="18">
        <f t="shared" si="29"/>
        <v>66</v>
      </c>
      <c r="BG52" s="18">
        <v>0</v>
      </c>
      <c r="BH52" s="18">
        <f t="shared" si="30"/>
        <v>11078.586443795446</v>
      </c>
      <c r="BI52" s="18">
        <f t="shared" si="31"/>
        <v>-0.32971983463676929</v>
      </c>
      <c r="BJ52" s="18">
        <f t="shared" si="32"/>
        <v>21.761509086026773</v>
      </c>
      <c r="BK52" s="18">
        <f>(Design!$N$69-BJ52)/BI52</f>
        <v>57.35629798207421</v>
      </c>
      <c r="BL52" s="18">
        <v>0</v>
      </c>
      <c r="BM52" s="18">
        <v>0</v>
      </c>
      <c r="BN52" s="18">
        <f t="shared" si="33"/>
        <v>57.35629798207421</v>
      </c>
      <c r="BO52" s="18">
        <f t="shared" si="34"/>
        <v>57.35629798207421</v>
      </c>
      <c r="BP52" s="18">
        <f>Design!$N$69</f>
        <v>2.85</v>
      </c>
      <c r="BQ52" s="18">
        <f t="shared" si="35"/>
        <v>66</v>
      </c>
      <c r="BR52" s="18">
        <v>0</v>
      </c>
      <c r="BS52" s="18">
        <f t="shared" si="36"/>
        <v>5643.0000000000009</v>
      </c>
      <c r="BT52" s="19">
        <f t="shared" si="37"/>
        <v>5435.5864437954451</v>
      </c>
      <c r="BU52" s="68">
        <f t="shared" si="38"/>
        <v>56</v>
      </c>
      <c r="BV52" s="18">
        <f>'Ohio Intensities'!O52</f>
        <v>2.2564417487919632</v>
      </c>
      <c r="BW52" s="18">
        <f>Design!$I$24*BV52*Design!$I$23</f>
        <v>3.8810798079221791</v>
      </c>
      <c r="BX52" s="18">
        <v>0</v>
      </c>
      <c r="BY52" s="18">
        <v>0</v>
      </c>
      <c r="BZ52" s="18">
        <f>Design!$I$22</f>
        <v>10</v>
      </c>
      <c r="CA52" s="18">
        <f t="shared" si="39"/>
        <v>3.8810798079221791</v>
      </c>
      <c r="CB52" s="18">
        <f t="shared" si="40"/>
        <v>56</v>
      </c>
      <c r="CC52" s="18">
        <f t="shared" si="41"/>
        <v>3.8810798079221791</v>
      </c>
      <c r="CD52" s="18">
        <f t="shared" si="42"/>
        <v>66</v>
      </c>
      <c r="CE52" s="18">
        <v>0</v>
      </c>
      <c r="CF52" s="18">
        <f t="shared" si="43"/>
        <v>13040.428154618523</v>
      </c>
      <c r="CG52" s="18">
        <f t="shared" si="44"/>
        <v>-0.38810798079221792</v>
      </c>
      <c r="CH52" s="18">
        <f t="shared" si="45"/>
        <v>25.615126732286384</v>
      </c>
      <c r="CI52" s="18">
        <f>(Design!$N$70-CH52)/CG52</f>
        <v>58.656682827849885</v>
      </c>
      <c r="CJ52" s="18">
        <v>0</v>
      </c>
      <c r="CK52" s="18">
        <v>0</v>
      </c>
      <c r="CL52" s="18">
        <f t="shared" si="46"/>
        <v>58.656682827849885</v>
      </c>
      <c r="CM52" s="18">
        <f t="shared" si="47"/>
        <v>58.656682827849885</v>
      </c>
      <c r="CN52" s="18">
        <f>Design!$N$70</f>
        <v>2.85</v>
      </c>
      <c r="CO52" s="18">
        <f t="shared" si="48"/>
        <v>66</v>
      </c>
      <c r="CP52" s="18">
        <v>0</v>
      </c>
      <c r="CQ52" s="18">
        <f t="shared" si="49"/>
        <v>5643.0000000000009</v>
      </c>
      <c r="CR52" s="19">
        <f t="shared" si="50"/>
        <v>7397.4281546185221</v>
      </c>
      <c r="CS52" s="68">
        <f t="shared" si="51"/>
        <v>56</v>
      </c>
      <c r="CT52" s="18">
        <f>'Ohio Intensities'!S52</f>
        <v>2.4887371500053299</v>
      </c>
      <c r="CU52" s="18">
        <f>Design!$I$24*CT52*Design!$I$23</f>
        <v>4.2806278980091701</v>
      </c>
      <c r="CV52" s="18">
        <v>0</v>
      </c>
      <c r="CW52" s="18">
        <v>0</v>
      </c>
      <c r="CX52" s="18">
        <f>Design!$I$22</f>
        <v>10</v>
      </c>
      <c r="CY52" s="18">
        <f t="shared" si="52"/>
        <v>4.2806278980091701</v>
      </c>
      <c r="CZ52" s="18">
        <f t="shared" si="53"/>
        <v>56</v>
      </c>
      <c r="DA52" s="18">
        <f t="shared" si="54"/>
        <v>4.2806278980091701</v>
      </c>
      <c r="DB52" s="18">
        <f t="shared" si="55"/>
        <v>66</v>
      </c>
      <c r="DC52" s="18">
        <v>0</v>
      </c>
      <c r="DD52" s="18">
        <f t="shared" si="56"/>
        <v>14382.909737310811</v>
      </c>
      <c r="DE52" s="18">
        <f t="shared" si="57"/>
        <v>-0.428062789800917</v>
      </c>
      <c r="DF52" s="18">
        <f t="shared" si="58"/>
        <v>28.252144126860522</v>
      </c>
      <c r="DG52" s="18">
        <f>(Design!$N$71-DF52)/DE52</f>
        <v>59.342098243751863</v>
      </c>
      <c r="DH52" s="18">
        <v>0</v>
      </c>
      <c r="DI52" s="18">
        <v>0</v>
      </c>
      <c r="DJ52" s="18">
        <f t="shared" si="59"/>
        <v>59.342098243751863</v>
      </c>
      <c r="DK52" s="18">
        <f t="shared" si="60"/>
        <v>59.342098243751863</v>
      </c>
      <c r="DL52" s="18">
        <f>Design!$N$71</f>
        <v>2.85</v>
      </c>
      <c r="DM52" s="18">
        <f t="shared" si="61"/>
        <v>66</v>
      </c>
      <c r="DN52" s="18">
        <v>0</v>
      </c>
      <c r="DO52" s="18">
        <f t="shared" si="62"/>
        <v>5643</v>
      </c>
      <c r="DP52" s="19">
        <f t="shared" si="63"/>
        <v>8739.9097373108107</v>
      </c>
      <c r="DQ52" s="68">
        <f t="shared" si="64"/>
        <v>56</v>
      </c>
      <c r="DR52" s="18">
        <f>'Ohio Intensities'!W52</f>
        <v>2.7943490736873544</v>
      </c>
      <c r="DS52" s="18">
        <f>Design!$I$24*DR52*Design!$I$23</f>
        <v>4.8062804067422524</v>
      </c>
      <c r="DT52" s="18">
        <v>0</v>
      </c>
      <c r="DU52" s="18">
        <v>0</v>
      </c>
      <c r="DV52" s="18">
        <f>Design!$I$22</f>
        <v>10</v>
      </c>
      <c r="DW52" s="18">
        <f t="shared" si="65"/>
        <v>4.8062804067422524</v>
      </c>
      <c r="DX52" s="18">
        <f t="shared" si="66"/>
        <v>56</v>
      </c>
      <c r="DY52" s="18">
        <f t="shared" si="67"/>
        <v>4.8062804067422524</v>
      </c>
      <c r="DZ52" s="18">
        <f t="shared" si="68"/>
        <v>66</v>
      </c>
      <c r="EA52" s="18">
        <v>0</v>
      </c>
      <c r="EB52" s="18">
        <f t="shared" si="69"/>
        <v>16149.102166653967</v>
      </c>
      <c r="EC52" s="18">
        <f t="shared" si="70"/>
        <v>-0.48062804067422527</v>
      </c>
      <c r="ED52" s="18">
        <f t="shared" si="71"/>
        <v>31.721450684498869</v>
      </c>
      <c r="EE52" s="18">
        <f>(Design!$N$72-ED52)/EC52</f>
        <v>60.070258580830995</v>
      </c>
      <c r="EF52" s="18">
        <v>0</v>
      </c>
      <c r="EG52" s="18">
        <v>0</v>
      </c>
      <c r="EH52" s="18">
        <f t="shared" si="72"/>
        <v>60.070258580830995</v>
      </c>
      <c r="EI52" s="18">
        <f t="shared" si="73"/>
        <v>60.070258580830995</v>
      </c>
      <c r="EJ52" s="18">
        <f>Design!$N$72</f>
        <v>2.85</v>
      </c>
      <c r="EK52" s="18">
        <f t="shared" si="74"/>
        <v>66</v>
      </c>
      <c r="EL52" s="18">
        <v>0</v>
      </c>
      <c r="EM52" s="18">
        <f t="shared" si="75"/>
        <v>5643.0000000000009</v>
      </c>
      <c r="EN52" s="19">
        <f t="shared" si="76"/>
        <v>10506.102166653967</v>
      </c>
      <c r="EO52" s="19">
        <f t="shared" si="77"/>
        <v>56</v>
      </c>
    </row>
    <row r="53" spans="1:145" x14ac:dyDescent="0.25">
      <c r="A53" s="68">
        <f t="shared" si="78"/>
        <v>57</v>
      </c>
      <c r="B53" s="18">
        <f>'Ohio Intensities'!C53</f>
        <v>1.3126089446570735</v>
      </c>
      <c r="C53" s="18">
        <f>Design!$I$24*B53*Design!$I$23</f>
        <v>2.257687384810168</v>
      </c>
      <c r="D53" s="18">
        <v>0</v>
      </c>
      <c r="E53" s="18">
        <v>0</v>
      </c>
      <c r="F53" s="18">
        <f>Design!$I$22</f>
        <v>10</v>
      </c>
      <c r="G53" s="18">
        <f t="shared" si="0"/>
        <v>2.257687384810168</v>
      </c>
      <c r="H53" s="18">
        <f t="shared" si="1"/>
        <v>57</v>
      </c>
      <c r="I53" s="18">
        <f t="shared" si="2"/>
        <v>2.257687384810168</v>
      </c>
      <c r="J53" s="18">
        <f t="shared" si="3"/>
        <v>67</v>
      </c>
      <c r="K53" s="18">
        <v>0</v>
      </c>
      <c r="L53" s="18">
        <f t="shared" si="4"/>
        <v>7721.290856050774</v>
      </c>
      <c r="M53" s="18">
        <f t="shared" si="5"/>
        <v>-0.22576873848101681</v>
      </c>
      <c r="N53" s="18">
        <f t="shared" si="6"/>
        <v>15.126505478228127</v>
      </c>
      <c r="O53" s="18">
        <f>(Design!$N$67-N53)/M53</f>
        <v>57.919912057831837</v>
      </c>
      <c r="P53" s="18">
        <v>0</v>
      </c>
      <c r="Q53" s="18">
        <v>0</v>
      </c>
      <c r="R53" s="18">
        <f t="shared" si="7"/>
        <v>57.919912057831837</v>
      </c>
      <c r="S53" s="18">
        <f t="shared" si="8"/>
        <v>57.919912057831837</v>
      </c>
      <c r="T53" s="18">
        <f>Design!$N$67</f>
        <v>2.0499999999999998</v>
      </c>
      <c r="U53" s="18">
        <f t="shared" si="9"/>
        <v>67</v>
      </c>
      <c r="V53" s="18">
        <v>0</v>
      </c>
      <c r="W53" s="18">
        <f t="shared" si="10"/>
        <v>4120.5</v>
      </c>
      <c r="X53" s="19">
        <f t="shared" si="11"/>
        <v>3600.790856050774</v>
      </c>
      <c r="Y53" s="68">
        <f t="shared" si="12"/>
        <v>57</v>
      </c>
      <c r="Z53" s="18">
        <f>'Ohio Intensities'!G53</f>
        <v>1.6350519751166177</v>
      </c>
      <c r="AA53" s="18">
        <f>Design!$I$24*Z53*Design!$I$23</f>
        <v>2.8122893972005842</v>
      </c>
      <c r="AB53" s="18">
        <v>0</v>
      </c>
      <c r="AC53" s="18">
        <v>0</v>
      </c>
      <c r="AD53" s="18">
        <f>Design!$I$22</f>
        <v>10</v>
      </c>
      <c r="AE53" s="18">
        <f t="shared" si="13"/>
        <v>2.8122893972005842</v>
      </c>
      <c r="AF53" s="18">
        <f t="shared" si="14"/>
        <v>57</v>
      </c>
      <c r="AG53" s="18">
        <f t="shared" si="15"/>
        <v>2.8122893972005842</v>
      </c>
      <c r="AH53" s="18">
        <f t="shared" si="16"/>
        <v>67</v>
      </c>
      <c r="AI53" s="18">
        <v>0</v>
      </c>
      <c r="AJ53" s="18">
        <f t="shared" si="17"/>
        <v>9618.0297384259975</v>
      </c>
      <c r="AK53" s="18">
        <f t="shared" si="18"/>
        <v>-0.28122893972005841</v>
      </c>
      <c r="AL53" s="18">
        <f t="shared" si="19"/>
        <v>18.842338961243914</v>
      </c>
      <c r="AM53" s="18">
        <f>(Design!$N$68-AL53)/AK53</f>
        <v>58.110445452418389</v>
      </c>
      <c r="AN53" s="18">
        <v>0</v>
      </c>
      <c r="AO53" s="18">
        <v>0</v>
      </c>
      <c r="AP53" s="18">
        <f t="shared" si="20"/>
        <v>58.110445452418389</v>
      </c>
      <c r="AQ53" s="18">
        <f t="shared" si="21"/>
        <v>58.110445452418389</v>
      </c>
      <c r="AR53" s="18">
        <f>Design!$N$68</f>
        <v>2.5</v>
      </c>
      <c r="AS53" s="18">
        <f t="shared" si="22"/>
        <v>67</v>
      </c>
      <c r="AT53" s="18">
        <v>0</v>
      </c>
      <c r="AU53" s="18">
        <f t="shared" si="23"/>
        <v>5025</v>
      </c>
      <c r="AV53" s="19">
        <f t="shared" si="24"/>
        <v>4593.0297384259975</v>
      </c>
      <c r="AW53" s="68">
        <f t="shared" si="25"/>
        <v>57</v>
      </c>
      <c r="AX53" s="18">
        <f>'Ohio Intensities'!K53</f>
        <v>1.8929757602477357</v>
      </c>
      <c r="AY53" s="18">
        <f>Design!$I$24*AX53*Design!$I$23</f>
        <v>3.2559183076261076</v>
      </c>
      <c r="AZ53" s="18">
        <v>0</v>
      </c>
      <c r="BA53" s="18">
        <v>0</v>
      </c>
      <c r="BB53" s="18">
        <f>Design!$I$22</f>
        <v>10</v>
      </c>
      <c r="BC53" s="18">
        <f t="shared" si="26"/>
        <v>3.2559183076261076</v>
      </c>
      <c r="BD53" s="18">
        <f t="shared" si="27"/>
        <v>57</v>
      </c>
      <c r="BE53" s="18">
        <f t="shared" si="28"/>
        <v>3.2559183076261076</v>
      </c>
      <c r="BF53" s="18">
        <f t="shared" si="29"/>
        <v>67</v>
      </c>
      <c r="BG53" s="18">
        <v>0</v>
      </c>
      <c r="BH53" s="18">
        <f t="shared" si="30"/>
        <v>11135.24061208129</v>
      </c>
      <c r="BI53" s="18">
        <f t="shared" si="31"/>
        <v>-0.32559183076261078</v>
      </c>
      <c r="BJ53" s="18">
        <f t="shared" si="32"/>
        <v>21.814652661094922</v>
      </c>
      <c r="BK53" s="18">
        <f>(Design!$N$69-BJ53)/BI53</f>
        <v>58.246709128651517</v>
      </c>
      <c r="BL53" s="18">
        <v>0</v>
      </c>
      <c r="BM53" s="18">
        <v>0</v>
      </c>
      <c r="BN53" s="18">
        <f t="shared" si="33"/>
        <v>58.246709128651517</v>
      </c>
      <c r="BO53" s="18">
        <f t="shared" si="34"/>
        <v>58.246709128651517</v>
      </c>
      <c r="BP53" s="18">
        <f>Design!$N$69</f>
        <v>2.85</v>
      </c>
      <c r="BQ53" s="18">
        <f t="shared" si="35"/>
        <v>67</v>
      </c>
      <c r="BR53" s="18">
        <v>0</v>
      </c>
      <c r="BS53" s="18">
        <f t="shared" si="36"/>
        <v>5728.5</v>
      </c>
      <c r="BT53" s="19">
        <f t="shared" si="37"/>
        <v>5406.7406120812902</v>
      </c>
      <c r="BU53" s="68">
        <f t="shared" si="38"/>
        <v>57</v>
      </c>
      <c r="BV53" s="18">
        <f>'Ohio Intensities'!O53</f>
        <v>2.2291677848845186</v>
      </c>
      <c r="BW53" s="18">
        <f>Design!$I$24*BV53*Design!$I$23</f>
        <v>3.8341685900013744</v>
      </c>
      <c r="BX53" s="18">
        <v>0</v>
      </c>
      <c r="BY53" s="18">
        <v>0</v>
      </c>
      <c r="BZ53" s="18">
        <f>Design!$I$22</f>
        <v>10</v>
      </c>
      <c r="CA53" s="18">
        <f t="shared" si="39"/>
        <v>3.8341685900013744</v>
      </c>
      <c r="CB53" s="18">
        <f t="shared" si="40"/>
        <v>57</v>
      </c>
      <c r="CC53" s="18">
        <f t="shared" si="41"/>
        <v>3.8341685900013744</v>
      </c>
      <c r="CD53" s="18">
        <f t="shared" si="42"/>
        <v>67</v>
      </c>
      <c r="CE53" s="18">
        <v>0</v>
      </c>
      <c r="CF53" s="18">
        <f t="shared" si="43"/>
        <v>13112.856577804701</v>
      </c>
      <c r="CG53" s="18">
        <f t="shared" si="44"/>
        <v>-0.38341685900013744</v>
      </c>
      <c r="CH53" s="18">
        <f t="shared" si="45"/>
        <v>25.68892955300921</v>
      </c>
      <c r="CI53" s="18">
        <f>(Design!$N$70-CH53)/CG53</f>
        <v>59.566837025810131</v>
      </c>
      <c r="CJ53" s="18">
        <v>0</v>
      </c>
      <c r="CK53" s="18">
        <v>0</v>
      </c>
      <c r="CL53" s="18">
        <f t="shared" si="46"/>
        <v>59.566837025810131</v>
      </c>
      <c r="CM53" s="18">
        <f t="shared" si="47"/>
        <v>59.566837025810131</v>
      </c>
      <c r="CN53" s="18">
        <f>Design!$N$70</f>
        <v>2.85</v>
      </c>
      <c r="CO53" s="18">
        <f t="shared" si="48"/>
        <v>67</v>
      </c>
      <c r="CP53" s="18">
        <v>0</v>
      </c>
      <c r="CQ53" s="18">
        <f t="shared" si="49"/>
        <v>5728.5000000000009</v>
      </c>
      <c r="CR53" s="19">
        <f t="shared" si="50"/>
        <v>7384.3565778047005</v>
      </c>
      <c r="CS53" s="68">
        <f t="shared" si="51"/>
        <v>57</v>
      </c>
      <c r="CT53" s="18">
        <f>'Ohio Intensities'!S53</f>
        <v>2.4596789441743891</v>
      </c>
      <c r="CU53" s="18">
        <f>Design!$I$24*CT53*Design!$I$23</f>
        <v>4.2306477839799523</v>
      </c>
      <c r="CV53" s="18">
        <v>0</v>
      </c>
      <c r="CW53" s="18">
        <v>0</v>
      </c>
      <c r="CX53" s="18">
        <f>Design!$I$22</f>
        <v>10</v>
      </c>
      <c r="CY53" s="18">
        <f t="shared" si="52"/>
        <v>4.2306477839799523</v>
      </c>
      <c r="CZ53" s="18">
        <f t="shared" si="53"/>
        <v>57</v>
      </c>
      <c r="DA53" s="18">
        <f t="shared" si="54"/>
        <v>4.2306477839799523</v>
      </c>
      <c r="DB53" s="18">
        <f t="shared" si="55"/>
        <v>67</v>
      </c>
      <c r="DC53" s="18">
        <v>0</v>
      </c>
      <c r="DD53" s="18">
        <f t="shared" si="56"/>
        <v>14468.815421211437</v>
      </c>
      <c r="DE53" s="18">
        <f t="shared" si="57"/>
        <v>-0.42306477839799522</v>
      </c>
      <c r="DF53" s="18">
        <f t="shared" si="58"/>
        <v>28.345340152665678</v>
      </c>
      <c r="DG53" s="18">
        <f>(Design!$N$71-DF53)/DE53</f>
        <v>60.263442986693434</v>
      </c>
      <c r="DH53" s="18">
        <v>0</v>
      </c>
      <c r="DI53" s="18">
        <v>0</v>
      </c>
      <c r="DJ53" s="18">
        <f t="shared" si="59"/>
        <v>60.263442986693434</v>
      </c>
      <c r="DK53" s="18">
        <f t="shared" si="60"/>
        <v>60.263442986693434</v>
      </c>
      <c r="DL53" s="18">
        <f>Design!$N$71</f>
        <v>2.85</v>
      </c>
      <c r="DM53" s="18">
        <f t="shared" si="61"/>
        <v>67</v>
      </c>
      <c r="DN53" s="18">
        <v>0</v>
      </c>
      <c r="DO53" s="18">
        <f t="shared" si="62"/>
        <v>5728.5000000000009</v>
      </c>
      <c r="DP53" s="19">
        <f t="shared" si="63"/>
        <v>8740.315421211435</v>
      </c>
      <c r="DQ53" s="68">
        <f t="shared" si="64"/>
        <v>57</v>
      </c>
      <c r="DR53" s="18">
        <f>'Ohio Intensities'!W53</f>
        <v>2.7622441203351284</v>
      </c>
      <c r="DS53" s="18">
        <f>Design!$I$24*DR53*Design!$I$23</f>
        <v>4.7510598869764236</v>
      </c>
      <c r="DT53" s="18">
        <v>0</v>
      </c>
      <c r="DU53" s="18">
        <v>0</v>
      </c>
      <c r="DV53" s="18">
        <f>Design!$I$22</f>
        <v>10</v>
      </c>
      <c r="DW53" s="18">
        <f t="shared" si="65"/>
        <v>4.7510598869764236</v>
      </c>
      <c r="DX53" s="18">
        <f t="shared" si="66"/>
        <v>57</v>
      </c>
      <c r="DY53" s="18">
        <f t="shared" si="67"/>
        <v>4.7510598869764236</v>
      </c>
      <c r="DZ53" s="18">
        <f t="shared" si="68"/>
        <v>67</v>
      </c>
      <c r="EA53" s="18">
        <v>0</v>
      </c>
      <c r="EB53" s="18">
        <f t="shared" si="69"/>
        <v>16248.62481345937</v>
      </c>
      <c r="EC53" s="18">
        <f t="shared" si="70"/>
        <v>-0.47510598869764237</v>
      </c>
      <c r="ED53" s="18">
        <f t="shared" si="71"/>
        <v>31.832101242742038</v>
      </c>
      <c r="EE53" s="18">
        <f>(Design!$N$72-ED53)/EC53</f>
        <v>61.001338505935479</v>
      </c>
      <c r="EF53" s="18">
        <v>0</v>
      </c>
      <c r="EG53" s="18">
        <v>0</v>
      </c>
      <c r="EH53" s="18">
        <f t="shared" si="72"/>
        <v>61.001338505935479</v>
      </c>
      <c r="EI53" s="18">
        <f t="shared" si="73"/>
        <v>61.001338505935479</v>
      </c>
      <c r="EJ53" s="18">
        <f>Design!$N$72</f>
        <v>2.85</v>
      </c>
      <c r="EK53" s="18">
        <f t="shared" si="74"/>
        <v>67</v>
      </c>
      <c r="EL53" s="18">
        <v>0</v>
      </c>
      <c r="EM53" s="18">
        <f t="shared" si="75"/>
        <v>5728.5000000000009</v>
      </c>
      <c r="EN53" s="19">
        <f t="shared" si="76"/>
        <v>10520.12481345937</v>
      </c>
      <c r="EO53" s="19">
        <f t="shared" si="77"/>
        <v>57</v>
      </c>
    </row>
    <row r="54" spans="1:145" x14ac:dyDescent="0.25">
      <c r="A54" s="68">
        <f t="shared" si="78"/>
        <v>58</v>
      </c>
      <c r="B54" s="18">
        <f>'Ohio Intensities'!C54</f>
        <v>1.2957623132443146</v>
      </c>
      <c r="C54" s="18">
        <f>Design!$I$24*B54*Design!$I$23</f>
        <v>2.2287111787802223</v>
      </c>
      <c r="D54" s="18">
        <v>0</v>
      </c>
      <c r="E54" s="18">
        <v>0</v>
      </c>
      <c r="F54" s="18">
        <f>Design!$I$22</f>
        <v>10</v>
      </c>
      <c r="G54" s="18">
        <f t="shared" si="0"/>
        <v>2.2287111787802223</v>
      </c>
      <c r="H54" s="18">
        <f t="shared" si="1"/>
        <v>58</v>
      </c>
      <c r="I54" s="18">
        <f t="shared" si="2"/>
        <v>2.2287111787802223</v>
      </c>
      <c r="J54" s="18">
        <f t="shared" si="3"/>
        <v>68</v>
      </c>
      <c r="K54" s="18">
        <v>0</v>
      </c>
      <c r="L54" s="18">
        <f t="shared" si="4"/>
        <v>7755.9149021551739</v>
      </c>
      <c r="M54" s="18">
        <f t="shared" si="5"/>
        <v>-0.22287111787802222</v>
      </c>
      <c r="N54" s="18">
        <f t="shared" si="6"/>
        <v>15.155236015705512</v>
      </c>
      <c r="O54" s="18">
        <f>(Design!$N$67-N54)/M54</f>
        <v>58.801858852244962</v>
      </c>
      <c r="P54" s="18">
        <v>0</v>
      </c>
      <c r="Q54" s="18">
        <v>0</v>
      </c>
      <c r="R54" s="18">
        <f t="shared" si="7"/>
        <v>58.801858852244962</v>
      </c>
      <c r="S54" s="18">
        <f t="shared" si="8"/>
        <v>58.801858852244962</v>
      </c>
      <c r="T54" s="18">
        <f>Design!$N$67</f>
        <v>2.0499999999999998</v>
      </c>
      <c r="U54" s="18">
        <f t="shared" si="9"/>
        <v>68</v>
      </c>
      <c r="V54" s="18">
        <v>0</v>
      </c>
      <c r="W54" s="18">
        <f t="shared" si="10"/>
        <v>4181.9999999999991</v>
      </c>
      <c r="X54" s="19">
        <f t="shared" si="11"/>
        <v>3573.9149021551748</v>
      </c>
      <c r="Y54" s="68">
        <f t="shared" si="12"/>
        <v>58</v>
      </c>
      <c r="Z54" s="18">
        <f>'Ohio Intensities'!G54</f>
        <v>1.6145507077684083</v>
      </c>
      <c r="AA54" s="18">
        <f>Design!$I$24*Z54*Design!$I$23</f>
        <v>2.7770272173616641</v>
      </c>
      <c r="AB54" s="18">
        <v>0</v>
      </c>
      <c r="AC54" s="18">
        <v>0</v>
      </c>
      <c r="AD54" s="18">
        <f>Design!$I$22</f>
        <v>10</v>
      </c>
      <c r="AE54" s="18">
        <f t="shared" si="13"/>
        <v>2.7770272173616641</v>
      </c>
      <c r="AF54" s="18">
        <f t="shared" si="14"/>
        <v>58</v>
      </c>
      <c r="AG54" s="18">
        <f t="shared" si="15"/>
        <v>2.7770272173616641</v>
      </c>
      <c r="AH54" s="18">
        <f t="shared" si="16"/>
        <v>68</v>
      </c>
      <c r="AI54" s="18">
        <v>0</v>
      </c>
      <c r="AJ54" s="18">
        <f t="shared" si="17"/>
        <v>9664.0547164185937</v>
      </c>
      <c r="AK54" s="18">
        <f t="shared" si="18"/>
        <v>-0.27770272173616639</v>
      </c>
      <c r="AL54" s="18">
        <f t="shared" si="19"/>
        <v>18.883785078059315</v>
      </c>
      <c r="AM54" s="18">
        <f>(Design!$N$68-AL54)/AK54</f>
        <v>58.997567526993329</v>
      </c>
      <c r="AN54" s="18">
        <v>0</v>
      </c>
      <c r="AO54" s="18">
        <v>0</v>
      </c>
      <c r="AP54" s="18">
        <f t="shared" si="20"/>
        <v>58.997567526993329</v>
      </c>
      <c r="AQ54" s="18">
        <f t="shared" si="21"/>
        <v>58.997567526993329</v>
      </c>
      <c r="AR54" s="18">
        <f>Design!$N$68</f>
        <v>2.5</v>
      </c>
      <c r="AS54" s="18">
        <f t="shared" si="22"/>
        <v>68</v>
      </c>
      <c r="AT54" s="18">
        <v>0</v>
      </c>
      <c r="AU54" s="18">
        <f t="shared" si="23"/>
        <v>5100</v>
      </c>
      <c r="AV54" s="19">
        <f t="shared" si="24"/>
        <v>4564.0547164185937</v>
      </c>
      <c r="AW54" s="68">
        <f t="shared" si="25"/>
        <v>58</v>
      </c>
      <c r="AX54" s="18">
        <f>'Ohio Intensities'!K54</f>
        <v>1.8696151111798762</v>
      </c>
      <c r="AY54" s="18">
        <f>Design!$I$24*AX54*Design!$I$23</f>
        <v>3.2157379912293891</v>
      </c>
      <c r="AZ54" s="18">
        <v>0</v>
      </c>
      <c r="BA54" s="18">
        <v>0</v>
      </c>
      <c r="BB54" s="18">
        <f>Design!$I$22</f>
        <v>10</v>
      </c>
      <c r="BC54" s="18">
        <f t="shared" si="26"/>
        <v>3.2157379912293891</v>
      </c>
      <c r="BD54" s="18">
        <f t="shared" si="27"/>
        <v>58</v>
      </c>
      <c r="BE54" s="18">
        <f t="shared" si="28"/>
        <v>3.2157379912293891</v>
      </c>
      <c r="BF54" s="18">
        <f t="shared" si="29"/>
        <v>68</v>
      </c>
      <c r="BG54" s="18">
        <v>0</v>
      </c>
      <c r="BH54" s="18">
        <f t="shared" si="30"/>
        <v>11190.768209478274</v>
      </c>
      <c r="BI54" s="18">
        <f t="shared" si="31"/>
        <v>-0.32157379912293893</v>
      </c>
      <c r="BJ54" s="18">
        <f t="shared" si="32"/>
        <v>21.867018340359849</v>
      </c>
      <c r="BK54" s="18">
        <f>(Design!$N$69-BJ54)/BI54</f>
        <v>59.137337656945014</v>
      </c>
      <c r="BL54" s="18">
        <v>0</v>
      </c>
      <c r="BM54" s="18">
        <v>0</v>
      </c>
      <c r="BN54" s="18">
        <f t="shared" si="33"/>
        <v>59.137337656945014</v>
      </c>
      <c r="BO54" s="18">
        <f t="shared" si="34"/>
        <v>59.137337656945014</v>
      </c>
      <c r="BP54" s="18">
        <f>Design!$N$69</f>
        <v>2.85</v>
      </c>
      <c r="BQ54" s="18">
        <f t="shared" si="35"/>
        <v>68</v>
      </c>
      <c r="BR54" s="18">
        <v>0</v>
      </c>
      <c r="BS54" s="18">
        <f t="shared" si="36"/>
        <v>5814</v>
      </c>
      <c r="BT54" s="19">
        <f t="shared" si="37"/>
        <v>5376.768209478274</v>
      </c>
      <c r="BU54" s="68">
        <f t="shared" si="38"/>
        <v>58</v>
      </c>
      <c r="BV54" s="18">
        <f>'Ohio Intensities'!O54</f>
        <v>2.2026088679894595</v>
      </c>
      <c r="BW54" s="18">
        <f>Design!$I$24*BV54*Design!$I$23</f>
        <v>3.7884872529418727</v>
      </c>
      <c r="BX54" s="18">
        <v>0</v>
      </c>
      <c r="BY54" s="18">
        <v>0</v>
      </c>
      <c r="BZ54" s="18">
        <f>Design!$I$22</f>
        <v>10</v>
      </c>
      <c r="CA54" s="18">
        <f t="shared" si="39"/>
        <v>3.7884872529418727</v>
      </c>
      <c r="CB54" s="18">
        <f t="shared" si="40"/>
        <v>58</v>
      </c>
      <c r="CC54" s="18">
        <f t="shared" si="41"/>
        <v>3.7884872529418727</v>
      </c>
      <c r="CD54" s="18">
        <f t="shared" si="42"/>
        <v>68</v>
      </c>
      <c r="CE54" s="18">
        <v>0</v>
      </c>
      <c r="CF54" s="18">
        <f t="shared" si="43"/>
        <v>13183.935640237716</v>
      </c>
      <c r="CG54" s="18">
        <f t="shared" si="44"/>
        <v>-0.37884872529418728</v>
      </c>
      <c r="CH54" s="18">
        <f t="shared" si="45"/>
        <v>25.761713320004738</v>
      </c>
      <c r="CI54" s="18">
        <f>(Design!$N$70-CH54)/CG54</f>
        <v>60.477208421944958</v>
      </c>
      <c r="CJ54" s="18">
        <v>0</v>
      </c>
      <c r="CK54" s="18">
        <v>0</v>
      </c>
      <c r="CL54" s="18">
        <f t="shared" si="46"/>
        <v>60.477208421944958</v>
      </c>
      <c r="CM54" s="18">
        <f t="shared" si="47"/>
        <v>60.477208421944958</v>
      </c>
      <c r="CN54" s="18">
        <f>Design!$N$70</f>
        <v>2.85</v>
      </c>
      <c r="CO54" s="18">
        <f t="shared" si="48"/>
        <v>68</v>
      </c>
      <c r="CP54" s="18">
        <v>0</v>
      </c>
      <c r="CQ54" s="18">
        <f t="shared" si="49"/>
        <v>5814</v>
      </c>
      <c r="CR54" s="19">
        <f t="shared" si="50"/>
        <v>7369.9356402377161</v>
      </c>
      <c r="CS54" s="68">
        <f t="shared" si="51"/>
        <v>58</v>
      </c>
      <c r="CT54" s="18">
        <f>'Ohio Intensities'!S54</f>
        <v>2.4313830429675316</v>
      </c>
      <c r="CU54" s="18">
        <f>Design!$I$24*CT54*Design!$I$23</f>
        <v>4.1819788339041573</v>
      </c>
      <c r="CV54" s="18">
        <v>0</v>
      </c>
      <c r="CW54" s="18">
        <v>0</v>
      </c>
      <c r="CX54" s="18">
        <f>Design!$I$22</f>
        <v>10</v>
      </c>
      <c r="CY54" s="18">
        <f t="shared" si="52"/>
        <v>4.1819788339041573</v>
      </c>
      <c r="CZ54" s="18">
        <f t="shared" si="53"/>
        <v>58</v>
      </c>
      <c r="DA54" s="18">
        <f t="shared" si="54"/>
        <v>4.1819788339041573</v>
      </c>
      <c r="DB54" s="18">
        <f t="shared" si="55"/>
        <v>68</v>
      </c>
      <c r="DC54" s="18">
        <v>0</v>
      </c>
      <c r="DD54" s="18">
        <f t="shared" si="56"/>
        <v>14553.286341986466</v>
      </c>
      <c r="DE54" s="18">
        <f t="shared" si="57"/>
        <v>-0.41819788339041575</v>
      </c>
      <c r="DF54" s="18">
        <f t="shared" si="58"/>
        <v>28.437456070548272</v>
      </c>
      <c r="DG54" s="18">
        <f>(Design!$N$71-DF54)/DE54</f>
        <v>61.185044417502866</v>
      </c>
      <c r="DH54" s="18">
        <v>0</v>
      </c>
      <c r="DI54" s="18">
        <v>0</v>
      </c>
      <c r="DJ54" s="18">
        <f t="shared" si="59"/>
        <v>61.185044417502866</v>
      </c>
      <c r="DK54" s="18">
        <f t="shared" si="60"/>
        <v>61.185044417502866</v>
      </c>
      <c r="DL54" s="18">
        <f>Design!$N$71</f>
        <v>2.85</v>
      </c>
      <c r="DM54" s="18">
        <f t="shared" si="61"/>
        <v>68</v>
      </c>
      <c r="DN54" s="18">
        <v>0</v>
      </c>
      <c r="DO54" s="18">
        <f t="shared" si="62"/>
        <v>5814</v>
      </c>
      <c r="DP54" s="19">
        <f t="shared" si="63"/>
        <v>8739.2863419864661</v>
      </c>
      <c r="DQ54" s="68">
        <f t="shared" si="64"/>
        <v>58</v>
      </c>
      <c r="DR54" s="18">
        <f>'Ohio Intensities'!W54</f>
        <v>2.7309540598476203</v>
      </c>
      <c r="DS54" s="18">
        <f>Design!$I$24*DR54*Design!$I$23</f>
        <v>4.6972409829379096</v>
      </c>
      <c r="DT54" s="18">
        <v>0</v>
      </c>
      <c r="DU54" s="18">
        <v>0</v>
      </c>
      <c r="DV54" s="18">
        <f>Design!$I$22</f>
        <v>10</v>
      </c>
      <c r="DW54" s="18">
        <f t="shared" si="65"/>
        <v>4.6972409829379096</v>
      </c>
      <c r="DX54" s="18">
        <f t="shared" si="66"/>
        <v>58</v>
      </c>
      <c r="DY54" s="18">
        <f t="shared" si="67"/>
        <v>4.6972409829379096</v>
      </c>
      <c r="DZ54" s="18">
        <f t="shared" si="68"/>
        <v>68</v>
      </c>
      <c r="EA54" s="18">
        <v>0</v>
      </c>
      <c r="EB54" s="18">
        <f t="shared" si="69"/>
        <v>16346.398620623926</v>
      </c>
      <c r="EC54" s="18">
        <f t="shared" si="70"/>
        <v>-0.46972409829379097</v>
      </c>
      <c r="ED54" s="18">
        <f t="shared" si="71"/>
        <v>31.941238683977787</v>
      </c>
      <c r="EE54" s="18">
        <f>(Design!$N$72-ED54)/EC54</f>
        <v>61.932608502837645</v>
      </c>
      <c r="EF54" s="18">
        <v>0</v>
      </c>
      <c r="EG54" s="18">
        <v>0</v>
      </c>
      <c r="EH54" s="18">
        <f t="shared" si="72"/>
        <v>61.932608502837645</v>
      </c>
      <c r="EI54" s="18">
        <f t="shared" si="73"/>
        <v>61.932608502837645</v>
      </c>
      <c r="EJ54" s="18">
        <f>Design!$N$72</f>
        <v>2.85</v>
      </c>
      <c r="EK54" s="18">
        <f t="shared" si="74"/>
        <v>68</v>
      </c>
      <c r="EL54" s="18">
        <v>0</v>
      </c>
      <c r="EM54" s="18">
        <f t="shared" si="75"/>
        <v>5814</v>
      </c>
      <c r="EN54" s="19">
        <f t="shared" si="76"/>
        <v>10532.398620623926</v>
      </c>
      <c r="EO54" s="19">
        <f t="shared" si="77"/>
        <v>58</v>
      </c>
    </row>
    <row r="55" spans="1:145" x14ac:dyDescent="0.25">
      <c r="A55" s="68">
        <f t="shared" si="78"/>
        <v>59</v>
      </c>
      <c r="B55" s="18">
        <f>'Ohio Intensities'!C55</f>
        <v>1.2793767203932163</v>
      </c>
      <c r="C55" s="18">
        <f>Design!$I$24*B55*Design!$I$23</f>
        <v>2.2005279590763331</v>
      </c>
      <c r="D55" s="18">
        <v>0</v>
      </c>
      <c r="E55" s="18">
        <v>0</v>
      </c>
      <c r="F55" s="18">
        <f>Design!$I$22</f>
        <v>10</v>
      </c>
      <c r="G55" s="18">
        <f t="shared" si="0"/>
        <v>2.2005279590763331</v>
      </c>
      <c r="H55" s="18">
        <f t="shared" si="1"/>
        <v>59</v>
      </c>
      <c r="I55" s="18">
        <f t="shared" si="2"/>
        <v>2.2005279590763331</v>
      </c>
      <c r="J55" s="18">
        <f t="shared" si="3"/>
        <v>69</v>
      </c>
      <c r="K55" s="18">
        <v>0</v>
      </c>
      <c r="L55" s="18">
        <f t="shared" si="4"/>
        <v>7789.868975130219</v>
      </c>
      <c r="M55" s="18">
        <f t="shared" si="5"/>
        <v>-0.22005279590763333</v>
      </c>
      <c r="N55" s="18">
        <f t="shared" si="6"/>
        <v>15.183642917626699</v>
      </c>
      <c r="O55" s="18">
        <f>(Design!$N$67-N55)/M55</f>
        <v>59.684053835605503</v>
      </c>
      <c r="P55" s="18">
        <v>0</v>
      </c>
      <c r="Q55" s="18">
        <v>0</v>
      </c>
      <c r="R55" s="18">
        <f t="shared" si="7"/>
        <v>59.684053835605503</v>
      </c>
      <c r="S55" s="18">
        <f t="shared" si="8"/>
        <v>59.684053835605503</v>
      </c>
      <c r="T55" s="18">
        <f>Design!$N$67</f>
        <v>2.0499999999999998</v>
      </c>
      <c r="U55" s="18">
        <f t="shared" si="9"/>
        <v>69</v>
      </c>
      <c r="V55" s="18">
        <v>0</v>
      </c>
      <c r="W55" s="18">
        <f t="shared" si="10"/>
        <v>4243.5</v>
      </c>
      <c r="X55" s="19">
        <f t="shared" si="11"/>
        <v>3546.368975130219</v>
      </c>
      <c r="Y55" s="68">
        <f t="shared" si="12"/>
        <v>59</v>
      </c>
      <c r="Z55" s="18">
        <f>'Ohio Intensities'!G55</f>
        <v>1.5945980818470675</v>
      </c>
      <c r="AA55" s="18">
        <f>Design!$I$24*Z55*Design!$I$23</f>
        <v>2.7427087007769577</v>
      </c>
      <c r="AB55" s="18">
        <v>0</v>
      </c>
      <c r="AC55" s="18">
        <v>0</v>
      </c>
      <c r="AD55" s="18">
        <f>Design!$I$22</f>
        <v>10</v>
      </c>
      <c r="AE55" s="18">
        <f t="shared" si="13"/>
        <v>2.7427087007769577</v>
      </c>
      <c r="AF55" s="18">
        <f t="shared" si="14"/>
        <v>59</v>
      </c>
      <c r="AG55" s="18">
        <f t="shared" si="15"/>
        <v>2.7427087007769577</v>
      </c>
      <c r="AH55" s="18">
        <f t="shared" si="16"/>
        <v>69</v>
      </c>
      <c r="AI55" s="18">
        <v>0</v>
      </c>
      <c r="AJ55" s="18">
        <f t="shared" si="17"/>
        <v>9709.1888007504294</v>
      </c>
      <c r="AK55" s="18">
        <f t="shared" si="18"/>
        <v>-0.27427087007769579</v>
      </c>
      <c r="AL55" s="18">
        <f t="shared" si="19"/>
        <v>18.92469003536101</v>
      </c>
      <c r="AM55" s="18">
        <f>(Design!$N$68-AL55)/AK55</f>
        <v>59.884923363200052</v>
      </c>
      <c r="AN55" s="18">
        <v>0</v>
      </c>
      <c r="AO55" s="18">
        <v>0</v>
      </c>
      <c r="AP55" s="18">
        <f t="shared" si="20"/>
        <v>59.884923363200052</v>
      </c>
      <c r="AQ55" s="18">
        <f t="shared" si="21"/>
        <v>59.884923363200052</v>
      </c>
      <c r="AR55" s="18">
        <f>Design!$N$68</f>
        <v>2.5</v>
      </c>
      <c r="AS55" s="18">
        <f t="shared" si="22"/>
        <v>69</v>
      </c>
      <c r="AT55" s="18">
        <v>0</v>
      </c>
      <c r="AU55" s="18">
        <f t="shared" si="23"/>
        <v>5175</v>
      </c>
      <c r="AV55" s="19">
        <f t="shared" si="24"/>
        <v>4534.1888007504294</v>
      </c>
      <c r="AW55" s="68">
        <f t="shared" si="25"/>
        <v>59</v>
      </c>
      <c r="AX55" s="18">
        <f>'Ohio Intensities'!K55</f>
        <v>1.8468680283799299</v>
      </c>
      <c r="AY55" s="18">
        <f>Design!$I$24*AX55*Design!$I$23</f>
        <v>3.1766130088134816</v>
      </c>
      <c r="AZ55" s="18">
        <v>0</v>
      </c>
      <c r="BA55" s="18">
        <v>0</v>
      </c>
      <c r="BB55" s="18">
        <f>Design!$I$22</f>
        <v>10</v>
      </c>
      <c r="BC55" s="18">
        <f t="shared" si="26"/>
        <v>3.1766130088134816</v>
      </c>
      <c r="BD55" s="18">
        <f t="shared" si="27"/>
        <v>59</v>
      </c>
      <c r="BE55" s="18">
        <f t="shared" si="28"/>
        <v>3.1766130088134816</v>
      </c>
      <c r="BF55" s="18">
        <f t="shared" si="29"/>
        <v>69</v>
      </c>
      <c r="BG55" s="18">
        <v>0</v>
      </c>
      <c r="BH55" s="18">
        <f t="shared" si="30"/>
        <v>11245.210051199723</v>
      </c>
      <c r="BI55" s="18">
        <f t="shared" si="31"/>
        <v>-0.31766130088134814</v>
      </c>
      <c r="BJ55" s="18">
        <f t="shared" si="32"/>
        <v>21.918629760813023</v>
      </c>
      <c r="BK55" s="18">
        <f>(Design!$N$69-BJ55)/BI55</f>
        <v>60.028180039266026</v>
      </c>
      <c r="BL55" s="18">
        <v>0</v>
      </c>
      <c r="BM55" s="18">
        <v>0</v>
      </c>
      <c r="BN55" s="18">
        <f t="shared" si="33"/>
        <v>60.028180039266026</v>
      </c>
      <c r="BO55" s="18">
        <f t="shared" si="34"/>
        <v>60.028180039266026</v>
      </c>
      <c r="BP55" s="18">
        <f>Design!$N$69</f>
        <v>2.85</v>
      </c>
      <c r="BQ55" s="18">
        <f t="shared" si="35"/>
        <v>69</v>
      </c>
      <c r="BR55" s="18">
        <v>0</v>
      </c>
      <c r="BS55" s="18">
        <f t="shared" si="36"/>
        <v>5899.5</v>
      </c>
      <c r="BT55" s="19">
        <f t="shared" si="37"/>
        <v>5345.7100511997232</v>
      </c>
      <c r="BU55" s="68">
        <f t="shared" si="38"/>
        <v>59</v>
      </c>
      <c r="BV55" s="18">
        <f>'Ohio Intensities'!O55</f>
        <v>2.1767364328206562</v>
      </c>
      <c r="BW55" s="18">
        <f>Design!$I$24*BV55*Design!$I$23</f>
        <v>3.7439866644515312</v>
      </c>
      <c r="BX55" s="18">
        <v>0</v>
      </c>
      <c r="BY55" s="18">
        <v>0</v>
      </c>
      <c r="BZ55" s="18">
        <f>Design!$I$22</f>
        <v>10</v>
      </c>
      <c r="CA55" s="18">
        <f t="shared" si="39"/>
        <v>3.7439866644515312</v>
      </c>
      <c r="CB55" s="18">
        <f t="shared" si="40"/>
        <v>59</v>
      </c>
      <c r="CC55" s="18">
        <f t="shared" si="41"/>
        <v>3.7439866644515312</v>
      </c>
      <c r="CD55" s="18">
        <f t="shared" si="42"/>
        <v>69</v>
      </c>
      <c r="CE55" s="18">
        <v>0</v>
      </c>
      <c r="CF55" s="18">
        <f t="shared" si="43"/>
        <v>13253.71279215842</v>
      </c>
      <c r="CG55" s="18">
        <f t="shared" si="44"/>
        <v>-0.37439866644515313</v>
      </c>
      <c r="CH55" s="18">
        <f t="shared" si="45"/>
        <v>25.833507984715563</v>
      </c>
      <c r="CI55" s="18">
        <f>(Design!$N$70-CH55)/CG55</f>
        <v>61.38779339931888</v>
      </c>
      <c r="CJ55" s="18">
        <v>0</v>
      </c>
      <c r="CK55" s="18">
        <v>0</v>
      </c>
      <c r="CL55" s="18">
        <f t="shared" si="46"/>
        <v>61.38779339931888</v>
      </c>
      <c r="CM55" s="18">
        <f t="shared" si="47"/>
        <v>61.38779339931888</v>
      </c>
      <c r="CN55" s="18">
        <f>Design!$N$70</f>
        <v>2.85</v>
      </c>
      <c r="CO55" s="18">
        <f t="shared" si="48"/>
        <v>69</v>
      </c>
      <c r="CP55" s="18">
        <v>0</v>
      </c>
      <c r="CQ55" s="18">
        <f t="shared" si="49"/>
        <v>5899.5</v>
      </c>
      <c r="CR55" s="19">
        <f t="shared" si="50"/>
        <v>7354.2127921584197</v>
      </c>
      <c r="CS55" s="68">
        <f t="shared" si="51"/>
        <v>59</v>
      </c>
      <c r="CT55" s="18">
        <f>'Ohio Intensities'!S55</f>
        <v>2.403818672901866</v>
      </c>
      <c r="CU55" s="18">
        <f>Design!$I$24*CT55*Design!$I$23</f>
        <v>4.1345681173912121</v>
      </c>
      <c r="CV55" s="18">
        <v>0</v>
      </c>
      <c r="CW55" s="18">
        <v>0</v>
      </c>
      <c r="CX55" s="18">
        <f>Design!$I$22</f>
        <v>10</v>
      </c>
      <c r="CY55" s="18">
        <f t="shared" si="52"/>
        <v>4.1345681173912121</v>
      </c>
      <c r="CZ55" s="18">
        <f t="shared" si="53"/>
        <v>59</v>
      </c>
      <c r="DA55" s="18">
        <f t="shared" si="54"/>
        <v>4.1345681173912121</v>
      </c>
      <c r="DB55" s="18">
        <f t="shared" si="55"/>
        <v>69</v>
      </c>
      <c r="DC55" s="18">
        <v>0</v>
      </c>
      <c r="DD55" s="18">
        <f t="shared" si="56"/>
        <v>14636.371135564892</v>
      </c>
      <c r="DE55" s="18">
        <f t="shared" si="57"/>
        <v>-0.41345681173912119</v>
      </c>
      <c r="DF55" s="18">
        <f t="shared" si="58"/>
        <v>28.528520009999362</v>
      </c>
      <c r="DG55" s="18">
        <f>(Design!$N$71-DF55)/DE55</f>
        <v>62.106897941741337</v>
      </c>
      <c r="DH55" s="18">
        <v>0</v>
      </c>
      <c r="DI55" s="18">
        <v>0</v>
      </c>
      <c r="DJ55" s="18">
        <f t="shared" si="59"/>
        <v>62.106897941741337</v>
      </c>
      <c r="DK55" s="18">
        <f t="shared" si="60"/>
        <v>62.106897941741337</v>
      </c>
      <c r="DL55" s="18">
        <f>Design!$N$71</f>
        <v>2.85</v>
      </c>
      <c r="DM55" s="18">
        <f t="shared" si="61"/>
        <v>69</v>
      </c>
      <c r="DN55" s="18">
        <v>0</v>
      </c>
      <c r="DO55" s="18">
        <f t="shared" si="62"/>
        <v>5899.4999999999991</v>
      </c>
      <c r="DP55" s="19">
        <f t="shared" si="63"/>
        <v>8736.871135564892</v>
      </c>
      <c r="DQ55" s="68">
        <f t="shared" si="64"/>
        <v>59</v>
      </c>
      <c r="DR55" s="18">
        <f>'Ohio Intensities'!W55</f>
        <v>2.7004472010000167</v>
      </c>
      <c r="DS55" s="18">
        <f>Design!$I$24*DR55*Design!$I$23</f>
        <v>4.6447691857200315</v>
      </c>
      <c r="DT55" s="18">
        <v>0</v>
      </c>
      <c r="DU55" s="18">
        <v>0</v>
      </c>
      <c r="DV55" s="18">
        <f>Design!$I$22</f>
        <v>10</v>
      </c>
      <c r="DW55" s="18">
        <f t="shared" si="65"/>
        <v>4.6447691857200315</v>
      </c>
      <c r="DX55" s="18">
        <f t="shared" si="66"/>
        <v>59</v>
      </c>
      <c r="DY55" s="18">
        <f t="shared" si="67"/>
        <v>4.6447691857200315</v>
      </c>
      <c r="DZ55" s="18">
        <f t="shared" si="68"/>
        <v>69</v>
      </c>
      <c r="EA55" s="18">
        <v>0</v>
      </c>
      <c r="EB55" s="18">
        <f t="shared" si="69"/>
        <v>16442.482917448913</v>
      </c>
      <c r="EC55" s="18">
        <f t="shared" si="70"/>
        <v>-0.46447691857200313</v>
      </c>
      <c r="ED55" s="18">
        <f t="shared" si="71"/>
        <v>32.048907381468219</v>
      </c>
      <c r="EE55" s="18">
        <f>(Design!$N$72-ED55)/EC55</f>
        <v>62.864065390456659</v>
      </c>
      <c r="EF55" s="18">
        <v>0</v>
      </c>
      <c r="EG55" s="18">
        <v>0</v>
      </c>
      <c r="EH55" s="18">
        <f t="shared" si="72"/>
        <v>62.864065390456659</v>
      </c>
      <c r="EI55" s="18">
        <f t="shared" si="73"/>
        <v>62.864065390456659</v>
      </c>
      <c r="EJ55" s="18">
        <f>Design!$N$72</f>
        <v>2.85</v>
      </c>
      <c r="EK55" s="18">
        <f t="shared" si="74"/>
        <v>69</v>
      </c>
      <c r="EL55" s="18">
        <v>0</v>
      </c>
      <c r="EM55" s="18">
        <f t="shared" si="75"/>
        <v>5899.5</v>
      </c>
      <c r="EN55" s="19">
        <f t="shared" si="76"/>
        <v>10542.982917448913</v>
      </c>
      <c r="EO55" s="19">
        <f t="shared" si="77"/>
        <v>59</v>
      </c>
    </row>
    <row r="56" spans="1:145" x14ac:dyDescent="0.25">
      <c r="A56" s="68">
        <f t="shared" si="78"/>
        <v>60</v>
      </c>
      <c r="B56" s="18">
        <f>'Ohio Intensities'!C56</f>
        <v>1.2634330433465317</v>
      </c>
      <c r="C56" s="18">
        <f>Design!$I$24*B56*Design!$I$23</f>
        <v>2.1731048345560358</v>
      </c>
      <c r="D56" s="18">
        <v>0</v>
      </c>
      <c r="E56" s="18">
        <v>0</v>
      </c>
      <c r="F56" s="18">
        <f>Design!$I$22</f>
        <v>10</v>
      </c>
      <c r="G56" s="18">
        <f t="shared" si="0"/>
        <v>2.1731048345560358</v>
      </c>
      <c r="H56" s="18">
        <f t="shared" si="1"/>
        <v>60</v>
      </c>
      <c r="I56" s="18">
        <f t="shared" si="2"/>
        <v>2.1731048345560358</v>
      </c>
      <c r="J56" s="18">
        <f t="shared" si="3"/>
        <v>70</v>
      </c>
      <c r="K56" s="18">
        <v>0</v>
      </c>
      <c r="L56" s="18">
        <f t="shared" si="4"/>
        <v>7823.1774044017293</v>
      </c>
      <c r="M56" s="18">
        <f t="shared" si="5"/>
        <v>-0.21731048345560358</v>
      </c>
      <c r="N56" s="18">
        <f t="shared" si="6"/>
        <v>15.211733841892251</v>
      </c>
      <c r="O56" s="18">
        <f>(Design!$N$67-N56)/M56</f>
        <v>60.56649284746166</v>
      </c>
      <c r="P56" s="18">
        <v>0</v>
      </c>
      <c r="Q56" s="18">
        <v>0</v>
      </c>
      <c r="R56" s="18">
        <f t="shared" si="7"/>
        <v>60.56649284746166</v>
      </c>
      <c r="S56" s="18">
        <f t="shared" si="8"/>
        <v>60.56649284746166</v>
      </c>
      <c r="T56" s="18">
        <f>Design!$N$67</f>
        <v>2.0499999999999998</v>
      </c>
      <c r="U56" s="18">
        <f t="shared" si="9"/>
        <v>70</v>
      </c>
      <c r="V56" s="18">
        <v>0</v>
      </c>
      <c r="W56" s="18">
        <f t="shared" si="10"/>
        <v>4305</v>
      </c>
      <c r="X56" s="19">
        <f t="shared" si="11"/>
        <v>3518.1774044017293</v>
      </c>
      <c r="Y56" s="68">
        <f t="shared" si="12"/>
        <v>60</v>
      </c>
      <c r="Z56" s="18">
        <f>'Ohio Intensities'!G56</f>
        <v>1.5751718333430107</v>
      </c>
      <c r="AA56" s="18">
        <f>Design!$I$24*Z56*Design!$I$23</f>
        <v>2.7092955533499801</v>
      </c>
      <c r="AB56" s="18">
        <v>0</v>
      </c>
      <c r="AC56" s="18">
        <v>0</v>
      </c>
      <c r="AD56" s="18">
        <f>Design!$I$22</f>
        <v>10</v>
      </c>
      <c r="AE56" s="18">
        <f t="shared" si="13"/>
        <v>2.7092955533499801</v>
      </c>
      <c r="AF56" s="18">
        <f t="shared" si="14"/>
        <v>60</v>
      </c>
      <c r="AG56" s="18">
        <f t="shared" si="15"/>
        <v>2.7092955533499801</v>
      </c>
      <c r="AH56" s="18">
        <f t="shared" si="16"/>
        <v>70</v>
      </c>
      <c r="AI56" s="18">
        <v>0</v>
      </c>
      <c r="AJ56" s="18">
        <f t="shared" si="17"/>
        <v>9753.4639920599257</v>
      </c>
      <c r="AK56" s="18">
        <f t="shared" si="18"/>
        <v>-0.27092955533499802</v>
      </c>
      <c r="AL56" s="18">
        <f t="shared" si="19"/>
        <v>18.965068873449859</v>
      </c>
      <c r="AM56" s="18">
        <f>(Design!$N$68-AL56)/AK56</f>
        <v>60.772509123602958</v>
      </c>
      <c r="AN56" s="18">
        <v>0</v>
      </c>
      <c r="AO56" s="18">
        <v>0</v>
      </c>
      <c r="AP56" s="18">
        <f t="shared" si="20"/>
        <v>60.772509123602958</v>
      </c>
      <c r="AQ56" s="18">
        <f t="shared" si="21"/>
        <v>60.772509123602958</v>
      </c>
      <c r="AR56" s="18">
        <f>Design!$N$68</f>
        <v>2.5</v>
      </c>
      <c r="AS56" s="18">
        <f t="shared" si="22"/>
        <v>70</v>
      </c>
      <c r="AT56" s="18">
        <v>0</v>
      </c>
      <c r="AU56" s="18">
        <f t="shared" si="23"/>
        <v>5250</v>
      </c>
      <c r="AV56" s="19">
        <f t="shared" si="24"/>
        <v>4503.4639920599257</v>
      </c>
      <c r="AW56" s="68">
        <f t="shared" si="25"/>
        <v>60</v>
      </c>
      <c r="AX56" s="18">
        <f>'Ohio Intensities'!K56</f>
        <v>1.8247100906206934</v>
      </c>
      <c r="AY56" s="18">
        <f>Design!$I$24*AX56*Design!$I$23</f>
        <v>3.1385013558675947</v>
      </c>
      <c r="AZ56" s="18">
        <v>0</v>
      </c>
      <c r="BA56" s="18">
        <v>0</v>
      </c>
      <c r="BB56" s="18">
        <f>Design!$I$22</f>
        <v>10</v>
      </c>
      <c r="BC56" s="18">
        <f t="shared" si="26"/>
        <v>3.1385013558675947</v>
      </c>
      <c r="BD56" s="18">
        <f t="shared" si="27"/>
        <v>60</v>
      </c>
      <c r="BE56" s="18">
        <f t="shared" si="28"/>
        <v>3.1385013558675947</v>
      </c>
      <c r="BF56" s="18">
        <f t="shared" si="29"/>
        <v>70</v>
      </c>
      <c r="BG56" s="18">
        <v>0</v>
      </c>
      <c r="BH56" s="18">
        <f t="shared" si="30"/>
        <v>11298.604881123341</v>
      </c>
      <c r="BI56" s="18">
        <f t="shared" si="31"/>
        <v>-0.31385013558675945</v>
      </c>
      <c r="BJ56" s="18">
        <f t="shared" si="32"/>
        <v>21.969509491073161</v>
      </c>
      <c r="BK56" s="18">
        <f>(Design!$N$69-BJ56)/BI56</f>
        <v>60.919232854012392</v>
      </c>
      <c r="BL56" s="18">
        <v>0</v>
      </c>
      <c r="BM56" s="18">
        <v>0</v>
      </c>
      <c r="BN56" s="18">
        <f t="shared" si="33"/>
        <v>60.919232854012392</v>
      </c>
      <c r="BO56" s="18">
        <f t="shared" si="34"/>
        <v>60.919232854012392</v>
      </c>
      <c r="BP56" s="18">
        <f>Design!$N$69</f>
        <v>2.85</v>
      </c>
      <c r="BQ56" s="18">
        <f t="shared" si="35"/>
        <v>70</v>
      </c>
      <c r="BR56" s="18">
        <v>0</v>
      </c>
      <c r="BS56" s="18">
        <f t="shared" si="36"/>
        <v>5985.0000000000009</v>
      </c>
      <c r="BT56" s="19">
        <f t="shared" si="37"/>
        <v>5313.6048811233404</v>
      </c>
      <c r="BU56" s="68">
        <f t="shared" si="38"/>
        <v>60</v>
      </c>
      <c r="BV56" s="18">
        <f>'Ohio Intensities'!O56</f>
        <v>2.1515234365827132</v>
      </c>
      <c r="BW56" s="18">
        <f>Design!$I$24*BV56*Design!$I$23</f>
        <v>3.7006203109222691</v>
      </c>
      <c r="BX56" s="18">
        <v>0</v>
      </c>
      <c r="BY56" s="18">
        <v>0</v>
      </c>
      <c r="BZ56" s="18">
        <f>Design!$I$22</f>
        <v>10</v>
      </c>
      <c r="CA56" s="18">
        <f t="shared" si="39"/>
        <v>3.7006203109222691</v>
      </c>
      <c r="CB56" s="18">
        <f t="shared" si="40"/>
        <v>60</v>
      </c>
      <c r="CC56" s="18">
        <f t="shared" si="41"/>
        <v>3.7006203109222691</v>
      </c>
      <c r="CD56" s="18">
        <f t="shared" si="42"/>
        <v>70</v>
      </c>
      <c r="CE56" s="18">
        <v>0</v>
      </c>
      <c r="CF56" s="18">
        <f t="shared" si="43"/>
        <v>13322.233119320168</v>
      </c>
      <c r="CG56" s="18">
        <f t="shared" si="44"/>
        <v>-0.37006203109222691</v>
      </c>
      <c r="CH56" s="18">
        <f t="shared" si="45"/>
        <v>25.904342176455884</v>
      </c>
      <c r="CI56" s="18">
        <f>(Design!$N$70-CH56)/CG56</f>
        <v>62.298588451270419</v>
      </c>
      <c r="CJ56" s="18">
        <v>0</v>
      </c>
      <c r="CK56" s="18">
        <v>0</v>
      </c>
      <c r="CL56" s="18">
        <f t="shared" si="46"/>
        <v>62.298588451270419</v>
      </c>
      <c r="CM56" s="18">
        <f t="shared" si="47"/>
        <v>62.298588451270419</v>
      </c>
      <c r="CN56" s="18">
        <f>Design!$N$70</f>
        <v>2.85</v>
      </c>
      <c r="CO56" s="18">
        <f t="shared" si="48"/>
        <v>70</v>
      </c>
      <c r="CP56" s="18">
        <v>0</v>
      </c>
      <c r="CQ56" s="18">
        <f t="shared" si="49"/>
        <v>5985</v>
      </c>
      <c r="CR56" s="19">
        <f t="shared" si="50"/>
        <v>7337.233119320168</v>
      </c>
      <c r="CS56" s="68">
        <f t="shared" si="51"/>
        <v>60</v>
      </c>
      <c r="CT56" s="18">
        <f>'Ohio Intensities'!S56</f>
        <v>2.3769567253370072</v>
      </c>
      <c r="CU56" s="18">
        <f>Design!$I$24*CT56*Design!$I$23</f>
        <v>4.0883655675796549</v>
      </c>
      <c r="CV56" s="18">
        <v>0</v>
      </c>
      <c r="CW56" s="18">
        <v>0</v>
      </c>
      <c r="CX56" s="18">
        <f>Design!$I$22</f>
        <v>10</v>
      </c>
      <c r="CY56" s="18">
        <f t="shared" si="52"/>
        <v>4.0883655675796549</v>
      </c>
      <c r="CZ56" s="18">
        <f t="shared" si="53"/>
        <v>60</v>
      </c>
      <c r="DA56" s="18">
        <f t="shared" si="54"/>
        <v>4.0883655675796549</v>
      </c>
      <c r="DB56" s="18">
        <f t="shared" si="55"/>
        <v>70</v>
      </c>
      <c r="DC56" s="18">
        <v>0</v>
      </c>
      <c r="DD56" s="18">
        <f t="shared" si="56"/>
        <v>14718.116043286756</v>
      </c>
      <c r="DE56" s="18">
        <f t="shared" si="57"/>
        <v>-0.40883655675796549</v>
      </c>
      <c r="DF56" s="18">
        <f t="shared" si="58"/>
        <v>28.618558973057585</v>
      </c>
      <c r="DG56" s="18">
        <f>(Design!$N$71-DF56)/DE56</f>
        <v>63.028999112505431</v>
      </c>
      <c r="DH56" s="18">
        <v>0</v>
      </c>
      <c r="DI56" s="18">
        <v>0</v>
      </c>
      <c r="DJ56" s="18">
        <f t="shared" si="59"/>
        <v>63.028999112505431</v>
      </c>
      <c r="DK56" s="18">
        <f t="shared" si="60"/>
        <v>63.028999112505431</v>
      </c>
      <c r="DL56" s="18">
        <f>Design!$N$71</f>
        <v>2.85</v>
      </c>
      <c r="DM56" s="18">
        <f t="shared" si="61"/>
        <v>70</v>
      </c>
      <c r="DN56" s="18">
        <v>0</v>
      </c>
      <c r="DO56" s="18">
        <f t="shared" si="62"/>
        <v>5985</v>
      </c>
      <c r="DP56" s="19">
        <f t="shared" si="63"/>
        <v>8733.1160432867564</v>
      </c>
      <c r="DQ56" s="68">
        <f t="shared" si="64"/>
        <v>60</v>
      </c>
      <c r="DR56" s="18">
        <f>'Ohio Intensities'!W56</f>
        <v>2.6706935014212783</v>
      </c>
      <c r="DS56" s="18">
        <f>Design!$I$24*DR56*Design!$I$23</f>
        <v>4.5935928224446014</v>
      </c>
      <c r="DT56" s="18">
        <v>0</v>
      </c>
      <c r="DU56" s="18">
        <v>0</v>
      </c>
      <c r="DV56" s="18">
        <f>Design!$I$22</f>
        <v>10</v>
      </c>
      <c r="DW56" s="18">
        <f t="shared" si="65"/>
        <v>4.5935928224446014</v>
      </c>
      <c r="DX56" s="18">
        <f t="shared" si="66"/>
        <v>60</v>
      </c>
      <c r="DY56" s="18">
        <f t="shared" si="67"/>
        <v>4.5935928224446014</v>
      </c>
      <c r="DZ56" s="18">
        <f t="shared" si="68"/>
        <v>70</v>
      </c>
      <c r="EA56" s="18">
        <v>0</v>
      </c>
      <c r="EB56" s="18">
        <f t="shared" si="69"/>
        <v>16536.934160800563</v>
      </c>
      <c r="EC56" s="18">
        <f t="shared" si="70"/>
        <v>-0.45935928224446015</v>
      </c>
      <c r="ED56" s="18">
        <f t="shared" si="71"/>
        <v>32.155149757112213</v>
      </c>
      <c r="EE56" s="18">
        <f>(Design!$N$72-ED56)/EC56</f>
        <v>63.795706084190336</v>
      </c>
      <c r="EF56" s="18">
        <v>0</v>
      </c>
      <c r="EG56" s="18">
        <v>0</v>
      </c>
      <c r="EH56" s="18">
        <f t="shared" si="72"/>
        <v>63.795706084190336</v>
      </c>
      <c r="EI56" s="18">
        <f t="shared" si="73"/>
        <v>63.795706084190336</v>
      </c>
      <c r="EJ56" s="18">
        <f>Design!$N$72</f>
        <v>2.85</v>
      </c>
      <c r="EK56" s="18">
        <f t="shared" si="74"/>
        <v>70</v>
      </c>
      <c r="EL56" s="18">
        <v>0</v>
      </c>
      <c r="EM56" s="18">
        <f t="shared" si="75"/>
        <v>5985.0000000000009</v>
      </c>
      <c r="EN56" s="19">
        <f t="shared" si="76"/>
        <v>10551.934160800563</v>
      </c>
      <c r="EO56" s="19">
        <f t="shared" si="77"/>
        <v>60</v>
      </c>
    </row>
    <row r="57" spans="1:145" x14ac:dyDescent="0.25">
      <c r="A57" s="68">
        <f t="shared" si="78"/>
        <v>61</v>
      </c>
      <c r="B57" s="18">
        <f>'Ohio Intensities'!C57</f>
        <v>1.2479132146327876</v>
      </c>
      <c r="C57" s="18">
        <f>Design!$I$24*B57*Design!$I$23</f>
        <v>2.1464107291683958</v>
      </c>
      <c r="D57" s="18">
        <v>0</v>
      </c>
      <c r="E57" s="18">
        <v>0</v>
      </c>
      <c r="F57" s="18">
        <f>Design!$I$22</f>
        <v>10</v>
      </c>
      <c r="G57" s="18">
        <f t="shared" si="0"/>
        <v>2.1464107291683958</v>
      </c>
      <c r="H57" s="18">
        <f t="shared" si="1"/>
        <v>61</v>
      </c>
      <c r="I57" s="18">
        <f t="shared" si="2"/>
        <v>2.1464107291683958</v>
      </c>
      <c r="J57" s="18">
        <f t="shared" si="3"/>
        <v>71</v>
      </c>
      <c r="K57" s="18">
        <v>0</v>
      </c>
      <c r="L57" s="18">
        <f t="shared" si="4"/>
        <v>7855.8632687563286</v>
      </c>
      <c r="M57" s="18">
        <f t="shared" si="5"/>
        <v>-0.21464107291683959</v>
      </c>
      <c r="N57" s="18">
        <f t="shared" si="6"/>
        <v>15.239516177095611</v>
      </c>
      <c r="O57" s="18">
        <f>(Design!$N$67-N57)/M57</f>
        <v>61.449171856337813</v>
      </c>
      <c r="P57" s="18">
        <v>0</v>
      </c>
      <c r="Q57" s="18">
        <v>0</v>
      </c>
      <c r="R57" s="18">
        <f t="shared" si="7"/>
        <v>61.449171856337813</v>
      </c>
      <c r="S57" s="18">
        <f t="shared" si="8"/>
        <v>61.449171856337813</v>
      </c>
      <c r="T57" s="18">
        <f>Design!$N$67</f>
        <v>2.0499999999999998</v>
      </c>
      <c r="U57" s="18">
        <f t="shared" si="9"/>
        <v>71</v>
      </c>
      <c r="V57" s="18">
        <v>0</v>
      </c>
      <c r="W57" s="18">
        <f t="shared" si="10"/>
        <v>4366.4999999999991</v>
      </c>
      <c r="X57" s="19">
        <f t="shared" si="11"/>
        <v>3489.3632687563295</v>
      </c>
      <c r="Y57" s="68">
        <f t="shared" si="12"/>
        <v>61</v>
      </c>
      <c r="Z57" s="18">
        <f>'Ohio Intensities'!G57</f>
        <v>1.5562509007770562</v>
      </c>
      <c r="AA57" s="18">
        <f>Design!$I$24*Z57*Design!$I$23</f>
        <v>2.6767515493365384</v>
      </c>
      <c r="AB57" s="18">
        <v>0</v>
      </c>
      <c r="AC57" s="18">
        <v>0</v>
      </c>
      <c r="AD57" s="18">
        <f>Design!$I$22</f>
        <v>10</v>
      </c>
      <c r="AE57" s="18">
        <f t="shared" si="13"/>
        <v>2.6767515493365384</v>
      </c>
      <c r="AF57" s="18">
        <f t="shared" si="14"/>
        <v>61</v>
      </c>
      <c r="AG57" s="18">
        <f t="shared" si="15"/>
        <v>2.6767515493365384</v>
      </c>
      <c r="AH57" s="18">
        <f t="shared" si="16"/>
        <v>71</v>
      </c>
      <c r="AI57" s="18">
        <v>0</v>
      </c>
      <c r="AJ57" s="18">
        <f t="shared" si="17"/>
        <v>9796.9106705717313</v>
      </c>
      <c r="AK57" s="18">
        <f t="shared" si="18"/>
        <v>-0.26767515493365385</v>
      </c>
      <c r="AL57" s="18">
        <f t="shared" si="19"/>
        <v>19.004936000289426</v>
      </c>
      <c r="AM57" s="18">
        <f>(Design!$N$68-AL57)/AK57</f>
        <v>61.660321087253507</v>
      </c>
      <c r="AN57" s="18">
        <v>0</v>
      </c>
      <c r="AO57" s="18">
        <v>0</v>
      </c>
      <c r="AP57" s="18">
        <f t="shared" si="20"/>
        <v>61.660321087253507</v>
      </c>
      <c r="AQ57" s="18">
        <f t="shared" si="21"/>
        <v>61.660321087253507</v>
      </c>
      <c r="AR57" s="18">
        <f>Design!$N$68</f>
        <v>2.5</v>
      </c>
      <c r="AS57" s="18">
        <f t="shared" si="22"/>
        <v>71</v>
      </c>
      <c r="AT57" s="18">
        <v>0</v>
      </c>
      <c r="AU57" s="18">
        <f t="shared" si="23"/>
        <v>5325</v>
      </c>
      <c r="AV57" s="19">
        <f t="shared" si="24"/>
        <v>4471.9106705717313</v>
      </c>
      <c r="AW57" s="68">
        <f t="shared" si="25"/>
        <v>61</v>
      </c>
      <c r="AX57" s="18">
        <f>'Ohio Intensities'!K57</f>
        <v>1.80311817022045</v>
      </c>
      <c r="AY57" s="18">
        <f>Design!$I$24*AX57*Design!$I$23</f>
        <v>3.1013632527791759</v>
      </c>
      <c r="AZ57" s="18">
        <v>0</v>
      </c>
      <c r="BA57" s="18">
        <v>0</v>
      </c>
      <c r="BB57" s="18">
        <f>Design!$I$22</f>
        <v>10</v>
      </c>
      <c r="BC57" s="18">
        <f t="shared" si="26"/>
        <v>3.1013632527791759</v>
      </c>
      <c r="BD57" s="18">
        <f t="shared" si="27"/>
        <v>61</v>
      </c>
      <c r="BE57" s="18">
        <f t="shared" si="28"/>
        <v>3.1013632527791759</v>
      </c>
      <c r="BF57" s="18">
        <f t="shared" si="29"/>
        <v>71</v>
      </c>
      <c r="BG57" s="18">
        <v>0</v>
      </c>
      <c r="BH57" s="18">
        <f t="shared" si="30"/>
        <v>11350.989505171783</v>
      </c>
      <c r="BI57" s="18">
        <f t="shared" si="31"/>
        <v>-0.31013632527791757</v>
      </c>
      <c r="BJ57" s="18">
        <f t="shared" si="32"/>
        <v>22.019679094732147</v>
      </c>
      <c r="BK57" s="18">
        <f>(Design!$N$69-BJ57)/BI57</f>
        <v>61.810492781050151</v>
      </c>
      <c r="BL57" s="18">
        <v>0</v>
      </c>
      <c r="BM57" s="18">
        <v>0</v>
      </c>
      <c r="BN57" s="18">
        <f t="shared" si="33"/>
        <v>61.810492781050151</v>
      </c>
      <c r="BO57" s="18">
        <f t="shared" si="34"/>
        <v>61.810492781050151</v>
      </c>
      <c r="BP57" s="18">
        <f>Design!$N$69</f>
        <v>2.85</v>
      </c>
      <c r="BQ57" s="18">
        <f t="shared" si="35"/>
        <v>71</v>
      </c>
      <c r="BR57" s="18">
        <v>0</v>
      </c>
      <c r="BS57" s="18">
        <f t="shared" si="36"/>
        <v>6070.5000000000009</v>
      </c>
      <c r="BT57" s="19">
        <f t="shared" si="37"/>
        <v>5280.4895051717822</v>
      </c>
      <c r="BU57" s="68">
        <f t="shared" si="38"/>
        <v>61</v>
      </c>
      <c r="BV57" s="18">
        <f>'Ohio Intensities'!O57</f>
        <v>2.126944258056723</v>
      </c>
      <c r="BW57" s="18">
        <f>Design!$I$24*BV57*Design!$I$23</f>
        <v>3.658344123857566</v>
      </c>
      <c r="BX57" s="18">
        <v>0</v>
      </c>
      <c r="BY57" s="18">
        <v>0</v>
      </c>
      <c r="BZ57" s="18">
        <f>Design!$I$22</f>
        <v>10</v>
      </c>
      <c r="CA57" s="18">
        <f t="shared" si="39"/>
        <v>3.658344123857566</v>
      </c>
      <c r="CB57" s="18">
        <f t="shared" si="40"/>
        <v>61</v>
      </c>
      <c r="CC57" s="18">
        <f t="shared" si="41"/>
        <v>3.658344123857566</v>
      </c>
      <c r="CD57" s="18">
        <f t="shared" si="42"/>
        <v>71</v>
      </c>
      <c r="CE57" s="18">
        <v>0</v>
      </c>
      <c r="CF57" s="18">
        <f t="shared" si="43"/>
        <v>13389.539493318694</v>
      </c>
      <c r="CG57" s="18">
        <f t="shared" si="44"/>
        <v>-0.36583441238575659</v>
      </c>
      <c r="CH57" s="18">
        <f t="shared" si="45"/>
        <v>25.97424327938872</v>
      </c>
      <c r="CI57" s="18">
        <f>(Design!$N$70-CH57)/CG57</f>
        <v>63.209590176566557</v>
      </c>
      <c r="CJ57" s="18">
        <v>0</v>
      </c>
      <c r="CK57" s="18">
        <v>0</v>
      </c>
      <c r="CL57" s="18">
        <f t="shared" si="46"/>
        <v>63.209590176566557</v>
      </c>
      <c r="CM57" s="18">
        <f t="shared" si="47"/>
        <v>63.209590176566557</v>
      </c>
      <c r="CN57" s="18">
        <f>Design!$N$70</f>
        <v>2.85</v>
      </c>
      <c r="CO57" s="18">
        <f t="shared" si="48"/>
        <v>71</v>
      </c>
      <c r="CP57" s="18">
        <v>0</v>
      </c>
      <c r="CQ57" s="18">
        <f t="shared" si="49"/>
        <v>6070.5000000000009</v>
      </c>
      <c r="CR57" s="19">
        <f t="shared" si="50"/>
        <v>7319.0394933186935</v>
      </c>
      <c r="CS57" s="68">
        <f t="shared" si="51"/>
        <v>61</v>
      </c>
      <c r="CT57" s="18">
        <f>'Ohio Intensities'!S57</f>
        <v>2.350769644192265</v>
      </c>
      <c r="CU57" s="18">
        <f>Design!$I$24*CT57*Design!$I$23</f>
        <v>4.0433237880106985</v>
      </c>
      <c r="CV57" s="18">
        <v>0</v>
      </c>
      <c r="CW57" s="18">
        <v>0</v>
      </c>
      <c r="CX57" s="18">
        <f>Design!$I$22</f>
        <v>10</v>
      </c>
      <c r="CY57" s="18">
        <f t="shared" si="52"/>
        <v>4.0433237880106985</v>
      </c>
      <c r="CZ57" s="18">
        <f t="shared" si="53"/>
        <v>61</v>
      </c>
      <c r="DA57" s="18">
        <f t="shared" si="54"/>
        <v>4.0433237880106985</v>
      </c>
      <c r="DB57" s="18">
        <f t="shared" si="55"/>
        <v>71</v>
      </c>
      <c r="DC57" s="18">
        <v>0</v>
      </c>
      <c r="DD57" s="18">
        <f t="shared" si="56"/>
        <v>14798.565064119157</v>
      </c>
      <c r="DE57" s="18">
        <f t="shared" si="57"/>
        <v>-0.40433237880106987</v>
      </c>
      <c r="DF57" s="18">
        <f t="shared" si="58"/>
        <v>28.707598894875961</v>
      </c>
      <c r="DG57" s="18">
        <f>(Design!$N$71-DF57)/DE57</f>
        <v>63.951343623652285</v>
      </c>
      <c r="DH57" s="18">
        <v>0</v>
      </c>
      <c r="DI57" s="18">
        <v>0</v>
      </c>
      <c r="DJ57" s="18">
        <f t="shared" si="59"/>
        <v>63.951343623652285</v>
      </c>
      <c r="DK57" s="18">
        <f t="shared" si="60"/>
        <v>63.951343623652285</v>
      </c>
      <c r="DL57" s="18">
        <f>Design!$N$71</f>
        <v>2.85</v>
      </c>
      <c r="DM57" s="18">
        <f t="shared" si="61"/>
        <v>71</v>
      </c>
      <c r="DN57" s="18">
        <v>0</v>
      </c>
      <c r="DO57" s="18">
        <f t="shared" si="62"/>
        <v>6070.5</v>
      </c>
      <c r="DP57" s="19">
        <f t="shared" si="63"/>
        <v>8728.0650641191569</v>
      </c>
      <c r="DQ57" s="68">
        <f t="shared" si="64"/>
        <v>61</v>
      </c>
      <c r="DR57" s="18">
        <f>'Ohio Intensities'!W57</f>
        <v>2.6416644607268385</v>
      </c>
      <c r="DS57" s="18">
        <f>Design!$I$24*DR57*Design!$I$23</f>
        <v>4.5436628724501649</v>
      </c>
      <c r="DT57" s="18">
        <v>0</v>
      </c>
      <c r="DU57" s="18">
        <v>0</v>
      </c>
      <c r="DV57" s="18">
        <f>Design!$I$22</f>
        <v>10</v>
      </c>
      <c r="DW57" s="18">
        <f t="shared" si="65"/>
        <v>4.5436628724501649</v>
      </c>
      <c r="DX57" s="18">
        <f t="shared" si="66"/>
        <v>61</v>
      </c>
      <c r="DY57" s="18">
        <f t="shared" si="67"/>
        <v>4.5436628724501649</v>
      </c>
      <c r="DZ57" s="18">
        <f t="shared" si="68"/>
        <v>71</v>
      </c>
      <c r="EA57" s="18">
        <v>0</v>
      </c>
      <c r="EB57" s="18">
        <f t="shared" si="69"/>
        <v>16629.806113167604</v>
      </c>
      <c r="EC57" s="18">
        <f t="shared" si="70"/>
        <v>-0.45436628724501649</v>
      </c>
      <c r="ED57" s="18">
        <f t="shared" si="71"/>
        <v>32.260006394396171</v>
      </c>
      <c r="EE57" s="18">
        <f>(Design!$N$72-ED57)/EC57</f>
        <v>64.727527591713383</v>
      </c>
      <c r="EF57" s="18">
        <v>0</v>
      </c>
      <c r="EG57" s="18">
        <v>0</v>
      </c>
      <c r="EH57" s="18">
        <f t="shared" si="72"/>
        <v>64.727527591713383</v>
      </c>
      <c r="EI57" s="18">
        <f t="shared" si="73"/>
        <v>64.727527591713383</v>
      </c>
      <c r="EJ57" s="18">
        <f>Design!$N$72</f>
        <v>2.85</v>
      </c>
      <c r="EK57" s="18">
        <f t="shared" si="74"/>
        <v>71</v>
      </c>
      <c r="EL57" s="18">
        <v>0</v>
      </c>
      <c r="EM57" s="18">
        <f t="shared" si="75"/>
        <v>6070.5</v>
      </c>
      <c r="EN57" s="19">
        <f t="shared" si="76"/>
        <v>10559.306113167604</v>
      </c>
      <c r="EO57" s="19">
        <f t="shared" si="77"/>
        <v>61</v>
      </c>
    </row>
    <row r="58" spans="1:145" x14ac:dyDescent="0.25">
      <c r="A58" s="68">
        <f t="shared" si="78"/>
        <v>62</v>
      </c>
      <c r="B58" s="18">
        <f>'Ohio Intensities'!C58</f>
        <v>1.2328001497732857</v>
      </c>
      <c r="C58" s="18">
        <f>Design!$I$24*B58*Design!$I$23</f>
        <v>2.1204162576100525</v>
      </c>
      <c r="D58" s="18">
        <v>0</v>
      </c>
      <c r="E58" s="18">
        <v>0</v>
      </c>
      <c r="F58" s="18">
        <f>Design!$I$22</f>
        <v>10</v>
      </c>
      <c r="G58" s="18">
        <f t="shared" si="0"/>
        <v>2.1204162576100525</v>
      </c>
      <c r="H58" s="18">
        <f t="shared" si="1"/>
        <v>62</v>
      </c>
      <c r="I58" s="18">
        <f t="shared" si="2"/>
        <v>2.1204162576100525</v>
      </c>
      <c r="J58" s="18">
        <f t="shared" si="3"/>
        <v>72</v>
      </c>
      <c r="K58" s="18">
        <v>0</v>
      </c>
      <c r="L58" s="18">
        <f t="shared" si="4"/>
        <v>7887.948478309394</v>
      </c>
      <c r="M58" s="18">
        <f t="shared" si="5"/>
        <v>-0.21204162576100524</v>
      </c>
      <c r="N58" s="18">
        <f t="shared" si="6"/>
        <v>15.266997054792379</v>
      </c>
      <c r="O58" s="18">
        <f>(Design!$N$67-N58)/M58</f>
        <v>62.332086953952249</v>
      </c>
      <c r="P58" s="18">
        <v>0</v>
      </c>
      <c r="Q58" s="18">
        <v>0</v>
      </c>
      <c r="R58" s="18">
        <f t="shared" si="7"/>
        <v>62.332086953952249</v>
      </c>
      <c r="S58" s="18">
        <f t="shared" si="8"/>
        <v>62.332086953952249</v>
      </c>
      <c r="T58" s="18">
        <f>Design!$N$67</f>
        <v>2.0499999999999998</v>
      </c>
      <c r="U58" s="18">
        <f t="shared" si="9"/>
        <v>72</v>
      </c>
      <c r="V58" s="18">
        <v>0</v>
      </c>
      <c r="W58" s="18">
        <f t="shared" si="10"/>
        <v>4428</v>
      </c>
      <c r="X58" s="19">
        <f t="shared" si="11"/>
        <v>3459.948478309394</v>
      </c>
      <c r="Y58" s="68">
        <f t="shared" si="12"/>
        <v>62</v>
      </c>
      <c r="Z58" s="18">
        <f>'Ohio Intensities'!G58</f>
        <v>1.5378153445424938</v>
      </c>
      <c r="AA58" s="18">
        <f>Design!$I$24*Z58*Design!$I$23</f>
        <v>2.645042392613091</v>
      </c>
      <c r="AB58" s="18">
        <v>0</v>
      </c>
      <c r="AC58" s="18">
        <v>0</v>
      </c>
      <c r="AD58" s="18">
        <f>Design!$I$22</f>
        <v>10</v>
      </c>
      <c r="AE58" s="18">
        <f t="shared" si="13"/>
        <v>2.645042392613091</v>
      </c>
      <c r="AF58" s="18">
        <f t="shared" si="14"/>
        <v>62</v>
      </c>
      <c r="AG58" s="18">
        <f t="shared" si="15"/>
        <v>2.645042392613091</v>
      </c>
      <c r="AH58" s="18">
        <f t="shared" si="16"/>
        <v>72</v>
      </c>
      <c r="AI58" s="18">
        <v>0</v>
      </c>
      <c r="AJ58" s="18">
        <f t="shared" si="17"/>
        <v>9839.5577005206978</v>
      </c>
      <c r="AK58" s="18">
        <f t="shared" si="18"/>
        <v>-0.26450423926130912</v>
      </c>
      <c r="AL58" s="18">
        <f t="shared" si="19"/>
        <v>19.044305226814256</v>
      </c>
      <c r="AM58" s="18">
        <f>(Design!$N$68-AL58)/AK58</f>
        <v>62.548355644575516</v>
      </c>
      <c r="AN58" s="18">
        <v>0</v>
      </c>
      <c r="AO58" s="18">
        <v>0</v>
      </c>
      <c r="AP58" s="18">
        <f t="shared" si="20"/>
        <v>62.548355644575516</v>
      </c>
      <c r="AQ58" s="18">
        <f t="shared" si="21"/>
        <v>62.548355644575516</v>
      </c>
      <c r="AR58" s="18">
        <f>Design!$N$68</f>
        <v>2.5</v>
      </c>
      <c r="AS58" s="18">
        <f t="shared" si="22"/>
        <v>72</v>
      </c>
      <c r="AT58" s="18">
        <v>0</v>
      </c>
      <c r="AU58" s="18">
        <f t="shared" si="23"/>
        <v>5400</v>
      </c>
      <c r="AV58" s="19">
        <f t="shared" si="24"/>
        <v>4439.5577005206978</v>
      </c>
      <c r="AW58" s="68">
        <f t="shared" si="25"/>
        <v>62</v>
      </c>
      <c r="AX58" s="18">
        <f>'Ohio Intensities'!K58</f>
        <v>1.7820703479562086</v>
      </c>
      <c r="AY58" s="18">
        <f>Design!$I$24*AX58*Design!$I$23</f>
        <v>3.0651609984846808</v>
      </c>
      <c r="AZ58" s="18">
        <v>0</v>
      </c>
      <c r="BA58" s="18">
        <v>0</v>
      </c>
      <c r="BB58" s="18">
        <f>Design!$I$22</f>
        <v>10</v>
      </c>
      <c r="BC58" s="18">
        <f t="shared" si="26"/>
        <v>3.0651609984846808</v>
      </c>
      <c r="BD58" s="18">
        <f t="shared" si="27"/>
        <v>62</v>
      </c>
      <c r="BE58" s="18">
        <f t="shared" si="28"/>
        <v>3.0651609984846808</v>
      </c>
      <c r="BF58" s="18">
        <f t="shared" si="29"/>
        <v>72</v>
      </c>
      <c r="BG58" s="18">
        <v>0</v>
      </c>
      <c r="BH58" s="18">
        <f t="shared" si="30"/>
        <v>11402.398914363011</v>
      </c>
      <c r="BI58" s="18">
        <f t="shared" si="31"/>
        <v>-0.30651609984846806</v>
      </c>
      <c r="BJ58" s="18">
        <f t="shared" si="32"/>
        <v>22.069159189089703</v>
      </c>
      <c r="BK58" s="18">
        <f>(Design!$N$69-BJ58)/BI58</f>
        <v>62.701956597356713</v>
      </c>
      <c r="BL58" s="18">
        <v>0</v>
      </c>
      <c r="BM58" s="18">
        <v>0</v>
      </c>
      <c r="BN58" s="18">
        <f t="shared" si="33"/>
        <v>62.701956597356713</v>
      </c>
      <c r="BO58" s="18">
        <f t="shared" si="34"/>
        <v>62.701956597356713</v>
      </c>
      <c r="BP58" s="18">
        <f>Design!$N$69</f>
        <v>2.85</v>
      </c>
      <c r="BQ58" s="18">
        <f t="shared" si="35"/>
        <v>72</v>
      </c>
      <c r="BR58" s="18">
        <v>0</v>
      </c>
      <c r="BS58" s="18">
        <f t="shared" si="36"/>
        <v>6156</v>
      </c>
      <c r="BT58" s="19">
        <f t="shared" si="37"/>
        <v>5246.3989143630115</v>
      </c>
      <c r="BU58" s="68">
        <f t="shared" si="38"/>
        <v>62</v>
      </c>
      <c r="BV58" s="18">
        <f>'Ohio Intensities'!O58</f>
        <v>2.1029746046496354</v>
      </c>
      <c r="BW58" s="18">
        <f>Design!$I$24*BV58*Design!$I$23</f>
        <v>3.617116319997375</v>
      </c>
      <c r="BX58" s="18">
        <v>0</v>
      </c>
      <c r="BY58" s="18">
        <v>0</v>
      </c>
      <c r="BZ58" s="18">
        <f>Design!$I$22</f>
        <v>10</v>
      </c>
      <c r="CA58" s="18">
        <f t="shared" si="39"/>
        <v>3.617116319997375</v>
      </c>
      <c r="CB58" s="18">
        <f t="shared" si="40"/>
        <v>62</v>
      </c>
      <c r="CC58" s="18">
        <f t="shared" si="41"/>
        <v>3.617116319997375</v>
      </c>
      <c r="CD58" s="18">
        <f t="shared" si="42"/>
        <v>72</v>
      </c>
      <c r="CE58" s="18">
        <v>0</v>
      </c>
      <c r="CF58" s="18">
        <f t="shared" si="43"/>
        <v>13455.672710390236</v>
      </c>
      <c r="CG58" s="18">
        <f t="shared" si="44"/>
        <v>-0.36171163199973749</v>
      </c>
      <c r="CH58" s="18">
        <f t="shared" si="45"/>
        <v>26.0432375039811</v>
      </c>
      <c r="CI58" s="18">
        <f>(Design!$N$70-CH58)/CG58</f>
        <v>64.12079527483354</v>
      </c>
      <c r="CJ58" s="18">
        <v>0</v>
      </c>
      <c r="CK58" s="18">
        <v>0</v>
      </c>
      <c r="CL58" s="18">
        <f t="shared" si="46"/>
        <v>64.12079527483354</v>
      </c>
      <c r="CM58" s="18">
        <f t="shared" si="47"/>
        <v>64.12079527483354</v>
      </c>
      <c r="CN58" s="18">
        <f>Design!$N$70</f>
        <v>2.85</v>
      </c>
      <c r="CO58" s="18">
        <f t="shared" si="48"/>
        <v>72</v>
      </c>
      <c r="CP58" s="18">
        <v>0</v>
      </c>
      <c r="CQ58" s="18">
        <f t="shared" si="49"/>
        <v>6156.0000000000009</v>
      </c>
      <c r="CR58" s="19">
        <f t="shared" si="50"/>
        <v>7299.6727103902349</v>
      </c>
      <c r="CS58" s="68">
        <f t="shared" si="51"/>
        <v>62</v>
      </c>
      <c r="CT58" s="18">
        <f>'Ohio Intensities'!S58</f>
        <v>2.3252313226931625</v>
      </c>
      <c r="CU58" s="18">
        <f>Design!$I$24*CT58*Design!$I$23</f>
        <v>3.9993978750322419</v>
      </c>
      <c r="CV58" s="18">
        <v>0</v>
      </c>
      <c r="CW58" s="18">
        <v>0</v>
      </c>
      <c r="CX58" s="18">
        <f>Design!$I$22</f>
        <v>10</v>
      </c>
      <c r="CY58" s="18">
        <f t="shared" si="52"/>
        <v>3.9993978750322419</v>
      </c>
      <c r="CZ58" s="18">
        <f t="shared" si="53"/>
        <v>62</v>
      </c>
      <c r="DA58" s="18">
        <f t="shared" si="54"/>
        <v>3.9993978750322419</v>
      </c>
      <c r="DB58" s="18">
        <f t="shared" si="55"/>
        <v>72</v>
      </c>
      <c r="DC58" s="18">
        <v>0</v>
      </c>
      <c r="DD58" s="18">
        <f t="shared" si="56"/>
        <v>14877.76009511994</v>
      </c>
      <c r="DE58" s="18">
        <f t="shared" si="57"/>
        <v>-0.39993978750322418</v>
      </c>
      <c r="DF58" s="18">
        <f t="shared" si="58"/>
        <v>28.795664700232141</v>
      </c>
      <c r="DG58" s="18">
        <f>(Design!$N$71-DF58)/DE58</f>
        <v>64.873927303426825</v>
      </c>
      <c r="DH58" s="18">
        <v>0</v>
      </c>
      <c r="DI58" s="18">
        <v>0</v>
      </c>
      <c r="DJ58" s="18">
        <f t="shared" si="59"/>
        <v>64.873927303426825</v>
      </c>
      <c r="DK58" s="18">
        <f t="shared" si="60"/>
        <v>64.873927303426825</v>
      </c>
      <c r="DL58" s="18">
        <f>Design!$N$71</f>
        <v>2.85</v>
      </c>
      <c r="DM58" s="18">
        <f t="shared" si="61"/>
        <v>72</v>
      </c>
      <c r="DN58" s="18">
        <v>0</v>
      </c>
      <c r="DO58" s="18">
        <f t="shared" si="62"/>
        <v>6156</v>
      </c>
      <c r="DP58" s="19">
        <f t="shared" si="63"/>
        <v>8721.7600951199402</v>
      </c>
      <c r="DQ58" s="68">
        <f t="shared" si="64"/>
        <v>62</v>
      </c>
      <c r="DR58" s="18">
        <f>'Ohio Intensities'!W58</f>
        <v>2.6133330219075801</v>
      </c>
      <c r="DS58" s="18">
        <f>Design!$I$24*DR58*Design!$I$23</f>
        <v>4.4949327976810407</v>
      </c>
      <c r="DT58" s="18">
        <v>0</v>
      </c>
      <c r="DU58" s="18">
        <v>0</v>
      </c>
      <c r="DV58" s="18">
        <f>Design!$I$22</f>
        <v>10</v>
      </c>
      <c r="DW58" s="18">
        <f t="shared" si="65"/>
        <v>4.4949327976810407</v>
      </c>
      <c r="DX58" s="18">
        <f t="shared" si="66"/>
        <v>62</v>
      </c>
      <c r="DY58" s="18">
        <f t="shared" si="67"/>
        <v>4.4949327976810407</v>
      </c>
      <c r="DZ58" s="18">
        <f t="shared" si="68"/>
        <v>72</v>
      </c>
      <c r="EA58" s="18">
        <v>0</v>
      </c>
      <c r="EB58" s="18">
        <f t="shared" si="69"/>
        <v>16721.150007373471</v>
      </c>
      <c r="EC58" s="18">
        <f t="shared" si="70"/>
        <v>-0.44949327976810405</v>
      </c>
      <c r="ED58" s="18">
        <f t="shared" si="71"/>
        <v>32.363516143303492</v>
      </c>
      <c r="EE58" s="18">
        <f>(Design!$N$72-ED58)/EC58</f>
        <v>65.659527009012621</v>
      </c>
      <c r="EF58" s="18">
        <v>0</v>
      </c>
      <c r="EG58" s="18">
        <v>0</v>
      </c>
      <c r="EH58" s="18">
        <f t="shared" si="72"/>
        <v>65.659527009012621</v>
      </c>
      <c r="EI58" s="18">
        <f t="shared" si="73"/>
        <v>65.659527009012621</v>
      </c>
      <c r="EJ58" s="18">
        <f>Design!$N$72</f>
        <v>2.85</v>
      </c>
      <c r="EK58" s="18">
        <f t="shared" si="74"/>
        <v>72</v>
      </c>
      <c r="EL58" s="18">
        <v>0</v>
      </c>
      <c r="EM58" s="18">
        <f t="shared" si="75"/>
        <v>6156.0000000000009</v>
      </c>
      <c r="EN58" s="19">
        <f t="shared" si="76"/>
        <v>10565.150007373471</v>
      </c>
      <c r="EO58" s="19">
        <f t="shared" si="77"/>
        <v>62</v>
      </c>
    </row>
    <row r="59" spans="1:145" x14ac:dyDescent="0.25">
      <c r="A59" s="68">
        <f t="shared" si="78"/>
        <v>63</v>
      </c>
      <c r="B59" s="18">
        <f>'Ohio Intensities'!C59</f>
        <v>1.2180776808778073</v>
      </c>
      <c r="C59" s="18">
        <f>Design!$I$24*B59*Design!$I$23</f>
        <v>2.0950936111098297</v>
      </c>
      <c r="D59" s="18">
        <v>0</v>
      </c>
      <c r="E59" s="18">
        <v>0</v>
      </c>
      <c r="F59" s="18">
        <f>Design!$I$22</f>
        <v>10</v>
      </c>
      <c r="G59" s="18">
        <f t="shared" si="0"/>
        <v>2.0950936111098297</v>
      </c>
      <c r="H59" s="18">
        <f t="shared" si="1"/>
        <v>63</v>
      </c>
      <c r="I59" s="18">
        <f t="shared" si="2"/>
        <v>2.0950936111098297</v>
      </c>
      <c r="J59" s="18">
        <f t="shared" si="3"/>
        <v>73</v>
      </c>
      <c r="K59" s="18">
        <v>0</v>
      </c>
      <c r="L59" s="18">
        <f t="shared" si="4"/>
        <v>7919.4538499951559</v>
      </c>
      <c r="M59" s="18">
        <f t="shared" si="5"/>
        <v>-0.20950936111098298</v>
      </c>
      <c r="N59" s="18">
        <f t="shared" si="6"/>
        <v>15.294183361101757</v>
      </c>
      <c r="O59" s="18">
        <f>(Design!$N$67-N59)/M59</f>
        <v>63.215234349771812</v>
      </c>
      <c r="P59" s="18">
        <v>0</v>
      </c>
      <c r="Q59" s="18">
        <v>0</v>
      </c>
      <c r="R59" s="18">
        <f t="shared" si="7"/>
        <v>63.215234349771812</v>
      </c>
      <c r="S59" s="18">
        <f t="shared" si="8"/>
        <v>63.215234349771812</v>
      </c>
      <c r="T59" s="18">
        <f>Design!$N$67</f>
        <v>2.0499999999999998</v>
      </c>
      <c r="U59" s="18">
        <f t="shared" si="9"/>
        <v>73</v>
      </c>
      <c r="V59" s="18">
        <v>0</v>
      </c>
      <c r="W59" s="18">
        <f t="shared" si="10"/>
        <v>4489.4999999999991</v>
      </c>
      <c r="X59" s="19">
        <f t="shared" si="11"/>
        <v>3429.9538499951568</v>
      </c>
      <c r="Y59" s="68">
        <f t="shared" si="12"/>
        <v>63</v>
      </c>
      <c r="Z59" s="18">
        <f>'Ohio Intensities'!G59</f>
        <v>1.5198462726819848</v>
      </c>
      <c r="AA59" s="18">
        <f>Design!$I$24*Z59*Design!$I$23</f>
        <v>2.6141355890130153</v>
      </c>
      <c r="AB59" s="18">
        <v>0</v>
      </c>
      <c r="AC59" s="18">
        <v>0</v>
      </c>
      <c r="AD59" s="18">
        <f>Design!$I$22</f>
        <v>10</v>
      </c>
      <c r="AE59" s="18">
        <f t="shared" si="13"/>
        <v>2.6141355890130153</v>
      </c>
      <c r="AF59" s="18">
        <f t="shared" si="14"/>
        <v>63</v>
      </c>
      <c r="AG59" s="18">
        <f t="shared" si="15"/>
        <v>2.6141355890130153</v>
      </c>
      <c r="AH59" s="18">
        <f t="shared" si="16"/>
        <v>73</v>
      </c>
      <c r="AI59" s="18">
        <v>0</v>
      </c>
      <c r="AJ59" s="18">
        <f t="shared" si="17"/>
        <v>9881.4325264691997</v>
      </c>
      <c r="AK59" s="18">
        <f t="shared" si="18"/>
        <v>-0.26141355890130152</v>
      </c>
      <c r="AL59" s="18">
        <f t="shared" si="19"/>
        <v>19.083189799795008</v>
      </c>
      <c r="AM59" s="18">
        <f>(Design!$N$68-AL59)/AK59</f>
        <v>63.436609292542876</v>
      </c>
      <c r="AN59" s="18">
        <v>0</v>
      </c>
      <c r="AO59" s="18">
        <v>0</v>
      </c>
      <c r="AP59" s="18">
        <f t="shared" si="20"/>
        <v>63.436609292542876</v>
      </c>
      <c r="AQ59" s="18">
        <f t="shared" si="21"/>
        <v>63.436609292542876</v>
      </c>
      <c r="AR59" s="18">
        <f>Design!$N$68</f>
        <v>2.5</v>
      </c>
      <c r="AS59" s="18">
        <f t="shared" si="22"/>
        <v>73</v>
      </c>
      <c r="AT59" s="18">
        <v>0</v>
      </c>
      <c r="AU59" s="18">
        <f t="shared" si="23"/>
        <v>5475</v>
      </c>
      <c r="AV59" s="19">
        <f t="shared" si="24"/>
        <v>4406.4325264691997</v>
      </c>
      <c r="AW59" s="68">
        <f t="shared" si="25"/>
        <v>63</v>
      </c>
      <c r="AX59" s="18">
        <f>'Ohio Intensities'!K59</f>
        <v>1.7615458346346524</v>
      </c>
      <c r="AY59" s="18">
        <f>Design!$I$24*AX59*Design!$I$23</f>
        <v>3.0298588355716038</v>
      </c>
      <c r="AZ59" s="18">
        <v>0</v>
      </c>
      <c r="BA59" s="18">
        <v>0</v>
      </c>
      <c r="BB59" s="18">
        <f>Design!$I$22</f>
        <v>10</v>
      </c>
      <c r="BC59" s="18">
        <f t="shared" si="26"/>
        <v>3.0298588355716038</v>
      </c>
      <c r="BD59" s="18">
        <f t="shared" si="27"/>
        <v>63</v>
      </c>
      <c r="BE59" s="18">
        <f t="shared" si="28"/>
        <v>3.0298588355716038</v>
      </c>
      <c r="BF59" s="18">
        <f t="shared" si="29"/>
        <v>73</v>
      </c>
      <c r="BG59" s="18">
        <v>0</v>
      </c>
      <c r="BH59" s="18">
        <f t="shared" si="30"/>
        <v>11452.866398460663</v>
      </c>
      <c r="BI59" s="18">
        <f t="shared" si="31"/>
        <v>-0.30298588355716038</v>
      </c>
      <c r="BJ59" s="18">
        <f t="shared" si="32"/>
        <v>22.117969499672711</v>
      </c>
      <c r="BK59" s="18">
        <f>(Design!$N$69-BJ59)/BI59</f>
        <v>63.593621172907461</v>
      </c>
      <c r="BL59" s="18">
        <v>0</v>
      </c>
      <c r="BM59" s="18">
        <v>0</v>
      </c>
      <c r="BN59" s="18">
        <f t="shared" si="33"/>
        <v>63.593621172907461</v>
      </c>
      <c r="BO59" s="18">
        <f t="shared" si="34"/>
        <v>63.593621172907461</v>
      </c>
      <c r="BP59" s="18">
        <f>Design!$N$69</f>
        <v>2.85</v>
      </c>
      <c r="BQ59" s="18">
        <f t="shared" si="35"/>
        <v>73</v>
      </c>
      <c r="BR59" s="18">
        <v>0</v>
      </c>
      <c r="BS59" s="18">
        <f t="shared" si="36"/>
        <v>6241.5</v>
      </c>
      <c r="BT59" s="19">
        <f t="shared" si="37"/>
        <v>5211.3663984606628</v>
      </c>
      <c r="BU59" s="68">
        <f t="shared" si="38"/>
        <v>63</v>
      </c>
      <c r="BV59" s="18">
        <f>'Ohio Intensities'!O59</f>
        <v>2.0795914266809112</v>
      </c>
      <c r="BW59" s="18">
        <f>Design!$I$24*BV59*Design!$I$23</f>
        <v>3.5768972538911696</v>
      </c>
      <c r="BX59" s="18">
        <v>0</v>
      </c>
      <c r="BY59" s="18">
        <v>0</v>
      </c>
      <c r="BZ59" s="18">
        <f>Design!$I$22</f>
        <v>10</v>
      </c>
      <c r="CA59" s="18">
        <f t="shared" si="39"/>
        <v>3.5768972538911696</v>
      </c>
      <c r="CB59" s="18">
        <f t="shared" si="40"/>
        <v>63</v>
      </c>
      <c r="CC59" s="18">
        <f t="shared" si="41"/>
        <v>3.5768972538911696</v>
      </c>
      <c r="CD59" s="18">
        <f t="shared" si="42"/>
        <v>73</v>
      </c>
      <c r="CE59" s="18">
        <v>0</v>
      </c>
      <c r="CF59" s="18">
        <f t="shared" si="43"/>
        <v>13520.671619708624</v>
      </c>
      <c r="CG59" s="18">
        <f t="shared" si="44"/>
        <v>-0.35768972538911697</v>
      </c>
      <c r="CH59" s="18">
        <f t="shared" si="45"/>
        <v>26.111349953405536</v>
      </c>
      <c r="CI59" s="18">
        <f>(Design!$N$70-CH59)/CG59</f>
        <v>65.032200542244823</v>
      </c>
      <c r="CJ59" s="18">
        <v>0</v>
      </c>
      <c r="CK59" s="18">
        <v>0</v>
      </c>
      <c r="CL59" s="18">
        <f t="shared" si="46"/>
        <v>65.032200542244823</v>
      </c>
      <c r="CM59" s="18">
        <f t="shared" si="47"/>
        <v>65.032200542244823</v>
      </c>
      <c r="CN59" s="18">
        <f>Design!$N$70</f>
        <v>2.85</v>
      </c>
      <c r="CO59" s="18">
        <f t="shared" si="48"/>
        <v>73</v>
      </c>
      <c r="CP59" s="18">
        <v>0</v>
      </c>
      <c r="CQ59" s="18">
        <f t="shared" si="49"/>
        <v>6241.5</v>
      </c>
      <c r="CR59" s="19">
        <f t="shared" si="50"/>
        <v>7279.1716197086243</v>
      </c>
      <c r="CS59" s="68">
        <f t="shared" si="51"/>
        <v>63</v>
      </c>
      <c r="CT59" s="18">
        <f>'Ohio Intensities'!S59</f>
        <v>2.3003170083072546</v>
      </c>
      <c r="CU59" s="18">
        <f>Design!$I$24*CT59*Design!$I$23</f>
        <v>3.9565452542884803</v>
      </c>
      <c r="CV59" s="18">
        <v>0</v>
      </c>
      <c r="CW59" s="18">
        <v>0</v>
      </c>
      <c r="CX59" s="18">
        <f>Design!$I$22</f>
        <v>10</v>
      </c>
      <c r="CY59" s="18">
        <f t="shared" si="52"/>
        <v>3.9565452542884803</v>
      </c>
      <c r="CZ59" s="18">
        <f t="shared" si="53"/>
        <v>63</v>
      </c>
      <c r="DA59" s="18">
        <f t="shared" si="54"/>
        <v>3.9565452542884803</v>
      </c>
      <c r="DB59" s="18">
        <f t="shared" si="55"/>
        <v>73</v>
      </c>
      <c r="DC59" s="18">
        <v>0</v>
      </c>
      <c r="DD59" s="18">
        <f t="shared" si="56"/>
        <v>14955.741061210456</v>
      </c>
      <c r="DE59" s="18">
        <f t="shared" si="57"/>
        <v>-0.39565452542884805</v>
      </c>
      <c r="DF59" s="18">
        <f t="shared" si="58"/>
        <v>28.882780356305908</v>
      </c>
      <c r="DG59" s="18">
        <f>(Design!$N$71-DF59)/DE59</f>
        <v>65.796746108461917</v>
      </c>
      <c r="DH59" s="18">
        <v>0</v>
      </c>
      <c r="DI59" s="18">
        <v>0</v>
      </c>
      <c r="DJ59" s="18">
        <f t="shared" si="59"/>
        <v>65.796746108461917</v>
      </c>
      <c r="DK59" s="18">
        <f t="shared" si="60"/>
        <v>65.796746108461917</v>
      </c>
      <c r="DL59" s="18">
        <f>Design!$N$71</f>
        <v>2.85</v>
      </c>
      <c r="DM59" s="18">
        <f t="shared" si="61"/>
        <v>73</v>
      </c>
      <c r="DN59" s="18">
        <v>0</v>
      </c>
      <c r="DO59" s="18">
        <f t="shared" si="62"/>
        <v>6241.5</v>
      </c>
      <c r="DP59" s="19">
        <f t="shared" si="63"/>
        <v>8714.2410612104559</v>
      </c>
      <c r="DQ59" s="68">
        <f t="shared" si="64"/>
        <v>63</v>
      </c>
      <c r="DR59" s="18">
        <f>'Ohio Intensities'!W59</f>
        <v>2.5856734802371828</v>
      </c>
      <c r="DS59" s="18">
        <f>Design!$I$24*DR59*Design!$I$23</f>
        <v>4.4473583860079575</v>
      </c>
      <c r="DT59" s="18">
        <v>0</v>
      </c>
      <c r="DU59" s="18">
        <v>0</v>
      </c>
      <c r="DV59" s="18">
        <f>Design!$I$22</f>
        <v>10</v>
      </c>
      <c r="DW59" s="18">
        <f t="shared" si="65"/>
        <v>4.4473583860079575</v>
      </c>
      <c r="DX59" s="18">
        <f t="shared" si="66"/>
        <v>63</v>
      </c>
      <c r="DY59" s="18">
        <f t="shared" si="67"/>
        <v>4.4473583860079575</v>
      </c>
      <c r="DZ59" s="18">
        <f t="shared" si="68"/>
        <v>73</v>
      </c>
      <c r="EA59" s="18">
        <v>0</v>
      </c>
      <c r="EB59" s="18">
        <f t="shared" si="69"/>
        <v>16811.014699110077</v>
      </c>
      <c r="EC59" s="18">
        <f t="shared" si="70"/>
        <v>-0.44473583860079574</v>
      </c>
      <c r="ED59" s="18">
        <f t="shared" si="71"/>
        <v>32.465716217858088</v>
      </c>
      <c r="EE59" s="18">
        <f>(Design!$N$72-ED59)/EC59</f>
        <v>66.591701516642956</v>
      </c>
      <c r="EF59" s="18">
        <v>0</v>
      </c>
      <c r="EG59" s="18">
        <v>0</v>
      </c>
      <c r="EH59" s="18">
        <f t="shared" si="72"/>
        <v>66.591701516642956</v>
      </c>
      <c r="EI59" s="18">
        <f t="shared" si="73"/>
        <v>66.591701516642956</v>
      </c>
      <c r="EJ59" s="18">
        <f>Design!$N$72</f>
        <v>2.85</v>
      </c>
      <c r="EK59" s="18">
        <f t="shared" si="74"/>
        <v>73</v>
      </c>
      <c r="EL59" s="18">
        <v>0</v>
      </c>
      <c r="EM59" s="18">
        <f t="shared" si="75"/>
        <v>6241.5</v>
      </c>
      <c r="EN59" s="19">
        <f t="shared" si="76"/>
        <v>10569.514699110077</v>
      </c>
      <c r="EO59" s="19">
        <f t="shared" si="77"/>
        <v>63</v>
      </c>
    </row>
    <row r="60" spans="1:145" x14ac:dyDescent="0.25">
      <c r="A60" s="68">
        <f t="shared" si="78"/>
        <v>64</v>
      </c>
      <c r="B60" s="18">
        <f>'Ohio Intensities'!C60</f>
        <v>1.2037304955751826</v>
      </c>
      <c r="C60" s="18">
        <f>Design!$I$24*B60*Design!$I$23</f>
        <v>2.0704164523893156</v>
      </c>
      <c r="D60" s="18">
        <v>0</v>
      </c>
      <c r="E60" s="18">
        <v>0</v>
      </c>
      <c r="F60" s="18">
        <f>Design!$I$22</f>
        <v>10</v>
      </c>
      <c r="G60" s="18">
        <f t="shared" si="0"/>
        <v>2.0704164523893156</v>
      </c>
      <c r="H60" s="18">
        <f t="shared" si="1"/>
        <v>64</v>
      </c>
      <c r="I60" s="18">
        <f t="shared" si="2"/>
        <v>2.0704164523893156</v>
      </c>
      <c r="J60" s="18">
        <f t="shared" si="3"/>
        <v>74</v>
      </c>
      <c r="K60" s="18">
        <v>0</v>
      </c>
      <c r="L60" s="18">
        <f t="shared" si="4"/>
        <v>7950.3991771749716</v>
      </c>
      <c r="M60" s="18">
        <f t="shared" si="5"/>
        <v>-0.20704164523893157</v>
      </c>
      <c r="N60" s="18">
        <f t="shared" si="6"/>
        <v>15.321081747680935</v>
      </c>
      <c r="O60" s="18">
        <f>(Design!$N$67-N60)/M60</f>
        <v>64.098610365879551</v>
      </c>
      <c r="P60" s="18">
        <v>0</v>
      </c>
      <c r="Q60" s="18">
        <v>0</v>
      </c>
      <c r="R60" s="18">
        <f t="shared" si="7"/>
        <v>64.098610365879551</v>
      </c>
      <c r="S60" s="18">
        <f t="shared" si="8"/>
        <v>64.098610365879551</v>
      </c>
      <c r="T60" s="18">
        <f>Design!$N$67</f>
        <v>2.0499999999999998</v>
      </c>
      <c r="U60" s="18">
        <f t="shared" si="9"/>
        <v>74</v>
      </c>
      <c r="V60" s="18">
        <v>0</v>
      </c>
      <c r="W60" s="18">
        <f t="shared" si="10"/>
        <v>4551</v>
      </c>
      <c r="X60" s="19">
        <f t="shared" si="11"/>
        <v>3399.3991771749716</v>
      </c>
      <c r="Y60" s="68">
        <f t="shared" si="12"/>
        <v>64</v>
      </c>
      <c r="Z60" s="18">
        <f>'Ohio Intensities'!G60</f>
        <v>1.5023257725063213</v>
      </c>
      <c r="AA60" s="18">
        <f>Design!$I$24*Z60*Design!$I$23</f>
        <v>2.5840003287108742</v>
      </c>
      <c r="AB60" s="18">
        <v>0</v>
      </c>
      <c r="AC60" s="18">
        <v>0</v>
      </c>
      <c r="AD60" s="18">
        <f>Design!$I$22</f>
        <v>10</v>
      </c>
      <c r="AE60" s="18">
        <f t="shared" si="13"/>
        <v>2.5840003287108742</v>
      </c>
      <c r="AF60" s="18">
        <f t="shared" si="14"/>
        <v>64</v>
      </c>
      <c r="AG60" s="18">
        <f t="shared" si="15"/>
        <v>2.5840003287108742</v>
      </c>
      <c r="AH60" s="18">
        <f t="shared" si="16"/>
        <v>74</v>
      </c>
      <c r="AI60" s="18">
        <v>0</v>
      </c>
      <c r="AJ60" s="18">
        <f t="shared" si="17"/>
        <v>9922.5612622497574</v>
      </c>
      <c r="AK60" s="18">
        <f t="shared" si="18"/>
        <v>-0.25840003287108743</v>
      </c>
      <c r="AL60" s="18">
        <f t="shared" si="19"/>
        <v>19.12160243246047</v>
      </c>
      <c r="AM60" s="18">
        <f>(Design!$N$68-AL60)/AK60</f>
        <v>64.325078630128431</v>
      </c>
      <c r="AN60" s="18">
        <v>0</v>
      </c>
      <c r="AO60" s="18">
        <v>0</v>
      </c>
      <c r="AP60" s="18">
        <f t="shared" si="20"/>
        <v>64.325078630128431</v>
      </c>
      <c r="AQ60" s="18">
        <f t="shared" si="21"/>
        <v>64.325078630128431</v>
      </c>
      <c r="AR60" s="18">
        <f>Design!$N$68</f>
        <v>2.5</v>
      </c>
      <c r="AS60" s="18">
        <f t="shared" si="22"/>
        <v>74</v>
      </c>
      <c r="AT60" s="18">
        <v>0</v>
      </c>
      <c r="AU60" s="18">
        <f t="shared" si="23"/>
        <v>5550</v>
      </c>
      <c r="AV60" s="19">
        <f t="shared" si="24"/>
        <v>4372.5612622497574</v>
      </c>
      <c r="AW60" s="68">
        <f t="shared" si="25"/>
        <v>64</v>
      </c>
      <c r="AX60" s="18">
        <f>'Ohio Intensities'!K60</f>
        <v>1.7415248987189955</v>
      </c>
      <c r="AY60" s="18">
        <f>Design!$I$24*AX60*Design!$I$23</f>
        <v>2.9954228257966742</v>
      </c>
      <c r="AZ60" s="18">
        <v>0</v>
      </c>
      <c r="BA60" s="18">
        <v>0</v>
      </c>
      <c r="BB60" s="18">
        <f>Design!$I$22</f>
        <v>10</v>
      </c>
      <c r="BC60" s="18">
        <f t="shared" si="26"/>
        <v>2.9954228257966742</v>
      </c>
      <c r="BD60" s="18">
        <f t="shared" si="27"/>
        <v>64</v>
      </c>
      <c r="BE60" s="18">
        <f t="shared" si="28"/>
        <v>2.9954228257966742</v>
      </c>
      <c r="BF60" s="18">
        <f t="shared" si="29"/>
        <v>74</v>
      </c>
      <c r="BG60" s="18">
        <v>0</v>
      </c>
      <c r="BH60" s="18">
        <f t="shared" si="30"/>
        <v>11502.423651059229</v>
      </c>
      <c r="BI60" s="18">
        <f t="shared" si="31"/>
        <v>-0.29954228257966742</v>
      </c>
      <c r="BJ60" s="18">
        <f t="shared" si="32"/>
        <v>22.166128910895388</v>
      </c>
      <c r="BK60" s="18">
        <f>(Design!$N$69-BJ60)/BI60</f>
        <v>64.48548346678902</v>
      </c>
      <c r="BL60" s="18">
        <v>0</v>
      </c>
      <c r="BM60" s="18">
        <v>0</v>
      </c>
      <c r="BN60" s="18">
        <f t="shared" si="33"/>
        <v>64.48548346678902</v>
      </c>
      <c r="BO60" s="18">
        <f t="shared" si="34"/>
        <v>64.48548346678902</v>
      </c>
      <c r="BP60" s="18">
        <f>Design!$N$69</f>
        <v>2.85</v>
      </c>
      <c r="BQ60" s="18">
        <f t="shared" si="35"/>
        <v>74</v>
      </c>
      <c r="BR60" s="18">
        <v>0</v>
      </c>
      <c r="BS60" s="18">
        <f t="shared" si="36"/>
        <v>6327</v>
      </c>
      <c r="BT60" s="19">
        <f t="shared" si="37"/>
        <v>5175.4236510592291</v>
      </c>
      <c r="BU60" s="68">
        <f t="shared" si="38"/>
        <v>64</v>
      </c>
      <c r="BV60" s="18">
        <f>'Ohio Intensities'!O60</f>
        <v>2.0567728382549975</v>
      </c>
      <c r="BW60" s="18">
        <f>Design!$I$24*BV60*Design!$I$23</f>
        <v>3.5376492817985978</v>
      </c>
      <c r="BX60" s="18">
        <v>0</v>
      </c>
      <c r="BY60" s="18">
        <v>0</v>
      </c>
      <c r="BZ60" s="18">
        <f>Design!$I$22</f>
        <v>10</v>
      </c>
      <c r="CA60" s="18">
        <f t="shared" si="39"/>
        <v>3.5376492817985978</v>
      </c>
      <c r="CB60" s="18">
        <f t="shared" si="40"/>
        <v>64</v>
      </c>
      <c r="CC60" s="18">
        <f t="shared" si="41"/>
        <v>3.5376492817985978</v>
      </c>
      <c r="CD60" s="18">
        <f t="shared" si="42"/>
        <v>74</v>
      </c>
      <c r="CE60" s="18">
        <v>0</v>
      </c>
      <c r="CF60" s="18">
        <f t="shared" si="43"/>
        <v>13584.573242106615</v>
      </c>
      <c r="CG60" s="18">
        <f t="shared" si="44"/>
        <v>-0.35376492817985977</v>
      </c>
      <c r="CH60" s="18">
        <f t="shared" si="45"/>
        <v>26.178604685309622</v>
      </c>
      <c r="CI60" s="18">
        <f>(Design!$N$70-CH60)/CG60</f>
        <v>65.943802867448142</v>
      </c>
      <c r="CJ60" s="18">
        <v>0</v>
      </c>
      <c r="CK60" s="18">
        <v>0</v>
      </c>
      <c r="CL60" s="18">
        <f t="shared" si="46"/>
        <v>65.943802867448142</v>
      </c>
      <c r="CM60" s="18">
        <f t="shared" si="47"/>
        <v>65.943802867448142</v>
      </c>
      <c r="CN60" s="18">
        <f>Design!$N$70</f>
        <v>2.85</v>
      </c>
      <c r="CO60" s="18">
        <f t="shared" si="48"/>
        <v>74</v>
      </c>
      <c r="CP60" s="18">
        <v>0</v>
      </c>
      <c r="CQ60" s="18">
        <f t="shared" si="49"/>
        <v>6327</v>
      </c>
      <c r="CR60" s="19">
        <f t="shared" si="50"/>
        <v>7257.573242106615</v>
      </c>
      <c r="CS60" s="68">
        <f t="shared" si="51"/>
        <v>64</v>
      </c>
      <c r="CT60" s="18">
        <f>'Ohio Intensities'!S60</f>
        <v>2.2760032151177025</v>
      </c>
      <c r="CU60" s="18">
        <f>Design!$I$24*CT60*Design!$I$23</f>
        <v>3.914725530002451</v>
      </c>
      <c r="CV60" s="18">
        <v>0</v>
      </c>
      <c r="CW60" s="18">
        <v>0</v>
      </c>
      <c r="CX60" s="18">
        <f>Design!$I$22</f>
        <v>10</v>
      </c>
      <c r="CY60" s="18">
        <f t="shared" si="52"/>
        <v>3.914725530002451</v>
      </c>
      <c r="CZ60" s="18">
        <f t="shared" si="53"/>
        <v>64</v>
      </c>
      <c r="DA60" s="18">
        <f t="shared" si="54"/>
        <v>3.914725530002451</v>
      </c>
      <c r="DB60" s="18">
        <f t="shared" si="55"/>
        <v>74</v>
      </c>
      <c r="DC60" s="18">
        <v>0</v>
      </c>
      <c r="DD60" s="18">
        <f t="shared" si="56"/>
        <v>15032.546035209414</v>
      </c>
      <c r="DE60" s="18">
        <f t="shared" si="57"/>
        <v>-0.39147255300024508</v>
      </c>
      <c r="DF60" s="18">
        <f t="shared" si="58"/>
        <v>28.968968922018135</v>
      </c>
      <c r="DG60" s="18">
        <f>(Design!$N$71-DF60)/DE60</f>
        <v>66.719796118124734</v>
      </c>
      <c r="DH60" s="18">
        <v>0</v>
      </c>
      <c r="DI60" s="18">
        <v>0</v>
      </c>
      <c r="DJ60" s="18">
        <f t="shared" si="59"/>
        <v>66.719796118124734</v>
      </c>
      <c r="DK60" s="18">
        <f t="shared" si="60"/>
        <v>66.719796118124734</v>
      </c>
      <c r="DL60" s="18">
        <f>Design!$N$71</f>
        <v>2.85</v>
      </c>
      <c r="DM60" s="18">
        <f t="shared" si="61"/>
        <v>74</v>
      </c>
      <c r="DN60" s="18">
        <v>0</v>
      </c>
      <c r="DO60" s="18">
        <f t="shared" si="62"/>
        <v>6327</v>
      </c>
      <c r="DP60" s="19">
        <f t="shared" si="63"/>
        <v>8705.5460352094142</v>
      </c>
      <c r="DQ60" s="68">
        <f t="shared" si="64"/>
        <v>64</v>
      </c>
      <c r="DR60" s="18">
        <f>'Ohio Intensities'!W60</f>
        <v>2.5586613990346132</v>
      </c>
      <c r="DS60" s="18">
        <f>Design!$I$24*DR60*Design!$I$23</f>
        <v>4.4008976063395373</v>
      </c>
      <c r="DT60" s="18">
        <v>0</v>
      </c>
      <c r="DU60" s="18">
        <v>0</v>
      </c>
      <c r="DV60" s="18">
        <f>Design!$I$22</f>
        <v>10</v>
      </c>
      <c r="DW60" s="18">
        <f t="shared" si="65"/>
        <v>4.4008976063395373</v>
      </c>
      <c r="DX60" s="18">
        <f t="shared" si="66"/>
        <v>64</v>
      </c>
      <c r="DY60" s="18">
        <f t="shared" si="67"/>
        <v>4.4008976063395373</v>
      </c>
      <c r="DZ60" s="18">
        <f t="shared" si="68"/>
        <v>74</v>
      </c>
      <c r="EA60" s="18">
        <v>0</v>
      </c>
      <c r="EB60" s="18">
        <f t="shared" si="69"/>
        <v>16899.446808343822</v>
      </c>
      <c r="EC60" s="18">
        <f t="shared" si="70"/>
        <v>-0.44008976063395372</v>
      </c>
      <c r="ED60" s="18">
        <f t="shared" si="71"/>
        <v>32.566642286912575</v>
      </c>
      <c r="EE60" s="18">
        <f>(Design!$N$72-ED60)/EC60</f>
        <v>67.5240483761891</v>
      </c>
      <c r="EF60" s="18">
        <v>0</v>
      </c>
      <c r="EG60" s="18">
        <v>0</v>
      </c>
      <c r="EH60" s="18">
        <f t="shared" si="72"/>
        <v>67.5240483761891</v>
      </c>
      <c r="EI60" s="18">
        <f t="shared" si="73"/>
        <v>67.5240483761891</v>
      </c>
      <c r="EJ60" s="18">
        <f>Design!$N$72</f>
        <v>2.85</v>
      </c>
      <c r="EK60" s="18">
        <f t="shared" si="74"/>
        <v>74</v>
      </c>
      <c r="EL60" s="18">
        <v>0</v>
      </c>
      <c r="EM60" s="18">
        <f t="shared" si="75"/>
        <v>6327</v>
      </c>
      <c r="EN60" s="19">
        <f t="shared" si="76"/>
        <v>10572.446808343822</v>
      </c>
      <c r="EO60" s="19">
        <f t="shared" si="77"/>
        <v>64</v>
      </c>
    </row>
    <row r="61" spans="1:145" x14ac:dyDescent="0.25">
      <c r="A61" s="68">
        <f t="shared" si="78"/>
        <v>65</v>
      </c>
      <c r="B61" s="18">
        <f>'Ohio Intensities'!C61</f>
        <v>1.1897440807837574</v>
      </c>
      <c r="C61" s="18">
        <f>Design!$I$24*B61*Design!$I$23</f>
        <v>2.0463598189480638</v>
      </c>
      <c r="D61" s="18">
        <v>0</v>
      </c>
      <c r="E61" s="18">
        <v>0</v>
      </c>
      <c r="F61" s="18">
        <f>Design!$I$22</f>
        <v>10</v>
      </c>
      <c r="G61" s="18">
        <f t="shared" si="0"/>
        <v>2.0463598189480638</v>
      </c>
      <c r="H61" s="18">
        <f t="shared" si="1"/>
        <v>65</v>
      </c>
      <c r="I61" s="18">
        <f t="shared" si="2"/>
        <v>2.0463598189480638</v>
      </c>
      <c r="J61" s="18">
        <f t="shared" si="3"/>
        <v>75</v>
      </c>
      <c r="K61" s="18">
        <v>0</v>
      </c>
      <c r="L61" s="18" t="str">
        <f t="shared" si="4"/>
        <v>N/A</v>
      </c>
      <c r="M61" s="18">
        <f t="shared" si="5"/>
        <v>-0.20463598189480639</v>
      </c>
      <c r="N61" s="18">
        <f t="shared" si="6"/>
        <v>15.34769864211048</v>
      </c>
      <c r="O61" s="18">
        <f>(Design!$N$67-N61)/M61</f>
        <v>64.982211432133141</v>
      </c>
      <c r="P61" s="18">
        <v>0</v>
      </c>
      <c r="Q61" s="18">
        <v>0</v>
      </c>
      <c r="R61" s="18">
        <f t="shared" si="7"/>
        <v>64.982211432133141</v>
      </c>
      <c r="S61" s="18">
        <f t="shared" si="8"/>
        <v>65</v>
      </c>
      <c r="T61" s="18">
        <f>Design!$N$67</f>
        <v>2.0499999999999998</v>
      </c>
      <c r="U61" s="18">
        <f t="shared" si="9"/>
        <v>75</v>
      </c>
      <c r="V61" s="18">
        <v>0</v>
      </c>
      <c r="W61" s="18">
        <f t="shared" si="10"/>
        <v>4612.5</v>
      </c>
      <c r="X61" s="19" t="str">
        <f t="shared" si="11"/>
        <v>N/A</v>
      </c>
      <c r="Y61" s="68">
        <f t="shared" si="12"/>
        <v>65</v>
      </c>
      <c r="Z61" s="18">
        <f>'Ohio Intensities'!G61</f>
        <v>1.4852368475239377</v>
      </c>
      <c r="AA61" s="18">
        <f>Design!$I$24*Z61*Design!$I$23</f>
        <v>2.5546073777411746</v>
      </c>
      <c r="AB61" s="18">
        <v>0</v>
      </c>
      <c r="AC61" s="18">
        <v>0</v>
      </c>
      <c r="AD61" s="18">
        <f>Design!$I$22</f>
        <v>10</v>
      </c>
      <c r="AE61" s="18">
        <f t="shared" si="13"/>
        <v>2.5546073777411746</v>
      </c>
      <c r="AF61" s="18">
        <f t="shared" si="14"/>
        <v>65</v>
      </c>
      <c r="AG61" s="18">
        <f t="shared" si="15"/>
        <v>2.5546073777411746</v>
      </c>
      <c r="AH61" s="18">
        <f t="shared" si="16"/>
        <v>75</v>
      </c>
      <c r="AI61" s="18">
        <v>0</v>
      </c>
      <c r="AJ61" s="18">
        <f t="shared" si="17"/>
        <v>9962.9687731905797</v>
      </c>
      <c r="AK61" s="18">
        <f t="shared" si="18"/>
        <v>-0.25546073777411749</v>
      </c>
      <c r="AL61" s="18">
        <f t="shared" si="19"/>
        <v>19.159555333058812</v>
      </c>
      <c r="AM61" s="18">
        <f>(Design!$N$68-AL61)/AK61</f>
        <v>65.213760354005785</v>
      </c>
      <c r="AN61" s="18">
        <v>0</v>
      </c>
      <c r="AO61" s="18">
        <v>0</v>
      </c>
      <c r="AP61" s="18">
        <f t="shared" si="20"/>
        <v>65.213760354005785</v>
      </c>
      <c r="AQ61" s="18">
        <f t="shared" si="21"/>
        <v>65.213760354005785</v>
      </c>
      <c r="AR61" s="18">
        <f>Design!$N$68</f>
        <v>2.5</v>
      </c>
      <c r="AS61" s="18">
        <f t="shared" si="22"/>
        <v>75</v>
      </c>
      <c r="AT61" s="18">
        <v>0</v>
      </c>
      <c r="AU61" s="18">
        <f t="shared" si="23"/>
        <v>5625</v>
      </c>
      <c r="AV61" s="19">
        <f t="shared" si="24"/>
        <v>4337.9687731905797</v>
      </c>
      <c r="AW61" s="68">
        <f t="shared" si="25"/>
        <v>65</v>
      </c>
      <c r="AX61" s="18">
        <f>'Ohio Intensities'!K61</f>
        <v>1.7219887994715466</v>
      </c>
      <c r="AY61" s="18">
        <f>Design!$I$24*AX61*Design!$I$23</f>
        <v>2.9618207350910621</v>
      </c>
      <c r="AZ61" s="18">
        <v>0</v>
      </c>
      <c r="BA61" s="18">
        <v>0</v>
      </c>
      <c r="BB61" s="18">
        <f>Design!$I$22</f>
        <v>10</v>
      </c>
      <c r="BC61" s="18">
        <f t="shared" si="26"/>
        <v>2.9618207350910621</v>
      </c>
      <c r="BD61" s="18">
        <f t="shared" si="27"/>
        <v>65</v>
      </c>
      <c r="BE61" s="18">
        <f t="shared" si="28"/>
        <v>2.9618207350910621</v>
      </c>
      <c r="BF61" s="18">
        <f t="shared" si="29"/>
        <v>75</v>
      </c>
      <c r="BG61" s="18">
        <v>0</v>
      </c>
      <c r="BH61" s="18">
        <f t="shared" si="30"/>
        <v>11551.10086685514</v>
      </c>
      <c r="BI61" s="18">
        <f t="shared" si="31"/>
        <v>-0.29618207350910619</v>
      </c>
      <c r="BJ61" s="18">
        <f t="shared" si="32"/>
        <v>22.213655513182964</v>
      </c>
      <c r="BK61" s="18">
        <f>(Design!$N$69-BJ61)/BI61</f>
        <v>65.377540523524033</v>
      </c>
      <c r="BL61" s="18">
        <v>0</v>
      </c>
      <c r="BM61" s="18">
        <v>0</v>
      </c>
      <c r="BN61" s="18">
        <f t="shared" si="33"/>
        <v>65.377540523524033</v>
      </c>
      <c r="BO61" s="18">
        <f t="shared" si="34"/>
        <v>65.377540523524033</v>
      </c>
      <c r="BP61" s="18">
        <f>Design!$N$69</f>
        <v>2.85</v>
      </c>
      <c r="BQ61" s="18">
        <f t="shared" si="35"/>
        <v>75</v>
      </c>
      <c r="BR61" s="18">
        <v>0</v>
      </c>
      <c r="BS61" s="18">
        <f t="shared" si="36"/>
        <v>6412.5</v>
      </c>
      <c r="BT61" s="19">
        <f t="shared" si="37"/>
        <v>5138.6008668551403</v>
      </c>
      <c r="BU61" s="68">
        <f t="shared" si="38"/>
        <v>65</v>
      </c>
      <c r="BV61" s="18">
        <f>'Ohio Intensities'!O61</f>
        <v>2.0344980441346059</v>
      </c>
      <c r="BW61" s="18">
        <f>Design!$I$24*BV61*Design!$I$23</f>
        <v>3.4993366359115243</v>
      </c>
      <c r="BX61" s="18">
        <v>0</v>
      </c>
      <c r="BY61" s="18">
        <v>0</v>
      </c>
      <c r="BZ61" s="18">
        <f>Design!$I$22</f>
        <v>10</v>
      </c>
      <c r="CA61" s="18">
        <f t="shared" si="39"/>
        <v>3.4993366359115243</v>
      </c>
      <c r="CB61" s="18">
        <f t="shared" si="40"/>
        <v>65</v>
      </c>
      <c r="CC61" s="18">
        <f t="shared" si="41"/>
        <v>3.4993366359115243</v>
      </c>
      <c r="CD61" s="18">
        <f t="shared" si="42"/>
        <v>75</v>
      </c>
      <c r="CE61" s="18">
        <v>0</v>
      </c>
      <c r="CF61" s="18">
        <f t="shared" si="43"/>
        <v>13647.412880054946</v>
      </c>
      <c r="CG61" s="18">
        <f t="shared" si="44"/>
        <v>-0.34993366359115241</v>
      </c>
      <c r="CH61" s="18">
        <f t="shared" si="45"/>
        <v>26.245024769336432</v>
      </c>
      <c r="CI61" s="18">
        <f>(Design!$N$70-CH61)/CG61</f>
        <v>66.855599227715857</v>
      </c>
      <c r="CJ61" s="18">
        <v>0</v>
      </c>
      <c r="CK61" s="18">
        <v>0</v>
      </c>
      <c r="CL61" s="18">
        <f t="shared" si="46"/>
        <v>66.855599227715857</v>
      </c>
      <c r="CM61" s="18">
        <f t="shared" si="47"/>
        <v>66.855599227715857</v>
      </c>
      <c r="CN61" s="18">
        <f>Design!$N$70</f>
        <v>2.85</v>
      </c>
      <c r="CO61" s="18">
        <f t="shared" si="48"/>
        <v>75</v>
      </c>
      <c r="CP61" s="18">
        <v>0</v>
      </c>
      <c r="CQ61" s="18">
        <f t="shared" si="49"/>
        <v>6412.5000000000009</v>
      </c>
      <c r="CR61" s="19">
        <f t="shared" si="50"/>
        <v>7234.9128800549452</v>
      </c>
      <c r="CS61" s="68">
        <f t="shared" si="51"/>
        <v>65</v>
      </c>
      <c r="CT61" s="18">
        <f>'Ohio Intensities'!S61</f>
        <v>2.2522676429611281</v>
      </c>
      <c r="CU61" s="18">
        <f>Design!$I$24*CT61*Design!$I$23</f>
        <v>3.8739003458931429</v>
      </c>
      <c r="CV61" s="18">
        <v>0</v>
      </c>
      <c r="CW61" s="18">
        <v>0</v>
      </c>
      <c r="CX61" s="18">
        <f>Design!$I$22</f>
        <v>10</v>
      </c>
      <c r="CY61" s="18">
        <f t="shared" si="52"/>
        <v>3.8739003458931429</v>
      </c>
      <c r="CZ61" s="18">
        <f t="shared" si="53"/>
        <v>65</v>
      </c>
      <c r="DA61" s="18">
        <f t="shared" si="54"/>
        <v>3.8739003458931429</v>
      </c>
      <c r="DB61" s="18">
        <f t="shared" si="55"/>
        <v>75</v>
      </c>
      <c r="DC61" s="18">
        <v>0</v>
      </c>
      <c r="DD61" s="18">
        <f t="shared" si="56"/>
        <v>15108.211348983259</v>
      </c>
      <c r="DE61" s="18">
        <f t="shared" si="57"/>
        <v>-0.38739003458931431</v>
      </c>
      <c r="DF61" s="18">
        <f t="shared" si="58"/>
        <v>29.054252594198573</v>
      </c>
      <c r="DG61" s="18">
        <f>(Design!$N$71-DF61)/DE61</f>
        <v>67.643073529185159</v>
      </c>
      <c r="DH61" s="18">
        <v>0</v>
      </c>
      <c r="DI61" s="18">
        <v>0</v>
      </c>
      <c r="DJ61" s="18">
        <f t="shared" si="59"/>
        <v>67.643073529185159</v>
      </c>
      <c r="DK61" s="18">
        <f t="shared" si="60"/>
        <v>67.643073529185159</v>
      </c>
      <c r="DL61" s="18">
        <f>Design!$N$71</f>
        <v>2.85</v>
      </c>
      <c r="DM61" s="18">
        <f t="shared" si="61"/>
        <v>75</v>
      </c>
      <c r="DN61" s="18">
        <v>0</v>
      </c>
      <c r="DO61" s="18">
        <f t="shared" si="62"/>
        <v>6412.5</v>
      </c>
      <c r="DP61" s="19">
        <f t="shared" si="63"/>
        <v>8695.7113489832591</v>
      </c>
      <c r="DQ61" s="68">
        <f t="shared" si="64"/>
        <v>65</v>
      </c>
      <c r="DR61" s="18">
        <f>'Ohio Intensities'!W61</f>
        <v>2.5322735316847473</v>
      </c>
      <c r="DS61" s="18">
        <f>Design!$I$24*DR61*Design!$I$23</f>
        <v>4.355510474497768</v>
      </c>
      <c r="DT61" s="18">
        <v>0</v>
      </c>
      <c r="DU61" s="18">
        <v>0</v>
      </c>
      <c r="DV61" s="18">
        <f>Design!$I$22</f>
        <v>10</v>
      </c>
      <c r="DW61" s="18">
        <f t="shared" si="65"/>
        <v>4.355510474497768</v>
      </c>
      <c r="DX61" s="18">
        <f t="shared" si="66"/>
        <v>65</v>
      </c>
      <c r="DY61" s="18">
        <f t="shared" si="67"/>
        <v>4.355510474497768</v>
      </c>
      <c r="DZ61" s="18">
        <f t="shared" si="68"/>
        <v>75</v>
      </c>
      <c r="EA61" s="18">
        <v>0</v>
      </c>
      <c r="EB61" s="18">
        <f t="shared" si="69"/>
        <v>16986.490850541297</v>
      </c>
      <c r="EC61" s="18">
        <f t="shared" si="70"/>
        <v>-0.4355510474497768</v>
      </c>
      <c r="ED61" s="18">
        <f t="shared" si="71"/>
        <v>32.666328558733262</v>
      </c>
      <c r="EE61" s="18">
        <f>(Design!$N$72-ED61)/EC61</f>
        <v>68.456564926919086</v>
      </c>
      <c r="EF61" s="18">
        <v>0</v>
      </c>
      <c r="EG61" s="18">
        <v>0</v>
      </c>
      <c r="EH61" s="18">
        <f t="shared" si="72"/>
        <v>68.456564926919086</v>
      </c>
      <c r="EI61" s="18">
        <f t="shared" si="73"/>
        <v>68.456564926919086</v>
      </c>
      <c r="EJ61" s="18">
        <f>Design!$N$72</f>
        <v>2.85</v>
      </c>
      <c r="EK61" s="18">
        <f t="shared" si="74"/>
        <v>75</v>
      </c>
      <c r="EL61" s="18">
        <v>0</v>
      </c>
      <c r="EM61" s="18">
        <f t="shared" si="75"/>
        <v>6412.5000000000009</v>
      </c>
      <c r="EN61" s="19">
        <f t="shared" si="76"/>
        <v>10573.990850541297</v>
      </c>
      <c r="EO61" s="19">
        <f t="shared" si="77"/>
        <v>65</v>
      </c>
    </row>
    <row r="62" spans="1:145" x14ac:dyDescent="0.25">
      <c r="A62" s="68">
        <f t="shared" si="78"/>
        <v>66</v>
      </c>
      <c r="B62" s="18">
        <f>'Ohio Intensities'!C62</f>
        <v>1.1761046708787148</v>
      </c>
      <c r="C62" s="18">
        <f>Design!$I$24*B62*Design!$I$23</f>
        <v>2.0229000339113909</v>
      </c>
      <c r="D62" s="18">
        <v>0</v>
      </c>
      <c r="E62" s="18">
        <v>0</v>
      </c>
      <c r="F62" s="18">
        <f>Design!$I$22</f>
        <v>10</v>
      </c>
      <c r="G62" s="18">
        <f t="shared" si="0"/>
        <v>2.0229000339113909</v>
      </c>
      <c r="H62" s="18">
        <f t="shared" si="1"/>
        <v>66</v>
      </c>
      <c r="I62" s="18">
        <f t="shared" si="2"/>
        <v>2.0229000339113909</v>
      </c>
      <c r="J62" s="18">
        <f t="shared" si="3"/>
        <v>76</v>
      </c>
      <c r="K62" s="18">
        <v>0</v>
      </c>
      <c r="L62" s="18" t="str">
        <f t="shared" si="4"/>
        <v>N/A</v>
      </c>
      <c r="M62" s="18">
        <f t="shared" si="5"/>
        <v>-0.20229000339113909</v>
      </c>
      <c r="N62" s="18">
        <f t="shared" si="6"/>
        <v>15.374040257726572</v>
      </c>
      <c r="O62" s="18">
        <f>(Design!$N$67-N62)/M62</f>
        <v>65.866034081594194</v>
      </c>
      <c r="P62" s="18">
        <v>0</v>
      </c>
      <c r="Q62" s="18">
        <v>0</v>
      </c>
      <c r="R62" s="18">
        <f t="shared" si="7"/>
        <v>65.866034081594194</v>
      </c>
      <c r="S62" s="18">
        <f t="shared" si="8"/>
        <v>66</v>
      </c>
      <c r="T62" s="18">
        <f>Design!$N$67</f>
        <v>2.0499999999999998</v>
      </c>
      <c r="U62" s="18">
        <f t="shared" si="9"/>
        <v>76</v>
      </c>
      <c r="V62" s="18">
        <v>0</v>
      </c>
      <c r="W62" s="18">
        <f t="shared" si="10"/>
        <v>4674</v>
      </c>
      <c r="X62" s="19" t="str">
        <f t="shared" si="11"/>
        <v>N/A</v>
      </c>
      <c r="Y62" s="68">
        <f t="shared" si="12"/>
        <v>66</v>
      </c>
      <c r="Z62" s="18">
        <f>'Ohio Intensities'!G62</f>
        <v>1.4685633592045988</v>
      </c>
      <c r="AA62" s="18">
        <f>Design!$I$24*Z62*Design!$I$23</f>
        <v>2.5259289778319114</v>
      </c>
      <c r="AB62" s="18">
        <v>0</v>
      </c>
      <c r="AC62" s="18">
        <v>0</v>
      </c>
      <c r="AD62" s="18">
        <f>Design!$I$22</f>
        <v>10</v>
      </c>
      <c r="AE62" s="18">
        <f t="shared" si="13"/>
        <v>2.5259289778319114</v>
      </c>
      <c r="AF62" s="18">
        <f t="shared" si="14"/>
        <v>66</v>
      </c>
      <c r="AG62" s="18">
        <f t="shared" si="15"/>
        <v>2.5259289778319114</v>
      </c>
      <c r="AH62" s="18">
        <f t="shared" si="16"/>
        <v>76</v>
      </c>
      <c r="AI62" s="18">
        <v>0</v>
      </c>
      <c r="AJ62" s="18">
        <f t="shared" si="17"/>
        <v>10002.67875221437</v>
      </c>
      <c r="AK62" s="18">
        <f t="shared" si="18"/>
        <v>-0.25259289778319116</v>
      </c>
      <c r="AL62" s="18">
        <f t="shared" si="19"/>
        <v>19.197060231522528</v>
      </c>
      <c r="AM62" s="18">
        <f>(Design!$N$68-AL62)/AK62</f>
        <v>66.102651254486844</v>
      </c>
      <c r="AN62" s="18">
        <v>0</v>
      </c>
      <c r="AO62" s="18">
        <v>0</v>
      </c>
      <c r="AP62" s="18">
        <f t="shared" si="20"/>
        <v>66.102651254486844</v>
      </c>
      <c r="AQ62" s="18">
        <f t="shared" si="21"/>
        <v>66.102651254486844</v>
      </c>
      <c r="AR62" s="18">
        <f>Design!$N$68</f>
        <v>2.5</v>
      </c>
      <c r="AS62" s="18">
        <f t="shared" si="22"/>
        <v>76</v>
      </c>
      <c r="AT62" s="18">
        <v>0</v>
      </c>
      <c r="AU62" s="18">
        <f t="shared" si="23"/>
        <v>5700</v>
      </c>
      <c r="AV62" s="19">
        <f t="shared" si="24"/>
        <v>4302.6787522143695</v>
      </c>
      <c r="AW62" s="68">
        <f t="shared" si="25"/>
        <v>66</v>
      </c>
      <c r="AX62" s="18">
        <f>'Ohio Intensities'!K62</f>
        <v>1.7029197251261943</v>
      </c>
      <c r="AY62" s="18">
        <f>Design!$I$24*AX62*Design!$I$23</f>
        <v>2.9290219272170561</v>
      </c>
      <c r="AZ62" s="18">
        <v>0</v>
      </c>
      <c r="BA62" s="18">
        <v>0</v>
      </c>
      <c r="BB62" s="18">
        <f>Design!$I$22</f>
        <v>10</v>
      </c>
      <c r="BC62" s="18">
        <f t="shared" si="26"/>
        <v>2.9290219272170561</v>
      </c>
      <c r="BD62" s="18">
        <f t="shared" si="27"/>
        <v>66</v>
      </c>
      <c r="BE62" s="18">
        <f t="shared" si="28"/>
        <v>2.9290219272170561</v>
      </c>
      <c r="BF62" s="18">
        <f t="shared" si="29"/>
        <v>76</v>
      </c>
      <c r="BG62" s="18">
        <v>0</v>
      </c>
      <c r="BH62" s="18">
        <f t="shared" si="30"/>
        <v>11598.926831779541</v>
      </c>
      <c r="BI62" s="18">
        <f t="shared" si="31"/>
        <v>-0.29290219272170559</v>
      </c>
      <c r="BJ62" s="18">
        <f t="shared" si="32"/>
        <v>22.260566646849625</v>
      </c>
      <c r="BK62" s="18">
        <f>(Design!$N$69-BJ62)/BI62</f>
        <v>66.269789469593135</v>
      </c>
      <c r="BL62" s="18">
        <v>0</v>
      </c>
      <c r="BM62" s="18">
        <v>0</v>
      </c>
      <c r="BN62" s="18">
        <f t="shared" si="33"/>
        <v>66.269789469593135</v>
      </c>
      <c r="BO62" s="18">
        <f t="shared" si="34"/>
        <v>66.269789469593135</v>
      </c>
      <c r="BP62" s="18">
        <f>Design!$N$69</f>
        <v>2.85</v>
      </c>
      <c r="BQ62" s="18">
        <f t="shared" si="35"/>
        <v>76</v>
      </c>
      <c r="BR62" s="18">
        <v>0</v>
      </c>
      <c r="BS62" s="18">
        <f t="shared" si="36"/>
        <v>6498.0000000000009</v>
      </c>
      <c r="BT62" s="19">
        <f t="shared" si="37"/>
        <v>5100.9268317795404</v>
      </c>
      <c r="BU62" s="68">
        <f t="shared" si="38"/>
        <v>66</v>
      </c>
      <c r="BV62" s="18">
        <f>'Ohio Intensities'!O62</f>
        <v>2.0127472720884869</v>
      </c>
      <c r="BW62" s="18">
        <f>Design!$I$24*BV62*Design!$I$23</f>
        <v>3.4619253079921997</v>
      </c>
      <c r="BX62" s="18">
        <v>0</v>
      </c>
      <c r="BY62" s="18">
        <v>0</v>
      </c>
      <c r="BZ62" s="18">
        <f>Design!$I$22</f>
        <v>10</v>
      </c>
      <c r="CA62" s="18">
        <f t="shared" si="39"/>
        <v>3.4619253079921997</v>
      </c>
      <c r="CB62" s="18">
        <f t="shared" si="40"/>
        <v>66</v>
      </c>
      <c r="CC62" s="18">
        <f t="shared" si="41"/>
        <v>3.4619253079921997</v>
      </c>
      <c r="CD62" s="18">
        <f t="shared" si="42"/>
        <v>76</v>
      </c>
      <c r="CE62" s="18">
        <v>0</v>
      </c>
      <c r="CF62" s="18">
        <f t="shared" si="43"/>
        <v>13709.22421964911</v>
      </c>
      <c r="CG62" s="18">
        <f t="shared" si="44"/>
        <v>-0.34619253079921997</v>
      </c>
      <c r="CH62" s="18">
        <f t="shared" si="45"/>
        <v>26.310632340740717</v>
      </c>
      <c r="CI62" s="18">
        <f>(Design!$N$70-CH62)/CG62</f>
        <v>67.767586685303428</v>
      </c>
      <c r="CJ62" s="18">
        <v>0</v>
      </c>
      <c r="CK62" s="18">
        <v>0</v>
      </c>
      <c r="CL62" s="18">
        <f t="shared" si="46"/>
        <v>67.767586685303428</v>
      </c>
      <c r="CM62" s="18">
        <f t="shared" si="47"/>
        <v>67.767586685303428</v>
      </c>
      <c r="CN62" s="18">
        <f>Design!$N$70</f>
        <v>2.85</v>
      </c>
      <c r="CO62" s="18">
        <f t="shared" si="48"/>
        <v>76</v>
      </c>
      <c r="CP62" s="18">
        <v>0</v>
      </c>
      <c r="CQ62" s="18">
        <f t="shared" si="49"/>
        <v>6498</v>
      </c>
      <c r="CR62" s="19">
        <f t="shared" si="50"/>
        <v>7211.2242196491097</v>
      </c>
      <c r="CS62" s="68">
        <f t="shared" si="51"/>
        <v>66</v>
      </c>
      <c r="CT62" s="18">
        <f>'Ohio Intensities'!S62</f>
        <v>2.2290891027253061</v>
      </c>
      <c r="CU62" s="18">
        <f>Design!$I$24*CT62*Design!$I$23</f>
        <v>3.8340332566875288</v>
      </c>
      <c r="CV62" s="18">
        <v>0</v>
      </c>
      <c r="CW62" s="18">
        <v>0</v>
      </c>
      <c r="CX62" s="18">
        <f>Design!$I$22</f>
        <v>10</v>
      </c>
      <c r="CY62" s="18">
        <f t="shared" si="52"/>
        <v>3.8340332566875288</v>
      </c>
      <c r="CZ62" s="18">
        <f t="shared" si="53"/>
        <v>66</v>
      </c>
      <c r="DA62" s="18">
        <f t="shared" si="54"/>
        <v>3.8340332566875288</v>
      </c>
      <c r="DB62" s="18">
        <f t="shared" si="55"/>
        <v>76</v>
      </c>
      <c r="DC62" s="18">
        <v>0</v>
      </c>
      <c r="DD62" s="18">
        <f t="shared" si="56"/>
        <v>15182.771696482614</v>
      </c>
      <c r="DE62" s="18">
        <f t="shared" si="57"/>
        <v>-0.3834033256687529</v>
      </c>
      <c r="DF62" s="18">
        <f t="shared" si="58"/>
        <v>29.138652750825223</v>
      </c>
      <c r="DG62" s="18">
        <f>(Design!$N$71-DF62)/DE62</f>
        <v>68.566574650783551</v>
      </c>
      <c r="DH62" s="18">
        <v>0</v>
      </c>
      <c r="DI62" s="18">
        <v>0</v>
      </c>
      <c r="DJ62" s="18">
        <f t="shared" si="59"/>
        <v>68.566574650783551</v>
      </c>
      <c r="DK62" s="18">
        <f t="shared" si="60"/>
        <v>68.566574650783551</v>
      </c>
      <c r="DL62" s="18">
        <f>Design!$N$71</f>
        <v>2.85</v>
      </c>
      <c r="DM62" s="18">
        <f t="shared" si="61"/>
        <v>76</v>
      </c>
      <c r="DN62" s="18">
        <v>0</v>
      </c>
      <c r="DO62" s="18">
        <f t="shared" si="62"/>
        <v>6498</v>
      </c>
      <c r="DP62" s="19">
        <f t="shared" si="63"/>
        <v>8684.7716964826141</v>
      </c>
      <c r="DQ62" s="68">
        <f t="shared" si="64"/>
        <v>66</v>
      </c>
      <c r="DR62" s="18">
        <f>'Ohio Intensities'!W62</f>
        <v>2.5064877493790108</v>
      </c>
      <c r="DS62" s="18">
        <f>Design!$I$24*DR62*Design!$I$23</f>
        <v>4.311158928931901</v>
      </c>
      <c r="DT62" s="18">
        <v>0</v>
      </c>
      <c r="DU62" s="18">
        <v>0</v>
      </c>
      <c r="DV62" s="18">
        <f>Design!$I$22</f>
        <v>10</v>
      </c>
      <c r="DW62" s="18">
        <f t="shared" si="65"/>
        <v>4.311158928931901</v>
      </c>
      <c r="DX62" s="18">
        <f t="shared" si="66"/>
        <v>66</v>
      </c>
      <c r="DY62" s="18">
        <f t="shared" si="67"/>
        <v>4.311158928931901</v>
      </c>
      <c r="DZ62" s="18">
        <f t="shared" si="68"/>
        <v>76</v>
      </c>
      <c r="EA62" s="18">
        <v>0</v>
      </c>
      <c r="EB62" s="18">
        <f t="shared" si="69"/>
        <v>17072.189358570326</v>
      </c>
      <c r="EC62" s="18">
        <f t="shared" si="70"/>
        <v>-0.43111589289319008</v>
      </c>
      <c r="ED62" s="18">
        <f t="shared" si="71"/>
        <v>32.764807859882445</v>
      </c>
      <c r="EE62" s="18">
        <f>(Design!$N$72-ED62)/EC62</f>
        <v>69.389248582616986</v>
      </c>
      <c r="EF62" s="18">
        <v>0</v>
      </c>
      <c r="EG62" s="18">
        <v>0</v>
      </c>
      <c r="EH62" s="18">
        <f t="shared" si="72"/>
        <v>69.389248582616986</v>
      </c>
      <c r="EI62" s="18">
        <f t="shared" si="73"/>
        <v>69.389248582616986</v>
      </c>
      <c r="EJ62" s="18">
        <f>Design!$N$72</f>
        <v>2.85</v>
      </c>
      <c r="EK62" s="18">
        <f t="shared" si="74"/>
        <v>76</v>
      </c>
      <c r="EL62" s="18">
        <v>0</v>
      </c>
      <c r="EM62" s="18">
        <f t="shared" si="75"/>
        <v>6498.0000000000009</v>
      </c>
      <c r="EN62" s="19">
        <f t="shared" si="76"/>
        <v>10574.189358570326</v>
      </c>
      <c r="EO62" s="19">
        <f t="shared" si="77"/>
        <v>66</v>
      </c>
    </row>
    <row r="63" spans="1:145" x14ac:dyDescent="0.25">
      <c r="A63" s="68">
        <f t="shared" si="78"/>
        <v>67</v>
      </c>
      <c r="B63" s="18">
        <f>'Ohio Intensities'!C63</f>
        <v>1.162799199859043</v>
      </c>
      <c r="C63" s="18">
        <f>Design!$I$24*B63*Design!$I$23</f>
        <v>2.0000146237575551</v>
      </c>
      <c r="D63" s="18">
        <v>0</v>
      </c>
      <c r="E63" s="18">
        <v>0</v>
      </c>
      <c r="F63" s="18">
        <f>Design!$I$22</f>
        <v>10</v>
      </c>
      <c r="G63" s="18">
        <f t="shared" si="0"/>
        <v>2.0000146237575551</v>
      </c>
      <c r="H63" s="18">
        <f t="shared" si="1"/>
        <v>67</v>
      </c>
      <c r="I63" s="18">
        <f t="shared" si="2"/>
        <v>2.0000146237575551</v>
      </c>
      <c r="J63" s="18">
        <f t="shared" si="3"/>
        <v>77</v>
      </c>
      <c r="K63" s="18">
        <v>0</v>
      </c>
      <c r="L63" s="18" t="str">
        <f t="shared" si="4"/>
        <v>N/A</v>
      </c>
      <c r="M63" s="18">
        <f t="shared" si="5"/>
        <v>-0.2000014623757555</v>
      </c>
      <c r="N63" s="18">
        <f t="shared" si="6"/>
        <v>15.400112602933174</v>
      </c>
      <c r="O63" s="18">
        <f>(Design!$N$67-N63)/M63</f>
        <v>66.750074946209466</v>
      </c>
      <c r="P63" s="18">
        <v>0</v>
      </c>
      <c r="Q63" s="18">
        <v>0</v>
      </c>
      <c r="R63" s="18">
        <f t="shared" si="7"/>
        <v>66.750074946209466</v>
      </c>
      <c r="S63" s="18">
        <f t="shared" si="8"/>
        <v>67</v>
      </c>
      <c r="T63" s="18">
        <f>Design!$N$67</f>
        <v>2.0499999999999998</v>
      </c>
      <c r="U63" s="18">
        <f t="shared" si="9"/>
        <v>77</v>
      </c>
      <c r="V63" s="18">
        <v>0</v>
      </c>
      <c r="W63" s="18">
        <f t="shared" si="10"/>
        <v>4735.4999999999991</v>
      </c>
      <c r="X63" s="19" t="str">
        <f t="shared" si="11"/>
        <v>N/A</v>
      </c>
      <c r="Y63" s="68">
        <f t="shared" si="12"/>
        <v>67</v>
      </c>
      <c r="Z63" s="18">
        <f>'Ohio Intensities'!G63</f>
        <v>1.4522899731491061</v>
      </c>
      <c r="AA63" s="18">
        <f>Design!$I$24*Z63*Design!$I$23</f>
        <v>2.4979387538164639</v>
      </c>
      <c r="AB63" s="18">
        <v>0</v>
      </c>
      <c r="AC63" s="18">
        <v>0</v>
      </c>
      <c r="AD63" s="18">
        <f>Design!$I$22</f>
        <v>10</v>
      </c>
      <c r="AE63" s="18">
        <f t="shared" si="13"/>
        <v>2.4979387538164639</v>
      </c>
      <c r="AF63" s="18">
        <f t="shared" si="14"/>
        <v>67</v>
      </c>
      <c r="AG63" s="18">
        <f t="shared" si="15"/>
        <v>2.4979387538164639</v>
      </c>
      <c r="AH63" s="18">
        <f t="shared" si="16"/>
        <v>77</v>
      </c>
      <c r="AI63" s="18">
        <v>0</v>
      </c>
      <c r="AJ63" s="18" t="str">
        <f t="shared" si="17"/>
        <v>N/A</v>
      </c>
      <c r="AK63" s="18">
        <f t="shared" si="18"/>
        <v>-0.24979387538164638</v>
      </c>
      <c r="AL63" s="18">
        <f t="shared" si="19"/>
        <v>19.23412840438677</v>
      </c>
      <c r="AM63" s="18">
        <f>(Design!$N$68-AL63)/AK63</f>
        <v>66.991748211678981</v>
      </c>
      <c r="AN63" s="18">
        <v>0</v>
      </c>
      <c r="AO63" s="18">
        <v>0</v>
      </c>
      <c r="AP63" s="18">
        <f t="shared" si="20"/>
        <v>66.991748211678981</v>
      </c>
      <c r="AQ63" s="18">
        <f t="shared" si="21"/>
        <v>67</v>
      </c>
      <c r="AR63" s="18">
        <f>Design!$N$68</f>
        <v>2.5</v>
      </c>
      <c r="AS63" s="18">
        <f t="shared" si="22"/>
        <v>77</v>
      </c>
      <c r="AT63" s="18">
        <v>0</v>
      </c>
      <c r="AU63" s="18">
        <f t="shared" si="23"/>
        <v>5775</v>
      </c>
      <c r="AV63" s="19" t="str">
        <f t="shared" si="24"/>
        <v>N/A</v>
      </c>
      <c r="AW63" s="68">
        <f t="shared" si="25"/>
        <v>67</v>
      </c>
      <c r="AX63" s="18">
        <f>'Ohio Intensities'!K63</f>
        <v>1.6843007356534692</v>
      </c>
      <c r="AY63" s="18">
        <f>Design!$I$24*AX63*Design!$I$23</f>
        <v>2.8969972653239688</v>
      </c>
      <c r="AZ63" s="18">
        <v>0</v>
      </c>
      <c r="BA63" s="18">
        <v>0</v>
      </c>
      <c r="BB63" s="18">
        <f>Design!$I$22</f>
        <v>10</v>
      </c>
      <c r="BC63" s="18">
        <f t="shared" si="26"/>
        <v>2.8969972653239688</v>
      </c>
      <c r="BD63" s="18">
        <f t="shared" si="27"/>
        <v>67</v>
      </c>
      <c r="BE63" s="18">
        <f t="shared" si="28"/>
        <v>2.8969972653239688</v>
      </c>
      <c r="BF63" s="18">
        <f t="shared" si="29"/>
        <v>77</v>
      </c>
      <c r="BG63" s="18">
        <v>0</v>
      </c>
      <c r="BH63" s="18">
        <f t="shared" si="30"/>
        <v>11645.929006602353</v>
      </c>
      <c r="BI63" s="18">
        <f t="shared" si="31"/>
        <v>-0.2896997265323969</v>
      </c>
      <c r="BJ63" s="18">
        <f t="shared" si="32"/>
        <v>22.306878942994558</v>
      </c>
      <c r="BK63" s="18">
        <f>(Design!$N$69-BJ63)/BI63</f>
        <v>67.162227510141292</v>
      </c>
      <c r="BL63" s="18">
        <v>0</v>
      </c>
      <c r="BM63" s="18">
        <v>0</v>
      </c>
      <c r="BN63" s="18">
        <f t="shared" si="33"/>
        <v>67.162227510141292</v>
      </c>
      <c r="BO63" s="18">
        <f t="shared" si="34"/>
        <v>67.162227510141292</v>
      </c>
      <c r="BP63" s="18">
        <f>Design!$N$69</f>
        <v>2.85</v>
      </c>
      <c r="BQ63" s="18">
        <f t="shared" si="35"/>
        <v>77</v>
      </c>
      <c r="BR63" s="18">
        <v>0</v>
      </c>
      <c r="BS63" s="18">
        <f t="shared" si="36"/>
        <v>6583.5</v>
      </c>
      <c r="BT63" s="19">
        <f t="shared" si="37"/>
        <v>5062.4290066023532</v>
      </c>
      <c r="BU63" s="68">
        <f t="shared" si="38"/>
        <v>67</v>
      </c>
      <c r="BV63" s="18">
        <f>'Ohio Intensities'!O63</f>
        <v>1.9915017102397037</v>
      </c>
      <c r="BW63" s="18">
        <f>Design!$I$24*BV63*Design!$I$23</f>
        <v>3.4253829416122925</v>
      </c>
      <c r="BX63" s="18">
        <v>0</v>
      </c>
      <c r="BY63" s="18">
        <v>0</v>
      </c>
      <c r="BZ63" s="18">
        <f>Design!$I$22</f>
        <v>10</v>
      </c>
      <c r="CA63" s="18">
        <f t="shared" si="39"/>
        <v>3.4253829416122925</v>
      </c>
      <c r="CB63" s="18">
        <f t="shared" si="40"/>
        <v>67</v>
      </c>
      <c r="CC63" s="18">
        <f t="shared" si="41"/>
        <v>3.4253829416122925</v>
      </c>
      <c r="CD63" s="18">
        <f t="shared" si="42"/>
        <v>77</v>
      </c>
      <c r="CE63" s="18">
        <v>0</v>
      </c>
      <c r="CF63" s="18">
        <f t="shared" si="43"/>
        <v>13770.039425281415</v>
      </c>
      <c r="CG63" s="18">
        <f t="shared" si="44"/>
        <v>-0.34253829416122927</v>
      </c>
      <c r="CH63" s="18">
        <f t="shared" si="45"/>
        <v>26.375448650414654</v>
      </c>
      <c r="CI63" s="18">
        <f>(Design!$N$70-CH63)/CG63</f>
        <v>68.679762384002132</v>
      </c>
      <c r="CJ63" s="18">
        <v>0</v>
      </c>
      <c r="CK63" s="18">
        <v>0</v>
      </c>
      <c r="CL63" s="18">
        <f t="shared" si="46"/>
        <v>68.679762384002132</v>
      </c>
      <c r="CM63" s="18">
        <f t="shared" si="47"/>
        <v>68.679762384002132</v>
      </c>
      <c r="CN63" s="18">
        <f>Design!$N$70</f>
        <v>2.85</v>
      </c>
      <c r="CO63" s="18">
        <f t="shared" si="48"/>
        <v>77</v>
      </c>
      <c r="CP63" s="18">
        <v>0</v>
      </c>
      <c r="CQ63" s="18">
        <f t="shared" si="49"/>
        <v>6583.5000000000009</v>
      </c>
      <c r="CR63" s="19">
        <f t="shared" si="50"/>
        <v>7186.539425281414</v>
      </c>
      <c r="CS63" s="68">
        <f t="shared" si="51"/>
        <v>67</v>
      </c>
      <c r="CT63" s="18">
        <f>'Ohio Intensities'!S63</f>
        <v>2.2064474472634843</v>
      </c>
      <c r="CU63" s="18">
        <f>Design!$I$24*CT63*Design!$I$23</f>
        <v>3.7950896092931954</v>
      </c>
      <c r="CV63" s="18">
        <v>0</v>
      </c>
      <c r="CW63" s="18">
        <v>0</v>
      </c>
      <c r="CX63" s="18">
        <f>Design!$I$22</f>
        <v>10</v>
      </c>
      <c r="CY63" s="18">
        <f t="shared" si="52"/>
        <v>3.7950896092931954</v>
      </c>
      <c r="CZ63" s="18">
        <f t="shared" si="53"/>
        <v>67</v>
      </c>
      <c r="DA63" s="18">
        <f t="shared" si="54"/>
        <v>3.7950896092931954</v>
      </c>
      <c r="DB63" s="18">
        <f t="shared" si="55"/>
        <v>77</v>
      </c>
      <c r="DC63" s="18">
        <v>0</v>
      </c>
      <c r="DD63" s="18">
        <f t="shared" si="56"/>
        <v>15256.260229358644</v>
      </c>
      <c r="DE63" s="18">
        <f t="shared" si="57"/>
        <v>-0.37950896092931952</v>
      </c>
      <c r="DF63" s="18">
        <f t="shared" si="58"/>
        <v>29.222189991557602</v>
      </c>
      <c r="DG63" s="18">
        <f>(Design!$N$71-DF63)/DE63</f>
        <v>69.490295899677605</v>
      </c>
      <c r="DH63" s="18">
        <v>0</v>
      </c>
      <c r="DI63" s="18">
        <v>0</v>
      </c>
      <c r="DJ63" s="18">
        <f t="shared" si="59"/>
        <v>69.490295899677605</v>
      </c>
      <c r="DK63" s="18">
        <f t="shared" si="60"/>
        <v>69.490295899677605</v>
      </c>
      <c r="DL63" s="18">
        <f>Design!$N$71</f>
        <v>2.85</v>
      </c>
      <c r="DM63" s="18">
        <f t="shared" si="61"/>
        <v>77</v>
      </c>
      <c r="DN63" s="18">
        <v>0</v>
      </c>
      <c r="DO63" s="18">
        <f t="shared" si="62"/>
        <v>6583.5000000000009</v>
      </c>
      <c r="DP63" s="19">
        <f t="shared" si="63"/>
        <v>8672.7602293586424</v>
      </c>
      <c r="DQ63" s="68">
        <f t="shared" si="64"/>
        <v>67</v>
      </c>
      <c r="DR63" s="18">
        <f>'Ohio Intensities'!W63</f>
        <v>2.4812829740903184</v>
      </c>
      <c r="DS63" s="18">
        <f>Design!$I$24*DR63*Design!$I$23</f>
        <v>4.2678067154353503</v>
      </c>
      <c r="DT63" s="18">
        <v>0</v>
      </c>
      <c r="DU63" s="18">
        <v>0</v>
      </c>
      <c r="DV63" s="18">
        <f>Design!$I$22</f>
        <v>10</v>
      </c>
      <c r="DW63" s="18">
        <f t="shared" si="65"/>
        <v>4.2678067154353503</v>
      </c>
      <c r="DX63" s="18">
        <f t="shared" si="66"/>
        <v>67</v>
      </c>
      <c r="DY63" s="18">
        <f t="shared" si="67"/>
        <v>4.2678067154353503</v>
      </c>
      <c r="DZ63" s="18">
        <f t="shared" si="68"/>
        <v>77</v>
      </c>
      <c r="EA63" s="18">
        <v>0</v>
      </c>
      <c r="EB63" s="18">
        <f t="shared" si="69"/>
        <v>17156.582996050107</v>
      </c>
      <c r="EC63" s="18">
        <f t="shared" si="70"/>
        <v>-0.42678067154353505</v>
      </c>
      <c r="ED63" s="18">
        <f t="shared" si="71"/>
        <v>32.862111708852197</v>
      </c>
      <c r="EE63" s="18">
        <f>(Design!$N$72-ED63)/EC63</f>
        <v>70.322096828583113</v>
      </c>
      <c r="EF63" s="18">
        <v>0</v>
      </c>
      <c r="EG63" s="18">
        <v>0</v>
      </c>
      <c r="EH63" s="18">
        <f t="shared" si="72"/>
        <v>70.322096828583113</v>
      </c>
      <c r="EI63" s="18">
        <f t="shared" si="73"/>
        <v>70.322096828583113</v>
      </c>
      <c r="EJ63" s="18">
        <f>Design!$N$72</f>
        <v>2.85</v>
      </c>
      <c r="EK63" s="18">
        <f t="shared" si="74"/>
        <v>77</v>
      </c>
      <c r="EL63" s="18">
        <v>0</v>
      </c>
      <c r="EM63" s="18">
        <f t="shared" si="75"/>
        <v>6583.5000000000009</v>
      </c>
      <c r="EN63" s="19">
        <f t="shared" si="76"/>
        <v>10573.082996050107</v>
      </c>
      <c r="EO63" s="19">
        <f t="shared" si="77"/>
        <v>67</v>
      </c>
    </row>
    <row r="64" spans="1:145" x14ac:dyDescent="0.25">
      <c r="A64" s="68">
        <f t="shared" si="78"/>
        <v>68</v>
      </c>
      <c r="B64" s="18">
        <f>'Ohio Intensities'!C64</f>
        <v>1.1498152571575653</v>
      </c>
      <c r="C64" s="18">
        <f>Design!$I$24*B64*Design!$I$23</f>
        <v>1.9776822423110134</v>
      </c>
      <c r="D64" s="18">
        <v>0</v>
      </c>
      <c r="E64" s="18">
        <v>0</v>
      </c>
      <c r="F64" s="18">
        <f>Design!$I$22</f>
        <v>10</v>
      </c>
      <c r="G64" s="18">
        <f t="shared" si="0"/>
        <v>1.9776822423110134</v>
      </c>
      <c r="H64" s="18">
        <f t="shared" si="1"/>
        <v>68</v>
      </c>
      <c r="I64" s="18">
        <f t="shared" si="2"/>
        <v>1.9776822423110134</v>
      </c>
      <c r="J64" s="18">
        <f t="shared" si="3"/>
        <v>78</v>
      </c>
      <c r="K64" s="18">
        <v>0</v>
      </c>
      <c r="L64" s="18" t="str">
        <f t="shared" si="4"/>
        <v>N/A</v>
      </c>
      <c r="M64" s="18">
        <f t="shared" si="5"/>
        <v>-0.19776822423110135</v>
      </c>
      <c r="N64" s="18">
        <f t="shared" si="6"/>
        <v>15.425921490025905</v>
      </c>
      <c r="O64" s="18">
        <f>(Design!$N$67-N64)/M64</f>
        <v>67.634330752727607</v>
      </c>
      <c r="P64" s="18">
        <v>0</v>
      </c>
      <c r="Q64" s="18">
        <v>0</v>
      </c>
      <c r="R64" s="18">
        <f t="shared" si="7"/>
        <v>67.634330752727607</v>
      </c>
      <c r="S64" s="18">
        <f t="shared" si="8"/>
        <v>68</v>
      </c>
      <c r="T64" s="18">
        <f>Design!$N$67</f>
        <v>2.0499999999999998</v>
      </c>
      <c r="U64" s="18">
        <f t="shared" si="9"/>
        <v>78</v>
      </c>
      <c r="V64" s="18">
        <v>0</v>
      </c>
      <c r="W64" s="18">
        <f t="shared" si="10"/>
        <v>4797</v>
      </c>
      <c r="X64" s="19" t="str">
        <f t="shared" si="11"/>
        <v>N/A</v>
      </c>
      <c r="Y64" s="68">
        <f t="shared" si="12"/>
        <v>68</v>
      </c>
      <c r="Z64" s="18">
        <f>'Ohio Intensities'!G64</f>
        <v>1.4364021092797383</v>
      </c>
      <c r="AA64" s="18">
        <f>Design!$I$24*Z64*Design!$I$23</f>
        <v>2.4706116279611514</v>
      </c>
      <c r="AB64" s="18">
        <v>0</v>
      </c>
      <c r="AC64" s="18">
        <v>0</v>
      </c>
      <c r="AD64" s="18">
        <f>Design!$I$22</f>
        <v>10</v>
      </c>
      <c r="AE64" s="18">
        <f t="shared" si="13"/>
        <v>2.4706116279611514</v>
      </c>
      <c r="AF64" s="18">
        <f t="shared" si="14"/>
        <v>68</v>
      </c>
      <c r="AG64" s="18">
        <f t="shared" si="15"/>
        <v>2.4706116279611514</v>
      </c>
      <c r="AH64" s="18">
        <f t="shared" si="16"/>
        <v>78</v>
      </c>
      <c r="AI64" s="18">
        <v>0</v>
      </c>
      <c r="AJ64" s="18" t="str">
        <f t="shared" si="17"/>
        <v>N/A</v>
      </c>
      <c r="AK64" s="18">
        <f t="shared" si="18"/>
        <v>-0.24706116279611515</v>
      </c>
      <c r="AL64" s="18">
        <f t="shared" si="19"/>
        <v>19.270770698096982</v>
      </c>
      <c r="AM64" s="18">
        <f>(Design!$N$68-AL64)/AK64</f>
        <v>67.88104819184754</v>
      </c>
      <c r="AN64" s="18">
        <v>0</v>
      </c>
      <c r="AO64" s="18">
        <v>0</v>
      </c>
      <c r="AP64" s="18">
        <f t="shared" si="20"/>
        <v>67.88104819184754</v>
      </c>
      <c r="AQ64" s="18">
        <f t="shared" si="21"/>
        <v>68</v>
      </c>
      <c r="AR64" s="18">
        <f>Design!$N$68</f>
        <v>2.5</v>
      </c>
      <c r="AS64" s="18">
        <f t="shared" si="22"/>
        <v>78</v>
      </c>
      <c r="AT64" s="18">
        <v>0</v>
      </c>
      <c r="AU64" s="18">
        <f t="shared" si="23"/>
        <v>5850</v>
      </c>
      <c r="AV64" s="19" t="str">
        <f t="shared" si="24"/>
        <v>N/A</v>
      </c>
      <c r="AW64" s="68">
        <f t="shared" si="25"/>
        <v>68</v>
      </c>
      <c r="AX64" s="18">
        <f>'Ohio Intensities'!K64</f>
        <v>1.6661157097238748</v>
      </c>
      <c r="AY64" s="18">
        <f>Design!$I$24*AX64*Design!$I$23</f>
        <v>2.8657190207250665</v>
      </c>
      <c r="AZ64" s="18">
        <v>0</v>
      </c>
      <c r="BA64" s="18">
        <v>0</v>
      </c>
      <c r="BB64" s="18">
        <f>Design!$I$22</f>
        <v>10</v>
      </c>
      <c r="BC64" s="18">
        <f t="shared" si="26"/>
        <v>2.8657190207250665</v>
      </c>
      <c r="BD64" s="18">
        <f t="shared" si="27"/>
        <v>68</v>
      </c>
      <c r="BE64" s="18">
        <f t="shared" si="28"/>
        <v>2.8657190207250665</v>
      </c>
      <c r="BF64" s="18">
        <f t="shared" si="29"/>
        <v>78</v>
      </c>
      <c r="BG64" s="18">
        <v>0</v>
      </c>
      <c r="BH64" s="18">
        <f t="shared" si="30"/>
        <v>11692.133604558272</v>
      </c>
      <c r="BI64" s="18">
        <f t="shared" si="31"/>
        <v>-0.28657190207250666</v>
      </c>
      <c r="BJ64" s="18">
        <f t="shared" si="32"/>
        <v>22.35260836165552</v>
      </c>
      <c r="BK64" s="18">
        <f>(Design!$N$69-BJ64)/BI64</f>
        <v>68.054851925856596</v>
      </c>
      <c r="BL64" s="18">
        <v>0</v>
      </c>
      <c r="BM64" s="18">
        <v>0</v>
      </c>
      <c r="BN64" s="18">
        <f t="shared" si="33"/>
        <v>68.054851925856596</v>
      </c>
      <c r="BO64" s="18">
        <f t="shared" si="34"/>
        <v>68.054851925856596</v>
      </c>
      <c r="BP64" s="18">
        <f>Design!$N$69</f>
        <v>2.85</v>
      </c>
      <c r="BQ64" s="18">
        <f t="shared" si="35"/>
        <v>78</v>
      </c>
      <c r="BR64" s="18">
        <v>0</v>
      </c>
      <c r="BS64" s="18">
        <f t="shared" si="36"/>
        <v>6669</v>
      </c>
      <c r="BT64" s="19">
        <f t="shared" si="37"/>
        <v>5023.1336045582721</v>
      </c>
      <c r="BU64" s="68">
        <f t="shared" si="38"/>
        <v>68</v>
      </c>
      <c r="BV64" s="18">
        <f>'Ohio Intensities'!O64</f>
        <v>1.9707434489868567</v>
      </c>
      <c r="BW64" s="18">
        <f>Design!$I$24*BV64*Design!$I$23</f>
        <v>3.3896787322573956</v>
      </c>
      <c r="BX64" s="18">
        <v>0</v>
      </c>
      <c r="BY64" s="18">
        <v>0</v>
      </c>
      <c r="BZ64" s="18">
        <f>Design!$I$22</f>
        <v>10</v>
      </c>
      <c r="CA64" s="18">
        <f t="shared" si="39"/>
        <v>3.3896787322573956</v>
      </c>
      <c r="CB64" s="18">
        <f t="shared" si="40"/>
        <v>68</v>
      </c>
      <c r="CC64" s="18">
        <f t="shared" si="41"/>
        <v>3.3896787322573956</v>
      </c>
      <c r="CD64" s="18">
        <f t="shared" si="42"/>
        <v>78</v>
      </c>
      <c r="CE64" s="18">
        <v>0</v>
      </c>
      <c r="CF64" s="18">
        <f t="shared" si="43"/>
        <v>13829.889227610176</v>
      </c>
      <c r="CG64" s="18">
        <f t="shared" si="44"/>
        <v>-0.33896787322573957</v>
      </c>
      <c r="CH64" s="18">
        <f t="shared" si="45"/>
        <v>26.439494111607686</v>
      </c>
      <c r="CI64" s="18">
        <f>(Design!$N$70-CH64)/CG64</f>
        <v>69.592123545873591</v>
      </c>
      <c r="CJ64" s="18">
        <v>0</v>
      </c>
      <c r="CK64" s="18">
        <v>0</v>
      </c>
      <c r="CL64" s="18">
        <f t="shared" si="46"/>
        <v>69.592123545873591</v>
      </c>
      <c r="CM64" s="18">
        <f t="shared" si="47"/>
        <v>69.592123545873591</v>
      </c>
      <c r="CN64" s="18">
        <f>Design!$N$70</f>
        <v>2.85</v>
      </c>
      <c r="CO64" s="18">
        <f t="shared" si="48"/>
        <v>78</v>
      </c>
      <c r="CP64" s="18">
        <v>0</v>
      </c>
      <c r="CQ64" s="18">
        <f t="shared" si="49"/>
        <v>6669</v>
      </c>
      <c r="CR64" s="19">
        <f t="shared" si="50"/>
        <v>7160.889227610176</v>
      </c>
      <c r="CS64" s="68">
        <f t="shared" si="51"/>
        <v>68</v>
      </c>
      <c r="CT64" s="18">
        <f>'Ohio Intensities'!S64</f>
        <v>2.1843235074363037</v>
      </c>
      <c r="CU64" s="18">
        <f>Design!$I$24*CT64*Design!$I$23</f>
        <v>3.7570364327904446</v>
      </c>
      <c r="CV64" s="18">
        <v>0</v>
      </c>
      <c r="CW64" s="18">
        <v>0</v>
      </c>
      <c r="CX64" s="18">
        <f>Design!$I$22</f>
        <v>10</v>
      </c>
      <c r="CY64" s="18">
        <f t="shared" si="52"/>
        <v>3.7570364327904446</v>
      </c>
      <c r="CZ64" s="18">
        <f t="shared" si="53"/>
        <v>68</v>
      </c>
      <c r="DA64" s="18">
        <f t="shared" si="54"/>
        <v>3.7570364327904446</v>
      </c>
      <c r="DB64" s="18">
        <f t="shared" si="55"/>
        <v>78</v>
      </c>
      <c r="DC64" s="18">
        <v>0</v>
      </c>
      <c r="DD64" s="18">
        <f t="shared" si="56"/>
        <v>15328.708645785013</v>
      </c>
      <c r="DE64" s="18">
        <f t="shared" si="57"/>
        <v>-0.37570364327904449</v>
      </c>
      <c r="DF64" s="18">
        <f t="shared" si="58"/>
        <v>29.304884175765473</v>
      </c>
      <c r="DG64" s="18">
        <f>(Design!$N$71-DF64)/DE64</f>
        <v>70.414233795749396</v>
      </c>
      <c r="DH64" s="18">
        <v>0</v>
      </c>
      <c r="DI64" s="18">
        <v>0</v>
      </c>
      <c r="DJ64" s="18">
        <f t="shared" si="59"/>
        <v>70.414233795749396</v>
      </c>
      <c r="DK64" s="18">
        <f t="shared" si="60"/>
        <v>70.414233795749396</v>
      </c>
      <c r="DL64" s="18">
        <f>Design!$N$71</f>
        <v>2.85</v>
      </c>
      <c r="DM64" s="18">
        <f t="shared" si="61"/>
        <v>78</v>
      </c>
      <c r="DN64" s="18">
        <v>0</v>
      </c>
      <c r="DO64" s="18">
        <f t="shared" si="62"/>
        <v>6669</v>
      </c>
      <c r="DP64" s="19">
        <f t="shared" si="63"/>
        <v>8659.7086457850128</v>
      </c>
      <c r="DQ64" s="68">
        <f t="shared" si="64"/>
        <v>68</v>
      </c>
      <c r="DR64" s="18">
        <f>'Ohio Intensities'!W64</f>
        <v>2.4566391163433381</v>
      </c>
      <c r="DS64" s="18">
        <f>Design!$I$24*DR64*Design!$I$23</f>
        <v>4.2254192801105441</v>
      </c>
      <c r="DT64" s="18">
        <v>0</v>
      </c>
      <c r="DU64" s="18">
        <v>0</v>
      </c>
      <c r="DV64" s="18">
        <f>Design!$I$22</f>
        <v>10</v>
      </c>
      <c r="DW64" s="18">
        <f t="shared" si="65"/>
        <v>4.2254192801105441</v>
      </c>
      <c r="DX64" s="18">
        <f t="shared" si="66"/>
        <v>68</v>
      </c>
      <c r="DY64" s="18">
        <f t="shared" si="67"/>
        <v>4.2254192801105441</v>
      </c>
      <c r="DZ64" s="18">
        <f t="shared" si="68"/>
        <v>78</v>
      </c>
      <c r="EA64" s="18">
        <v>0</v>
      </c>
      <c r="EB64" s="18">
        <f t="shared" si="69"/>
        <v>17239.710662851019</v>
      </c>
      <c r="EC64" s="18">
        <f t="shared" si="70"/>
        <v>-0.42254192801105439</v>
      </c>
      <c r="ED64" s="18">
        <f t="shared" si="71"/>
        <v>32.958270384862246</v>
      </c>
      <c r="EE64" s="18">
        <f>(Design!$N$72-ED64)/EC64</f>
        <v>71.255107218790755</v>
      </c>
      <c r="EF64" s="18">
        <v>0</v>
      </c>
      <c r="EG64" s="18">
        <v>0</v>
      </c>
      <c r="EH64" s="18">
        <f t="shared" si="72"/>
        <v>71.255107218790755</v>
      </c>
      <c r="EI64" s="18">
        <f t="shared" si="73"/>
        <v>71.255107218790755</v>
      </c>
      <c r="EJ64" s="18">
        <f>Design!$N$72</f>
        <v>2.85</v>
      </c>
      <c r="EK64" s="18">
        <f t="shared" si="74"/>
        <v>78</v>
      </c>
      <c r="EL64" s="18">
        <v>0</v>
      </c>
      <c r="EM64" s="18">
        <f t="shared" si="75"/>
        <v>6669</v>
      </c>
      <c r="EN64" s="19">
        <f t="shared" si="76"/>
        <v>10570.710662851019</v>
      </c>
      <c r="EO64" s="19">
        <f t="shared" si="77"/>
        <v>68</v>
      </c>
    </row>
    <row r="65" spans="1:145" x14ac:dyDescent="0.25">
      <c r="A65" s="68">
        <f t="shared" si="78"/>
        <v>69</v>
      </c>
      <c r="B65" s="18">
        <f>'Ohio Intensities'!C65</f>
        <v>1.1371410467733531</v>
      </c>
      <c r="C65" s="18">
        <f>Design!$I$24*B65*Design!$I$23</f>
        <v>1.9558826004501686</v>
      </c>
      <c r="D65" s="18">
        <v>0</v>
      </c>
      <c r="E65" s="18">
        <v>0</v>
      </c>
      <c r="F65" s="18">
        <f>Design!$I$22</f>
        <v>10</v>
      </c>
      <c r="G65" s="18">
        <f t="shared" si="0"/>
        <v>1.9558826004501686</v>
      </c>
      <c r="H65" s="18">
        <f t="shared" si="1"/>
        <v>69</v>
      </c>
      <c r="I65" s="18">
        <f t="shared" si="2"/>
        <v>1.9558826004501686</v>
      </c>
      <c r="J65" s="18">
        <f t="shared" si="3"/>
        <v>79</v>
      </c>
      <c r="K65" s="18">
        <v>0</v>
      </c>
      <c r="L65" s="18" t="str">
        <f t="shared" si="4"/>
        <v>N/A</v>
      </c>
      <c r="M65" s="18">
        <f t="shared" si="5"/>
        <v>-0.19558826004501687</v>
      </c>
      <c r="N65" s="18">
        <f t="shared" si="6"/>
        <v>15.451472543556333</v>
      </c>
      <c r="O65" s="18">
        <f>(Design!$N$67-N65)/M65</f>
        <v>68.51879831883484</v>
      </c>
      <c r="P65" s="18">
        <v>0</v>
      </c>
      <c r="Q65" s="18">
        <v>0</v>
      </c>
      <c r="R65" s="18">
        <f t="shared" si="7"/>
        <v>68.51879831883484</v>
      </c>
      <c r="S65" s="18">
        <f t="shared" si="8"/>
        <v>69</v>
      </c>
      <c r="T65" s="18">
        <f>Design!$N$67</f>
        <v>2.0499999999999998</v>
      </c>
      <c r="U65" s="18">
        <f t="shared" si="9"/>
        <v>79</v>
      </c>
      <c r="V65" s="18">
        <v>0</v>
      </c>
      <c r="W65" s="18">
        <f t="shared" si="10"/>
        <v>4858.5</v>
      </c>
      <c r="X65" s="19" t="str">
        <f t="shared" si="11"/>
        <v>N/A</v>
      </c>
      <c r="Y65" s="68">
        <f t="shared" si="12"/>
        <v>69</v>
      </c>
      <c r="Z65" s="18">
        <f>'Ohio Intensities'!G65</f>
        <v>1.4208858957042658</v>
      </c>
      <c r="AA65" s="18">
        <f>Design!$I$24*Z65*Design!$I$23</f>
        <v>2.4439237406113388</v>
      </c>
      <c r="AB65" s="18">
        <v>0</v>
      </c>
      <c r="AC65" s="18">
        <v>0</v>
      </c>
      <c r="AD65" s="18">
        <f>Design!$I$22</f>
        <v>10</v>
      </c>
      <c r="AE65" s="18">
        <f t="shared" si="13"/>
        <v>2.4439237406113388</v>
      </c>
      <c r="AF65" s="18">
        <f t="shared" si="14"/>
        <v>69</v>
      </c>
      <c r="AG65" s="18">
        <f t="shared" si="15"/>
        <v>2.4439237406113388</v>
      </c>
      <c r="AH65" s="18">
        <f t="shared" si="16"/>
        <v>79</v>
      </c>
      <c r="AI65" s="18">
        <v>0</v>
      </c>
      <c r="AJ65" s="18" t="str">
        <f t="shared" si="17"/>
        <v>N/A</v>
      </c>
      <c r="AK65" s="18">
        <f t="shared" si="18"/>
        <v>-0.24439237406113387</v>
      </c>
      <c r="AL65" s="18">
        <f t="shared" si="19"/>
        <v>19.306997550829575</v>
      </c>
      <c r="AM65" s="18">
        <f>(Design!$N$68-AL65)/AK65</f>
        <v>68.770548243970026</v>
      </c>
      <c r="AN65" s="18">
        <v>0</v>
      </c>
      <c r="AO65" s="18">
        <v>0</v>
      </c>
      <c r="AP65" s="18">
        <f t="shared" si="20"/>
        <v>68.770548243970026</v>
      </c>
      <c r="AQ65" s="18">
        <f t="shared" si="21"/>
        <v>69</v>
      </c>
      <c r="AR65" s="18">
        <f>Design!$N$68</f>
        <v>2.5</v>
      </c>
      <c r="AS65" s="18">
        <f t="shared" si="22"/>
        <v>79</v>
      </c>
      <c r="AT65" s="18">
        <v>0</v>
      </c>
      <c r="AU65" s="18">
        <f t="shared" si="23"/>
        <v>5925</v>
      </c>
      <c r="AV65" s="19" t="str">
        <f t="shared" si="24"/>
        <v>N/A</v>
      </c>
      <c r="AW65" s="68">
        <f t="shared" si="25"/>
        <v>69</v>
      </c>
      <c r="AX65" s="18">
        <f>'Ohio Intensities'!K65</f>
        <v>1.6483492955134433</v>
      </c>
      <c r="AY65" s="18">
        <f>Design!$I$24*AX65*Design!$I$23</f>
        <v>2.8351607882831242</v>
      </c>
      <c r="AZ65" s="18">
        <v>0</v>
      </c>
      <c r="BA65" s="18">
        <v>0</v>
      </c>
      <c r="BB65" s="18">
        <f>Design!$I$22</f>
        <v>10</v>
      </c>
      <c r="BC65" s="18">
        <f t="shared" si="26"/>
        <v>2.8351607882831242</v>
      </c>
      <c r="BD65" s="18">
        <f t="shared" si="27"/>
        <v>69</v>
      </c>
      <c r="BE65" s="18">
        <f t="shared" si="28"/>
        <v>2.8351607882831242</v>
      </c>
      <c r="BF65" s="18">
        <f t="shared" si="29"/>
        <v>79</v>
      </c>
      <c r="BG65" s="18">
        <v>0</v>
      </c>
      <c r="BH65" s="18" t="str">
        <f t="shared" si="30"/>
        <v>N/A</v>
      </c>
      <c r="BI65" s="18">
        <f t="shared" si="31"/>
        <v>-0.28351607882831242</v>
      </c>
      <c r="BJ65" s="18">
        <f t="shared" si="32"/>
        <v>22.397770227436681</v>
      </c>
      <c r="BK65" s="18">
        <f>(Design!$N$69-BJ65)/BI65</f>
        <v>68.94766007001013</v>
      </c>
      <c r="BL65" s="18">
        <v>0</v>
      </c>
      <c r="BM65" s="18">
        <v>0</v>
      </c>
      <c r="BN65" s="18">
        <f t="shared" si="33"/>
        <v>68.94766007001013</v>
      </c>
      <c r="BO65" s="18">
        <f t="shared" si="34"/>
        <v>69</v>
      </c>
      <c r="BP65" s="18">
        <f>Design!$N$69</f>
        <v>2.85</v>
      </c>
      <c r="BQ65" s="18">
        <f t="shared" si="35"/>
        <v>79</v>
      </c>
      <c r="BR65" s="18">
        <v>0</v>
      </c>
      <c r="BS65" s="18">
        <f t="shared" si="36"/>
        <v>6754.5</v>
      </c>
      <c r="BT65" s="19" t="str">
        <f t="shared" si="37"/>
        <v>N/A</v>
      </c>
      <c r="BU65" s="68">
        <f t="shared" si="38"/>
        <v>69</v>
      </c>
      <c r="BV65" s="18">
        <f>'Ohio Intensities'!O65</f>
        <v>1.9504554271120531</v>
      </c>
      <c r="BW65" s="18">
        <f>Design!$I$24*BV65*Design!$I$23</f>
        <v>3.3547833346327334</v>
      </c>
      <c r="BX65" s="18">
        <v>0</v>
      </c>
      <c r="BY65" s="18">
        <v>0</v>
      </c>
      <c r="BZ65" s="18">
        <f>Design!$I$22</f>
        <v>10</v>
      </c>
      <c r="CA65" s="18">
        <f t="shared" si="39"/>
        <v>3.3547833346327334</v>
      </c>
      <c r="CB65" s="18">
        <f t="shared" si="40"/>
        <v>69</v>
      </c>
      <c r="CC65" s="18">
        <f t="shared" si="41"/>
        <v>3.3547833346327334</v>
      </c>
      <c r="CD65" s="18">
        <f t="shared" si="42"/>
        <v>79</v>
      </c>
      <c r="CE65" s="18">
        <v>0</v>
      </c>
      <c r="CF65" s="18">
        <f t="shared" si="43"/>
        <v>13888.803005379517</v>
      </c>
      <c r="CG65" s="18">
        <f t="shared" si="44"/>
        <v>-0.33547833346327333</v>
      </c>
      <c r="CH65" s="18">
        <f t="shared" si="45"/>
        <v>26.502788343598596</v>
      </c>
      <c r="CI65" s="18">
        <f>(Design!$N$70-CH65)/CG65</f>
        <v>70.504667468154082</v>
      </c>
      <c r="CJ65" s="18">
        <v>0</v>
      </c>
      <c r="CK65" s="18">
        <v>0</v>
      </c>
      <c r="CL65" s="18">
        <f t="shared" si="46"/>
        <v>70.504667468154082</v>
      </c>
      <c r="CM65" s="18">
        <f t="shared" si="47"/>
        <v>70.504667468154082</v>
      </c>
      <c r="CN65" s="18">
        <f>Design!$N$70</f>
        <v>2.85</v>
      </c>
      <c r="CO65" s="18">
        <f t="shared" si="48"/>
        <v>79</v>
      </c>
      <c r="CP65" s="18">
        <v>0</v>
      </c>
      <c r="CQ65" s="18">
        <f t="shared" si="49"/>
        <v>6754.5</v>
      </c>
      <c r="CR65" s="19">
        <f t="shared" si="50"/>
        <v>7134.3030053795173</v>
      </c>
      <c r="CS65" s="68">
        <f t="shared" si="51"/>
        <v>69</v>
      </c>
      <c r="CT65" s="18">
        <f>'Ohio Intensities'!S65</f>
        <v>2.1626990328405902</v>
      </c>
      <c r="CU65" s="18">
        <f>Design!$I$24*CT65*Design!$I$23</f>
        <v>3.7198423364858173</v>
      </c>
      <c r="CV65" s="18">
        <v>0</v>
      </c>
      <c r="CW65" s="18">
        <v>0</v>
      </c>
      <c r="CX65" s="18">
        <f>Design!$I$22</f>
        <v>10</v>
      </c>
      <c r="CY65" s="18">
        <f t="shared" si="52"/>
        <v>3.7198423364858173</v>
      </c>
      <c r="CZ65" s="18">
        <f t="shared" si="53"/>
        <v>69</v>
      </c>
      <c r="DA65" s="18">
        <f t="shared" si="54"/>
        <v>3.7198423364858173</v>
      </c>
      <c r="DB65" s="18">
        <f t="shared" si="55"/>
        <v>79</v>
      </c>
      <c r="DC65" s="18">
        <v>0</v>
      </c>
      <c r="DD65" s="18">
        <f t="shared" si="56"/>
        <v>15400.147273051281</v>
      </c>
      <c r="DE65" s="18">
        <f t="shared" si="57"/>
        <v>-0.37198423364858174</v>
      </c>
      <c r="DF65" s="18">
        <f t="shared" si="58"/>
        <v>29.386754458237959</v>
      </c>
      <c r="DG65" s="18">
        <f>(Design!$N$71-DF65)/DE65</f>
        <v>71.338384957754869</v>
      </c>
      <c r="DH65" s="18">
        <v>0</v>
      </c>
      <c r="DI65" s="18">
        <v>0</v>
      </c>
      <c r="DJ65" s="18">
        <f t="shared" si="59"/>
        <v>71.338384957754869</v>
      </c>
      <c r="DK65" s="18">
        <f t="shared" si="60"/>
        <v>71.338384957754869</v>
      </c>
      <c r="DL65" s="18">
        <f>Design!$N$71</f>
        <v>2.85</v>
      </c>
      <c r="DM65" s="18">
        <f t="shared" si="61"/>
        <v>79</v>
      </c>
      <c r="DN65" s="18">
        <v>0</v>
      </c>
      <c r="DO65" s="18">
        <f t="shared" si="62"/>
        <v>6754.5</v>
      </c>
      <c r="DP65" s="19">
        <f t="shared" si="63"/>
        <v>8645.6472730512814</v>
      </c>
      <c r="DQ65" s="68">
        <f t="shared" si="64"/>
        <v>69</v>
      </c>
      <c r="DR65" s="18">
        <f>'Ohio Intensities'!W65</f>
        <v>2.4325370173827943</v>
      </c>
      <c r="DS65" s="18">
        <f>Design!$I$24*DR65*Design!$I$23</f>
        <v>4.1839636698984091</v>
      </c>
      <c r="DT65" s="18">
        <v>0</v>
      </c>
      <c r="DU65" s="18">
        <v>0</v>
      </c>
      <c r="DV65" s="18">
        <f>Design!$I$22</f>
        <v>10</v>
      </c>
      <c r="DW65" s="18">
        <f t="shared" si="65"/>
        <v>4.1839636698984091</v>
      </c>
      <c r="DX65" s="18">
        <f t="shared" si="66"/>
        <v>69</v>
      </c>
      <c r="DY65" s="18">
        <f t="shared" si="67"/>
        <v>4.1839636698984091</v>
      </c>
      <c r="DZ65" s="18">
        <f t="shared" si="68"/>
        <v>79</v>
      </c>
      <c r="EA65" s="18">
        <v>0</v>
      </c>
      <c r="EB65" s="18">
        <f t="shared" si="69"/>
        <v>17321.609593379413</v>
      </c>
      <c r="EC65" s="18">
        <f t="shared" si="70"/>
        <v>-0.4183963669898409</v>
      </c>
      <c r="ED65" s="18">
        <f t="shared" si="71"/>
        <v>33.053312992197434</v>
      </c>
      <c r="EE65" s="18">
        <f>(Design!$N$72-ED65)/EC65</f>
        <v>72.188277373189521</v>
      </c>
      <c r="EF65" s="18">
        <v>0</v>
      </c>
      <c r="EG65" s="18">
        <v>0</v>
      </c>
      <c r="EH65" s="18">
        <f t="shared" si="72"/>
        <v>72.188277373189521</v>
      </c>
      <c r="EI65" s="18">
        <f t="shared" si="73"/>
        <v>72.188277373189521</v>
      </c>
      <c r="EJ65" s="18">
        <f>Design!$N$72</f>
        <v>2.85</v>
      </c>
      <c r="EK65" s="18">
        <f t="shared" si="74"/>
        <v>79</v>
      </c>
      <c r="EL65" s="18">
        <v>0</v>
      </c>
      <c r="EM65" s="18">
        <f t="shared" si="75"/>
        <v>6754.5</v>
      </c>
      <c r="EN65" s="19">
        <f t="shared" si="76"/>
        <v>10567.109593379413</v>
      </c>
      <c r="EO65" s="19">
        <f t="shared" si="77"/>
        <v>69</v>
      </c>
    </row>
    <row r="66" spans="1:145" x14ac:dyDescent="0.25">
      <c r="A66" s="68">
        <f t="shared" si="78"/>
        <v>70</v>
      </c>
      <c r="B66" s="18">
        <f>'Ohio Intensities'!C66</f>
        <v>1.1247653494378196</v>
      </c>
      <c r="C66" s="18">
        <f>Design!$I$24*B66*Design!$I$23</f>
        <v>1.934596401033051</v>
      </c>
      <c r="D66" s="18">
        <v>0</v>
      </c>
      <c r="E66" s="18">
        <v>0</v>
      </c>
      <c r="F66" s="18">
        <f>Design!$I$22</f>
        <v>10</v>
      </c>
      <c r="G66" s="18">
        <f t="shared" si="0"/>
        <v>1.934596401033051</v>
      </c>
      <c r="H66" s="18">
        <f t="shared" si="1"/>
        <v>70</v>
      </c>
      <c r="I66" s="18">
        <f t="shared" si="2"/>
        <v>1.934596401033051</v>
      </c>
      <c r="J66" s="18">
        <f t="shared" si="3"/>
        <v>80</v>
      </c>
      <c r="K66" s="18">
        <v>0</v>
      </c>
      <c r="L66" s="18" t="str">
        <f t="shared" si="4"/>
        <v>N/A</v>
      </c>
      <c r="M66" s="18">
        <f t="shared" si="5"/>
        <v>-0.1934596401033051</v>
      </c>
      <c r="N66" s="18">
        <f t="shared" si="6"/>
        <v>15.476771208264408</v>
      </c>
      <c r="O66" s="18">
        <f>(Design!$N$67-N66)/M66</f>
        <v>69.403474549496096</v>
      </c>
      <c r="P66" s="18">
        <v>0</v>
      </c>
      <c r="Q66" s="18">
        <v>0</v>
      </c>
      <c r="R66" s="18">
        <f t="shared" si="7"/>
        <v>69.403474549496096</v>
      </c>
      <c r="S66" s="18">
        <f t="shared" si="8"/>
        <v>70</v>
      </c>
      <c r="T66" s="18">
        <f>Design!$N$67</f>
        <v>2.0499999999999998</v>
      </c>
      <c r="U66" s="18">
        <f t="shared" si="9"/>
        <v>80</v>
      </c>
      <c r="V66" s="18">
        <v>0</v>
      </c>
      <c r="W66" s="18">
        <f t="shared" si="10"/>
        <v>4919.9999999999991</v>
      </c>
      <c r="X66" s="19" t="str">
        <f t="shared" si="11"/>
        <v>N/A</v>
      </c>
      <c r="Y66" s="68">
        <f t="shared" si="12"/>
        <v>70</v>
      </c>
      <c r="Z66" s="18">
        <f>'Ohio Intensities'!G66</f>
        <v>1.4057281259402892</v>
      </c>
      <c r="AA66" s="18">
        <f>Design!$I$24*Z66*Design!$I$23</f>
        <v>2.417852376617299</v>
      </c>
      <c r="AB66" s="18">
        <v>0</v>
      </c>
      <c r="AC66" s="18">
        <v>0</v>
      </c>
      <c r="AD66" s="18">
        <f>Design!$I$22</f>
        <v>10</v>
      </c>
      <c r="AE66" s="18">
        <f t="shared" si="13"/>
        <v>2.417852376617299</v>
      </c>
      <c r="AF66" s="18">
        <f t="shared" si="14"/>
        <v>70</v>
      </c>
      <c r="AG66" s="18">
        <f t="shared" si="15"/>
        <v>2.417852376617299</v>
      </c>
      <c r="AH66" s="18">
        <f t="shared" si="16"/>
        <v>80</v>
      </c>
      <c r="AI66" s="18">
        <v>0</v>
      </c>
      <c r="AJ66" s="18" t="str">
        <f t="shared" si="17"/>
        <v>N/A</v>
      </c>
      <c r="AK66" s="18">
        <f t="shared" si="18"/>
        <v>-0.24178523766172991</v>
      </c>
      <c r="AL66" s="18">
        <f t="shared" si="19"/>
        <v>19.342819012938392</v>
      </c>
      <c r="AM66" s="18">
        <f>(Design!$N$68-AL66)/AK66</f>
        <v>69.66024549646977</v>
      </c>
      <c r="AN66" s="18">
        <v>0</v>
      </c>
      <c r="AO66" s="18">
        <v>0</v>
      </c>
      <c r="AP66" s="18">
        <f t="shared" si="20"/>
        <v>69.66024549646977</v>
      </c>
      <c r="AQ66" s="18">
        <f t="shared" si="21"/>
        <v>70</v>
      </c>
      <c r="AR66" s="18">
        <f>Design!$N$68</f>
        <v>2.5</v>
      </c>
      <c r="AS66" s="18">
        <f t="shared" si="22"/>
        <v>80</v>
      </c>
      <c r="AT66" s="18">
        <v>0</v>
      </c>
      <c r="AU66" s="18">
        <f t="shared" si="23"/>
        <v>6000</v>
      </c>
      <c r="AV66" s="19" t="str">
        <f t="shared" si="24"/>
        <v>N/A</v>
      </c>
      <c r="AW66" s="68">
        <f t="shared" si="25"/>
        <v>70</v>
      </c>
      <c r="AX66" s="18">
        <f>'Ohio Intensities'!K66</f>
        <v>1.6309868650296839</v>
      </c>
      <c r="AY66" s="18">
        <f>Design!$I$24*AX66*Design!$I$23</f>
        <v>2.8052974078510582</v>
      </c>
      <c r="AZ66" s="18">
        <v>0</v>
      </c>
      <c r="BA66" s="18">
        <v>0</v>
      </c>
      <c r="BB66" s="18">
        <f>Design!$I$22</f>
        <v>10</v>
      </c>
      <c r="BC66" s="18">
        <f t="shared" si="26"/>
        <v>2.8052974078510582</v>
      </c>
      <c r="BD66" s="18">
        <f t="shared" si="27"/>
        <v>70</v>
      </c>
      <c r="BE66" s="18">
        <f t="shared" si="28"/>
        <v>2.8052974078510582</v>
      </c>
      <c r="BF66" s="18">
        <f t="shared" si="29"/>
        <v>80</v>
      </c>
      <c r="BG66" s="18">
        <v>0</v>
      </c>
      <c r="BH66" s="18" t="str">
        <f t="shared" si="30"/>
        <v>N/A</v>
      </c>
      <c r="BI66" s="18">
        <f t="shared" si="31"/>
        <v>-0.28052974078510584</v>
      </c>
      <c r="BJ66" s="18">
        <f t="shared" si="32"/>
        <v>22.442379262808466</v>
      </c>
      <c r="BK66" s="18">
        <f>(Design!$N$69-BJ66)/BI66</f>
        <v>69.840649365647153</v>
      </c>
      <c r="BL66" s="18">
        <v>0</v>
      </c>
      <c r="BM66" s="18">
        <v>0</v>
      </c>
      <c r="BN66" s="18">
        <f t="shared" si="33"/>
        <v>69.840649365647153</v>
      </c>
      <c r="BO66" s="18">
        <f t="shared" si="34"/>
        <v>70</v>
      </c>
      <c r="BP66" s="18">
        <f>Design!$N$69</f>
        <v>2.85</v>
      </c>
      <c r="BQ66" s="18">
        <f t="shared" si="35"/>
        <v>80</v>
      </c>
      <c r="BR66" s="18">
        <v>0</v>
      </c>
      <c r="BS66" s="18">
        <f t="shared" si="36"/>
        <v>6840.0000000000009</v>
      </c>
      <c r="BT66" s="19" t="str">
        <f t="shared" si="37"/>
        <v>N/A</v>
      </c>
      <c r="BU66" s="68">
        <f t="shared" si="38"/>
        <v>70</v>
      </c>
      <c r="BV66" s="18">
        <f>'Ohio Intensities'!O66</f>
        <v>1.9306213817264328</v>
      </c>
      <c r="BW66" s="18">
        <f>Design!$I$24*BV66*Design!$I$23</f>
        <v>3.3206687765694665</v>
      </c>
      <c r="BX66" s="18">
        <v>0</v>
      </c>
      <c r="BY66" s="18">
        <v>0</v>
      </c>
      <c r="BZ66" s="18">
        <f>Design!$I$22</f>
        <v>10</v>
      </c>
      <c r="CA66" s="18">
        <f t="shared" si="39"/>
        <v>3.3206687765694665</v>
      </c>
      <c r="CB66" s="18">
        <f t="shared" si="40"/>
        <v>70</v>
      </c>
      <c r="CC66" s="18">
        <f t="shared" si="41"/>
        <v>3.3206687765694665</v>
      </c>
      <c r="CD66" s="18">
        <f t="shared" si="42"/>
        <v>80</v>
      </c>
      <c r="CE66" s="18">
        <v>0</v>
      </c>
      <c r="CF66" s="18">
        <f t="shared" si="43"/>
        <v>13946.808861591759</v>
      </c>
      <c r="CG66" s="18">
        <f t="shared" si="44"/>
        <v>-0.33206687765694665</v>
      </c>
      <c r="CH66" s="18">
        <f t="shared" si="45"/>
        <v>26.565350212555732</v>
      </c>
      <c r="CI66" s="18">
        <f>(Design!$N$70-CH66)/CG66</f>
        <v>71.417391520318105</v>
      </c>
      <c r="CJ66" s="18">
        <v>0</v>
      </c>
      <c r="CK66" s="18">
        <v>0</v>
      </c>
      <c r="CL66" s="18">
        <f t="shared" si="46"/>
        <v>71.417391520318105</v>
      </c>
      <c r="CM66" s="18">
        <f t="shared" si="47"/>
        <v>71.417391520318105</v>
      </c>
      <c r="CN66" s="18">
        <f>Design!$N$70</f>
        <v>2.85</v>
      </c>
      <c r="CO66" s="18">
        <f t="shared" si="48"/>
        <v>80</v>
      </c>
      <c r="CP66" s="18">
        <v>0</v>
      </c>
      <c r="CQ66" s="18">
        <f t="shared" si="49"/>
        <v>6840.0000000000009</v>
      </c>
      <c r="CR66" s="19">
        <f t="shared" si="50"/>
        <v>7106.8088615917577</v>
      </c>
      <c r="CS66" s="68">
        <f t="shared" si="51"/>
        <v>70</v>
      </c>
      <c r="CT66" s="18">
        <f>'Ohio Intensities'!S66</f>
        <v>2.1415566368271981</v>
      </c>
      <c r="CU66" s="18">
        <f>Design!$I$24*CT66*Design!$I$23</f>
        <v>3.6834774153427832</v>
      </c>
      <c r="CV66" s="18">
        <v>0</v>
      </c>
      <c r="CW66" s="18">
        <v>0</v>
      </c>
      <c r="CX66" s="18">
        <f>Design!$I$22</f>
        <v>10</v>
      </c>
      <c r="CY66" s="18">
        <f t="shared" si="52"/>
        <v>3.6834774153427832</v>
      </c>
      <c r="CZ66" s="18">
        <f t="shared" si="53"/>
        <v>70</v>
      </c>
      <c r="DA66" s="18">
        <f t="shared" si="54"/>
        <v>3.6834774153427832</v>
      </c>
      <c r="DB66" s="18">
        <f t="shared" si="55"/>
        <v>80</v>
      </c>
      <c r="DC66" s="18">
        <v>0</v>
      </c>
      <c r="DD66" s="18">
        <f t="shared" si="56"/>
        <v>15470.605144439689</v>
      </c>
      <c r="DE66" s="18">
        <f t="shared" si="57"/>
        <v>-0.36834774153427829</v>
      </c>
      <c r="DF66" s="18">
        <f t="shared" si="58"/>
        <v>29.467819322742262</v>
      </c>
      <c r="DG66" s="18">
        <f>(Design!$N$71-DF66)/DE66</f>
        <v>72.262746099300344</v>
      </c>
      <c r="DH66" s="18">
        <v>0</v>
      </c>
      <c r="DI66" s="18">
        <v>0</v>
      </c>
      <c r="DJ66" s="18">
        <f t="shared" si="59"/>
        <v>72.262746099300344</v>
      </c>
      <c r="DK66" s="18">
        <f t="shared" si="60"/>
        <v>72.262746099300344</v>
      </c>
      <c r="DL66" s="18">
        <f>Design!$N$71</f>
        <v>2.85</v>
      </c>
      <c r="DM66" s="18">
        <f t="shared" si="61"/>
        <v>80</v>
      </c>
      <c r="DN66" s="18">
        <v>0</v>
      </c>
      <c r="DO66" s="18">
        <f t="shared" si="62"/>
        <v>6840</v>
      </c>
      <c r="DP66" s="19">
        <f t="shared" si="63"/>
        <v>8630.605144439689</v>
      </c>
      <c r="DQ66" s="68">
        <f t="shared" si="64"/>
        <v>70</v>
      </c>
      <c r="DR66" s="18">
        <f>'Ohio Intensities'!W66</f>
        <v>2.4089583953798108</v>
      </c>
      <c r="DS66" s="18">
        <f>Design!$I$24*DR66*Design!$I$23</f>
        <v>4.1434084400532774</v>
      </c>
      <c r="DT66" s="18">
        <v>0</v>
      </c>
      <c r="DU66" s="18">
        <v>0</v>
      </c>
      <c r="DV66" s="18">
        <f>Design!$I$22</f>
        <v>10</v>
      </c>
      <c r="DW66" s="18">
        <f t="shared" si="65"/>
        <v>4.1434084400532774</v>
      </c>
      <c r="DX66" s="18">
        <f t="shared" si="66"/>
        <v>70</v>
      </c>
      <c r="DY66" s="18">
        <f t="shared" si="67"/>
        <v>4.1434084400532774</v>
      </c>
      <c r="DZ66" s="18">
        <f t="shared" si="68"/>
        <v>80</v>
      </c>
      <c r="EA66" s="18">
        <v>0</v>
      </c>
      <c r="EB66" s="18">
        <f t="shared" si="69"/>
        <v>17402.315448223766</v>
      </c>
      <c r="EC66" s="18">
        <f t="shared" si="70"/>
        <v>-0.41434084400532772</v>
      </c>
      <c r="ED66" s="18">
        <f t="shared" si="71"/>
        <v>33.147267520426219</v>
      </c>
      <c r="EE66" s="18">
        <f>(Design!$N$72-ED66)/EC66</f>
        <v>73.121604975146127</v>
      </c>
      <c r="EF66" s="18">
        <v>0</v>
      </c>
      <c r="EG66" s="18">
        <v>0</v>
      </c>
      <c r="EH66" s="18">
        <f t="shared" si="72"/>
        <v>73.121604975146127</v>
      </c>
      <c r="EI66" s="18">
        <f t="shared" si="73"/>
        <v>73.121604975146127</v>
      </c>
      <c r="EJ66" s="18">
        <f>Design!$N$72</f>
        <v>2.85</v>
      </c>
      <c r="EK66" s="18">
        <f t="shared" si="74"/>
        <v>80</v>
      </c>
      <c r="EL66" s="18">
        <v>0</v>
      </c>
      <c r="EM66" s="18">
        <f t="shared" si="75"/>
        <v>6840</v>
      </c>
      <c r="EN66" s="19">
        <f t="shared" si="76"/>
        <v>10562.315448223766</v>
      </c>
      <c r="EO66" s="19">
        <f t="shared" si="77"/>
        <v>70</v>
      </c>
    </row>
    <row r="67" spans="1:145" x14ac:dyDescent="0.25">
      <c r="A67" s="68">
        <f t="shared" si="78"/>
        <v>71</v>
      </c>
      <c r="B67" s="18">
        <f>'Ohio Intensities'!C67</f>
        <v>1.1126774875541507</v>
      </c>
      <c r="C67" s="18">
        <f>Design!$I$24*B67*Design!$I$23</f>
        <v>1.9138052785931405</v>
      </c>
      <c r="D67" s="18">
        <v>0</v>
      </c>
      <c r="E67" s="18">
        <v>0</v>
      </c>
      <c r="F67" s="18">
        <f>Design!$I$22</f>
        <v>10</v>
      </c>
      <c r="G67" s="18">
        <f t="shared" si="0"/>
        <v>1.9138052785931405</v>
      </c>
      <c r="H67" s="18">
        <f t="shared" si="1"/>
        <v>71</v>
      </c>
      <c r="I67" s="18">
        <f t="shared" si="2"/>
        <v>1.9138052785931405</v>
      </c>
      <c r="J67" s="18">
        <f t="shared" si="3"/>
        <v>81</v>
      </c>
      <c r="K67" s="18">
        <v>0</v>
      </c>
      <c r="L67" s="18" t="str">
        <f t="shared" si="4"/>
        <v>N/A</v>
      </c>
      <c r="M67" s="18">
        <f t="shared" si="5"/>
        <v>-0.19138052785931406</v>
      </c>
      <c r="N67" s="18">
        <f t="shared" si="6"/>
        <v>15.50182275660444</v>
      </c>
      <c r="O67" s="18">
        <f>(Design!$N$67-N67)/M67</f>
        <v>70.288356433487436</v>
      </c>
      <c r="P67" s="18">
        <v>0</v>
      </c>
      <c r="Q67" s="18">
        <v>0</v>
      </c>
      <c r="R67" s="18">
        <f t="shared" si="7"/>
        <v>70.288356433487436</v>
      </c>
      <c r="S67" s="18">
        <f t="shared" si="8"/>
        <v>71</v>
      </c>
      <c r="T67" s="18">
        <f>Design!$N$67</f>
        <v>2.0499999999999998</v>
      </c>
      <c r="U67" s="18">
        <f t="shared" si="9"/>
        <v>81</v>
      </c>
      <c r="V67" s="18">
        <v>0</v>
      </c>
      <c r="W67" s="18">
        <f t="shared" si="10"/>
        <v>4981.4999999999991</v>
      </c>
      <c r="X67" s="19" t="str">
        <f t="shared" si="11"/>
        <v>N/A</v>
      </c>
      <c r="Y67" s="68">
        <f t="shared" si="12"/>
        <v>71</v>
      </c>
      <c r="Z67" s="18">
        <f>'Ohio Intensities'!G67</f>
        <v>1.3909162192169104</v>
      </c>
      <c r="AA67" s="18">
        <f>Design!$I$24*Z67*Design!$I$23</f>
        <v>2.3923758970530873</v>
      </c>
      <c r="AB67" s="18">
        <v>0</v>
      </c>
      <c r="AC67" s="18">
        <v>0</v>
      </c>
      <c r="AD67" s="18">
        <f>Design!$I$22</f>
        <v>10</v>
      </c>
      <c r="AE67" s="18">
        <f t="shared" si="13"/>
        <v>2.3923758970530873</v>
      </c>
      <c r="AF67" s="18">
        <f t="shared" si="14"/>
        <v>71</v>
      </c>
      <c r="AG67" s="18">
        <f t="shared" si="15"/>
        <v>2.3923758970530873</v>
      </c>
      <c r="AH67" s="18">
        <f t="shared" si="16"/>
        <v>81</v>
      </c>
      <c r="AI67" s="18">
        <v>0</v>
      </c>
      <c r="AJ67" s="18" t="str">
        <f t="shared" si="17"/>
        <v>N/A</v>
      </c>
      <c r="AK67" s="18">
        <f t="shared" si="18"/>
        <v>-0.23923758970530873</v>
      </c>
      <c r="AL67" s="18">
        <f t="shared" si="19"/>
        <v>19.37824476613001</v>
      </c>
      <c r="AM67" s="18">
        <f>(Design!$N$68-AL67)/AK67</f>
        <v>70.550137154117465</v>
      </c>
      <c r="AN67" s="18">
        <v>0</v>
      </c>
      <c r="AO67" s="18">
        <v>0</v>
      </c>
      <c r="AP67" s="18">
        <f t="shared" si="20"/>
        <v>70.550137154117465</v>
      </c>
      <c r="AQ67" s="18">
        <f t="shared" si="21"/>
        <v>71</v>
      </c>
      <c r="AR67" s="18">
        <f>Design!$N$68</f>
        <v>2.5</v>
      </c>
      <c r="AS67" s="18">
        <f t="shared" si="22"/>
        <v>81</v>
      </c>
      <c r="AT67" s="18">
        <v>0</v>
      </c>
      <c r="AU67" s="18">
        <f t="shared" si="23"/>
        <v>6075</v>
      </c>
      <c r="AV67" s="19" t="str">
        <f t="shared" si="24"/>
        <v>N/A</v>
      </c>
      <c r="AW67" s="68">
        <f t="shared" si="25"/>
        <v>71</v>
      </c>
      <c r="AX67" s="18">
        <f>'Ohio Intensities'!K67</f>
        <v>1.6140144716665736</v>
      </c>
      <c r="AY67" s="18">
        <f>Design!$I$24*AX67*Design!$I$23</f>
        <v>2.7761048912665083</v>
      </c>
      <c r="AZ67" s="18">
        <v>0</v>
      </c>
      <c r="BA67" s="18">
        <v>0</v>
      </c>
      <c r="BB67" s="18">
        <f>Design!$I$22</f>
        <v>10</v>
      </c>
      <c r="BC67" s="18">
        <f t="shared" si="26"/>
        <v>2.7761048912665083</v>
      </c>
      <c r="BD67" s="18">
        <f t="shared" si="27"/>
        <v>71</v>
      </c>
      <c r="BE67" s="18">
        <f t="shared" si="28"/>
        <v>2.7761048912665083</v>
      </c>
      <c r="BF67" s="18">
        <f t="shared" si="29"/>
        <v>81</v>
      </c>
      <c r="BG67" s="18">
        <v>0</v>
      </c>
      <c r="BH67" s="18" t="str">
        <f t="shared" si="30"/>
        <v>N/A</v>
      </c>
      <c r="BI67" s="18">
        <f t="shared" si="31"/>
        <v>-0.27761048912665082</v>
      </c>
      <c r="BJ67" s="18">
        <f t="shared" si="32"/>
        <v>22.486449619258718</v>
      </c>
      <c r="BK67" s="18">
        <f>(Design!$N$69-BJ67)/BI67</f>
        <v>70.733817302919775</v>
      </c>
      <c r="BL67" s="18">
        <v>0</v>
      </c>
      <c r="BM67" s="18">
        <v>0</v>
      </c>
      <c r="BN67" s="18">
        <f t="shared" si="33"/>
        <v>70.733817302919775</v>
      </c>
      <c r="BO67" s="18">
        <f t="shared" si="34"/>
        <v>71</v>
      </c>
      <c r="BP67" s="18">
        <f>Design!$N$69</f>
        <v>2.85</v>
      </c>
      <c r="BQ67" s="18">
        <f t="shared" si="35"/>
        <v>81</v>
      </c>
      <c r="BR67" s="18">
        <v>0</v>
      </c>
      <c r="BS67" s="18">
        <f t="shared" si="36"/>
        <v>6925.5000000000009</v>
      </c>
      <c r="BT67" s="19" t="str">
        <f t="shared" si="37"/>
        <v>N/A</v>
      </c>
      <c r="BU67" s="68">
        <f t="shared" si="38"/>
        <v>71</v>
      </c>
      <c r="BV67" s="18">
        <f>'Ohio Intensities'!O67</f>
        <v>1.9112258017369401</v>
      </c>
      <c r="BW67" s="18">
        <f>Design!$I$24*BV67*Design!$I$23</f>
        <v>3.287308378987539</v>
      </c>
      <c r="BX67" s="18">
        <v>0</v>
      </c>
      <c r="BY67" s="18">
        <v>0</v>
      </c>
      <c r="BZ67" s="18">
        <f>Design!$I$22</f>
        <v>10</v>
      </c>
      <c r="CA67" s="18">
        <f t="shared" si="39"/>
        <v>3.287308378987539</v>
      </c>
      <c r="CB67" s="18">
        <f t="shared" si="40"/>
        <v>71</v>
      </c>
      <c r="CC67" s="18">
        <f t="shared" si="41"/>
        <v>3.287308378987539</v>
      </c>
      <c r="CD67" s="18">
        <f t="shared" si="42"/>
        <v>81</v>
      </c>
      <c r="CE67" s="18">
        <v>0</v>
      </c>
      <c r="CF67" s="18">
        <f t="shared" si="43"/>
        <v>14003.933694486917</v>
      </c>
      <c r="CG67" s="18">
        <f t="shared" si="44"/>
        <v>-0.3287308378987539</v>
      </c>
      <c r="CH67" s="18">
        <f t="shared" si="45"/>
        <v>26.627197869799065</v>
      </c>
      <c r="CI67" s="18">
        <f>(Design!$N$70-CH67)/CG67</f>
        <v>72.330293141290937</v>
      </c>
      <c r="CJ67" s="18">
        <v>0</v>
      </c>
      <c r="CK67" s="18">
        <v>0</v>
      </c>
      <c r="CL67" s="18">
        <f t="shared" si="46"/>
        <v>72.330293141290937</v>
      </c>
      <c r="CM67" s="18">
        <f t="shared" si="47"/>
        <v>72.330293141290937</v>
      </c>
      <c r="CN67" s="18">
        <f>Design!$N$70</f>
        <v>2.85</v>
      </c>
      <c r="CO67" s="18">
        <f t="shared" si="48"/>
        <v>81</v>
      </c>
      <c r="CP67" s="18">
        <v>0</v>
      </c>
      <c r="CQ67" s="18">
        <f t="shared" si="49"/>
        <v>6925.5000000000009</v>
      </c>
      <c r="CR67" s="19">
        <f t="shared" si="50"/>
        <v>7078.4336944869165</v>
      </c>
      <c r="CS67" s="68">
        <f t="shared" si="51"/>
        <v>71</v>
      </c>
      <c r="CT67" s="18">
        <f>'Ohio Intensities'!S67</f>
        <v>2.1208797454483221</v>
      </c>
      <c r="CU67" s="18">
        <f>Design!$I$24*CT67*Design!$I$23</f>
        <v>3.6479131621711165</v>
      </c>
      <c r="CV67" s="18">
        <v>0</v>
      </c>
      <c r="CW67" s="18">
        <v>0</v>
      </c>
      <c r="CX67" s="18">
        <f>Design!$I$22</f>
        <v>10</v>
      </c>
      <c r="CY67" s="18">
        <f t="shared" si="52"/>
        <v>3.6479131621711165</v>
      </c>
      <c r="CZ67" s="18">
        <f t="shared" si="53"/>
        <v>71</v>
      </c>
      <c r="DA67" s="18">
        <f t="shared" si="54"/>
        <v>3.6479131621711165</v>
      </c>
      <c r="DB67" s="18">
        <f t="shared" si="55"/>
        <v>81</v>
      </c>
      <c r="DC67" s="18">
        <v>0</v>
      </c>
      <c r="DD67" s="18">
        <f t="shared" si="56"/>
        <v>15540.110070848956</v>
      </c>
      <c r="DE67" s="18">
        <f t="shared" si="57"/>
        <v>-0.36479131621711164</v>
      </c>
      <c r="DF67" s="18">
        <f t="shared" si="58"/>
        <v>29.54809661358604</v>
      </c>
      <c r="DG67" s="18">
        <f>(Design!$N$71-DF67)/DE67</f>
        <v>73.187314025030744</v>
      </c>
      <c r="DH67" s="18">
        <v>0</v>
      </c>
      <c r="DI67" s="18">
        <v>0</v>
      </c>
      <c r="DJ67" s="18">
        <f t="shared" si="59"/>
        <v>73.187314025030744</v>
      </c>
      <c r="DK67" s="18">
        <f t="shared" si="60"/>
        <v>73.187314025030744</v>
      </c>
      <c r="DL67" s="18">
        <f>Design!$N$71</f>
        <v>2.85</v>
      </c>
      <c r="DM67" s="18">
        <f t="shared" si="61"/>
        <v>81</v>
      </c>
      <c r="DN67" s="18">
        <v>0</v>
      </c>
      <c r="DO67" s="18">
        <f t="shared" si="62"/>
        <v>6925.5000000000009</v>
      </c>
      <c r="DP67" s="19">
        <f t="shared" si="63"/>
        <v>8614.6100708489539</v>
      </c>
      <c r="DQ67" s="68">
        <f t="shared" si="64"/>
        <v>71</v>
      </c>
      <c r="DR67" s="18">
        <f>'Ohio Intensities'!W67</f>
        <v>2.3858857953497394</v>
      </c>
      <c r="DS67" s="18">
        <f>Design!$I$24*DR67*Design!$I$23</f>
        <v>4.1037235680015547</v>
      </c>
      <c r="DT67" s="18">
        <v>0</v>
      </c>
      <c r="DU67" s="18">
        <v>0</v>
      </c>
      <c r="DV67" s="18">
        <f>Design!$I$22</f>
        <v>10</v>
      </c>
      <c r="DW67" s="18">
        <f t="shared" si="65"/>
        <v>4.1037235680015547</v>
      </c>
      <c r="DX67" s="18">
        <f t="shared" si="66"/>
        <v>71</v>
      </c>
      <c r="DY67" s="18">
        <f t="shared" si="67"/>
        <v>4.1037235680015547</v>
      </c>
      <c r="DZ67" s="18">
        <f t="shared" si="68"/>
        <v>81</v>
      </c>
      <c r="EA67" s="18">
        <v>0</v>
      </c>
      <c r="EB67" s="18">
        <f t="shared" si="69"/>
        <v>17481.862399686623</v>
      </c>
      <c r="EC67" s="18">
        <f t="shared" si="70"/>
        <v>-0.41037235680015549</v>
      </c>
      <c r="ED67" s="18">
        <f t="shared" si="71"/>
        <v>33.24016090081259</v>
      </c>
      <c r="EE67" s="18">
        <f>(Design!$N$72-ED67)/EC67</f>
        <v>74.055087769013866</v>
      </c>
      <c r="EF67" s="18">
        <v>0</v>
      </c>
      <c r="EG67" s="18">
        <v>0</v>
      </c>
      <c r="EH67" s="18">
        <f t="shared" si="72"/>
        <v>74.055087769013866</v>
      </c>
      <c r="EI67" s="18">
        <f t="shared" si="73"/>
        <v>74.055087769013866</v>
      </c>
      <c r="EJ67" s="18">
        <f>Design!$N$72</f>
        <v>2.85</v>
      </c>
      <c r="EK67" s="18">
        <f t="shared" si="74"/>
        <v>81</v>
      </c>
      <c r="EL67" s="18">
        <v>0</v>
      </c>
      <c r="EM67" s="18">
        <f t="shared" si="75"/>
        <v>6925.5</v>
      </c>
      <c r="EN67" s="19">
        <f t="shared" si="76"/>
        <v>10556.362399686623</v>
      </c>
      <c r="EO67" s="19">
        <f t="shared" si="77"/>
        <v>71</v>
      </c>
    </row>
    <row r="68" spans="1:145" x14ac:dyDescent="0.25">
      <c r="A68" s="68">
        <f t="shared" si="78"/>
        <v>72</v>
      </c>
      <c r="B68" s="18">
        <f>'Ohio Intensities'!C68</f>
        <v>1.1008672926750278</v>
      </c>
      <c r="C68" s="18">
        <f>Design!$I$24*B68*Design!$I$23</f>
        <v>1.893491743401049</v>
      </c>
      <c r="D68" s="18">
        <v>0</v>
      </c>
      <c r="E68" s="18">
        <v>0</v>
      </c>
      <c r="F68" s="18">
        <f>Design!$I$22</f>
        <v>10</v>
      </c>
      <c r="G68" s="18">
        <f t="shared" si="0"/>
        <v>1.893491743401049</v>
      </c>
      <c r="H68" s="18">
        <f t="shared" si="1"/>
        <v>72</v>
      </c>
      <c r="I68" s="18">
        <f t="shared" si="2"/>
        <v>1.893491743401049</v>
      </c>
      <c r="J68" s="18">
        <f t="shared" si="3"/>
        <v>82</v>
      </c>
      <c r="K68" s="18">
        <v>0</v>
      </c>
      <c r="L68" s="18" t="str">
        <f t="shared" si="4"/>
        <v>N/A</v>
      </c>
      <c r="M68" s="18">
        <f t="shared" si="5"/>
        <v>-0.1893491743401049</v>
      </c>
      <c r="N68" s="18">
        <f t="shared" si="6"/>
        <v>15.526632295888602</v>
      </c>
      <c r="O68" s="18">
        <f>(Design!$N$67-N68)/M68</f>
        <v>71.173441040108088</v>
      </c>
      <c r="P68" s="18">
        <v>0</v>
      </c>
      <c r="Q68" s="18">
        <v>0</v>
      </c>
      <c r="R68" s="18">
        <f t="shared" si="7"/>
        <v>71.173441040108088</v>
      </c>
      <c r="S68" s="18">
        <f t="shared" si="8"/>
        <v>72</v>
      </c>
      <c r="T68" s="18">
        <f>Design!$N$67</f>
        <v>2.0499999999999998</v>
      </c>
      <c r="U68" s="18">
        <f t="shared" si="9"/>
        <v>82</v>
      </c>
      <c r="V68" s="18">
        <v>0</v>
      </c>
      <c r="W68" s="18">
        <f t="shared" si="10"/>
        <v>5043</v>
      </c>
      <c r="X68" s="19" t="str">
        <f t="shared" si="11"/>
        <v>N/A</v>
      </c>
      <c r="Y68" s="68">
        <f t="shared" si="12"/>
        <v>72</v>
      </c>
      <c r="Z68" s="18">
        <f>'Ohio Intensities'!G68</f>
        <v>1.3764381835976804</v>
      </c>
      <c r="AA68" s="18">
        <f>Design!$I$24*Z68*Design!$I$23</f>
        <v>2.3674736757880117</v>
      </c>
      <c r="AB68" s="18">
        <v>0</v>
      </c>
      <c r="AC68" s="18">
        <v>0</v>
      </c>
      <c r="AD68" s="18">
        <f>Design!$I$22</f>
        <v>10</v>
      </c>
      <c r="AE68" s="18">
        <f t="shared" si="13"/>
        <v>2.3674736757880117</v>
      </c>
      <c r="AF68" s="18">
        <f t="shared" si="14"/>
        <v>72</v>
      </c>
      <c r="AG68" s="18">
        <f t="shared" si="15"/>
        <v>2.3674736757880117</v>
      </c>
      <c r="AH68" s="18">
        <f t="shared" si="16"/>
        <v>82</v>
      </c>
      <c r="AI68" s="18">
        <v>0</v>
      </c>
      <c r="AJ68" s="18" t="str">
        <f t="shared" si="17"/>
        <v>N/A</v>
      </c>
      <c r="AK68" s="18">
        <f t="shared" si="18"/>
        <v>-0.23674736757880116</v>
      </c>
      <c r="AL68" s="18">
        <f t="shared" si="19"/>
        <v>19.413284141461695</v>
      </c>
      <c r="AM68" s="18">
        <f>(Design!$N$68-AL68)/AK68</f>
        <v>71.440220495090074</v>
      </c>
      <c r="AN68" s="18">
        <v>0</v>
      </c>
      <c r="AO68" s="18">
        <v>0</v>
      </c>
      <c r="AP68" s="18">
        <f t="shared" si="20"/>
        <v>71.440220495090074</v>
      </c>
      <c r="AQ68" s="18">
        <f t="shared" si="21"/>
        <v>72</v>
      </c>
      <c r="AR68" s="18">
        <f>Design!$N$68</f>
        <v>2.5</v>
      </c>
      <c r="AS68" s="18">
        <f t="shared" si="22"/>
        <v>82</v>
      </c>
      <c r="AT68" s="18">
        <v>0</v>
      </c>
      <c r="AU68" s="18">
        <f t="shared" si="23"/>
        <v>6150</v>
      </c>
      <c r="AV68" s="19" t="str">
        <f t="shared" si="24"/>
        <v>N/A</v>
      </c>
      <c r="AW68" s="68">
        <f t="shared" si="25"/>
        <v>72</v>
      </c>
      <c r="AX68" s="18">
        <f>'Ohio Intensities'!K68</f>
        <v>1.597418810724571</v>
      </c>
      <c r="AY68" s="18">
        <f>Design!$I$24*AX68*Design!$I$23</f>
        <v>2.7475603544462639</v>
      </c>
      <c r="AZ68" s="18">
        <v>0</v>
      </c>
      <c r="BA68" s="18">
        <v>0</v>
      </c>
      <c r="BB68" s="18">
        <f>Design!$I$22</f>
        <v>10</v>
      </c>
      <c r="BC68" s="18">
        <f t="shared" si="26"/>
        <v>2.7475603544462639</v>
      </c>
      <c r="BD68" s="18">
        <f t="shared" si="27"/>
        <v>72</v>
      </c>
      <c r="BE68" s="18">
        <f t="shared" si="28"/>
        <v>2.7475603544462639</v>
      </c>
      <c r="BF68" s="18">
        <f t="shared" si="29"/>
        <v>82</v>
      </c>
      <c r="BG68" s="18">
        <v>0</v>
      </c>
      <c r="BH68" s="18" t="str">
        <f t="shared" si="30"/>
        <v>N/A</v>
      </c>
      <c r="BI68" s="18">
        <f t="shared" si="31"/>
        <v>-0.2747560354446264</v>
      </c>
      <c r="BJ68" s="18">
        <f t="shared" si="32"/>
        <v>22.529994906459365</v>
      </c>
      <c r="BK68" s="18">
        <f>(Design!$N$69-BJ68)/BI68</f>
        <v>71.627161436552385</v>
      </c>
      <c r="BL68" s="18">
        <v>0</v>
      </c>
      <c r="BM68" s="18">
        <v>0</v>
      </c>
      <c r="BN68" s="18">
        <f t="shared" si="33"/>
        <v>71.627161436552385</v>
      </c>
      <c r="BO68" s="18">
        <f t="shared" si="34"/>
        <v>72</v>
      </c>
      <c r="BP68" s="18">
        <f>Design!$N$69</f>
        <v>2.85</v>
      </c>
      <c r="BQ68" s="18">
        <f t="shared" si="35"/>
        <v>82</v>
      </c>
      <c r="BR68" s="18">
        <v>0</v>
      </c>
      <c r="BS68" s="18">
        <f t="shared" si="36"/>
        <v>7011</v>
      </c>
      <c r="BT68" s="19" t="str">
        <f t="shared" si="37"/>
        <v>N/A</v>
      </c>
      <c r="BU68" s="68">
        <f t="shared" si="38"/>
        <v>72</v>
      </c>
      <c r="BV68" s="18">
        <f>'Ohio Intensities'!O68</f>
        <v>1.8922538845476711</v>
      </c>
      <c r="BW68" s="18">
        <f>Design!$I$24*BV68*Design!$I$23</f>
        <v>3.2546766814219965</v>
      </c>
      <c r="BX68" s="18">
        <v>0</v>
      </c>
      <c r="BY68" s="18">
        <v>0</v>
      </c>
      <c r="BZ68" s="18">
        <f>Design!$I$22</f>
        <v>10</v>
      </c>
      <c r="CA68" s="18">
        <f t="shared" si="39"/>
        <v>3.2546766814219965</v>
      </c>
      <c r="CB68" s="18">
        <f t="shared" si="40"/>
        <v>72</v>
      </c>
      <c r="CC68" s="18">
        <f t="shared" si="41"/>
        <v>3.2546766814219965</v>
      </c>
      <c r="CD68" s="18">
        <f t="shared" si="42"/>
        <v>82</v>
      </c>
      <c r="CE68" s="18">
        <v>0</v>
      </c>
      <c r="CF68" s="18">
        <f t="shared" si="43"/>
        <v>14060.203263743024</v>
      </c>
      <c r="CG68" s="18">
        <f t="shared" si="44"/>
        <v>-0.32546766814219963</v>
      </c>
      <c r="CH68" s="18">
        <f t="shared" si="45"/>
        <v>26.68834878766037</v>
      </c>
      <c r="CI68" s="18">
        <f>(Design!$N$70-CH68)/CG68</f>
        <v>73.243369836801079</v>
      </c>
      <c r="CJ68" s="18">
        <v>0</v>
      </c>
      <c r="CK68" s="18">
        <v>0</v>
      </c>
      <c r="CL68" s="18">
        <f t="shared" si="46"/>
        <v>73.243369836801079</v>
      </c>
      <c r="CM68" s="18">
        <f t="shared" si="47"/>
        <v>73.243369836801079</v>
      </c>
      <c r="CN68" s="18">
        <f>Design!$N$70</f>
        <v>2.85</v>
      </c>
      <c r="CO68" s="18">
        <f t="shared" si="48"/>
        <v>82</v>
      </c>
      <c r="CP68" s="18">
        <v>0</v>
      </c>
      <c r="CQ68" s="18">
        <f t="shared" si="49"/>
        <v>7011</v>
      </c>
      <c r="CR68" s="19">
        <f t="shared" si="50"/>
        <v>7049.2032637430239</v>
      </c>
      <c r="CS68" s="68">
        <f t="shared" si="51"/>
        <v>72</v>
      </c>
      <c r="CT68" s="18">
        <f>'Ohio Intensities'!S68</f>
        <v>2.1006525500089253</v>
      </c>
      <c r="CU68" s="18">
        <f>Design!$I$24*CT68*Design!$I$23</f>
        <v>3.6131223860153536</v>
      </c>
      <c r="CV68" s="18">
        <v>0</v>
      </c>
      <c r="CW68" s="18">
        <v>0</v>
      </c>
      <c r="CX68" s="18">
        <f>Design!$I$22</f>
        <v>10</v>
      </c>
      <c r="CY68" s="18">
        <f t="shared" si="52"/>
        <v>3.6131223860153536</v>
      </c>
      <c r="CZ68" s="18">
        <f t="shared" si="53"/>
        <v>72</v>
      </c>
      <c r="DA68" s="18">
        <f t="shared" si="54"/>
        <v>3.6131223860153536</v>
      </c>
      <c r="DB68" s="18">
        <f t="shared" si="55"/>
        <v>82</v>
      </c>
      <c r="DC68" s="18">
        <v>0</v>
      </c>
      <c r="DD68" s="18">
        <f t="shared" si="56"/>
        <v>15608.688707586329</v>
      </c>
      <c r="DE68" s="18">
        <f t="shared" si="57"/>
        <v>-0.36131223860153538</v>
      </c>
      <c r="DF68" s="18">
        <f t="shared" si="58"/>
        <v>29.627603565325899</v>
      </c>
      <c r="DG68" s="18">
        <f>(Design!$N$71-DF68)/DE68</f>
        <v>74.112085627016199</v>
      </c>
      <c r="DH68" s="18">
        <v>0</v>
      </c>
      <c r="DI68" s="18">
        <v>0</v>
      </c>
      <c r="DJ68" s="18">
        <f t="shared" si="59"/>
        <v>74.112085627016199</v>
      </c>
      <c r="DK68" s="18">
        <f t="shared" si="60"/>
        <v>74.112085627016199</v>
      </c>
      <c r="DL68" s="18">
        <f>Design!$N$71</f>
        <v>2.85</v>
      </c>
      <c r="DM68" s="18">
        <f t="shared" si="61"/>
        <v>82</v>
      </c>
      <c r="DN68" s="18">
        <v>0</v>
      </c>
      <c r="DO68" s="18">
        <f t="shared" si="62"/>
        <v>7011.0000000000009</v>
      </c>
      <c r="DP68" s="19">
        <f t="shared" si="63"/>
        <v>8597.6887075863269</v>
      </c>
      <c r="DQ68" s="68">
        <f t="shared" si="64"/>
        <v>72</v>
      </c>
      <c r="DR68" s="18">
        <f>'Ohio Intensities'!W68</f>
        <v>2.3633025424847833</v>
      </c>
      <c r="DS68" s="18">
        <f>Design!$I$24*DR68*Design!$I$23</f>
        <v>4.0648803730738301</v>
      </c>
      <c r="DT68" s="18">
        <v>0</v>
      </c>
      <c r="DU68" s="18">
        <v>0</v>
      </c>
      <c r="DV68" s="18">
        <f>Design!$I$22</f>
        <v>10</v>
      </c>
      <c r="DW68" s="18">
        <f t="shared" si="65"/>
        <v>4.0648803730738301</v>
      </c>
      <c r="DX68" s="18">
        <f t="shared" si="66"/>
        <v>72</v>
      </c>
      <c r="DY68" s="18">
        <f t="shared" si="67"/>
        <v>4.0648803730738301</v>
      </c>
      <c r="DZ68" s="18">
        <f t="shared" si="68"/>
        <v>82</v>
      </c>
      <c r="EA68" s="18">
        <v>0</v>
      </c>
      <c r="EB68" s="18">
        <f t="shared" si="69"/>
        <v>17560.283211678947</v>
      </c>
      <c r="EC68" s="18">
        <f t="shared" si="70"/>
        <v>-0.40648803730738303</v>
      </c>
      <c r="ED68" s="18">
        <f t="shared" si="71"/>
        <v>33.332019059205408</v>
      </c>
      <c r="EE68" s="18">
        <f>(Design!$N$72-ED68)/EC68</f>
        <v>74.98872355782305</v>
      </c>
      <c r="EF68" s="18">
        <v>0</v>
      </c>
      <c r="EG68" s="18">
        <v>0</v>
      </c>
      <c r="EH68" s="18">
        <f t="shared" si="72"/>
        <v>74.98872355782305</v>
      </c>
      <c r="EI68" s="18">
        <f t="shared" si="73"/>
        <v>74.98872355782305</v>
      </c>
      <c r="EJ68" s="18">
        <f>Design!$N$72</f>
        <v>2.85</v>
      </c>
      <c r="EK68" s="18">
        <f t="shared" si="74"/>
        <v>82</v>
      </c>
      <c r="EL68" s="18">
        <v>0</v>
      </c>
      <c r="EM68" s="18">
        <f t="shared" si="75"/>
        <v>7011.0000000000009</v>
      </c>
      <c r="EN68" s="19">
        <f t="shared" si="76"/>
        <v>10549.283211678947</v>
      </c>
      <c r="EO68" s="19">
        <f t="shared" si="77"/>
        <v>72</v>
      </c>
    </row>
    <row r="69" spans="1:145" x14ac:dyDescent="0.25">
      <c r="A69" s="68">
        <f t="shared" si="78"/>
        <v>73</v>
      </c>
      <c r="B69" s="18">
        <f>'Ohio Intensities'!C69</f>
        <v>1.0893250753061383</v>
      </c>
      <c r="C69" s="18">
        <f>Design!$I$24*B69*Design!$I$23</f>
        <v>1.8736391295265591</v>
      </c>
      <c r="D69" s="18">
        <v>0</v>
      </c>
      <c r="E69" s="18">
        <v>0</v>
      </c>
      <c r="F69" s="18">
        <f>Design!$I$22</f>
        <v>10</v>
      </c>
      <c r="G69" s="18">
        <f t="shared" si="0"/>
        <v>1.8736391295265591</v>
      </c>
      <c r="H69" s="18">
        <f t="shared" si="1"/>
        <v>73</v>
      </c>
      <c r="I69" s="18">
        <f t="shared" si="2"/>
        <v>1.8736391295265591</v>
      </c>
      <c r="J69" s="18">
        <f t="shared" si="3"/>
        <v>83</v>
      </c>
      <c r="K69" s="18">
        <v>0</v>
      </c>
      <c r="L69" s="18" t="str">
        <f t="shared" si="4"/>
        <v>N/A</v>
      </c>
      <c r="M69" s="18">
        <f t="shared" si="5"/>
        <v>-0.18736391295265592</v>
      </c>
      <c r="N69" s="18">
        <f t="shared" si="6"/>
        <v>15.551204775070442</v>
      </c>
      <c r="O69" s="18">
        <f>(Design!$N$67-N69)/M69</f>
        <v>72.058725516060264</v>
      </c>
      <c r="P69" s="18">
        <v>0</v>
      </c>
      <c r="Q69" s="18">
        <v>0</v>
      </c>
      <c r="R69" s="18">
        <f t="shared" si="7"/>
        <v>72.058725516060264</v>
      </c>
      <c r="S69" s="18">
        <f t="shared" si="8"/>
        <v>73</v>
      </c>
      <c r="T69" s="18">
        <f>Design!$N$67</f>
        <v>2.0499999999999998</v>
      </c>
      <c r="U69" s="18">
        <f t="shared" si="9"/>
        <v>83</v>
      </c>
      <c r="V69" s="18">
        <v>0</v>
      </c>
      <c r="W69" s="18">
        <f t="shared" si="10"/>
        <v>5104.4999999999991</v>
      </c>
      <c r="X69" s="19" t="str">
        <f t="shared" si="11"/>
        <v>N/A</v>
      </c>
      <c r="Y69" s="68">
        <f t="shared" si="12"/>
        <v>73</v>
      </c>
      <c r="Z69" s="18">
        <f>'Ohio Intensities'!G69</f>
        <v>1.3622825816929127</v>
      </c>
      <c r="AA69" s="18">
        <f>Design!$I$24*Z69*Design!$I$23</f>
        <v>2.3431260405118115</v>
      </c>
      <c r="AB69" s="18">
        <v>0</v>
      </c>
      <c r="AC69" s="18">
        <v>0</v>
      </c>
      <c r="AD69" s="18">
        <f>Design!$I$22</f>
        <v>10</v>
      </c>
      <c r="AE69" s="18">
        <f t="shared" si="13"/>
        <v>2.3431260405118115</v>
      </c>
      <c r="AF69" s="18">
        <f t="shared" si="14"/>
        <v>73</v>
      </c>
      <c r="AG69" s="18">
        <f t="shared" si="15"/>
        <v>2.3431260405118115</v>
      </c>
      <c r="AH69" s="18">
        <f t="shared" si="16"/>
        <v>83</v>
      </c>
      <c r="AI69" s="18">
        <v>0</v>
      </c>
      <c r="AJ69" s="18" t="str">
        <f t="shared" si="17"/>
        <v>N/A</v>
      </c>
      <c r="AK69" s="18">
        <f t="shared" si="18"/>
        <v>-0.23431260405118115</v>
      </c>
      <c r="AL69" s="18">
        <f t="shared" si="19"/>
        <v>19.447946136248035</v>
      </c>
      <c r="AM69" s="18">
        <f>(Design!$N$68-AL69)/AK69</f>
        <v>72.330492868177402</v>
      </c>
      <c r="AN69" s="18">
        <v>0</v>
      </c>
      <c r="AO69" s="18">
        <v>0</v>
      </c>
      <c r="AP69" s="18">
        <f t="shared" si="20"/>
        <v>72.330492868177402</v>
      </c>
      <c r="AQ69" s="18">
        <f t="shared" si="21"/>
        <v>73</v>
      </c>
      <c r="AR69" s="18">
        <f>Design!$N$68</f>
        <v>2.5</v>
      </c>
      <c r="AS69" s="18">
        <f t="shared" si="22"/>
        <v>83</v>
      </c>
      <c r="AT69" s="18">
        <v>0</v>
      </c>
      <c r="AU69" s="18">
        <f t="shared" si="23"/>
        <v>6225</v>
      </c>
      <c r="AV69" s="19" t="str">
        <f t="shared" si="24"/>
        <v>N/A</v>
      </c>
      <c r="AW69" s="68">
        <f t="shared" si="25"/>
        <v>73</v>
      </c>
      <c r="AX69" s="18">
        <f>'Ohio Intensities'!K69</f>
        <v>1.5811871826560404</v>
      </c>
      <c r="AY69" s="18">
        <f>Design!$I$24*AX69*Design!$I$23</f>
        <v>2.7196419541683912</v>
      </c>
      <c r="AZ69" s="18">
        <v>0</v>
      </c>
      <c r="BA69" s="18">
        <v>0</v>
      </c>
      <c r="BB69" s="18">
        <f>Design!$I$22</f>
        <v>10</v>
      </c>
      <c r="BC69" s="18">
        <f t="shared" si="26"/>
        <v>2.7196419541683912</v>
      </c>
      <c r="BD69" s="18">
        <f t="shared" si="27"/>
        <v>73</v>
      </c>
      <c r="BE69" s="18">
        <f t="shared" si="28"/>
        <v>2.7196419541683912</v>
      </c>
      <c r="BF69" s="18">
        <f t="shared" si="29"/>
        <v>83</v>
      </c>
      <c r="BG69" s="18">
        <v>0</v>
      </c>
      <c r="BH69" s="18" t="str">
        <f t="shared" si="30"/>
        <v>N/A</v>
      </c>
      <c r="BI69" s="18">
        <f t="shared" si="31"/>
        <v>-0.27196419541683914</v>
      </c>
      <c r="BJ69" s="18">
        <f t="shared" si="32"/>
        <v>22.573028219597649</v>
      </c>
      <c r="BK69" s="18">
        <f>(Design!$N$69-BJ69)/BI69</f>
        <v>72.520679383432039</v>
      </c>
      <c r="BL69" s="18">
        <v>0</v>
      </c>
      <c r="BM69" s="18">
        <v>0</v>
      </c>
      <c r="BN69" s="18">
        <f t="shared" si="33"/>
        <v>72.520679383432039</v>
      </c>
      <c r="BO69" s="18">
        <f t="shared" si="34"/>
        <v>73</v>
      </c>
      <c r="BP69" s="18">
        <f>Design!$N$69</f>
        <v>2.85</v>
      </c>
      <c r="BQ69" s="18">
        <f t="shared" si="35"/>
        <v>83</v>
      </c>
      <c r="BR69" s="18">
        <v>0</v>
      </c>
      <c r="BS69" s="18">
        <f t="shared" si="36"/>
        <v>7096.5</v>
      </c>
      <c r="BT69" s="19" t="str">
        <f t="shared" si="37"/>
        <v>N/A</v>
      </c>
      <c r="BU69" s="68">
        <f t="shared" si="38"/>
        <v>73</v>
      </c>
      <c r="BV69" s="18">
        <f>'Ohio Intensities'!O69</f>
        <v>1.8736914957354713</v>
      </c>
      <c r="BW69" s="18">
        <f>Design!$I$24*BV69*Design!$I$23</f>
        <v>3.2227493726650129</v>
      </c>
      <c r="BX69" s="18">
        <v>0</v>
      </c>
      <c r="BY69" s="18">
        <v>0</v>
      </c>
      <c r="BZ69" s="18">
        <f>Design!$I$22</f>
        <v>10</v>
      </c>
      <c r="CA69" s="18">
        <f t="shared" si="39"/>
        <v>3.2227493726650129</v>
      </c>
      <c r="CB69" s="18">
        <f t="shared" si="40"/>
        <v>73</v>
      </c>
      <c r="CC69" s="18">
        <f t="shared" si="41"/>
        <v>3.2227493726650129</v>
      </c>
      <c r="CD69" s="18">
        <f t="shared" si="42"/>
        <v>83</v>
      </c>
      <c r="CE69" s="18">
        <v>0</v>
      </c>
      <c r="CF69" s="18">
        <f t="shared" si="43"/>
        <v>14115.642252272757</v>
      </c>
      <c r="CG69" s="18">
        <f t="shared" si="44"/>
        <v>-0.3222749372665013</v>
      </c>
      <c r="CH69" s="18">
        <f t="shared" si="45"/>
        <v>26.748819793119608</v>
      </c>
      <c r="CI69" s="18">
        <f>(Design!$N$70-CH69)/CG69</f>
        <v>74.156619176863799</v>
      </c>
      <c r="CJ69" s="18">
        <v>0</v>
      </c>
      <c r="CK69" s="18">
        <v>0</v>
      </c>
      <c r="CL69" s="18">
        <f t="shared" si="46"/>
        <v>74.156619176863799</v>
      </c>
      <c r="CM69" s="18">
        <f t="shared" si="47"/>
        <v>74.156619176863799</v>
      </c>
      <c r="CN69" s="18">
        <f>Design!$N$70</f>
        <v>2.85</v>
      </c>
      <c r="CO69" s="18">
        <f t="shared" si="48"/>
        <v>83</v>
      </c>
      <c r="CP69" s="18">
        <v>0</v>
      </c>
      <c r="CQ69" s="18">
        <f t="shared" si="49"/>
        <v>7096.5</v>
      </c>
      <c r="CR69" s="19">
        <f t="shared" si="50"/>
        <v>7019.1422522727571</v>
      </c>
      <c r="CS69" s="68">
        <f t="shared" si="51"/>
        <v>73</v>
      </c>
      <c r="CT69" s="18">
        <f>'Ohio Intensities'!S69</f>
        <v>2.0808599629274003</v>
      </c>
      <c r="CU69" s="18">
        <f>Design!$I$24*CT69*Design!$I$23</f>
        <v>3.5790791362351309</v>
      </c>
      <c r="CV69" s="18">
        <v>0</v>
      </c>
      <c r="CW69" s="18">
        <v>0</v>
      </c>
      <c r="CX69" s="18">
        <f>Design!$I$22</f>
        <v>10</v>
      </c>
      <c r="CY69" s="18">
        <f t="shared" si="52"/>
        <v>3.5790791362351309</v>
      </c>
      <c r="CZ69" s="18">
        <f t="shared" si="53"/>
        <v>73</v>
      </c>
      <c r="DA69" s="18">
        <f t="shared" si="54"/>
        <v>3.5790791362351309</v>
      </c>
      <c r="DB69" s="18">
        <f t="shared" si="55"/>
        <v>83</v>
      </c>
      <c r="DC69" s="18">
        <v>0</v>
      </c>
      <c r="DD69" s="18">
        <f t="shared" si="56"/>
        <v>15676.366616709873</v>
      </c>
      <c r="DE69" s="18">
        <f t="shared" si="57"/>
        <v>-0.3579079136235131</v>
      </c>
      <c r="DF69" s="18">
        <f t="shared" si="58"/>
        <v>29.706356830751584</v>
      </c>
      <c r="DG69" s="18">
        <f>(Design!$N$71-DF69)/DE69</f>
        <v>75.03705788132433</v>
      </c>
      <c r="DH69" s="18">
        <v>0</v>
      </c>
      <c r="DI69" s="18">
        <v>0</v>
      </c>
      <c r="DJ69" s="18">
        <f t="shared" si="59"/>
        <v>75.03705788132433</v>
      </c>
      <c r="DK69" s="18">
        <f t="shared" si="60"/>
        <v>75.03705788132433</v>
      </c>
      <c r="DL69" s="18">
        <f>Design!$N$71</f>
        <v>2.85</v>
      </c>
      <c r="DM69" s="18">
        <f t="shared" si="61"/>
        <v>83</v>
      </c>
      <c r="DN69" s="18">
        <v>0</v>
      </c>
      <c r="DO69" s="18">
        <f t="shared" si="62"/>
        <v>7096.5</v>
      </c>
      <c r="DP69" s="19">
        <f t="shared" si="63"/>
        <v>8579.8666167098727</v>
      </c>
      <c r="DQ69" s="68">
        <f t="shared" si="64"/>
        <v>73</v>
      </c>
      <c r="DR69" s="18">
        <f>'Ohio Intensities'!W69</f>
        <v>2.3411926986316827</v>
      </c>
      <c r="DS69" s="18">
        <f>Design!$I$24*DR69*Design!$I$23</f>
        <v>4.0268514416464969</v>
      </c>
      <c r="DT69" s="18">
        <v>0</v>
      </c>
      <c r="DU69" s="18">
        <v>0</v>
      </c>
      <c r="DV69" s="18">
        <f>Design!$I$22</f>
        <v>10</v>
      </c>
      <c r="DW69" s="18">
        <f t="shared" si="65"/>
        <v>4.0268514416464969</v>
      </c>
      <c r="DX69" s="18">
        <f t="shared" si="66"/>
        <v>73</v>
      </c>
      <c r="DY69" s="18">
        <f t="shared" si="67"/>
        <v>4.0268514416464969</v>
      </c>
      <c r="DZ69" s="18">
        <f t="shared" si="68"/>
        <v>83</v>
      </c>
      <c r="EA69" s="18">
        <v>0</v>
      </c>
      <c r="EB69" s="18">
        <f t="shared" si="69"/>
        <v>17637.609314411657</v>
      </c>
      <c r="EC69" s="18">
        <f t="shared" si="70"/>
        <v>-0.40268514416464968</v>
      </c>
      <c r="ED69" s="18">
        <f t="shared" si="71"/>
        <v>33.422866965665925</v>
      </c>
      <c r="EE69" s="18">
        <f>(Design!$N$72-ED69)/EC69</f>
        <v>75.922510201084819</v>
      </c>
      <c r="EF69" s="18">
        <v>0</v>
      </c>
      <c r="EG69" s="18">
        <v>0</v>
      </c>
      <c r="EH69" s="18">
        <f t="shared" si="72"/>
        <v>75.922510201084819</v>
      </c>
      <c r="EI69" s="18">
        <f t="shared" si="73"/>
        <v>75.922510201084819</v>
      </c>
      <c r="EJ69" s="18">
        <f>Design!$N$72</f>
        <v>2.85</v>
      </c>
      <c r="EK69" s="18">
        <f t="shared" si="74"/>
        <v>83</v>
      </c>
      <c r="EL69" s="18">
        <v>0</v>
      </c>
      <c r="EM69" s="18">
        <f t="shared" si="75"/>
        <v>7096.5</v>
      </c>
      <c r="EN69" s="19">
        <f t="shared" si="76"/>
        <v>10541.109314411657</v>
      </c>
      <c r="EO69" s="19">
        <f t="shared" si="77"/>
        <v>73</v>
      </c>
    </row>
    <row r="70" spans="1:145" x14ac:dyDescent="0.25">
      <c r="A70" s="68">
        <f t="shared" si="78"/>
        <v>74</v>
      </c>
      <c r="B70" s="18">
        <f>'Ohio Intensities'!C70</f>
        <v>1.0780415968430965</v>
      </c>
      <c r="C70" s="18">
        <f>Design!$I$24*B70*Design!$I$23</f>
        <v>1.8542315465701271</v>
      </c>
      <c r="D70" s="18">
        <v>0</v>
      </c>
      <c r="E70" s="18">
        <v>0</v>
      </c>
      <c r="F70" s="18">
        <f>Design!$I$22</f>
        <v>10</v>
      </c>
      <c r="G70" s="18">
        <f t="shared" si="0"/>
        <v>1.8542315465701271</v>
      </c>
      <c r="H70" s="18">
        <f t="shared" si="1"/>
        <v>74</v>
      </c>
      <c r="I70" s="18">
        <f t="shared" si="2"/>
        <v>1.8542315465701271</v>
      </c>
      <c r="J70" s="18">
        <f t="shared" si="3"/>
        <v>84</v>
      </c>
      <c r="K70" s="18">
        <v>0</v>
      </c>
      <c r="L70" s="18" t="str">
        <f t="shared" si="4"/>
        <v>N/A</v>
      </c>
      <c r="M70" s="18">
        <f t="shared" si="5"/>
        <v>-0.1854231546570127</v>
      </c>
      <c r="N70" s="18">
        <f t="shared" si="6"/>
        <v>15.575544991189066</v>
      </c>
      <c r="O70" s="18">
        <f>(Design!$N$67-N70)/M70</f>
        <v>72.944207082486557</v>
      </c>
      <c r="P70" s="18">
        <v>0</v>
      </c>
      <c r="Q70" s="18">
        <v>0</v>
      </c>
      <c r="R70" s="18">
        <f t="shared" si="7"/>
        <v>72.944207082486557</v>
      </c>
      <c r="S70" s="18">
        <f t="shared" si="8"/>
        <v>74</v>
      </c>
      <c r="T70" s="18">
        <f>Design!$N$67</f>
        <v>2.0499999999999998</v>
      </c>
      <c r="U70" s="18">
        <f t="shared" si="9"/>
        <v>84</v>
      </c>
      <c r="V70" s="18">
        <v>0</v>
      </c>
      <c r="W70" s="18">
        <f t="shared" si="10"/>
        <v>5166</v>
      </c>
      <c r="X70" s="19" t="str">
        <f t="shared" si="11"/>
        <v>N/A</v>
      </c>
      <c r="Y70" s="68">
        <f t="shared" si="12"/>
        <v>74</v>
      </c>
      <c r="Z70" s="18">
        <f>'Ohio Intensities'!G70</f>
        <v>1.3484384987510414</v>
      </c>
      <c r="AA70" s="18">
        <f>Design!$I$24*Z70*Design!$I$23</f>
        <v>2.3193142178517925</v>
      </c>
      <c r="AB70" s="18">
        <v>0</v>
      </c>
      <c r="AC70" s="18">
        <v>0</v>
      </c>
      <c r="AD70" s="18">
        <f>Design!$I$22</f>
        <v>10</v>
      </c>
      <c r="AE70" s="18">
        <f t="shared" si="13"/>
        <v>2.3193142178517925</v>
      </c>
      <c r="AF70" s="18">
        <f t="shared" si="14"/>
        <v>74</v>
      </c>
      <c r="AG70" s="18">
        <f t="shared" si="15"/>
        <v>2.3193142178517925</v>
      </c>
      <c r="AH70" s="18">
        <f t="shared" si="16"/>
        <v>84</v>
      </c>
      <c r="AI70" s="18">
        <v>0</v>
      </c>
      <c r="AJ70" s="18" t="str">
        <f t="shared" si="17"/>
        <v>N/A</v>
      </c>
      <c r="AK70" s="18">
        <f t="shared" si="18"/>
        <v>-0.23193142178517925</v>
      </c>
      <c r="AL70" s="18">
        <f t="shared" si="19"/>
        <v>19.482239429955058</v>
      </c>
      <c r="AM70" s="18">
        <f>(Design!$N$68-AL70)/AK70</f>
        <v>73.22095169012691</v>
      </c>
      <c r="AN70" s="18">
        <v>0</v>
      </c>
      <c r="AO70" s="18">
        <v>0</v>
      </c>
      <c r="AP70" s="18">
        <f t="shared" si="20"/>
        <v>73.22095169012691</v>
      </c>
      <c r="AQ70" s="18">
        <f t="shared" si="21"/>
        <v>74</v>
      </c>
      <c r="AR70" s="18">
        <f>Design!$N$68</f>
        <v>2.5</v>
      </c>
      <c r="AS70" s="18">
        <f t="shared" si="22"/>
        <v>84</v>
      </c>
      <c r="AT70" s="18">
        <v>0</v>
      </c>
      <c r="AU70" s="18">
        <f t="shared" si="23"/>
        <v>6300</v>
      </c>
      <c r="AV70" s="19" t="str">
        <f t="shared" si="24"/>
        <v>N/A</v>
      </c>
      <c r="AW70" s="68">
        <f t="shared" si="25"/>
        <v>74</v>
      </c>
      <c r="AX70" s="18">
        <f>'Ohio Intensities'!K70</f>
        <v>1.5653074588184293</v>
      </c>
      <c r="AY70" s="18">
        <f>Design!$I$24*AX70*Design!$I$23</f>
        <v>2.6923288291677001</v>
      </c>
      <c r="AZ70" s="18">
        <v>0</v>
      </c>
      <c r="BA70" s="18">
        <v>0</v>
      </c>
      <c r="BB70" s="18">
        <f>Design!$I$22</f>
        <v>10</v>
      </c>
      <c r="BC70" s="18">
        <f t="shared" si="26"/>
        <v>2.6923288291677001</v>
      </c>
      <c r="BD70" s="18">
        <f t="shared" si="27"/>
        <v>74</v>
      </c>
      <c r="BE70" s="18">
        <f t="shared" si="28"/>
        <v>2.6923288291677001</v>
      </c>
      <c r="BF70" s="18">
        <f t="shared" si="29"/>
        <v>84</v>
      </c>
      <c r="BG70" s="18">
        <v>0</v>
      </c>
      <c r="BH70" s="18" t="str">
        <f t="shared" si="30"/>
        <v>N/A</v>
      </c>
      <c r="BI70" s="18">
        <f t="shared" si="31"/>
        <v>-0.26923288291677</v>
      </c>
      <c r="BJ70" s="18">
        <f t="shared" si="32"/>
        <v>22.615562165008679</v>
      </c>
      <c r="BK70" s="18">
        <f>(Design!$N$69-BJ70)/BI70</f>
        <v>73.414368820315886</v>
      </c>
      <c r="BL70" s="18">
        <v>0</v>
      </c>
      <c r="BM70" s="18">
        <v>0</v>
      </c>
      <c r="BN70" s="18">
        <f t="shared" si="33"/>
        <v>73.414368820315886</v>
      </c>
      <c r="BO70" s="18">
        <f t="shared" si="34"/>
        <v>74</v>
      </c>
      <c r="BP70" s="18">
        <f>Design!$N$69</f>
        <v>2.85</v>
      </c>
      <c r="BQ70" s="18">
        <f t="shared" si="35"/>
        <v>84</v>
      </c>
      <c r="BR70" s="18">
        <v>0</v>
      </c>
      <c r="BS70" s="18">
        <f t="shared" si="36"/>
        <v>7182</v>
      </c>
      <c r="BT70" s="19" t="str">
        <f t="shared" si="37"/>
        <v>N/A</v>
      </c>
      <c r="BU70" s="68">
        <f t="shared" si="38"/>
        <v>74</v>
      </c>
      <c r="BV70" s="18">
        <f>'Ohio Intensities'!O70</f>
        <v>1.8555251314632735</v>
      </c>
      <c r="BW70" s="18">
        <f>Design!$I$24*BV70*Design!$I$23</f>
        <v>3.1915032261168323</v>
      </c>
      <c r="BX70" s="18">
        <v>0</v>
      </c>
      <c r="BY70" s="18">
        <v>0</v>
      </c>
      <c r="BZ70" s="18">
        <f>Design!$I$22</f>
        <v>10</v>
      </c>
      <c r="CA70" s="18">
        <f t="shared" si="39"/>
        <v>3.1915032261168323</v>
      </c>
      <c r="CB70" s="18">
        <f t="shared" si="40"/>
        <v>74</v>
      </c>
      <c r="CC70" s="18">
        <f t="shared" si="41"/>
        <v>3.1915032261168323</v>
      </c>
      <c r="CD70" s="18">
        <f t="shared" si="42"/>
        <v>84</v>
      </c>
      <c r="CE70" s="18">
        <v>0</v>
      </c>
      <c r="CF70" s="18">
        <f t="shared" si="43"/>
        <v>14170.274323958736</v>
      </c>
      <c r="CG70" s="18">
        <f t="shared" si="44"/>
        <v>-0.31915032261168325</v>
      </c>
      <c r="CH70" s="18">
        <f t="shared" si="45"/>
        <v>26.808627099381393</v>
      </c>
      <c r="CI70" s="18">
        <f>(Design!$N$70-CH70)/CG70</f>
        <v>75.070038793388107</v>
      </c>
      <c r="CJ70" s="18">
        <v>0</v>
      </c>
      <c r="CK70" s="18">
        <v>0</v>
      </c>
      <c r="CL70" s="18">
        <f t="shared" si="46"/>
        <v>75.070038793388107</v>
      </c>
      <c r="CM70" s="18">
        <f t="shared" si="47"/>
        <v>75.070038793388107</v>
      </c>
      <c r="CN70" s="18">
        <f>Design!$N$70</f>
        <v>2.85</v>
      </c>
      <c r="CO70" s="18">
        <f t="shared" si="48"/>
        <v>84</v>
      </c>
      <c r="CP70" s="18">
        <v>0</v>
      </c>
      <c r="CQ70" s="18">
        <f t="shared" si="49"/>
        <v>7182</v>
      </c>
      <c r="CR70" s="19">
        <f t="shared" si="50"/>
        <v>6988.2743239587362</v>
      </c>
      <c r="CS70" s="68">
        <f t="shared" si="51"/>
        <v>74</v>
      </c>
      <c r="CT70" s="18">
        <f>'Ohio Intensities'!S70</f>
        <v>2.0614875766379912</v>
      </c>
      <c r="CU70" s="18">
        <f>Design!$I$24*CT70*Design!$I$23</f>
        <v>3.5457586318173471</v>
      </c>
      <c r="CV70" s="18">
        <v>0</v>
      </c>
      <c r="CW70" s="18">
        <v>0</v>
      </c>
      <c r="CX70" s="18">
        <f>Design!$I$22</f>
        <v>10</v>
      </c>
      <c r="CY70" s="18">
        <f t="shared" si="52"/>
        <v>3.5457586318173471</v>
      </c>
      <c r="CZ70" s="18">
        <f t="shared" si="53"/>
        <v>74</v>
      </c>
      <c r="DA70" s="18">
        <f t="shared" si="54"/>
        <v>3.5457586318173471</v>
      </c>
      <c r="DB70" s="18">
        <f t="shared" si="55"/>
        <v>84</v>
      </c>
      <c r="DC70" s="18">
        <v>0</v>
      </c>
      <c r="DD70" s="18">
        <f t="shared" si="56"/>
        <v>15743.16832526902</v>
      </c>
      <c r="DE70" s="18">
        <f t="shared" si="57"/>
        <v>-0.35457586318173473</v>
      </c>
      <c r="DF70" s="18">
        <f t="shared" si="58"/>
        <v>29.784372507265715</v>
      </c>
      <c r="DG70" s="18">
        <f>(Design!$N$71-DF70)/DE70</f>
        <v>75.962227844766574</v>
      </c>
      <c r="DH70" s="18">
        <v>0</v>
      </c>
      <c r="DI70" s="18">
        <v>0</v>
      </c>
      <c r="DJ70" s="18">
        <f t="shared" si="59"/>
        <v>75.962227844766574</v>
      </c>
      <c r="DK70" s="18">
        <f t="shared" si="60"/>
        <v>75.962227844766574</v>
      </c>
      <c r="DL70" s="18">
        <f>Design!$N$71</f>
        <v>2.85</v>
      </c>
      <c r="DM70" s="18">
        <f t="shared" si="61"/>
        <v>84</v>
      </c>
      <c r="DN70" s="18">
        <v>0</v>
      </c>
      <c r="DO70" s="18">
        <f t="shared" si="62"/>
        <v>7182</v>
      </c>
      <c r="DP70" s="19">
        <f t="shared" si="63"/>
        <v>8561.16832526902</v>
      </c>
      <c r="DQ70" s="68">
        <f t="shared" si="64"/>
        <v>74</v>
      </c>
      <c r="DR70" s="18">
        <f>'Ohio Intensities'!W70</f>
        <v>2.3195410216688201</v>
      </c>
      <c r="DS70" s="18">
        <f>Design!$I$24*DR70*Design!$I$23</f>
        <v>3.9896105572703733</v>
      </c>
      <c r="DT70" s="18">
        <v>0</v>
      </c>
      <c r="DU70" s="18">
        <v>0</v>
      </c>
      <c r="DV70" s="18">
        <f>Design!$I$22</f>
        <v>10</v>
      </c>
      <c r="DW70" s="18">
        <f t="shared" si="65"/>
        <v>3.9896105572703733</v>
      </c>
      <c r="DX70" s="18">
        <f t="shared" si="66"/>
        <v>74</v>
      </c>
      <c r="DY70" s="18">
        <f t="shared" si="67"/>
        <v>3.9896105572703733</v>
      </c>
      <c r="DZ70" s="18">
        <f t="shared" si="68"/>
        <v>84</v>
      </c>
      <c r="EA70" s="18">
        <v>0</v>
      </c>
      <c r="EB70" s="18">
        <f t="shared" si="69"/>
        <v>17713.870874280459</v>
      </c>
      <c r="EC70" s="18">
        <f t="shared" si="70"/>
        <v>-0.39896105572703733</v>
      </c>
      <c r="ED70" s="18">
        <f t="shared" si="71"/>
        <v>33.512728681071138</v>
      </c>
      <c r="EE70" s="18">
        <f>(Design!$N$72-ED70)/EC70</f>
        <v>76.856445612701805</v>
      </c>
      <c r="EF70" s="18">
        <v>0</v>
      </c>
      <c r="EG70" s="18">
        <v>0</v>
      </c>
      <c r="EH70" s="18">
        <f t="shared" si="72"/>
        <v>76.856445612701805</v>
      </c>
      <c r="EI70" s="18">
        <f t="shared" si="73"/>
        <v>76.856445612701805</v>
      </c>
      <c r="EJ70" s="18">
        <f>Design!$N$72</f>
        <v>2.85</v>
      </c>
      <c r="EK70" s="18">
        <f t="shared" si="74"/>
        <v>84</v>
      </c>
      <c r="EL70" s="18">
        <v>0</v>
      </c>
      <c r="EM70" s="18">
        <f t="shared" si="75"/>
        <v>7182</v>
      </c>
      <c r="EN70" s="19">
        <f t="shared" si="76"/>
        <v>10531.870874280459</v>
      </c>
      <c r="EO70" s="19">
        <f t="shared" si="77"/>
        <v>74</v>
      </c>
    </row>
    <row r="71" spans="1:145" x14ac:dyDescent="0.25">
      <c r="A71" s="68">
        <f t="shared" si="78"/>
        <v>75</v>
      </c>
      <c r="B71" s="18">
        <f>'Ohio Intensities'!C71</f>
        <v>1.067008043467442</v>
      </c>
      <c r="C71" s="18">
        <f>Design!$I$24*B71*Design!$I$23</f>
        <v>1.8352538347640015</v>
      </c>
      <c r="D71" s="18">
        <v>0</v>
      </c>
      <c r="E71" s="18">
        <v>0</v>
      </c>
      <c r="F71" s="18">
        <f>Design!$I$22</f>
        <v>10</v>
      </c>
      <c r="G71" s="18">
        <f t="shared" ref="G71:G114" si="79">C71</f>
        <v>1.8352538347640015</v>
      </c>
      <c r="H71" s="18">
        <f t="shared" ref="H71:H114" si="80">A71</f>
        <v>75</v>
      </c>
      <c r="I71" s="18">
        <f t="shared" ref="I71:I114" si="81">G71</f>
        <v>1.8352538347640015</v>
      </c>
      <c r="J71" s="18">
        <f t="shared" ref="J71:J114" si="82">F71+H71</f>
        <v>85</v>
      </c>
      <c r="K71" s="18">
        <v>0</v>
      </c>
      <c r="L71" s="18" t="str">
        <f t="shared" ref="L71:L134" si="83">IF(G71&lt;T71,"N/A",(0.5*F71*G71+(H71-F71)*G71+0.5*(J71-H71)*I71)*60)</f>
        <v>N/A</v>
      </c>
      <c r="M71" s="18">
        <f t="shared" ref="M71:M114" si="84">(K71-I71)/(J71-H71)</f>
        <v>-0.18352538347640016</v>
      </c>
      <c r="N71" s="18">
        <f t="shared" ref="N71:N114" si="85">I71-M71*H71</f>
        <v>15.599657595494014</v>
      </c>
      <c r="O71" s="18">
        <f>(Design!$N$67-N71)/M71</f>
        <v>73.829883032154996</v>
      </c>
      <c r="P71" s="18">
        <v>0</v>
      </c>
      <c r="Q71" s="18">
        <v>0</v>
      </c>
      <c r="R71" s="18">
        <f t="shared" ref="R71:R114" si="86">O71</f>
        <v>73.829883032154996</v>
      </c>
      <c r="S71" s="18">
        <f t="shared" ref="S71:S134" si="87">MAX(R71,H71)</f>
        <v>75</v>
      </c>
      <c r="T71" s="18">
        <f>Design!$N$67</f>
        <v>2.0499999999999998</v>
      </c>
      <c r="U71" s="18">
        <f t="shared" ref="U71:U114" si="88">J71</f>
        <v>85</v>
      </c>
      <c r="V71" s="18">
        <v>0</v>
      </c>
      <c r="W71" s="18">
        <f t="shared" ref="W71:W114" si="89">(0.5*R71*T71+0.5*(U71-R71)*T71)*60</f>
        <v>5227.5</v>
      </c>
      <c r="X71" s="19" t="str">
        <f t="shared" ref="X71:X134" si="90">IF(L71="N/A","N/A",L71-W71)</f>
        <v>N/A</v>
      </c>
      <c r="Y71" s="68">
        <f t="shared" ref="Y71:Y114" si="91">A71</f>
        <v>75</v>
      </c>
      <c r="Z71" s="18">
        <f>'Ohio Intensities'!G71</f>
        <v>1.3348955129380189</v>
      </c>
      <c r="AA71" s="18">
        <f>Design!$I$24*Z71*Design!$I$23</f>
        <v>2.2960202822533939</v>
      </c>
      <c r="AB71" s="18">
        <v>0</v>
      </c>
      <c r="AC71" s="18">
        <v>0</v>
      </c>
      <c r="AD71" s="18">
        <f>Design!$I$22</f>
        <v>10</v>
      </c>
      <c r="AE71" s="18">
        <f t="shared" ref="AE71:AE114" si="92">AA71</f>
        <v>2.2960202822533939</v>
      </c>
      <c r="AF71" s="18">
        <f t="shared" ref="AF71:AF114" si="93">Y71</f>
        <v>75</v>
      </c>
      <c r="AG71" s="18">
        <f t="shared" ref="AG71:AG114" si="94">AE71</f>
        <v>2.2960202822533939</v>
      </c>
      <c r="AH71" s="18">
        <f t="shared" ref="AH71:AH114" si="95">AD71+AF71</f>
        <v>85</v>
      </c>
      <c r="AI71" s="18">
        <v>0</v>
      </c>
      <c r="AJ71" s="18" t="str">
        <f t="shared" ref="AJ71:AJ134" si="96">IF(AE71&lt;AR71,"N/A",(0.5*AD71*AE71+(AF71-AD71)*AE71+0.5*(AH71-AF71)*AG71)*60)</f>
        <v>N/A</v>
      </c>
      <c r="AK71" s="18">
        <f t="shared" ref="AK71:AK114" si="97">(AI71-AG71)/(AH71-AF71)</f>
        <v>-0.2296020282253394</v>
      </c>
      <c r="AL71" s="18">
        <f t="shared" ref="AL71:AL114" si="98">AG71-AK71*AF71</f>
        <v>19.516172399153849</v>
      </c>
      <c r="AM71" s="18">
        <f>(Design!$N$68-AL71)/AK71</f>
        <v>74.111594443118705</v>
      </c>
      <c r="AN71" s="18">
        <v>0</v>
      </c>
      <c r="AO71" s="18">
        <v>0</v>
      </c>
      <c r="AP71" s="18">
        <f t="shared" ref="AP71:AP114" si="99">AM71</f>
        <v>74.111594443118705</v>
      </c>
      <c r="AQ71" s="18">
        <f t="shared" ref="AQ71:AQ134" si="100">MAX(AP71,AF71)</f>
        <v>75</v>
      </c>
      <c r="AR71" s="18">
        <f>Design!$N$68</f>
        <v>2.5</v>
      </c>
      <c r="AS71" s="18">
        <f t="shared" ref="AS71:AS114" si="101">AH71</f>
        <v>85</v>
      </c>
      <c r="AT71" s="18">
        <v>0</v>
      </c>
      <c r="AU71" s="18">
        <f t="shared" ref="AU71:AU114" si="102">(0.5*AP71*AR71+0.5*(AS71-AP71)*AR71)*60</f>
        <v>6375</v>
      </c>
      <c r="AV71" s="19" t="str">
        <f t="shared" ref="AV71:AV134" si="103">IF(AJ71="N/A","N/A",AJ71-AU71)</f>
        <v>N/A</v>
      </c>
      <c r="AW71" s="68">
        <f t="shared" ref="AW71:AW114" si="104">Y71</f>
        <v>75</v>
      </c>
      <c r="AX71" s="18">
        <f>'Ohio Intensities'!K71</f>
        <v>1.5497680495372002</v>
      </c>
      <c r="AY71" s="18">
        <f>Design!$I$24*AX71*Design!$I$23</f>
        <v>2.665601045203986</v>
      </c>
      <c r="AZ71" s="18">
        <v>0</v>
      </c>
      <c r="BA71" s="18">
        <v>0</v>
      </c>
      <c r="BB71" s="18">
        <f>Design!$I$22</f>
        <v>10</v>
      </c>
      <c r="BC71" s="18">
        <f t="shared" ref="BC71:BC114" si="105">AY71</f>
        <v>2.665601045203986</v>
      </c>
      <c r="BD71" s="18">
        <f t="shared" ref="BD71:BD114" si="106">AW71</f>
        <v>75</v>
      </c>
      <c r="BE71" s="18">
        <f t="shared" ref="BE71:BE114" si="107">BC71</f>
        <v>2.665601045203986</v>
      </c>
      <c r="BF71" s="18">
        <f t="shared" ref="BF71:BF114" si="108">BB71+BD71</f>
        <v>85</v>
      </c>
      <c r="BG71" s="18">
        <v>0</v>
      </c>
      <c r="BH71" s="18" t="str">
        <f t="shared" ref="BH71:BH134" si="109">IF(BC71&lt;BP71,"N/A",(0.5*BB71*BC71+(BD71-BB71)*BC71+0.5*(BF71-BD71)*BE71)*60)</f>
        <v>N/A</v>
      </c>
      <c r="BI71" s="18">
        <f t="shared" ref="BI71:BI114" si="110">(BG71-BE71)/(BF71-BD71)</f>
        <v>-0.26656010452039858</v>
      </c>
      <c r="BJ71" s="18">
        <f t="shared" ref="BJ71:BJ114" si="111">BE71-BI71*BD71</f>
        <v>22.657608884233877</v>
      </c>
      <c r="BK71" s="18">
        <f>(Design!$N$69-BJ71)/BI71</f>
        <v>74.308227481648871</v>
      </c>
      <c r="BL71" s="18">
        <v>0</v>
      </c>
      <c r="BM71" s="18">
        <v>0</v>
      </c>
      <c r="BN71" s="18">
        <f t="shared" ref="BN71:BN114" si="112">BK71</f>
        <v>74.308227481648871</v>
      </c>
      <c r="BO71" s="18">
        <f t="shared" ref="BO71:BO134" si="113">MAX(BN71,BD71)</f>
        <v>75</v>
      </c>
      <c r="BP71" s="18">
        <f>Design!$N$69</f>
        <v>2.85</v>
      </c>
      <c r="BQ71" s="18">
        <f t="shared" ref="BQ71:BQ114" si="114">BF71</f>
        <v>85</v>
      </c>
      <c r="BR71" s="18">
        <v>0</v>
      </c>
      <c r="BS71" s="18">
        <f t="shared" ref="BS71:BS114" si="115">(0.5*BN71*BP71+0.5*(BQ71-BN71)*BP71)*60</f>
        <v>7267.5</v>
      </c>
      <c r="BT71" s="19" t="str">
        <f t="shared" ref="BT71:BT134" si="116">IF(BH71="N/A","N/A",BH71-BS71)</f>
        <v>N/A</v>
      </c>
      <c r="BU71" s="68">
        <f t="shared" ref="BU71:BU114" si="117">AW71</f>
        <v>75</v>
      </c>
      <c r="BV71" s="18">
        <f>'Ohio Intensities'!O71</f>
        <v>1.8377418834158992</v>
      </c>
      <c r="BW71" s="18">
        <f>Design!$I$24*BV71*Design!$I$23</f>
        <v>3.1609160394753486</v>
      </c>
      <c r="BX71" s="18">
        <v>0</v>
      </c>
      <c r="BY71" s="18">
        <v>0</v>
      </c>
      <c r="BZ71" s="18">
        <f>Design!$I$22</f>
        <v>10</v>
      </c>
      <c r="CA71" s="18">
        <f t="shared" ref="CA71:CA114" si="118">BW71</f>
        <v>3.1609160394753486</v>
      </c>
      <c r="CB71" s="18">
        <f t="shared" ref="CB71:CB114" si="119">BU71</f>
        <v>75</v>
      </c>
      <c r="CC71" s="18">
        <f t="shared" ref="CC71:CC114" si="120">CA71</f>
        <v>3.1609160394753486</v>
      </c>
      <c r="CD71" s="18">
        <f t="shared" ref="CD71:CD114" si="121">BZ71+CB71</f>
        <v>85</v>
      </c>
      <c r="CE71" s="18">
        <v>0</v>
      </c>
      <c r="CF71" s="18">
        <f t="shared" ref="CF71:CF134" si="122">IF(CA71&lt;CN71,"N/A",(0.5*BZ71*CA71+(CB71-BZ71)*CA71+0.5*(CD71-CB71)*CC71)*60)</f>
        <v>14224.122177639068</v>
      </c>
      <c r="CG71" s="18">
        <f t="shared" ref="CG71:CG114" si="123">(CE71-CC71)/(CD71-CB71)</f>
        <v>-0.31609160394753488</v>
      </c>
      <c r="CH71" s="18">
        <f t="shared" ref="CH71:CH114" si="124">CC71-CG71*CB71</f>
        <v>26.867786335540465</v>
      </c>
      <c r="CI71" s="18">
        <f>(Design!$N$70-CH71)/CG71</f>
        <v>75.983626377899469</v>
      </c>
      <c r="CJ71" s="18">
        <v>0</v>
      </c>
      <c r="CK71" s="18">
        <v>0</v>
      </c>
      <c r="CL71" s="18">
        <f t="shared" ref="CL71:CL114" si="125">CI71</f>
        <v>75.983626377899469</v>
      </c>
      <c r="CM71" s="18">
        <f t="shared" ref="CM71:CM134" si="126">MAX(CL71,CB71)</f>
        <v>75.983626377899469</v>
      </c>
      <c r="CN71" s="18">
        <f>Design!$N$70</f>
        <v>2.85</v>
      </c>
      <c r="CO71" s="18">
        <f t="shared" ref="CO71:CO114" si="127">CD71</f>
        <v>85</v>
      </c>
      <c r="CP71" s="18">
        <v>0</v>
      </c>
      <c r="CQ71" s="18">
        <f t="shared" ref="CQ71:CQ114" si="128">(0.5*CL71*CN71+0.5*(CO71-CL71)*CN71)*60</f>
        <v>7267.5</v>
      </c>
      <c r="CR71" s="19">
        <f t="shared" ref="CR71:CR134" si="129">IF(CF71="N/A","N/A",CF71-CQ71)</f>
        <v>6956.6221776390685</v>
      </c>
      <c r="CS71" s="68">
        <f t="shared" ref="CS71:CS114" si="130">BU71</f>
        <v>75</v>
      </c>
      <c r="CT71" s="18">
        <f>'Ohio Intensities'!S71</f>
        <v>2.0425216252919838</v>
      </c>
      <c r="CU71" s="18">
        <f>Design!$I$24*CT71*Design!$I$23</f>
        <v>3.5131371955022144</v>
      </c>
      <c r="CV71" s="18">
        <v>0</v>
      </c>
      <c r="CW71" s="18">
        <v>0</v>
      </c>
      <c r="CX71" s="18">
        <f>Design!$I$22</f>
        <v>10</v>
      </c>
      <c r="CY71" s="18">
        <f t="shared" ref="CY71:CY114" si="131">CU71</f>
        <v>3.5131371955022144</v>
      </c>
      <c r="CZ71" s="18">
        <f t="shared" ref="CZ71:CZ114" si="132">CS71</f>
        <v>75</v>
      </c>
      <c r="DA71" s="18">
        <f t="shared" ref="DA71:DA114" si="133">CY71</f>
        <v>3.5131371955022144</v>
      </c>
      <c r="DB71" s="18">
        <f t="shared" ref="DB71:DB114" si="134">CX71+CZ71</f>
        <v>85</v>
      </c>
      <c r="DC71" s="18">
        <v>0</v>
      </c>
      <c r="DD71" s="18">
        <f t="shared" ref="DD71:DD134" si="135">IF(CY71&lt;DL71,"N/A",(0.5*CX71*CY71+(CZ71-CX71)*CY71+0.5*(DB71-CZ71)*DA71)*60)</f>
        <v>15809.117379759966</v>
      </c>
      <c r="DE71" s="18">
        <f t="shared" ref="DE71:DE114" si="136">(DC71-DA71)/(DB71-CZ71)</f>
        <v>-0.35131371955022145</v>
      </c>
      <c r="DF71" s="18">
        <f t="shared" ref="DF71:DF114" si="137">DA71-DE71*CZ71</f>
        <v>29.861666161768824</v>
      </c>
      <c r="DG71" s="18">
        <f>(Design!$N$71-DF71)/DE71</f>
        <v>76.887592651807651</v>
      </c>
      <c r="DH71" s="18">
        <v>0</v>
      </c>
      <c r="DI71" s="18">
        <v>0</v>
      </c>
      <c r="DJ71" s="18">
        <f t="shared" ref="DJ71:DJ114" si="138">DG71</f>
        <v>76.887592651807651</v>
      </c>
      <c r="DK71" s="18">
        <f t="shared" ref="DK71:DK134" si="139">MAX(DJ71,CZ71)</f>
        <v>76.887592651807651</v>
      </c>
      <c r="DL71" s="18">
        <f>Design!$N$71</f>
        <v>2.85</v>
      </c>
      <c r="DM71" s="18">
        <f t="shared" ref="DM71:DM114" si="140">DB71</f>
        <v>85</v>
      </c>
      <c r="DN71" s="18">
        <v>0</v>
      </c>
      <c r="DO71" s="18">
        <f t="shared" ref="DO71:DO114" si="141">(0.5*DJ71*DL71+0.5*(DM71-DJ71)*DL71)*60</f>
        <v>7267.5</v>
      </c>
      <c r="DP71" s="19">
        <f t="shared" ref="DP71:DP134" si="142">IF(DD71="N/A","N/A",DD71-DO71)</f>
        <v>8541.6173797599658</v>
      </c>
      <c r="DQ71" s="68">
        <f t="shared" ref="DQ71:DQ114" si="143">CS71</f>
        <v>75</v>
      </c>
      <c r="DR71" s="18">
        <f>'Ohio Intensities'!W71</f>
        <v>2.2983329275589042</v>
      </c>
      <c r="DS71" s="18">
        <f>Design!$I$24*DR71*Design!$I$23</f>
        <v>3.9531326354013179</v>
      </c>
      <c r="DT71" s="18">
        <v>0</v>
      </c>
      <c r="DU71" s="18">
        <v>0</v>
      </c>
      <c r="DV71" s="18">
        <f>Design!$I$22</f>
        <v>10</v>
      </c>
      <c r="DW71" s="18">
        <f t="shared" ref="DW71:DW114" si="144">DS71</f>
        <v>3.9531326354013179</v>
      </c>
      <c r="DX71" s="18">
        <f t="shared" ref="DX71:DX114" si="145">DQ71</f>
        <v>75</v>
      </c>
      <c r="DY71" s="18">
        <f t="shared" ref="DY71:DY114" si="146">DW71</f>
        <v>3.9531326354013179</v>
      </c>
      <c r="DZ71" s="18">
        <f t="shared" ref="DZ71:DZ114" si="147">DV71+DX71</f>
        <v>85</v>
      </c>
      <c r="EA71" s="18">
        <v>0</v>
      </c>
      <c r="EB71" s="18">
        <f t="shared" ref="EB71:EB134" si="148">IF(DW71&lt;EJ71,"N/A",(0.5*DV71*DW71+(DX71-DV71)*DW71+0.5*(DZ71-DX71)*DY71)*60)</f>
        <v>17789.096859305933</v>
      </c>
      <c r="EC71" s="18">
        <f t="shared" ref="EC71:EC114" si="149">(EA71-DY71)/(DZ71-DX71)</f>
        <v>-0.3953132635401318</v>
      </c>
      <c r="ED71" s="18">
        <f t="shared" ref="ED71:ED114" si="150">DY71-EC71*DX71</f>
        <v>33.601627400911205</v>
      </c>
      <c r="EE71" s="18">
        <f>(Design!$N$72-ED71)/EC71</f>
        <v>77.790527758978996</v>
      </c>
      <c r="EF71" s="18">
        <v>0</v>
      </c>
      <c r="EG71" s="18">
        <v>0</v>
      </c>
      <c r="EH71" s="18">
        <f t="shared" ref="EH71:EH114" si="151">EE71</f>
        <v>77.790527758978996</v>
      </c>
      <c r="EI71" s="18">
        <f t="shared" ref="EI71:EI134" si="152">MAX(EH71,DX71)</f>
        <v>77.790527758978996</v>
      </c>
      <c r="EJ71" s="18">
        <f>Design!$N$72</f>
        <v>2.85</v>
      </c>
      <c r="EK71" s="18">
        <f t="shared" ref="EK71:EK114" si="153">DZ71</f>
        <v>85</v>
      </c>
      <c r="EL71" s="18">
        <v>0</v>
      </c>
      <c r="EM71" s="18">
        <f t="shared" ref="EM71:EM114" si="154">(0.5*EH71*EJ71+0.5*(EK71-EH71)*EJ71)*60</f>
        <v>7267.5</v>
      </c>
      <c r="EN71" s="19">
        <f t="shared" ref="EN71:EN134" si="155">IF(EB71="N/A","N/A",EB71-EM71)</f>
        <v>10521.596859305933</v>
      </c>
      <c r="EO71" s="19">
        <f t="shared" ref="EO71:EO114" si="156">DQ71</f>
        <v>75</v>
      </c>
    </row>
    <row r="72" spans="1:145" x14ac:dyDescent="0.25">
      <c r="A72" s="68">
        <f t="shared" ref="A72:A196" si="157">A71+1</f>
        <v>76</v>
      </c>
      <c r="B72" s="18">
        <f>'Ohio Intensities'!C72</f>
        <v>1.0562160018434761</v>
      </c>
      <c r="C72" s="18">
        <f>Design!$I$24*B72*Design!$I$23</f>
        <v>1.8166915231707801</v>
      </c>
      <c r="D72" s="18">
        <v>0</v>
      </c>
      <c r="E72" s="18">
        <v>0</v>
      </c>
      <c r="F72" s="18">
        <f>Design!$I$22</f>
        <v>10</v>
      </c>
      <c r="G72" s="18">
        <f t="shared" si="79"/>
        <v>1.8166915231707801</v>
      </c>
      <c r="H72" s="18">
        <f t="shared" si="80"/>
        <v>76</v>
      </c>
      <c r="I72" s="18">
        <f t="shared" si="81"/>
        <v>1.8166915231707801</v>
      </c>
      <c r="J72" s="18">
        <f t="shared" si="82"/>
        <v>86</v>
      </c>
      <c r="K72" s="18">
        <v>0</v>
      </c>
      <c r="L72" s="18" t="str">
        <f t="shared" si="83"/>
        <v>N/A</v>
      </c>
      <c r="M72" s="18">
        <f t="shared" si="84"/>
        <v>-0.181669152317078</v>
      </c>
      <c r="N72" s="18">
        <f t="shared" si="85"/>
        <v>15.623547099268709</v>
      </c>
      <c r="O72" s="18">
        <f>(Design!$N$67-N72)/M72</f>
        <v>74.715750726782645</v>
      </c>
      <c r="P72" s="18">
        <v>0</v>
      </c>
      <c r="Q72" s="18">
        <v>0</v>
      </c>
      <c r="R72" s="18">
        <f t="shared" si="86"/>
        <v>74.715750726782645</v>
      </c>
      <c r="S72" s="18">
        <f t="shared" si="87"/>
        <v>76</v>
      </c>
      <c r="T72" s="18">
        <f>Design!$N$67</f>
        <v>2.0499999999999998</v>
      </c>
      <c r="U72" s="18">
        <f t="shared" si="88"/>
        <v>86</v>
      </c>
      <c r="V72" s="18">
        <v>0</v>
      </c>
      <c r="W72" s="18">
        <f t="shared" si="89"/>
        <v>5289</v>
      </c>
      <c r="X72" s="19" t="str">
        <f t="shared" si="90"/>
        <v>N/A</v>
      </c>
      <c r="Y72" s="68">
        <f t="shared" si="91"/>
        <v>76</v>
      </c>
      <c r="Z72" s="18">
        <f>'Ohio Intensities'!G72</f>
        <v>1.3216436676311567</v>
      </c>
      <c r="AA72" s="18">
        <f>Design!$I$24*Z72*Design!$I$23</f>
        <v>2.2732271083255911</v>
      </c>
      <c r="AB72" s="18">
        <v>0</v>
      </c>
      <c r="AC72" s="18">
        <v>0</v>
      </c>
      <c r="AD72" s="18">
        <f>Design!$I$22</f>
        <v>10</v>
      </c>
      <c r="AE72" s="18">
        <f t="shared" si="92"/>
        <v>2.2732271083255911</v>
      </c>
      <c r="AF72" s="18">
        <f t="shared" si="93"/>
        <v>76</v>
      </c>
      <c r="AG72" s="18">
        <f t="shared" si="94"/>
        <v>2.2732271083255911</v>
      </c>
      <c r="AH72" s="18">
        <f t="shared" si="95"/>
        <v>86</v>
      </c>
      <c r="AI72" s="18">
        <v>0</v>
      </c>
      <c r="AJ72" s="18" t="str">
        <f t="shared" si="96"/>
        <v>N/A</v>
      </c>
      <c r="AK72" s="18">
        <f t="shared" si="97"/>
        <v>-0.22732271083255912</v>
      </c>
      <c r="AL72" s="18">
        <f t="shared" si="98"/>
        <v>19.549753131600085</v>
      </c>
      <c r="AM72" s="18">
        <f>(Design!$N$68-AL72)/AK72</f>
        <v>75.002418672362907</v>
      </c>
      <c r="AN72" s="18">
        <v>0</v>
      </c>
      <c r="AO72" s="18">
        <v>0</v>
      </c>
      <c r="AP72" s="18">
        <f t="shared" si="99"/>
        <v>75.002418672362907</v>
      </c>
      <c r="AQ72" s="18">
        <f t="shared" si="100"/>
        <v>76</v>
      </c>
      <c r="AR72" s="18">
        <f>Design!$N$68</f>
        <v>2.5</v>
      </c>
      <c r="AS72" s="18">
        <f t="shared" si="101"/>
        <v>86</v>
      </c>
      <c r="AT72" s="18">
        <v>0</v>
      </c>
      <c r="AU72" s="18">
        <f t="shared" si="102"/>
        <v>6450</v>
      </c>
      <c r="AV72" s="19" t="str">
        <f t="shared" si="103"/>
        <v>N/A</v>
      </c>
      <c r="AW72" s="68">
        <f t="shared" si="104"/>
        <v>76</v>
      </c>
      <c r="AX72" s="18">
        <f>'Ohio Intensities'!K72</f>
        <v>1.5345578742982611</v>
      </c>
      <c r="AY72" s="18">
        <f>Design!$I$24*AX72*Design!$I$23</f>
        <v>2.6394395437930105</v>
      </c>
      <c r="AZ72" s="18">
        <v>0</v>
      </c>
      <c r="BA72" s="18">
        <v>0</v>
      </c>
      <c r="BB72" s="18">
        <f>Design!$I$22</f>
        <v>10</v>
      </c>
      <c r="BC72" s="18">
        <f t="shared" si="105"/>
        <v>2.6394395437930105</v>
      </c>
      <c r="BD72" s="18">
        <f t="shared" si="106"/>
        <v>76</v>
      </c>
      <c r="BE72" s="18">
        <f t="shared" si="107"/>
        <v>2.6394395437930105</v>
      </c>
      <c r="BF72" s="18">
        <f t="shared" si="108"/>
        <v>86</v>
      </c>
      <c r="BG72" s="18">
        <v>0</v>
      </c>
      <c r="BH72" s="18" t="str">
        <f t="shared" si="109"/>
        <v>N/A</v>
      </c>
      <c r="BI72" s="18">
        <f t="shared" si="110"/>
        <v>-0.26394395437930107</v>
      </c>
      <c r="BJ72" s="18">
        <f t="shared" si="111"/>
        <v>22.699180076619893</v>
      </c>
      <c r="BK72" s="18">
        <f>(Design!$N$69-BJ72)/BI72</f>
        <v>75.202253157485075</v>
      </c>
      <c r="BL72" s="18">
        <v>0</v>
      </c>
      <c r="BM72" s="18">
        <v>0</v>
      </c>
      <c r="BN72" s="18">
        <f t="shared" si="112"/>
        <v>75.202253157485075</v>
      </c>
      <c r="BO72" s="18">
        <f t="shared" si="113"/>
        <v>76</v>
      </c>
      <c r="BP72" s="18">
        <f>Design!$N$69</f>
        <v>2.85</v>
      </c>
      <c r="BQ72" s="18">
        <f t="shared" si="114"/>
        <v>86</v>
      </c>
      <c r="BR72" s="18">
        <v>0</v>
      </c>
      <c r="BS72" s="18">
        <f t="shared" si="115"/>
        <v>7353.0000000000009</v>
      </c>
      <c r="BT72" s="19" t="str">
        <f t="shared" si="116"/>
        <v>N/A</v>
      </c>
      <c r="BU72" s="68">
        <f t="shared" si="117"/>
        <v>76</v>
      </c>
      <c r="BV72" s="18">
        <f>'Ohio Intensities'!O72</f>
        <v>1.8203294060623174</v>
      </c>
      <c r="BW72" s="18">
        <f>Design!$I$24*BV72*Design!$I$23</f>
        <v>3.1309665784271878</v>
      </c>
      <c r="BX72" s="18">
        <v>0</v>
      </c>
      <c r="BY72" s="18">
        <v>0</v>
      </c>
      <c r="BZ72" s="18">
        <f>Design!$I$22</f>
        <v>10</v>
      </c>
      <c r="CA72" s="18">
        <f t="shared" si="118"/>
        <v>3.1309665784271878</v>
      </c>
      <c r="CB72" s="18">
        <f t="shared" si="119"/>
        <v>76</v>
      </c>
      <c r="CC72" s="18">
        <f t="shared" si="120"/>
        <v>3.1309665784271878</v>
      </c>
      <c r="CD72" s="18">
        <f t="shared" si="121"/>
        <v>86</v>
      </c>
      <c r="CE72" s="18">
        <v>0</v>
      </c>
      <c r="CF72" s="18">
        <f t="shared" si="122"/>
        <v>14277.207597627978</v>
      </c>
      <c r="CG72" s="18">
        <f t="shared" si="123"/>
        <v>-0.31309665784271878</v>
      </c>
      <c r="CH72" s="18">
        <f t="shared" si="124"/>
        <v>26.926312574473815</v>
      </c>
      <c r="CI72" s="18">
        <f>(Design!$N$70-CH72)/CG72</f>
        <v>76.897379679371497</v>
      </c>
      <c r="CJ72" s="18">
        <v>0</v>
      </c>
      <c r="CK72" s="18">
        <v>0</v>
      </c>
      <c r="CL72" s="18">
        <f t="shared" si="125"/>
        <v>76.897379679371497</v>
      </c>
      <c r="CM72" s="18">
        <f t="shared" si="126"/>
        <v>76.897379679371497</v>
      </c>
      <c r="CN72" s="18">
        <f>Design!$N$70</f>
        <v>2.85</v>
      </c>
      <c r="CO72" s="18">
        <f t="shared" si="127"/>
        <v>86</v>
      </c>
      <c r="CP72" s="18">
        <v>0</v>
      </c>
      <c r="CQ72" s="18">
        <f t="shared" si="128"/>
        <v>7353</v>
      </c>
      <c r="CR72" s="19">
        <f t="shared" si="129"/>
        <v>6924.2075976279775</v>
      </c>
      <c r="CS72" s="68">
        <f t="shared" si="130"/>
        <v>76</v>
      </c>
      <c r="CT72" s="18">
        <f>'Ohio Intensities'!S72</f>
        <v>2.0239489490367206</v>
      </c>
      <c r="CU72" s="18">
        <f>Design!$I$24*CT72*Design!$I$23</f>
        <v>3.4811921923431615</v>
      </c>
      <c r="CV72" s="18">
        <v>0</v>
      </c>
      <c r="CW72" s="18">
        <v>0</v>
      </c>
      <c r="CX72" s="18">
        <f>Design!$I$22</f>
        <v>10</v>
      </c>
      <c r="CY72" s="18">
        <f t="shared" si="131"/>
        <v>3.4811921923431615</v>
      </c>
      <c r="CZ72" s="18">
        <f t="shared" si="132"/>
        <v>76</v>
      </c>
      <c r="DA72" s="18">
        <f t="shared" si="133"/>
        <v>3.4811921923431615</v>
      </c>
      <c r="DB72" s="18">
        <f t="shared" si="134"/>
        <v>86</v>
      </c>
      <c r="DC72" s="18">
        <v>0</v>
      </c>
      <c r="DD72" s="18">
        <f t="shared" si="135"/>
        <v>15874.236397084816</v>
      </c>
      <c r="DE72" s="18">
        <f t="shared" si="136"/>
        <v>-0.34811921923431616</v>
      </c>
      <c r="DF72" s="18">
        <f t="shared" si="137"/>
        <v>29.938252854151191</v>
      </c>
      <c r="DG72" s="18">
        <f>(Design!$N$71-DF72)/DE72</f>
        <v>77.81314951162841</v>
      </c>
      <c r="DH72" s="18">
        <v>0</v>
      </c>
      <c r="DI72" s="18">
        <v>0</v>
      </c>
      <c r="DJ72" s="18">
        <f t="shared" si="138"/>
        <v>77.81314951162841</v>
      </c>
      <c r="DK72" s="18">
        <f t="shared" si="139"/>
        <v>77.81314951162841</v>
      </c>
      <c r="DL72" s="18">
        <f>Design!$N$71</f>
        <v>2.85</v>
      </c>
      <c r="DM72" s="18">
        <f t="shared" si="140"/>
        <v>86</v>
      </c>
      <c r="DN72" s="18">
        <v>0</v>
      </c>
      <c r="DO72" s="18">
        <f t="shared" si="141"/>
        <v>7353.0000000000009</v>
      </c>
      <c r="DP72" s="19">
        <f t="shared" si="142"/>
        <v>8521.2363970848164</v>
      </c>
      <c r="DQ72" s="68">
        <f t="shared" si="143"/>
        <v>76</v>
      </c>
      <c r="DR72" s="18">
        <f>'Ohio Intensities'!W72</f>
        <v>2.277554454872972</v>
      </c>
      <c r="DS72" s="18">
        <f>Design!$I$24*DR72*Design!$I$23</f>
        <v>3.9173936623815142</v>
      </c>
      <c r="DT72" s="18">
        <v>0</v>
      </c>
      <c r="DU72" s="18">
        <v>0</v>
      </c>
      <c r="DV72" s="18">
        <f>Design!$I$22</f>
        <v>10</v>
      </c>
      <c r="DW72" s="18">
        <f t="shared" si="144"/>
        <v>3.9173936623815142</v>
      </c>
      <c r="DX72" s="18">
        <f t="shared" si="145"/>
        <v>76</v>
      </c>
      <c r="DY72" s="18">
        <f t="shared" si="146"/>
        <v>3.9173936623815142</v>
      </c>
      <c r="DZ72" s="18">
        <f t="shared" si="147"/>
        <v>86</v>
      </c>
      <c r="EA72" s="18">
        <v>0</v>
      </c>
      <c r="EB72" s="18">
        <f t="shared" si="148"/>
        <v>17863.315100459706</v>
      </c>
      <c r="EC72" s="18">
        <f t="shared" si="149"/>
        <v>-0.39173936623815142</v>
      </c>
      <c r="ED72" s="18">
        <f t="shared" si="150"/>
        <v>33.689585496481023</v>
      </c>
      <c r="EE72" s="18">
        <f>(Design!$N$72-ED72)/EC72</f>
        <v>78.724754656729104</v>
      </c>
      <c r="EF72" s="18">
        <v>0</v>
      </c>
      <c r="EG72" s="18">
        <v>0</v>
      </c>
      <c r="EH72" s="18">
        <f t="shared" si="151"/>
        <v>78.724754656729104</v>
      </c>
      <c r="EI72" s="18">
        <f t="shared" si="152"/>
        <v>78.724754656729104</v>
      </c>
      <c r="EJ72" s="18">
        <f>Design!$N$72</f>
        <v>2.85</v>
      </c>
      <c r="EK72" s="18">
        <f t="shared" si="153"/>
        <v>86</v>
      </c>
      <c r="EL72" s="18">
        <v>0</v>
      </c>
      <c r="EM72" s="18">
        <f t="shared" si="154"/>
        <v>7353.0000000000009</v>
      </c>
      <c r="EN72" s="19">
        <f t="shared" si="155"/>
        <v>10510.315100459706</v>
      </c>
      <c r="EO72" s="19">
        <f t="shared" si="156"/>
        <v>76</v>
      </c>
    </row>
    <row r="73" spans="1:145" x14ac:dyDescent="0.25">
      <c r="A73" s="68">
        <f t="shared" si="157"/>
        <v>77</v>
      </c>
      <c r="B73" s="18">
        <f>'Ohio Intensities'!C73</f>
        <v>1.0456574364722122</v>
      </c>
      <c r="C73" s="18">
        <f>Design!$I$24*B73*Design!$I$23</f>
        <v>1.7985307907322061</v>
      </c>
      <c r="D73" s="18">
        <v>0</v>
      </c>
      <c r="E73" s="18">
        <v>0</v>
      </c>
      <c r="F73" s="18">
        <f>Design!$I$22</f>
        <v>10</v>
      </c>
      <c r="G73" s="18">
        <f t="shared" si="79"/>
        <v>1.7985307907322061</v>
      </c>
      <c r="H73" s="18">
        <f t="shared" si="80"/>
        <v>77</v>
      </c>
      <c r="I73" s="18">
        <f t="shared" si="81"/>
        <v>1.7985307907322061</v>
      </c>
      <c r="J73" s="18">
        <f t="shared" si="82"/>
        <v>87</v>
      </c>
      <c r="K73" s="18">
        <v>0</v>
      </c>
      <c r="L73" s="18" t="str">
        <f t="shared" si="83"/>
        <v>N/A</v>
      </c>
      <c r="M73" s="18">
        <f t="shared" si="84"/>
        <v>-0.17985307907322062</v>
      </c>
      <c r="N73" s="18">
        <f t="shared" si="85"/>
        <v>15.647217879370194</v>
      </c>
      <c r="O73" s="18">
        <f>(Design!$N$67-N73)/M73</f>
        <v>75.601807594489856</v>
      </c>
      <c r="P73" s="18">
        <v>0</v>
      </c>
      <c r="Q73" s="18">
        <v>0</v>
      </c>
      <c r="R73" s="18">
        <f t="shared" si="86"/>
        <v>75.601807594489856</v>
      </c>
      <c r="S73" s="18">
        <f t="shared" si="87"/>
        <v>77</v>
      </c>
      <c r="T73" s="18">
        <f>Design!$N$67</f>
        <v>2.0499999999999998</v>
      </c>
      <c r="U73" s="18">
        <f t="shared" si="88"/>
        <v>87</v>
      </c>
      <c r="V73" s="18">
        <v>0</v>
      </c>
      <c r="W73" s="18">
        <f t="shared" si="89"/>
        <v>5350.4999999999991</v>
      </c>
      <c r="X73" s="19" t="str">
        <f t="shared" si="90"/>
        <v>N/A</v>
      </c>
      <c r="Y73" s="68">
        <f t="shared" si="91"/>
        <v>77</v>
      </c>
      <c r="Z73" s="18">
        <f>'Ohio Intensities'!G73</f>
        <v>1.3086734455693705</v>
      </c>
      <c r="AA73" s="18">
        <f>Design!$I$24*Z73*Design!$I$23</f>
        <v>2.2509183263793187</v>
      </c>
      <c r="AB73" s="18">
        <v>0</v>
      </c>
      <c r="AC73" s="18">
        <v>0</v>
      </c>
      <c r="AD73" s="18">
        <f>Design!$I$22</f>
        <v>10</v>
      </c>
      <c r="AE73" s="18">
        <f t="shared" si="92"/>
        <v>2.2509183263793187</v>
      </c>
      <c r="AF73" s="18">
        <f t="shared" si="93"/>
        <v>77</v>
      </c>
      <c r="AG73" s="18">
        <f t="shared" si="94"/>
        <v>2.2509183263793187</v>
      </c>
      <c r="AH73" s="18">
        <f t="shared" si="95"/>
        <v>87</v>
      </c>
      <c r="AI73" s="18">
        <v>0</v>
      </c>
      <c r="AJ73" s="18" t="str">
        <f t="shared" si="96"/>
        <v>N/A</v>
      </c>
      <c r="AK73" s="18">
        <f t="shared" si="97"/>
        <v>-0.22509183263793187</v>
      </c>
      <c r="AL73" s="18">
        <f t="shared" si="98"/>
        <v>19.582989439500075</v>
      </c>
      <c r="AM73" s="18">
        <f>(Design!$N$68-AL73)/AK73</f>
        <v>75.893421983811663</v>
      </c>
      <c r="AN73" s="18">
        <v>0</v>
      </c>
      <c r="AO73" s="18">
        <v>0</v>
      </c>
      <c r="AP73" s="18">
        <f t="shared" si="99"/>
        <v>75.893421983811663</v>
      </c>
      <c r="AQ73" s="18">
        <f t="shared" si="100"/>
        <v>77</v>
      </c>
      <c r="AR73" s="18">
        <f>Design!$N$68</f>
        <v>2.5</v>
      </c>
      <c r="AS73" s="18">
        <f t="shared" si="101"/>
        <v>87</v>
      </c>
      <c r="AT73" s="18">
        <v>0</v>
      </c>
      <c r="AU73" s="18">
        <f t="shared" si="102"/>
        <v>6525</v>
      </c>
      <c r="AV73" s="19" t="str">
        <f t="shared" si="103"/>
        <v>N/A</v>
      </c>
      <c r="AW73" s="68">
        <f t="shared" si="104"/>
        <v>77</v>
      </c>
      <c r="AX73" s="18">
        <f>'Ohio Intensities'!K73</f>
        <v>1.5196663339055363</v>
      </c>
      <c r="AY73" s="18">
        <f>Design!$I$24*AX73*Design!$I$23</f>
        <v>2.613826094317524</v>
      </c>
      <c r="AZ73" s="18">
        <v>0</v>
      </c>
      <c r="BA73" s="18">
        <v>0</v>
      </c>
      <c r="BB73" s="18">
        <f>Design!$I$22</f>
        <v>10</v>
      </c>
      <c r="BC73" s="18">
        <f t="shared" si="105"/>
        <v>2.613826094317524</v>
      </c>
      <c r="BD73" s="18">
        <f t="shared" si="106"/>
        <v>77</v>
      </c>
      <c r="BE73" s="18">
        <f t="shared" si="107"/>
        <v>2.613826094317524</v>
      </c>
      <c r="BF73" s="18">
        <f t="shared" si="108"/>
        <v>87</v>
      </c>
      <c r="BG73" s="18">
        <v>0</v>
      </c>
      <c r="BH73" s="18" t="str">
        <f t="shared" si="109"/>
        <v>N/A</v>
      </c>
      <c r="BI73" s="18">
        <f t="shared" si="110"/>
        <v>-0.2613826094317524</v>
      </c>
      <c r="BJ73" s="18">
        <f t="shared" si="111"/>
        <v>22.740287020562459</v>
      </c>
      <c r="BK73" s="18">
        <f>(Design!$N$69-BJ73)/BI73</f>
        <v>76.096443691506792</v>
      </c>
      <c r="BL73" s="18">
        <v>0</v>
      </c>
      <c r="BM73" s="18">
        <v>0</v>
      </c>
      <c r="BN73" s="18">
        <f t="shared" si="112"/>
        <v>76.096443691506792</v>
      </c>
      <c r="BO73" s="18">
        <f t="shared" si="113"/>
        <v>77</v>
      </c>
      <c r="BP73" s="18">
        <f>Design!$N$69</f>
        <v>2.85</v>
      </c>
      <c r="BQ73" s="18">
        <f t="shared" si="114"/>
        <v>87</v>
      </c>
      <c r="BR73" s="18">
        <v>0</v>
      </c>
      <c r="BS73" s="18">
        <f t="shared" si="115"/>
        <v>7438.5000000000009</v>
      </c>
      <c r="BT73" s="19" t="str">
        <f t="shared" si="116"/>
        <v>N/A</v>
      </c>
      <c r="BU73" s="68">
        <f t="shared" si="117"/>
        <v>77</v>
      </c>
      <c r="BV73" s="18">
        <f>'Ohio Intensities'!O73</f>
        <v>1.803275886065546</v>
      </c>
      <c r="BW73" s="18">
        <f>Design!$I$24*BV73*Design!$I$23</f>
        <v>3.101634524032741</v>
      </c>
      <c r="BX73" s="18">
        <v>0</v>
      </c>
      <c r="BY73" s="18">
        <v>0</v>
      </c>
      <c r="BZ73" s="18">
        <f>Design!$I$22</f>
        <v>10</v>
      </c>
      <c r="CA73" s="18">
        <f t="shared" si="118"/>
        <v>3.101634524032741</v>
      </c>
      <c r="CB73" s="18">
        <f t="shared" si="119"/>
        <v>77</v>
      </c>
      <c r="CC73" s="18">
        <f t="shared" si="120"/>
        <v>3.101634524032741</v>
      </c>
      <c r="CD73" s="18">
        <f t="shared" si="121"/>
        <v>87</v>
      </c>
      <c r="CE73" s="18">
        <v>0</v>
      </c>
      <c r="CF73" s="18">
        <f t="shared" si="122"/>
        <v>14329.551501031263</v>
      </c>
      <c r="CG73" s="18">
        <f t="shared" si="123"/>
        <v>-0.31016345240327409</v>
      </c>
      <c r="CH73" s="18">
        <f t="shared" si="124"/>
        <v>26.984220359084844</v>
      </c>
      <c r="CI73" s="18">
        <f>(Design!$N$70-CH73)/CG73</f>
        <v>77.811296502160303</v>
      </c>
      <c r="CJ73" s="18">
        <v>0</v>
      </c>
      <c r="CK73" s="18">
        <v>0</v>
      </c>
      <c r="CL73" s="18">
        <f t="shared" si="125"/>
        <v>77.811296502160303</v>
      </c>
      <c r="CM73" s="18">
        <f t="shared" si="126"/>
        <v>77.811296502160303</v>
      </c>
      <c r="CN73" s="18">
        <f>Design!$N$70</f>
        <v>2.85</v>
      </c>
      <c r="CO73" s="18">
        <f t="shared" si="127"/>
        <v>87</v>
      </c>
      <c r="CP73" s="18">
        <v>0</v>
      </c>
      <c r="CQ73" s="18">
        <f t="shared" si="128"/>
        <v>7438.5</v>
      </c>
      <c r="CR73" s="19">
        <f t="shared" si="129"/>
        <v>6891.0515010312629</v>
      </c>
      <c r="CS73" s="68">
        <f t="shared" si="130"/>
        <v>77</v>
      </c>
      <c r="CT73" s="18">
        <f>'Ohio Intensities'!S73</f>
        <v>2.0057569606712145</v>
      </c>
      <c r="CU73" s="18">
        <f>Design!$I$24*CT73*Design!$I$23</f>
        <v>3.4499019723544908</v>
      </c>
      <c r="CV73" s="18">
        <v>0</v>
      </c>
      <c r="CW73" s="18">
        <v>0</v>
      </c>
      <c r="CX73" s="18">
        <f>Design!$I$22</f>
        <v>10</v>
      </c>
      <c r="CY73" s="18">
        <f t="shared" si="131"/>
        <v>3.4499019723544908</v>
      </c>
      <c r="CZ73" s="18">
        <f t="shared" si="132"/>
        <v>77</v>
      </c>
      <c r="DA73" s="18">
        <f t="shared" si="133"/>
        <v>3.4499019723544908</v>
      </c>
      <c r="DB73" s="18">
        <f t="shared" si="134"/>
        <v>87</v>
      </c>
      <c r="DC73" s="18">
        <v>0</v>
      </c>
      <c r="DD73" s="18">
        <f t="shared" si="135"/>
        <v>15938.547112277745</v>
      </c>
      <c r="DE73" s="18">
        <f t="shared" si="136"/>
        <v>-0.3449901972354491</v>
      </c>
      <c r="DF73" s="18">
        <f t="shared" si="137"/>
        <v>30.014147159484075</v>
      </c>
      <c r="DG73" s="18">
        <f>(Design!$N$71-DF73)/DE73</f>
        <v>78.738895705332382</v>
      </c>
      <c r="DH73" s="18">
        <v>0</v>
      </c>
      <c r="DI73" s="18">
        <v>0</v>
      </c>
      <c r="DJ73" s="18">
        <f t="shared" si="138"/>
        <v>78.738895705332382</v>
      </c>
      <c r="DK73" s="18">
        <f t="shared" si="139"/>
        <v>78.738895705332382</v>
      </c>
      <c r="DL73" s="18">
        <f>Design!$N$71</f>
        <v>2.85</v>
      </c>
      <c r="DM73" s="18">
        <f t="shared" si="140"/>
        <v>87</v>
      </c>
      <c r="DN73" s="18">
        <v>0</v>
      </c>
      <c r="DO73" s="18">
        <f t="shared" si="141"/>
        <v>7438.5</v>
      </c>
      <c r="DP73" s="19">
        <f t="shared" si="142"/>
        <v>8500.0471122777453</v>
      </c>
      <c r="DQ73" s="68">
        <f t="shared" si="143"/>
        <v>77</v>
      </c>
      <c r="DR73" s="18">
        <f>'Ohio Intensities'!W73</f>
        <v>2.2571922315991446</v>
      </c>
      <c r="DS73" s="18">
        <f>Design!$I$24*DR73*Design!$I$23</f>
        <v>3.882370638350531</v>
      </c>
      <c r="DT73" s="18">
        <v>0</v>
      </c>
      <c r="DU73" s="18">
        <v>0</v>
      </c>
      <c r="DV73" s="18">
        <f>Design!$I$22</f>
        <v>10</v>
      </c>
      <c r="DW73" s="18">
        <f t="shared" si="144"/>
        <v>3.882370638350531</v>
      </c>
      <c r="DX73" s="18">
        <f t="shared" si="145"/>
        <v>77</v>
      </c>
      <c r="DY73" s="18">
        <f t="shared" si="146"/>
        <v>3.882370638350531</v>
      </c>
      <c r="DZ73" s="18">
        <f t="shared" si="147"/>
        <v>87</v>
      </c>
      <c r="EA73" s="18">
        <v>0</v>
      </c>
      <c r="EB73" s="18">
        <f t="shared" si="148"/>
        <v>17936.552349179448</v>
      </c>
      <c r="EC73" s="18">
        <f t="shared" si="149"/>
        <v>-0.38823706383505308</v>
      </c>
      <c r="ED73" s="18">
        <f t="shared" si="150"/>
        <v>33.776624553649619</v>
      </c>
      <c r="EE73" s="18">
        <f>(Design!$N$72-ED73)/EC73</f>
        <v>79.659124371466874</v>
      </c>
      <c r="EF73" s="18">
        <v>0</v>
      </c>
      <c r="EG73" s="18">
        <v>0</v>
      </c>
      <c r="EH73" s="18">
        <f t="shared" si="151"/>
        <v>79.659124371466874</v>
      </c>
      <c r="EI73" s="18">
        <f t="shared" si="152"/>
        <v>79.659124371466874</v>
      </c>
      <c r="EJ73" s="18">
        <f>Design!$N$72</f>
        <v>2.85</v>
      </c>
      <c r="EK73" s="18">
        <f t="shared" si="153"/>
        <v>87</v>
      </c>
      <c r="EL73" s="18">
        <v>0</v>
      </c>
      <c r="EM73" s="18">
        <f t="shared" si="154"/>
        <v>7438.5000000000009</v>
      </c>
      <c r="EN73" s="19">
        <f t="shared" si="155"/>
        <v>10498.052349179448</v>
      </c>
      <c r="EO73" s="19">
        <f t="shared" si="156"/>
        <v>77</v>
      </c>
    </row>
    <row r="74" spans="1:145" x14ac:dyDescent="0.25">
      <c r="A74" s="68">
        <f t="shared" si="157"/>
        <v>78</v>
      </c>
      <c r="B74" s="18">
        <f>'Ohio Intensities'!C74</f>
        <v>1.0353246685716559</v>
      </c>
      <c r="C74" s="18">
        <f>Design!$I$24*B74*Design!$I$23</f>
        <v>1.7807584299432493</v>
      </c>
      <c r="D74" s="18">
        <v>0</v>
      </c>
      <c r="E74" s="18">
        <v>0</v>
      </c>
      <c r="F74" s="18">
        <f>Design!$I$22</f>
        <v>10</v>
      </c>
      <c r="G74" s="18">
        <f t="shared" si="79"/>
        <v>1.7807584299432493</v>
      </c>
      <c r="H74" s="18">
        <f t="shared" si="80"/>
        <v>78</v>
      </c>
      <c r="I74" s="18">
        <f t="shared" si="81"/>
        <v>1.7807584299432493</v>
      </c>
      <c r="J74" s="18">
        <f t="shared" si="82"/>
        <v>88</v>
      </c>
      <c r="K74" s="18">
        <v>0</v>
      </c>
      <c r="L74" s="18" t="str">
        <f t="shared" si="83"/>
        <v>N/A</v>
      </c>
      <c r="M74" s="18">
        <f t="shared" si="84"/>
        <v>-0.17807584299432494</v>
      </c>
      <c r="N74" s="18">
        <f t="shared" si="85"/>
        <v>15.670674183500594</v>
      </c>
      <c r="O74" s="18">
        <f>(Design!$N$67-N74)/M74</f>
        <v>76.48805112737648</v>
      </c>
      <c r="P74" s="18">
        <v>0</v>
      </c>
      <c r="Q74" s="18">
        <v>0</v>
      </c>
      <c r="R74" s="18">
        <f t="shared" si="86"/>
        <v>76.48805112737648</v>
      </c>
      <c r="S74" s="18">
        <f t="shared" si="87"/>
        <v>78</v>
      </c>
      <c r="T74" s="18">
        <f>Design!$N$67</f>
        <v>2.0499999999999998</v>
      </c>
      <c r="U74" s="18">
        <f t="shared" si="88"/>
        <v>88</v>
      </c>
      <c r="V74" s="18">
        <v>0</v>
      </c>
      <c r="W74" s="18">
        <f t="shared" si="89"/>
        <v>5412</v>
      </c>
      <c r="X74" s="19" t="str">
        <f t="shared" si="90"/>
        <v>N/A</v>
      </c>
      <c r="Y74" s="68">
        <f t="shared" si="91"/>
        <v>78</v>
      </c>
      <c r="Z74" s="18">
        <f>'Ohio Intensities'!G74</f>
        <v>1.2959757447158728</v>
      </c>
      <c r="AA74" s="18">
        <f>Design!$I$24*Z74*Design!$I$23</f>
        <v>2.2290782809113026</v>
      </c>
      <c r="AB74" s="18">
        <v>0</v>
      </c>
      <c r="AC74" s="18">
        <v>0</v>
      </c>
      <c r="AD74" s="18">
        <f>Design!$I$22</f>
        <v>10</v>
      </c>
      <c r="AE74" s="18">
        <f t="shared" si="92"/>
        <v>2.2290782809113026</v>
      </c>
      <c r="AF74" s="18">
        <f t="shared" si="93"/>
        <v>78</v>
      </c>
      <c r="AG74" s="18">
        <f t="shared" si="94"/>
        <v>2.2290782809113026</v>
      </c>
      <c r="AH74" s="18">
        <f t="shared" si="95"/>
        <v>88</v>
      </c>
      <c r="AI74" s="18">
        <v>0</v>
      </c>
      <c r="AJ74" s="18" t="str">
        <f t="shared" si="96"/>
        <v>N/A</v>
      </c>
      <c r="AK74" s="18">
        <f t="shared" si="97"/>
        <v>-0.22290782809113024</v>
      </c>
      <c r="AL74" s="18">
        <f t="shared" si="98"/>
        <v>19.615888872019461</v>
      </c>
      <c r="AM74" s="18">
        <f>(Design!$N$68-AL74)/AK74</f>
        <v>76.78460204197971</v>
      </c>
      <c r="AN74" s="18">
        <v>0</v>
      </c>
      <c r="AO74" s="18">
        <v>0</v>
      </c>
      <c r="AP74" s="18">
        <f t="shared" si="99"/>
        <v>76.78460204197971</v>
      </c>
      <c r="AQ74" s="18">
        <f t="shared" si="100"/>
        <v>78</v>
      </c>
      <c r="AR74" s="18">
        <f>Design!$N$68</f>
        <v>2.5</v>
      </c>
      <c r="AS74" s="18">
        <f t="shared" si="101"/>
        <v>88</v>
      </c>
      <c r="AT74" s="18">
        <v>0</v>
      </c>
      <c r="AU74" s="18">
        <f t="shared" si="102"/>
        <v>6600</v>
      </c>
      <c r="AV74" s="19" t="str">
        <f t="shared" si="103"/>
        <v>N/A</v>
      </c>
      <c r="AW74" s="68">
        <f t="shared" si="104"/>
        <v>78</v>
      </c>
      <c r="AX74" s="18">
        <f>'Ohio Intensities'!K74</f>
        <v>1.505083284453715</v>
      </c>
      <c r="AY74" s="18">
        <f>Design!$I$24*AX74*Design!$I$23</f>
        <v>2.5887432492603915</v>
      </c>
      <c r="AZ74" s="18">
        <v>0</v>
      </c>
      <c r="BA74" s="18">
        <v>0</v>
      </c>
      <c r="BB74" s="18">
        <f>Design!$I$22</f>
        <v>10</v>
      </c>
      <c r="BC74" s="18">
        <f t="shared" si="105"/>
        <v>2.5887432492603915</v>
      </c>
      <c r="BD74" s="18">
        <f t="shared" si="106"/>
        <v>78</v>
      </c>
      <c r="BE74" s="18">
        <f t="shared" si="107"/>
        <v>2.5887432492603915</v>
      </c>
      <c r="BF74" s="18">
        <f t="shared" si="108"/>
        <v>88</v>
      </c>
      <c r="BG74" s="18">
        <v>0</v>
      </c>
      <c r="BH74" s="18" t="str">
        <f t="shared" si="109"/>
        <v>N/A</v>
      </c>
      <c r="BI74" s="18">
        <f t="shared" si="110"/>
        <v>-0.25887432492603912</v>
      </c>
      <c r="BJ74" s="18">
        <f t="shared" si="111"/>
        <v>22.780940593491444</v>
      </c>
      <c r="BK74" s="18">
        <f>(Design!$N$69-BJ74)/BI74</f>
        <v>76.990796979135524</v>
      </c>
      <c r="BL74" s="18">
        <v>0</v>
      </c>
      <c r="BM74" s="18">
        <v>0</v>
      </c>
      <c r="BN74" s="18">
        <f t="shared" si="112"/>
        <v>76.990796979135524</v>
      </c>
      <c r="BO74" s="18">
        <f t="shared" si="113"/>
        <v>78</v>
      </c>
      <c r="BP74" s="18">
        <f>Design!$N$69</f>
        <v>2.85</v>
      </c>
      <c r="BQ74" s="18">
        <f t="shared" si="114"/>
        <v>88</v>
      </c>
      <c r="BR74" s="18">
        <v>0</v>
      </c>
      <c r="BS74" s="18">
        <f t="shared" si="115"/>
        <v>7524</v>
      </c>
      <c r="BT74" s="19" t="str">
        <f t="shared" si="116"/>
        <v>N/A</v>
      </c>
      <c r="BU74" s="68">
        <f t="shared" si="117"/>
        <v>78</v>
      </c>
      <c r="BV74" s="18">
        <f>'Ohio Intensities'!O74</f>
        <v>1.7865700136769891</v>
      </c>
      <c r="BW74" s="18">
        <f>Design!$I$24*BV74*Design!$I$23</f>
        <v>3.0729004235244233</v>
      </c>
      <c r="BX74" s="18">
        <v>0</v>
      </c>
      <c r="BY74" s="18">
        <v>0</v>
      </c>
      <c r="BZ74" s="18">
        <f>Design!$I$22</f>
        <v>10</v>
      </c>
      <c r="CA74" s="18">
        <f t="shared" si="118"/>
        <v>3.0729004235244233</v>
      </c>
      <c r="CB74" s="18">
        <f t="shared" si="119"/>
        <v>78</v>
      </c>
      <c r="CC74" s="18">
        <f t="shared" si="120"/>
        <v>3.0729004235244233</v>
      </c>
      <c r="CD74" s="18">
        <f t="shared" si="121"/>
        <v>88</v>
      </c>
      <c r="CE74" s="18">
        <v>0</v>
      </c>
      <c r="CF74" s="18">
        <f t="shared" si="122"/>
        <v>14381.173982094302</v>
      </c>
      <c r="CG74" s="18">
        <f t="shared" si="123"/>
        <v>-0.30729004235244234</v>
      </c>
      <c r="CH74" s="18">
        <f t="shared" si="124"/>
        <v>27.041523727014926</v>
      </c>
      <c r="CI74" s="18">
        <f>(Design!$N$70-CH74)/CG74</f>
        <v>78.725374704035374</v>
      </c>
      <c r="CJ74" s="18">
        <v>0</v>
      </c>
      <c r="CK74" s="18">
        <v>0</v>
      </c>
      <c r="CL74" s="18">
        <f t="shared" si="125"/>
        <v>78.725374704035374</v>
      </c>
      <c r="CM74" s="18">
        <f t="shared" si="126"/>
        <v>78.725374704035374</v>
      </c>
      <c r="CN74" s="18">
        <f>Design!$N$70</f>
        <v>2.85</v>
      </c>
      <c r="CO74" s="18">
        <f t="shared" si="127"/>
        <v>88</v>
      </c>
      <c r="CP74" s="18">
        <v>0</v>
      </c>
      <c r="CQ74" s="18">
        <f t="shared" si="128"/>
        <v>7524</v>
      </c>
      <c r="CR74" s="19">
        <f t="shared" si="129"/>
        <v>6857.1739820943021</v>
      </c>
      <c r="CS74" s="68">
        <f t="shared" si="130"/>
        <v>78</v>
      </c>
      <c r="CT74" s="18">
        <f>'Ohio Intensities'!S74</f>
        <v>1.9879336144950617</v>
      </c>
      <c r="CU74" s="18">
        <f>Design!$I$24*CT74*Design!$I$23</f>
        <v>3.4192458169315083</v>
      </c>
      <c r="CV74" s="18">
        <v>0</v>
      </c>
      <c r="CW74" s="18">
        <v>0</v>
      </c>
      <c r="CX74" s="18">
        <f>Design!$I$22</f>
        <v>10</v>
      </c>
      <c r="CY74" s="18">
        <f t="shared" si="131"/>
        <v>3.4192458169315083</v>
      </c>
      <c r="CZ74" s="18">
        <f t="shared" si="132"/>
        <v>78</v>
      </c>
      <c r="DA74" s="18">
        <f t="shared" si="133"/>
        <v>3.4192458169315083</v>
      </c>
      <c r="DB74" s="18">
        <f t="shared" si="134"/>
        <v>88</v>
      </c>
      <c r="DC74" s="18">
        <v>0</v>
      </c>
      <c r="DD74" s="18">
        <f t="shared" si="135"/>
        <v>16002.07042323946</v>
      </c>
      <c r="DE74" s="18">
        <f t="shared" si="136"/>
        <v>-0.34192458169315082</v>
      </c>
      <c r="DF74" s="18">
        <f t="shared" si="137"/>
        <v>30.089363188997272</v>
      </c>
      <c r="DG74" s="18">
        <f>(Design!$N$71-DF74)/DE74</f>
        <v>79.664828583287871</v>
      </c>
      <c r="DH74" s="18">
        <v>0</v>
      </c>
      <c r="DI74" s="18">
        <v>0</v>
      </c>
      <c r="DJ74" s="18">
        <f t="shared" si="138"/>
        <v>79.664828583287871</v>
      </c>
      <c r="DK74" s="18">
        <f t="shared" si="139"/>
        <v>79.664828583287871</v>
      </c>
      <c r="DL74" s="18">
        <f>Design!$N$71</f>
        <v>2.85</v>
      </c>
      <c r="DM74" s="18">
        <f t="shared" si="140"/>
        <v>88</v>
      </c>
      <c r="DN74" s="18">
        <v>0</v>
      </c>
      <c r="DO74" s="18">
        <f t="shared" si="141"/>
        <v>7524</v>
      </c>
      <c r="DP74" s="19">
        <f t="shared" si="142"/>
        <v>8478.0704232394601</v>
      </c>
      <c r="DQ74" s="68">
        <f t="shared" si="143"/>
        <v>78</v>
      </c>
      <c r="DR74" s="18">
        <f>'Ohio Intensities'!W74</f>
        <v>2.2372334440655073</v>
      </c>
      <c r="DS74" s="18">
        <f>Design!$I$24*DR74*Design!$I$23</f>
        <v>3.8480415237926748</v>
      </c>
      <c r="DT74" s="18">
        <v>0</v>
      </c>
      <c r="DU74" s="18">
        <v>0</v>
      </c>
      <c r="DV74" s="18">
        <f>Design!$I$22</f>
        <v>10</v>
      </c>
      <c r="DW74" s="18">
        <f t="shared" si="144"/>
        <v>3.8480415237926748</v>
      </c>
      <c r="DX74" s="18">
        <f t="shared" si="145"/>
        <v>78</v>
      </c>
      <c r="DY74" s="18">
        <f t="shared" si="146"/>
        <v>3.8480415237926748</v>
      </c>
      <c r="DZ74" s="18">
        <f t="shared" si="147"/>
        <v>88</v>
      </c>
      <c r="EA74" s="18">
        <v>0</v>
      </c>
      <c r="EB74" s="18">
        <f t="shared" si="148"/>
        <v>18008.834331349721</v>
      </c>
      <c r="EC74" s="18">
        <f t="shared" si="149"/>
        <v>-0.38480415237926746</v>
      </c>
      <c r="ED74" s="18">
        <f t="shared" si="150"/>
        <v>33.862765409375534</v>
      </c>
      <c r="EE74" s="18">
        <f>(Design!$N$72-ED74)/EC74</f>
        <v>80.593635015687127</v>
      </c>
      <c r="EF74" s="18">
        <v>0</v>
      </c>
      <c r="EG74" s="18">
        <v>0</v>
      </c>
      <c r="EH74" s="18">
        <f t="shared" si="151"/>
        <v>80.593635015687127</v>
      </c>
      <c r="EI74" s="18">
        <f t="shared" si="152"/>
        <v>80.593635015687127</v>
      </c>
      <c r="EJ74" s="18">
        <f>Design!$N$72</f>
        <v>2.85</v>
      </c>
      <c r="EK74" s="18">
        <f t="shared" si="153"/>
        <v>88</v>
      </c>
      <c r="EL74" s="18">
        <v>0</v>
      </c>
      <c r="EM74" s="18">
        <f t="shared" si="154"/>
        <v>7524</v>
      </c>
      <c r="EN74" s="19">
        <f t="shared" si="155"/>
        <v>10484.834331349721</v>
      </c>
      <c r="EO74" s="19">
        <f t="shared" si="156"/>
        <v>78</v>
      </c>
    </row>
    <row r="75" spans="1:145" x14ac:dyDescent="0.25">
      <c r="A75" s="68">
        <f t="shared" si="157"/>
        <v>79</v>
      </c>
      <c r="B75" s="18">
        <f>'Ohio Intensities'!C75</f>
        <v>1.0252103563643873</v>
      </c>
      <c r="C75" s="18">
        <f>Design!$I$24*B75*Design!$I$23</f>
        <v>1.7633618129467472</v>
      </c>
      <c r="D75" s="18">
        <v>0</v>
      </c>
      <c r="E75" s="18">
        <v>0</v>
      </c>
      <c r="F75" s="18">
        <f>Design!$I$22</f>
        <v>10</v>
      </c>
      <c r="G75" s="18">
        <f t="shared" si="79"/>
        <v>1.7633618129467472</v>
      </c>
      <c r="H75" s="18">
        <f t="shared" si="80"/>
        <v>79</v>
      </c>
      <c r="I75" s="18">
        <f t="shared" si="81"/>
        <v>1.7633618129467472</v>
      </c>
      <c r="J75" s="18">
        <f t="shared" si="82"/>
        <v>89</v>
      </c>
      <c r="K75" s="18">
        <v>0</v>
      </c>
      <c r="L75" s="18" t="str">
        <f t="shared" si="83"/>
        <v>N/A</v>
      </c>
      <c r="M75" s="18">
        <f t="shared" si="84"/>
        <v>-0.17633618129467471</v>
      </c>
      <c r="N75" s="18">
        <f t="shared" si="85"/>
        <v>15.693920135226049</v>
      </c>
      <c r="O75" s="18">
        <f>(Design!$N$67-N75)/M75</f>
        <v>77.374478879213953</v>
      </c>
      <c r="P75" s="18">
        <v>0</v>
      </c>
      <c r="Q75" s="18">
        <v>0</v>
      </c>
      <c r="R75" s="18">
        <f t="shared" si="86"/>
        <v>77.374478879213953</v>
      </c>
      <c r="S75" s="18">
        <f t="shared" si="87"/>
        <v>79</v>
      </c>
      <c r="T75" s="18">
        <f>Design!$N$67</f>
        <v>2.0499999999999998</v>
      </c>
      <c r="U75" s="18">
        <f t="shared" si="88"/>
        <v>89</v>
      </c>
      <c r="V75" s="18">
        <v>0</v>
      </c>
      <c r="W75" s="18">
        <f t="shared" si="89"/>
        <v>5473.5</v>
      </c>
      <c r="X75" s="19" t="str">
        <f t="shared" si="90"/>
        <v>N/A</v>
      </c>
      <c r="Y75" s="68">
        <f t="shared" si="91"/>
        <v>79</v>
      </c>
      <c r="Z75" s="18">
        <f>'Ohio Intensities'!G75</f>
        <v>1.2835418557019782</v>
      </c>
      <c r="AA75" s="18">
        <f>Design!$I$24*Z75*Design!$I$23</f>
        <v>2.2076919918074038</v>
      </c>
      <c r="AB75" s="18">
        <v>0</v>
      </c>
      <c r="AC75" s="18">
        <v>0</v>
      </c>
      <c r="AD75" s="18">
        <f>Design!$I$22</f>
        <v>10</v>
      </c>
      <c r="AE75" s="18">
        <f t="shared" si="92"/>
        <v>2.2076919918074038</v>
      </c>
      <c r="AF75" s="18">
        <f t="shared" si="93"/>
        <v>79</v>
      </c>
      <c r="AG75" s="18">
        <f t="shared" si="94"/>
        <v>2.2076919918074038</v>
      </c>
      <c r="AH75" s="18">
        <f t="shared" si="95"/>
        <v>89</v>
      </c>
      <c r="AI75" s="18">
        <v>0</v>
      </c>
      <c r="AJ75" s="18" t="str">
        <f t="shared" si="96"/>
        <v>N/A</v>
      </c>
      <c r="AK75" s="18">
        <f t="shared" si="97"/>
        <v>-0.22076919918074039</v>
      </c>
      <c r="AL75" s="18">
        <f t="shared" si="98"/>
        <v>19.648458727085895</v>
      </c>
      <c r="AM75" s="18">
        <f>(Design!$N$68-AL75)/AK75</f>
        <v>77.675956567866663</v>
      </c>
      <c r="AN75" s="18">
        <v>0</v>
      </c>
      <c r="AO75" s="18">
        <v>0</v>
      </c>
      <c r="AP75" s="18">
        <f t="shared" si="99"/>
        <v>77.675956567866663</v>
      </c>
      <c r="AQ75" s="18">
        <f t="shared" si="100"/>
        <v>79</v>
      </c>
      <c r="AR75" s="18">
        <f>Design!$N$68</f>
        <v>2.5</v>
      </c>
      <c r="AS75" s="18">
        <f t="shared" si="101"/>
        <v>89</v>
      </c>
      <c r="AT75" s="18">
        <v>0</v>
      </c>
      <c r="AU75" s="18">
        <f t="shared" si="102"/>
        <v>6675</v>
      </c>
      <c r="AV75" s="19" t="str">
        <f t="shared" si="103"/>
        <v>N/A</v>
      </c>
      <c r="AW75" s="68">
        <f t="shared" si="104"/>
        <v>79</v>
      </c>
      <c r="AX75" s="18">
        <f>'Ohio Intensities'!K75</f>
        <v>1.4907990129791899</v>
      </c>
      <c r="AY75" s="18">
        <f>Design!$I$24*AX75*Design!$I$23</f>
        <v>2.5641743023242083</v>
      </c>
      <c r="AZ75" s="18">
        <v>0</v>
      </c>
      <c r="BA75" s="18">
        <v>0</v>
      </c>
      <c r="BB75" s="18">
        <f>Design!$I$22</f>
        <v>10</v>
      </c>
      <c r="BC75" s="18">
        <f t="shared" si="105"/>
        <v>2.5641743023242083</v>
      </c>
      <c r="BD75" s="18">
        <f t="shared" si="106"/>
        <v>79</v>
      </c>
      <c r="BE75" s="18">
        <f t="shared" si="107"/>
        <v>2.5641743023242083</v>
      </c>
      <c r="BF75" s="18">
        <f t="shared" si="108"/>
        <v>89</v>
      </c>
      <c r="BG75" s="18">
        <v>0</v>
      </c>
      <c r="BH75" s="18" t="str">
        <f t="shared" si="109"/>
        <v>N/A</v>
      </c>
      <c r="BI75" s="18">
        <f t="shared" si="110"/>
        <v>-0.25641743023242081</v>
      </c>
      <c r="BJ75" s="18">
        <f t="shared" si="111"/>
        <v>22.821151290685453</v>
      </c>
      <c r="BK75" s="18">
        <f>(Design!$N$69-BJ75)/BI75</f>
        <v>77.885310965729929</v>
      </c>
      <c r="BL75" s="18">
        <v>0</v>
      </c>
      <c r="BM75" s="18">
        <v>0</v>
      </c>
      <c r="BN75" s="18">
        <f t="shared" si="112"/>
        <v>77.885310965729929</v>
      </c>
      <c r="BO75" s="18">
        <f t="shared" si="113"/>
        <v>79</v>
      </c>
      <c r="BP75" s="18">
        <f>Design!$N$69</f>
        <v>2.85</v>
      </c>
      <c r="BQ75" s="18">
        <f t="shared" si="114"/>
        <v>89</v>
      </c>
      <c r="BR75" s="18">
        <v>0</v>
      </c>
      <c r="BS75" s="18">
        <f t="shared" si="115"/>
        <v>7609.5</v>
      </c>
      <c r="BT75" s="19" t="str">
        <f t="shared" si="116"/>
        <v>N/A</v>
      </c>
      <c r="BU75" s="68">
        <f t="shared" si="117"/>
        <v>79</v>
      </c>
      <c r="BV75" s="18">
        <f>'Ohio Intensities'!O75</f>
        <v>1.7702009559660901</v>
      </c>
      <c r="BW75" s="18">
        <f>Design!$I$24*BV75*Design!$I$23</f>
        <v>3.0447456442616767</v>
      </c>
      <c r="BX75" s="18">
        <v>0</v>
      </c>
      <c r="BY75" s="18">
        <v>0</v>
      </c>
      <c r="BZ75" s="18">
        <f>Design!$I$22</f>
        <v>10</v>
      </c>
      <c r="CA75" s="18">
        <f t="shared" si="118"/>
        <v>3.0447456442616767</v>
      </c>
      <c r="CB75" s="18">
        <f t="shared" si="119"/>
        <v>79</v>
      </c>
      <c r="CC75" s="18">
        <f t="shared" si="120"/>
        <v>3.0447456442616767</v>
      </c>
      <c r="CD75" s="18">
        <f t="shared" si="121"/>
        <v>89</v>
      </c>
      <c r="CE75" s="18">
        <v>0</v>
      </c>
      <c r="CF75" s="18">
        <f t="shared" si="122"/>
        <v>14432.094353800348</v>
      </c>
      <c r="CG75" s="18">
        <f t="shared" si="123"/>
        <v>-0.30447456442616766</v>
      </c>
      <c r="CH75" s="18">
        <f t="shared" si="124"/>
        <v>27.098236233928922</v>
      </c>
      <c r="CI75" s="18">
        <f>(Design!$N$70-CH75)/CG75</f>
        <v>79.639612194301705</v>
      </c>
      <c r="CJ75" s="18">
        <v>0</v>
      </c>
      <c r="CK75" s="18">
        <v>0</v>
      </c>
      <c r="CL75" s="18">
        <f t="shared" si="125"/>
        <v>79.639612194301705</v>
      </c>
      <c r="CM75" s="18">
        <f t="shared" si="126"/>
        <v>79.639612194301705</v>
      </c>
      <c r="CN75" s="18">
        <f>Design!$N$70</f>
        <v>2.85</v>
      </c>
      <c r="CO75" s="18">
        <f t="shared" si="127"/>
        <v>89</v>
      </c>
      <c r="CP75" s="18">
        <v>0</v>
      </c>
      <c r="CQ75" s="18">
        <f t="shared" si="128"/>
        <v>7609.5</v>
      </c>
      <c r="CR75" s="19">
        <f t="shared" si="129"/>
        <v>6822.5943538003485</v>
      </c>
      <c r="CS75" s="68">
        <f t="shared" si="130"/>
        <v>79</v>
      </c>
      <c r="CT75" s="18">
        <f>'Ohio Intensities'!S75</f>
        <v>1.9704673771832766</v>
      </c>
      <c r="CU75" s="18">
        <f>Design!$I$24*CT75*Design!$I$23</f>
        <v>3.389203888755238</v>
      </c>
      <c r="CV75" s="18">
        <v>0</v>
      </c>
      <c r="CW75" s="18">
        <v>0</v>
      </c>
      <c r="CX75" s="18">
        <f>Design!$I$22</f>
        <v>10</v>
      </c>
      <c r="CY75" s="18">
        <f t="shared" si="131"/>
        <v>3.389203888755238</v>
      </c>
      <c r="CZ75" s="18">
        <f t="shared" si="132"/>
        <v>79</v>
      </c>
      <c r="DA75" s="18">
        <f t="shared" si="133"/>
        <v>3.389203888755238</v>
      </c>
      <c r="DB75" s="18">
        <f t="shared" si="134"/>
        <v>89</v>
      </c>
      <c r="DC75" s="18">
        <v>0</v>
      </c>
      <c r="DD75" s="18">
        <f t="shared" si="135"/>
        <v>16064.826432699827</v>
      </c>
      <c r="DE75" s="18">
        <f t="shared" si="136"/>
        <v>-0.33892038887552378</v>
      </c>
      <c r="DF75" s="18">
        <f t="shared" si="137"/>
        <v>30.163914609921616</v>
      </c>
      <c r="DG75" s="18">
        <f>(Design!$N$71-DF75)/DE75</f>
        <v>80.590945562597213</v>
      </c>
      <c r="DH75" s="18">
        <v>0</v>
      </c>
      <c r="DI75" s="18">
        <v>0</v>
      </c>
      <c r="DJ75" s="18">
        <f t="shared" si="138"/>
        <v>80.590945562597213</v>
      </c>
      <c r="DK75" s="18">
        <f t="shared" si="139"/>
        <v>80.590945562597213</v>
      </c>
      <c r="DL75" s="18">
        <f>Design!$N$71</f>
        <v>2.85</v>
      </c>
      <c r="DM75" s="18">
        <f t="shared" si="140"/>
        <v>89</v>
      </c>
      <c r="DN75" s="18">
        <v>0</v>
      </c>
      <c r="DO75" s="18">
        <f t="shared" si="141"/>
        <v>7609.5</v>
      </c>
      <c r="DP75" s="19">
        <f t="shared" si="142"/>
        <v>8455.3264326998269</v>
      </c>
      <c r="DQ75" s="68">
        <f t="shared" si="143"/>
        <v>79</v>
      </c>
      <c r="DR75" s="18">
        <f>'Ohio Intensities'!W75</f>
        <v>2.2176658078210174</v>
      </c>
      <c r="DS75" s="18">
        <f>Design!$I$24*DR75*Design!$I$23</f>
        <v>3.8143851894521523</v>
      </c>
      <c r="DT75" s="18">
        <v>0</v>
      </c>
      <c r="DU75" s="18">
        <v>0</v>
      </c>
      <c r="DV75" s="18">
        <f>Design!$I$22</f>
        <v>10</v>
      </c>
      <c r="DW75" s="18">
        <f t="shared" si="144"/>
        <v>3.8143851894521523</v>
      </c>
      <c r="DX75" s="18">
        <f t="shared" si="145"/>
        <v>79</v>
      </c>
      <c r="DY75" s="18">
        <f t="shared" si="146"/>
        <v>3.8143851894521523</v>
      </c>
      <c r="DZ75" s="18">
        <f t="shared" si="147"/>
        <v>89</v>
      </c>
      <c r="EA75" s="18">
        <v>0</v>
      </c>
      <c r="EB75" s="18">
        <f t="shared" si="148"/>
        <v>18080.1857980032</v>
      </c>
      <c r="EC75" s="18">
        <f t="shared" si="149"/>
        <v>-0.38143851894521524</v>
      </c>
      <c r="ED75" s="18">
        <f t="shared" si="150"/>
        <v>33.948028186124155</v>
      </c>
      <c r="EE75" s="18">
        <f>(Design!$N$72-ED75)/EC75</f>
        <v>81.528284747222031</v>
      </c>
      <c r="EF75" s="18">
        <v>0</v>
      </c>
      <c r="EG75" s="18">
        <v>0</v>
      </c>
      <c r="EH75" s="18">
        <f t="shared" si="151"/>
        <v>81.528284747222031</v>
      </c>
      <c r="EI75" s="18">
        <f t="shared" si="152"/>
        <v>81.528284747222031</v>
      </c>
      <c r="EJ75" s="18">
        <f>Design!$N$72</f>
        <v>2.85</v>
      </c>
      <c r="EK75" s="18">
        <f t="shared" si="153"/>
        <v>89</v>
      </c>
      <c r="EL75" s="18">
        <v>0</v>
      </c>
      <c r="EM75" s="18">
        <f t="shared" si="154"/>
        <v>7609.5</v>
      </c>
      <c r="EN75" s="19">
        <f t="shared" si="155"/>
        <v>10470.6857980032</v>
      </c>
      <c r="EO75" s="19">
        <f t="shared" si="156"/>
        <v>79</v>
      </c>
    </row>
    <row r="76" spans="1:145" x14ac:dyDescent="0.25">
      <c r="A76" s="68">
        <f t="shared" si="157"/>
        <v>80</v>
      </c>
      <c r="B76" s="18">
        <f>'Ohio Intensities'!C76</f>
        <v>1.015307476663873</v>
      </c>
      <c r="C76" s="18">
        <f>Design!$I$24*B76*Design!$I$23</f>
        <v>1.7463288598618627</v>
      </c>
      <c r="D76" s="18">
        <v>0</v>
      </c>
      <c r="E76" s="18">
        <v>0</v>
      </c>
      <c r="F76" s="18">
        <f>Design!$I$22</f>
        <v>10</v>
      </c>
      <c r="G76" s="18">
        <f t="shared" si="79"/>
        <v>1.7463288598618627</v>
      </c>
      <c r="H76" s="18">
        <f t="shared" si="80"/>
        <v>80</v>
      </c>
      <c r="I76" s="18">
        <f t="shared" si="81"/>
        <v>1.7463288598618627</v>
      </c>
      <c r="J76" s="18">
        <f t="shared" si="82"/>
        <v>90</v>
      </c>
      <c r="K76" s="18">
        <v>0</v>
      </c>
      <c r="L76" s="18" t="str">
        <f t="shared" si="83"/>
        <v>N/A</v>
      </c>
      <c r="M76" s="18">
        <f t="shared" si="84"/>
        <v>-0.17463288598618626</v>
      </c>
      <c r="N76" s="18">
        <f t="shared" si="85"/>
        <v>15.716959738756763</v>
      </c>
      <c r="O76" s="18">
        <f>(Design!$N$67-N76)/M76</f>
        <v>78.261088463245358</v>
      </c>
      <c r="P76" s="18">
        <v>0</v>
      </c>
      <c r="Q76" s="18">
        <v>0</v>
      </c>
      <c r="R76" s="18">
        <f t="shared" si="86"/>
        <v>78.261088463245358</v>
      </c>
      <c r="S76" s="18">
        <f t="shared" si="87"/>
        <v>80</v>
      </c>
      <c r="T76" s="18">
        <f>Design!$N$67</f>
        <v>2.0499999999999998</v>
      </c>
      <c r="U76" s="18">
        <f t="shared" si="88"/>
        <v>90</v>
      </c>
      <c r="V76" s="18">
        <v>0</v>
      </c>
      <c r="W76" s="18">
        <f t="shared" si="89"/>
        <v>5535</v>
      </c>
      <c r="X76" s="19" t="str">
        <f t="shared" si="90"/>
        <v>N/A</v>
      </c>
      <c r="Y76" s="68">
        <f t="shared" si="91"/>
        <v>80</v>
      </c>
      <c r="Z76" s="18">
        <f>'Ohio Intensities'!G76</f>
        <v>1.2713634407321248</v>
      </c>
      <c r="AA76" s="18">
        <f>Design!$I$24*Z76*Design!$I$23</f>
        <v>2.1867451180592559</v>
      </c>
      <c r="AB76" s="18">
        <v>0</v>
      </c>
      <c r="AC76" s="18">
        <v>0</v>
      </c>
      <c r="AD76" s="18">
        <f>Design!$I$22</f>
        <v>10</v>
      </c>
      <c r="AE76" s="18">
        <f t="shared" si="92"/>
        <v>2.1867451180592559</v>
      </c>
      <c r="AF76" s="18">
        <f t="shared" si="93"/>
        <v>80</v>
      </c>
      <c r="AG76" s="18">
        <f t="shared" si="94"/>
        <v>2.1867451180592559</v>
      </c>
      <c r="AH76" s="18">
        <f t="shared" si="95"/>
        <v>90</v>
      </c>
      <c r="AI76" s="18">
        <v>0</v>
      </c>
      <c r="AJ76" s="18" t="str">
        <f t="shared" si="96"/>
        <v>N/A</v>
      </c>
      <c r="AK76" s="18">
        <f t="shared" si="97"/>
        <v>-0.21867451180592559</v>
      </c>
      <c r="AL76" s="18">
        <f t="shared" si="98"/>
        <v>19.680706062533304</v>
      </c>
      <c r="AM76" s="18">
        <f>(Design!$N$68-AL76)/AK76</f>
        <v>78.567483336975471</v>
      </c>
      <c r="AN76" s="18">
        <v>0</v>
      </c>
      <c r="AO76" s="18">
        <v>0</v>
      </c>
      <c r="AP76" s="18">
        <f t="shared" si="99"/>
        <v>78.567483336975471</v>
      </c>
      <c r="AQ76" s="18">
        <f t="shared" si="100"/>
        <v>80</v>
      </c>
      <c r="AR76" s="18">
        <f>Design!$N$68</f>
        <v>2.5</v>
      </c>
      <c r="AS76" s="18">
        <f t="shared" si="101"/>
        <v>90</v>
      </c>
      <c r="AT76" s="18">
        <v>0</v>
      </c>
      <c r="AU76" s="18">
        <f t="shared" si="102"/>
        <v>6750</v>
      </c>
      <c r="AV76" s="19" t="str">
        <f t="shared" si="103"/>
        <v>N/A</v>
      </c>
      <c r="AW76" s="68">
        <f t="shared" si="104"/>
        <v>80</v>
      </c>
      <c r="AX76" s="18">
        <f>'Ohio Intensities'!K76</f>
        <v>1.4768042146638733</v>
      </c>
      <c r="AY76" s="18">
        <f>Design!$I$24*AX76*Design!$I$23</f>
        <v>2.5401032492218638</v>
      </c>
      <c r="AZ76" s="18">
        <v>0</v>
      </c>
      <c r="BA76" s="18">
        <v>0</v>
      </c>
      <c r="BB76" s="18">
        <f>Design!$I$22</f>
        <v>10</v>
      </c>
      <c r="BC76" s="18">
        <f t="shared" si="105"/>
        <v>2.5401032492218638</v>
      </c>
      <c r="BD76" s="18">
        <f t="shared" si="106"/>
        <v>80</v>
      </c>
      <c r="BE76" s="18">
        <f t="shared" si="107"/>
        <v>2.5401032492218638</v>
      </c>
      <c r="BF76" s="18">
        <f t="shared" si="108"/>
        <v>90</v>
      </c>
      <c r="BG76" s="18">
        <v>0</v>
      </c>
      <c r="BH76" s="18" t="str">
        <f t="shared" si="109"/>
        <v>N/A</v>
      </c>
      <c r="BI76" s="18">
        <f t="shared" si="110"/>
        <v>-0.25401032492218639</v>
      </c>
      <c r="BJ76" s="18">
        <f t="shared" si="111"/>
        <v>22.860929242996775</v>
      </c>
      <c r="BK76" s="18">
        <f>(Design!$N$69-BJ76)/BI76</f>
        <v>78.779983644865339</v>
      </c>
      <c r="BL76" s="18">
        <v>0</v>
      </c>
      <c r="BM76" s="18">
        <v>0</v>
      </c>
      <c r="BN76" s="18">
        <f t="shared" si="112"/>
        <v>78.779983644865339</v>
      </c>
      <c r="BO76" s="18">
        <f t="shared" si="113"/>
        <v>80</v>
      </c>
      <c r="BP76" s="18">
        <f>Design!$N$69</f>
        <v>2.85</v>
      </c>
      <c r="BQ76" s="18">
        <f t="shared" si="114"/>
        <v>90</v>
      </c>
      <c r="BR76" s="18">
        <v>0</v>
      </c>
      <c r="BS76" s="18">
        <f t="shared" si="115"/>
        <v>7695</v>
      </c>
      <c r="BT76" s="19" t="str">
        <f t="shared" si="116"/>
        <v>N/A</v>
      </c>
      <c r="BU76" s="68">
        <f t="shared" si="117"/>
        <v>80</v>
      </c>
      <c r="BV76" s="18">
        <f>'Ohio Intensities'!O76</f>
        <v>1.7541583317488239</v>
      </c>
      <c r="BW76" s="18">
        <f>Design!$I$24*BV76*Design!$I$23</f>
        <v>3.017152330607979</v>
      </c>
      <c r="BX76" s="18">
        <v>0</v>
      </c>
      <c r="BY76" s="18">
        <v>0</v>
      </c>
      <c r="BZ76" s="18">
        <f>Design!$I$22</f>
        <v>10</v>
      </c>
      <c r="CA76" s="18">
        <f t="shared" si="118"/>
        <v>3.017152330607979</v>
      </c>
      <c r="CB76" s="18">
        <f t="shared" si="119"/>
        <v>80</v>
      </c>
      <c r="CC76" s="18">
        <f t="shared" si="120"/>
        <v>3.017152330607979</v>
      </c>
      <c r="CD76" s="18">
        <f t="shared" si="121"/>
        <v>90</v>
      </c>
      <c r="CE76" s="18">
        <v>0</v>
      </c>
      <c r="CF76" s="18">
        <f t="shared" si="122"/>
        <v>14482.3311869183</v>
      </c>
      <c r="CG76" s="18">
        <f t="shared" si="123"/>
        <v>-0.30171523306079789</v>
      </c>
      <c r="CH76" s="18">
        <f t="shared" si="124"/>
        <v>27.15437097547181</v>
      </c>
      <c r="CI76" s="18">
        <f>(Design!$N$70-CH76)/CG76</f>
        <v>80.554006932007624</v>
      </c>
      <c r="CJ76" s="18">
        <v>0</v>
      </c>
      <c r="CK76" s="18">
        <v>0</v>
      </c>
      <c r="CL76" s="18">
        <f t="shared" si="125"/>
        <v>80.554006932007624</v>
      </c>
      <c r="CM76" s="18">
        <f t="shared" si="126"/>
        <v>80.554006932007624</v>
      </c>
      <c r="CN76" s="18">
        <f>Design!$N$70</f>
        <v>2.85</v>
      </c>
      <c r="CO76" s="18">
        <f t="shared" si="127"/>
        <v>90</v>
      </c>
      <c r="CP76" s="18">
        <v>0</v>
      </c>
      <c r="CQ76" s="18">
        <f t="shared" si="128"/>
        <v>7695</v>
      </c>
      <c r="CR76" s="19">
        <f t="shared" si="129"/>
        <v>6787.3311869182999</v>
      </c>
      <c r="CS76" s="68">
        <f t="shared" si="130"/>
        <v>80</v>
      </c>
      <c r="CT76" s="18">
        <f>'Ohio Intensities'!S76</f>
        <v>1.9533472005342467</v>
      </c>
      <c r="CU76" s="18">
        <f>Design!$I$24*CT76*Design!$I$23</f>
        <v>3.3597571849189065</v>
      </c>
      <c r="CV76" s="18">
        <v>0</v>
      </c>
      <c r="CW76" s="18">
        <v>0</v>
      </c>
      <c r="CX76" s="18">
        <f>Design!$I$22</f>
        <v>10</v>
      </c>
      <c r="CY76" s="18">
        <f t="shared" si="131"/>
        <v>3.3597571849189065</v>
      </c>
      <c r="CZ76" s="18">
        <f t="shared" si="132"/>
        <v>80</v>
      </c>
      <c r="DA76" s="18">
        <f t="shared" si="133"/>
        <v>3.3597571849189065</v>
      </c>
      <c r="DB76" s="18">
        <f t="shared" si="134"/>
        <v>90</v>
      </c>
      <c r="DC76" s="18">
        <v>0</v>
      </c>
      <c r="DD76" s="18">
        <f t="shared" si="135"/>
        <v>16126.834487610751</v>
      </c>
      <c r="DE76" s="18">
        <f t="shared" si="136"/>
        <v>-0.33597571849189067</v>
      </c>
      <c r="DF76" s="18">
        <f t="shared" si="137"/>
        <v>30.237814664270161</v>
      </c>
      <c r="DG76" s="18">
        <f>(Design!$N$71-DF76)/DE76</f>
        <v>81.517244124685789</v>
      </c>
      <c r="DH76" s="18">
        <v>0</v>
      </c>
      <c r="DI76" s="18">
        <v>0</v>
      </c>
      <c r="DJ76" s="18">
        <f t="shared" si="138"/>
        <v>81.517244124685789</v>
      </c>
      <c r="DK76" s="18">
        <f t="shared" si="139"/>
        <v>81.517244124685789</v>
      </c>
      <c r="DL76" s="18">
        <f>Design!$N$71</f>
        <v>2.85</v>
      </c>
      <c r="DM76" s="18">
        <f t="shared" si="140"/>
        <v>90</v>
      </c>
      <c r="DN76" s="18">
        <v>0</v>
      </c>
      <c r="DO76" s="18">
        <f t="shared" si="141"/>
        <v>7695</v>
      </c>
      <c r="DP76" s="19">
        <f t="shared" si="142"/>
        <v>8431.8344876107512</v>
      </c>
      <c r="DQ76" s="68">
        <f t="shared" si="143"/>
        <v>80</v>
      </c>
      <c r="DR76" s="18">
        <f>'Ohio Intensities'!W76</f>
        <v>2.1984775403313517</v>
      </c>
      <c r="DS76" s="18">
        <f>Design!$I$24*DR76*Design!$I$23</f>
        <v>3.7813813693699272</v>
      </c>
      <c r="DT76" s="18">
        <v>0</v>
      </c>
      <c r="DU76" s="18">
        <v>0</v>
      </c>
      <c r="DV76" s="18">
        <f>Design!$I$22</f>
        <v>10</v>
      </c>
      <c r="DW76" s="18">
        <f t="shared" si="144"/>
        <v>3.7813813693699272</v>
      </c>
      <c r="DX76" s="18">
        <f t="shared" si="145"/>
        <v>80</v>
      </c>
      <c r="DY76" s="18">
        <f t="shared" si="146"/>
        <v>3.7813813693699272</v>
      </c>
      <c r="DZ76" s="18">
        <f t="shared" si="147"/>
        <v>90</v>
      </c>
      <c r="EA76" s="18">
        <v>0</v>
      </c>
      <c r="EB76" s="18">
        <f t="shared" si="148"/>
        <v>18150.63057297565</v>
      </c>
      <c r="EC76" s="18">
        <f t="shared" si="149"/>
        <v>-0.37813813693699272</v>
      </c>
      <c r="ED76" s="18">
        <f t="shared" si="150"/>
        <v>34.032432324329342</v>
      </c>
      <c r="EE76" s="18">
        <f>(Design!$N$72-ED76)/EC76</f>
        <v>82.463071767672872</v>
      </c>
      <c r="EF76" s="18">
        <v>0</v>
      </c>
      <c r="EG76" s="18">
        <v>0</v>
      </c>
      <c r="EH76" s="18">
        <f t="shared" si="151"/>
        <v>82.463071767672872</v>
      </c>
      <c r="EI76" s="18">
        <f t="shared" si="152"/>
        <v>82.463071767672872</v>
      </c>
      <c r="EJ76" s="18">
        <f>Design!$N$72</f>
        <v>2.85</v>
      </c>
      <c r="EK76" s="18">
        <f t="shared" si="153"/>
        <v>90</v>
      </c>
      <c r="EL76" s="18">
        <v>0</v>
      </c>
      <c r="EM76" s="18">
        <f t="shared" si="154"/>
        <v>7695</v>
      </c>
      <c r="EN76" s="19">
        <f t="shared" si="155"/>
        <v>10455.63057297565</v>
      </c>
      <c r="EO76" s="19">
        <f t="shared" si="156"/>
        <v>80</v>
      </c>
    </row>
    <row r="77" spans="1:145" x14ac:dyDescent="0.25">
      <c r="A77" s="68">
        <f t="shared" si="157"/>
        <v>81</v>
      </c>
      <c r="B77" s="18">
        <f>'Ohio Intensities'!C77</f>
        <v>1.0056093076604595</v>
      </c>
      <c r="C77" s="18">
        <f>Design!$I$24*B77*Design!$I$23</f>
        <v>1.7296480091759914</v>
      </c>
      <c r="D77" s="18">
        <v>0</v>
      </c>
      <c r="E77" s="18">
        <v>0</v>
      </c>
      <c r="F77" s="18">
        <f>Design!$I$22</f>
        <v>10</v>
      </c>
      <c r="G77" s="18">
        <f t="shared" si="79"/>
        <v>1.7296480091759914</v>
      </c>
      <c r="H77" s="18">
        <f t="shared" si="80"/>
        <v>81</v>
      </c>
      <c r="I77" s="18">
        <f t="shared" si="81"/>
        <v>1.7296480091759914</v>
      </c>
      <c r="J77" s="18">
        <f t="shared" si="82"/>
        <v>91</v>
      </c>
      <c r="K77" s="18">
        <v>0</v>
      </c>
      <c r="L77" s="18" t="str">
        <f t="shared" si="83"/>
        <v>N/A</v>
      </c>
      <c r="M77" s="18">
        <f t="shared" si="84"/>
        <v>-0.17296480091759914</v>
      </c>
      <c r="N77" s="18">
        <f t="shared" si="85"/>
        <v>15.739796883501521</v>
      </c>
      <c r="O77" s="18">
        <f>(Design!$N$67-N77)/M77</f>
        <v>79.147877550088211</v>
      </c>
      <c r="P77" s="18">
        <v>0</v>
      </c>
      <c r="Q77" s="18">
        <v>0</v>
      </c>
      <c r="R77" s="18">
        <f t="shared" si="86"/>
        <v>79.147877550088211</v>
      </c>
      <c r="S77" s="18">
        <f t="shared" si="87"/>
        <v>81</v>
      </c>
      <c r="T77" s="18">
        <f>Design!$N$67</f>
        <v>2.0499999999999998</v>
      </c>
      <c r="U77" s="18">
        <f t="shared" si="88"/>
        <v>91</v>
      </c>
      <c r="V77" s="18">
        <v>0</v>
      </c>
      <c r="W77" s="18">
        <f t="shared" si="89"/>
        <v>5596.4999999999991</v>
      </c>
      <c r="X77" s="19" t="str">
        <f t="shared" si="90"/>
        <v>N/A</v>
      </c>
      <c r="Y77" s="68">
        <f t="shared" si="91"/>
        <v>81</v>
      </c>
      <c r="Z77" s="18">
        <f>'Ohio Intensities'!G77</f>
        <v>1.2594325138404907</v>
      </c>
      <c r="AA77" s="18">
        <f>Design!$I$24*Z77*Design!$I$23</f>
        <v>2.1662239238056453</v>
      </c>
      <c r="AB77" s="18">
        <v>0</v>
      </c>
      <c r="AC77" s="18">
        <v>0</v>
      </c>
      <c r="AD77" s="18">
        <f>Design!$I$22</f>
        <v>10</v>
      </c>
      <c r="AE77" s="18">
        <f t="shared" si="92"/>
        <v>2.1662239238056453</v>
      </c>
      <c r="AF77" s="18">
        <f t="shared" si="93"/>
        <v>81</v>
      </c>
      <c r="AG77" s="18">
        <f t="shared" si="94"/>
        <v>2.1662239238056453</v>
      </c>
      <c r="AH77" s="18">
        <f t="shared" si="95"/>
        <v>91</v>
      </c>
      <c r="AI77" s="18">
        <v>0</v>
      </c>
      <c r="AJ77" s="18" t="str">
        <f t="shared" si="96"/>
        <v>N/A</v>
      </c>
      <c r="AK77" s="18">
        <f t="shared" si="97"/>
        <v>-0.21662239238056452</v>
      </c>
      <c r="AL77" s="18">
        <f t="shared" si="98"/>
        <v>19.712637706631373</v>
      </c>
      <c r="AM77" s="18">
        <f>(Design!$N$68-AL77)/AK77</f>
        <v>79.459180177421487</v>
      </c>
      <c r="AN77" s="18">
        <v>0</v>
      </c>
      <c r="AO77" s="18">
        <v>0</v>
      </c>
      <c r="AP77" s="18">
        <f t="shared" si="99"/>
        <v>79.459180177421487</v>
      </c>
      <c r="AQ77" s="18">
        <f t="shared" si="100"/>
        <v>81</v>
      </c>
      <c r="AR77" s="18">
        <f>Design!$N$68</f>
        <v>2.5</v>
      </c>
      <c r="AS77" s="18">
        <f t="shared" si="101"/>
        <v>91</v>
      </c>
      <c r="AT77" s="18">
        <v>0</v>
      </c>
      <c r="AU77" s="18">
        <f t="shared" si="102"/>
        <v>6825</v>
      </c>
      <c r="AV77" s="19" t="str">
        <f t="shared" si="103"/>
        <v>N/A</v>
      </c>
      <c r="AW77" s="68">
        <f t="shared" si="104"/>
        <v>81</v>
      </c>
      <c r="AX77" s="18">
        <f>'Ohio Intensities'!K77</f>
        <v>1.4630899714772427</v>
      </c>
      <c r="AY77" s="18">
        <f>Design!$I$24*AX77*Design!$I$23</f>
        <v>2.5165147509408592</v>
      </c>
      <c r="AZ77" s="18">
        <v>0</v>
      </c>
      <c r="BA77" s="18">
        <v>0</v>
      </c>
      <c r="BB77" s="18">
        <f>Design!$I$22</f>
        <v>10</v>
      </c>
      <c r="BC77" s="18">
        <f t="shared" si="105"/>
        <v>2.5165147509408592</v>
      </c>
      <c r="BD77" s="18">
        <f t="shared" si="106"/>
        <v>81</v>
      </c>
      <c r="BE77" s="18">
        <f t="shared" si="107"/>
        <v>2.5165147509408592</v>
      </c>
      <c r="BF77" s="18">
        <f t="shared" si="108"/>
        <v>91</v>
      </c>
      <c r="BG77" s="18">
        <v>0</v>
      </c>
      <c r="BH77" s="18" t="str">
        <f t="shared" si="109"/>
        <v>N/A</v>
      </c>
      <c r="BI77" s="18">
        <f t="shared" si="110"/>
        <v>-0.25165147509408592</v>
      </c>
      <c r="BJ77" s="18">
        <f t="shared" si="111"/>
        <v>22.90028423356182</v>
      </c>
      <c r="BK77" s="18">
        <f>(Design!$N$69-BJ77)/BI77</f>
        <v>79.674813056690965</v>
      </c>
      <c r="BL77" s="18">
        <v>0</v>
      </c>
      <c r="BM77" s="18">
        <v>0</v>
      </c>
      <c r="BN77" s="18">
        <f t="shared" si="112"/>
        <v>79.674813056690965</v>
      </c>
      <c r="BO77" s="18">
        <f t="shared" si="113"/>
        <v>81</v>
      </c>
      <c r="BP77" s="18">
        <f>Design!$N$69</f>
        <v>2.85</v>
      </c>
      <c r="BQ77" s="18">
        <f t="shared" si="114"/>
        <v>91</v>
      </c>
      <c r="BR77" s="18">
        <v>0</v>
      </c>
      <c r="BS77" s="18">
        <f t="shared" si="115"/>
        <v>7780.5000000000009</v>
      </c>
      <c r="BT77" s="19" t="str">
        <f t="shared" si="116"/>
        <v>N/A</v>
      </c>
      <c r="BU77" s="68">
        <f t="shared" si="117"/>
        <v>81</v>
      </c>
      <c r="BV77" s="18">
        <f>'Ohio Intensities'!O77</f>
        <v>1.7384321880901343</v>
      </c>
      <c r="BW77" s="18">
        <f>Design!$I$24*BV77*Design!$I$23</f>
        <v>2.9901033635150331</v>
      </c>
      <c r="BX77" s="18">
        <v>0</v>
      </c>
      <c r="BY77" s="18">
        <v>0</v>
      </c>
      <c r="BZ77" s="18">
        <f>Design!$I$22</f>
        <v>10</v>
      </c>
      <c r="CA77" s="18">
        <f t="shared" si="118"/>
        <v>2.9901033635150331</v>
      </c>
      <c r="CB77" s="18">
        <f t="shared" si="119"/>
        <v>81</v>
      </c>
      <c r="CC77" s="18">
        <f t="shared" si="120"/>
        <v>2.9901033635150331</v>
      </c>
      <c r="CD77" s="18">
        <f t="shared" si="121"/>
        <v>91</v>
      </c>
      <c r="CE77" s="18">
        <v>0</v>
      </c>
      <c r="CF77" s="18">
        <f t="shared" si="122"/>
        <v>14531.90234668306</v>
      </c>
      <c r="CG77" s="18">
        <f t="shared" si="123"/>
        <v>-0.29901033635150331</v>
      </c>
      <c r="CH77" s="18">
        <f t="shared" si="124"/>
        <v>27.209940607986802</v>
      </c>
      <c r="CI77" s="18">
        <f>(Design!$N$70-CH77)/CG77</f>
        <v>81.468556924233994</v>
      </c>
      <c r="CJ77" s="18">
        <v>0</v>
      </c>
      <c r="CK77" s="18">
        <v>0</v>
      </c>
      <c r="CL77" s="18">
        <f t="shared" si="125"/>
        <v>81.468556924233994</v>
      </c>
      <c r="CM77" s="18">
        <f t="shared" si="126"/>
        <v>81.468556924233994</v>
      </c>
      <c r="CN77" s="18">
        <f>Design!$N$70</f>
        <v>2.85</v>
      </c>
      <c r="CO77" s="18">
        <f t="shared" si="127"/>
        <v>91</v>
      </c>
      <c r="CP77" s="18">
        <v>0</v>
      </c>
      <c r="CQ77" s="18">
        <f t="shared" si="128"/>
        <v>7780.5000000000009</v>
      </c>
      <c r="CR77" s="19">
        <f t="shared" si="129"/>
        <v>6751.4023466830595</v>
      </c>
      <c r="CS77" s="68">
        <f t="shared" si="130"/>
        <v>81</v>
      </c>
      <c r="CT77" s="18">
        <f>'Ohio Intensities'!S77</f>
        <v>1.936562495951063</v>
      </c>
      <c r="CU77" s="18">
        <f>Design!$I$24*CT77*Design!$I$23</f>
        <v>3.3308874930358305</v>
      </c>
      <c r="CV77" s="18">
        <v>0</v>
      </c>
      <c r="CW77" s="18">
        <v>0</v>
      </c>
      <c r="CX77" s="18">
        <f>Design!$I$22</f>
        <v>10</v>
      </c>
      <c r="CY77" s="18">
        <f t="shared" si="131"/>
        <v>3.3308874930358305</v>
      </c>
      <c r="CZ77" s="18">
        <f t="shared" si="132"/>
        <v>81</v>
      </c>
      <c r="DA77" s="18">
        <f t="shared" si="133"/>
        <v>3.3308874930358305</v>
      </c>
      <c r="DB77" s="18">
        <f t="shared" si="134"/>
        <v>91</v>
      </c>
      <c r="DC77" s="18">
        <v>0</v>
      </c>
      <c r="DD77" s="18">
        <f t="shared" si="135"/>
        <v>16188.113216154135</v>
      </c>
      <c r="DE77" s="18">
        <f t="shared" si="136"/>
        <v>-0.33308874930358306</v>
      </c>
      <c r="DF77" s="18">
        <f t="shared" si="137"/>
        <v>30.31107618662606</v>
      </c>
      <c r="DG77" s="18">
        <f>(Design!$N$71-DF77)/DE77</f>
        <v>82.443721813004075</v>
      </c>
      <c r="DH77" s="18">
        <v>0</v>
      </c>
      <c r="DI77" s="18">
        <v>0</v>
      </c>
      <c r="DJ77" s="18">
        <f t="shared" si="138"/>
        <v>82.443721813004075</v>
      </c>
      <c r="DK77" s="18">
        <f t="shared" si="139"/>
        <v>82.443721813004075</v>
      </c>
      <c r="DL77" s="18">
        <f>Design!$N$71</f>
        <v>2.85</v>
      </c>
      <c r="DM77" s="18">
        <f t="shared" si="140"/>
        <v>91</v>
      </c>
      <c r="DN77" s="18">
        <v>0</v>
      </c>
      <c r="DO77" s="18">
        <f t="shared" si="141"/>
        <v>7780.5000000000009</v>
      </c>
      <c r="DP77" s="19">
        <f t="shared" si="142"/>
        <v>8407.6132161541354</v>
      </c>
      <c r="DQ77" s="68">
        <f t="shared" si="143"/>
        <v>81</v>
      </c>
      <c r="DR77" s="18">
        <f>'Ohio Intensities'!W77</f>
        <v>2.1796573353585047</v>
      </c>
      <c r="DS77" s="18">
        <f>Design!$I$24*DR77*Design!$I$23</f>
        <v>3.7490106168166304</v>
      </c>
      <c r="DT77" s="18">
        <v>0</v>
      </c>
      <c r="DU77" s="18">
        <v>0</v>
      </c>
      <c r="DV77" s="18">
        <f>Design!$I$22</f>
        <v>10</v>
      </c>
      <c r="DW77" s="18">
        <f t="shared" si="144"/>
        <v>3.7490106168166304</v>
      </c>
      <c r="DX77" s="18">
        <f t="shared" si="145"/>
        <v>81</v>
      </c>
      <c r="DY77" s="18">
        <f t="shared" si="146"/>
        <v>3.7490106168166304</v>
      </c>
      <c r="DZ77" s="18">
        <f t="shared" si="147"/>
        <v>91</v>
      </c>
      <c r="EA77" s="18">
        <v>0</v>
      </c>
      <c r="EB77" s="18">
        <f t="shared" si="148"/>
        <v>18220.191597728826</v>
      </c>
      <c r="EC77" s="18">
        <f t="shared" si="149"/>
        <v>-0.37490106168166304</v>
      </c>
      <c r="ED77" s="18">
        <f t="shared" si="150"/>
        <v>34.115996613031335</v>
      </c>
      <c r="EE77" s="18">
        <f>(Design!$N$72-ED77)/EC77</f>
        <v>83.397994320912318</v>
      </c>
      <c r="EF77" s="18">
        <v>0</v>
      </c>
      <c r="EG77" s="18">
        <v>0</v>
      </c>
      <c r="EH77" s="18">
        <f t="shared" si="151"/>
        <v>83.397994320912318</v>
      </c>
      <c r="EI77" s="18">
        <f t="shared" si="152"/>
        <v>83.397994320912318</v>
      </c>
      <c r="EJ77" s="18">
        <f>Design!$N$72</f>
        <v>2.85</v>
      </c>
      <c r="EK77" s="18">
        <f t="shared" si="153"/>
        <v>91</v>
      </c>
      <c r="EL77" s="18">
        <v>0</v>
      </c>
      <c r="EM77" s="18">
        <f t="shared" si="154"/>
        <v>7780.5000000000009</v>
      </c>
      <c r="EN77" s="19">
        <f t="shared" si="155"/>
        <v>10439.691597728826</v>
      </c>
      <c r="EO77" s="19">
        <f t="shared" si="156"/>
        <v>81</v>
      </c>
    </row>
    <row r="78" spans="1:145" x14ac:dyDescent="0.25">
      <c r="A78" s="68">
        <f t="shared" si="157"/>
        <v>82</v>
      </c>
      <c r="B78" s="18">
        <f>'Ohio Intensities'!C78</f>
        <v>0.99610941281656395</v>
      </c>
      <c r="C78" s="18">
        <f>Design!$I$24*B78*Design!$I$23</f>
        <v>1.7133081900444911</v>
      </c>
      <c r="D78" s="18">
        <v>0</v>
      </c>
      <c r="E78" s="18">
        <v>0</v>
      </c>
      <c r="F78" s="18">
        <f>Design!$I$22</f>
        <v>10</v>
      </c>
      <c r="G78" s="18">
        <f t="shared" si="79"/>
        <v>1.7133081900444911</v>
      </c>
      <c r="H78" s="18">
        <f t="shared" si="80"/>
        <v>82</v>
      </c>
      <c r="I78" s="18">
        <f t="shared" si="81"/>
        <v>1.7133081900444911</v>
      </c>
      <c r="J78" s="18">
        <f t="shared" si="82"/>
        <v>92</v>
      </c>
      <c r="K78" s="18">
        <v>0</v>
      </c>
      <c r="L78" s="18" t="str">
        <f t="shared" si="83"/>
        <v>N/A</v>
      </c>
      <c r="M78" s="18">
        <f t="shared" si="84"/>
        <v>-0.1713308190044491</v>
      </c>
      <c r="N78" s="18">
        <f t="shared" si="85"/>
        <v>15.762435348409317</v>
      </c>
      <c r="O78" s="18">
        <f>(Design!$N$67-N78)/M78</f>
        <v>80.034843865733436</v>
      </c>
      <c r="P78" s="18">
        <v>0</v>
      </c>
      <c r="Q78" s="18">
        <v>0</v>
      </c>
      <c r="R78" s="18">
        <f t="shared" si="86"/>
        <v>80.034843865733436</v>
      </c>
      <c r="S78" s="18">
        <f t="shared" si="87"/>
        <v>82</v>
      </c>
      <c r="T78" s="18">
        <f>Design!$N$67</f>
        <v>2.0499999999999998</v>
      </c>
      <c r="U78" s="18">
        <f t="shared" si="88"/>
        <v>92</v>
      </c>
      <c r="V78" s="18">
        <v>0</v>
      </c>
      <c r="W78" s="18">
        <f t="shared" si="89"/>
        <v>5657.9999999999991</v>
      </c>
      <c r="X78" s="19" t="str">
        <f t="shared" si="90"/>
        <v>N/A</v>
      </c>
      <c r="Y78" s="68">
        <f t="shared" si="91"/>
        <v>82</v>
      </c>
      <c r="Z78" s="18">
        <f>'Ohio Intensities'!G78</f>
        <v>1.2477414223989285</v>
      </c>
      <c r="AA78" s="18">
        <f>Design!$I$24*Z78*Design!$I$23</f>
        <v>2.1461152465261581</v>
      </c>
      <c r="AB78" s="18">
        <v>0</v>
      </c>
      <c r="AC78" s="18">
        <v>0</v>
      </c>
      <c r="AD78" s="18">
        <f>Design!$I$22</f>
        <v>10</v>
      </c>
      <c r="AE78" s="18">
        <f t="shared" si="92"/>
        <v>2.1461152465261581</v>
      </c>
      <c r="AF78" s="18">
        <f t="shared" si="93"/>
        <v>82</v>
      </c>
      <c r="AG78" s="18">
        <f t="shared" si="94"/>
        <v>2.1461152465261581</v>
      </c>
      <c r="AH78" s="18">
        <f t="shared" si="95"/>
        <v>92</v>
      </c>
      <c r="AI78" s="18">
        <v>0</v>
      </c>
      <c r="AJ78" s="18" t="str">
        <f t="shared" si="96"/>
        <v>N/A</v>
      </c>
      <c r="AK78" s="18">
        <f t="shared" si="97"/>
        <v>-0.21461152465261582</v>
      </c>
      <c r="AL78" s="18">
        <f t="shared" si="98"/>
        <v>19.744260268040655</v>
      </c>
      <c r="AM78" s="18">
        <f>(Design!$N$68-AL78)/AK78</f>
        <v>80.351044968127113</v>
      </c>
      <c r="AN78" s="18">
        <v>0</v>
      </c>
      <c r="AO78" s="18">
        <v>0</v>
      </c>
      <c r="AP78" s="18">
        <f t="shared" si="99"/>
        <v>80.351044968127113</v>
      </c>
      <c r="AQ78" s="18">
        <f t="shared" si="100"/>
        <v>82</v>
      </c>
      <c r="AR78" s="18">
        <f>Design!$N$68</f>
        <v>2.5</v>
      </c>
      <c r="AS78" s="18">
        <f t="shared" si="101"/>
        <v>92</v>
      </c>
      <c r="AT78" s="18">
        <v>0</v>
      </c>
      <c r="AU78" s="18">
        <f t="shared" si="102"/>
        <v>6900</v>
      </c>
      <c r="AV78" s="19" t="str">
        <f t="shared" si="103"/>
        <v>N/A</v>
      </c>
      <c r="AW78" s="68">
        <f t="shared" si="104"/>
        <v>82</v>
      </c>
      <c r="AX78" s="18">
        <f>'Ohio Intensities'!K78</f>
        <v>1.4496477321515031</v>
      </c>
      <c r="AY78" s="18">
        <f>Design!$I$24*AX78*Design!$I$23</f>
        <v>2.4933940993005868</v>
      </c>
      <c r="AZ78" s="18">
        <v>0</v>
      </c>
      <c r="BA78" s="18">
        <v>0</v>
      </c>
      <c r="BB78" s="18">
        <f>Design!$I$22</f>
        <v>10</v>
      </c>
      <c r="BC78" s="18">
        <f t="shared" si="105"/>
        <v>2.4933940993005868</v>
      </c>
      <c r="BD78" s="18">
        <f t="shared" si="106"/>
        <v>82</v>
      </c>
      <c r="BE78" s="18">
        <f t="shared" si="107"/>
        <v>2.4933940993005868</v>
      </c>
      <c r="BF78" s="18">
        <f t="shared" si="108"/>
        <v>92</v>
      </c>
      <c r="BG78" s="18">
        <v>0</v>
      </c>
      <c r="BH78" s="18" t="str">
        <f t="shared" si="109"/>
        <v>N/A</v>
      </c>
      <c r="BI78" s="18">
        <f t="shared" si="110"/>
        <v>-0.24933940993005868</v>
      </c>
      <c r="BJ78" s="18">
        <f t="shared" si="111"/>
        <v>22.939225713565399</v>
      </c>
      <c r="BK78" s="18">
        <f>(Design!$N$69-BJ78)/BI78</f>
        <v>80.569797286359815</v>
      </c>
      <c r="BL78" s="18">
        <v>0</v>
      </c>
      <c r="BM78" s="18">
        <v>0</v>
      </c>
      <c r="BN78" s="18">
        <f t="shared" si="112"/>
        <v>80.569797286359815</v>
      </c>
      <c r="BO78" s="18">
        <f t="shared" si="113"/>
        <v>82</v>
      </c>
      <c r="BP78" s="18">
        <f>Design!$N$69</f>
        <v>2.85</v>
      </c>
      <c r="BQ78" s="18">
        <f t="shared" si="114"/>
        <v>92</v>
      </c>
      <c r="BR78" s="18">
        <v>0</v>
      </c>
      <c r="BS78" s="18">
        <f t="shared" si="115"/>
        <v>7866</v>
      </c>
      <c r="BT78" s="19" t="str">
        <f t="shared" si="116"/>
        <v>N/A</v>
      </c>
      <c r="BU78" s="68">
        <f t="shared" si="117"/>
        <v>82</v>
      </c>
      <c r="BV78" s="18">
        <f>'Ohio Intensities'!O78</f>
        <v>1.7230129782657688</v>
      </c>
      <c r="BW78" s="18">
        <f>Design!$I$24*BV78*Design!$I$23</f>
        <v>2.9635823226171243</v>
      </c>
      <c r="BX78" s="18">
        <v>0</v>
      </c>
      <c r="BY78" s="18">
        <v>0</v>
      </c>
      <c r="BZ78" s="18">
        <f>Design!$I$22</f>
        <v>10</v>
      </c>
      <c r="CA78" s="18">
        <f t="shared" si="118"/>
        <v>2.9635823226171243</v>
      </c>
      <c r="CB78" s="18">
        <f t="shared" si="119"/>
        <v>82</v>
      </c>
      <c r="CC78" s="18">
        <f t="shared" si="120"/>
        <v>2.9635823226171243</v>
      </c>
      <c r="CD78" s="18">
        <f t="shared" si="121"/>
        <v>92</v>
      </c>
      <c r="CE78" s="18">
        <v>0</v>
      </c>
      <c r="CF78" s="18">
        <f t="shared" si="122"/>
        <v>14580.825027276251</v>
      </c>
      <c r="CG78" s="18">
        <f t="shared" si="123"/>
        <v>-0.29635823226171243</v>
      </c>
      <c r="CH78" s="18">
        <f t="shared" si="124"/>
        <v>27.264957368077543</v>
      </c>
      <c r="CI78" s="18">
        <f>(Design!$N$70-CH78)/CG78</f>
        <v>82.383260224459761</v>
      </c>
      <c r="CJ78" s="18">
        <v>0</v>
      </c>
      <c r="CK78" s="18">
        <v>0</v>
      </c>
      <c r="CL78" s="18">
        <f t="shared" si="125"/>
        <v>82.383260224459761</v>
      </c>
      <c r="CM78" s="18">
        <f t="shared" si="126"/>
        <v>82.383260224459761</v>
      </c>
      <c r="CN78" s="18">
        <f>Design!$N$70</f>
        <v>2.85</v>
      </c>
      <c r="CO78" s="18">
        <f t="shared" si="127"/>
        <v>92</v>
      </c>
      <c r="CP78" s="18">
        <v>0</v>
      </c>
      <c r="CQ78" s="18">
        <f t="shared" si="128"/>
        <v>7866</v>
      </c>
      <c r="CR78" s="19">
        <f t="shared" si="129"/>
        <v>6714.8250272762507</v>
      </c>
      <c r="CS78" s="68">
        <f t="shared" si="130"/>
        <v>82</v>
      </c>
      <c r="CT78" s="18">
        <f>'Ohio Intensities'!S78</f>
        <v>1.9201031105282853</v>
      </c>
      <c r="CU78" s="18">
        <f>Design!$I$24*CT78*Design!$I$23</f>
        <v>3.3025773501086526</v>
      </c>
      <c r="CV78" s="18">
        <v>0</v>
      </c>
      <c r="CW78" s="18">
        <v>0</v>
      </c>
      <c r="CX78" s="18">
        <f>Design!$I$22</f>
        <v>10</v>
      </c>
      <c r="CY78" s="18">
        <f t="shared" si="131"/>
        <v>3.3025773501086526</v>
      </c>
      <c r="CZ78" s="18">
        <f t="shared" si="132"/>
        <v>82</v>
      </c>
      <c r="DA78" s="18">
        <f t="shared" si="133"/>
        <v>3.3025773501086526</v>
      </c>
      <c r="DB78" s="18">
        <f t="shared" si="134"/>
        <v>92</v>
      </c>
      <c r="DC78" s="18">
        <v>0</v>
      </c>
      <c r="DD78" s="18">
        <f t="shared" si="135"/>
        <v>16248.680562534571</v>
      </c>
      <c r="DE78" s="18">
        <f t="shared" si="136"/>
        <v>-0.33025773501086525</v>
      </c>
      <c r="DF78" s="18">
        <f t="shared" si="137"/>
        <v>30.383711620999602</v>
      </c>
      <c r="DG78" s="18">
        <f>(Design!$N$71-DF78)/DE78</f>
        <v>83.370376230836072</v>
      </c>
      <c r="DH78" s="18">
        <v>0</v>
      </c>
      <c r="DI78" s="18">
        <v>0</v>
      </c>
      <c r="DJ78" s="18">
        <f t="shared" si="138"/>
        <v>83.370376230836072</v>
      </c>
      <c r="DK78" s="18">
        <f t="shared" si="139"/>
        <v>83.370376230836072</v>
      </c>
      <c r="DL78" s="18">
        <f>Design!$N$71</f>
        <v>2.85</v>
      </c>
      <c r="DM78" s="18">
        <f t="shared" si="140"/>
        <v>92</v>
      </c>
      <c r="DN78" s="18">
        <v>0</v>
      </c>
      <c r="DO78" s="18">
        <f t="shared" si="141"/>
        <v>7866</v>
      </c>
      <c r="DP78" s="19">
        <f t="shared" si="142"/>
        <v>8382.6805625345714</v>
      </c>
      <c r="DQ78" s="68">
        <f t="shared" si="143"/>
        <v>82</v>
      </c>
      <c r="DR78" s="18">
        <f>'Ohio Intensities'!W78</f>
        <v>2.1611943389036865</v>
      </c>
      <c r="DS78" s="18">
        <f>Design!$I$24*DR78*Design!$I$23</f>
        <v>3.7172542629143432</v>
      </c>
      <c r="DT78" s="18">
        <v>0</v>
      </c>
      <c r="DU78" s="18">
        <v>0</v>
      </c>
      <c r="DV78" s="18">
        <f>Design!$I$22</f>
        <v>10</v>
      </c>
      <c r="DW78" s="18">
        <f t="shared" si="144"/>
        <v>3.7172542629143432</v>
      </c>
      <c r="DX78" s="18">
        <f t="shared" si="145"/>
        <v>82</v>
      </c>
      <c r="DY78" s="18">
        <f t="shared" si="146"/>
        <v>3.7172542629143432</v>
      </c>
      <c r="DZ78" s="18">
        <f t="shared" si="147"/>
        <v>92</v>
      </c>
      <c r="EA78" s="18">
        <v>0</v>
      </c>
      <c r="EB78" s="18">
        <f t="shared" si="148"/>
        <v>18288.890973538571</v>
      </c>
      <c r="EC78" s="18">
        <f t="shared" si="149"/>
        <v>-0.37172542629143435</v>
      </c>
      <c r="ED78" s="18">
        <f t="shared" si="150"/>
        <v>34.198739218811959</v>
      </c>
      <c r="EE78" s="18">
        <f>(Design!$N$72-ED78)/EC78</f>
        <v>84.333050691653284</v>
      </c>
      <c r="EF78" s="18">
        <v>0</v>
      </c>
      <c r="EG78" s="18">
        <v>0</v>
      </c>
      <c r="EH78" s="18">
        <f t="shared" si="151"/>
        <v>84.333050691653284</v>
      </c>
      <c r="EI78" s="18">
        <f t="shared" si="152"/>
        <v>84.333050691653284</v>
      </c>
      <c r="EJ78" s="18">
        <f>Design!$N$72</f>
        <v>2.85</v>
      </c>
      <c r="EK78" s="18">
        <f t="shared" si="153"/>
        <v>92</v>
      </c>
      <c r="EL78" s="18">
        <v>0</v>
      </c>
      <c r="EM78" s="18">
        <f t="shared" si="154"/>
        <v>7866</v>
      </c>
      <c r="EN78" s="19">
        <f t="shared" si="155"/>
        <v>10422.890973538571</v>
      </c>
      <c r="EO78" s="19">
        <f t="shared" si="156"/>
        <v>82</v>
      </c>
    </row>
    <row r="79" spans="1:145" x14ac:dyDescent="0.25">
      <c r="A79" s="68">
        <f t="shared" si="157"/>
        <v>83</v>
      </c>
      <c r="B79" s="18">
        <f>'Ohio Intensities'!C79</f>
        <v>0.98680162578828212</v>
      </c>
      <c r="C79" s="18">
        <f>Design!$I$24*B79*Design!$I$23</f>
        <v>1.6972987963558464</v>
      </c>
      <c r="D79" s="18">
        <v>0</v>
      </c>
      <c r="E79" s="18">
        <v>0</v>
      </c>
      <c r="F79" s="18">
        <f>Design!$I$22</f>
        <v>10</v>
      </c>
      <c r="G79" s="18">
        <f t="shared" si="79"/>
        <v>1.6972987963558464</v>
      </c>
      <c r="H79" s="18">
        <f t="shared" si="80"/>
        <v>83</v>
      </c>
      <c r="I79" s="18">
        <f t="shared" si="81"/>
        <v>1.6972987963558464</v>
      </c>
      <c r="J79" s="18">
        <f t="shared" si="82"/>
        <v>93</v>
      </c>
      <c r="K79" s="18">
        <v>0</v>
      </c>
      <c r="L79" s="18" t="str">
        <f t="shared" si="83"/>
        <v>N/A</v>
      </c>
      <c r="M79" s="18">
        <f t="shared" si="84"/>
        <v>-0.16972987963558464</v>
      </c>
      <c r="N79" s="18">
        <f t="shared" si="85"/>
        <v>15.784878806109372</v>
      </c>
      <c r="O79" s="18">
        <f>(Design!$N$67-N79)/M79</f>
        <v>80.92198518963535</v>
      </c>
      <c r="P79" s="18">
        <v>0</v>
      </c>
      <c r="Q79" s="18">
        <v>0</v>
      </c>
      <c r="R79" s="18">
        <f t="shared" si="86"/>
        <v>80.92198518963535</v>
      </c>
      <c r="S79" s="18">
        <f t="shared" si="87"/>
        <v>83</v>
      </c>
      <c r="T79" s="18">
        <f>Design!$N$67</f>
        <v>2.0499999999999998</v>
      </c>
      <c r="U79" s="18">
        <f t="shared" si="88"/>
        <v>93</v>
      </c>
      <c r="V79" s="18">
        <v>0</v>
      </c>
      <c r="W79" s="18">
        <f t="shared" si="89"/>
        <v>5719.5</v>
      </c>
      <c r="X79" s="19" t="str">
        <f t="shared" si="90"/>
        <v>N/A</v>
      </c>
      <c r="Y79" s="68">
        <f t="shared" si="91"/>
        <v>83</v>
      </c>
      <c r="Z79" s="18">
        <f>'Ohio Intensities'!G79</f>
        <v>1.2362828297843629</v>
      </c>
      <c r="AA79" s="18">
        <f>Design!$I$24*Z79*Design!$I$23</f>
        <v>2.1264064672291054</v>
      </c>
      <c r="AB79" s="18">
        <v>0</v>
      </c>
      <c r="AC79" s="18">
        <v>0</v>
      </c>
      <c r="AD79" s="18">
        <f>Design!$I$22</f>
        <v>10</v>
      </c>
      <c r="AE79" s="18">
        <f t="shared" si="92"/>
        <v>2.1264064672291054</v>
      </c>
      <c r="AF79" s="18">
        <f t="shared" si="93"/>
        <v>83</v>
      </c>
      <c r="AG79" s="18">
        <f t="shared" si="94"/>
        <v>2.1264064672291054</v>
      </c>
      <c r="AH79" s="18">
        <f t="shared" si="95"/>
        <v>93</v>
      </c>
      <c r="AI79" s="18">
        <v>0</v>
      </c>
      <c r="AJ79" s="18" t="str">
        <f t="shared" si="96"/>
        <v>N/A</v>
      </c>
      <c r="AK79" s="18">
        <f t="shared" si="97"/>
        <v>-0.21264064672291055</v>
      </c>
      <c r="AL79" s="18">
        <f t="shared" si="98"/>
        <v>19.775580145230681</v>
      </c>
      <c r="AM79" s="18">
        <f>(Design!$N$68-AL79)/AK79</f>
        <v>81.243075637097164</v>
      </c>
      <c r="AN79" s="18">
        <v>0</v>
      </c>
      <c r="AO79" s="18">
        <v>0</v>
      </c>
      <c r="AP79" s="18">
        <f t="shared" si="99"/>
        <v>81.243075637097164</v>
      </c>
      <c r="AQ79" s="18">
        <f t="shared" si="100"/>
        <v>83</v>
      </c>
      <c r="AR79" s="18">
        <f>Design!$N$68</f>
        <v>2.5</v>
      </c>
      <c r="AS79" s="18">
        <f t="shared" si="101"/>
        <v>93</v>
      </c>
      <c r="AT79" s="18">
        <v>0</v>
      </c>
      <c r="AU79" s="18">
        <f t="shared" si="102"/>
        <v>6975</v>
      </c>
      <c r="AV79" s="19" t="str">
        <f t="shared" si="103"/>
        <v>N/A</v>
      </c>
      <c r="AW79" s="68">
        <f t="shared" si="104"/>
        <v>83</v>
      </c>
      <c r="AX79" s="18">
        <f>'Ohio Intensities'!K79</f>
        <v>1.4364692933935066</v>
      </c>
      <c r="AY79" s="18">
        <f>Design!$I$24*AX79*Design!$I$23</f>
        <v>2.4707271846368331</v>
      </c>
      <c r="AZ79" s="18">
        <v>0</v>
      </c>
      <c r="BA79" s="18">
        <v>0</v>
      </c>
      <c r="BB79" s="18">
        <f>Design!$I$22</f>
        <v>10</v>
      </c>
      <c r="BC79" s="18">
        <f t="shared" si="105"/>
        <v>2.4707271846368331</v>
      </c>
      <c r="BD79" s="18">
        <f t="shared" si="106"/>
        <v>83</v>
      </c>
      <c r="BE79" s="18">
        <f t="shared" si="107"/>
        <v>2.4707271846368331</v>
      </c>
      <c r="BF79" s="18">
        <f t="shared" si="108"/>
        <v>93</v>
      </c>
      <c r="BG79" s="18">
        <v>0</v>
      </c>
      <c r="BH79" s="18" t="str">
        <f t="shared" si="109"/>
        <v>N/A</v>
      </c>
      <c r="BI79" s="18">
        <f t="shared" si="110"/>
        <v>-0.24707271846368331</v>
      </c>
      <c r="BJ79" s="18">
        <f t="shared" si="111"/>
        <v>22.977762817122546</v>
      </c>
      <c r="BK79" s="18">
        <f>(Design!$N$69-BJ79)/BI79</f>
        <v>81.464934462527808</v>
      </c>
      <c r="BL79" s="18">
        <v>0</v>
      </c>
      <c r="BM79" s="18">
        <v>0</v>
      </c>
      <c r="BN79" s="18">
        <f t="shared" si="112"/>
        <v>81.464934462527808</v>
      </c>
      <c r="BO79" s="18">
        <f t="shared" si="113"/>
        <v>83</v>
      </c>
      <c r="BP79" s="18">
        <f>Design!$N$69</f>
        <v>2.85</v>
      </c>
      <c r="BQ79" s="18">
        <f t="shared" si="114"/>
        <v>93</v>
      </c>
      <c r="BR79" s="18">
        <v>0</v>
      </c>
      <c r="BS79" s="18">
        <f t="shared" si="115"/>
        <v>7951.5</v>
      </c>
      <c r="BT79" s="19" t="str">
        <f t="shared" si="116"/>
        <v>N/A</v>
      </c>
      <c r="BU79" s="68">
        <f t="shared" si="117"/>
        <v>83</v>
      </c>
      <c r="BV79" s="18">
        <f>'Ohio Intensities'!O79</f>
        <v>1.7078915410784676</v>
      </c>
      <c r="BW79" s="18">
        <f>Design!$I$24*BV79*Design!$I$23</f>
        <v>2.9375734506549662</v>
      </c>
      <c r="BX79" s="18">
        <v>0</v>
      </c>
      <c r="BY79" s="18">
        <v>0</v>
      </c>
      <c r="BZ79" s="18">
        <f>Design!$I$22</f>
        <v>10</v>
      </c>
      <c r="CA79" s="18">
        <f t="shared" si="118"/>
        <v>2.9375734506549662</v>
      </c>
      <c r="CB79" s="18">
        <f t="shared" si="119"/>
        <v>83</v>
      </c>
      <c r="CC79" s="18">
        <f t="shared" si="120"/>
        <v>2.9375734506549662</v>
      </c>
      <c r="CD79" s="18">
        <f t="shared" si="121"/>
        <v>93</v>
      </c>
      <c r="CE79" s="18">
        <v>0</v>
      </c>
      <c r="CF79" s="18">
        <f t="shared" si="122"/>
        <v>14629.115784261729</v>
      </c>
      <c r="CG79" s="18">
        <f t="shared" si="123"/>
        <v>-0.29375734506549661</v>
      </c>
      <c r="CH79" s="18">
        <f t="shared" si="124"/>
        <v>27.319433091091184</v>
      </c>
      <c r="CI79" s="18">
        <f>(Design!$N$70-CH79)/CG79</f>
        <v>83.298114931000072</v>
      </c>
      <c r="CJ79" s="18">
        <v>0</v>
      </c>
      <c r="CK79" s="18">
        <v>0</v>
      </c>
      <c r="CL79" s="18">
        <f t="shared" si="125"/>
        <v>83.298114931000072</v>
      </c>
      <c r="CM79" s="18">
        <f t="shared" si="126"/>
        <v>83.298114931000072</v>
      </c>
      <c r="CN79" s="18">
        <f>Design!$N$70</f>
        <v>2.85</v>
      </c>
      <c r="CO79" s="18">
        <f t="shared" si="127"/>
        <v>93</v>
      </c>
      <c r="CP79" s="18">
        <v>0</v>
      </c>
      <c r="CQ79" s="18">
        <f t="shared" si="128"/>
        <v>7951.5</v>
      </c>
      <c r="CR79" s="19">
        <f t="shared" si="129"/>
        <v>6677.6157842617285</v>
      </c>
      <c r="CS79" s="68">
        <f t="shared" si="130"/>
        <v>83</v>
      </c>
      <c r="CT79" s="18">
        <f>'Ohio Intensities'!S79</f>
        <v>1.9039593046269787</v>
      </c>
      <c r="CU79" s="18">
        <f>Design!$I$24*CT79*Design!$I$23</f>
        <v>3.2748100039584056</v>
      </c>
      <c r="CV79" s="18">
        <v>0</v>
      </c>
      <c r="CW79" s="18">
        <v>0</v>
      </c>
      <c r="CX79" s="18">
        <f>Design!$I$22</f>
        <v>10</v>
      </c>
      <c r="CY79" s="18">
        <f t="shared" si="131"/>
        <v>3.2748100039584056</v>
      </c>
      <c r="CZ79" s="18">
        <f t="shared" si="132"/>
        <v>83</v>
      </c>
      <c r="DA79" s="18">
        <f t="shared" si="133"/>
        <v>3.2748100039584056</v>
      </c>
      <c r="DB79" s="18">
        <f t="shared" si="134"/>
        <v>93</v>
      </c>
      <c r="DC79" s="18">
        <v>0</v>
      </c>
      <c r="DD79" s="18">
        <f t="shared" si="135"/>
        <v>16308.553819712859</v>
      </c>
      <c r="DE79" s="18">
        <f t="shared" si="136"/>
        <v>-0.32748100039584055</v>
      </c>
      <c r="DF79" s="18">
        <f t="shared" si="137"/>
        <v>30.455733036813172</v>
      </c>
      <c r="DG79" s="18">
        <f>(Design!$N$71-DF79)/DE79</f>
        <v>84.297205039208137</v>
      </c>
      <c r="DH79" s="18">
        <v>0</v>
      </c>
      <c r="DI79" s="18">
        <v>0</v>
      </c>
      <c r="DJ79" s="18">
        <f t="shared" si="138"/>
        <v>84.297205039208137</v>
      </c>
      <c r="DK79" s="18">
        <f t="shared" si="139"/>
        <v>84.297205039208137</v>
      </c>
      <c r="DL79" s="18">
        <f>Design!$N$71</f>
        <v>2.85</v>
      </c>
      <c r="DM79" s="18">
        <f t="shared" si="140"/>
        <v>93</v>
      </c>
      <c r="DN79" s="18">
        <v>0</v>
      </c>
      <c r="DO79" s="18">
        <f t="shared" si="141"/>
        <v>7951.5</v>
      </c>
      <c r="DP79" s="19">
        <f t="shared" si="142"/>
        <v>8357.053819712859</v>
      </c>
      <c r="DQ79" s="68">
        <f t="shared" si="143"/>
        <v>83</v>
      </c>
      <c r="DR79" s="18">
        <f>'Ohio Intensities'!W79</f>
        <v>2.143078126602898</v>
      </c>
      <c r="DS79" s="18">
        <f>Design!$I$24*DR79*Design!$I$23</f>
        <v>3.6860943777569868</v>
      </c>
      <c r="DT79" s="18">
        <v>0</v>
      </c>
      <c r="DU79" s="18">
        <v>0</v>
      </c>
      <c r="DV79" s="18">
        <f>Design!$I$22</f>
        <v>10</v>
      </c>
      <c r="DW79" s="18">
        <f t="shared" si="144"/>
        <v>3.6860943777569868</v>
      </c>
      <c r="DX79" s="18">
        <f t="shared" si="145"/>
        <v>83</v>
      </c>
      <c r="DY79" s="18">
        <f t="shared" si="146"/>
        <v>3.6860943777569868</v>
      </c>
      <c r="DZ79" s="18">
        <f t="shared" si="147"/>
        <v>93</v>
      </c>
      <c r="EA79" s="18">
        <v>0</v>
      </c>
      <c r="EB79" s="18">
        <f t="shared" si="148"/>
        <v>18356.750001229797</v>
      </c>
      <c r="EC79" s="18">
        <f t="shared" si="149"/>
        <v>-0.36860943777569866</v>
      </c>
      <c r="ED79" s="18">
        <f t="shared" si="150"/>
        <v>34.280677713139973</v>
      </c>
      <c r="EE79" s="18">
        <f>(Design!$N$72-ED79)/EC79</f>
        <v>85.2682392040807</v>
      </c>
      <c r="EF79" s="18">
        <v>0</v>
      </c>
      <c r="EG79" s="18">
        <v>0</v>
      </c>
      <c r="EH79" s="18">
        <f t="shared" si="151"/>
        <v>85.2682392040807</v>
      </c>
      <c r="EI79" s="18">
        <f t="shared" si="152"/>
        <v>85.2682392040807</v>
      </c>
      <c r="EJ79" s="18">
        <f>Design!$N$72</f>
        <v>2.85</v>
      </c>
      <c r="EK79" s="18">
        <f t="shared" si="153"/>
        <v>93</v>
      </c>
      <c r="EL79" s="18">
        <v>0</v>
      </c>
      <c r="EM79" s="18">
        <f t="shared" si="154"/>
        <v>7951.5</v>
      </c>
      <c r="EN79" s="19">
        <f t="shared" si="155"/>
        <v>10405.250001229797</v>
      </c>
      <c r="EO79" s="19">
        <f t="shared" si="156"/>
        <v>83</v>
      </c>
    </row>
    <row r="80" spans="1:145" x14ac:dyDescent="0.25">
      <c r="A80" s="68">
        <f t="shared" si="157"/>
        <v>84</v>
      </c>
      <c r="B80" s="18">
        <f>'Ohio Intensities'!C80</f>
        <v>0.97768003629767297</v>
      </c>
      <c r="C80" s="18">
        <f>Design!$I$24*B80*Design!$I$23</f>
        <v>1.6816096624319985</v>
      </c>
      <c r="D80" s="18">
        <v>0</v>
      </c>
      <c r="E80" s="18">
        <v>0</v>
      </c>
      <c r="F80" s="18">
        <f>Design!$I$22</f>
        <v>10</v>
      </c>
      <c r="G80" s="18">
        <f t="shared" si="79"/>
        <v>1.6816096624319985</v>
      </c>
      <c r="H80" s="18">
        <f t="shared" si="80"/>
        <v>84</v>
      </c>
      <c r="I80" s="18">
        <f t="shared" si="81"/>
        <v>1.6816096624319985</v>
      </c>
      <c r="J80" s="18">
        <f t="shared" si="82"/>
        <v>94</v>
      </c>
      <c r="K80" s="18">
        <v>0</v>
      </c>
      <c r="L80" s="18" t="str">
        <f t="shared" si="83"/>
        <v>N/A</v>
      </c>
      <c r="M80" s="18">
        <f t="shared" si="84"/>
        <v>-0.16816096624319984</v>
      </c>
      <c r="N80" s="18">
        <f t="shared" si="85"/>
        <v>15.807130826860785</v>
      </c>
      <c r="O80" s="18">
        <f>(Design!$N$67-N80)/M80</f>
        <v>81.809299352887734</v>
      </c>
      <c r="P80" s="18">
        <v>0</v>
      </c>
      <c r="Q80" s="18">
        <v>0</v>
      </c>
      <c r="R80" s="18">
        <f t="shared" si="86"/>
        <v>81.809299352887734</v>
      </c>
      <c r="S80" s="18">
        <f t="shared" si="87"/>
        <v>84</v>
      </c>
      <c r="T80" s="18">
        <f>Design!$N$67</f>
        <v>2.0499999999999998</v>
      </c>
      <c r="U80" s="18">
        <f t="shared" si="88"/>
        <v>94</v>
      </c>
      <c r="V80" s="18">
        <v>0</v>
      </c>
      <c r="W80" s="18">
        <f t="shared" si="89"/>
        <v>5781</v>
      </c>
      <c r="X80" s="19" t="str">
        <f t="shared" si="90"/>
        <v>N/A</v>
      </c>
      <c r="Y80" s="68">
        <f t="shared" si="91"/>
        <v>84</v>
      </c>
      <c r="Z80" s="18">
        <f>'Ohio Intensities'!G80</f>
        <v>1.2250496991214466</v>
      </c>
      <c r="AA80" s="18">
        <f>Design!$I$24*Z80*Design!$I$23</f>
        <v>2.1070854824888894</v>
      </c>
      <c r="AB80" s="18">
        <v>0</v>
      </c>
      <c r="AC80" s="18">
        <v>0</v>
      </c>
      <c r="AD80" s="18">
        <f>Design!$I$22</f>
        <v>10</v>
      </c>
      <c r="AE80" s="18">
        <f t="shared" si="92"/>
        <v>2.1070854824888894</v>
      </c>
      <c r="AF80" s="18">
        <f t="shared" si="93"/>
        <v>84</v>
      </c>
      <c r="AG80" s="18">
        <f t="shared" si="94"/>
        <v>2.1070854824888894</v>
      </c>
      <c r="AH80" s="18">
        <f t="shared" si="95"/>
        <v>94</v>
      </c>
      <c r="AI80" s="18">
        <v>0</v>
      </c>
      <c r="AJ80" s="18" t="str">
        <f t="shared" si="96"/>
        <v>N/A</v>
      </c>
      <c r="AK80" s="18">
        <f t="shared" si="97"/>
        <v>-0.21070854824888893</v>
      </c>
      <c r="AL80" s="18">
        <f t="shared" si="98"/>
        <v>19.80660353539556</v>
      </c>
      <c r="AM80" s="18">
        <f>(Design!$N$68-AL80)/AK80</f>
        <v>82.135270159770641</v>
      </c>
      <c r="AN80" s="18">
        <v>0</v>
      </c>
      <c r="AO80" s="18">
        <v>0</v>
      </c>
      <c r="AP80" s="18">
        <f t="shared" si="99"/>
        <v>82.135270159770641</v>
      </c>
      <c r="AQ80" s="18">
        <f t="shared" si="100"/>
        <v>84</v>
      </c>
      <c r="AR80" s="18">
        <f>Design!$N$68</f>
        <v>2.5</v>
      </c>
      <c r="AS80" s="18">
        <f t="shared" si="101"/>
        <v>94</v>
      </c>
      <c r="AT80" s="18">
        <v>0</v>
      </c>
      <c r="AU80" s="18">
        <f t="shared" si="102"/>
        <v>7050</v>
      </c>
      <c r="AV80" s="19" t="str">
        <f t="shared" si="103"/>
        <v>N/A</v>
      </c>
      <c r="AW80" s="68">
        <f t="shared" si="104"/>
        <v>84</v>
      </c>
      <c r="AX80" s="18">
        <f>'Ohio Intensities'!K80</f>
        <v>1.4235467822449437</v>
      </c>
      <c r="AY80" s="18">
        <f>Design!$I$24*AX80*Design!$I$23</f>
        <v>2.4485004654613047</v>
      </c>
      <c r="AZ80" s="18">
        <v>0</v>
      </c>
      <c r="BA80" s="18">
        <v>0</v>
      </c>
      <c r="BB80" s="18">
        <f>Design!$I$22</f>
        <v>10</v>
      </c>
      <c r="BC80" s="18">
        <f t="shared" si="105"/>
        <v>2.4485004654613047</v>
      </c>
      <c r="BD80" s="18">
        <f t="shared" si="106"/>
        <v>84</v>
      </c>
      <c r="BE80" s="18">
        <f t="shared" si="107"/>
        <v>2.4485004654613047</v>
      </c>
      <c r="BF80" s="18">
        <f t="shared" si="108"/>
        <v>94</v>
      </c>
      <c r="BG80" s="18">
        <v>0</v>
      </c>
      <c r="BH80" s="18" t="str">
        <f t="shared" si="109"/>
        <v>N/A</v>
      </c>
      <c r="BI80" s="18">
        <f t="shared" si="110"/>
        <v>-0.24485004654613046</v>
      </c>
      <c r="BJ80" s="18">
        <f t="shared" si="111"/>
        <v>23.015904375336262</v>
      </c>
      <c r="BK80" s="18">
        <f>(Design!$N$69-BJ80)/BI80</f>
        <v>82.360222755918272</v>
      </c>
      <c r="BL80" s="18">
        <v>0</v>
      </c>
      <c r="BM80" s="18">
        <v>0</v>
      </c>
      <c r="BN80" s="18">
        <f t="shared" si="112"/>
        <v>82.360222755918272</v>
      </c>
      <c r="BO80" s="18">
        <f t="shared" si="113"/>
        <v>84</v>
      </c>
      <c r="BP80" s="18">
        <f>Design!$N$69</f>
        <v>2.85</v>
      </c>
      <c r="BQ80" s="18">
        <f t="shared" si="114"/>
        <v>94</v>
      </c>
      <c r="BR80" s="18">
        <v>0</v>
      </c>
      <c r="BS80" s="18">
        <f t="shared" si="115"/>
        <v>8037.0000000000009</v>
      </c>
      <c r="BT80" s="19" t="str">
        <f t="shared" si="116"/>
        <v>N/A</v>
      </c>
      <c r="BU80" s="68">
        <f t="shared" si="117"/>
        <v>84</v>
      </c>
      <c r="BV80" s="18">
        <f>'Ohio Intensities'!O80</f>
        <v>1.6930590814320181</v>
      </c>
      <c r="BW80" s="18">
        <f>Design!$I$24*BV80*Design!$I$23</f>
        <v>2.9120616200630729</v>
      </c>
      <c r="BX80" s="18">
        <v>0</v>
      </c>
      <c r="BY80" s="18">
        <v>0</v>
      </c>
      <c r="BZ80" s="18">
        <f>Design!$I$22</f>
        <v>10</v>
      </c>
      <c r="CA80" s="18">
        <f t="shared" si="118"/>
        <v>2.9120616200630729</v>
      </c>
      <c r="CB80" s="18">
        <f t="shared" si="119"/>
        <v>84</v>
      </c>
      <c r="CC80" s="18">
        <f t="shared" si="120"/>
        <v>2.9120616200630729</v>
      </c>
      <c r="CD80" s="18">
        <f t="shared" si="121"/>
        <v>94</v>
      </c>
      <c r="CE80" s="18">
        <v>0</v>
      </c>
      <c r="CF80" s="18">
        <f t="shared" si="122"/>
        <v>14676.790565117886</v>
      </c>
      <c r="CG80" s="18">
        <f t="shared" si="123"/>
        <v>-0.29120616200630728</v>
      </c>
      <c r="CH80" s="18">
        <f t="shared" si="124"/>
        <v>27.373379228592885</v>
      </c>
      <c r="CI80" s="18">
        <f>(Design!$N$70-CH80)/CG80</f>
        <v>84.213119185512724</v>
      </c>
      <c r="CJ80" s="18">
        <v>0</v>
      </c>
      <c r="CK80" s="18">
        <v>0</v>
      </c>
      <c r="CL80" s="18">
        <f t="shared" si="125"/>
        <v>84.213119185512724</v>
      </c>
      <c r="CM80" s="18">
        <f t="shared" si="126"/>
        <v>84.213119185512724</v>
      </c>
      <c r="CN80" s="18">
        <f>Design!$N$70</f>
        <v>2.85</v>
      </c>
      <c r="CO80" s="18">
        <f t="shared" si="127"/>
        <v>94</v>
      </c>
      <c r="CP80" s="18">
        <v>0</v>
      </c>
      <c r="CQ80" s="18">
        <f t="shared" si="128"/>
        <v>8036.9999999999991</v>
      </c>
      <c r="CR80" s="19">
        <f t="shared" si="129"/>
        <v>6639.7905651178871</v>
      </c>
      <c r="CS80" s="68">
        <f t="shared" si="130"/>
        <v>84</v>
      </c>
      <c r="CT80" s="18">
        <f>'Ohio Intensities'!S80</f>
        <v>1.8881217308304954</v>
      </c>
      <c r="CU80" s="18">
        <f>Design!$I$24*CT80*Design!$I$23</f>
        <v>3.2475693770284542</v>
      </c>
      <c r="CV80" s="18">
        <v>0</v>
      </c>
      <c r="CW80" s="18">
        <v>0</v>
      </c>
      <c r="CX80" s="18">
        <f>Design!$I$22</f>
        <v>10</v>
      </c>
      <c r="CY80" s="18">
        <f t="shared" si="131"/>
        <v>3.2475693770284542</v>
      </c>
      <c r="CZ80" s="18">
        <f t="shared" si="132"/>
        <v>84</v>
      </c>
      <c r="DA80" s="18">
        <f t="shared" si="133"/>
        <v>3.2475693770284542</v>
      </c>
      <c r="DB80" s="18">
        <f t="shared" si="134"/>
        <v>94</v>
      </c>
      <c r="DC80" s="18">
        <v>0</v>
      </c>
      <c r="DD80" s="18">
        <f t="shared" si="135"/>
        <v>16367.74966022341</v>
      </c>
      <c r="DE80" s="18">
        <f t="shared" si="136"/>
        <v>-0.32475693770284542</v>
      </c>
      <c r="DF80" s="18">
        <f t="shared" si="137"/>
        <v>30.527152144067472</v>
      </c>
      <c r="DG80" s="18">
        <f>(Design!$N$71-DF80)/DE80</f>
        <v>85.22420595489244</v>
      </c>
      <c r="DH80" s="18">
        <v>0</v>
      </c>
      <c r="DI80" s="18">
        <v>0</v>
      </c>
      <c r="DJ80" s="18">
        <f t="shared" si="138"/>
        <v>85.22420595489244</v>
      </c>
      <c r="DK80" s="18">
        <f t="shared" si="139"/>
        <v>85.22420595489244</v>
      </c>
      <c r="DL80" s="18">
        <f>Design!$N$71</f>
        <v>2.85</v>
      </c>
      <c r="DM80" s="18">
        <f t="shared" si="140"/>
        <v>94</v>
      </c>
      <c r="DN80" s="18">
        <v>0</v>
      </c>
      <c r="DO80" s="18">
        <f t="shared" si="141"/>
        <v>8037.0000000000009</v>
      </c>
      <c r="DP80" s="19">
        <f t="shared" si="142"/>
        <v>8330.7496602234096</v>
      </c>
      <c r="DQ80" s="68">
        <f t="shared" si="143"/>
        <v>84</v>
      </c>
      <c r="DR80" s="18">
        <f>'Ohio Intensities'!W80</f>
        <v>2.1252986824733804</v>
      </c>
      <c r="DS80" s="18">
        <f>Design!$I$24*DR80*Design!$I$23</f>
        <v>3.6555137338542165</v>
      </c>
      <c r="DT80" s="18">
        <v>0</v>
      </c>
      <c r="DU80" s="18">
        <v>0</v>
      </c>
      <c r="DV80" s="18">
        <f>Design!$I$22</f>
        <v>10</v>
      </c>
      <c r="DW80" s="18">
        <f t="shared" si="144"/>
        <v>3.6555137338542165</v>
      </c>
      <c r="DX80" s="18">
        <f t="shared" si="145"/>
        <v>84</v>
      </c>
      <c r="DY80" s="18">
        <f t="shared" si="146"/>
        <v>3.6555137338542165</v>
      </c>
      <c r="DZ80" s="18">
        <f t="shared" si="147"/>
        <v>94</v>
      </c>
      <c r="EA80" s="18">
        <v>0</v>
      </c>
      <c r="EB80" s="18">
        <f t="shared" si="148"/>
        <v>18423.789218625254</v>
      </c>
      <c r="EC80" s="18">
        <f t="shared" si="149"/>
        <v>-0.36555137338542165</v>
      </c>
      <c r="ED80" s="18">
        <f t="shared" si="150"/>
        <v>34.361829098229634</v>
      </c>
      <c r="EE80" s="18">
        <f>(Design!$N$72-ED80)/EC80</f>
        <v>86.203558220542959</v>
      </c>
      <c r="EF80" s="18">
        <v>0</v>
      </c>
      <c r="EG80" s="18">
        <v>0</v>
      </c>
      <c r="EH80" s="18">
        <f t="shared" si="151"/>
        <v>86.203558220542959</v>
      </c>
      <c r="EI80" s="18">
        <f t="shared" si="152"/>
        <v>86.203558220542959</v>
      </c>
      <c r="EJ80" s="18">
        <f>Design!$N$72</f>
        <v>2.85</v>
      </c>
      <c r="EK80" s="18">
        <f t="shared" si="153"/>
        <v>94</v>
      </c>
      <c r="EL80" s="18">
        <v>0</v>
      </c>
      <c r="EM80" s="18">
        <f t="shared" si="154"/>
        <v>8037.0000000000009</v>
      </c>
      <c r="EN80" s="19">
        <f t="shared" si="155"/>
        <v>10386.789218625254</v>
      </c>
      <c r="EO80" s="19">
        <f t="shared" si="156"/>
        <v>84</v>
      </c>
    </row>
    <row r="81" spans="1:145" x14ac:dyDescent="0.25">
      <c r="A81" s="68">
        <f t="shared" si="157"/>
        <v>85</v>
      </c>
      <c r="B81" s="18">
        <f>'Ohio Intensities'!C81</f>
        <v>0.96873897688628519</v>
      </c>
      <c r="C81" s="18">
        <f>Design!$I$24*B81*Design!$I$23</f>
        <v>1.6662310402444116</v>
      </c>
      <c r="D81" s="18">
        <v>0</v>
      </c>
      <c r="E81" s="18">
        <v>0</v>
      </c>
      <c r="F81" s="18">
        <f>Design!$I$22</f>
        <v>10</v>
      </c>
      <c r="G81" s="18">
        <f t="shared" si="79"/>
        <v>1.6662310402444116</v>
      </c>
      <c r="H81" s="18">
        <f t="shared" si="80"/>
        <v>85</v>
      </c>
      <c r="I81" s="18">
        <f t="shared" si="81"/>
        <v>1.6662310402444116</v>
      </c>
      <c r="J81" s="18">
        <f t="shared" si="82"/>
        <v>95</v>
      </c>
      <c r="K81" s="18">
        <v>0</v>
      </c>
      <c r="L81" s="18" t="str">
        <f t="shared" si="83"/>
        <v>N/A</v>
      </c>
      <c r="M81" s="18">
        <f t="shared" si="84"/>
        <v>-0.16662310402444117</v>
      </c>
      <c r="N81" s="18">
        <f t="shared" si="85"/>
        <v>15.829194882321911</v>
      </c>
      <c r="O81" s="18">
        <f>(Design!$N$67-N81)/M81</f>
        <v>82.696784236480823</v>
      </c>
      <c r="P81" s="18">
        <v>0</v>
      </c>
      <c r="Q81" s="18">
        <v>0</v>
      </c>
      <c r="R81" s="18">
        <f t="shared" si="86"/>
        <v>82.696784236480823</v>
      </c>
      <c r="S81" s="18">
        <f t="shared" si="87"/>
        <v>85</v>
      </c>
      <c r="T81" s="18">
        <f>Design!$N$67</f>
        <v>2.0499999999999998</v>
      </c>
      <c r="U81" s="18">
        <f t="shared" si="88"/>
        <v>95</v>
      </c>
      <c r="V81" s="18">
        <v>0</v>
      </c>
      <c r="W81" s="18">
        <f t="shared" si="89"/>
        <v>5842.4999999999991</v>
      </c>
      <c r="X81" s="19" t="str">
        <f t="shared" si="90"/>
        <v>N/A</v>
      </c>
      <c r="Y81" s="68">
        <f t="shared" si="91"/>
        <v>85</v>
      </c>
      <c r="Z81" s="18">
        <f>'Ohio Intensities'!G81</f>
        <v>1.2140352780231949</v>
      </c>
      <c r="AA81" s="18">
        <f>Design!$I$24*Z81*Design!$I$23</f>
        <v>2.0881406781998963</v>
      </c>
      <c r="AB81" s="18">
        <v>0</v>
      </c>
      <c r="AC81" s="18">
        <v>0</v>
      </c>
      <c r="AD81" s="18">
        <f>Design!$I$22</f>
        <v>10</v>
      </c>
      <c r="AE81" s="18">
        <f t="shared" si="92"/>
        <v>2.0881406781998963</v>
      </c>
      <c r="AF81" s="18">
        <f t="shared" si="93"/>
        <v>85</v>
      </c>
      <c r="AG81" s="18">
        <f t="shared" si="94"/>
        <v>2.0881406781998963</v>
      </c>
      <c r="AH81" s="18">
        <f t="shared" si="95"/>
        <v>95</v>
      </c>
      <c r="AI81" s="18">
        <v>0</v>
      </c>
      <c r="AJ81" s="18" t="str">
        <f t="shared" si="96"/>
        <v>N/A</v>
      </c>
      <c r="AK81" s="18">
        <f t="shared" si="97"/>
        <v>-0.20881406781998962</v>
      </c>
      <c r="AL81" s="18">
        <f t="shared" si="98"/>
        <v>19.837336442899012</v>
      </c>
      <c r="AM81" s="18">
        <f>(Design!$N$68-AL81)/AK81</f>
        <v>83.02762655744462</v>
      </c>
      <c r="AN81" s="18">
        <v>0</v>
      </c>
      <c r="AO81" s="18">
        <v>0</v>
      </c>
      <c r="AP81" s="18">
        <f t="shared" si="99"/>
        <v>83.02762655744462</v>
      </c>
      <c r="AQ81" s="18">
        <f t="shared" si="100"/>
        <v>85</v>
      </c>
      <c r="AR81" s="18">
        <f>Design!$N$68</f>
        <v>2.5</v>
      </c>
      <c r="AS81" s="18">
        <f t="shared" si="101"/>
        <v>95</v>
      </c>
      <c r="AT81" s="18">
        <v>0</v>
      </c>
      <c r="AU81" s="18">
        <f t="shared" si="102"/>
        <v>7125</v>
      </c>
      <c r="AV81" s="19" t="str">
        <f t="shared" si="103"/>
        <v>N/A</v>
      </c>
      <c r="AW81" s="68">
        <f t="shared" si="104"/>
        <v>85</v>
      </c>
      <c r="AX81" s="18">
        <f>'Ohio Intensities'!K81</f>
        <v>1.410872639509505</v>
      </c>
      <c r="AY81" s="18">
        <f>Design!$I$24*AX81*Design!$I$23</f>
        <v>2.4267009399563504</v>
      </c>
      <c r="AZ81" s="18">
        <v>0</v>
      </c>
      <c r="BA81" s="18">
        <v>0</v>
      </c>
      <c r="BB81" s="18">
        <f>Design!$I$22</f>
        <v>10</v>
      </c>
      <c r="BC81" s="18">
        <f t="shared" si="105"/>
        <v>2.4267009399563504</v>
      </c>
      <c r="BD81" s="18">
        <f t="shared" si="106"/>
        <v>85</v>
      </c>
      <c r="BE81" s="18">
        <f t="shared" si="107"/>
        <v>2.4267009399563504</v>
      </c>
      <c r="BF81" s="18">
        <f t="shared" si="108"/>
        <v>95</v>
      </c>
      <c r="BG81" s="18">
        <v>0</v>
      </c>
      <c r="BH81" s="18" t="str">
        <f t="shared" si="109"/>
        <v>N/A</v>
      </c>
      <c r="BI81" s="18">
        <f t="shared" si="110"/>
        <v>-0.24267009399563505</v>
      </c>
      <c r="BJ81" s="18">
        <f t="shared" si="111"/>
        <v>23.053658929585332</v>
      </c>
      <c r="BK81" s="18">
        <f>(Design!$N$69-BJ81)/BI81</f>
        <v>83.255660377948089</v>
      </c>
      <c r="BL81" s="18">
        <v>0</v>
      </c>
      <c r="BM81" s="18">
        <v>0</v>
      </c>
      <c r="BN81" s="18">
        <f t="shared" si="112"/>
        <v>83.255660377948089</v>
      </c>
      <c r="BO81" s="18">
        <f t="shared" si="113"/>
        <v>85</v>
      </c>
      <c r="BP81" s="18">
        <f>Design!$N$69</f>
        <v>2.85</v>
      </c>
      <c r="BQ81" s="18">
        <f t="shared" si="114"/>
        <v>95</v>
      </c>
      <c r="BR81" s="18">
        <v>0</v>
      </c>
      <c r="BS81" s="18">
        <f t="shared" si="115"/>
        <v>8122.5</v>
      </c>
      <c r="BT81" s="19" t="str">
        <f t="shared" si="116"/>
        <v>N/A</v>
      </c>
      <c r="BU81" s="68">
        <f t="shared" si="117"/>
        <v>85</v>
      </c>
      <c r="BV81" s="18">
        <f>'Ohio Intensities'!O81</f>
        <v>1.6785071520744885</v>
      </c>
      <c r="BW81" s="18">
        <f>Design!$I$24*BV81*Design!$I$23</f>
        <v>2.8870323015681221</v>
      </c>
      <c r="BX81" s="18">
        <v>0</v>
      </c>
      <c r="BY81" s="18">
        <v>0</v>
      </c>
      <c r="BZ81" s="18">
        <f>Design!$I$22</f>
        <v>10</v>
      </c>
      <c r="CA81" s="18">
        <f t="shared" si="118"/>
        <v>2.8870323015681221</v>
      </c>
      <c r="CB81" s="18">
        <f t="shared" si="119"/>
        <v>85</v>
      </c>
      <c r="CC81" s="18">
        <f t="shared" si="120"/>
        <v>2.8870323015681221</v>
      </c>
      <c r="CD81" s="18">
        <f t="shared" si="121"/>
        <v>95</v>
      </c>
      <c r="CE81" s="18">
        <v>0</v>
      </c>
      <c r="CF81" s="18">
        <f t="shared" si="122"/>
        <v>14723.864737997421</v>
      </c>
      <c r="CG81" s="18">
        <f t="shared" si="123"/>
        <v>-0.28870323015681221</v>
      </c>
      <c r="CH81" s="18">
        <f t="shared" si="124"/>
        <v>27.426806864897159</v>
      </c>
      <c r="CI81" s="18">
        <f>(Design!$N$70-CH81)/CG81</f>
        <v>85.128271171569523</v>
      </c>
      <c r="CJ81" s="18">
        <v>0</v>
      </c>
      <c r="CK81" s="18">
        <v>0</v>
      </c>
      <c r="CL81" s="18">
        <f t="shared" si="125"/>
        <v>85.128271171569523</v>
      </c>
      <c r="CM81" s="18">
        <f t="shared" si="126"/>
        <v>85.128271171569523</v>
      </c>
      <c r="CN81" s="18">
        <f>Design!$N$70</f>
        <v>2.85</v>
      </c>
      <c r="CO81" s="18">
        <f t="shared" si="127"/>
        <v>95</v>
      </c>
      <c r="CP81" s="18">
        <v>0</v>
      </c>
      <c r="CQ81" s="18">
        <f t="shared" si="128"/>
        <v>8122.5</v>
      </c>
      <c r="CR81" s="19">
        <f t="shared" si="129"/>
        <v>6601.3647379974209</v>
      </c>
      <c r="CS81" s="68">
        <f t="shared" si="130"/>
        <v>85</v>
      </c>
      <c r="CT81" s="18">
        <f>'Ohio Intensities'!S81</f>
        <v>1.8725814141823562</v>
      </c>
      <c r="CU81" s="18">
        <f>Design!$I$24*CT81*Design!$I$23</f>
        <v>3.2208400323936548</v>
      </c>
      <c r="CV81" s="18">
        <v>0</v>
      </c>
      <c r="CW81" s="18">
        <v>0</v>
      </c>
      <c r="CX81" s="18">
        <f>Design!$I$22</f>
        <v>10</v>
      </c>
      <c r="CY81" s="18">
        <f t="shared" si="131"/>
        <v>3.2208400323936548</v>
      </c>
      <c r="CZ81" s="18">
        <f t="shared" si="132"/>
        <v>85</v>
      </c>
      <c r="DA81" s="18">
        <f t="shared" si="133"/>
        <v>3.2208400323936548</v>
      </c>
      <c r="DB81" s="18">
        <f t="shared" si="134"/>
        <v>95</v>
      </c>
      <c r="DC81" s="18">
        <v>0</v>
      </c>
      <c r="DD81" s="18">
        <f t="shared" si="135"/>
        <v>16426.284165207642</v>
      </c>
      <c r="DE81" s="18">
        <f t="shared" si="136"/>
        <v>-0.32208400323936548</v>
      </c>
      <c r="DF81" s="18">
        <f t="shared" si="137"/>
        <v>30.597980307739718</v>
      </c>
      <c r="DG81" s="18">
        <f>(Design!$N$71-DF81)/DE81</f>
        <v>86.151376748500141</v>
      </c>
      <c r="DH81" s="18">
        <v>0</v>
      </c>
      <c r="DI81" s="18">
        <v>0</v>
      </c>
      <c r="DJ81" s="18">
        <f t="shared" si="138"/>
        <v>86.151376748500141</v>
      </c>
      <c r="DK81" s="18">
        <f t="shared" si="139"/>
        <v>86.151376748500141</v>
      </c>
      <c r="DL81" s="18">
        <f>Design!$N$71</f>
        <v>2.85</v>
      </c>
      <c r="DM81" s="18">
        <f t="shared" si="140"/>
        <v>95</v>
      </c>
      <c r="DN81" s="18">
        <v>0</v>
      </c>
      <c r="DO81" s="18">
        <f t="shared" si="141"/>
        <v>8122.5</v>
      </c>
      <c r="DP81" s="19">
        <f t="shared" si="142"/>
        <v>8303.7841652076422</v>
      </c>
      <c r="DQ81" s="68">
        <f t="shared" si="143"/>
        <v>85</v>
      </c>
      <c r="DR81" s="18">
        <f>'Ohio Intensities'!W81</f>
        <v>2.1078463789172801</v>
      </c>
      <c r="DS81" s="18">
        <f>Design!$I$24*DR81*Design!$I$23</f>
        <v>3.6254957717377239</v>
      </c>
      <c r="DT81" s="18">
        <v>0</v>
      </c>
      <c r="DU81" s="18">
        <v>0</v>
      </c>
      <c r="DV81" s="18">
        <f>Design!$I$22</f>
        <v>10</v>
      </c>
      <c r="DW81" s="18">
        <f t="shared" si="144"/>
        <v>3.6254957717377239</v>
      </c>
      <c r="DX81" s="18">
        <f t="shared" si="145"/>
        <v>85</v>
      </c>
      <c r="DY81" s="18">
        <f t="shared" si="146"/>
        <v>3.6254957717377239</v>
      </c>
      <c r="DZ81" s="18">
        <f t="shared" si="147"/>
        <v>95</v>
      </c>
      <c r="EA81" s="18">
        <v>0</v>
      </c>
      <c r="EB81" s="18">
        <f t="shared" si="148"/>
        <v>18490.02843586239</v>
      </c>
      <c r="EC81" s="18">
        <f t="shared" si="149"/>
        <v>-0.3625495771737724</v>
      </c>
      <c r="ED81" s="18">
        <f t="shared" si="150"/>
        <v>34.442209831508379</v>
      </c>
      <c r="EE81" s="18">
        <f>(Design!$N$72-ED81)/EC81</f>
        <v>87.1390061402996</v>
      </c>
      <c r="EF81" s="18">
        <v>0</v>
      </c>
      <c r="EG81" s="18">
        <v>0</v>
      </c>
      <c r="EH81" s="18">
        <f t="shared" si="151"/>
        <v>87.1390061402996</v>
      </c>
      <c r="EI81" s="18">
        <f t="shared" si="152"/>
        <v>87.1390061402996</v>
      </c>
      <c r="EJ81" s="18">
        <f>Design!$N$72</f>
        <v>2.85</v>
      </c>
      <c r="EK81" s="18">
        <f t="shared" si="153"/>
        <v>95</v>
      </c>
      <c r="EL81" s="18">
        <v>0</v>
      </c>
      <c r="EM81" s="18">
        <f t="shared" si="154"/>
        <v>8122.5</v>
      </c>
      <c r="EN81" s="19">
        <f t="shared" si="155"/>
        <v>10367.52843586239</v>
      </c>
      <c r="EO81" s="19">
        <f t="shared" si="156"/>
        <v>85</v>
      </c>
    </row>
    <row r="82" spans="1:145" x14ac:dyDescent="0.25">
      <c r="A82" s="68">
        <f t="shared" si="157"/>
        <v>86</v>
      </c>
      <c r="B82" s="18">
        <f>'Ohio Intensities'!C82</f>
        <v>0.95997301048625827</v>
      </c>
      <c r="C82" s="18">
        <f>Design!$I$24*B82*Design!$I$23</f>
        <v>1.6511535780363653</v>
      </c>
      <c r="D82" s="18">
        <v>0</v>
      </c>
      <c r="E82" s="18">
        <v>0</v>
      </c>
      <c r="F82" s="18">
        <f>Design!$I$22</f>
        <v>10</v>
      </c>
      <c r="G82" s="18">
        <f t="shared" si="79"/>
        <v>1.6511535780363653</v>
      </c>
      <c r="H82" s="18">
        <f t="shared" si="80"/>
        <v>86</v>
      </c>
      <c r="I82" s="18">
        <f t="shared" si="81"/>
        <v>1.6511535780363653</v>
      </c>
      <c r="J82" s="18">
        <f t="shared" si="82"/>
        <v>96</v>
      </c>
      <c r="K82" s="18">
        <v>0</v>
      </c>
      <c r="L82" s="18" t="str">
        <f t="shared" si="83"/>
        <v>N/A</v>
      </c>
      <c r="M82" s="18">
        <f t="shared" si="84"/>
        <v>-0.16511535780363654</v>
      </c>
      <c r="N82" s="18">
        <f t="shared" si="85"/>
        <v>15.851074349149108</v>
      </c>
      <c r="O82" s="18">
        <f>(Design!$N$67-N82)/M82</f>
        <v>83.584437769635201</v>
      </c>
      <c r="P82" s="18">
        <v>0</v>
      </c>
      <c r="Q82" s="18">
        <v>0</v>
      </c>
      <c r="R82" s="18">
        <f t="shared" si="86"/>
        <v>83.584437769635201</v>
      </c>
      <c r="S82" s="18">
        <f t="shared" si="87"/>
        <v>86</v>
      </c>
      <c r="T82" s="18">
        <f>Design!$N$67</f>
        <v>2.0499999999999998</v>
      </c>
      <c r="U82" s="18">
        <f t="shared" si="88"/>
        <v>96</v>
      </c>
      <c r="V82" s="18">
        <v>0</v>
      </c>
      <c r="W82" s="18">
        <f t="shared" si="89"/>
        <v>5903.9999999999991</v>
      </c>
      <c r="X82" s="19" t="str">
        <f t="shared" si="90"/>
        <v>N/A</v>
      </c>
      <c r="Y82" s="68">
        <f t="shared" si="91"/>
        <v>86</v>
      </c>
      <c r="Z82" s="18">
        <f>'Ohio Intensities'!G82</f>
        <v>1.2032330842586278</v>
      </c>
      <c r="AA82" s="18">
        <f>Design!$I$24*Z82*Design!$I$23</f>
        <v>2.0695609049248413</v>
      </c>
      <c r="AB82" s="18">
        <v>0</v>
      </c>
      <c r="AC82" s="18">
        <v>0</v>
      </c>
      <c r="AD82" s="18">
        <f>Design!$I$22</f>
        <v>10</v>
      </c>
      <c r="AE82" s="18">
        <f t="shared" si="92"/>
        <v>2.0695609049248413</v>
      </c>
      <c r="AF82" s="18">
        <f t="shared" si="93"/>
        <v>86</v>
      </c>
      <c r="AG82" s="18">
        <f t="shared" si="94"/>
        <v>2.0695609049248413</v>
      </c>
      <c r="AH82" s="18">
        <f t="shared" si="95"/>
        <v>96</v>
      </c>
      <c r="AI82" s="18">
        <v>0</v>
      </c>
      <c r="AJ82" s="18" t="str">
        <f t="shared" si="96"/>
        <v>N/A</v>
      </c>
      <c r="AK82" s="18">
        <f t="shared" si="97"/>
        <v>-0.20695609049248415</v>
      </c>
      <c r="AL82" s="18">
        <f t="shared" si="98"/>
        <v>19.86778468727848</v>
      </c>
      <c r="AM82" s="18">
        <f>(Design!$N$68-AL82)/AK82</f>
        <v>83.920142895766631</v>
      </c>
      <c r="AN82" s="18">
        <v>0</v>
      </c>
      <c r="AO82" s="18">
        <v>0</v>
      </c>
      <c r="AP82" s="18">
        <f t="shared" si="99"/>
        <v>83.920142895766631</v>
      </c>
      <c r="AQ82" s="18">
        <f t="shared" si="100"/>
        <v>86</v>
      </c>
      <c r="AR82" s="18">
        <f>Design!$N$68</f>
        <v>2.5</v>
      </c>
      <c r="AS82" s="18">
        <f t="shared" si="101"/>
        <v>96</v>
      </c>
      <c r="AT82" s="18">
        <v>0</v>
      </c>
      <c r="AU82" s="18">
        <f t="shared" si="102"/>
        <v>7200</v>
      </c>
      <c r="AV82" s="19" t="str">
        <f t="shared" si="103"/>
        <v>N/A</v>
      </c>
      <c r="AW82" s="68">
        <f t="shared" si="104"/>
        <v>86</v>
      </c>
      <c r="AX82" s="18">
        <f>'Ohio Intensities'!K82</f>
        <v>1.3984396041722431</v>
      </c>
      <c r="AY82" s="18">
        <f>Design!$I$24*AX82*Design!$I$23</f>
        <v>2.4053161191762595</v>
      </c>
      <c r="AZ82" s="18">
        <v>0</v>
      </c>
      <c r="BA82" s="18">
        <v>0</v>
      </c>
      <c r="BB82" s="18">
        <f>Design!$I$22</f>
        <v>10</v>
      </c>
      <c r="BC82" s="18">
        <f t="shared" si="105"/>
        <v>2.4053161191762595</v>
      </c>
      <c r="BD82" s="18">
        <f t="shared" si="106"/>
        <v>86</v>
      </c>
      <c r="BE82" s="18">
        <f t="shared" si="107"/>
        <v>2.4053161191762595</v>
      </c>
      <c r="BF82" s="18">
        <f t="shared" si="108"/>
        <v>96</v>
      </c>
      <c r="BG82" s="18">
        <v>0</v>
      </c>
      <c r="BH82" s="18" t="str">
        <f t="shared" si="109"/>
        <v>N/A</v>
      </c>
      <c r="BI82" s="18">
        <f t="shared" si="110"/>
        <v>-0.24053161191762595</v>
      </c>
      <c r="BJ82" s="18">
        <f t="shared" si="111"/>
        <v>23.091034744092092</v>
      </c>
      <c r="BK82" s="18">
        <f>(Design!$N$69-BJ82)/BI82</f>
        <v>84.151245579412532</v>
      </c>
      <c r="BL82" s="18">
        <v>0</v>
      </c>
      <c r="BM82" s="18">
        <v>0</v>
      </c>
      <c r="BN82" s="18">
        <f t="shared" si="112"/>
        <v>84.151245579412532</v>
      </c>
      <c r="BO82" s="18">
        <f t="shared" si="113"/>
        <v>86</v>
      </c>
      <c r="BP82" s="18">
        <f>Design!$N$69</f>
        <v>2.85</v>
      </c>
      <c r="BQ82" s="18">
        <f t="shared" si="114"/>
        <v>96</v>
      </c>
      <c r="BR82" s="18">
        <v>0</v>
      </c>
      <c r="BS82" s="18">
        <f t="shared" si="115"/>
        <v>8208</v>
      </c>
      <c r="BT82" s="19" t="str">
        <f t="shared" si="116"/>
        <v>N/A</v>
      </c>
      <c r="BU82" s="68">
        <f t="shared" si="117"/>
        <v>86</v>
      </c>
      <c r="BV82" s="18">
        <f>'Ohio Intensities'!O82</f>
        <v>1.6642276364290454</v>
      </c>
      <c r="BW82" s="18">
        <f>Design!$I$24*BV82*Design!$I$23</f>
        <v>2.8624715346579599</v>
      </c>
      <c r="BX82" s="18">
        <v>0</v>
      </c>
      <c r="BY82" s="18">
        <v>0</v>
      </c>
      <c r="BZ82" s="18">
        <f>Design!$I$22</f>
        <v>10</v>
      </c>
      <c r="CA82" s="18">
        <f t="shared" si="118"/>
        <v>2.8624715346579599</v>
      </c>
      <c r="CB82" s="18">
        <f t="shared" si="119"/>
        <v>86</v>
      </c>
      <c r="CC82" s="18">
        <f t="shared" si="120"/>
        <v>2.8624715346579599</v>
      </c>
      <c r="CD82" s="18">
        <f t="shared" si="121"/>
        <v>96</v>
      </c>
      <c r="CE82" s="18">
        <v>0</v>
      </c>
      <c r="CF82" s="18">
        <f t="shared" si="122"/>
        <v>14770.353118835073</v>
      </c>
      <c r="CG82" s="18">
        <f t="shared" si="123"/>
        <v>-0.28624715346579599</v>
      </c>
      <c r="CH82" s="18">
        <f t="shared" si="124"/>
        <v>27.479726732716415</v>
      </c>
      <c r="CI82" s="18">
        <f>(Design!$N$70-CH82)/CG82</f>
        <v>86.043569113288839</v>
      </c>
      <c r="CJ82" s="18">
        <v>0</v>
      </c>
      <c r="CK82" s="18">
        <v>0</v>
      </c>
      <c r="CL82" s="18">
        <f t="shared" si="125"/>
        <v>86.043569113288839</v>
      </c>
      <c r="CM82" s="18">
        <f t="shared" si="126"/>
        <v>86.043569113288839</v>
      </c>
      <c r="CN82" s="18">
        <f>Design!$N$70</f>
        <v>2.85</v>
      </c>
      <c r="CO82" s="18">
        <f t="shared" si="127"/>
        <v>96</v>
      </c>
      <c r="CP82" s="18">
        <v>0</v>
      </c>
      <c r="CQ82" s="18">
        <f t="shared" si="128"/>
        <v>8208</v>
      </c>
      <c r="CR82" s="19">
        <f t="shared" si="129"/>
        <v>6562.3531188350735</v>
      </c>
      <c r="CS82" s="68">
        <f t="shared" si="130"/>
        <v>86</v>
      </c>
      <c r="CT82" s="18">
        <f>'Ohio Intensities'!S82</f>
        <v>1.8573297336155634</v>
      </c>
      <c r="CU82" s="18">
        <f>Design!$I$24*CT82*Design!$I$23</f>
        <v>3.1946071418187709</v>
      </c>
      <c r="CV82" s="18">
        <v>0</v>
      </c>
      <c r="CW82" s="18">
        <v>0</v>
      </c>
      <c r="CX82" s="18">
        <f>Design!$I$22</f>
        <v>10</v>
      </c>
      <c r="CY82" s="18">
        <f t="shared" si="131"/>
        <v>3.1946071418187709</v>
      </c>
      <c r="CZ82" s="18">
        <f t="shared" si="132"/>
        <v>86</v>
      </c>
      <c r="DA82" s="18">
        <f t="shared" si="133"/>
        <v>3.1946071418187709</v>
      </c>
      <c r="DB82" s="18">
        <f t="shared" si="134"/>
        <v>96</v>
      </c>
      <c r="DC82" s="18">
        <v>0</v>
      </c>
      <c r="DD82" s="18">
        <f t="shared" si="135"/>
        <v>16484.172851784857</v>
      </c>
      <c r="DE82" s="18">
        <f t="shared" si="136"/>
        <v>-0.3194607141818771</v>
      </c>
      <c r="DF82" s="18">
        <f t="shared" si="137"/>
        <v>30.668228561460204</v>
      </c>
      <c r="DG82" s="18">
        <f>(Design!$N$71-DF82)/DE82</f>
        <v>87.078715242659158</v>
      </c>
      <c r="DH82" s="18">
        <v>0</v>
      </c>
      <c r="DI82" s="18">
        <v>0</v>
      </c>
      <c r="DJ82" s="18">
        <f t="shared" si="138"/>
        <v>87.078715242659158</v>
      </c>
      <c r="DK82" s="18">
        <f t="shared" si="139"/>
        <v>87.078715242659158</v>
      </c>
      <c r="DL82" s="18">
        <f>Design!$N$71</f>
        <v>2.85</v>
      </c>
      <c r="DM82" s="18">
        <f t="shared" si="140"/>
        <v>96</v>
      </c>
      <c r="DN82" s="18">
        <v>0</v>
      </c>
      <c r="DO82" s="18">
        <f t="shared" si="141"/>
        <v>8208</v>
      </c>
      <c r="DP82" s="19">
        <f t="shared" si="142"/>
        <v>8276.1728517848569</v>
      </c>
      <c r="DQ82" s="68">
        <f t="shared" si="143"/>
        <v>86</v>
      </c>
      <c r="DR82" s="18">
        <f>'Ohio Intensities'!W82</f>
        <v>2.0907119578962412</v>
      </c>
      <c r="DS82" s="18">
        <f>Design!$I$24*DR82*Design!$I$23</f>
        <v>3.5960245675815372</v>
      </c>
      <c r="DT82" s="18">
        <v>0</v>
      </c>
      <c r="DU82" s="18">
        <v>0</v>
      </c>
      <c r="DV82" s="18">
        <f>Design!$I$22</f>
        <v>10</v>
      </c>
      <c r="DW82" s="18">
        <f t="shared" si="144"/>
        <v>3.5960245675815372</v>
      </c>
      <c r="DX82" s="18">
        <f t="shared" si="145"/>
        <v>86</v>
      </c>
      <c r="DY82" s="18">
        <f t="shared" si="146"/>
        <v>3.5960245675815372</v>
      </c>
      <c r="DZ82" s="18">
        <f t="shared" si="147"/>
        <v>96</v>
      </c>
      <c r="EA82" s="18">
        <v>0</v>
      </c>
      <c r="EB82" s="18">
        <f t="shared" si="148"/>
        <v>18555.486768720733</v>
      </c>
      <c r="EC82" s="18">
        <f t="shared" si="149"/>
        <v>-0.35960245675815372</v>
      </c>
      <c r="ED82" s="18">
        <f t="shared" si="150"/>
        <v>34.521835848782757</v>
      </c>
      <c r="EE82" s="18">
        <f>(Design!$N$72-ED82)/EC82</f>
        <v>88.074581398322493</v>
      </c>
      <c r="EF82" s="18">
        <v>0</v>
      </c>
      <c r="EG82" s="18">
        <v>0</v>
      </c>
      <c r="EH82" s="18">
        <f t="shared" si="151"/>
        <v>88.074581398322493</v>
      </c>
      <c r="EI82" s="18">
        <f t="shared" si="152"/>
        <v>88.074581398322493</v>
      </c>
      <c r="EJ82" s="18">
        <f>Design!$N$72</f>
        <v>2.85</v>
      </c>
      <c r="EK82" s="18">
        <f t="shared" si="153"/>
        <v>96</v>
      </c>
      <c r="EL82" s="18">
        <v>0</v>
      </c>
      <c r="EM82" s="18">
        <f t="shared" si="154"/>
        <v>8208</v>
      </c>
      <c r="EN82" s="19">
        <f t="shared" si="155"/>
        <v>10347.486768720733</v>
      </c>
      <c r="EO82" s="19">
        <f t="shared" si="156"/>
        <v>86</v>
      </c>
    </row>
    <row r="83" spans="1:145" x14ac:dyDescent="0.25">
      <c r="A83" s="68">
        <f t="shared" si="157"/>
        <v>87</v>
      </c>
      <c r="B83" s="18">
        <f>'Ohio Intensities'!C83</f>
        <v>0.95137691875053976</v>
      </c>
      <c r="C83" s="18">
        <f>Design!$I$24*B83*Design!$I$23</f>
        <v>1.6363683002509295</v>
      </c>
      <c r="D83" s="18">
        <v>0</v>
      </c>
      <c r="E83" s="18">
        <v>0</v>
      </c>
      <c r="F83" s="18">
        <f>Design!$I$22</f>
        <v>10</v>
      </c>
      <c r="G83" s="18">
        <f t="shared" si="79"/>
        <v>1.6363683002509295</v>
      </c>
      <c r="H83" s="18">
        <f t="shared" si="80"/>
        <v>87</v>
      </c>
      <c r="I83" s="18">
        <f t="shared" si="81"/>
        <v>1.6363683002509295</v>
      </c>
      <c r="J83" s="18">
        <f t="shared" si="82"/>
        <v>97</v>
      </c>
      <c r="K83" s="18">
        <v>0</v>
      </c>
      <c r="L83" s="18" t="str">
        <f t="shared" si="83"/>
        <v>N/A</v>
      </c>
      <c r="M83" s="18">
        <f t="shared" si="84"/>
        <v>-0.16363683002509294</v>
      </c>
      <c r="N83" s="18">
        <f t="shared" si="85"/>
        <v>15.872772512434015</v>
      </c>
      <c r="O83" s="18">
        <f>(Design!$N$67-N83)/M83</f>
        <v>84.472257928208194</v>
      </c>
      <c r="P83" s="18">
        <v>0</v>
      </c>
      <c r="Q83" s="18">
        <v>0</v>
      </c>
      <c r="R83" s="18">
        <f t="shared" si="86"/>
        <v>84.472257928208194</v>
      </c>
      <c r="S83" s="18">
        <f t="shared" si="87"/>
        <v>87</v>
      </c>
      <c r="T83" s="18">
        <f>Design!$N$67</f>
        <v>2.0499999999999998</v>
      </c>
      <c r="U83" s="18">
        <f t="shared" si="88"/>
        <v>97</v>
      </c>
      <c r="V83" s="18">
        <v>0</v>
      </c>
      <c r="W83" s="18">
        <f t="shared" si="89"/>
        <v>5965.5</v>
      </c>
      <c r="X83" s="19" t="str">
        <f t="shared" si="90"/>
        <v>N/A</v>
      </c>
      <c r="Y83" s="68">
        <f t="shared" si="91"/>
        <v>87</v>
      </c>
      <c r="Z83" s="18">
        <f>'Ohio Intensities'!G83</f>
        <v>1.192636892282164</v>
      </c>
      <c r="AA83" s="18">
        <f>Design!$I$24*Z83*Design!$I$23</f>
        <v>2.0513354547253235</v>
      </c>
      <c r="AB83" s="18">
        <v>0</v>
      </c>
      <c r="AC83" s="18">
        <v>0</v>
      </c>
      <c r="AD83" s="18">
        <f>Design!$I$22</f>
        <v>10</v>
      </c>
      <c r="AE83" s="18">
        <f t="shared" si="92"/>
        <v>2.0513354547253235</v>
      </c>
      <c r="AF83" s="18">
        <f t="shared" si="93"/>
        <v>87</v>
      </c>
      <c r="AG83" s="18">
        <f t="shared" si="94"/>
        <v>2.0513354547253235</v>
      </c>
      <c r="AH83" s="18">
        <f t="shared" si="95"/>
        <v>97</v>
      </c>
      <c r="AI83" s="18">
        <v>0</v>
      </c>
      <c r="AJ83" s="18" t="str">
        <f t="shared" si="96"/>
        <v>N/A</v>
      </c>
      <c r="AK83" s="18">
        <f t="shared" si="97"/>
        <v>-0.20513354547253235</v>
      </c>
      <c r="AL83" s="18">
        <f t="shared" si="98"/>
        <v>19.897953910835636</v>
      </c>
      <c r="AM83" s="18">
        <f>(Design!$N$68-AL83)/AK83</f>
        <v>84.812817283291409</v>
      </c>
      <c r="AN83" s="18">
        <v>0</v>
      </c>
      <c r="AO83" s="18">
        <v>0</v>
      </c>
      <c r="AP83" s="18">
        <f t="shared" si="99"/>
        <v>84.812817283291409</v>
      </c>
      <c r="AQ83" s="18">
        <f t="shared" si="100"/>
        <v>87</v>
      </c>
      <c r="AR83" s="18">
        <f>Design!$N$68</f>
        <v>2.5</v>
      </c>
      <c r="AS83" s="18">
        <f t="shared" si="101"/>
        <v>97</v>
      </c>
      <c r="AT83" s="18">
        <v>0</v>
      </c>
      <c r="AU83" s="18">
        <f t="shared" si="102"/>
        <v>7275</v>
      </c>
      <c r="AV83" s="19" t="str">
        <f t="shared" si="103"/>
        <v>N/A</v>
      </c>
      <c r="AW83" s="68">
        <f t="shared" si="104"/>
        <v>87</v>
      </c>
      <c r="AX83" s="18">
        <f>'Ohio Intensities'!K83</f>
        <v>1.3862406987422951</v>
      </c>
      <c r="AY83" s="18">
        <f>Design!$I$24*AX83*Design!$I$23</f>
        <v>2.3843340018367489</v>
      </c>
      <c r="AZ83" s="18">
        <v>0</v>
      </c>
      <c r="BA83" s="18">
        <v>0</v>
      </c>
      <c r="BB83" s="18">
        <f>Design!$I$22</f>
        <v>10</v>
      </c>
      <c r="BC83" s="18">
        <f t="shared" si="105"/>
        <v>2.3843340018367489</v>
      </c>
      <c r="BD83" s="18">
        <f t="shared" si="106"/>
        <v>87</v>
      </c>
      <c r="BE83" s="18">
        <f t="shared" si="107"/>
        <v>2.3843340018367489</v>
      </c>
      <c r="BF83" s="18">
        <f t="shared" si="108"/>
        <v>97</v>
      </c>
      <c r="BG83" s="18">
        <v>0</v>
      </c>
      <c r="BH83" s="18" t="str">
        <f t="shared" si="109"/>
        <v>N/A</v>
      </c>
      <c r="BI83" s="18">
        <f t="shared" si="110"/>
        <v>-0.2384334001836749</v>
      </c>
      <c r="BJ83" s="18">
        <f t="shared" si="111"/>
        <v>23.128039817816465</v>
      </c>
      <c r="BK83" s="18">
        <f>(Design!$N$69-BJ83)/BI83</f>
        <v>85.046976649225599</v>
      </c>
      <c r="BL83" s="18">
        <v>0</v>
      </c>
      <c r="BM83" s="18">
        <v>0</v>
      </c>
      <c r="BN83" s="18">
        <f t="shared" si="112"/>
        <v>85.046976649225599</v>
      </c>
      <c r="BO83" s="18">
        <f t="shared" si="113"/>
        <v>87</v>
      </c>
      <c r="BP83" s="18">
        <f>Design!$N$69</f>
        <v>2.85</v>
      </c>
      <c r="BQ83" s="18">
        <f t="shared" si="114"/>
        <v>97</v>
      </c>
      <c r="BR83" s="18">
        <v>0</v>
      </c>
      <c r="BS83" s="18">
        <f t="shared" si="115"/>
        <v>8293.5</v>
      </c>
      <c r="BT83" s="19" t="str">
        <f t="shared" si="116"/>
        <v>N/A</v>
      </c>
      <c r="BU83" s="68">
        <f t="shared" si="117"/>
        <v>87</v>
      </c>
      <c r="BV83" s="18">
        <f>'Ohio Intensities'!O83</f>
        <v>1.6502127324372349</v>
      </c>
      <c r="BW83" s="18">
        <f>Design!$I$24*BV83*Design!$I$23</f>
        <v>2.8383658997920458</v>
      </c>
      <c r="BX83" s="18">
        <v>0</v>
      </c>
      <c r="BY83" s="18">
        <v>0</v>
      </c>
      <c r="BZ83" s="18">
        <f>Design!$I$22</f>
        <v>10</v>
      </c>
      <c r="CA83" s="18">
        <f t="shared" si="118"/>
        <v>2.8383658997920458</v>
      </c>
      <c r="CB83" s="18">
        <f t="shared" si="119"/>
        <v>87</v>
      </c>
      <c r="CC83" s="18">
        <f t="shared" si="120"/>
        <v>2.8383658997920458</v>
      </c>
      <c r="CD83" s="18">
        <f t="shared" si="121"/>
        <v>97</v>
      </c>
      <c r="CE83" s="18">
        <v>0</v>
      </c>
      <c r="CF83" s="18" t="str">
        <f t="shared" si="122"/>
        <v>N/A</v>
      </c>
      <c r="CG83" s="18">
        <f t="shared" si="123"/>
        <v>-0.28383658997920458</v>
      </c>
      <c r="CH83" s="18">
        <f t="shared" si="124"/>
        <v>27.532149227982842</v>
      </c>
      <c r="CI83" s="18">
        <f>(Design!$N$70-CH83)/CG83</f>
        <v>86.959011274026338</v>
      </c>
      <c r="CJ83" s="18">
        <v>0</v>
      </c>
      <c r="CK83" s="18">
        <v>0</v>
      </c>
      <c r="CL83" s="18">
        <f t="shared" si="125"/>
        <v>86.959011274026338</v>
      </c>
      <c r="CM83" s="18">
        <f t="shared" si="126"/>
        <v>87</v>
      </c>
      <c r="CN83" s="18">
        <f>Design!$N$70</f>
        <v>2.85</v>
      </c>
      <c r="CO83" s="18">
        <f t="shared" si="127"/>
        <v>97</v>
      </c>
      <c r="CP83" s="18">
        <v>0</v>
      </c>
      <c r="CQ83" s="18">
        <f t="shared" si="128"/>
        <v>8293.5</v>
      </c>
      <c r="CR83" s="19" t="str">
        <f t="shared" si="129"/>
        <v>N/A</v>
      </c>
      <c r="CS83" s="68">
        <f t="shared" si="130"/>
        <v>87</v>
      </c>
      <c r="CT83" s="18">
        <f>'Ohio Intensities'!S83</f>
        <v>1.8423584044899413</v>
      </c>
      <c r="CU83" s="18">
        <f>Design!$I$24*CT83*Design!$I$23</f>
        <v>3.1688564557227008</v>
      </c>
      <c r="CV83" s="18">
        <v>0</v>
      </c>
      <c r="CW83" s="18">
        <v>0</v>
      </c>
      <c r="CX83" s="18">
        <f>Design!$I$22</f>
        <v>10</v>
      </c>
      <c r="CY83" s="18">
        <f t="shared" si="131"/>
        <v>3.1688564557227008</v>
      </c>
      <c r="CZ83" s="18">
        <f t="shared" si="132"/>
        <v>87</v>
      </c>
      <c r="DA83" s="18">
        <f t="shared" si="133"/>
        <v>3.1688564557227008</v>
      </c>
      <c r="DB83" s="18">
        <f t="shared" si="134"/>
        <v>97</v>
      </c>
      <c r="DC83" s="18">
        <v>0</v>
      </c>
      <c r="DD83" s="18">
        <f t="shared" si="135"/>
        <v>16541.4306988725</v>
      </c>
      <c r="DE83" s="18">
        <f t="shared" si="136"/>
        <v>-0.31688564557227006</v>
      </c>
      <c r="DF83" s="18">
        <f t="shared" si="137"/>
        <v>30.737907620510196</v>
      </c>
      <c r="DG83" s="18">
        <f>(Design!$N$71-DF83)/DE83</f>
        <v>88.006219310271604</v>
      </c>
      <c r="DH83" s="18">
        <v>0</v>
      </c>
      <c r="DI83" s="18">
        <v>0</v>
      </c>
      <c r="DJ83" s="18">
        <f t="shared" si="138"/>
        <v>88.006219310271604</v>
      </c>
      <c r="DK83" s="18">
        <f t="shared" si="139"/>
        <v>88.006219310271604</v>
      </c>
      <c r="DL83" s="18">
        <f>Design!$N$71</f>
        <v>2.85</v>
      </c>
      <c r="DM83" s="18">
        <f t="shared" si="140"/>
        <v>97</v>
      </c>
      <c r="DN83" s="18">
        <v>0</v>
      </c>
      <c r="DO83" s="18">
        <f t="shared" si="141"/>
        <v>8293.5</v>
      </c>
      <c r="DP83" s="19">
        <f t="shared" si="142"/>
        <v>8247.9306988725002</v>
      </c>
      <c r="DQ83" s="68">
        <f t="shared" si="143"/>
        <v>87</v>
      </c>
      <c r="DR83" s="18">
        <f>'Ohio Intensities'!W83</f>
        <v>2.0738865131973392</v>
      </c>
      <c r="DS83" s="18">
        <f>Design!$I$24*DR83*Design!$I$23</f>
        <v>3.5670848026994255</v>
      </c>
      <c r="DT83" s="18">
        <v>0</v>
      </c>
      <c r="DU83" s="18">
        <v>0</v>
      </c>
      <c r="DV83" s="18">
        <f>Design!$I$22</f>
        <v>10</v>
      </c>
      <c r="DW83" s="18">
        <f t="shared" si="144"/>
        <v>3.5670848026994255</v>
      </c>
      <c r="DX83" s="18">
        <f t="shared" si="145"/>
        <v>87</v>
      </c>
      <c r="DY83" s="18">
        <f t="shared" si="146"/>
        <v>3.5670848026994255</v>
      </c>
      <c r="DZ83" s="18">
        <f t="shared" si="147"/>
        <v>97</v>
      </c>
      <c r="EA83" s="18">
        <v>0</v>
      </c>
      <c r="EB83" s="18">
        <f t="shared" si="148"/>
        <v>18620.182670090999</v>
      </c>
      <c r="EC83" s="18">
        <f t="shared" si="149"/>
        <v>-0.35670848026994256</v>
      </c>
      <c r="ED83" s="18">
        <f t="shared" si="150"/>
        <v>34.600722586184425</v>
      </c>
      <c r="EE83" s="18">
        <f>(Design!$N$72-ED83)/EC83</f>
        <v>89.010282464147636</v>
      </c>
      <c r="EF83" s="18">
        <v>0</v>
      </c>
      <c r="EG83" s="18">
        <v>0</v>
      </c>
      <c r="EH83" s="18">
        <f t="shared" si="151"/>
        <v>89.010282464147636</v>
      </c>
      <c r="EI83" s="18">
        <f t="shared" si="152"/>
        <v>89.010282464147636</v>
      </c>
      <c r="EJ83" s="18">
        <f>Design!$N$72</f>
        <v>2.85</v>
      </c>
      <c r="EK83" s="18">
        <f t="shared" si="153"/>
        <v>97</v>
      </c>
      <c r="EL83" s="18">
        <v>0</v>
      </c>
      <c r="EM83" s="18">
        <f t="shared" si="154"/>
        <v>8293.5000000000018</v>
      </c>
      <c r="EN83" s="19">
        <f t="shared" si="155"/>
        <v>10326.682670090997</v>
      </c>
      <c r="EO83" s="19">
        <f t="shared" si="156"/>
        <v>87</v>
      </c>
    </row>
    <row r="84" spans="1:145" x14ac:dyDescent="0.25">
      <c r="A84" s="68">
        <f t="shared" si="157"/>
        <v>88</v>
      </c>
      <c r="B84" s="18">
        <f>'Ohio Intensities'!C84</f>
        <v>0.94294569108849957</v>
      </c>
      <c r="C84" s="18">
        <f>Design!$I$24*B84*Design!$I$23</f>
        <v>1.6218665886722203</v>
      </c>
      <c r="D84" s="18">
        <v>0</v>
      </c>
      <c r="E84" s="18">
        <v>0</v>
      </c>
      <c r="F84" s="18">
        <f>Design!$I$22</f>
        <v>10</v>
      </c>
      <c r="G84" s="18">
        <f t="shared" si="79"/>
        <v>1.6218665886722203</v>
      </c>
      <c r="H84" s="18">
        <f t="shared" si="80"/>
        <v>88</v>
      </c>
      <c r="I84" s="18">
        <f t="shared" si="81"/>
        <v>1.6218665886722203</v>
      </c>
      <c r="J84" s="18">
        <f t="shared" si="82"/>
        <v>98</v>
      </c>
      <c r="K84" s="18">
        <v>0</v>
      </c>
      <c r="L84" s="18" t="str">
        <f t="shared" si="83"/>
        <v>N/A</v>
      </c>
      <c r="M84" s="18">
        <f t="shared" si="84"/>
        <v>-0.16218665886722203</v>
      </c>
      <c r="N84" s="18">
        <f t="shared" si="85"/>
        <v>15.89429256898776</v>
      </c>
      <c r="O84" s="18">
        <f>(Design!$N$67-N84)/M84</f>
        <v>85.360242733169073</v>
      </c>
      <c r="P84" s="18">
        <v>0</v>
      </c>
      <c r="Q84" s="18">
        <v>0</v>
      </c>
      <c r="R84" s="18">
        <f t="shared" si="86"/>
        <v>85.360242733169073</v>
      </c>
      <c r="S84" s="18">
        <f t="shared" si="87"/>
        <v>88</v>
      </c>
      <c r="T84" s="18">
        <f>Design!$N$67</f>
        <v>2.0499999999999998</v>
      </c>
      <c r="U84" s="18">
        <f t="shared" si="88"/>
        <v>98</v>
      </c>
      <c r="V84" s="18">
        <v>0</v>
      </c>
      <c r="W84" s="18">
        <f t="shared" si="89"/>
        <v>6026.9999999999991</v>
      </c>
      <c r="X84" s="19" t="str">
        <f t="shared" si="90"/>
        <v>N/A</v>
      </c>
      <c r="Y84" s="68">
        <f t="shared" si="91"/>
        <v>88</v>
      </c>
      <c r="Z84" s="18">
        <f>'Ohio Intensities'!G84</f>
        <v>1.1822407205647234</v>
      </c>
      <c r="AA84" s="18">
        <f>Design!$I$24*Z84*Design!$I$23</f>
        <v>2.0334540393713256</v>
      </c>
      <c r="AB84" s="18">
        <v>0</v>
      </c>
      <c r="AC84" s="18">
        <v>0</v>
      </c>
      <c r="AD84" s="18">
        <f>Design!$I$22</f>
        <v>10</v>
      </c>
      <c r="AE84" s="18">
        <f t="shared" si="92"/>
        <v>2.0334540393713256</v>
      </c>
      <c r="AF84" s="18">
        <f t="shared" si="93"/>
        <v>88</v>
      </c>
      <c r="AG84" s="18">
        <f t="shared" si="94"/>
        <v>2.0334540393713256</v>
      </c>
      <c r="AH84" s="18">
        <f t="shared" si="95"/>
        <v>98</v>
      </c>
      <c r="AI84" s="18">
        <v>0</v>
      </c>
      <c r="AJ84" s="18" t="str">
        <f t="shared" si="96"/>
        <v>N/A</v>
      </c>
      <c r="AK84" s="18">
        <f t="shared" si="97"/>
        <v>-0.20334540393713257</v>
      </c>
      <c r="AL84" s="18">
        <f t="shared" si="98"/>
        <v>19.927849585838992</v>
      </c>
      <c r="AM84" s="18">
        <f>(Design!$N$68-AL84)/AK84</f>
        <v>85.705647870099313</v>
      </c>
      <c r="AN84" s="18">
        <v>0</v>
      </c>
      <c r="AO84" s="18">
        <v>0</v>
      </c>
      <c r="AP84" s="18">
        <f t="shared" si="99"/>
        <v>85.705647870099313</v>
      </c>
      <c r="AQ84" s="18">
        <f t="shared" si="100"/>
        <v>88</v>
      </c>
      <c r="AR84" s="18">
        <f>Design!$N$68</f>
        <v>2.5</v>
      </c>
      <c r="AS84" s="18">
        <f t="shared" si="101"/>
        <v>98</v>
      </c>
      <c r="AT84" s="18">
        <v>0</v>
      </c>
      <c r="AU84" s="18">
        <f t="shared" si="102"/>
        <v>7350</v>
      </c>
      <c r="AV84" s="19" t="str">
        <f t="shared" si="103"/>
        <v>N/A</v>
      </c>
      <c r="AW84" s="68">
        <f t="shared" si="104"/>
        <v>88</v>
      </c>
      <c r="AX84" s="18">
        <f>'Ohio Intensities'!K84</f>
        <v>1.3742692154555578</v>
      </c>
      <c r="AY84" s="18">
        <f>Design!$I$24*AX84*Design!$I$23</f>
        <v>2.3637430505835608</v>
      </c>
      <c r="AZ84" s="18">
        <v>0</v>
      </c>
      <c r="BA84" s="18">
        <v>0</v>
      </c>
      <c r="BB84" s="18">
        <f>Design!$I$22</f>
        <v>10</v>
      </c>
      <c r="BC84" s="18">
        <f t="shared" si="105"/>
        <v>2.3637430505835608</v>
      </c>
      <c r="BD84" s="18">
        <f t="shared" si="106"/>
        <v>88</v>
      </c>
      <c r="BE84" s="18">
        <f t="shared" si="107"/>
        <v>2.3637430505835608</v>
      </c>
      <c r="BF84" s="18">
        <f t="shared" si="108"/>
        <v>98</v>
      </c>
      <c r="BG84" s="18">
        <v>0</v>
      </c>
      <c r="BH84" s="18" t="str">
        <f t="shared" si="109"/>
        <v>N/A</v>
      </c>
      <c r="BI84" s="18">
        <f t="shared" si="110"/>
        <v>-0.23637430505835608</v>
      </c>
      <c r="BJ84" s="18">
        <f t="shared" si="111"/>
        <v>23.164681895718896</v>
      </c>
      <c r="BK84" s="18">
        <f>(Design!$N$69-BJ84)/BI84</f>
        <v>85.942851913212849</v>
      </c>
      <c r="BL84" s="18">
        <v>0</v>
      </c>
      <c r="BM84" s="18">
        <v>0</v>
      </c>
      <c r="BN84" s="18">
        <f t="shared" si="112"/>
        <v>85.942851913212849</v>
      </c>
      <c r="BO84" s="18">
        <f t="shared" si="113"/>
        <v>88</v>
      </c>
      <c r="BP84" s="18">
        <f>Design!$N$69</f>
        <v>2.85</v>
      </c>
      <c r="BQ84" s="18">
        <f t="shared" si="114"/>
        <v>98</v>
      </c>
      <c r="BR84" s="18">
        <v>0</v>
      </c>
      <c r="BS84" s="18">
        <f t="shared" si="115"/>
        <v>8379</v>
      </c>
      <c r="BT84" s="19" t="str">
        <f t="shared" si="116"/>
        <v>N/A</v>
      </c>
      <c r="BU84" s="68">
        <f t="shared" si="117"/>
        <v>88</v>
      </c>
      <c r="BV84" s="18">
        <f>'Ohio Intensities'!O84</f>
        <v>1.6364549373454729</v>
      </c>
      <c r="BW84" s="18">
        <f>Design!$I$24*BV84*Design!$I$23</f>
        <v>2.8147024922342152</v>
      </c>
      <c r="BX84" s="18">
        <v>0</v>
      </c>
      <c r="BY84" s="18">
        <v>0</v>
      </c>
      <c r="BZ84" s="18">
        <f>Design!$I$22</f>
        <v>10</v>
      </c>
      <c r="CA84" s="18">
        <f t="shared" si="118"/>
        <v>2.8147024922342152</v>
      </c>
      <c r="CB84" s="18">
        <f t="shared" si="119"/>
        <v>88</v>
      </c>
      <c r="CC84" s="18">
        <f t="shared" si="120"/>
        <v>2.8147024922342152</v>
      </c>
      <c r="CD84" s="18">
        <f t="shared" si="121"/>
        <v>98</v>
      </c>
      <c r="CE84" s="18">
        <v>0</v>
      </c>
      <c r="CF84" s="18" t="str">
        <f t="shared" si="122"/>
        <v>N/A</v>
      </c>
      <c r="CG84" s="18">
        <f t="shared" si="123"/>
        <v>-0.28147024922342151</v>
      </c>
      <c r="CH84" s="18">
        <f t="shared" si="124"/>
        <v>27.584084423895309</v>
      </c>
      <c r="CI84" s="18">
        <f>(Design!$N$70-CH84)/CG84</f>
        <v>87.874595955120753</v>
      </c>
      <c r="CJ84" s="18">
        <v>0</v>
      </c>
      <c r="CK84" s="18">
        <v>0</v>
      </c>
      <c r="CL84" s="18">
        <f t="shared" si="125"/>
        <v>87.874595955120753</v>
      </c>
      <c r="CM84" s="18">
        <f t="shared" si="126"/>
        <v>88</v>
      </c>
      <c r="CN84" s="18">
        <f>Design!$N$70</f>
        <v>2.85</v>
      </c>
      <c r="CO84" s="18">
        <f t="shared" si="127"/>
        <v>98</v>
      </c>
      <c r="CP84" s="18">
        <v>0</v>
      </c>
      <c r="CQ84" s="18">
        <f t="shared" si="128"/>
        <v>8379</v>
      </c>
      <c r="CR84" s="19" t="str">
        <f t="shared" si="129"/>
        <v>N/A</v>
      </c>
      <c r="CS84" s="68">
        <f t="shared" si="130"/>
        <v>88</v>
      </c>
      <c r="CT84" s="18">
        <f>'Ohio Intensities'!S84</f>
        <v>1.8276594621607749</v>
      </c>
      <c r="CU84" s="18">
        <f>Design!$I$24*CT84*Design!$I$23</f>
        <v>3.143574274916535</v>
      </c>
      <c r="CV84" s="18">
        <v>0</v>
      </c>
      <c r="CW84" s="18">
        <v>0</v>
      </c>
      <c r="CX84" s="18">
        <f>Design!$I$22</f>
        <v>10</v>
      </c>
      <c r="CY84" s="18">
        <f t="shared" si="131"/>
        <v>3.143574274916535</v>
      </c>
      <c r="CZ84" s="18">
        <f t="shared" si="132"/>
        <v>88</v>
      </c>
      <c r="DA84" s="18">
        <f t="shared" si="133"/>
        <v>3.143574274916535</v>
      </c>
      <c r="DB84" s="18">
        <f t="shared" si="134"/>
        <v>98</v>
      </c>
      <c r="DC84" s="18">
        <v>0</v>
      </c>
      <c r="DD84" s="18">
        <f t="shared" si="135"/>
        <v>16598.072171559306</v>
      </c>
      <c r="DE84" s="18">
        <f t="shared" si="136"/>
        <v>-0.31435742749165352</v>
      </c>
      <c r="DF84" s="18">
        <f t="shared" si="137"/>
        <v>30.807027894182045</v>
      </c>
      <c r="DG84" s="18">
        <f>(Design!$N$71-DF84)/DE84</f>
        <v>88.93388687284741</v>
      </c>
      <c r="DH84" s="18">
        <v>0</v>
      </c>
      <c r="DI84" s="18">
        <v>0</v>
      </c>
      <c r="DJ84" s="18">
        <f t="shared" si="138"/>
        <v>88.93388687284741</v>
      </c>
      <c r="DK84" s="18">
        <f t="shared" si="139"/>
        <v>88.93388687284741</v>
      </c>
      <c r="DL84" s="18">
        <f>Design!$N$71</f>
        <v>2.85</v>
      </c>
      <c r="DM84" s="18">
        <f t="shared" si="140"/>
        <v>98</v>
      </c>
      <c r="DN84" s="18">
        <v>0</v>
      </c>
      <c r="DO84" s="18">
        <f t="shared" si="141"/>
        <v>8379</v>
      </c>
      <c r="DP84" s="19">
        <f t="shared" si="142"/>
        <v>8219.0721715593063</v>
      </c>
      <c r="DQ84" s="68">
        <f t="shared" si="143"/>
        <v>88</v>
      </c>
      <c r="DR84" s="18">
        <f>'Ohio Intensities'!W84</f>
        <v>2.0573614737169232</v>
      </c>
      <c r="DS84" s="18">
        <f>Design!$I$24*DR84*Design!$I$23</f>
        <v>3.5386617347931102</v>
      </c>
      <c r="DT84" s="18">
        <v>0</v>
      </c>
      <c r="DU84" s="18">
        <v>0</v>
      </c>
      <c r="DV84" s="18">
        <f>Design!$I$22</f>
        <v>10</v>
      </c>
      <c r="DW84" s="18">
        <f t="shared" si="144"/>
        <v>3.5386617347931102</v>
      </c>
      <c r="DX84" s="18">
        <f t="shared" si="145"/>
        <v>88</v>
      </c>
      <c r="DY84" s="18">
        <f t="shared" si="146"/>
        <v>3.5386617347931102</v>
      </c>
      <c r="DZ84" s="18">
        <f t="shared" si="147"/>
        <v>98</v>
      </c>
      <c r="EA84" s="18">
        <v>0</v>
      </c>
      <c r="EB84" s="18">
        <f t="shared" si="148"/>
        <v>18684.133959707622</v>
      </c>
      <c r="EC84" s="18">
        <f t="shared" si="149"/>
        <v>-0.35386617347931104</v>
      </c>
      <c r="ED84" s="18">
        <f t="shared" si="150"/>
        <v>34.678885000972485</v>
      </c>
      <c r="EE84" s="18">
        <f>(Design!$N$72-ED84)/EC84</f>
        <v>89.946107840774943</v>
      </c>
      <c r="EF84" s="18">
        <v>0</v>
      </c>
      <c r="EG84" s="18">
        <v>0</v>
      </c>
      <c r="EH84" s="18">
        <f t="shared" si="151"/>
        <v>89.946107840774943</v>
      </c>
      <c r="EI84" s="18">
        <f t="shared" si="152"/>
        <v>89.946107840774943</v>
      </c>
      <c r="EJ84" s="18">
        <f>Design!$N$72</f>
        <v>2.85</v>
      </c>
      <c r="EK84" s="18">
        <f t="shared" si="153"/>
        <v>98</v>
      </c>
      <c r="EL84" s="18">
        <v>0</v>
      </c>
      <c r="EM84" s="18">
        <f t="shared" si="154"/>
        <v>8379</v>
      </c>
      <c r="EN84" s="19">
        <f t="shared" si="155"/>
        <v>10305.133959707622</v>
      </c>
      <c r="EO84" s="19">
        <f t="shared" si="156"/>
        <v>88</v>
      </c>
    </row>
    <row r="85" spans="1:145" x14ac:dyDescent="0.25">
      <c r="A85" s="68">
        <f t="shared" si="157"/>
        <v>89</v>
      </c>
      <c r="B85" s="18">
        <f>'Ohio Intensities'!C85</f>
        <v>0.93467451435753546</v>
      </c>
      <c r="C85" s="18">
        <f>Design!$I$24*B85*Design!$I$23</f>
        <v>1.6076401646949621</v>
      </c>
      <c r="D85" s="18">
        <v>0</v>
      </c>
      <c r="E85" s="18">
        <v>0</v>
      </c>
      <c r="F85" s="18">
        <f>Design!$I$22</f>
        <v>10</v>
      </c>
      <c r="G85" s="18">
        <f t="shared" si="79"/>
        <v>1.6076401646949621</v>
      </c>
      <c r="H85" s="18">
        <f t="shared" si="80"/>
        <v>89</v>
      </c>
      <c r="I85" s="18">
        <f t="shared" si="81"/>
        <v>1.6076401646949621</v>
      </c>
      <c r="J85" s="18">
        <f t="shared" si="82"/>
        <v>99</v>
      </c>
      <c r="K85" s="18">
        <v>0</v>
      </c>
      <c r="L85" s="18" t="str">
        <f t="shared" si="83"/>
        <v>N/A</v>
      </c>
      <c r="M85" s="18">
        <f t="shared" si="84"/>
        <v>-0.1607640164694962</v>
      </c>
      <c r="N85" s="18">
        <f t="shared" si="85"/>
        <v>15.915637630480123</v>
      </c>
      <c r="O85" s="18">
        <f>(Design!$N$67-N85)/M85</f>
        <v>86.248390249139035</v>
      </c>
      <c r="P85" s="18">
        <v>0</v>
      </c>
      <c r="Q85" s="18">
        <v>0</v>
      </c>
      <c r="R85" s="18">
        <f t="shared" si="86"/>
        <v>86.248390249139035</v>
      </c>
      <c r="S85" s="18">
        <f t="shared" si="87"/>
        <v>89</v>
      </c>
      <c r="T85" s="18">
        <f>Design!$N$67</f>
        <v>2.0499999999999998</v>
      </c>
      <c r="U85" s="18">
        <f t="shared" si="88"/>
        <v>99</v>
      </c>
      <c r="V85" s="18">
        <v>0</v>
      </c>
      <c r="W85" s="18">
        <f t="shared" si="89"/>
        <v>6088.5</v>
      </c>
      <c r="X85" s="19" t="str">
        <f t="shared" si="90"/>
        <v>N/A</v>
      </c>
      <c r="Y85" s="68">
        <f t="shared" si="91"/>
        <v>89</v>
      </c>
      <c r="Z85" s="18">
        <f>'Ohio Intensities'!G85</f>
        <v>1.1720388196712435</v>
      </c>
      <c r="AA85" s="18">
        <f>Design!$I$24*Z85*Design!$I$23</f>
        <v>2.0159067698345399</v>
      </c>
      <c r="AB85" s="18">
        <v>0</v>
      </c>
      <c r="AC85" s="18">
        <v>0</v>
      </c>
      <c r="AD85" s="18">
        <f>Design!$I$22</f>
        <v>10</v>
      </c>
      <c r="AE85" s="18">
        <f t="shared" si="92"/>
        <v>2.0159067698345399</v>
      </c>
      <c r="AF85" s="18">
        <f t="shared" si="93"/>
        <v>89</v>
      </c>
      <c r="AG85" s="18">
        <f t="shared" si="94"/>
        <v>2.0159067698345399</v>
      </c>
      <c r="AH85" s="18">
        <f t="shared" si="95"/>
        <v>99</v>
      </c>
      <c r="AI85" s="18">
        <v>0</v>
      </c>
      <c r="AJ85" s="18" t="str">
        <f t="shared" si="96"/>
        <v>N/A</v>
      </c>
      <c r="AK85" s="18">
        <f t="shared" si="97"/>
        <v>-0.20159067698345398</v>
      </c>
      <c r="AL85" s="18">
        <f t="shared" si="98"/>
        <v>19.957477021361946</v>
      </c>
      <c r="AM85" s="18">
        <f>(Design!$N$68-AL85)/AK85</f>
        <v>86.598632846472398</v>
      </c>
      <c r="AN85" s="18">
        <v>0</v>
      </c>
      <c r="AO85" s="18">
        <v>0</v>
      </c>
      <c r="AP85" s="18">
        <f t="shared" si="99"/>
        <v>86.598632846472398</v>
      </c>
      <c r="AQ85" s="18">
        <f t="shared" si="100"/>
        <v>89</v>
      </c>
      <c r="AR85" s="18">
        <f>Design!$N$68</f>
        <v>2.5</v>
      </c>
      <c r="AS85" s="18">
        <f t="shared" si="101"/>
        <v>99</v>
      </c>
      <c r="AT85" s="18">
        <v>0</v>
      </c>
      <c r="AU85" s="18">
        <f t="shared" si="102"/>
        <v>7425</v>
      </c>
      <c r="AV85" s="19" t="str">
        <f t="shared" si="103"/>
        <v>N/A</v>
      </c>
      <c r="AW85" s="68">
        <f t="shared" si="104"/>
        <v>89</v>
      </c>
      <c r="AX85" s="18">
        <f>'Ohio Intensities'!K85</f>
        <v>1.3625187032788517</v>
      </c>
      <c r="AY85" s="18">
        <f>Design!$I$24*AX85*Design!$I$23</f>
        <v>2.3435321696396265</v>
      </c>
      <c r="AZ85" s="18">
        <v>0</v>
      </c>
      <c r="BA85" s="18">
        <v>0</v>
      </c>
      <c r="BB85" s="18">
        <f>Design!$I$22</f>
        <v>10</v>
      </c>
      <c r="BC85" s="18">
        <f t="shared" si="105"/>
        <v>2.3435321696396265</v>
      </c>
      <c r="BD85" s="18">
        <f t="shared" si="106"/>
        <v>89</v>
      </c>
      <c r="BE85" s="18">
        <f t="shared" si="107"/>
        <v>2.3435321696396265</v>
      </c>
      <c r="BF85" s="18">
        <f t="shared" si="108"/>
        <v>99</v>
      </c>
      <c r="BG85" s="18">
        <v>0</v>
      </c>
      <c r="BH85" s="18" t="str">
        <f t="shared" si="109"/>
        <v>N/A</v>
      </c>
      <c r="BI85" s="18">
        <f t="shared" si="110"/>
        <v>-0.23435321696396266</v>
      </c>
      <c r="BJ85" s="18">
        <f t="shared" si="111"/>
        <v>23.200968479432305</v>
      </c>
      <c r="BK85" s="18">
        <f>(Design!$N$69-BJ85)/BI85</f>
        <v>86.838869732954194</v>
      </c>
      <c r="BL85" s="18">
        <v>0</v>
      </c>
      <c r="BM85" s="18">
        <v>0</v>
      </c>
      <c r="BN85" s="18">
        <f t="shared" si="112"/>
        <v>86.838869732954194</v>
      </c>
      <c r="BO85" s="18">
        <f t="shared" si="113"/>
        <v>89</v>
      </c>
      <c r="BP85" s="18">
        <f>Design!$N$69</f>
        <v>2.85</v>
      </c>
      <c r="BQ85" s="18">
        <f t="shared" si="114"/>
        <v>99</v>
      </c>
      <c r="BR85" s="18">
        <v>0</v>
      </c>
      <c r="BS85" s="18">
        <f t="shared" si="115"/>
        <v>8464.5</v>
      </c>
      <c r="BT85" s="19" t="str">
        <f t="shared" si="116"/>
        <v>N/A</v>
      </c>
      <c r="BU85" s="68">
        <f t="shared" si="117"/>
        <v>89</v>
      </c>
      <c r="BV85" s="18">
        <f>'Ohio Intensities'!O85</f>
        <v>1.6229470333709064</v>
      </c>
      <c r="BW85" s="18">
        <f>Design!$I$24*BV85*Design!$I$23</f>
        <v>2.7914688973979609</v>
      </c>
      <c r="BX85" s="18">
        <v>0</v>
      </c>
      <c r="BY85" s="18">
        <v>0</v>
      </c>
      <c r="BZ85" s="18">
        <f>Design!$I$22</f>
        <v>10</v>
      </c>
      <c r="CA85" s="18">
        <f t="shared" si="118"/>
        <v>2.7914688973979609</v>
      </c>
      <c r="CB85" s="18">
        <f t="shared" si="119"/>
        <v>89</v>
      </c>
      <c r="CC85" s="18">
        <f t="shared" si="120"/>
        <v>2.7914688973979609</v>
      </c>
      <c r="CD85" s="18">
        <f t="shared" si="121"/>
        <v>99</v>
      </c>
      <c r="CE85" s="18">
        <v>0</v>
      </c>
      <c r="CF85" s="18" t="str">
        <f t="shared" si="122"/>
        <v>N/A</v>
      </c>
      <c r="CG85" s="18">
        <f t="shared" si="123"/>
        <v>-0.27914688973979607</v>
      </c>
      <c r="CH85" s="18">
        <f t="shared" si="124"/>
        <v>27.635542084239813</v>
      </c>
      <c r="CI85" s="18">
        <f>(Design!$N$70-CH85)/CG85</f>
        <v>88.790321494691923</v>
      </c>
      <c r="CJ85" s="18">
        <v>0</v>
      </c>
      <c r="CK85" s="18">
        <v>0</v>
      </c>
      <c r="CL85" s="18">
        <f t="shared" si="125"/>
        <v>88.790321494691923</v>
      </c>
      <c r="CM85" s="18">
        <f t="shared" si="126"/>
        <v>89</v>
      </c>
      <c r="CN85" s="18">
        <f>Design!$N$70</f>
        <v>2.85</v>
      </c>
      <c r="CO85" s="18">
        <f t="shared" si="127"/>
        <v>99</v>
      </c>
      <c r="CP85" s="18">
        <v>0</v>
      </c>
      <c r="CQ85" s="18">
        <f t="shared" si="128"/>
        <v>8464.5000000000018</v>
      </c>
      <c r="CR85" s="19" t="str">
        <f t="shared" si="129"/>
        <v>N/A</v>
      </c>
      <c r="CS85" s="68">
        <f t="shared" si="130"/>
        <v>89</v>
      </c>
      <c r="CT85" s="18">
        <f>'Ohio Intensities'!S85</f>
        <v>1.8132252465080079</v>
      </c>
      <c r="CU85" s="18">
        <f>Design!$I$24*CT85*Design!$I$23</f>
        <v>3.1187474239937756</v>
      </c>
      <c r="CV85" s="18">
        <v>0</v>
      </c>
      <c r="CW85" s="18">
        <v>0</v>
      </c>
      <c r="CX85" s="18">
        <f>Design!$I$22</f>
        <v>10</v>
      </c>
      <c r="CY85" s="18">
        <f t="shared" si="131"/>
        <v>3.1187474239937756</v>
      </c>
      <c r="CZ85" s="18">
        <f t="shared" si="132"/>
        <v>89</v>
      </c>
      <c r="DA85" s="18">
        <f t="shared" si="133"/>
        <v>3.1187474239937756</v>
      </c>
      <c r="DB85" s="18">
        <f t="shared" si="134"/>
        <v>99</v>
      </c>
      <c r="DC85" s="18">
        <v>0</v>
      </c>
      <c r="DD85" s="18">
        <f t="shared" si="135"/>
        <v>16654.111244126758</v>
      </c>
      <c r="DE85" s="18">
        <f t="shared" si="136"/>
        <v>-0.31187474239937757</v>
      </c>
      <c r="DF85" s="18">
        <f t="shared" si="137"/>
        <v>30.875599497538378</v>
      </c>
      <c r="DG85" s="18">
        <f>(Design!$N$71-DF85)/DE85</f>
        <v>89.861715898909253</v>
      </c>
      <c r="DH85" s="18">
        <v>0</v>
      </c>
      <c r="DI85" s="18">
        <v>0</v>
      </c>
      <c r="DJ85" s="18">
        <f t="shared" si="138"/>
        <v>89.861715898909253</v>
      </c>
      <c r="DK85" s="18">
        <f t="shared" si="139"/>
        <v>89.861715898909253</v>
      </c>
      <c r="DL85" s="18">
        <f>Design!$N$71</f>
        <v>2.85</v>
      </c>
      <c r="DM85" s="18">
        <f t="shared" si="140"/>
        <v>99</v>
      </c>
      <c r="DN85" s="18">
        <v>0</v>
      </c>
      <c r="DO85" s="18">
        <f t="shared" si="141"/>
        <v>8464.5</v>
      </c>
      <c r="DP85" s="19">
        <f t="shared" si="142"/>
        <v>8189.6112441267578</v>
      </c>
      <c r="DQ85" s="68">
        <f t="shared" si="143"/>
        <v>89</v>
      </c>
      <c r="DR85" s="18">
        <f>'Ohio Intensities'!W85</f>
        <v>2.0411285876945673</v>
      </c>
      <c r="DS85" s="18">
        <f>Design!$I$24*DR85*Design!$I$23</f>
        <v>3.5107411708346579</v>
      </c>
      <c r="DT85" s="18">
        <v>0</v>
      </c>
      <c r="DU85" s="18">
        <v>0</v>
      </c>
      <c r="DV85" s="18">
        <f>Design!$I$22</f>
        <v>10</v>
      </c>
      <c r="DW85" s="18">
        <f t="shared" si="144"/>
        <v>3.5107411708346579</v>
      </c>
      <c r="DX85" s="18">
        <f t="shared" si="145"/>
        <v>89</v>
      </c>
      <c r="DY85" s="18">
        <f t="shared" si="146"/>
        <v>3.5107411708346579</v>
      </c>
      <c r="DZ85" s="18">
        <f t="shared" si="147"/>
        <v>99</v>
      </c>
      <c r="EA85" s="18">
        <v>0</v>
      </c>
      <c r="EB85" s="18">
        <f t="shared" si="148"/>
        <v>18747.357852257075</v>
      </c>
      <c r="EC85" s="18">
        <f t="shared" si="149"/>
        <v>-0.35107411708346581</v>
      </c>
      <c r="ED85" s="18">
        <f t="shared" si="150"/>
        <v>34.756337591263112</v>
      </c>
      <c r="EE85" s="18">
        <f>(Design!$N$72-ED85)/EC85</f>
        <v>90.882056063613391</v>
      </c>
      <c r="EF85" s="18">
        <v>0</v>
      </c>
      <c r="EG85" s="18">
        <v>0</v>
      </c>
      <c r="EH85" s="18">
        <f t="shared" si="151"/>
        <v>90.882056063613391</v>
      </c>
      <c r="EI85" s="18">
        <f t="shared" si="152"/>
        <v>90.882056063613391</v>
      </c>
      <c r="EJ85" s="18">
        <f>Design!$N$72</f>
        <v>2.85</v>
      </c>
      <c r="EK85" s="18">
        <f t="shared" si="153"/>
        <v>99</v>
      </c>
      <c r="EL85" s="18">
        <v>0</v>
      </c>
      <c r="EM85" s="18">
        <f t="shared" si="154"/>
        <v>8464.5</v>
      </c>
      <c r="EN85" s="19">
        <f t="shared" si="155"/>
        <v>10282.857852257075</v>
      </c>
      <c r="EO85" s="19">
        <f t="shared" si="156"/>
        <v>89</v>
      </c>
    </row>
    <row r="86" spans="1:145" x14ac:dyDescent="0.25">
      <c r="A86" s="68">
        <f t="shared" si="157"/>
        <v>90</v>
      </c>
      <c r="B86" s="18">
        <f>'Ohio Intensities'!C86</f>
        <v>0.92655876316519026</v>
      </c>
      <c r="C86" s="18">
        <f>Design!$I$24*B86*Design!$I$23</f>
        <v>1.5936810726441282</v>
      </c>
      <c r="D86" s="18">
        <v>0</v>
      </c>
      <c r="E86" s="18">
        <v>0</v>
      </c>
      <c r="F86" s="18">
        <f>Design!$I$22</f>
        <v>10</v>
      </c>
      <c r="G86" s="18">
        <f t="shared" si="79"/>
        <v>1.5936810726441282</v>
      </c>
      <c r="H86" s="18">
        <f t="shared" si="80"/>
        <v>90</v>
      </c>
      <c r="I86" s="18">
        <f t="shared" si="81"/>
        <v>1.5936810726441282</v>
      </c>
      <c r="J86" s="18">
        <f t="shared" si="82"/>
        <v>100</v>
      </c>
      <c r="K86" s="18">
        <v>0</v>
      </c>
      <c r="L86" s="18" t="str">
        <f t="shared" si="83"/>
        <v>N/A</v>
      </c>
      <c r="M86" s="18">
        <f t="shared" si="84"/>
        <v>-0.15936810726441281</v>
      </c>
      <c r="N86" s="18">
        <f t="shared" si="85"/>
        <v>15.93681072644128</v>
      </c>
      <c r="O86" s="18">
        <f>(Design!$N$67-N86)/M86</f>
        <v>87.136698582993276</v>
      </c>
      <c r="P86" s="18">
        <v>0</v>
      </c>
      <c r="Q86" s="18">
        <v>0</v>
      </c>
      <c r="R86" s="18">
        <f t="shared" si="86"/>
        <v>87.136698582993276</v>
      </c>
      <c r="S86" s="18">
        <f t="shared" si="87"/>
        <v>90</v>
      </c>
      <c r="T86" s="18">
        <f>Design!$N$67</f>
        <v>2.0499999999999998</v>
      </c>
      <c r="U86" s="18">
        <f t="shared" si="88"/>
        <v>100</v>
      </c>
      <c r="V86" s="18">
        <v>0</v>
      </c>
      <c r="W86" s="18">
        <f t="shared" si="89"/>
        <v>6149.9999999999991</v>
      </c>
      <c r="X86" s="19" t="str">
        <f t="shared" si="90"/>
        <v>N/A</v>
      </c>
      <c r="Y86" s="68">
        <f t="shared" si="91"/>
        <v>90</v>
      </c>
      <c r="Z86" s="18">
        <f>'Ohio Intensities'!G86</f>
        <v>1.162025661033635</v>
      </c>
      <c r="AA86" s="18">
        <f>Design!$I$24*Z86*Design!$I$23</f>
        <v>1.9986841369778534</v>
      </c>
      <c r="AB86" s="18">
        <v>0</v>
      </c>
      <c r="AC86" s="18">
        <v>0</v>
      </c>
      <c r="AD86" s="18">
        <f>Design!$I$22</f>
        <v>10</v>
      </c>
      <c r="AE86" s="18">
        <f t="shared" si="92"/>
        <v>1.9986841369778534</v>
      </c>
      <c r="AF86" s="18">
        <f t="shared" si="93"/>
        <v>90</v>
      </c>
      <c r="AG86" s="18">
        <f t="shared" si="94"/>
        <v>1.9986841369778534</v>
      </c>
      <c r="AH86" s="18">
        <f t="shared" si="95"/>
        <v>100</v>
      </c>
      <c r="AI86" s="18">
        <v>0</v>
      </c>
      <c r="AJ86" s="18" t="str">
        <f t="shared" si="96"/>
        <v>N/A</v>
      </c>
      <c r="AK86" s="18">
        <f t="shared" si="97"/>
        <v>-0.19986841369778535</v>
      </c>
      <c r="AL86" s="18">
        <f t="shared" si="98"/>
        <v>19.986841369778535</v>
      </c>
      <c r="AM86" s="18">
        <f>(Design!$N$68-AL86)/AK86</f>
        <v>87.491770441625803</v>
      </c>
      <c r="AN86" s="18">
        <v>0</v>
      </c>
      <c r="AO86" s="18">
        <v>0</v>
      </c>
      <c r="AP86" s="18">
        <f t="shared" si="99"/>
        <v>87.491770441625803</v>
      </c>
      <c r="AQ86" s="18">
        <f t="shared" si="100"/>
        <v>90</v>
      </c>
      <c r="AR86" s="18">
        <f>Design!$N$68</f>
        <v>2.5</v>
      </c>
      <c r="AS86" s="18">
        <f t="shared" si="101"/>
        <v>100</v>
      </c>
      <c r="AT86" s="18">
        <v>0</v>
      </c>
      <c r="AU86" s="18">
        <f t="shared" si="102"/>
        <v>7500</v>
      </c>
      <c r="AV86" s="19" t="str">
        <f t="shared" si="103"/>
        <v>N/A</v>
      </c>
      <c r="AW86" s="68">
        <f t="shared" si="104"/>
        <v>90</v>
      </c>
      <c r="AX86" s="18">
        <f>'Ohio Intensities'!K86</f>
        <v>1.3509829556615822</v>
      </c>
      <c r="AY86" s="18">
        <f>Design!$I$24*AX86*Design!$I$23</f>
        <v>2.3236906837379228</v>
      </c>
      <c r="AZ86" s="18">
        <v>0</v>
      </c>
      <c r="BA86" s="18">
        <v>0</v>
      </c>
      <c r="BB86" s="18">
        <f>Design!$I$22</f>
        <v>10</v>
      </c>
      <c r="BC86" s="18">
        <f t="shared" si="105"/>
        <v>2.3236906837379228</v>
      </c>
      <c r="BD86" s="18">
        <f t="shared" si="106"/>
        <v>90</v>
      </c>
      <c r="BE86" s="18">
        <f t="shared" si="107"/>
        <v>2.3236906837379228</v>
      </c>
      <c r="BF86" s="18">
        <f t="shared" si="108"/>
        <v>100</v>
      </c>
      <c r="BG86" s="18">
        <v>0</v>
      </c>
      <c r="BH86" s="18" t="str">
        <f t="shared" si="109"/>
        <v>N/A</v>
      </c>
      <c r="BI86" s="18">
        <f t="shared" si="110"/>
        <v>-0.23236906837379229</v>
      </c>
      <c r="BJ86" s="18">
        <f t="shared" si="111"/>
        <v>23.236906837379227</v>
      </c>
      <c r="BK86" s="18">
        <f>(Design!$N$69-BJ86)/BI86</f>
        <v>87.735028504674077</v>
      </c>
      <c r="BL86" s="18">
        <v>0</v>
      </c>
      <c r="BM86" s="18">
        <v>0</v>
      </c>
      <c r="BN86" s="18">
        <f t="shared" si="112"/>
        <v>87.735028504674077</v>
      </c>
      <c r="BO86" s="18">
        <f t="shared" si="113"/>
        <v>90</v>
      </c>
      <c r="BP86" s="18">
        <f>Design!$N$69</f>
        <v>2.85</v>
      </c>
      <c r="BQ86" s="18">
        <f t="shared" si="114"/>
        <v>100</v>
      </c>
      <c r="BR86" s="18">
        <v>0</v>
      </c>
      <c r="BS86" s="18">
        <f t="shared" si="115"/>
        <v>8550</v>
      </c>
      <c r="BT86" s="19" t="str">
        <f t="shared" si="116"/>
        <v>N/A</v>
      </c>
      <c r="BU86" s="68">
        <f t="shared" si="117"/>
        <v>90</v>
      </c>
      <c r="BV86" s="18">
        <f>'Ohio Intensities'!O86</f>
        <v>1.6096820741876487</v>
      </c>
      <c r="BW86" s="18">
        <f>Design!$I$24*BV86*Design!$I$23</f>
        <v>2.7686531676027575</v>
      </c>
      <c r="BX86" s="18">
        <v>0</v>
      </c>
      <c r="BY86" s="18">
        <v>0</v>
      </c>
      <c r="BZ86" s="18">
        <f>Design!$I$22</f>
        <v>10</v>
      </c>
      <c r="CA86" s="18">
        <f t="shared" si="118"/>
        <v>2.7686531676027575</v>
      </c>
      <c r="CB86" s="18">
        <f t="shared" si="119"/>
        <v>90</v>
      </c>
      <c r="CC86" s="18">
        <f t="shared" si="120"/>
        <v>2.7686531676027575</v>
      </c>
      <c r="CD86" s="18">
        <f t="shared" si="121"/>
        <v>100</v>
      </c>
      <c r="CE86" s="18">
        <v>0</v>
      </c>
      <c r="CF86" s="18" t="str">
        <f t="shared" si="122"/>
        <v>N/A</v>
      </c>
      <c r="CG86" s="18">
        <f t="shared" si="123"/>
        <v>-0.27686531676027576</v>
      </c>
      <c r="CH86" s="18">
        <f t="shared" si="124"/>
        <v>27.686531676027574</v>
      </c>
      <c r="CI86" s="18">
        <f>(Design!$N$70-CH86)/CG86</f>
        <v>89.70618626648826</v>
      </c>
      <c r="CJ86" s="18">
        <v>0</v>
      </c>
      <c r="CK86" s="18">
        <v>0</v>
      </c>
      <c r="CL86" s="18">
        <f t="shared" si="125"/>
        <v>89.70618626648826</v>
      </c>
      <c r="CM86" s="18">
        <f t="shared" si="126"/>
        <v>90</v>
      </c>
      <c r="CN86" s="18">
        <f>Design!$N$70</f>
        <v>2.85</v>
      </c>
      <c r="CO86" s="18">
        <f t="shared" si="127"/>
        <v>100</v>
      </c>
      <c r="CP86" s="18">
        <v>0</v>
      </c>
      <c r="CQ86" s="18">
        <f t="shared" si="128"/>
        <v>8550</v>
      </c>
      <c r="CR86" s="19" t="str">
        <f t="shared" si="129"/>
        <v>N/A</v>
      </c>
      <c r="CS86" s="68">
        <f t="shared" si="130"/>
        <v>90</v>
      </c>
      <c r="CT86" s="18">
        <f>'Ohio Intensities'!S86</f>
        <v>1.7990483873607952</v>
      </c>
      <c r="CU86" s="18">
        <f>Design!$I$24*CT86*Design!$I$23</f>
        <v>3.0943632262605698</v>
      </c>
      <c r="CV86" s="18">
        <v>0</v>
      </c>
      <c r="CW86" s="18">
        <v>0</v>
      </c>
      <c r="CX86" s="18">
        <f>Design!$I$22</f>
        <v>10</v>
      </c>
      <c r="CY86" s="18">
        <f t="shared" si="131"/>
        <v>3.0943632262605698</v>
      </c>
      <c r="CZ86" s="18">
        <f t="shared" si="132"/>
        <v>90</v>
      </c>
      <c r="DA86" s="18">
        <f t="shared" si="133"/>
        <v>3.0943632262605698</v>
      </c>
      <c r="DB86" s="18">
        <f t="shared" si="134"/>
        <v>100</v>
      </c>
      <c r="DC86" s="18">
        <v>0</v>
      </c>
      <c r="DD86" s="18">
        <f t="shared" si="135"/>
        <v>16709.561421807073</v>
      </c>
      <c r="DE86" s="18">
        <f t="shared" si="136"/>
        <v>-0.30943632262605697</v>
      </c>
      <c r="DF86" s="18">
        <f t="shared" si="137"/>
        <v>30.943632262605696</v>
      </c>
      <c r="DG86" s="18">
        <f>(Design!$N$71-DF86)/DE86</f>
        <v>90.789704402465617</v>
      </c>
      <c r="DH86" s="18">
        <v>0</v>
      </c>
      <c r="DI86" s="18">
        <v>0</v>
      </c>
      <c r="DJ86" s="18">
        <f t="shared" si="138"/>
        <v>90.789704402465617</v>
      </c>
      <c r="DK86" s="18">
        <f t="shared" si="139"/>
        <v>90.789704402465617</v>
      </c>
      <c r="DL86" s="18">
        <f>Design!$N$71</f>
        <v>2.85</v>
      </c>
      <c r="DM86" s="18">
        <f t="shared" si="140"/>
        <v>100</v>
      </c>
      <c r="DN86" s="18">
        <v>0</v>
      </c>
      <c r="DO86" s="18">
        <f t="shared" si="141"/>
        <v>8550</v>
      </c>
      <c r="DP86" s="19">
        <f t="shared" si="142"/>
        <v>8159.5614218070732</v>
      </c>
      <c r="DQ86" s="68">
        <f t="shared" si="143"/>
        <v>90</v>
      </c>
      <c r="DR86" s="18">
        <f>'Ohio Intensities'!W86</f>
        <v>2.0251799078344153</v>
      </c>
      <c r="DS86" s="18">
        <f>Design!$I$24*DR86*Design!$I$23</f>
        <v>3.4833094414751966</v>
      </c>
      <c r="DT86" s="18">
        <v>0</v>
      </c>
      <c r="DU86" s="18">
        <v>0</v>
      </c>
      <c r="DV86" s="18">
        <f>Design!$I$22</f>
        <v>10</v>
      </c>
      <c r="DW86" s="18">
        <f t="shared" si="144"/>
        <v>3.4833094414751966</v>
      </c>
      <c r="DX86" s="18">
        <f t="shared" si="145"/>
        <v>90</v>
      </c>
      <c r="DY86" s="18">
        <f t="shared" si="146"/>
        <v>3.4833094414751966</v>
      </c>
      <c r="DZ86" s="18">
        <f t="shared" si="147"/>
        <v>100</v>
      </c>
      <c r="EA86" s="18">
        <v>0</v>
      </c>
      <c r="EB86" s="18">
        <f t="shared" si="148"/>
        <v>18809.870983966062</v>
      </c>
      <c r="EC86" s="18">
        <f t="shared" si="149"/>
        <v>-0.34833094414751964</v>
      </c>
      <c r="ED86" s="18">
        <f t="shared" si="150"/>
        <v>34.833094414751969</v>
      </c>
      <c r="EE86" s="18">
        <f>(Design!$N$72-ED86)/EC86</f>
        <v>91.818125699469846</v>
      </c>
      <c r="EF86" s="18">
        <v>0</v>
      </c>
      <c r="EG86" s="18">
        <v>0</v>
      </c>
      <c r="EH86" s="18">
        <f t="shared" si="151"/>
        <v>91.818125699469846</v>
      </c>
      <c r="EI86" s="18">
        <f t="shared" si="152"/>
        <v>91.818125699469846</v>
      </c>
      <c r="EJ86" s="18">
        <f>Design!$N$72</f>
        <v>2.85</v>
      </c>
      <c r="EK86" s="18">
        <f t="shared" si="153"/>
        <v>100</v>
      </c>
      <c r="EL86" s="18">
        <v>0</v>
      </c>
      <c r="EM86" s="18">
        <f t="shared" si="154"/>
        <v>8550.0000000000018</v>
      </c>
      <c r="EN86" s="19">
        <f t="shared" si="155"/>
        <v>10259.870983966061</v>
      </c>
      <c r="EO86" s="19">
        <f t="shared" si="156"/>
        <v>90</v>
      </c>
    </row>
    <row r="87" spans="1:145" x14ac:dyDescent="0.25">
      <c r="A87" s="68">
        <f t="shared" si="157"/>
        <v>91</v>
      </c>
      <c r="B87" s="18">
        <f>'Ohio Intensities'!C87</f>
        <v>0.91859399073986814</v>
      </c>
      <c r="C87" s="18">
        <f>Design!$I$24*B87*Design!$I$23</f>
        <v>1.5799816640725741</v>
      </c>
      <c r="D87" s="18">
        <v>0</v>
      </c>
      <c r="E87" s="18">
        <v>0</v>
      </c>
      <c r="F87" s="18">
        <f>Design!$I$22</f>
        <v>10</v>
      </c>
      <c r="G87" s="18">
        <f t="shared" si="79"/>
        <v>1.5799816640725741</v>
      </c>
      <c r="H87" s="18">
        <f t="shared" si="80"/>
        <v>91</v>
      </c>
      <c r="I87" s="18">
        <f t="shared" si="81"/>
        <v>1.5799816640725741</v>
      </c>
      <c r="J87" s="18">
        <f t="shared" si="82"/>
        <v>101</v>
      </c>
      <c r="K87" s="18">
        <v>0</v>
      </c>
      <c r="L87" s="18" t="str">
        <f t="shared" si="83"/>
        <v>N/A</v>
      </c>
      <c r="M87" s="18">
        <f t="shared" si="84"/>
        <v>-0.15799816640725742</v>
      </c>
      <c r="N87" s="18">
        <f t="shared" si="85"/>
        <v>15.957814807132999</v>
      </c>
      <c r="O87" s="18">
        <f>(Design!$N$67-N87)/M87</f>
        <v>88.025165882521065</v>
      </c>
      <c r="P87" s="18">
        <v>0</v>
      </c>
      <c r="Q87" s="18">
        <v>0</v>
      </c>
      <c r="R87" s="18">
        <f t="shared" si="86"/>
        <v>88.025165882521065</v>
      </c>
      <c r="S87" s="18">
        <f t="shared" si="87"/>
        <v>91</v>
      </c>
      <c r="T87" s="18">
        <f>Design!$N$67</f>
        <v>2.0499999999999998</v>
      </c>
      <c r="U87" s="18">
        <f t="shared" si="88"/>
        <v>101</v>
      </c>
      <c r="V87" s="18">
        <v>0</v>
      </c>
      <c r="W87" s="18">
        <f t="shared" si="89"/>
        <v>6211.4999999999982</v>
      </c>
      <c r="X87" s="19" t="str">
        <f t="shared" si="90"/>
        <v>N/A</v>
      </c>
      <c r="Y87" s="68">
        <f t="shared" si="91"/>
        <v>91</v>
      </c>
      <c r="Z87" s="18">
        <f>'Ohio Intensities'!G87</f>
        <v>1.1521959263721626</v>
      </c>
      <c r="AA87" s="18">
        <f>Design!$I$24*Z87*Design!$I$23</f>
        <v>1.981776993360121</v>
      </c>
      <c r="AB87" s="18">
        <v>0</v>
      </c>
      <c r="AC87" s="18">
        <v>0</v>
      </c>
      <c r="AD87" s="18">
        <f>Design!$I$22</f>
        <v>10</v>
      </c>
      <c r="AE87" s="18">
        <f t="shared" si="92"/>
        <v>1.981776993360121</v>
      </c>
      <c r="AF87" s="18">
        <f t="shared" si="93"/>
        <v>91</v>
      </c>
      <c r="AG87" s="18">
        <f t="shared" si="94"/>
        <v>1.981776993360121</v>
      </c>
      <c r="AH87" s="18">
        <f t="shared" si="95"/>
        <v>101</v>
      </c>
      <c r="AI87" s="18">
        <v>0</v>
      </c>
      <c r="AJ87" s="18" t="str">
        <f t="shared" si="96"/>
        <v>N/A</v>
      </c>
      <c r="AK87" s="18">
        <f t="shared" si="97"/>
        <v>-0.19817769933601209</v>
      </c>
      <c r="AL87" s="18">
        <f t="shared" si="98"/>
        <v>20.015947632937223</v>
      </c>
      <c r="AM87" s="18">
        <f>(Design!$N$68-AL87)/AK87</f>
        <v>88.385058922491453</v>
      </c>
      <c r="AN87" s="18">
        <v>0</v>
      </c>
      <c r="AO87" s="18">
        <v>0</v>
      </c>
      <c r="AP87" s="18">
        <f t="shared" si="99"/>
        <v>88.385058922491453</v>
      </c>
      <c r="AQ87" s="18">
        <f t="shared" si="100"/>
        <v>91</v>
      </c>
      <c r="AR87" s="18">
        <f>Design!$N$68</f>
        <v>2.5</v>
      </c>
      <c r="AS87" s="18">
        <f t="shared" si="101"/>
        <v>101</v>
      </c>
      <c r="AT87" s="18">
        <v>0</v>
      </c>
      <c r="AU87" s="18">
        <f t="shared" si="102"/>
        <v>7575</v>
      </c>
      <c r="AV87" s="19" t="str">
        <f t="shared" si="103"/>
        <v>N/A</v>
      </c>
      <c r="AW87" s="68">
        <f t="shared" si="104"/>
        <v>91</v>
      </c>
      <c r="AX87" s="18">
        <f>'Ohio Intensities'!K87</f>
        <v>1.3396559989850843</v>
      </c>
      <c r="AY87" s="18">
        <f>Design!$I$24*AX87*Design!$I$23</f>
        <v>2.3042083182543465</v>
      </c>
      <c r="AZ87" s="18">
        <v>0</v>
      </c>
      <c r="BA87" s="18">
        <v>0</v>
      </c>
      <c r="BB87" s="18">
        <f>Design!$I$22</f>
        <v>10</v>
      </c>
      <c r="BC87" s="18">
        <f t="shared" si="105"/>
        <v>2.3042083182543465</v>
      </c>
      <c r="BD87" s="18">
        <f t="shared" si="106"/>
        <v>91</v>
      </c>
      <c r="BE87" s="18">
        <f t="shared" si="107"/>
        <v>2.3042083182543465</v>
      </c>
      <c r="BF87" s="18">
        <f t="shared" si="108"/>
        <v>101</v>
      </c>
      <c r="BG87" s="18">
        <v>0</v>
      </c>
      <c r="BH87" s="18" t="str">
        <f t="shared" si="109"/>
        <v>N/A</v>
      </c>
      <c r="BI87" s="18">
        <f t="shared" si="110"/>
        <v>-0.23042083182543466</v>
      </c>
      <c r="BJ87" s="18">
        <f t="shared" si="111"/>
        <v>23.272504014368899</v>
      </c>
      <c r="BK87" s="18">
        <f>(Design!$N$69-BJ87)/BI87</f>
        <v>88.631326658176704</v>
      </c>
      <c r="BL87" s="18">
        <v>0</v>
      </c>
      <c r="BM87" s="18">
        <v>0</v>
      </c>
      <c r="BN87" s="18">
        <f t="shared" si="112"/>
        <v>88.631326658176704</v>
      </c>
      <c r="BO87" s="18">
        <f t="shared" si="113"/>
        <v>91</v>
      </c>
      <c r="BP87" s="18">
        <f>Design!$N$69</f>
        <v>2.85</v>
      </c>
      <c r="BQ87" s="18">
        <f t="shared" si="114"/>
        <v>101</v>
      </c>
      <c r="BR87" s="18">
        <v>0</v>
      </c>
      <c r="BS87" s="18">
        <f t="shared" si="115"/>
        <v>8635.5</v>
      </c>
      <c r="BT87" s="19" t="str">
        <f t="shared" si="116"/>
        <v>N/A</v>
      </c>
      <c r="BU87" s="68">
        <f t="shared" si="117"/>
        <v>91</v>
      </c>
      <c r="BV87" s="18">
        <f>'Ohio Intensities'!O87</f>
        <v>1.5966533721789522</v>
      </c>
      <c r="BW87" s="18">
        <f>Design!$I$24*BV87*Design!$I$23</f>
        <v>2.7462438001477993</v>
      </c>
      <c r="BX87" s="18">
        <v>0</v>
      </c>
      <c r="BY87" s="18">
        <v>0</v>
      </c>
      <c r="BZ87" s="18">
        <f>Design!$I$22</f>
        <v>10</v>
      </c>
      <c r="CA87" s="18">
        <f t="shared" si="118"/>
        <v>2.7462438001477993</v>
      </c>
      <c r="CB87" s="18">
        <f t="shared" si="119"/>
        <v>91</v>
      </c>
      <c r="CC87" s="18">
        <f t="shared" si="120"/>
        <v>2.7462438001477993</v>
      </c>
      <c r="CD87" s="18">
        <f t="shared" si="121"/>
        <v>101</v>
      </c>
      <c r="CE87" s="18">
        <v>0</v>
      </c>
      <c r="CF87" s="18" t="str">
        <f t="shared" si="122"/>
        <v>N/A</v>
      </c>
      <c r="CG87" s="18">
        <f t="shared" si="123"/>
        <v>-0.27462438001477996</v>
      </c>
      <c r="CH87" s="18">
        <f t="shared" si="124"/>
        <v>27.737062381492773</v>
      </c>
      <c r="CI87" s="18">
        <f>(Design!$N$70-CH87)/CG87</f>
        <v>90.62218867878147</v>
      </c>
      <c r="CJ87" s="18">
        <v>0</v>
      </c>
      <c r="CK87" s="18">
        <v>0</v>
      </c>
      <c r="CL87" s="18">
        <f t="shared" si="125"/>
        <v>90.62218867878147</v>
      </c>
      <c r="CM87" s="18">
        <f t="shared" si="126"/>
        <v>91</v>
      </c>
      <c r="CN87" s="18">
        <f>Design!$N$70</f>
        <v>2.85</v>
      </c>
      <c r="CO87" s="18">
        <f t="shared" si="127"/>
        <v>101</v>
      </c>
      <c r="CP87" s="18">
        <v>0</v>
      </c>
      <c r="CQ87" s="18">
        <f t="shared" si="128"/>
        <v>8635.5</v>
      </c>
      <c r="CR87" s="19" t="str">
        <f t="shared" si="129"/>
        <v>N/A</v>
      </c>
      <c r="CS87" s="68">
        <f t="shared" si="130"/>
        <v>91</v>
      </c>
      <c r="CT87" s="18">
        <f>'Ohio Intensities'!S87</f>
        <v>1.7851217907572487</v>
      </c>
      <c r="CU87" s="18">
        <f>Design!$I$24*CT87*Design!$I$23</f>
        <v>3.0704094801024699</v>
      </c>
      <c r="CV87" s="18">
        <v>0</v>
      </c>
      <c r="CW87" s="18">
        <v>0</v>
      </c>
      <c r="CX87" s="18">
        <f>Design!$I$22</f>
        <v>10</v>
      </c>
      <c r="CY87" s="18">
        <f t="shared" si="131"/>
        <v>3.0704094801024699</v>
      </c>
      <c r="CZ87" s="18">
        <f t="shared" si="132"/>
        <v>91</v>
      </c>
      <c r="DA87" s="18">
        <f t="shared" si="133"/>
        <v>3.0704094801024699</v>
      </c>
      <c r="DB87" s="18">
        <f t="shared" si="134"/>
        <v>101</v>
      </c>
      <c r="DC87" s="18">
        <v>0</v>
      </c>
      <c r="DD87" s="18">
        <f t="shared" si="135"/>
        <v>16764.435761359484</v>
      </c>
      <c r="DE87" s="18">
        <f t="shared" si="136"/>
        <v>-0.30704094801024701</v>
      </c>
      <c r="DF87" s="18">
        <f t="shared" si="137"/>
        <v>31.011135749034946</v>
      </c>
      <c r="DG87" s="18">
        <f>(Design!$N$71-DF87)/DE87</f>
        <v>91.717850441547981</v>
      </c>
      <c r="DH87" s="18">
        <v>0</v>
      </c>
      <c r="DI87" s="18">
        <v>0</v>
      </c>
      <c r="DJ87" s="18">
        <f t="shared" si="138"/>
        <v>91.717850441547981</v>
      </c>
      <c r="DK87" s="18">
        <f t="shared" si="139"/>
        <v>91.717850441547981</v>
      </c>
      <c r="DL87" s="18">
        <f>Design!$N$71</f>
        <v>2.85</v>
      </c>
      <c r="DM87" s="18">
        <f t="shared" si="140"/>
        <v>101</v>
      </c>
      <c r="DN87" s="18">
        <v>0</v>
      </c>
      <c r="DO87" s="18">
        <f t="shared" si="141"/>
        <v>8635.5</v>
      </c>
      <c r="DP87" s="19">
        <f t="shared" si="142"/>
        <v>8128.9357613594839</v>
      </c>
      <c r="DQ87" s="68">
        <f t="shared" si="143"/>
        <v>91</v>
      </c>
      <c r="DR87" s="18">
        <f>'Ohio Intensities'!W87</f>
        <v>2.0095077772559464</v>
      </c>
      <c r="DS87" s="18">
        <f>Design!$I$24*DR87*Design!$I$23</f>
        <v>3.4563533768802301</v>
      </c>
      <c r="DT87" s="18">
        <v>0</v>
      </c>
      <c r="DU87" s="18">
        <v>0</v>
      </c>
      <c r="DV87" s="18">
        <f>Design!$I$22</f>
        <v>10</v>
      </c>
      <c r="DW87" s="18">
        <f t="shared" si="144"/>
        <v>3.4563533768802301</v>
      </c>
      <c r="DX87" s="18">
        <f t="shared" si="145"/>
        <v>91</v>
      </c>
      <c r="DY87" s="18">
        <f t="shared" si="146"/>
        <v>3.4563533768802301</v>
      </c>
      <c r="DZ87" s="18">
        <f t="shared" si="147"/>
        <v>101</v>
      </c>
      <c r="EA87" s="18">
        <v>0</v>
      </c>
      <c r="EB87" s="18">
        <f t="shared" si="148"/>
        <v>18871.68943776605</v>
      </c>
      <c r="EC87" s="18">
        <f t="shared" si="149"/>
        <v>-0.34563533768802301</v>
      </c>
      <c r="ED87" s="18">
        <f t="shared" si="150"/>
        <v>34.909169106490324</v>
      </c>
      <c r="EE87" s="18">
        <f>(Design!$N$72-ED87)/EC87</f>
        <v>92.754315345578277</v>
      </c>
      <c r="EF87" s="18">
        <v>0</v>
      </c>
      <c r="EG87" s="18">
        <v>0</v>
      </c>
      <c r="EH87" s="18">
        <f t="shared" si="151"/>
        <v>92.754315345578277</v>
      </c>
      <c r="EI87" s="18">
        <f t="shared" si="152"/>
        <v>92.754315345578277</v>
      </c>
      <c r="EJ87" s="18">
        <f>Design!$N$72</f>
        <v>2.85</v>
      </c>
      <c r="EK87" s="18">
        <f t="shared" si="153"/>
        <v>101</v>
      </c>
      <c r="EL87" s="18">
        <v>0</v>
      </c>
      <c r="EM87" s="18">
        <f t="shared" si="154"/>
        <v>8635.5</v>
      </c>
      <c r="EN87" s="19">
        <f t="shared" si="155"/>
        <v>10236.18943776605</v>
      </c>
      <c r="EO87" s="19">
        <f t="shared" si="156"/>
        <v>91</v>
      </c>
    </row>
    <row r="88" spans="1:145" x14ac:dyDescent="0.25">
      <c r="A88" s="68">
        <f t="shared" si="157"/>
        <v>92</v>
      </c>
      <c r="B88" s="18">
        <f>'Ohio Intensities'!C88</f>
        <v>0.91077592033152155</v>
      </c>
      <c r="C88" s="18">
        <f>Design!$I$24*B88*Design!$I$23</f>
        <v>1.566534582970218</v>
      </c>
      <c r="D88" s="18">
        <v>0</v>
      </c>
      <c r="E88" s="18">
        <v>0</v>
      </c>
      <c r="F88" s="18">
        <f>Design!$I$22</f>
        <v>10</v>
      </c>
      <c r="G88" s="18">
        <f t="shared" si="79"/>
        <v>1.566534582970218</v>
      </c>
      <c r="H88" s="18">
        <f t="shared" si="80"/>
        <v>92</v>
      </c>
      <c r="I88" s="18">
        <f t="shared" si="81"/>
        <v>1.566534582970218</v>
      </c>
      <c r="J88" s="18">
        <f t="shared" si="82"/>
        <v>102</v>
      </c>
      <c r="K88" s="18">
        <v>0</v>
      </c>
      <c r="L88" s="18" t="str">
        <f t="shared" si="83"/>
        <v>N/A</v>
      </c>
      <c r="M88" s="18">
        <f t="shared" si="84"/>
        <v>-0.15665345829702179</v>
      </c>
      <c r="N88" s="18">
        <f t="shared" si="85"/>
        <v>15.978652746296223</v>
      </c>
      <c r="O88" s="18">
        <f>(Design!$N$67-N88)/M88</f>
        <v>88.913790335141471</v>
      </c>
      <c r="P88" s="18">
        <v>0</v>
      </c>
      <c r="Q88" s="18">
        <v>0</v>
      </c>
      <c r="R88" s="18">
        <f t="shared" si="86"/>
        <v>88.913790335141471</v>
      </c>
      <c r="S88" s="18">
        <f t="shared" si="87"/>
        <v>92</v>
      </c>
      <c r="T88" s="18">
        <f>Design!$N$67</f>
        <v>2.0499999999999998</v>
      </c>
      <c r="U88" s="18">
        <f t="shared" si="88"/>
        <v>102</v>
      </c>
      <c r="V88" s="18">
        <v>0</v>
      </c>
      <c r="W88" s="18">
        <f t="shared" si="89"/>
        <v>6272.9999999999991</v>
      </c>
      <c r="X88" s="19" t="str">
        <f t="shared" si="90"/>
        <v>N/A</v>
      </c>
      <c r="Y88" s="68">
        <f t="shared" si="91"/>
        <v>92</v>
      </c>
      <c r="Z88" s="18">
        <f>'Ohio Intensities'!G88</f>
        <v>1.142544497721822</v>
      </c>
      <c r="AA88" s="18">
        <f>Design!$I$24*Z88*Design!$I$23</f>
        <v>1.965176536081535</v>
      </c>
      <c r="AB88" s="18">
        <v>0</v>
      </c>
      <c r="AC88" s="18">
        <v>0</v>
      </c>
      <c r="AD88" s="18">
        <f>Design!$I$22</f>
        <v>10</v>
      </c>
      <c r="AE88" s="18">
        <f t="shared" si="92"/>
        <v>1.965176536081535</v>
      </c>
      <c r="AF88" s="18">
        <f t="shared" si="93"/>
        <v>92</v>
      </c>
      <c r="AG88" s="18">
        <f t="shared" si="94"/>
        <v>1.965176536081535</v>
      </c>
      <c r="AH88" s="18">
        <f t="shared" si="95"/>
        <v>102</v>
      </c>
      <c r="AI88" s="18">
        <v>0</v>
      </c>
      <c r="AJ88" s="18" t="str">
        <f t="shared" si="96"/>
        <v>N/A</v>
      </c>
      <c r="AK88" s="18">
        <f t="shared" si="97"/>
        <v>-0.19651765360815349</v>
      </c>
      <c r="AL88" s="18">
        <f t="shared" si="98"/>
        <v>20.044800668031655</v>
      </c>
      <c r="AM88" s="18">
        <f>(Design!$N$68-AL88)/AK88</f>
        <v>89.278496592551036</v>
      </c>
      <c r="AN88" s="18">
        <v>0</v>
      </c>
      <c r="AO88" s="18">
        <v>0</v>
      </c>
      <c r="AP88" s="18">
        <f t="shared" si="99"/>
        <v>89.278496592551036</v>
      </c>
      <c r="AQ88" s="18">
        <f t="shared" si="100"/>
        <v>92</v>
      </c>
      <c r="AR88" s="18">
        <f>Design!$N$68</f>
        <v>2.5</v>
      </c>
      <c r="AS88" s="18">
        <f t="shared" si="101"/>
        <v>102</v>
      </c>
      <c r="AT88" s="18">
        <v>0</v>
      </c>
      <c r="AU88" s="18">
        <f t="shared" si="102"/>
        <v>7650</v>
      </c>
      <c r="AV88" s="19" t="str">
        <f t="shared" si="103"/>
        <v>N/A</v>
      </c>
      <c r="AW88" s="68">
        <f t="shared" si="104"/>
        <v>92</v>
      </c>
      <c r="AX88" s="18">
        <f>'Ohio Intensities'!K88</f>
        <v>1.3285320816635724</v>
      </c>
      <c r="AY88" s="18">
        <f>Design!$I$24*AX88*Design!$I$23</f>
        <v>2.2850751804613458</v>
      </c>
      <c r="AZ88" s="18">
        <v>0</v>
      </c>
      <c r="BA88" s="18">
        <v>0</v>
      </c>
      <c r="BB88" s="18">
        <f>Design!$I$22</f>
        <v>10</v>
      </c>
      <c r="BC88" s="18">
        <f t="shared" si="105"/>
        <v>2.2850751804613458</v>
      </c>
      <c r="BD88" s="18">
        <f t="shared" si="106"/>
        <v>92</v>
      </c>
      <c r="BE88" s="18">
        <f t="shared" si="107"/>
        <v>2.2850751804613458</v>
      </c>
      <c r="BF88" s="18">
        <f t="shared" si="108"/>
        <v>102</v>
      </c>
      <c r="BG88" s="18">
        <v>0</v>
      </c>
      <c r="BH88" s="18" t="str">
        <f t="shared" si="109"/>
        <v>N/A</v>
      </c>
      <c r="BI88" s="18">
        <f t="shared" si="110"/>
        <v>-0.22850751804613459</v>
      </c>
      <c r="BJ88" s="18">
        <f t="shared" si="111"/>
        <v>23.307766840705728</v>
      </c>
      <c r="BK88" s="18">
        <f>(Design!$N$69-BJ88)/BI88</f>
        <v>89.527762655823864</v>
      </c>
      <c r="BL88" s="18">
        <v>0</v>
      </c>
      <c r="BM88" s="18">
        <v>0</v>
      </c>
      <c r="BN88" s="18">
        <f t="shared" si="112"/>
        <v>89.527762655823864</v>
      </c>
      <c r="BO88" s="18">
        <f t="shared" si="113"/>
        <v>92</v>
      </c>
      <c r="BP88" s="18">
        <f>Design!$N$69</f>
        <v>2.85</v>
      </c>
      <c r="BQ88" s="18">
        <f t="shared" si="114"/>
        <v>102</v>
      </c>
      <c r="BR88" s="18">
        <v>0</v>
      </c>
      <c r="BS88" s="18">
        <f t="shared" si="115"/>
        <v>8721.0000000000018</v>
      </c>
      <c r="BT88" s="19" t="str">
        <f t="shared" si="116"/>
        <v>N/A</v>
      </c>
      <c r="BU88" s="68">
        <f t="shared" si="117"/>
        <v>92</v>
      </c>
      <c r="BV88" s="18">
        <f>'Ohio Intensities'!O88</f>
        <v>1.5838544864049531</v>
      </c>
      <c r="BW88" s="18">
        <f>Design!$I$24*BV88*Design!$I$23</f>
        <v>2.724229716616521</v>
      </c>
      <c r="BX88" s="18">
        <v>0</v>
      </c>
      <c r="BY88" s="18">
        <v>0</v>
      </c>
      <c r="BZ88" s="18">
        <f>Design!$I$22</f>
        <v>10</v>
      </c>
      <c r="CA88" s="18">
        <f t="shared" si="118"/>
        <v>2.724229716616521</v>
      </c>
      <c r="CB88" s="18">
        <f t="shared" si="119"/>
        <v>92</v>
      </c>
      <c r="CC88" s="18">
        <f t="shared" si="120"/>
        <v>2.724229716616521</v>
      </c>
      <c r="CD88" s="18">
        <f t="shared" si="121"/>
        <v>102</v>
      </c>
      <c r="CE88" s="18">
        <v>0</v>
      </c>
      <c r="CF88" s="18" t="str">
        <f t="shared" si="122"/>
        <v>N/A</v>
      </c>
      <c r="CG88" s="18">
        <f t="shared" si="123"/>
        <v>-0.27242297166165208</v>
      </c>
      <c r="CH88" s="18">
        <f t="shared" si="124"/>
        <v>27.787143109488511</v>
      </c>
      <c r="CI88" s="18">
        <f>(Design!$N$70-CH88)/CG88</f>
        <v>91.53832717330576</v>
      </c>
      <c r="CJ88" s="18">
        <v>0</v>
      </c>
      <c r="CK88" s="18">
        <v>0</v>
      </c>
      <c r="CL88" s="18">
        <f t="shared" si="125"/>
        <v>91.53832717330576</v>
      </c>
      <c r="CM88" s="18">
        <f t="shared" si="126"/>
        <v>92</v>
      </c>
      <c r="CN88" s="18">
        <f>Design!$N$70</f>
        <v>2.85</v>
      </c>
      <c r="CO88" s="18">
        <f t="shared" si="127"/>
        <v>102</v>
      </c>
      <c r="CP88" s="18">
        <v>0</v>
      </c>
      <c r="CQ88" s="18">
        <f t="shared" si="128"/>
        <v>8721</v>
      </c>
      <c r="CR88" s="19" t="str">
        <f t="shared" si="129"/>
        <v>N/A</v>
      </c>
      <c r="CS88" s="68">
        <f t="shared" si="130"/>
        <v>92</v>
      </c>
      <c r="CT88" s="18">
        <f>'Ohio Intensities'!S88</f>
        <v>1.7714386259837676</v>
      </c>
      <c r="CU88" s="18">
        <f>Design!$I$24*CT88*Design!$I$23</f>
        <v>3.0468744366920819</v>
      </c>
      <c r="CV88" s="18">
        <v>0</v>
      </c>
      <c r="CW88" s="18">
        <v>0</v>
      </c>
      <c r="CX88" s="18">
        <f>Design!$I$22</f>
        <v>10</v>
      </c>
      <c r="CY88" s="18">
        <f t="shared" si="131"/>
        <v>3.0468744366920819</v>
      </c>
      <c r="CZ88" s="18">
        <f t="shared" si="132"/>
        <v>92</v>
      </c>
      <c r="DA88" s="18">
        <f t="shared" si="133"/>
        <v>3.0468744366920819</v>
      </c>
      <c r="DB88" s="18">
        <f t="shared" si="134"/>
        <v>102</v>
      </c>
      <c r="DC88" s="18">
        <v>0</v>
      </c>
      <c r="DD88" s="18">
        <f t="shared" si="135"/>
        <v>16818.746890540297</v>
      </c>
      <c r="DE88" s="18">
        <f t="shared" si="136"/>
        <v>-0.30468744366920819</v>
      </c>
      <c r="DF88" s="18">
        <f t="shared" si="137"/>
        <v>31.078119254259235</v>
      </c>
      <c r="DG88" s="18">
        <f>(Design!$N$71-DF88)/DE88</f>
        <v>92.646152116809318</v>
      </c>
      <c r="DH88" s="18">
        <v>0</v>
      </c>
      <c r="DI88" s="18">
        <v>0</v>
      </c>
      <c r="DJ88" s="18">
        <f t="shared" si="138"/>
        <v>92.646152116809318</v>
      </c>
      <c r="DK88" s="18">
        <f t="shared" si="139"/>
        <v>92.646152116809318</v>
      </c>
      <c r="DL88" s="18">
        <f>Design!$N$71</f>
        <v>2.85</v>
      </c>
      <c r="DM88" s="18">
        <f t="shared" si="140"/>
        <v>102</v>
      </c>
      <c r="DN88" s="18">
        <v>0</v>
      </c>
      <c r="DO88" s="18">
        <f t="shared" si="141"/>
        <v>8721</v>
      </c>
      <c r="DP88" s="19">
        <f t="shared" si="142"/>
        <v>8097.7468905402966</v>
      </c>
      <c r="DQ88" s="68">
        <f t="shared" si="143"/>
        <v>92</v>
      </c>
      <c r="DR88" s="18">
        <f>'Ohio Intensities'!W88</f>
        <v>1.9941048162204797</v>
      </c>
      <c r="DS88" s="18">
        <f>Design!$I$24*DR88*Design!$I$23</f>
        <v>3.4298602838992274</v>
      </c>
      <c r="DT88" s="18">
        <v>0</v>
      </c>
      <c r="DU88" s="18">
        <v>0</v>
      </c>
      <c r="DV88" s="18">
        <f>Design!$I$22</f>
        <v>10</v>
      </c>
      <c r="DW88" s="18">
        <f t="shared" si="144"/>
        <v>3.4298602838992274</v>
      </c>
      <c r="DX88" s="18">
        <f t="shared" si="145"/>
        <v>92</v>
      </c>
      <c r="DY88" s="18">
        <f t="shared" si="146"/>
        <v>3.4298602838992274</v>
      </c>
      <c r="DZ88" s="18">
        <f t="shared" si="147"/>
        <v>102</v>
      </c>
      <c r="EA88" s="18">
        <v>0</v>
      </c>
      <c r="EB88" s="18">
        <f t="shared" si="148"/>
        <v>18932.82876712373</v>
      </c>
      <c r="EC88" s="18">
        <f t="shared" si="149"/>
        <v>-0.34298602838992276</v>
      </c>
      <c r="ED88" s="18">
        <f t="shared" si="150"/>
        <v>34.98457489577212</v>
      </c>
      <c r="EE88" s="18">
        <f>(Design!$N$72-ED88)/EC88</f>
        <v>93.690623628668661</v>
      </c>
      <c r="EF88" s="18">
        <v>0</v>
      </c>
      <c r="EG88" s="18">
        <v>0</v>
      </c>
      <c r="EH88" s="18">
        <f t="shared" si="151"/>
        <v>93.690623628668661</v>
      </c>
      <c r="EI88" s="18">
        <f t="shared" si="152"/>
        <v>93.690623628668661</v>
      </c>
      <c r="EJ88" s="18">
        <f>Design!$N$72</f>
        <v>2.85</v>
      </c>
      <c r="EK88" s="18">
        <f t="shared" si="153"/>
        <v>102</v>
      </c>
      <c r="EL88" s="18">
        <v>0</v>
      </c>
      <c r="EM88" s="18">
        <f t="shared" si="154"/>
        <v>8721.0000000000018</v>
      </c>
      <c r="EN88" s="19">
        <f t="shared" si="155"/>
        <v>10211.828767123729</v>
      </c>
      <c r="EO88" s="19">
        <f t="shared" si="156"/>
        <v>92</v>
      </c>
    </row>
    <row r="89" spans="1:145" x14ac:dyDescent="0.25">
      <c r="A89" s="68">
        <f t="shared" si="157"/>
        <v>93</v>
      </c>
      <c r="B89" s="18">
        <f>'Ohio Intensities'!C89</f>
        <v>0.90310043710663124</v>
      </c>
      <c r="C89" s="18">
        <f>Design!$I$24*B89*Design!$I$23</f>
        <v>1.5533327518234068</v>
      </c>
      <c r="D89" s="18">
        <v>0</v>
      </c>
      <c r="E89" s="18">
        <v>0</v>
      </c>
      <c r="F89" s="18">
        <f>Design!$I$22</f>
        <v>10</v>
      </c>
      <c r="G89" s="18">
        <f t="shared" si="79"/>
        <v>1.5533327518234068</v>
      </c>
      <c r="H89" s="18">
        <f t="shared" si="80"/>
        <v>93</v>
      </c>
      <c r="I89" s="18">
        <f t="shared" si="81"/>
        <v>1.5533327518234068</v>
      </c>
      <c r="J89" s="18">
        <f t="shared" si="82"/>
        <v>103</v>
      </c>
      <c r="K89" s="18">
        <v>0</v>
      </c>
      <c r="L89" s="18" t="str">
        <f t="shared" si="83"/>
        <v>N/A</v>
      </c>
      <c r="M89" s="18">
        <f t="shared" si="84"/>
        <v>-0.15533327518234069</v>
      </c>
      <c r="N89" s="18">
        <f t="shared" si="85"/>
        <v>15.99932734378109</v>
      </c>
      <c r="O89" s="18">
        <f>(Design!$N$67-N89)/M89</f>
        <v>89.802570166671799</v>
      </c>
      <c r="P89" s="18">
        <v>0</v>
      </c>
      <c r="Q89" s="18">
        <v>0</v>
      </c>
      <c r="R89" s="18">
        <f t="shared" si="86"/>
        <v>89.802570166671799</v>
      </c>
      <c r="S89" s="18">
        <f t="shared" si="87"/>
        <v>93</v>
      </c>
      <c r="T89" s="18">
        <f>Design!$N$67</f>
        <v>2.0499999999999998</v>
      </c>
      <c r="U89" s="18">
        <f t="shared" si="88"/>
        <v>103</v>
      </c>
      <c r="V89" s="18">
        <v>0</v>
      </c>
      <c r="W89" s="18">
        <f t="shared" si="89"/>
        <v>6334.4999999999991</v>
      </c>
      <c r="X89" s="19" t="str">
        <f t="shared" si="90"/>
        <v>N/A</v>
      </c>
      <c r="Y89" s="68">
        <f t="shared" si="91"/>
        <v>93</v>
      </c>
      <c r="Z89" s="18">
        <f>'Ohio Intensities'!G89</f>
        <v>1.1330664480236148</v>
      </c>
      <c r="AA89" s="18">
        <f>Design!$I$24*Z89*Design!$I$23</f>
        <v>1.9488742906006187</v>
      </c>
      <c r="AB89" s="18">
        <v>0</v>
      </c>
      <c r="AC89" s="18">
        <v>0</v>
      </c>
      <c r="AD89" s="18">
        <f>Design!$I$22</f>
        <v>10</v>
      </c>
      <c r="AE89" s="18">
        <f t="shared" si="92"/>
        <v>1.9488742906006187</v>
      </c>
      <c r="AF89" s="18">
        <f t="shared" si="93"/>
        <v>93</v>
      </c>
      <c r="AG89" s="18">
        <f t="shared" si="94"/>
        <v>1.9488742906006187</v>
      </c>
      <c r="AH89" s="18">
        <f t="shared" si="95"/>
        <v>103</v>
      </c>
      <c r="AI89" s="18">
        <v>0</v>
      </c>
      <c r="AJ89" s="18" t="str">
        <f t="shared" si="96"/>
        <v>N/A</v>
      </c>
      <c r="AK89" s="18">
        <f t="shared" si="97"/>
        <v>-0.19488742906006187</v>
      </c>
      <c r="AL89" s="18">
        <f t="shared" si="98"/>
        <v>20.073405193186371</v>
      </c>
      <c r="AM89" s="18">
        <f>(Design!$N$68-AL89)/AK89</f>
        <v>90.172081790716561</v>
      </c>
      <c r="AN89" s="18">
        <v>0</v>
      </c>
      <c r="AO89" s="18">
        <v>0</v>
      </c>
      <c r="AP89" s="18">
        <f t="shared" si="99"/>
        <v>90.172081790716561</v>
      </c>
      <c r="AQ89" s="18">
        <f t="shared" si="100"/>
        <v>93</v>
      </c>
      <c r="AR89" s="18">
        <f>Design!$N$68</f>
        <v>2.5</v>
      </c>
      <c r="AS89" s="18">
        <f t="shared" si="101"/>
        <v>103</v>
      </c>
      <c r="AT89" s="18">
        <v>0</v>
      </c>
      <c r="AU89" s="18">
        <f t="shared" si="102"/>
        <v>7725</v>
      </c>
      <c r="AV89" s="19" t="str">
        <f t="shared" si="103"/>
        <v>N/A</v>
      </c>
      <c r="AW89" s="68">
        <f t="shared" si="104"/>
        <v>93</v>
      </c>
      <c r="AX89" s="18">
        <f>'Ohio Intensities'!K89</f>
        <v>1.3176056638540621</v>
      </c>
      <c r="AY89" s="18">
        <f>Design!$I$24*AX89*Design!$I$23</f>
        <v>2.2662817418289882</v>
      </c>
      <c r="AZ89" s="18">
        <v>0</v>
      </c>
      <c r="BA89" s="18">
        <v>0</v>
      </c>
      <c r="BB89" s="18">
        <f>Design!$I$22</f>
        <v>10</v>
      </c>
      <c r="BC89" s="18">
        <f t="shared" si="105"/>
        <v>2.2662817418289882</v>
      </c>
      <c r="BD89" s="18">
        <f t="shared" si="106"/>
        <v>93</v>
      </c>
      <c r="BE89" s="18">
        <f t="shared" si="107"/>
        <v>2.2662817418289882</v>
      </c>
      <c r="BF89" s="18">
        <f t="shared" si="108"/>
        <v>103</v>
      </c>
      <c r="BG89" s="18">
        <v>0</v>
      </c>
      <c r="BH89" s="18" t="str">
        <f t="shared" si="109"/>
        <v>N/A</v>
      </c>
      <c r="BI89" s="18">
        <f t="shared" si="110"/>
        <v>-0.22662817418289882</v>
      </c>
      <c r="BJ89" s="18">
        <f t="shared" si="111"/>
        <v>23.342701940838577</v>
      </c>
      <c r="BK89" s="18">
        <f>(Design!$N$69-BJ89)/BI89</f>
        <v>90.424334991553479</v>
      </c>
      <c r="BL89" s="18">
        <v>0</v>
      </c>
      <c r="BM89" s="18">
        <v>0</v>
      </c>
      <c r="BN89" s="18">
        <f t="shared" si="112"/>
        <v>90.424334991553479</v>
      </c>
      <c r="BO89" s="18">
        <f t="shared" si="113"/>
        <v>93</v>
      </c>
      <c r="BP89" s="18">
        <f>Design!$N$69</f>
        <v>2.85</v>
      </c>
      <c r="BQ89" s="18">
        <f t="shared" si="114"/>
        <v>103</v>
      </c>
      <c r="BR89" s="18">
        <v>0</v>
      </c>
      <c r="BS89" s="18">
        <f t="shared" si="115"/>
        <v>8806.5</v>
      </c>
      <c r="BT89" s="19" t="str">
        <f t="shared" si="116"/>
        <v>N/A</v>
      </c>
      <c r="BU89" s="68">
        <f t="shared" si="117"/>
        <v>93</v>
      </c>
      <c r="BV89" s="18">
        <f>'Ohio Intensities'!O89</f>
        <v>1.5712792112393525</v>
      </c>
      <c r="BW89" s="18">
        <f>Design!$I$24*BV89*Design!$I$23</f>
        <v>2.702600243331688</v>
      </c>
      <c r="BX89" s="18">
        <v>0</v>
      </c>
      <c r="BY89" s="18">
        <v>0</v>
      </c>
      <c r="BZ89" s="18">
        <f>Design!$I$22</f>
        <v>10</v>
      </c>
      <c r="CA89" s="18">
        <f t="shared" si="118"/>
        <v>2.702600243331688</v>
      </c>
      <c r="CB89" s="18">
        <f t="shared" si="119"/>
        <v>93</v>
      </c>
      <c r="CC89" s="18">
        <f t="shared" si="120"/>
        <v>2.702600243331688</v>
      </c>
      <c r="CD89" s="18">
        <f t="shared" si="121"/>
        <v>103</v>
      </c>
      <c r="CE89" s="18">
        <v>0</v>
      </c>
      <c r="CF89" s="18" t="str">
        <f t="shared" si="122"/>
        <v>N/A</v>
      </c>
      <c r="CG89" s="18">
        <f t="shared" si="123"/>
        <v>-0.27026002433316881</v>
      </c>
      <c r="CH89" s="18">
        <f t="shared" si="124"/>
        <v>27.836782506316386</v>
      </c>
      <c r="CI89" s="18">
        <f>(Design!$N$70-CH89)/CG89</f>
        <v>92.454600224239584</v>
      </c>
      <c r="CJ89" s="18">
        <v>0</v>
      </c>
      <c r="CK89" s="18">
        <v>0</v>
      </c>
      <c r="CL89" s="18">
        <f t="shared" si="125"/>
        <v>92.454600224239584</v>
      </c>
      <c r="CM89" s="18">
        <f t="shared" si="126"/>
        <v>93</v>
      </c>
      <c r="CN89" s="18">
        <f>Design!$N$70</f>
        <v>2.85</v>
      </c>
      <c r="CO89" s="18">
        <f t="shared" si="127"/>
        <v>103</v>
      </c>
      <c r="CP89" s="18">
        <v>0</v>
      </c>
      <c r="CQ89" s="18">
        <f t="shared" si="128"/>
        <v>8806.5</v>
      </c>
      <c r="CR89" s="19" t="str">
        <f t="shared" si="129"/>
        <v>N/A</v>
      </c>
      <c r="CS89" s="68">
        <f t="shared" si="130"/>
        <v>93</v>
      </c>
      <c r="CT89" s="18">
        <f>'Ohio Intensities'!S89</f>
        <v>1.7579923133425839</v>
      </c>
      <c r="CU89" s="18">
        <f>Design!$I$24*CT89*Design!$I$23</f>
        <v>3.023746778949246</v>
      </c>
      <c r="CV89" s="18">
        <v>0</v>
      </c>
      <c r="CW89" s="18">
        <v>0</v>
      </c>
      <c r="CX89" s="18">
        <f>Design!$I$22</f>
        <v>10</v>
      </c>
      <c r="CY89" s="18">
        <f t="shared" si="131"/>
        <v>3.023746778949246</v>
      </c>
      <c r="CZ89" s="18">
        <f t="shared" si="132"/>
        <v>93</v>
      </c>
      <c r="DA89" s="18">
        <f t="shared" si="133"/>
        <v>3.023746778949246</v>
      </c>
      <c r="DB89" s="18">
        <f t="shared" si="134"/>
        <v>103</v>
      </c>
      <c r="DC89" s="18">
        <v>0</v>
      </c>
      <c r="DD89" s="18">
        <f t="shared" si="135"/>
        <v>16872.507026536794</v>
      </c>
      <c r="DE89" s="18">
        <f t="shared" si="136"/>
        <v>-0.30237467789492462</v>
      </c>
      <c r="DF89" s="18">
        <f t="shared" si="137"/>
        <v>31.144591823177233</v>
      </c>
      <c r="DG89" s="18">
        <f>(Design!$N$71-DF89)/DE89</f>
        <v>93.574607570180262</v>
      </c>
      <c r="DH89" s="18">
        <v>0</v>
      </c>
      <c r="DI89" s="18">
        <v>0</v>
      </c>
      <c r="DJ89" s="18">
        <f t="shared" si="138"/>
        <v>93.574607570180262</v>
      </c>
      <c r="DK89" s="18">
        <f t="shared" si="139"/>
        <v>93.574607570180262</v>
      </c>
      <c r="DL89" s="18">
        <f>Design!$N$71</f>
        <v>2.85</v>
      </c>
      <c r="DM89" s="18">
        <f t="shared" si="140"/>
        <v>103</v>
      </c>
      <c r="DN89" s="18">
        <v>0</v>
      </c>
      <c r="DO89" s="18">
        <f t="shared" si="141"/>
        <v>8806.5</v>
      </c>
      <c r="DP89" s="19">
        <f t="shared" si="142"/>
        <v>8066.007026536794</v>
      </c>
      <c r="DQ89" s="68">
        <f t="shared" si="143"/>
        <v>93</v>
      </c>
      <c r="DR89" s="18">
        <f>'Ohio Intensities'!W89</f>
        <v>1.9789639095836771</v>
      </c>
      <c r="DS89" s="18">
        <f>Design!$I$24*DR89*Design!$I$23</f>
        <v>3.4038179244839268</v>
      </c>
      <c r="DT89" s="18">
        <v>0</v>
      </c>
      <c r="DU89" s="18">
        <v>0</v>
      </c>
      <c r="DV89" s="18">
        <f>Design!$I$22</f>
        <v>10</v>
      </c>
      <c r="DW89" s="18">
        <f t="shared" si="144"/>
        <v>3.4038179244839268</v>
      </c>
      <c r="DX89" s="18">
        <f t="shared" si="145"/>
        <v>93</v>
      </c>
      <c r="DY89" s="18">
        <f t="shared" si="146"/>
        <v>3.4038179244839268</v>
      </c>
      <c r="DZ89" s="18">
        <f t="shared" si="147"/>
        <v>103</v>
      </c>
      <c r="EA89" s="18">
        <v>0</v>
      </c>
      <c r="EB89" s="18">
        <f t="shared" si="148"/>
        <v>18993.304018620311</v>
      </c>
      <c r="EC89" s="18">
        <f t="shared" si="149"/>
        <v>-0.34038179244839267</v>
      </c>
      <c r="ED89" s="18">
        <f t="shared" si="150"/>
        <v>35.059324622184441</v>
      </c>
      <c r="EE89" s="18">
        <f>(Design!$N$72-ED89)/EC89</f>
        <v>94.627049204072478</v>
      </c>
      <c r="EF89" s="18">
        <v>0</v>
      </c>
      <c r="EG89" s="18">
        <v>0</v>
      </c>
      <c r="EH89" s="18">
        <f t="shared" si="151"/>
        <v>94.627049204072478</v>
      </c>
      <c r="EI89" s="18">
        <f t="shared" si="152"/>
        <v>94.627049204072478</v>
      </c>
      <c r="EJ89" s="18">
        <f>Design!$N$72</f>
        <v>2.85</v>
      </c>
      <c r="EK89" s="18">
        <f t="shared" si="153"/>
        <v>103</v>
      </c>
      <c r="EL89" s="18">
        <v>0</v>
      </c>
      <c r="EM89" s="18">
        <f t="shared" si="154"/>
        <v>8806.5</v>
      </c>
      <c r="EN89" s="19">
        <f t="shared" si="155"/>
        <v>10186.804018620311</v>
      </c>
      <c r="EO89" s="19">
        <f t="shared" si="156"/>
        <v>93</v>
      </c>
    </row>
    <row r="90" spans="1:145" x14ac:dyDescent="0.25">
      <c r="A90" s="68">
        <f t="shared" si="157"/>
        <v>94</v>
      </c>
      <c r="B90" s="18">
        <f>'Ohio Intensities'!C90</f>
        <v>0.89556358050455054</v>
      </c>
      <c r="C90" s="18">
        <f>Design!$I$24*B90*Design!$I$23</f>
        <v>1.540369358467828</v>
      </c>
      <c r="D90" s="18">
        <v>0</v>
      </c>
      <c r="E90" s="18">
        <v>0</v>
      </c>
      <c r="F90" s="18">
        <f>Design!$I$22</f>
        <v>10</v>
      </c>
      <c r="G90" s="18">
        <f t="shared" si="79"/>
        <v>1.540369358467828</v>
      </c>
      <c r="H90" s="18">
        <f t="shared" si="80"/>
        <v>94</v>
      </c>
      <c r="I90" s="18">
        <f t="shared" si="81"/>
        <v>1.540369358467828</v>
      </c>
      <c r="J90" s="18">
        <f t="shared" si="82"/>
        <v>104</v>
      </c>
      <c r="K90" s="18">
        <v>0</v>
      </c>
      <c r="L90" s="18" t="str">
        <f t="shared" si="83"/>
        <v>N/A</v>
      </c>
      <c r="M90" s="18">
        <f t="shared" si="84"/>
        <v>-0.1540369358467828</v>
      </c>
      <c r="N90" s="18">
        <f t="shared" si="85"/>
        <v>16.019841328065411</v>
      </c>
      <c r="O90" s="18">
        <f>(Design!$N$67-N90)/M90</f>
        <v>90.691503640145825</v>
      </c>
      <c r="P90" s="18">
        <v>0</v>
      </c>
      <c r="Q90" s="18">
        <v>0</v>
      </c>
      <c r="R90" s="18">
        <f t="shared" si="86"/>
        <v>90.691503640145825</v>
      </c>
      <c r="S90" s="18">
        <f t="shared" si="87"/>
        <v>94</v>
      </c>
      <c r="T90" s="18">
        <f>Design!$N$67</f>
        <v>2.0499999999999998</v>
      </c>
      <c r="U90" s="18">
        <f t="shared" si="88"/>
        <v>104</v>
      </c>
      <c r="V90" s="18">
        <v>0</v>
      </c>
      <c r="W90" s="18">
        <f t="shared" si="89"/>
        <v>6396</v>
      </c>
      <c r="X90" s="19" t="str">
        <f t="shared" si="90"/>
        <v>N/A</v>
      </c>
      <c r="Y90" s="68">
        <f t="shared" si="91"/>
        <v>94</v>
      </c>
      <c r="Z90" s="18">
        <f>'Ohio Intensities'!G90</f>
        <v>1.1237570322436081</v>
      </c>
      <c r="AA90" s="18">
        <f>Design!$I$24*Z90*Design!$I$23</f>
        <v>1.9328620954590072</v>
      </c>
      <c r="AB90" s="18">
        <v>0</v>
      </c>
      <c r="AC90" s="18">
        <v>0</v>
      </c>
      <c r="AD90" s="18">
        <f>Design!$I$22</f>
        <v>10</v>
      </c>
      <c r="AE90" s="18">
        <f t="shared" si="92"/>
        <v>1.9328620954590072</v>
      </c>
      <c r="AF90" s="18">
        <f t="shared" si="93"/>
        <v>94</v>
      </c>
      <c r="AG90" s="18">
        <f t="shared" si="94"/>
        <v>1.9328620954590072</v>
      </c>
      <c r="AH90" s="18">
        <f t="shared" si="95"/>
        <v>104</v>
      </c>
      <c r="AI90" s="18">
        <v>0</v>
      </c>
      <c r="AJ90" s="18" t="str">
        <f t="shared" si="96"/>
        <v>N/A</v>
      </c>
      <c r="AK90" s="18">
        <f t="shared" si="97"/>
        <v>-0.19328620954590073</v>
      </c>
      <c r="AL90" s="18">
        <f t="shared" si="98"/>
        <v>20.101765792773676</v>
      </c>
      <c r="AM90" s="18">
        <f>(Design!$N$68-AL90)/AK90</f>
        <v>91.065812890255316</v>
      </c>
      <c r="AN90" s="18">
        <v>0</v>
      </c>
      <c r="AO90" s="18">
        <v>0</v>
      </c>
      <c r="AP90" s="18">
        <f t="shared" si="99"/>
        <v>91.065812890255316</v>
      </c>
      <c r="AQ90" s="18">
        <f t="shared" si="100"/>
        <v>94</v>
      </c>
      <c r="AR90" s="18">
        <f>Design!$N$68</f>
        <v>2.5</v>
      </c>
      <c r="AS90" s="18">
        <f t="shared" si="101"/>
        <v>104</v>
      </c>
      <c r="AT90" s="18">
        <v>0</v>
      </c>
      <c r="AU90" s="18">
        <f t="shared" si="102"/>
        <v>7800</v>
      </c>
      <c r="AV90" s="19" t="str">
        <f t="shared" si="103"/>
        <v>N/A</v>
      </c>
      <c r="AW90" s="68">
        <f t="shared" si="104"/>
        <v>94</v>
      </c>
      <c r="AX90" s="18">
        <f>'Ohio Intensities'!K90</f>
        <v>1.306871407735831</v>
      </c>
      <c r="AY90" s="18">
        <f>Design!$I$24*AX90*Design!$I$23</f>
        <v>2.2478188213056307</v>
      </c>
      <c r="AZ90" s="18">
        <v>0</v>
      </c>
      <c r="BA90" s="18">
        <v>0</v>
      </c>
      <c r="BB90" s="18">
        <f>Design!$I$22</f>
        <v>10</v>
      </c>
      <c r="BC90" s="18">
        <f t="shared" si="105"/>
        <v>2.2478188213056307</v>
      </c>
      <c r="BD90" s="18">
        <f t="shared" si="106"/>
        <v>94</v>
      </c>
      <c r="BE90" s="18">
        <f t="shared" si="107"/>
        <v>2.2478188213056307</v>
      </c>
      <c r="BF90" s="18">
        <f t="shared" si="108"/>
        <v>104</v>
      </c>
      <c r="BG90" s="18">
        <v>0</v>
      </c>
      <c r="BH90" s="18" t="str">
        <f t="shared" si="109"/>
        <v>N/A</v>
      </c>
      <c r="BI90" s="18">
        <f t="shared" si="110"/>
        <v>-0.22478188213056308</v>
      </c>
      <c r="BJ90" s="18">
        <f t="shared" si="111"/>
        <v>23.37731574157856</v>
      </c>
      <c r="BK90" s="18">
        <f>(Design!$N$69-BJ90)/BI90</f>
        <v>91.321042189936833</v>
      </c>
      <c r="BL90" s="18">
        <v>0</v>
      </c>
      <c r="BM90" s="18">
        <v>0</v>
      </c>
      <c r="BN90" s="18">
        <f t="shared" si="112"/>
        <v>91.321042189936833</v>
      </c>
      <c r="BO90" s="18">
        <f t="shared" si="113"/>
        <v>94</v>
      </c>
      <c r="BP90" s="18">
        <f>Design!$N$69</f>
        <v>2.85</v>
      </c>
      <c r="BQ90" s="18">
        <f t="shared" si="114"/>
        <v>104</v>
      </c>
      <c r="BR90" s="18">
        <v>0</v>
      </c>
      <c r="BS90" s="18">
        <f t="shared" si="115"/>
        <v>8892.0000000000018</v>
      </c>
      <c r="BT90" s="19" t="str">
        <f t="shared" si="116"/>
        <v>N/A</v>
      </c>
      <c r="BU90" s="68">
        <f t="shared" si="117"/>
        <v>94</v>
      </c>
      <c r="BV90" s="18">
        <f>'Ohio Intensities'!O90</f>
        <v>1.5589215656319184</v>
      </c>
      <c r="BW90" s="18">
        <f>Design!$I$24*BV90*Design!$I$23</f>
        <v>2.6813450928869011</v>
      </c>
      <c r="BX90" s="18">
        <v>0</v>
      </c>
      <c r="BY90" s="18">
        <v>0</v>
      </c>
      <c r="BZ90" s="18">
        <f>Design!$I$22</f>
        <v>10</v>
      </c>
      <c r="CA90" s="18">
        <f t="shared" si="118"/>
        <v>2.6813450928869011</v>
      </c>
      <c r="CB90" s="18">
        <f t="shared" si="119"/>
        <v>94</v>
      </c>
      <c r="CC90" s="18">
        <f t="shared" si="120"/>
        <v>2.6813450928869011</v>
      </c>
      <c r="CD90" s="18">
        <f t="shared" si="121"/>
        <v>104</v>
      </c>
      <c r="CE90" s="18">
        <v>0</v>
      </c>
      <c r="CF90" s="18" t="str">
        <f t="shared" si="122"/>
        <v>N/A</v>
      </c>
      <c r="CG90" s="18">
        <f t="shared" si="123"/>
        <v>-0.26813450928869009</v>
      </c>
      <c r="CH90" s="18">
        <f t="shared" si="124"/>
        <v>27.885988966023771</v>
      </c>
      <c r="CI90" s="18">
        <f>(Design!$N$70-CH90)/CG90</f>
        <v>93.371006337227868</v>
      </c>
      <c r="CJ90" s="18">
        <v>0</v>
      </c>
      <c r="CK90" s="18">
        <v>0</v>
      </c>
      <c r="CL90" s="18">
        <f t="shared" si="125"/>
        <v>93.371006337227868</v>
      </c>
      <c r="CM90" s="18">
        <f t="shared" si="126"/>
        <v>94</v>
      </c>
      <c r="CN90" s="18">
        <f>Design!$N$70</f>
        <v>2.85</v>
      </c>
      <c r="CO90" s="18">
        <f t="shared" si="127"/>
        <v>104</v>
      </c>
      <c r="CP90" s="18">
        <v>0</v>
      </c>
      <c r="CQ90" s="18">
        <f t="shared" si="128"/>
        <v>8892</v>
      </c>
      <c r="CR90" s="19" t="str">
        <f t="shared" si="129"/>
        <v>N/A</v>
      </c>
      <c r="CS90" s="68">
        <f t="shared" si="130"/>
        <v>94</v>
      </c>
      <c r="CT90" s="18">
        <f>'Ohio Intensities'!S90</f>
        <v>1.7447765126000092</v>
      </c>
      <c r="CU90" s="18">
        <f>Design!$I$24*CT90*Design!$I$23</f>
        <v>3.0010156016720178</v>
      </c>
      <c r="CV90" s="18">
        <v>0</v>
      </c>
      <c r="CW90" s="18">
        <v>0</v>
      </c>
      <c r="CX90" s="18">
        <f>Design!$I$22</f>
        <v>10</v>
      </c>
      <c r="CY90" s="18">
        <f t="shared" si="131"/>
        <v>3.0010156016720178</v>
      </c>
      <c r="CZ90" s="18">
        <f t="shared" si="132"/>
        <v>94</v>
      </c>
      <c r="DA90" s="18">
        <f t="shared" si="133"/>
        <v>3.0010156016720178</v>
      </c>
      <c r="DB90" s="18">
        <f t="shared" si="134"/>
        <v>104</v>
      </c>
      <c r="DC90" s="18">
        <v>0</v>
      </c>
      <c r="DD90" s="18">
        <f t="shared" si="135"/>
        <v>16925.727993430181</v>
      </c>
      <c r="DE90" s="18">
        <f t="shared" si="136"/>
        <v>-0.3001015601672018</v>
      </c>
      <c r="DF90" s="18">
        <f t="shared" si="137"/>
        <v>31.210562257388986</v>
      </c>
      <c r="DG90" s="18">
        <f>(Design!$N$71-DF90)/DE90</f>
        <v>94.503214983580477</v>
      </c>
      <c r="DH90" s="18">
        <v>0</v>
      </c>
      <c r="DI90" s="18">
        <v>0</v>
      </c>
      <c r="DJ90" s="18">
        <f t="shared" si="138"/>
        <v>94.503214983580477</v>
      </c>
      <c r="DK90" s="18">
        <f t="shared" si="139"/>
        <v>94.503214983580477</v>
      </c>
      <c r="DL90" s="18">
        <f>Design!$N$71</f>
        <v>2.85</v>
      </c>
      <c r="DM90" s="18">
        <f t="shared" si="140"/>
        <v>104</v>
      </c>
      <c r="DN90" s="18">
        <v>0</v>
      </c>
      <c r="DO90" s="18">
        <f t="shared" si="141"/>
        <v>8892</v>
      </c>
      <c r="DP90" s="19">
        <f t="shared" si="142"/>
        <v>8033.7279934301805</v>
      </c>
      <c r="DQ90" s="68">
        <f t="shared" si="143"/>
        <v>94</v>
      </c>
      <c r="DR90" s="18">
        <f>'Ohio Intensities'!W90</f>
        <v>1.9640781949279109</v>
      </c>
      <c r="DS90" s="18">
        <f>Design!$I$24*DR90*Design!$I$23</f>
        <v>3.3782144952760089</v>
      </c>
      <c r="DT90" s="18">
        <v>0</v>
      </c>
      <c r="DU90" s="18">
        <v>0</v>
      </c>
      <c r="DV90" s="18">
        <f>Design!$I$22</f>
        <v>10</v>
      </c>
      <c r="DW90" s="18">
        <f t="shared" si="144"/>
        <v>3.3782144952760089</v>
      </c>
      <c r="DX90" s="18">
        <f t="shared" si="145"/>
        <v>94</v>
      </c>
      <c r="DY90" s="18">
        <f t="shared" si="146"/>
        <v>3.3782144952760089</v>
      </c>
      <c r="DZ90" s="18">
        <f t="shared" si="147"/>
        <v>104</v>
      </c>
      <c r="EA90" s="18">
        <v>0</v>
      </c>
      <c r="EB90" s="18">
        <f t="shared" si="148"/>
        <v>19053.129753356687</v>
      </c>
      <c r="EC90" s="18">
        <f t="shared" si="149"/>
        <v>-0.3378214495276009</v>
      </c>
      <c r="ED90" s="18">
        <f t="shared" si="150"/>
        <v>35.133430750870495</v>
      </c>
      <c r="EE90" s="18">
        <f>(Design!$N$72-ED90)/EC90</f>
        <v>95.563590754863696</v>
      </c>
      <c r="EF90" s="18">
        <v>0</v>
      </c>
      <c r="EG90" s="18">
        <v>0</v>
      </c>
      <c r="EH90" s="18">
        <f t="shared" si="151"/>
        <v>95.563590754863696</v>
      </c>
      <c r="EI90" s="18">
        <f t="shared" si="152"/>
        <v>95.563590754863696</v>
      </c>
      <c r="EJ90" s="18">
        <f>Design!$N$72</f>
        <v>2.85</v>
      </c>
      <c r="EK90" s="18">
        <f t="shared" si="153"/>
        <v>104</v>
      </c>
      <c r="EL90" s="18">
        <v>0</v>
      </c>
      <c r="EM90" s="18">
        <f t="shared" si="154"/>
        <v>8892.0000000000018</v>
      </c>
      <c r="EN90" s="19">
        <f t="shared" si="155"/>
        <v>10161.129753356685</v>
      </c>
      <c r="EO90" s="19">
        <f t="shared" si="156"/>
        <v>94</v>
      </c>
    </row>
    <row r="91" spans="1:145" x14ac:dyDescent="0.25">
      <c r="A91" s="68">
        <f t="shared" si="157"/>
        <v>95</v>
      </c>
      <c r="B91" s="18">
        <f>'Ohio Intensities'!C91</f>
        <v>0.88816153702476686</v>
      </c>
      <c r="C91" s="18">
        <f>Design!$I$24*B91*Design!$I$23</f>
        <v>1.5276378436825999</v>
      </c>
      <c r="D91" s="18">
        <v>0</v>
      </c>
      <c r="E91" s="18">
        <v>0</v>
      </c>
      <c r="F91" s="18">
        <f>Design!$I$22</f>
        <v>10</v>
      </c>
      <c r="G91" s="18">
        <f t="shared" si="79"/>
        <v>1.5276378436825999</v>
      </c>
      <c r="H91" s="18">
        <f t="shared" si="80"/>
        <v>95</v>
      </c>
      <c r="I91" s="18">
        <f t="shared" si="81"/>
        <v>1.5276378436825999</v>
      </c>
      <c r="J91" s="18">
        <f t="shared" si="82"/>
        <v>105</v>
      </c>
      <c r="K91" s="18">
        <v>0</v>
      </c>
      <c r="L91" s="18" t="str">
        <f t="shared" si="83"/>
        <v>N/A</v>
      </c>
      <c r="M91" s="18">
        <f t="shared" si="84"/>
        <v>-0.15276378436825999</v>
      </c>
      <c r="N91" s="18">
        <f t="shared" si="85"/>
        <v>16.040197358667299</v>
      </c>
      <c r="O91" s="18">
        <f>(Design!$N$67-N91)/M91</f>
        <v>91.58058905467955</v>
      </c>
      <c r="P91" s="18">
        <v>0</v>
      </c>
      <c r="Q91" s="18">
        <v>0</v>
      </c>
      <c r="R91" s="18">
        <f t="shared" si="86"/>
        <v>91.58058905467955</v>
      </c>
      <c r="S91" s="18">
        <f t="shared" si="87"/>
        <v>95</v>
      </c>
      <c r="T91" s="18">
        <f>Design!$N$67</f>
        <v>2.0499999999999998</v>
      </c>
      <c r="U91" s="18">
        <f t="shared" si="88"/>
        <v>105</v>
      </c>
      <c r="V91" s="18">
        <v>0</v>
      </c>
      <c r="W91" s="18">
        <f t="shared" si="89"/>
        <v>6457.4999999999991</v>
      </c>
      <c r="X91" s="19" t="str">
        <f t="shared" si="90"/>
        <v>N/A</v>
      </c>
      <c r="Y91" s="68">
        <f t="shared" si="91"/>
        <v>95</v>
      </c>
      <c r="Z91" s="18">
        <f>'Ohio Intensities'!G91</f>
        <v>1.114611678985459</v>
      </c>
      <c r="AA91" s="18">
        <f>Design!$I$24*Z91*Design!$I$23</f>
        <v>1.9171320878549907</v>
      </c>
      <c r="AB91" s="18">
        <v>0</v>
      </c>
      <c r="AC91" s="18">
        <v>0</v>
      </c>
      <c r="AD91" s="18">
        <f>Design!$I$22</f>
        <v>10</v>
      </c>
      <c r="AE91" s="18">
        <f t="shared" si="92"/>
        <v>1.9171320878549907</v>
      </c>
      <c r="AF91" s="18">
        <f t="shared" si="93"/>
        <v>95</v>
      </c>
      <c r="AG91" s="18">
        <f t="shared" si="94"/>
        <v>1.9171320878549907</v>
      </c>
      <c r="AH91" s="18">
        <f t="shared" si="95"/>
        <v>105</v>
      </c>
      <c r="AI91" s="18">
        <v>0</v>
      </c>
      <c r="AJ91" s="18" t="str">
        <f t="shared" si="96"/>
        <v>N/A</v>
      </c>
      <c r="AK91" s="18">
        <f t="shared" si="97"/>
        <v>-0.19171320878549908</v>
      </c>
      <c r="AL91" s="18">
        <f t="shared" si="98"/>
        <v>20.129886922477404</v>
      </c>
      <c r="AM91" s="18">
        <f>(Design!$N$68-AL91)/AK91</f>
        <v>91.959688297757523</v>
      </c>
      <c r="AN91" s="18">
        <v>0</v>
      </c>
      <c r="AO91" s="18">
        <v>0</v>
      </c>
      <c r="AP91" s="18">
        <f t="shared" si="99"/>
        <v>91.959688297757523</v>
      </c>
      <c r="AQ91" s="18">
        <f t="shared" si="100"/>
        <v>95</v>
      </c>
      <c r="AR91" s="18">
        <f>Design!$N$68</f>
        <v>2.5</v>
      </c>
      <c r="AS91" s="18">
        <f t="shared" si="101"/>
        <v>105</v>
      </c>
      <c r="AT91" s="18">
        <v>0</v>
      </c>
      <c r="AU91" s="18">
        <f t="shared" si="102"/>
        <v>7875</v>
      </c>
      <c r="AV91" s="19" t="str">
        <f t="shared" si="103"/>
        <v>N/A</v>
      </c>
      <c r="AW91" s="68">
        <f t="shared" si="104"/>
        <v>95</v>
      </c>
      <c r="AX91" s="18">
        <f>'Ohio Intensities'!K91</f>
        <v>1.2963241683228552</v>
      </c>
      <c r="AY91" s="18">
        <f>Design!$I$24*AX91*Design!$I$23</f>
        <v>2.2296775695153124</v>
      </c>
      <c r="AZ91" s="18">
        <v>0</v>
      </c>
      <c r="BA91" s="18">
        <v>0</v>
      </c>
      <c r="BB91" s="18">
        <f>Design!$I$22</f>
        <v>10</v>
      </c>
      <c r="BC91" s="18">
        <f t="shared" si="105"/>
        <v>2.2296775695153124</v>
      </c>
      <c r="BD91" s="18">
        <f t="shared" si="106"/>
        <v>95</v>
      </c>
      <c r="BE91" s="18">
        <f t="shared" si="107"/>
        <v>2.2296775695153124</v>
      </c>
      <c r="BF91" s="18">
        <f t="shared" si="108"/>
        <v>105</v>
      </c>
      <c r="BG91" s="18">
        <v>0</v>
      </c>
      <c r="BH91" s="18" t="str">
        <f t="shared" si="109"/>
        <v>N/A</v>
      </c>
      <c r="BI91" s="18">
        <f t="shared" si="110"/>
        <v>-0.22296775695153123</v>
      </c>
      <c r="BJ91" s="18">
        <f t="shared" si="111"/>
        <v>23.411614479910781</v>
      </c>
      <c r="BK91" s="18">
        <f>(Design!$N$69-BJ91)/BI91</f>
        <v>92.217882805272453</v>
      </c>
      <c r="BL91" s="18">
        <v>0</v>
      </c>
      <c r="BM91" s="18">
        <v>0</v>
      </c>
      <c r="BN91" s="18">
        <f t="shared" si="112"/>
        <v>92.217882805272453</v>
      </c>
      <c r="BO91" s="18">
        <f t="shared" si="113"/>
        <v>95</v>
      </c>
      <c r="BP91" s="18">
        <f>Design!$N$69</f>
        <v>2.85</v>
      </c>
      <c r="BQ91" s="18">
        <f t="shared" si="114"/>
        <v>105</v>
      </c>
      <c r="BR91" s="18">
        <v>0</v>
      </c>
      <c r="BS91" s="18">
        <f t="shared" si="115"/>
        <v>8977.5</v>
      </c>
      <c r="BT91" s="19" t="str">
        <f t="shared" si="116"/>
        <v>N/A</v>
      </c>
      <c r="BU91" s="68">
        <f t="shared" si="117"/>
        <v>95</v>
      </c>
      <c r="BV91" s="18">
        <f>'Ohio Intensities'!O91</f>
        <v>1.5467757829567887</v>
      </c>
      <c r="BW91" s="18">
        <f>Design!$I$24*BV91*Design!$I$23</f>
        <v>2.6604543466856785</v>
      </c>
      <c r="BX91" s="18">
        <v>0</v>
      </c>
      <c r="BY91" s="18">
        <v>0</v>
      </c>
      <c r="BZ91" s="18">
        <f>Design!$I$22</f>
        <v>10</v>
      </c>
      <c r="CA91" s="18">
        <f t="shared" si="118"/>
        <v>2.6604543466856785</v>
      </c>
      <c r="CB91" s="18">
        <f t="shared" si="119"/>
        <v>95</v>
      </c>
      <c r="CC91" s="18">
        <f t="shared" si="120"/>
        <v>2.6604543466856785</v>
      </c>
      <c r="CD91" s="18">
        <f t="shared" si="121"/>
        <v>105</v>
      </c>
      <c r="CE91" s="18">
        <v>0</v>
      </c>
      <c r="CF91" s="18" t="str">
        <f t="shared" si="122"/>
        <v>N/A</v>
      </c>
      <c r="CG91" s="18">
        <f t="shared" si="123"/>
        <v>-0.26604543466856784</v>
      </c>
      <c r="CH91" s="18">
        <f t="shared" si="124"/>
        <v>27.934770640199623</v>
      </c>
      <c r="CI91" s="18">
        <f>(Design!$N$70-CH91)/CG91</f>
        <v>94.287544048442498</v>
      </c>
      <c r="CJ91" s="18">
        <v>0</v>
      </c>
      <c r="CK91" s="18">
        <v>0</v>
      </c>
      <c r="CL91" s="18">
        <f t="shared" si="125"/>
        <v>94.287544048442498</v>
      </c>
      <c r="CM91" s="18">
        <f t="shared" si="126"/>
        <v>95</v>
      </c>
      <c r="CN91" s="18">
        <f>Design!$N$70</f>
        <v>2.85</v>
      </c>
      <c r="CO91" s="18">
        <f t="shared" si="127"/>
        <v>105</v>
      </c>
      <c r="CP91" s="18">
        <v>0</v>
      </c>
      <c r="CQ91" s="18">
        <f t="shared" si="128"/>
        <v>8977.5</v>
      </c>
      <c r="CR91" s="19" t="str">
        <f t="shared" si="129"/>
        <v>N/A</v>
      </c>
      <c r="CS91" s="68">
        <f t="shared" si="130"/>
        <v>95</v>
      </c>
      <c r="CT91" s="18">
        <f>'Ohio Intensities'!S91</f>
        <v>1.7317851120713315</v>
      </c>
      <c r="CU91" s="18">
        <f>Design!$I$24*CT91*Design!$I$23</f>
        <v>2.9786703927626919</v>
      </c>
      <c r="CV91" s="18">
        <v>0</v>
      </c>
      <c r="CW91" s="18">
        <v>0</v>
      </c>
      <c r="CX91" s="18">
        <f>Design!$I$22</f>
        <v>10</v>
      </c>
      <c r="CY91" s="18">
        <f t="shared" si="131"/>
        <v>2.9786703927626919</v>
      </c>
      <c r="CZ91" s="18">
        <f t="shared" si="132"/>
        <v>95</v>
      </c>
      <c r="DA91" s="18">
        <f t="shared" si="133"/>
        <v>2.9786703927626919</v>
      </c>
      <c r="DB91" s="18">
        <f t="shared" si="134"/>
        <v>105</v>
      </c>
      <c r="DC91" s="18">
        <v>0</v>
      </c>
      <c r="DD91" s="18">
        <f t="shared" si="135"/>
        <v>16978.421238747345</v>
      </c>
      <c r="DE91" s="18">
        <f t="shared" si="136"/>
        <v>-0.29786703927626917</v>
      </c>
      <c r="DF91" s="18">
        <f t="shared" si="137"/>
        <v>31.276039124008264</v>
      </c>
      <c r="DG91" s="18">
        <f>(Design!$N$71-DF91)/DE91</f>
        <v>95.431972577682046</v>
      </c>
      <c r="DH91" s="18">
        <v>0</v>
      </c>
      <c r="DI91" s="18">
        <v>0</v>
      </c>
      <c r="DJ91" s="18">
        <f t="shared" si="138"/>
        <v>95.431972577682046</v>
      </c>
      <c r="DK91" s="18">
        <f t="shared" si="139"/>
        <v>95.431972577682046</v>
      </c>
      <c r="DL91" s="18">
        <f>Design!$N$71</f>
        <v>2.85</v>
      </c>
      <c r="DM91" s="18">
        <f t="shared" si="140"/>
        <v>105</v>
      </c>
      <c r="DN91" s="18">
        <v>0</v>
      </c>
      <c r="DO91" s="18">
        <f t="shared" si="141"/>
        <v>8977.5</v>
      </c>
      <c r="DP91" s="19">
        <f t="shared" si="142"/>
        <v>8000.9212387473453</v>
      </c>
      <c r="DQ91" s="68">
        <f t="shared" si="143"/>
        <v>95</v>
      </c>
      <c r="DR91" s="18">
        <f>'Ohio Intensities'!W91</f>
        <v>1.9494410513317524</v>
      </c>
      <c r="DS91" s="18">
        <f>Design!$I$24*DR91*Design!$I$23</f>
        <v>3.3530386082906163</v>
      </c>
      <c r="DT91" s="18">
        <v>0</v>
      </c>
      <c r="DU91" s="18">
        <v>0</v>
      </c>
      <c r="DV91" s="18">
        <f>Design!$I$22</f>
        <v>10</v>
      </c>
      <c r="DW91" s="18">
        <f t="shared" si="144"/>
        <v>3.3530386082906163</v>
      </c>
      <c r="DX91" s="18">
        <f t="shared" si="145"/>
        <v>95</v>
      </c>
      <c r="DY91" s="18">
        <f t="shared" si="146"/>
        <v>3.3530386082906163</v>
      </c>
      <c r="DZ91" s="18">
        <f t="shared" si="147"/>
        <v>105</v>
      </c>
      <c r="EA91" s="18">
        <v>0</v>
      </c>
      <c r="EB91" s="18">
        <f t="shared" si="148"/>
        <v>19112.320067256511</v>
      </c>
      <c r="EC91" s="18">
        <f t="shared" si="149"/>
        <v>-0.33530386082906161</v>
      </c>
      <c r="ED91" s="18">
        <f t="shared" si="150"/>
        <v>35.206905387051471</v>
      </c>
      <c r="EE91" s="18">
        <f>(Design!$N$72-ED91)/EC91</f>
        <v>96.500246991033208</v>
      </c>
      <c r="EF91" s="18">
        <v>0</v>
      </c>
      <c r="EG91" s="18">
        <v>0</v>
      </c>
      <c r="EH91" s="18">
        <f t="shared" si="151"/>
        <v>96.500246991033208</v>
      </c>
      <c r="EI91" s="18">
        <f t="shared" si="152"/>
        <v>96.500246991033208</v>
      </c>
      <c r="EJ91" s="18">
        <f>Design!$N$72</f>
        <v>2.85</v>
      </c>
      <c r="EK91" s="18">
        <f t="shared" si="153"/>
        <v>105</v>
      </c>
      <c r="EL91" s="18">
        <v>0</v>
      </c>
      <c r="EM91" s="18">
        <f t="shared" si="154"/>
        <v>8977.5</v>
      </c>
      <c r="EN91" s="19">
        <f t="shared" si="155"/>
        <v>10134.820067256511</v>
      </c>
      <c r="EO91" s="19">
        <f t="shared" si="156"/>
        <v>95</v>
      </c>
    </row>
    <row r="92" spans="1:145" x14ac:dyDescent="0.25">
      <c r="A92" s="68">
        <f t="shared" si="157"/>
        <v>96</v>
      </c>
      <c r="B92" s="18">
        <f>'Ohio Intensities'!C92</f>
        <v>0.88089063341689633</v>
      </c>
      <c r="C92" s="18">
        <f>Design!$I$24*B92*Design!$I$23</f>
        <v>1.5151318894770627</v>
      </c>
      <c r="D92" s="18">
        <v>0</v>
      </c>
      <c r="E92" s="18">
        <v>0</v>
      </c>
      <c r="F92" s="18">
        <f>Design!$I$22</f>
        <v>10</v>
      </c>
      <c r="G92" s="18">
        <f t="shared" si="79"/>
        <v>1.5151318894770627</v>
      </c>
      <c r="H92" s="18">
        <f t="shared" si="80"/>
        <v>96</v>
      </c>
      <c r="I92" s="18">
        <f t="shared" si="81"/>
        <v>1.5151318894770627</v>
      </c>
      <c r="J92" s="18">
        <f t="shared" si="82"/>
        <v>106</v>
      </c>
      <c r="K92" s="18">
        <v>0</v>
      </c>
      <c r="L92" s="18" t="str">
        <f t="shared" si="83"/>
        <v>N/A</v>
      </c>
      <c r="M92" s="18">
        <f t="shared" si="84"/>
        <v>-0.15151318894770627</v>
      </c>
      <c r="N92" s="18">
        <f t="shared" si="85"/>
        <v>16.060398028456863</v>
      </c>
      <c r="O92" s="18">
        <f>(Design!$N$67-N92)/M92</f>
        <v>92.46982474438218</v>
      </c>
      <c r="P92" s="18">
        <v>0</v>
      </c>
      <c r="Q92" s="18">
        <v>0</v>
      </c>
      <c r="R92" s="18">
        <f t="shared" si="86"/>
        <v>92.46982474438218</v>
      </c>
      <c r="S92" s="18">
        <f t="shared" si="87"/>
        <v>96</v>
      </c>
      <c r="T92" s="18">
        <f>Design!$N$67</f>
        <v>2.0499999999999998</v>
      </c>
      <c r="U92" s="18">
        <f t="shared" si="88"/>
        <v>106</v>
      </c>
      <c r="V92" s="18">
        <v>0</v>
      </c>
      <c r="W92" s="18">
        <f t="shared" si="89"/>
        <v>6518.9999999999991</v>
      </c>
      <c r="X92" s="19" t="str">
        <f t="shared" si="90"/>
        <v>N/A</v>
      </c>
      <c r="Y92" s="68">
        <f t="shared" si="91"/>
        <v>96</v>
      </c>
      <c r="Z92" s="18">
        <f>'Ohio Intensities'!G92</f>
        <v>1.1056259825645975</v>
      </c>
      <c r="AA92" s="18">
        <f>Design!$I$24*Z92*Design!$I$23</f>
        <v>1.9016766900111091</v>
      </c>
      <c r="AB92" s="18">
        <v>0</v>
      </c>
      <c r="AC92" s="18">
        <v>0</v>
      </c>
      <c r="AD92" s="18">
        <f>Design!$I$22</f>
        <v>10</v>
      </c>
      <c r="AE92" s="18">
        <f t="shared" si="92"/>
        <v>1.9016766900111091</v>
      </c>
      <c r="AF92" s="18">
        <f t="shared" si="93"/>
        <v>96</v>
      </c>
      <c r="AG92" s="18">
        <f t="shared" si="94"/>
        <v>1.9016766900111091</v>
      </c>
      <c r="AH92" s="18">
        <f t="shared" si="95"/>
        <v>106</v>
      </c>
      <c r="AI92" s="18">
        <v>0</v>
      </c>
      <c r="AJ92" s="18" t="str">
        <f t="shared" si="96"/>
        <v>N/A</v>
      </c>
      <c r="AK92" s="18">
        <f t="shared" si="97"/>
        <v>-0.1901676690011109</v>
      </c>
      <c r="AL92" s="18">
        <f t="shared" si="98"/>
        <v>20.157772914117754</v>
      </c>
      <c r="AM92" s="18">
        <f>(Design!$N$68-AL92)/AK92</f>
        <v>92.853706452144621</v>
      </c>
      <c r="AN92" s="18">
        <v>0</v>
      </c>
      <c r="AO92" s="18">
        <v>0</v>
      </c>
      <c r="AP92" s="18">
        <f t="shared" si="99"/>
        <v>92.853706452144621</v>
      </c>
      <c r="AQ92" s="18">
        <f t="shared" si="100"/>
        <v>96</v>
      </c>
      <c r="AR92" s="18">
        <f>Design!$N$68</f>
        <v>2.5</v>
      </c>
      <c r="AS92" s="18">
        <f t="shared" si="101"/>
        <v>106</v>
      </c>
      <c r="AT92" s="18">
        <v>0</v>
      </c>
      <c r="AU92" s="18">
        <f t="shared" si="102"/>
        <v>7950</v>
      </c>
      <c r="AV92" s="19" t="str">
        <f t="shared" si="103"/>
        <v>N/A</v>
      </c>
      <c r="AW92" s="68">
        <f t="shared" si="104"/>
        <v>96</v>
      </c>
      <c r="AX92" s="18">
        <f>'Ohio Intensities'!K92</f>
        <v>1.2859589847753268</v>
      </c>
      <c r="AY92" s="18">
        <f>Design!$I$24*AX92*Design!$I$23</f>
        <v>2.2118494538135636</v>
      </c>
      <c r="AZ92" s="18">
        <v>0</v>
      </c>
      <c r="BA92" s="18">
        <v>0</v>
      </c>
      <c r="BB92" s="18">
        <f>Design!$I$22</f>
        <v>10</v>
      </c>
      <c r="BC92" s="18">
        <f t="shared" si="105"/>
        <v>2.2118494538135636</v>
      </c>
      <c r="BD92" s="18">
        <f t="shared" si="106"/>
        <v>96</v>
      </c>
      <c r="BE92" s="18">
        <f t="shared" si="107"/>
        <v>2.2118494538135636</v>
      </c>
      <c r="BF92" s="18">
        <f t="shared" si="108"/>
        <v>106</v>
      </c>
      <c r="BG92" s="18">
        <v>0</v>
      </c>
      <c r="BH92" s="18" t="str">
        <f t="shared" si="109"/>
        <v>N/A</v>
      </c>
      <c r="BI92" s="18">
        <f t="shared" si="110"/>
        <v>-0.22118494538135636</v>
      </c>
      <c r="BJ92" s="18">
        <f t="shared" si="111"/>
        <v>23.445604210423774</v>
      </c>
      <c r="BK92" s="18">
        <f>(Design!$N$69-BJ92)/BI92</f>
        <v>93.114855420715145</v>
      </c>
      <c r="BL92" s="18">
        <v>0</v>
      </c>
      <c r="BM92" s="18">
        <v>0</v>
      </c>
      <c r="BN92" s="18">
        <f t="shared" si="112"/>
        <v>93.114855420715145</v>
      </c>
      <c r="BO92" s="18">
        <f t="shared" si="113"/>
        <v>96</v>
      </c>
      <c r="BP92" s="18">
        <f>Design!$N$69</f>
        <v>2.85</v>
      </c>
      <c r="BQ92" s="18">
        <f t="shared" si="114"/>
        <v>106</v>
      </c>
      <c r="BR92" s="18">
        <v>0</v>
      </c>
      <c r="BS92" s="18">
        <f t="shared" si="115"/>
        <v>9063</v>
      </c>
      <c r="BT92" s="19" t="str">
        <f t="shared" si="116"/>
        <v>N/A</v>
      </c>
      <c r="BU92" s="68">
        <f t="shared" si="117"/>
        <v>96</v>
      </c>
      <c r="BV92" s="18">
        <f>'Ohio Intensities'!O92</f>
        <v>1.5348363014094808</v>
      </c>
      <c r="BW92" s="18">
        <f>Design!$I$24*BV92*Design!$I$23</f>
        <v>2.6399184384243086</v>
      </c>
      <c r="BX92" s="18">
        <v>0</v>
      </c>
      <c r="BY92" s="18">
        <v>0</v>
      </c>
      <c r="BZ92" s="18">
        <f>Design!$I$22</f>
        <v>10</v>
      </c>
      <c r="CA92" s="18">
        <f t="shared" si="118"/>
        <v>2.6399184384243086</v>
      </c>
      <c r="CB92" s="18">
        <f t="shared" si="119"/>
        <v>96</v>
      </c>
      <c r="CC92" s="18">
        <f t="shared" si="120"/>
        <v>2.6399184384243086</v>
      </c>
      <c r="CD92" s="18">
        <f t="shared" si="121"/>
        <v>106</v>
      </c>
      <c r="CE92" s="18">
        <v>0</v>
      </c>
      <c r="CF92" s="18" t="str">
        <f t="shared" si="122"/>
        <v>N/A</v>
      </c>
      <c r="CG92" s="18">
        <f t="shared" si="123"/>
        <v>-0.26399184384243085</v>
      </c>
      <c r="CH92" s="18">
        <f t="shared" si="124"/>
        <v>27.98313544729767</v>
      </c>
      <c r="CI92" s="18">
        <f>(Design!$N$70-CH92)/CG92</f>
        <v>95.204211923679409</v>
      </c>
      <c r="CJ92" s="18">
        <v>0</v>
      </c>
      <c r="CK92" s="18">
        <v>0</v>
      </c>
      <c r="CL92" s="18">
        <f t="shared" si="125"/>
        <v>95.204211923679409</v>
      </c>
      <c r="CM92" s="18">
        <f t="shared" si="126"/>
        <v>96</v>
      </c>
      <c r="CN92" s="18">
        <f>Design!$N$70</f>
        <v>2.85</v>
      </c>
      <c r="CO92" s="18">
        <f t="shared" si="127"/>
        <v>106</v>
      </c>
      <c r="CP92" s="18">
        <v>0</v>
      </c>
      <c r="CQ92" s="18">
        <f t="shared" si="128"/>
        <v>9062.9999999999982</v>
      </c>
      <c r="CR92" s="19" t="str">
        <f t="shared" si="129"/>
        <v>N/A</v>
      </c>
      <c r="CS92" s="68">
        <f t="shared" si="130"/>
        <v>96</v>
      </c>
      <c r="CT92" s="18">
        <f>'Ohio Intensities'!S92</f>
        <v>1.7190122183016463</v>
      </c>
      <c r="CU92" s="18">
        <f>Design!$I$24*CT92*Design!$I$23</f>
        <v>2.9567010154788336</v>
      </c>
      <c r="CV92" s="18">
        <v>0</v>
      </c>
      <c r="CW92" s="18">
        <v>0</v>
      </c>
      <c r="CX92" s="18">
        <f>Design!$I$22</f>
        <v>10</v>
      </c>
      <c r="CY92" s="18">
        <f t="shared" si="131"/>
        <v>2.9567010154788336</v>
      </c>
      <c r="CZ92" s="18">
        <f t="shared" si="132"/>
        <v>96</v>
      </c>
      <c r="DA92" s="18">
        <f t="shared" si="133"/>
        <v>2.9567010154788336</v>
      </c>
      <c r="DB92" s="18">
        <f t="shared" si="134"/>
        <v>106</v>
      </c>
      <c r="DC92" s="18">
        <v>0</v>
      </c>
      <c r="DD92" s="18">
        <f t="shared" si="135"/>
        <v>17030.597849158083</v>
      </c>
      <c r="DE92" s="18">
        <f t="shared" si="136"/>
        <v>-0.29567010154788337</v>
      </c>
      <c r="DF92" s="18">
        <f t="shared" si="137"/>
        <v>31.34103076407564</v>
      </c>
      <c r="DG92" s="18">
        <f>(Design!$N$71-DF92)/DE92</f>
        <v>96.360878610722679</v>
      </c>
      <c r="DH92" s="18">
        <v>0</v>
      </c>
      <c r="DI92" s="18">
        <v>0</v>
      </c>
      <c r="DJ92" s="18">
        <f t="shared" si="138"/>
        <v>96.360878610722679</v>
      </c>
      <c r="DK92" s="18">
        <f t="shared" si="139"/>
        <v>96.360878610722679</v>
      </c>
      <c r="DL92" s="18">
        <f>Design!$N$71</f>
        <v>2.85</v>
      </c>
      <c r="DM92" s="18">
        <f t="shared" si="140"/>
        <v>106</v>
      </c>
      <c r="DN92" s="18">
        <v>0</v>
      </c>
      <c r="DO92" s="18">
        <f t="shared" si="141"/>
        <v>9062.9999999999982</v>
      </c>
      <c r="DP92" s="19">
        <f t="shared" si="142"/>
        <v>7967.5978491580845</v>
      </c>
      <c r="DQ92" s="68">
        <f t="shared" si="143"/>
        <v>96</v>
      </c>
      <c r="DR92" s="18">
        <f>'Ohio Intensities'!W92</f>
        <v>1.9350460887368193</v>
      </c>
      <c r="DS92" s="18">
        <f>Design!$I$24*DR92*Design!$I$23</f>
        <v>3.3282792726273311</v>
      </c>
      <c r="DT92" s="18">
        <v>0</v>
      </c>
      <c r="DU92" s="18">
        <v>0</v>
      </c>
      <c r="DV92" s="18">
        <f>Design!$I$22</f>
        <v>10</v>
      </c>
      <c r="DW92" s="18">
        <f t="shared" si="144"/>
        <v>3.3282792726273311</v>
      </c>
      <c r="DX92" s="18">
        <f t="shared" si="145"/>
        <v>96</v>
      </c>
      <c r="DY92" s="18">
        <f t="shared" si="146"/>
        <v>3.3282792726273311</v>
      </c>
      <c r="DZ92" s="18">
        <f t="shared" si="147"/>
        <v>106</v>
      </c>
      <c r="EA92" s="18">
        <v>0</v>
      </c>
      <c r="EB92" s="18">
        <f t="shared" si="148"/>
        <v>19170.88861033343</v>
      </c>
      <c r="EC92" s="18">
        <f t="shared" si="149"/>
        <v>-0.33282792726273314</v>
      </c>
      <c r="ED92" s="18">
        <f t="shared" si="150"/>
        <v>35.279760289849712</v>
      </c>
      <c r="EE92" s="18">
        <f>(Design!$N$72-ED92)/EC92</f>
        <v>97.437016648695405</v>
      </c>
      <c r="EF92" s="18">
        <v>0</v>
      </c>
      <c r="EG92" s="18">
        <v>0</v>
      </c>
      <c r="EH92" s="18">
        <f t="shared" si="151"/>
        <v>97.437016648695405</v>
      </c>
      <c r="EI92" s="18">
        <f t="shared" si="152"/>
        <v>97.437016648695405</v>
      </c>
      <c r="EJ92" s="18">
        <f>Design!$N$72</f>
        <v>2.85</v>
      </c>
      <c r="EK92" s="18">
        <f t="shared" si="153"/>
        <v>106</v>
      </c>
      <c r="EL92" s="18">
        <v>0</v>
      </c>
      <c r="EM92" s="18">
        <f t="shared" si="154"/>
        <v>9063</v>
      </c>
      <c r="EN92" s="19">
        <f t="shared" si="155"/>
        <v>10107.88861033343</v>
      </c>
      <c r="EO92" s="19">
        <f t="shared" si="156"/>
        <v>96</v>
      </c>
    </row>
    <row r="93" spans="1:145" x14ac:dyDescent="0.25">
      <c r="A93" s="68">
        <f t="shared" si="157"/>
        <v>97</v>
      </c>
      <c r="B93" s="18">
        <f>'Ohio Intensities'!C93</f>
        <v>0.87374733024735718</v>
      </c>
      <c r="C93" s="18">
        <f>Design!$I$24*B93*Design!$I$23</f>
        <v>1.5028454080254552</v>
      </c>
      <c r="D93" s="18">
        <v>0</v>
      </c>
      <c r="E93" s="18">
        <v>0</v>
      </c>
      <c r="F93" s="18">
        <f>Design!$I$22</f>
        <v>10</v>
      </c>
      <c r="G93" s="18">
        <f t="shared" si="79"/>
        <v>1.5028454080254552</v>
      </c>
      <c r="H93" s="18">
        <f t="shared" si="80"/>
        <v>97</v>
      </c>
      <c r="I93" s="18">
        <f t="shared" si="81"/>
        <v>1.5028454080254552</v>
      </c>
      <c r="J93" s="18">
        <f t="shared" si="82"/>
        <v>107</v>
      </c>
      <c r="K93" s="18">
        <v>0</v>
      </c>
      <c r="L93" s="18" t="str">
        <f t="shared" si="83"/>
        <v>N/A</v>
      </c>
      <c r="M93" s="18">
        <f t="shared" si="84"/>
        <v>-0.15028454080254552</v>
      </c>
      <c r="N93" s="18">
        <f t="shared" si="85"/>
        <v>16.08044586587237</v>
      </c>
      <c r="O93" s="18">
        <f>(Design!$N$67-N93)/M93</f>
        <v>93.35920907730997</v>
      </c>
      <c r="P93" s="18">
        <v>0</v>
      </c>
      <c r="Q93" s="18">
        <v>0</v>
      </c>
      <c r="R93" s="18">
        <f t="shared" si="86"/>
        <v>93.35920907730997</v>
      </c>
      <c r="S93" s="18">
        <f t="shared" si="87"/>
        <v>97</v>
      </c>
      <c r="T93" s="18">
        <f>Design!$N$67</f>
        <v>2.0499999999999998</v>
      </c>
      <c r="U93" s="18">
        <f t="shared" si="88"/>
        <v>107</v>
      </c>
      <c r="V93" s="18">
        <v>0</v>
      </c>
      <c r="W93" s="18">
        <f t="shared" si="89"/>
        <v>6580.4999999999991</v>
      </c>
      <c r="X93" s="19" t="str">
        <f t="shared" si="90"/>
        <v>N/A</v>
      </c>
      <c r="Y93" s="68">
        <f t="shared" si="91"/>
        <v>97</v>
      </c>
      <c r="Z93" s="18">
        <f>'Ohio Intensities'!G93</f>
        <v>1.0967956955146001</v>
      </c>
      <c r="AA93" s="18">
        <f>Design!$I$24*Z93*Design!$I$23</f>
        <v>1.8864885962851135</v>
      </c>
      <c r="AB93" s="18">
        <v>0</v>
      </c>
      <c r="AC93" s="18">
        <v>0</v>
      </c>
      <c r="AD93" s="18">
        <f>Design!$I$22</f>
        <v>10</v>
      </c>
      <c r="AE93" s="18">
        <f t="shared" si="92"/>
        <v>1.8864885962851135</v>
      </c>
      <c r="AF93" s="18">
        <f t="shared" si="93"/>
        <v>97</v>
      </c>
      <c r="AG93" s="18">
        <f t="shared" si="94"/>
        <v>1.8864885962851135</v>
      </c>
      <c r="AH93" s="18">
        <f t="shared" si="95"/>
        <v>107</v>
      </c>
      <c r="AI93" s="18">
        <v>0</v>
      </c>
      <c r="AJ93" s="18" t="str">
        <f t="shared" si="96"/>
        <v>N/A</v>
      </c>
      <c r="AK93" s="18">
        <f t="shared" si="97"/>
        <v>-0.18864885962851136</v>
      </c>
      <c r="AL93" s="18">
        <f t="shared" si="98"/>
        <v>20.185427980250715</v>
      </c>
      <c r="AM93" s="18">
        <f>(Design!$N$68-AL93)/AK93</f>
        <v>93.747865823715998</v>
      </c>
      <c r="AN93" s="18">
        <v>0</v>
      </c>
      <c r="AO93" s="18">
        <v>0</v>
      </c>
      <c r="AP93" s="18">
        <f t="shared" si="99"/>
        <v>93.747865823715998</v>
      </c>
      <c r="AQ93" s="18">
        <f t="shared" si="100"/>
        <v>97</v>
      </c>
      <c r="AR93" s="18">
        <f>Design!$N$68</f>
        <v>2.5</v>
      </c>
      <c r="AS93" s="18">
        <f t="shared" si="101"/>
        <v>107</v>
      </c>
      <c r="AT93" s="18">
        <v>0</v>
      </c>
      <c r="AU93" s="18">
        <f t="shared" si="102"/>
        <v>8025</v>
      </c>
      <c r="AV93" s="19" t="str">
        <f t="shared" si="103"/>
        <v>N/A</v>
      </c>
      <c r="AW93" s="68">
        <f t="shared" si="104"/>
        <v>97</v>
      </c>
      <c r="AX93" s="18">
        <f>'Ohio Intensities'!K93</f>
        <v>1.27577107217882</v>
      </c>
      <c r="AY93" s="18">
        <f>Design!$I$24*AX93*Design!$I$23</f>
        <v>2.1943262441475717</v>
      </c>
      <c r="AZ93" s="18">
        <v>0</v>
      </c>
      <c r="BA93" s="18">
        <v>0</v>
      </c>
      <c r="BB93" s="18">
        <f>Design!$I$22</f>
        <v>10</v>
      </c>
      <c r="BC93" s="18">
        <f t="shared" si="105"/>
        <v>2.1943262441475717</v>
      </c>
      <c r="BD93" s="18">
        <f t="shared" si="106"/>
        <v>97</v>
      </c>
      <c r="BE93" s="18">
        <f t="shared" si="107"/>
        <v>2.1943262441475717</v>
      </c>
      <c r="BF93" s="18">
        <f t="shared" si="108"/>
        <v>107</v>
      </c>
      <c r="BG93" s="18">
        <v>0</v>
      </c>
      <c r="BH93" s="18" t="str">
        <f t="shared" si="109"/>
        <v>N/A</v>
      </c>
      <c r="BI93" s="18">
        <f t="shared" si="110"/>
        <v>-0.21943262441475717</v>
      </c>
      <c r="BJ93" s="18">
        <f t="shared" si="111"/>
        <v>23.479290812379016</v>
      </c>
      <c r="BK93" s="18">
        <f>(Design!$N$69-BJ93)/BI93</f>
        <v>94.01195864743832</v>
      </c>
      <c r="BL93" s="18">
        <v>0</v>
      </c>
      <c r="BM93" s="18">
        <v>0</v>
      </c>
      <c r="BN93" s="18">
        <f t="shared" si="112"/>
        <v>94.01195864743832</v>
      </c>
      <c r="BO93" s="18">
        <f t="shared" si="113"/>
        <v>97</v>
      </c>
      <c r="BP93" s="18">
        <f>Design!$N$69</f>
        <v>2.85</v>
      </c>
      <c r="BQ93" s="18">
        <f t="shared" si="114"/>
        <v>107</v>
      </c>
      <c r="BR93" s="18">
        <v>0</v>
      </c>
      <c r="BS93" s="18">
        <f t="shared" si="115"/>
        <v>9148.5000000000018</v>
      </c>
      <c r="BT93" s="19" t="str">
        <f t="shared" si="116"/>
        <v>N/A</v>
      </c>
      <c r="BU93" s="68">
        <f t="shared" si="117"/>
        <v>97</v>
      </c>
      <c r="BV93" s="18">
        <f>'Ohio Intensities'!O93</f>
        <v>1.5230977549182088</v>
      </c>
      <c r="BW93" s="18">
        <f>Design!$I$24*BV93*Design!$I$23</f>
        <v>2.6197281384593207</v>
      </c>
      <c r="BX93" s="18">
        <v>0</v>
      </c>
      <c r="BY93" s="18">
        <v>0</v>
      </c>
      <c r="BZ93" s="18">
        <f>Design!$I$22</f>
        <v>10</v>
      </c>
      <c r="CA93" s="18">
        <f t="shared" si="118"/>
        <v>2.6197281384593207</v>
      </c>
      <c r="CB93" s="18">
        <f t="shared" si="119"/>
        <v>97</v>
      </c>
      <c r="CC93" s="18">
        <f t="shared" si="120"/>
        <v>2.6197281384593207</v>
      </c>
      <c r="CD93" s="18">
        <f t="shared" si="121"/>
        <v>107</v>
      </c>
      <c r="CE93" s="18">
        <v>0</v>
      </c>
      <c r="CF93" s="18" t="str">
        <f t="shared" si="122"/>
        <v>N/A</v>
      </c>
      <c r="CG93" s="18">
        <f t="shared" si="123"/>
        <v>-0.26197281384593207</v>
      </c>
      <c r="CH93" s="18">
        <f t="shared" si="124"/>
        <v>28.031091081514731</v>
      </c>
      <c r="CI93" s="18">
        <f>(Design!$N$70-CH93)/CG93</f>
        <v>96.121008557490597</v>
      </c>
      <c r="CJ93" s="18">
        <v>0</v>
      </c>
      <c r="CK93" s="18">
        <v>0</v>
      </c>
      <c r="CL93" s="18">
        <f t="shared" si="125"/>
        <v>96.121008557490597</v>
      </c>
      <c r="CM93" s="18">
        <f t="shared" si="126"/>
        <v>97</v>
      </c>
      <c r="CN93" s="18">
        <f>Design!$N$70</f>
        <v>2.85</v>
      </c>
      <c r="CO93" s="18">
        <f t="shared" si="127"/>
        <v>107</v>
      </c>
      <c r="CP93" s="18">
        <v>0</v>
      </c>
      <c r="CQ93" s="18">
        <f t="shared" si="128"/>
        <v>9148.5000000000018</v>
      </c>
      <c r="CR93" s="19" t="str">
        <f t="shared" si="129"/>
        <v>N/A</v>
      </c>
      <c r="CS93" s="68">
        <f t="shared" si="130"/>
        <v>97</v>
      </c>
      <c r="CT93" s="18">
        <f>'Ohio Intensities'!S93</f>
        <v>1.7064521463047728</v>
      </c>
      <c r="CU93" s="18">
        <f>Design!$I$24*CT93*Design!$I$23</f>
        <v>2.9350976916442111</v>
      </c>
      <c r="CV93" s="18">
        <v>0</v>
      </c>
      <c r="CW93" s="18">
        <v>0</v>
      </c>
      <c r="CX93" s="18">
        <f>Design!$I$22</f>
        <v>10</v>
      </c>
      <c r="CY93" s="18">
        <f t="shared" si="131"/>
        <v>2.9350976916442111</v>
      </c>
      <c r="CZ93" s="18">
        <f t="shared" si="132"/>
        <v>97</v>
      </c>
      <c r="DA93" s="18">
        <f t="shared" si="133"/>
        <v>2.9350976916442111</v>
      </c>
      <c r="DB93" s="18">
        <f t="shared" si="134"/>
        <v>107</v>
      </c>
      <c r="DC93" s="18">
        <v>0</v>
      </c>
      <c r="DD93" s="18">
        <f t="shared" si="135"/>
        <v>17082.268565369312</v>
      </c>
      <c r="DE93" s="18">
        <f t="shared" si="136"/>
        <v>-0.29350976916442112</v>
      </c>
      <c r="DF93" s="18">
        <f t="shared" si="137"/>
        <v>31.405545300593062</v>
      </c>
      <c r="DG93" s="18">
        <f>(Design!$N$71-DF93)/DE93</f>
        <v>97.289931377365974</v>
      </c>
      <c r="DH93" s="18">
        <v>0</v>
      </c>
      <c r="DI93" s="18">
        <v>0</v>
      </c>
      <c r="DJ93" s="18">
        <f t="shared" si="138"/>
        <v>97.289931377365974</v>
      </c>
      <c r="DK93" s="18">
        <f t="shared" si="139"/>
        <v>97.289931377365974</v>
      </c>
      <c r="DL93" s="18">
        <f>Design!$N$71</f>
        <v>2.85</v>
      </c>
      <c r="DM93" s="18">
        <f t="shared" si="140"/>
        <v>107</v>
      </c>
      <c r="DN93" s="18">
        <v>0</v>
      </c>
      <c r="DO93" s="18">
        <f t="shared" si="141"/>
        <v>9148.5</v>
      </c>
      <c r="DP93" s="19">
        <f t="shared" si="142"/>
        <v>7933.7685653693115</v>
      </c>
      <c r="DQ93" s="68">
        <f t="shared" si="143"/>
        <v>97</v>
      </c>
      <c r="DR93" s="18">
        <f>'Ohio Intensities'!W93</f>
        <v>1.9208871378750922</v>
      </c>
      <c r="DS93" s="18">
        <f>Design!$I$24*DR93*Design!$I$23</f>
        <v>3.3039258771451609</v>
      </c>
      <c r="DT93" s="18">
        <v>0</v>
      </c>
      <c r="DU93" s="18">
        <v>0</v>
      </c>
      <c r="DV93" s="18">
        <f>Design!$I$22</f>
        <v>10</v>
      </c>
      <c r="DW93" s="18">
        <f t="shared" si="144"/>
        <v>3.3039258771451609</v>
      </c>
      <c r="DX93" s="18">
        <f t="shared" si="145"/>
        <v>97</v>
      </c>
      <c r="DY93" s="18">
        <f t="shared" si="146"/>
        <v>3.3039258771451609</v>
      </c>
      <c r="DZ93" s="18">
        <f t="shared" si="147"/>
        <v>107</v>
      </c>
      <c r="EA93" s="18">
        <v>0</v>
      </c>
      <c r="EB93" s="18">
        <f t="shared" si="148"/>
        <v>19228.848604984836</v>
      </c>
      <c r="EC93" s="18">
        <f t="shared" si="149"/>
        <v>-0.33039258771451607</v>
      </c>
      <c r="ED93" s="18">
        <f t="shared" si="150"/>
        <v>35.352006885453221</v>
      </c>
      <c r="EE93" s="18">
        <f>(Design!$N$72-ED93)/EC93</f>
        <v>98.373898489325029</v>
      </c>
      <c r="EF93" s="18">
        <v>0</v>
      </c>
      <c r="EG93" s="18">
        <v>0</v>
      </c>
      <c r="EH93" s="18">
        <f t="shared" si="151"/>
        <v>98.373898489325029</v>
      </c>
      <c r="EI93" s="18">
        <f t="shared" si="152"/>
        <v>98.373898489325029</v>
      </c>
      <c r="EJ93" s="18">
        <f>Design!$N$72</f>
        <v>2.85</v>
      </c>
      <c r="EK93" s="18">
        <f t="shared" si="153"/>
        <v>107</v>
      </c>
      <c r="EL93" s="18">
        <v>0</v>
      </c>
      <c r="EM93" s="18">
        <f t="shared" si="154"/>
        <v>9148.5</v>
      </c>
      <c r="EN93" s="19">
        <f t="shared" si="155"/>
        <v>10080.348604984836</v>
      </c>
      <c r="EO93" s="19">
        <f t="shared" si="156"/>
        <v>97</v>
      </c>
    </row>
    <row r="94" spans="1:145" x14ac:dyDescent="0.25">
      <c r="A94" s="68">
        <f t="shared" si="157"/>
        <v>98</v>
      </c>
      <c r="B94" s="18">
        <f>'Ohio Intensities'!C94</f>
        <v>0.86672821581853843</v>
      </c>
      <c r="C94" s="18">
        <f>Design!$I$24*B94*Design!$I$23</f>
        <v>1.490772531207887</v>
      </c>
      <c r="D94" s="18">
        <v>0</v>
      </c>
      <c r="E94" s="18">
        <v>0</v>
      </c>
      <c r="F94" s="18">
        <f>Design!$I$22</f>
        <v>10</v>
      </c>
      <c r="G94" s="18">
        <f t="shared" si="79"/>
        <v>1.490772531207887</v>
      </c>
      <c r="H94" s="18">
        <f t="shared" si="80"/>
        <v>98</v>
      </c>
      <c r="I94" s="18">
        <f t="shared" si="81"/>
        <v>1.490772531207887</v>
      </c>
      <c r="J94" s="18">
        <f t="shared" si="82"/>
        <v>108</v>
      </c>
      <c r="K94" s="18">
        <v>0</v>
      </c>
      <c r="L94" s="18" t="str">
        <f t="shared" si="83"/>
        <v>N/A</v>
      </c>
      <c r="M94" s="18">
        <f t="shared" si="84"/>
        <v>-0.14907725312078871</v>
      </c>
      <c r="N94" s="18">
        <f t="shared" si="85"/>
        <v>16.100343337045182</v>
      </c>
      <c r="O94" s="18">
        <f>(Design!$N$67-N94)/M94</f>
        <v>94.248740454460872</v>
      </c>
      <c r="P94" s="18">
        <v>0</v>
      </c>
      <c r="Q94" s="18">
        <v>0</v>
      </c>
      <c r="R94" s="18">
        <f t="shared" si="86"/>
        <v>94.248740454460872</v>
      </c>
      <c r="S94" s="18">
        <f t="shared" si="87"/>
        <v>98</v>
      </c>
      <c r="T94" s="18">
        <f>Design!$N$67</f>
        <v>2.0499999999999998</v>
      </c>
      <c r="U94" s="18">
        <f t="shared" si="88"/>
        <v>108</v>
      </c>
      <c r="V94" s="18">
        <v>0</v>
      </c>
      <c r="W94" s="18">
        <f t="shared" si="89"/>
        <v>6641.9999999999991</v>
      </c>
      <c r="X94" s="19" t="str">
        <f t="shared" si="90"/>
        <v>N/A</v>
      </c>
      <c r="Y94" s="68">
        <f t="shared" si="91"/>
        <v>98</v>
      </c>
      <c r="Z94" s="18">
        <f>'Ohio Intensities'!G94</f>
        <v>1.0881167214984175</v>
      </c>
      <c r="AA94" s="18">
        <f>Design!$I$24*Z94*Design!$I$23</f>
        <v>1.8715607609772793</v>
      </c>
      <c r="AB94" s="18">
        <v>0</v>
      </c>
      <c r="AC94" s="18">
        <v>0</v>
      </c>
      <c r="AD94" s="18">
        <f>Design!$I$22</f>
        <v>10</v>
      </c>
      <c r="AE94" s="18">
        <f t="shared" si="92"/>
        <v>1.8715607609772793</v>
      </c>
      <c r="AF94" s="18">
        <f t="shared" si="93"/>
        <v>98</v>
      </c>
      <c r="AG94" s="18">
        <f t="shared" si="94"/>
        <v>1.8715607609772793</v>
      </c>
      <c r="AH94" s="18">
        <f t="shared" si="95"/>
        <v>108</v>
      </c>
      <c r="AI94" s="18">
        <v>0</v>
      </c>
      <c r="AJ94" s="18" t="str">
        <f t="shared" si="96"/>
        <v>N/A</v>
      </c>
      <c r="AK94" s="18">
        <f t="shared" si="97"/>
        <v>-0.18715607609772794</v>
      </c>
      <c r="AL94" s="18">
        <f t="shared" si="98"/>
        <v>20.212856218554617</v>
      </c>
      <c r="AM94" s="18">
        <f>(Design!$N$68-AL94)/AK94</f>
        <v>94.642164913232278</v>
      </c>
      <c r="AN94" s="18">
        <v>0</v>
      </c>
      <c r="AO94" s="18">
        <v>0</v>
      </c>
      <c r="AP94" s="18">
        <f t="shared" si="99"/>
        <v>94.642164913232278</v>
      </c>
      <c r="AQ94" s="18">
        <f t="shared" si="100"/>
        <v>98</v>
      </c>
      <c r="AR94" s="18">
        <f>Design!$N$68</f>
        <v>2.5</v>
      </c>
      <c r="AS94" s="18">
        <f t="shared" si="101"/>
        <v>108</v>
      </c>
      <c r="AT94" s="18">
        <v>0</v>
      </c>
      <c r="AU94" s="18">
        <f t="shared" si="102"/>
        <v>8100</v>
      </c>
      <c r="AV94" s="19" t="str">
        <f t="shared" si="103"/>
        <v>N/A</v>
      </c>
      <c r="AW94" s="68">
        <f t="shared" si="104"/>
        <v>98</v>
      </c>
      <c r="AX94" s="18">
        <f>'Ohio Intensities'!K94</f>
        <v>1.2657558137618947</v>
      </c>
      <c r="AY94" s="18">
        <f>Design!$I$24*AX94*Design!$I$23</f>
        <v>2.1770999996704603</v>
      </c>
      <c r="AZ94" s="18">
        <v>0</v>
      </c>
      <c r="BA94" s="18">
        <v>0</v>
      </c>
      <c r="BB94" s="18">
        <f>Design!$I$22</f>
        <v>10</v>
      </c>
      <c r="BC94" s="18">
        <f t="shared" si="105"/>
        <v>2.1770999996704603</v>
      </c>
      <c r="BD94" s="18">
        <f t="shared" si="106"/>
        <v>98</v>
      </c>
      <c r="BE94" s="18">
        <f t="shared" si="107"/>
        <v>2.1770999996704603</v>
      </c>
      <c r="BF94" s="18">
        <f t="shared" si="108"/>
        <v>108</v>
      </c>
      <c r="BG94" s="18">
        <v>0</v>
      </c>
      <c r="BH94" s="18" t="str">
        <f t="shared" si="109"/>
        <v>N/A</v>
      </c>
      <c r="BI94" s="18">
        <f t="shared" si="110"/>
        <v>-0.21770999996704604</v>
      </c>
      <c r="BJ94" s="18">
        <f t="shared" si="111"/>
        <v>23.512679996440973</v>
      </c>
      <c r="BK94" s="18">
        <f>(Design!$N$69-BJ94)/BI94</f>
        <v>94.909191123828052</v>
      </c>
      <c r="BL94" s="18">
        <v>0</v>
      </c>
      <c r="BM94" s="18">
        <v>0</v>
      </c>
      <c r="BN94" s="18">
        <f t="shared" si="112"/>
        <v>94.909191123828052</v>
      </c>
      <c r="BO94" s="18">
        <f t="shared" si="113"/>
        <v>98</v>
      </c>
      <c r="BP94" s="18">
        <f>Design!$N$69</f>
        <v>2.85</v>
      </c>
      <c r="BQ94" s="18">
        <f t="shared" si="114"/>
        <v>108</v>
      </c>
      <c r="BR94" s="18">
        <v>0</v>
      </c>
      <c r="BS94" s="18">
        <f t="shared" si="115"/>
        <v>9234</v>
      </c>
      <c r="BT94" s="19" t="str">
        <f t="shared" si="116"/>
        <v>N/A</v>
      </c>
      <c r="BU94" s="68">
        <f t="shared" si="117"/>
        <v>98</v>
      </c>
      <c r="BV94" s="18">
        <f>'Ohio Intensities'!O94</f>
        <v>1.5115549645374977</v>
      </c>
      <c r="BW94" s="18">
        <f>Design!$I$24*BV94*Design!$I$23</f>
        <v>2.5998745390044977</v>
      </c>
      <c r="BX94" s="18">
        <v>0</v>
      </c>
      <c r="BY94" s="18">
        <v>0</v>
      </c>
      <c r="BZ94" s="18">
        <f>Design!$I$22</f>
        <v>10</v>
      </c>
      <c r="CA94" s="18">
        <f t="shared" si="118"/>
        <v>2.5998745390044977</v>
      </c>
      <c r="CB94" s="18">
        <f t="shared" si="119"/>
        <v>98</v>
      </c>
      <c r="CC94" s="18">
        <f t="shared" si="120"/>
        <v>2.5998745390044977</v>
      </c>
      <c r="CD94" s="18">
        <f t="shared" si="121"/>
        <v>108</v>
      </c>
      <c r="CE94" s="18">
        <v>0</v>
      </c>
      <c r="CF94" s="18" t="str">
        <f t="shared" si="122"/>
        <v>N/A</v>
      </c>
      <c r="CG94" s="18">
        <f t="shared" si="123"/>
        <v>-0.25998745390044975</v>
      </c>
      <c r="CH94" s="18">
        <f t="shared" si="124"/>
        <v>28.078645021248576</v>
      </c>
      <c r="CI94" s="18">
        <f>(Design!$N$70-CH94)/CG94</f>
        <v>97.037932572349149</v>
      </c>
      <c r="CJ94" s="18">
        <v>0</v>
      </c>
      <c r="CK94" s="18">
        <v>0</v>
      </c>
      <c r="CL94" s="18">
        <f t="shared" si="125"/>
        <v>97.037932572349149</v>
      </c>
      <c r="CM94" s="18">
        <f t="shared" si="126"/>
        <v>98</v>
      </c>
      <c r="CN94" s="18">
        <f>Design!$N$70</f>
        <v>2.85</v>
      </c>
      <c r="CO94" s="18">
        <f t="shared" si="127"/>
        <v>108</v>
      </c>
      <c r="CP94" s="18">
        <v>0</v>
      </c>
      <c r="CQ94" s="18">
        <f t="shared" si="128"/>
        <v>9234</v>
      </c>
      <c r="CR94" s="19" t="str">
        <f t="shared" si="129"/>
        <v>N/A</v>
      </c>
      <c r="CS94" s="68">
        <f t="shared" si="130"/>
        <v>98</v>
      </c>
      <c r="CT94" s="18">
        <f>'Ohio Intensities'!S94</f>
        <v>1.6940994103252018</v>
      </c>
      <c r="CU94" s="18">
        <f>Design!$I$24*CT94*Design!$I$23</f>
        <v>2.9138509857593489</v>
      </c>
      <c r="CV94" s="18">
        <v>0</v>
      </c>
      <c r="CW94" s="18">
        <v>0</v>
      </c>
      <c r="CX94" s="18">
        <f>Design!$I$22</f>
        <v>10</v>
      </c>
      <c r="CY94" s="18">
        <f t="shared" si="131"/>
        <v>2.9138509857593489</v>
      </c>
      <c r="CZ94" s="18">
        <f t="shared" si="132"/>
        <v>98</v>
      </c>
      <c r="DA94" s="18">
        <f t="shared" si="133"/>
        <v>2.9138509857593489</v>
      </c>
      <c r="DB94" s="18">
        <f t="shared" si="134"/>
        <v>108</v>
      </c>
      <c r="DC94" s="18">
        <v>0</v>
      </c>
      <c r="DD94" s="18">
        <f t="shared" si="135"/>
        <v>17133.443796264972</v>
      </c>
      <c r="DE94" s="18">
        <f t="shared" si="136"/>
        <v>-0.29138509857593486</v>
      </c>
      <c r="DF94" s="18">
        <f t="shared" si="137"/>
        <v>31.469590646200967</v>
      </c>
      <c r="DG94" s="18">
        <f>(Design!$N$71-DF94)/DE94</f>
        <v>98.219129207606713</v>
      </c>
      <c r="DH94" s="18">
        <v>0</v>
      </c>
      <c r="DI94" s="18">
        <v>0</v>
      </c>
      <c r="DJ94" s="18">
        <f t="shared" si="138"/>
        <v>98.219129207606713</v>
      </c>
      <c r="DK94" s="18">
        <f t="shared" si="139"/>
        <v>98.219129207606713</v>
      </c>
      <c r="DL94" s="18">
        <f>Design!$N$71</f>
        <v>2.85</v>
      </c>
      <c r="DM94" s="18">
        <f t="shared" si="140"/>
        <v>108</v>
      </c>
      <c r="DN94" s="18">
        <v>0</v>
      </c>
      <c r="DO94" s="18">
        <f t="shared" si="141"/>
        <v>9234</v>
      </c>
      <c r="DP94" s="19">
        <f t="shared" si="142"/>
        <v>7899.4437962649718</v>
      </c>
      <c r="DQ94" s="68">
        <f t="shared" si="143"/>
        <v>98</v>
      </c>
      <c r="DR94" s="18">
        <f>'Ohio Intensities'!W94</f>
        <v>1.906958240722372</v>
      </c>
      <c r="DS94" s="18">
        <f>Design!$I$24*DR94*Design!$I$23</f>
        <v>3.279968174042482</v>
      </c>
      <c r="DT94" s="18">
        <v>0</v>
      </c>
      <c r="DU94" s="18">
        <v>0</v>
      </c>
      <c r="DV94" s="18">
        <f>Design!$I$22</f>
        <v>10</v>
      </c>
      <c r="DW94" s="18">
        <f t="shared" si="144"/>
        <v>3.279968174042482</v>
      </c>
      <c r="DX94" s="18">
        <f t="shared" si="145"/>
        <v>98</v>
      </c>
      <c r="DY94" s="18">
        <f t="shared" si="146"/>
        <v>3.279968174042482</v>
      </c>
      <c r="DZ94" s="18">
        <f t="shared" si="147"/>
        <v>108</v>
      </c>
      <c r="EA94" s="18">
        <v>0</v>
      </c>
      <c r="EB94" s="18">
        <f t="shared" si="148"/>
        <v>19286.212863369794</v>
      </c>
      <c r="EC94" s="18">
        <f t="shared" si="149"/>
        <v>-0.32799681740424819</v>
      </c>
      <c r="ED94" s="18">
        <f t="shared" si="150"/>
        <v>35.4236562796588</v>
      </c>
      <c r="EE94" s="18">
        <f>(Design!$N$72-ED94)/EC94</f>
        <v>99.310891299023041</v>
      </c>
      <c r="EF94" s="18">
        <v>0</v>
      </c>
      <c r="EG94" s="18">
        <v>0</v>
      </c>
      <c r="EH94" s="18">
        <f t="shared" si="151"/>
        <v>99.310891299023041</v>
      </c>
      <c r="EI94" s="18">
        <f t="shared" si="152"/>
        <v>99.310891299023041</v>
      </c>
      <c r="EJ94" s="18">
        <f>Design!$N$72</f>
        <v>2.85</v>
      </c>
      <c r="EK94" s="18">
        <f t="shared" si="153"/>
        <v>108</v>
      </c>
      <c r="EL94" s="18">
        <v>0</v>
      </c>
      <c r="EM94" s="18">
        <f t="shared" si="154"/>
        <v>9234</v>
      </c>
      <c r="EN94" s="19">
        <f t="shared" si="155"/>
        <v>10052.212863369794</v>
      </c>
      <c r="EO94" s="19">
        <f t="shared" si="156"/>
        <v>98</v>
      </c>
    </row>
    <row r="95" spans="1:145" x14ac:dyDescent="0.25">
      <c r="A95" s="68">
        <f t="shared" si="157"/>
        <v>99</v>
      </c>
      <c r="B95" s="18">
        <f>'Ohio Intensities'!C95</f>
        <v>0.859830000418078</v>
      </c>
      <c r="C95" s="18">
        <f>Design!$I$24*B95*Design!$I$23</f>
        <v>1.4789076007190951</v>
      </c>
      <c r="D95" s="18">
        <v>0</v>
      </c>
      <c r="E95" s="18">
        <v>0</v>
      </c>
      <c r="F95" s="18">
        <f>Design!$I$22</f>
        <v>10</v>
      </c>
      <c r="G95" s="18">
        <f t="shared" si="79"/>
        <v>1.4789076007190951</v>
      </c>
      <c r="H95" s="18">
        <f t="shared" si="80"/>
        <v>99</v>
      </c>
      <c r="I95" s="18">
        <f t="shared" si="81"/>
        <v>1.4789076007190951</v>
      </c>
      <c r="J95" s="18">
        <f t="shared" si="82"/>
        <v>109</v>
      </c>
      <c r="K95" s="18">
        <v>0</v>
      </c>
      <c r="L95" s="18" t="str">
        <f t="shared" si="83"/>
        <v>N/A</v>
      </c>
      <c r="M95" s="18">
        <f t="shared" si="84"/>
        <v>-0.14789076007190952</v>
      </c>
      <c r="N95" s="18">
        <f t="shared" si="85"/>
        <v>16.120092847838137</v>
      </c>
      <c r="O95" s="18">
        <f>(Design!$N$67-N95)/M95</f>
        <v>95.138417308808059</v>
      </c>
      <c r="P95" s="18">
        <v>0</v>
      </c>
      <c r="Q95" s="18">
        <v>0</v>
      </c>
      <c r="R95" s="18">
        <f t="shared" si="86"/>
        <v>95.138417308808059</v>
      </c>
      <c r="S95" s="18">
        <f t="shared" si="87"/>
        <v>99</v>
      </c>
      <c r="T95" s="18">
        <f>Design!$N$67</f>
        <v>2.0499999999999998</v>
      </c>
      <c r="U95" s="18">
        <f t="shared" si="88"/>
        <v>109</v>
      </c>
      <c r="V95" s="18">
        <v>0</v>
      </c>
      <c r="W95" s="18">
        <f t="shared" si="89"/>
        <v>6703.5</v>
      </c>
      <c r="X95" s="19" t="str">
        <f t="shared" si="90"/>
        <v>N/A</v>
      </c>
      <c r="Y95" s="68">
        <f t="shared" si="91"/>
        <v>99</v>
      </c>
      <c r="Z95" s="18">
        <f>'Ohio Intensities'!G95</f>
        <v>1.0795851085990882</v>
      </c>
      <c r="AA95" s="18">
        <f>Design!$I$24*Z95*Design!$I$23</f>
        <v>1.8568863867904328</v>
      </c>
      <c r="AB95" s="18">
        <v>0</v>
      </c>
      <c r="AC95" s="18">
        <v>0</v>
      </c>
      <c r="AD95" s="18">
        <f>Design!$I$22</f>
        <v>10</v>
      </c>
      <c r="AE95" s="18">
        <f t="shared" si="92"/>
        <v>1.8568863867904328</v>
      </c>
      <c r="AF95" s="18">
        <f t="shared" si="93"/>
        <v>99</v>
      </c>
      <c r="AG95" s="18">
        <f t="shared" si="94"/>
        <v>1.8568863867904328</v>
      </c>
      <c r="AH95" s="18">
        <f t="shared" si="95"/>
        <v>109</v>
      </c>
      <c r="AI95" s="18">
        <v>0</v>
      </c>
      <c r="AJ95" s="18" t="str">
        <f t="shared" si="96"/>
        <v>N/A</v>
      </c>
      <c r="AK95" s="18">
        <f t="shared" si="97"/>
        <v>-0.18568863867904328</v>
      </c>
      <c r="AL95" s="18">
        <f t="shared" si="98"/>
        <v>20.240061616015716</v>
      </c>
      <c r="AM95" s="18">
        <f>(Design!$N$68-AL95)/AK95</f>
        <v>95.536602251033941</v>
      </c>
      <c r="AN95" s="18">
        <v>0</v>
      </c>
      <c r="AO95" s="18">
        <v>0</v>
      </c>
      <c r="AP95" s="18">
        <f t="shared" si="99"/>
        <v>95.536602251033941</v>
      </c>
      <c r="AQ95" s="18">
        <f t="shared" si="100"/>
        <v>99</v>
      </c>
      <c r="AR95" s="18">
        <f>Design!$N$68</f>
        <v>2.5</v>
      </c>
      <c r="AS95" s="18">
        <f t="shared" si="101"/>
        <v>109</v>
      </c>
      <c r="AT95" s="18">
        <v>0</v>
      </c>
      <c r="AU95" s="18">
        <f t="shared" si="102"/>
        <v>8175</v>
      </c>
      <c r="AV95" s="19" t="str">
        <f t="shared" si="103"/>
        <v>N/A</v>
      </c>
      <c r="AW95" s="68">
        <f t="shared" si="104"/>
        <v>99</v>
      </c>
      <c r="AX95" s="18">
        <f>'Ohio Intensities'!K95</f>
        <v>1.2559087535250304</v>
      </c>
      <c r="AY95" s="18">
        <f>Design!$I$24*AX95*Design!$I$23</f>
        <v>2.1601630560630536</v>
      </c>
      <c r="AZ95" s="18">
        <v>0</v>
      </c>
      <c r="BA95" s="18">
        <v>0</v>
      </c>
      <c r="BB95" s="18">
        <f>Design!$I$22</f>
        <v>10</v>
      </c>
      <c r="BC95" s="18">
        <f t="shared" si="105"/>
        <v>2.1601630560630536</v>
      </c>
      <c r="BD95" s="18">
        <f t="shared" si="106"/>
        <v>99</v>
      </c>
      <c r="BE95" s="18">
        <f t="shared" si="107"/>
        <v>2.1601630560630536</v>
      </c>
      <c r="BF95" s="18">
        <f t="shared" si="108"/>
        <v>109</v>
      </c>
      <c r="BG95" s="18">
        <v>0</v>
      </c>
      <c r="BH95" s="18" t="str">
        <f t="shared" si="109"/>
        <v>N/A</v>
      </c>
      <c r="BI95" s="18">
        <f t="shared" si="110"/>
        <v>-0.21601630560630536</v>
      </c>
      <c r="BJ95" s="18">
        <f t="shared" si="111"/>
        <v>23.545777311087285</v>
      </c>
      <c r="BK95" s="18">
        <f>(Design!$N$69-BJ95)/BI95</f>
        <v>95.806551514707451</v>
      </c>
      <c r="BL95" s="18">
        <v>0</v>
      </c>
      <c r="BM95" s="18">
        <v>0</v>
      </c>
      <c r="BN95" s="18">
        <f t="shared" si="112"/>
        <v>95.806551514707451</v>
      </c>
      <c r="BO95" s="18">
        <f t="shared" si="113"/>
        <v>99</v>
      </c>
      <c r="BP95" s="18">
        <f>Design!$N$69</f>
        <v>2.85</v>
      </c>
      <c r="BQ95" s="18">
        <f t="shared" si="114"/>
        <v>109</v>
      </c>
      <c r="BR95" s="18">
        <v>0</v>
      </c>
      <c r="BS95" s="18">
        <f t="shared" si="115"/>
        <v>9319.5</v>
      </c>
      <c r="BT95" s="19" t="str">
        <f t="shared" si="116"/>
        <v>N/A</v>
      </c>
      <c r="BU95" s="68">
        <f t="shared" si="117"/>
        <v>99</v>
      </c>
      <c r="BV95" s="18">
        <f>'Ohio Intensities'!O95</f>
        <v>1.5002029302944229</v>
      </c>
      <c r="BW95" s="18">
        <f>Design!$I$24*BV95*Design!$I$23</f>
        <v>2.5803490401064089</v>
      </c>
      <c r="BX95" s="18">
        <v>0</v>
      </c>
      <c r="BY95" s="18">
        <v>0</v>
      </c>
      <c r="BZ95" s="18">
        <f>Design!$I$22</f>
        <v>10</v>
      </c>
      <c r="CA95" s="18">
        <f t="shared" si="118"/>
        <v>2.5803490401064089</v>
      </c>
      <c r="CB95" s="18">
        <f t="shared" si="119"/>
        <v>99</v>
      </c>
      <c r="CC95" s="18">
        <f t="shared" si="120"/>
        <v>2.5803490401064089</v>
      </c>
      <c r="CD95" s="18">
        <f t="shared" si="121"/>
        <v>109</v>
      </c>
      <c r="CE95" s="18">
        <v>0</v>
      </c>
      <c r="CF95" s="18" t="str">
        <f t="shared" si="122"/>
        <v>N/A</v>
      </c>
      <c r="CG95" s="18">
        <f t="shared" si="123"/>
        <v>-0.25803490401064089</v>
      </c>
      <c r="CH95" s="18">
        <f t="shared" si="124"/>
        <v>28.125804537159855</v>
      </c>
      <c r="CI95" s="18">
        <f>(Design!$N$70-CH95)/CG95</f>
        <v>97.954982617845857</v>
      </c>
      <c r="CJ95" s="18">
        <v>0</v>
      </c>
      <c r="CK95" s="18">
        <v>0</v>
      </c>
      <c r="CL95" s="18">
        <f t="shared" si="125"/>
        <v>97.954982617845857</v>
      </c>
      <c r="CM95" s="18">
        <f t="shared" si="126"/>
        <v>99</v>
      </c>
      <c r="CN95" s="18">
        <f>Design!$N$70</f>
        <v>2.85</v>
      </c>
      <c r="CO95" s="18">
        <f t="shared" si="127"/>
        <v>109</v>
      </c>
      <c r="CP95" s="18">
        <v>0</v>
      </c>
      <c r="CQ95" s="18">
        <f t="shared" si="128"/>
        <v>9319.5</v>
      </c>
      <c r="CR95" s="19" t="str">
        <f t="shared" si="129"/>
        <v>N/A</v>
      </c>
      <c r="CS95" s="68">
        <f t="shared" si="130"/>
        <v>99</v>
      </c>
      <c r="CT95" s="18">
        <f>'Ohio Intensities'!S95</f>
        <v>1.6819487150904975</v>
      </c>
      <c r="CU95" s="18">
        <f>Design!$I$24*CT95*Design!$I$23</f>
        <v>2.8929517899556574</v>
      </c>
      <c r="CV95" s="18">
        <v>0</v>
      </c>
      <c r="CW95" s="18">
        <v>0</v>
      </c>
      <c r="CX95" s="18">
        <f>Design!$I$22</f>
        <v>10</v>
      </c>
      <c r="CY95" s="18">
        <f t="shared" si="131"/>
        <v>2.8929517899556574</v>
      </c>
      <c r="CZ95" s="18">
        <f t="shared" si="132"/>
        <v>99</v>
      </c>
      <c r="DA95" s="18">
        <f t="shared" si="133"/>
        <v>2.8929517899556574</v>
      </c>
      <c r="DB95" s="18">
        <f t="shared" si="134"/>
        <v>109</v>
      </c>
      <c r="DC95" s="18">
        <v>0</v>
      </c>
      <c r="DD95" s="18">
        <f t="shared" si="135"/>
        <v>17184.133632336605</v>
      </c>
      <c r="DE95" s="18">
        <f t="shared" si="136"/>
        <v>-0.28929517899556573</v>
      </c>
      <c r="DF95" s="18">
        <f t="shared" si="137"/>
        <v>31.533174510516663</v>
      </c>
      <c r="DG95" s="18">
        <f>(Design!$N$71-DF95)/DE95</f>
        <v>99.148470465718731</v>
      </c>
      <c r="DH95" s="18">
        <v>0</v>
      </c>
      <c r="DI95" s="18">
        <v>0</v>
      </c>
      <c r="DJ95" s="18">
        <f t="shared" si="138"/>
        <v>99.148470465718731</v>
      </c>
      <c r="DK95" s="18">
        <f t="shared" si="139"/>
        <v>99.148470465718731</v>
      </c>
      <c r="DL95" s="18">
        <f>Design!$N$71</f>
        <v>2.85</v>
      </c>
      <c r="DM95" s="18">
        <f t="shared" si="140"/>
        <v>109</v>
      </c>
      <c r="DN95" s="18">
        <v>0</v>
      </c>
      <c r="DO95" s="18">
        <f t="shared" si="141"/>
        <v>9319.5000000000018</v>
      </c>
      <c r="DP95" s="19">
        <f t="shared" si="142"/>
        <v>7864.6336323366031</v>
      </c>
      <c r="DQ95" s="68">
        <f t="shared" si="143"/>
        <v>99</v>
      </c>
      <c r="DR95" s="18">
        <f>'Ohio Intensities'!W95</f>
        <v>1.8932536414459502</v>
      </c>
      <c r="DS95" s="18">
        <f>Design!$I$24*DR95*Design!$I$23</f>
        <v>3.2563962632870362</v>
      </c>
      <c r="DT95" s="18">
        <v>0</v>
      </c>
      <c r="DU95" s="18">
        <v>0</v>
      </c>
      <c r="DV95" s="18">
        <f>Design!$I$22</f>
        <v>10</v>
      </c>
      <c r="DW95" s="18">
        <f t="shared" si="144"/>
        <v>3.2563962632870362</v>
      </c>
      <c r="DX95" s="18">
        <f t="shared" si="145"/>
        <v>99</v>
      </c>
      <c r="DY95" s="18">
        <f t="shared" si="146"/>
        <v>3.2563962632870362</v>
      </c>
      <c r="DZ95" s="18">
        <f t="shared" si="147"/>
        <v>109</v>
      </c>
      <c r="EA95" s="18">
        <v>0</v>
      </c>
      <c r="EB95" s="18">
        <f t="shared" si="148"/>
        <v>19342.993803924994</v>
      </c>
      <c r="EC95" s="18">
        <f t="shared" si="149"/>
        <v>-0.32563962632870364</v>
      </c>
      <c r="ED95" s="18">
        <f t="shared" si="150"/>
        <v>35.4947192698287</v>
      </c>
      <c r="EE95" s="18">
        <f>(Design!$N$72-ED95)/EC95</f>
        <v>100.24799388781025</v>
      </c>
      <c r="EF95" s="18">
        <v>0</v>
      </c>
      <c r="EG95" s="18">
        <v>0</v>
      </c>
      <c r="EH95" s="18">
        <f t="shared" si="151"/>
        <v>100.24799388781025</v>
      </c>
      <c r="EI95" s="18">
        <f t="shared" si="152"/>
        <v>100.24799388781025</v>
      </c>
      <c r="EJ95" s="18">
        <f>Design!$N$72</f>
        <v>2.85</v>
      </c>
      <c r="EK95" s="18">
        <f t="shared" si="153"/>
        <v>109</v>
      </c>
      <c r="EL95" s="18">
        <v>0</v>
      </c>
      <c r="EM95" s="18">
        <f t="shared" si="154"/>
        <v>9319.5000000000018</v>
      </c>
      <c r="EN95" s="19">
        <f t="shared" si="155"/>
        <v>10023.493803924992</v>
      </c>
      <c r="EO95" s="19">
        <f t="shared" si="156"/>
        <v>99</v>
      </c>
    </row>
    <row r="96" spans="1:145" x14ac:dyDescent="0.25">
      <c r="A96" s="68">
        <f t="shared" si="157"/>
        <v>100</v>
      </c>
      <c r="B96" s="18">
        <f>'Ohio Intensities'!C96</f>
        <v>0.85304951087745406</v>
      </c>
      <c r="C96" s="18">
        <f>Design!$I$24*B96*Design!$I$23</f>
        <v>1.4672451587092219</v>
      </c>
      <c r="D96" s="18">
        <v>0</v>
      </c>
      <c r="E96" s="18">
        <v>0</v>
      </c>
      <c r="F96" s="18">
        <f>Design!$I$22</f>
        <v>10</v>
      </c>
      <c r="G96" s="18">
        <f t="shared" si="79"/>
        <v>1.4672451587092219</v>
      </c>
      <c r="H96" s="18">
        <f t="shared" si="80"/>
        <v>100</v>
      </c>
      <c r="I96" s="18">
        <f t="shared" si="81"/>
        <v>1.4672451587092219</v>
      </c>
      <c r="J96" s="18">
        <f t="shared" si="82"/>
        <v>110</v>
      </c>
      <c r="K96" s="18">
        <v>0</v>
      </c>
      <c r="L96" s="18" t="str">
        <f t="shared" si="83"/>
        <v>N/A</v>
      </c>
      <c r="M96" s="18">
        <f t="shared" si="84"/>
        <v>-0.1467245158709222</v>
      </c>
      <c r="N96" s="18">
        <f t="shared" si="85"/>
        <v>16.139696745801441</v>
      </c>
      <c r="O96" s="18">
        <f>(Design!$N$67-N96)/M96</f>
        <v>96.028238104370743</v>
      </c>
      <c r="P96" s="18">
        <v>0</v>
      </c>
      <c r="Q96" s="18">
        <v>0</v>
      </c>
      <c r="R96" s="18">
        <f t="shared" si="86"/>
        <v>96.028238104370743</v>
      </c>
      <c r="S96" s="18">
        <f t="shared" si="87"/>
        <v>100</v>
      </c>
      <c r="T96" s="18">
        <f>Design!$N$67</f>
        <v>2.0499999999999998</v>
      </c>
      <c r="U96" s="18">
        <f t="shared" si="88"/>
        <v>110</v>
      </c>
      <c r="V96" s="18">
        <v>0</v>
      </c>
      <c r="W96" s="18">
        <f t="shared" si="89"/>
        <v>6764.9999999999991</v>
      </c>
      <c r="X96" s="19" t="str">
        <f t="shared" si="90"/>
        <v>N/A</v>
      </c>
      <c r="Y96" s="68">
        <f t="shared" si="91"/>
        <v>100</v>
      </c>
      <c r="Z96" s="18">
        <f>'Ohio Intensities'!G96</f>
        <v>1.0711970429663598</v>
      </c>
      <c r="AA96" s="18">
        <f>Design!$I$24*Z96*Design!$I$23</f>
        <v>1.8424589139021399</v>
      </c>
      <c r="AB96" s="18">
        <v>0</v>
      </c>
      <c r="AC96" s="18">
        <v>0</v>
      </c>
      <c r="AD96" s="18">
        <f>Design!$I$22</f>
        <v>10</v>
      </c>
      <c r="AE96" s="18">
        <f t="shared" si="92"/>
        <v>1.8424589139021399</v>
      </c>
      <c r="AF96" s="18">
        <f t="shared" si="93"/>
        <v>100</v>
      </c>
      <c r="AG96" s="18">
        <f t="shared" si="94"/>
        <v>1.8424589139021399</v>
      </c>
      <c r="AH96" s="18">
        <f t="shared" si="95"/>
        <v>110</v>
      </c>
      <c r="AI96" s="18">
        <v>0</v>
      </c>
      <c r="AJ96" s="18" t="str">
        <f t="shared" si="96"/>
        <v>N/A</v>
      </c>
      <c r="AK96" s="18">
        <f t="shared" si="97"/>
        <v>-0.18424589139021399</v>
      </c>
      <c r="AL96" s="18">
        <f t="shared" si="98"/>
        <v>20.267048052923538</v>
      </c>
      <c r="AM96" s="18">
        <f>(Design!$N$68-AL96)/AK96</f>
        <v>96.431176396192981</v>
      </c>
      <c r="AN96" s="18">
        <v>0</v>
      </c>
      <c r="AO96" s="18">
        <v>0</v>
      </c>
      <c r="AP96" s="18">
        <f t="shared" si="99"/>
        <v>96.431176396192981</v>
      </c>
      <c r="AQ96" s="18">
        <f t="shared" si="100"/>
        <v>100</v>
      </c>
      <c r="AR96" s="18">
        <f>Design!$N$68</f>
        <v>2.5</v>
      </c>
      <c r="AS96" s="18">
        <f t="shared" si="101"/>
        <v>110</v>
      </c>
      <c r="AT96" s="18">
        <v>0</v>
      </c>
      <c r="AU96" s="18">
        <f t="shared" si="102"/>
        <v>8250</v>
      </c>
      <c r="AV96" s="19" t="str">
        <f t="shared" si="103"/>
        <v>N/A</v>
      </c>
      <c r="AW96" s="68">
        <f t="shared" si="104"/>
        <v>100</v>
      </c>
      <c r="AX96" s="18">
        <f>'Ohio Intensities'!K96</f>
        <v>1.2462255892556517</v>
      </c>
      <c r="AY96" s="18">
        <f>Design!$I$24*AX96*Design!$I$23</f>
        <v>2.1435080135197224</v>
      </c>
      <c r="AZ96" s="18">
        <v>0</v>
      </c>
      <c r="BA96" s="18">
        <v>0</v>
      </c>
      <c r="BB96" s="18">
        <f>Design!$I$22</f>
        <v>10</v>
      </c>
      <c r="BC96" s="18">
        <f t="shared" si="105"/>
        <v>2.1435080135197224</v>
      </c>
      <c r="BD96" s="18">
        <f t="shared" si="106"/>
        <v>100</v>
      </c>
      <c r="BE96" s="18">
        <f t="shared" si="107"/>
        <v>2.1435080135197224</v>
      </c>
      <c r="BF96" s="18">
        <f t="shared" si="108"/>
        <v>110</v>
      </c>
      <c r="BG96" s="18">
        <v>0</v>
      </c>
      <c r="BH96" s="18" t="str">
        <f t="shared" si="109"/>
        <v>N/A</v>
      </c>
      <c r="BI96" s="18">
        <f t="shared" si="110"/>
        <v>-0.21435080135197224</v>
      </c>
      <c r="BJ96" s="18">
        <f t="shared" si="111"/>
        <v>23.578588148716946</v>
      </c>
      <c r="BK96" s="18">
        <f>(Design!$N$69-BJ96)/BI96</f>
        <v>96.704038510589982</v>
      </c>
      <c r="BL96" s="18">
        <v>0</v>
      </c>
      <c r="BM96" s="18">
        <v>0</v>
      </c>
      <c r="BN96" s="18">
        <f t="shared" si="112"/>
        <v>96.704038510589982</v>
      </c>
      <c r="BO96" s="18">
        <f t="shared" si="113"/>
        <v>100</v>
      </c>
      <c r="BP96" s="18">
        <f>Design!$N$69</f>
        <v>2.85</v>
      </c>
      <c r="BQ96" s="18">
        <f t="shared" si="114"/>
        <v>110</v>
      </c>
      <c r="BR96" s="18">
        <v>0</v>
      </c>
      <c r="BS96" s="18">
        <f t="shared" si="115"/>
        <v>9405</v>
      </c>
      <c r="BT96" s="19" t="str">
        <f t="shared" si="116"/>
        <v>N/A</v>
      </c>
      <c r="BU96" s="68">
        <f t="shared" si="117"/>
        <v>100</v>
      </c>
      <c r="BV96" s="18">
        <f>'Ohio Intensities'!O96</f>
        <v>1.489036823459805</v>
      </c>
      <c r="BW96" s="18">
        <f>Design!$I$24*BV96*Design!$I$23</f>
        <v>2.5611433363508662</v>
      </c>
      <c r="BX96" s="18">
        <v>0</v>
      </c>
      <c r="BY96" s="18">
        <v>0</v>
      </c>
      <c r="BZ96" s="18">
        <f>Design!$I$22</f>
        <v>10</v>
      </c>
      <c r="CA96" s="18">
        <f t="shared" si="118"/>
        <v>2.5611433363508662</v>
      </c>
      <c r="CB96" s="18">
        <f t="shared" si="119"/>
        <v>100</v>
      </c>
      <c r="CC96" s="18">
        <f t="shared" si="120"/>
        <v>2.5611433363508662</v>
      </c>
      <c r="CD96" s="18">
        <f t="shared" si="121"/>
        <v>110</v>
      </c>
      <c r="CE96" s="18">
        <v>0</v>
      </c>
      <c r="CF96" s="18" t="str">
        <f t="shared" si="122"/>
        <v>N/A</v>
      </c>
      <c r="CG96" s="18">
        <f t="shared" si="123"/>
        <v>-0.25611433363508662</v>
      </c>
      <c r="CH96" s="18">
        <f t="shared" si="124"/>
        <v>28.17257669985953</v>
      </c>
      <c r="CI96" s="18">
        <f>(Design!$N$70-CH96)/CG96</f>
        <v>98.87215736991628</v>
      </c>
      <c r="CJ96" s="18">
        <v>0</v>
      </c>
      <c r="CK96" s="18">
        <v>0</v>
      </c>
      <c r="CL96" s="18">
        <f t="shared" si="125"/>
        <v>98.87215736991628</v>
      </c>
      <c r="CM96" s="18">
        <f t="shared" si="126"/>
        <v>100</v>
      </c>
      <c r="CN96" s="18">
        <f>Design!$N$70</f>
        <v>2.85</v>
      </c>
      <c r="CO96" s="18">
        <f t="shared" si="127"/>
        <v>110</v>
      </c>
      <c r="CP96" s="18">
        <v>0</v>
      </c>
      <c r="CQ96" s="18">
        <f t="shared" si="128"/>
        <v>9405</v>
      </c>
      <c r="CR96" s="19" t="str">
        <f t="shared" si="129"/>
        <v>N/A</v>
      </c>
      <c r="CS96" s="68">
        <f t="shared" si="130"/>
        <v>100</v>
      </c>
      <c r="CT96" s="18">
        <f>'Ohio Intensities'!S96</f>
        <v>1.6699949475238824</v>
      </c>
      <c r="CU96" s="18">
        <f>Design!$I$24*CT96*Design!$I$23</f>
        <v>2.8723913097410798</v>
      </c>
      <c r="CV96" s="18">
        <v>0</v>
      </c>
      <c r="CW96" s="18">
        <v>0</v>
      </c>
      <c r="CX96" s="18">
        <f>Design!$I$22</f>
        <v>10</v>
      </c>
      <c r="CY96" s="18">
        <f t="shared" si="131"/>
        <v>2.8723913097410798</v>
      </c>
      <c r="CZ96" s="18">
        <f t="shared" si="132"/>
        <v>100</v>
      </c>
      <c r="DA96" s="18">
        <f t="shared" si="133"/>
        <v>2.8723913097410798</v>
      </c>
      <c r="DB96" s="18">
        <f t="shared" si="134"/>
        <v>110</v>
      </c>
      <c r="DC96" s="18">
        <v>0</v>
      </c>
      <c r="DD96" s="18">
        <f t="shared" si="135"/>
        <v>17234.347858446479</v>
      </c>
      <c r="DE96" s="18">
        <f t="shared" si="136"/>
        <v>-0.28723913097410797</v>
      </c>
      <c r="DF96" s="18">
        <f t="shared" si="137"/>
        <v>31.596304407151877</v>
      </c>
      <c r="DG96" s="18">
        <f>(Design!$N$71-DF96)/DE96</f>
        <v>100.0779535492436</v>
      </c>
      <c r="DH96" s="18">
        <v>0</v>
      </c>
      <c r="DI96" s="18">
        <v>0</v>
      </c>
      <c r="DJ96" s="18">
        <f t="shared" si="138"/>
        <v>100.0779535492436</v>
      </c>
      <c r="DK96" s="18">
        <f t="shared" si="139"/>
        <v>100.0779535492436</v>
      </c>
      <c r="DL96" s="18">
        <f>Design!$N$71</f>
        <v>2.85</v>
      </c>
      <c r="DM96" s="18">
        <f t="shared" si="140"/>
        <v>110</v>
      </c>
      <c r="DN96" s="18">
        <v>0</v>
      </c>
      <c r="DO96" s="18">
        <f t="shared" si="141"/>
        <v>9405</v>
      </c>
      <c r="DP96" s="19">
        <f t="shared" si="142"/>
        <v>7829.3478584464792</v>
      </c>
      <c r="DQ96" s="68">
        <f t="shared" si="143"/>
        <v>100</v>
      </c>
      <c r="DR96" s="18">
        <f>'Ohio Intensities'!W96</f>
        <v>1.8797677778167798</v>
      </c>
      <c r="DS96" s="18">
        <f>Design!$I$24*DR96*Design!$I$23</f>
        <v>3.2332005778448631</v>
      </c>
      <c r="DT96" s="18">
        <v>0</v>
      </c>
      <c r="DU96" s="18">
        <v>0</v>
      </c>
      <c r="DV96" s="18">
        <f>Design!$I$22</f>
        <v>10</v>
      </c>
      <c r="DW96" s="18">
        <f t="shared" si="144"/>
        <v>3.2332005778448631</v>
      </c>
      <c r="DX96" s="18">
        <f t="shared" si="145"/>
        <v>100</v>
      </c>
      <c r="DY96" s="18">
        <f t="shared" si="146"/>
        <v>3.2332005778448631</v>
      </c>
      <c r="DZ96" s="18">
        <f t="shared" si="147"/>
        <v>110</v>
      </c>
      <c r="EA96" s="18">
        <v>0</v>
      </c>
      <c r="EB96" s="18">
        <f t="shared" si="148"/>
        <v>19399.203467069179</v>
      </c>
      <c r="EC96" s="18">
        <f t="shared" si="149"/>
        <v>-0.3233200577844863</v>
      </c>
      <c r="ED96" s="18">
        <f t="shared" si="150"/>
        <v>35.565206356293494</v>
      </c>
      <c r="EE96" s="18">
        <f>(Design!$N$72-ED96)/EC96</f>
        <v>101.18520508894716</v>
      </c>
      <c r="EF96" s="18">
        <v>0</v>
      </c>
      <c r="EG96" s="18">
        <v>0</v>
      </c>
      <c r="EH96" s="18">
        <f t="shared" si="151"/>
        <v>101.18520508894716</v>
      </c>
      <c r="EI96" s="18">
        <f t="shared" si="152"/>
        <v>101.18520508894716</v>
      </c>
      <c r="EJ96" s="18">
        <f>Design!$N$72</f>
        <v>2.85</v>
      </c>
      <c r="EK96" s="18">
        <f t="shared" si="153"/>
        <v>110</v>
      </c>
      <c r="EL96" s="18">
        <v>0</v>
      </c>
      <c r="EM96" s="18">
        <f t="shared" si="154"/>
        <v>9405</v>
      </c>
      <c r="EN96" s="19">
        <f t="shared" si="155"/>
        <v>9994.2034670691792</v>
      </c>
      <c r="EO96" s="19">
        <f t="shared" si="156"/>
        <v>100</v>
      </c>
    </row>
    <row r="97" spans="1:145" x14ac:dyDescent="0.25">
      <c r="A97" s="68">
        <f t="shared" si="157"/>
        <v>101</v>
      </c>
      <c r="B97" s="18">
        <f>'Ohio Intensities'!C97</f>
        <v>0.8463836854205905</v>
      </c>
      <c r="C97" s="18">
        <f>Design!$I$24*B97*Design!$I$23</f>
        <v>1.4557799389234165</v>
      </c>
      <c r="D97" s="18">
        <v>0</v>
      </c>
      <c r="E97" s="18">
        <v>0</v>
      </c>
      <c r="F97" s="18">
        <f>Design!$I$22</f>
        <v>10</v>
      </c>
      <c r="G97" s="18">
        <f t="shared" si="79"/>
        <v>1.4557799389234165</v>
      </c>
      <c r="H97" s="18">
        <f t="shared" si="80"/>
        <v>101</v>
      </c>
      <c r="I97" s="18">
        <f t="shared" si="81"/>
        <v>1.4557799389234165</v>
      </c>
      <c r="J97" s="18">
        <f t="shared" si="82"/>
        <v>111</v>
      </c>
      <c r="K97" s="18">
        <v>0</v>
      </c>
      <c r="L97" s="18" t="str">
        <f t="shared" si="83"/>
        <v>N/A</v>
      </c>
      <c r="M97" s="18">
        <f t="shared" si="84"/>
        <v>-0.14557799389234166</v>
      </c>
      <c r="N97" s="18">
        <f t="shared" si="85"/>
        <v>16.159157322049925</v>
      </c>
      <c r="O97" s="18">
        <f>(Design!$N$67-N97)/M97</f>
        <v>96.918201335319793</v>
      </c>
      <c r="P97" s="18">
        <v>0</v>
      </c>
      <c r="Q97" s="18">
        <v>0</v>
      </c>
      <c r="R97" s="18">
        <f t="shared" si="86"/>
        <v>96.918201335319793</v>
      </c>
      <c r="S97" s="18">
        <f t="shared" si="87"/>
        <v>101</v>
      </c>
      <c r="T97" s="18">
        <f>Design!$N$67</f>
        <v>2.0499999999999998</v>
      </c>
      <c r="U97" s="18">
        <f t="shared" si="88"/>
        <v>111</v>
      </c>
      <c r="V97" s="18">
        <v>0</v>
      </c>
      <c r="W97" s="18">
        <f t="shared" si="89"/>
        <v>6826.4999999999991</v>
      </c>
      <c r="X97" s="19" t="str">
        <f t="shared" si="90"/>
        <v>N/A</v>
      </c>
      <c r="Y97" s="68">
        <f t="shared" si="91"/>
        <v>101</v>
      </c>
      <c r="Z97" s="18">
        <f>'Ohio Intensities'!G97</f>
        <v>1.0629488427973266</v>
      </c>
      <c r="AA97" s="18">
        <f>Design!$I$24*Z97*Design!$I$23</f>
        <v>1.8282720096114029</v>
      </c>
      <c r="AB97" s="18">
        <v>0</v>
      </c>
      <c r="AC97" s="18">
        <v>0</v>
      </c>
      <c r="AD97" s="18">
        <f>Design!$I$22</f>
        <v>10</v>
      </c>
      <c r="AE97" s="18">
        <f t="shared" si="92"/>
        <v>1.8282720096114029</v>
      </c>
      <c r="AF97" s="18">
        <f t="shared" si="93"/>
        <v>101</v>
      </c>
      <c r="AG97" s="18">
        <f t="shared" si="94"/>
        <v>1.8282720096114029</v>
      </c>
      <c r="AH97" s="18">
        <f t="shared" si="95"/>
        <v>111</v>
      </c>
      <c r="AI97" s="18">
        <v>0</v>
      </c>
      <c r="AJ97" s="18" t="str">
        <f t="shared" si="96"/>
        <v>N/A</v>
      </c>
      <c r="AK97" s="18">
        <f t="shared" si="97"/>
        <v>-0.1828272009611403</v>
      </c>
      <c r="AL97" s="18">
        <f t="shared" si="98"/>
        <v>20.293819306686572</v>
      </c>
      <c r="AM97" s="18">
        <f>(Design!$N$68-AL97)/AK97</f>
        <v>97.325885935696334</v>
      </c>
      <c r="AN97" s="18">
        <v>0</v>
      </c>
      <c r="AO97" s="18">
        <v>0</v>
      </c>
      <c r="AP97" s="18">
        <f t="shared" si="99"/>
        <v>97.325885935696334</v>
      </c>
      <c r="AQ97" s="18">
        <f t="shared" si="100"/>
        <v>101</v>
      </c>
      <c r="AR97" s="18">
        <f>Design!$N$68</f>
        <v>2.5</v>
      </c>
      <c r="AS97" s="18">
        <f t="shared" si="101"/>
        <v>111</v>
      </c>
      <c r="AT97" s="18">
        <v>0</v>
      </c>
      <c r="AU97" s="18">
        <f t="shared" si="102"/>
        <v>8325</v>
      </c>
      <c r="AV97" s="19" t="str">
        <f t="shared" si="103"/>
        <v>N/A</v>
      </c>
      <c r="AW97" s="68">
        <f t="shared" si="104"/>
        <v>101</v>
      </c>
      <c r="AX97" s="18">
        <f>'Ohio Intensities'!K97</f>
        <v>1.2367021659057995</v>
      </c>
      <c r="AY97" s="18">
        <f>Design!$I$24*AX97*Design!$I$23</f>
        <v>2.1271277253579766</v>
      </c>
      <c r="AZ97" s="18">
        <v>0</v>
      </c>
      <c r="BA97" s="18">
        <v>0</v>
      </c>
      <c r="BB97" s="18">
        <f>Design!$I$22</f>
        <v>10</v>
      </c>
      <c r="BC97" s="18">
        <f t="shared" si="105"/>
        <v>2.1271277253579766</v>
      </c>
      <c r="BD97" s="18">
        <f t="shared" si="106"/>
        <v>101</v>
      </c>
      <c r="BE97" s="18">
        <f t="shared" si="107"/>
        <v>2.1271277253579766</v>
      </c>
      <c r="BF97" s="18">
        <f t="shared" si="108"/>
        <v>111</v>
      </c>
      <c r="BG97" s="18">
        <v>0</v>
      </c>
      <c r="BH97" s="18" t="str">
        <f t="shared" si="109"/>
        <v>N/A</v>
      </c>
      <c r="BI97" s="18">
        <f t="shared" si="110"/>
        <v>-0.21271277253579765</v>
      </c>
      <c r="BJ97" s="18">
        <f t="shared" si="111"/>
        <v>23.61111775147354</v>
      </c>
      <c r="BK97" s="18">
        <f>(Design!$N$69-BJ97)/BI97</f>
        <v>97.601650826960224</v>
      </c>
      <c r="BL97" s="18">
        <v>0</v>
      </c>
      <c r="BM97" s="18">
        <v>0</v>
      </c>
      <c r="BN97" s="18">
        <f t="shared" si="112"/>
        <v>97.601650826960224</v>
      </c>
      <c r="BO97" s="18">
        <f t="shared" si="113"/>
        <v>101</v>
      </c>
      <c r="BP97" s="18">
        <f>Design!$N$69</f>
        <v>2.85</v>
      </c>
      <c r="BQ97" s="18">
        <f t="shared" si="114"/>
        <v>111</v>
      </c>
      <c r="BR97" s="18">
        <v>0</v>
      </c>
      <c r="BS97" s="18">
        <f t="shared" si="115"/>
        <v>9490.5</v>
      </c>
      <c r="BT97" s="19" t="str">
        <f t="shared" si="116"/>
        <v>N/A</v>
      </c>
      <c r="BU97" s="68">
        <f t="shared" si="117"/>
        <v>101</v>
      </c>
      <c r="BV97" s="18">
        <f>'Ohio Intensities'!O97</f>
        <v>1.4780519792186699</v>
      </c>
      <c r="BW97" s="18">
        <f>Design!$I$24*BV97*Design!$I$23</f>
        <v>2.5422494042561139</v>
      </c>
      <c r="BX97" s="18">
        <v>0</v>
      </c>
      <c r="BY97" s="18">
        <v>0</v>
      </c>
      <c r="BZ97" s="18">
        <f>Design!$I$22</f>
        <v>10</v>
      </c>
      <c r="CA97" s="18">
        <f t="shared" si="118"/>
        <v>2.5422494042561139</v>
      </c>
      <c r="CB97" s="18">
        <f t="shared" si="119"/>
        <v>101</v>
      </c>
      <c r="CC97" s="18">
        <f t="shared" si="120"/>
        <v>2.5422494042561139</v>
      </c>
      <c r="CD97" s="18">
        <f t="shared" si="121"/>
        <v>111</v>
      </c>
      <c r="CE97" s="18">
        <v>0</v>
      </c>
      <c r="CF97" s="18" t="str">
        <f t="shared" si="122"/>
        <v>N/A</v>
      </c>
      <c r="CG97" s="18">
        <f t="shared" si="123"/>
        <v>-0.25422494042561139</v>
      </c>
      <c r="CH97" s="18">
        <f t="shared" si="124"/>
        <v>28.218968387242864</v>
      </c>
      <c r="CI97" s="18">
        <f>(Design!$N$70-CH97)/CG97</f>
        <v>99.789455530096035</v>
      </c>
      <c r="CJ97" s="18">
        <v>0</v>
      </c>
      <c r="CK97" s="18">
        <v>0</v>
      </c>
      <c r="CL97" s="18">
        <f t="shared" si="125"/>
        <v>99.789455530096035</v>
      </c>
      <c r="CM97" s="18">
        <f t="shared" si="126"/>
        <v>101</v>
      </c>
      <c r="CN97" s="18">
        <f>Design!$N$70</f>
        <v>2.85</v>
      </c>
      <c r="CO97" s="18">
        <f t="shared" si="127"/>
        <v>111</v>
      </c>
      <c r="CP97" s="18">
        <v>0</v>
      </c>
      <c r="CQ97" s="18">
        <f t="shared" si="128"/>
        <v>9490.5</v>
      </c>
      <c r="CR97" s="19" t="str">
        <f t="shared" si="129"/>
        <v>N/A</v>
      </c>
      <c r="CS97" s="68">
        <f t="shared" si="130"/>
        <v>101</v>
      </c>
      <c r="CT97" s="18">
        <f>'Ohio Intensities'!S97</f>
        <v>1.6582331688888801</v>
      </c>
      <c r="CU97" s="18">
        <f>Design!$I$24*CT97*Design!$I$23</f>
        <v>2.8521610504888755</v>
      </c>
      <c r="CV97" s="18">
        <v>0</v>
      </c>
      <c r="CW97" s="18">
        <v>0</v>
      </c>
      <c r="CX97" s="18">
        <f>Design!$I$22</f>
        <v>10</v>
      </c>
      <c r="CY97" s="18">
        <f t="shared" si="131"/>
        <v>2.8521610504888755</v>
      </c>
      <c r="CZ97" s="18">
        <f t="shared" si="132"/>
        <v>101</v>
      </c>
      <c r="DA97" s="18">
        <f t="shared" si="133"/>
        <v>2.8521610504888755</v>
      </c>
      <c r="DB97" s="18">
        <f t="shared" si="134"/>
        <v>111</v>
      </c>
      <c r="DC97" s="18">
        <v>0</v>
      </c>
      <c r="DD97" s="18">
        <f t="shared" si="135"/>
        <v>17284.095965962584</v>
      </c>
      <c r="DE97" s="18">
        <f t="shared" si="136"/>
        <v>-0.28521610504888756</v>
      </c>
      <c r="DF97" s="18">
        <f t="shared" si="137"/>
        <v>31.658987660426519</v>
      </c>
      <c r="DG97" s="18">
        <f>(Design!$N$71-DF97)/DE97</f>
        <v>101.00757688801797</v>
      </c>
      <c r="DH97" s="18">
        <v>0</v>
      </c>
      <c r="DI97" s="18">
        <v>0</v>
      </c>
      <c r="DJ97" s="18">
        <f t="shared" si="138"/>
        <v>101.00757688801797</v>
      </c>
      <c r="DK97" s="18">
        <f t="shared" si="139"/>
        <v>101.00757688801797</v>
      </c>
      <c r="DL97" s="18">
        <f>Design!$N$71</f>
        <v>2.85</v>
      </c>
      <c r="DM97" s="18">
        <f t="shared" si="140"/>
        <v>111</v>
      </c>
      <c r="DN97" s="18">
        <v>0</v>
      </c>
      <c r="DO97" s="18">
        <f t="shared" si="141"/>
        <v>9490.5</v>
      </c>
      <c r="DP97" s="19">
        <f t="shared" si="142"/>
        <v>7793.5959659625842</v>
      </c>
      <c r="DQ97" s="68">
        <f t="shared" si="143"/>
        <v>101</v>
      </c>
      <c r="DR97" s="18">
        <f>'Ohio Intensities'!W97</f>
        <v>1.866495273058423</v>
      </c>
      <c r="DS97" s="18">
        <f>Design!$I$24*DR97*Design!$I$23</f>
        <v>3.2103718696604897</v>
      </c>
      <c r="DT97" s="18">
        <v>0</v>
      </c>
      <c r="DU97" s="18">
        <v>0</v>
      </c>
      <c r="DV97" s="18">
        <f>Design!$I$22</f>
        <v>10</v>
      </c>
      <c r="DW97" s="18">
        <f t="shared" si="144"/>
        <v>3.2103718696604897</v>
      </c>
      <c r="DX97" s="18">
        <f t="shared" si="145"/>
        <v>101</v>
      </c>
      <c r="DY97" s="18">
        <f t="shared" si="146"/>
        <v>3.2103718696604897</v>
      </c>
      <c r="DZ97" s="18">
        <f t="shared" si="147"/>
        <v>111</v>
      </c>
      <c r="EA97" s="18">
        <v>0</v>
      </c>
      <c r="EB97" s="18">
        <f t="shared" si="148"/>
        <v>19454.853530142569</v>
      </c>
      <c r="EC97" s="18">
        <f t="shared" si="149"/>
        <v>-0.32103718696604899</v>
      </c>
      <c r="ED97" s="18">
        <f t="shared" si="150"/>
        <v>35.635127753231437</v>
      </c>
      <c r="EE97" s="18">
        <f>(Design!$N$72-ED97)/EC97</f>
        <v>102.12252375827913</v>
      </c>
      <c r="EF97" s="18">
        <v>0</v>
      </c>
      <c r="EG97" s="18">
        <v>0</v>
      </c>
      <c r="EH97" s="18">
        <f t="shared" si="151"/>
        <v>102.12252375827913</v>
      </c>
      <c r="EI97" s="18">
        <f t="shared" si="152"/>
        <v>102.12252375827913</v>
      </c>
      <c r="EJ97" s="18">
        <f>Design!$N$72</f>
        <v>2.85</v>
      </c>
      <c r="EK97" s="18">
        <f t="shared" si="153"/>
        <v>111</v>
      </c>
      <c r="EL97" s="18">
        <v>0</v>
      </c>
      <c r="EM97" s="18">
        <f t="shared" si="154"/>
        <v>9490.5</v>
      </c>
      <c r="EN97" s="19">
        <f t="shared" si="155"/>
        <v>9964.3535301425691</v>
      </c>
      <c r="EO97" s="19">
        <f t="shared" si="156"/>
        <v>101</v>
      </c>
    </row>
    <row r="98" spans="1:145" x14ac:dyDescent="0.25">
      <c r="A98" s="68">
        <f t="shared" si="157"/>
        <v>102</v>
      </c>
      <c r="B98" s="18">
        <f>'Ohio Intensities'!C98</f>
        <v>0.83982956878455894</v>
      </c>
      <c r="C98" s="18">
        <f>Design!$I$24*B98*Design!$I$23</f>
        <v>1.4445068583094423</v>
      </c>
      <c r="D98" s="18">
        <v>0</v>
      </c>
      <c r="E98" s="18">
        <v>0</v>
      </c>
      <c r="F98" s="18">
        <f>Design!$I$22</f>
        <v>10</v>
      </c>
      <c r="G98" s="18">
        <f t="shared" si="79"/>
        <v>1.4445068583094423</v>
      </c>
      <c r="H98" s="18">
        <f t="shared" si="80"/>
        <v>102</v>
      </c>
      <c r="I98" s="18">
        <f t="shared" si="81"/>
        <v>1.4445068583094423</v>
      </c>
      <c r="J98" s="18">
        <f t="shared" si="82"/>
        <v>112</v>
      </c>
      <c r="K98" s="18">
        <v>0</v>
      </c>
      <c r="L98" s="18" t="str">
        <f t="shared" si="83"/>
        <v>N/A</v>
      </c>
      <c r="M98" s="18">
        <f t="shared" si="84"/>
        <v>-0.14445068583094423</v>
      </c>
      <c r="N98" s="18">
        <f t="shared" si="85"/>
        <v>16.178476813065753</v>
      </c>
      <c r="O98" s="18">
        <f>(Design!$N$67-N98)/M98</f>
        <v>97.80830552511749</v>
      </c>
      <c r="P98" s="18">
        <v>0</v>
      </c>
      <c r="Q98" s="18">
        <v>0</v>
      </c>
      <c r="R98" s="18">
        <f t="shared" si="86"/>
        <v>97.80830552511749</v>
      </c>
      <c r="S98" s="18">
        <f t="shared" si="87"/>
        <v>102</v>
      </c>
      <c r="T98" s="18">
        <f>Design!$N$67</f>
        <v>2.0499999999999998</v>
      </c>
      <c r="U98" s="18">
        <f t="shared" si="88"/>
        <v>112</v>
      </c>
      <c r="V98" s="18">
        <v>0</v>
      </c>
      <c r="W98" s="18">
        <f t="shared" si="89"/>
        <v>6887.9999999999991</v>
      </c>
      <c r="X98" s="19" t="str">
        <f t="shared" si="90"/>
        <v>N/A</v>
      </c>
      <c r="Y98" s="68">
        <f t="shared" si="91"/>
        <v>102</v>
      </c>
      <c r="Z98" s="18">
        <f>'Ohio Intensities'!G98</f>
        <v>1.0548369526306953</v>
      </c>
      <c r="AA98" s="18">
        <f>Design!$I$24*Z98*Design!$I$23</f>
        <v>1.8143195585247971</v>
      </c>
      <c r="AB98" s="18">
        <v>0</v>
      </c>
      <c r="AC98" s="18">
        <v>0</v>
      </c>
      <c r="AD98" s="18">
        <f>Design!$I$22</f>
        <v>10</v>
      </c>
      <c r="AE98" s="18">
        <f t="shared" si="92"/>
        <v>1.8143195585247971</v>
      </c>
      <c r="AF98" s="18">
        <f t="shared" si="93"/>
        <v>102</v>
      </c>
      <c r="AG98" s="18">
        <f t="shared" si="94"/>
        <v>1.8143195585247971</v>
      </c>
      <c r="AH98" s="18">
        <f t="shared" si="95"/>
        <v>112</v>
      </c>
      <c r="AI98" s="18">
        <v>0</v>
      </c>
      <c r="AJ98" s="18" t="str">
        <f t="shared" si="96"/>
        <v>N/A</v>
      </c>
      <c r="AK98" s="18">
        <f t="shared" si="97"/>
        <v>-0.1814319558524797</v>
      </c>
      <c r="AL98" s="18">
        <f t="shared" si="98"/>
        <v>20.320379055477726</v>
      </c>
      <c r="AM98" s="18">
        <f>(Design!$N$68-AL98)/AK98</f>
        <v>98.220729483659852</v>
      </c>
      <c r="AN98" s="18">
        <v>0</v>
      </c>
      <c r="AO98" s="18">
        <v>0</v>
      </c>
      <c r="AP98" s="18">
        <f t="shared" si="99"/>
        <v>98.220729483659852</v>
      </c>
      <c r="AQ98" s="18">
        <f t="shared" si="100"/>
        <v>102</v>
      </c>
      <c r="AR98" s="18">
        <f>Design!$N$68</f>
        <v>2.5</v>
      </c>
      <c r="AS98" s="18">
        <f t="shared" si="101"/>
        <v>112</v>
      </c>
      <c r="AT98" s="18">
        <v>0</v>
      </c>
      <c r="AU98" s="18">
        <f t="shared" si="102"/>
        <v>8400</v>
      </c>
      <c r="AV98" s="19" t="str">
        <f t="shared" si="103"/>
        <v>N/A</v>
      </c>
      <c r="AW98" s="68">
        <f t="shared" si="104"/>
        <v>102</v>
      </c>
      <c r="AX98" s="18">
        <f>'Ohio Intensities'!K98</f>
        <v>1.2273344693105921</v>
      </c>
      <c r="AY98" s="18">
        <f>Design!$I$24*AX98*Design!$I$23</f>
        <v>2.1110152872142196</v>
      </c>
      <c r="AZ98" s="18">
        <v>0</v>
      </c>
      <c r="BA98" s="18">
        <v>0</v>
      </c>
      <c r="BB98" s="18">
        <f>Design!$I$22</f>
        <v>10</v>
      </c>
      <c r="BC98" s="18">
        <f t="shared" si="105"/>
        <v>2.1110152872142196</v>
      </c>
      <c r="BD98" s="18">
        <f t="shared" si="106"/>
        <v>102</v>
      </c>
      <c r="BE98" s="18">
        <f t="shared" si="107"/>
        <v>2.1110152872142196</v>
      </c>
      <c r="BF98" s="18">
        <f t="shared" si="108"/>
        <v>112</v>
      </c>
      <c r="BG98" s="18">
        <v>0</v>
      </c>
      <c r="BH98" s="18" t="str">
        <f t="shared" si="109"/>
        <v>N/A</v>
      </c>
      <c r="BI98" s="18">
        <f t="shared" si="110"/>
        <v>-0.21110152872142196</v>
      </c>
      <c r="BJ98" s="18">
        <f t="shared" si="111"/>
        <v>23.64337121679926</v>
      </c>
      <c r="BK98" s="18">
        <f>(Design!$N$69-BJ98)/BI98</f>
        <v>98.499387203581193</v>
      </c>
      <c r="BL98" s="18">
        <v>0</v>
      </c>
      <c r="BM98" s="18">
        <v>0</v>
      </c>
      <c r="BN98" s="18">
        <f t="shared" si="112"/>
        <v>98.499387203581193</v>
      </c>
      <c r="BO98" s="18">
        <f t="shared" si="113"/>
        <v>102</v>
      </c>
      <c r="BP98" s="18">
        <f>Design!$N$69</f>
        <v>2.85</v>
      </c>
      <c r="BQ98" s="18">
        <f t="shared" si="114"/>
        <v>112</v>
      </c>
      <c r="BR98" s="18">
        <v>0</v>
      </c>
      <c r="BS98" s="18">
        <f t="shared" si="115"/>
        <v>9576.0000000000018</v>
      </c>
      <c r="BT98" s="19" t="str">
        <f t="shared" si="116"/>
        <v>N/A</v>
      </c>
      <c r="BU98" s="68">
        <f t="shared" si="117"/>
        <v>102</v>
      </c>
      <c r="BV98" s="18">
        <f>'Ohio Intensities'!O98</f>
        <v>1.4672438897160118</v>
      </c>
      <c r="BW98" s="18">
        <f>Design!$I$24*BV98*Design!$I$23</f>
        <v>2.5236594903115419</v>
      </c>
      <c r="BX98" s="18">
        <v>0</v>
      </c>
      <c r="BY98" s="18">
        <v>0</v>
      </c>
      <c r="BZ98" s="18">
        <f>Design!$I$22</f>
        <v>10</v>
      </c>
      <c r="CA98" s="18">
        <f t="shared" si="118"/>
        <v>2.5236594903115419</v>
      </c>
      <c r="CB98" s="18">
        <f t="shared" si="119"/>
        <v>102</v>
      </c>
      <c r="CC98" s="18">
        <f t="shared" si="120"/>
        <v>2.5236594903115419</v>
      </c>
      <c r="CD98" s="18">
        <f t="shared" si="121"/>
        <v>112</v>
      </c>
      <c r="CE98" s="18">
        <v>0</v>
      </c>
      <c r="CF98" s="18" t="str">
        <f t="shared" si="122"/>
        <v>N/A</v>
      </c>
      <c r="CG98" s="18">
        <f t="shared" si="123"/>
        <v>-0.25236594903115417</v>
      </c>
      <c r="CH98" s="18">
        <f t="shared" si="124"/>
        <v>28.264986291489265</v>
      </c>
      <c r="CI98" s="18">
        <f>(Design!$N$70-CH98)/CG98</f>
        <v>100.70687582480402</v>
      </c>
      <c r="CJ98" s="18">
        <v>0</v>
      </c>
      <c r="CK98" s="18">
        <v>0</v>
      </c>
      <c r="CL98" s="18">
        <f t="shared" si="125"/>
        <v>100.70687582480402</v>
      </c>
      <c r="CM98" s="18">
        <f t="shared" si="126"/>
        <v>102</v>
      </c>
      <c r="CN98" s="18">
        <f>Design!$N$70</f>
        <v>2.85</v>
      </c>
      <c r="CO98" s="18">
        <f t="shared" si="127"/>
        <v>112</v>
      </c>
      <c r="CP98" s="18">
        <v>0</v>
      </c>
      <c r="CQ98" s="18">
        <f t="shared" si="128"/>
        <v>9576</v>
      </c>
      <c r="CR98" s="19" t="str">
        <f t="shared" si="129"/>
        <v>N/A</v>
      </c>
      <c r="CS98" s="68">
        <f t="shared" si="130"/>
        <v>102</v>
      </c>
      <c r="CT98" s="18">
        <f>'Ohio Intensities'!S98</f>
        <v>1.6466586073398117</v>
      </c>
      <c r="CU98" s="18">
        <f>Design!$I$24*CT98*Design!$I$23</f>
        <v>2.8322528046244781</v>
      </c>
      <c r="CV98" s="18">
        <v>0</v>
      </c>
      <c r="CW98" s="18">
        <v>0</v>
      </c>
      <c r="CX98" s="18">
        <f>Design!$I$22</f>
        <v>10</v>
      </c>
      <c r="CY98" s="18">
        <f t="shared" si="131"/>
        <v>2.8322528046244781</v>
      </c>
      <c r="CZ98" s="18">
        <f t="shared" si="132"/>
        <v>102</v>
      </c>
      <c r="DA98" s="18">
        <f t="shared" si="133"/>
        <v>2.8322528046244781</v>
      </c>
      <c r="DB98" s="18">
        <f t="shared" si="134"/>
        <v>112</v>
      </c>
      <c r="DC98" s="18">
        <v>0</v>
      </c>
      <c r="DD98" s="18" t="str">
        <f t="shared" si="135"/>
        <v>N/A</v>
      </c>
      <c r="DE98" s="18">
        <f t="shared" si="136"/>
        <v>-0.28322528046244783</v>
      </c>
      <c r="DF98" s="18">
        <f t="shared" si="137"/>
        <v>31.721231411794157</v>
      </c>
      <c r="DG98" s="18">
        <f>(Design!$N$71-DF98)/DE98</f>
        <v>101.93733894323789</v>
      </c>
      <c r="DH98" s="18">
        <v>0</v>
      </c>
      <c r="DI98" s="18">
        <v>0</v>
      </c>
      <c r="DJ98" s="18">
        <f t="shared" si="138"/>
        <v>101.93733894323789</v>
      </c>
      <c r="DK98" s="18">
        <f t="shared" si="139"/>
        <v>102</v>
      </c>
      <c r="DL98" s="18">
        <f>Design!$N$71</f>
        <v>2.85</v>
      </c>
      <c r="DM98" s="18">
        <f t="shared" si="140"/>
        <v>112</v>
      </c>
      <c r="DN98" s="18">
        <v>0</v>
      </c>
      <c r="DO98" s="18">
        <f t="shared" si="141"/>
        <v>9576</v>
      </c>
      <c r="DP98" s="19" t="str">
        <f t="shared" si="142"/>
        <v>N/A</v>
      </c>
      <c r="DQ98" s="68">
        <f t="shared" si="143"/>
        <v>102</v>
      </c>
      <c r="DR98" s="18">
        <f>'Ohio Intensities'!W98</f>
        <v>1.8534309281069912</v>
      </c>
      <c r="DS98" s="18">
        <f>Design!$I$24*DR98*Design!$I$23</f>
        <v>3.1879011963440269</v>
      </c>
      <c r="DT98" s="18">
        <v>0</v>
      </c>
      <c r="DU98" s="18">
        <v>0</v>
      </c>
      <c r="DV98" s="18">
        <f>Design!$I$22</f>
        <v>10</v>
      </c>
      <c r="DW98" s="18">
        <f t="shared" si="144"/>
        <v>3.1879011963440269</v>
      </c>
      <c r="DX98" s="18">
        <f t="shared" si="145"/>
        <v>102</v>
      </c>
      <c r="DY98" s="18">
        <f t="shared" si="146"/>
        <v>3.1879011963440269</v>
      </c>
      <c r="DZ98" s="18">
        <f t="shared" si="147"/>
        <v>112</v>
      </c>
      <c r="EA98" s="18">
        <v>0</v>
      </c>
      <c r="EB98" s="18">
        <f t="shared" si="148"/>
        <v>19509.955321625443</v>
      </c>
      <c r="EC98" s="18">
        <f t="shared" si="149"/>
        <v>-0.31879011963440268</v>
      </c>
      <c r="ED98" s="18">
        <f t="shared" si="150"/>
        <v>35.704493399053099</v>
      </c>
      <c r="EE98" s="18">
        <f>(Design!$N$72-ED98)/EC98</f>
        <v>103.05994877360547</v>
      </c>
      <c r="EF98" s="18">
        <v>0</v>
      </c>
      <c r="EG98" s="18">
        <v>0</v>
      </c>
      <c r="EH98" s="18">
        <f t="shared" si="151"/>
        <v>103.05994877360547</v>
      </c>
      <c r="EI98" s="18">
        <f t="shared" si="152"/>
        <v>103.05994877360547</v>
      </c>
      <c r="EJ98" s="18">
        <f>Design!$N$72</f>
        <v>2.85</v>
      </c>
      <c r="EK98" s="18">
        <f t="shared" si="153"/>
        <v>112</v>
      </c>
      <c r="EL98" s="18">
        <v>0</v>
      </c>
      <c r="EM98" s="18">
        <f t="shared" si="154"/>
        <v>9576.0000000000018</v>
      </c>
      <c r="EN98" s="19">
        <f t="shared" si="155"/>
        <v>9933.9553216254408</v>
      </c>
      <c r="EO98" s="19">
        <f t="shared" si="156"/>
        <v>102</v>
      </c>
    </row>
    <row r="99" spans="1:145" x14ac:dyDescent="0.25">
      <c r="A99" s="68">
        <f t="shared" si="157"/>
        <v>103</v>
      </c>
      <c r="B99" s="18">
        <f>'Ohio Intensities'!C99</f>
        <v>0.83338430759567461</v>
      </c>
      <c r="C99" s="18">
        <f>Design!$I$24*B99*Design!$I$23</f>
        <v>1.4334210090645612</v>
      </c>
      <c r="D99" s="18">
        <v>0</v>
      </c>
      <c r="E99" s="18">
        <v>0</v>
      </c>
      <c r="F99" s="18">
        <f>Design!$I$22</f>
        <v>10</v>
      </c>
      <c r="G99" s="18">
        <f t="shared" si="79"/>
        <v>1.4334210090645612</v>
      </c>
      <c r="H99" s="18">
        <f t="shared" si="80"/>
        <v>103</v>
      </c>
      <c r="I99" s="18">
        <f t="shared" si="81"/>
        <v>1.4334210090645612</v>
      </c>
      <c r="J99" s="18">
        <f t="shared" si="82"/>
        <v>113</v>
      </c>
      <c r="K99" s="18">
        <v>0</v>
      </c>
      <c r="L99" s="18" t="str">
        <f t="shared" si="83"/>
        <v>N/A</v>
      </c>
      <c r="M99" s="18">
        <f t="shared" si="84"/>
        <v>-0.1433421009064561</v>
      </c>
      <c r="N99" s="18">
        <f t="shared" si="85"/>
        <v>16.197657402429538</v>
      </c>
      <c r="O99" s="18">
        <f>(Design!$N$67-N99)/M99</f>
        <v>98.698549225688993</v>
      </c>
      <c r="P99" s="18">
        <v>0</v>
      </c>
      <c r="Q99" s="18">
        <v>0</v>
      </c>
      <c r="R99" s="18">
        <f t="shared" si="86"/>
        <v>98.698549225688993</v>
      </c>
      <c r="S99" s="18">
        <f t="shared" si="87"/>
        <v>103</v>
      </c>
      <c r="T99" s="18">
        <f>Design!$N$67</f>
        <v>2.0499999999999998</v>
      </c>
      <c r="U99" s="18">
        <f t="shared" si="88"/>
        <v>113</v>
      </c>
      <c r="V99" s="18">
        <v>0</v>
      </c>
      <c r="W99" s="18">
        <f t="shared" si="89"/>
        <v>6949.4999999999991</v>
      </c>
      <c r="X99" s="19" t="str">
        <f t="shared" si="90"/>
        <v>N/A</v>
      </c>
      <c r="Y99" s="68">
        <f t="shared" si="91"/>
        <v>103</v>
      </c>
      <c r="Z99" s="18">
        <f>'Ohio Intensities'!G99</f>
        <v>1.0468579379357301</v>
      </c>
      <c r="AA99" s="18">
        <f>Design!$I$24*Z99*Design!$I$23</f>
        <v>1.8005956532494569</v>
      </c>
      <c r="AB99" s="18">
        <v>0</v>
      </c>
      <c r="AC99" s="18">
        <v>0</v>
      </c>
      <c r="AD99" s="18">
        <f>Design!$I$22</f>
        <v>10</v>
      </c>
      <c r="AE99" s="18">
        <f t="shared" si="92"/>
        <v>1.8005956532494569</v>
      </c>
      <c r="AF99" s="18">
        <f t="shared" si="93"/>
        <v>103</v>
      </c>
      <c r="AG99" s="18">
        <f t="shared" si="94"/>
        <v>1.8005956532494569</v>
      </c>
      <c r="AH99" s="18">
        <f t="shared" si="95"/>
        <v>113</v>
      </c>
      <c r="AI99" s="18">
        <v>0</v>
      </c>
      <c r="AJ99" s="18" t="str">
        <f t="shared" si="96"/>
        <v>N/A</v>
      </c>
      <c r="AK99" s="18">
        <f t="shared" si="97"/>
        <v>-0.18005956532494569</v>
      </c>
      <c r="AL99" s="18">
        <f t="shared" si="98"/>
        <v>20.346730881718862</v>
      </c>
      <c r="AM99" s="18">
        <f>(Design!$N$68-AL99)/AK99</f>
        <v>99.115705680570983</v>
      </c>
      <c r="AN99" s="18">
        <v>0</v>
      </c>
      <c r="AO99" s="18">
        <v>0</v>
      </c>
      <c r="AP99" s="18">
        <f t="shared" si="99"/>
        <v>99.115705680570983</v>
      </c>
      <c r="AQ99" s="18">
        <f t="shared" si="100"/>
        <v>103</v>
      </c>
      <c r="AR99" s="18">
        <f>Design!$N$68</f>
        <v>2.5</v>
      </c>
      <c r="AS99" s="18">
        <f t="shared" si="101"/>
        <v>113</v>
      </c>
      <c r="AT99" s="18">
        <v>0</v>
      </c>
      <c r="AU99" s="18">
        <f t="shared" si="102"/>
        <v>8475</v>
      </c>
      <c r="AV99" s="19" t="str">
        <f t="shared" si="103"/>
        <v>N/A</v>
      </c>
      <c r="AW99" s="68">
        <f t="shared" si="104"/>
        <v>103</v>
      </c>
      <c r="AX99" s="18">
        <f>'Ohio Intensities'!K99</f>
        <v>1.2181186202271257</v>
      </c>
      <c r="AY99" s="18">
        <f>Design!$I$24*AX99*Design!$I$23</f>
        <v>2.0951640267906577</v>
      </c>
      <c r="AZ99" s="18">
        <v>0</v>
      </c>
      <c r="BA99" s="18">
        <v>0</v>
      </c>
      <c r="BB99" s="18">
        <f>Design!$I$22</f>
        <v>10</v>
      </c>
      <c r="BC99" s="18">
        <f t="shared" si="105"/>
        <v>2.0951640267906577</v>
      </c>
      <c r="BD99" s="18">
        <f t="shared" si="106"/>
        <v>103</v>
      </c>
      <c r="BE99" s="18">
        <f t="shared" si="107"/>
        <v>2.0951640267906577</v>
      </c>
      <c r="BF99" s="18">
        <f t="shared" si="108"/>
        <v>113</v>
      </c>
      <c r="BG99" s="18">
        <v>0</v>
      </c>
      <c r="BH99" s="18" t="str">
        <f t="shared" si="109"/>
        <v>N/A</v>
      </c>
      <c r="BI99" s="18">
        <f t="shared" si="110"/>
        <v>-0.20951640267906577</v>
      </c>
      <c r="BJ99" s="18">
        <f t="shared" si="111"/>
        <v>23.675353502734431</v>
      </c>
      <c r="BK99" s="18">
        <f>(Design!$N$69-BJ99)/BI99</f>
        <v>99.397246403826472</v>
      </c>
      <c r="BL99" s="18">
        <v>0</v>
      </c>
      <c r="BM99" s="18">
        <v>0</v>
      </c>
      <c r="BN99" s="18">
        <f t="shared" si="112"/>
        <v>99.397246403826472</v>
      </c>
      <c r="BO99" s="18">
        <f t="shared" si="113"/>
        <v>103</v>
      </c>
      <c r="BP99" s="18">
        <f>Design!$N$69</f>
        <v>2.85</v>
      </c>
      <c r="BQ99" s="18">
        <f t="shared" si="114"/>
        <v>113</v>
      </c>
      <c r="BR99" s="18">
        <v>0</v>
      </c>
      <c r="BS99" s="18">
        <f t="shared" si="115"/>
        <v>9661.4999999999982</v>
      </c>
      <c r="BT99" s="19" t="str">
        <f t="shared" si="116"/>
        <v>N/A</v>
      </c>
      <c r="BU99" s="68">
        <f t="shared" si="117"/>
        <v>103</v>
      </c>
      <c r="BV99" s="18">
        <f>'Ohio Intensities'!O99</f>
        <v>1.456608197455542</v>
      </c>
      <c r="BW99" s="18">
        <f>Design!$I$24*BV99*Design!$I$23</f>
        <v>2.5053660996235338</v>
      </c>
      <c r="BX99" s="18">
        <v>0</v>
      </c>
      <c r="BY99" s="18">
        <v>0</v>
      </c>
      <c r="BZ99" s="18">
        <f>Design!$I$22</f>
        <v>10</v>
      </c>
      <c r="CA99" s="18">
        <f t="shared" si="118"/>
        <v>2.5053660996235338</v>
      </c>
      <c r="CB99" s="18">
        <f t="shared" si="119"/>
        <v>103</v>
      </c>
      <c r="CC99" s="18">
        <f t="shared" si="120"/>
        <v>2.5053660996235338</v>
      </c>
      <c r="CD99" s="18">
        <f t="shared" si="121"/>
        <v>113</v>
      </c>
      <c r="CE99" s="18">
        <v>0</v>
      </c>
      <c r="CF99" s="18" t="str">
        <f t="shared" si="122"/>
        <v>N/A</v>
      </c>
      <c r="CG99" s="18">
        <f t="shared" si="123"/>
        <v>-0.25053660996235338</v>
      </c>
      <c r="CH99" s="18">
        <f t="shared" si="124"/>
        <v>28.310636925745932</v>
      </c>
      <c r="CI99" s="18">
        <f>(Design!$N$70-CH99)/CG99</f>
        <v>101.62441700465152</v>
      </c>
      <c r="CJ99" s="18">
        <v>0</v>
      </c>
      <c r="CK99" s="18">
        <v>0</v>
      </c>
      <c r="CL99" s="18">
        <f t="shared" si="125"/>
        <v>101.62441700465152</v>
      </c>
      <c r="CM99" s="18">
        <f t="shared" si="126"/>
        <v>103</v>
      </c>
      <c r="CN99" s="18">
        <f>Design!$N$70</f>
        <v>2.85</v>
      </c>
      <c r="CO99" s="18">
        <f t="shared" si="127"/>
        <v>113</v>
      </c>
      <c r="CP99" s="18">
        <v>0</v>
      </c>
      <c r="CQ99" s="18">
        <f t="shared" si="128"/>
        <v>9661.5</v>
      </c>
      <c r="CR99" s="19" t="str">
        <f t="shared" si="129"/>
        <v>N/A</v>
      </c>
      <c r="CS99" s="68">
        <f t="shared" si="130"/>
        <v>103</v>
      </c>
      <c r="CT99" s="18">
        <f>'Ohio Intensities'!S99</f>
        <v>1.6352666508537845</v>
      </c>
      <c r="CU99" s="18">
        <f>Design!$I$24*CT99*Design!$I$23</f>
        <v>2.8126586394685114</v>
      </c>
      <c r="CV99" s="18">
        <v>0</v>
      </c>
      <c r="CW99" s="18">
        <v>0</v>
      </c>
      <c r="CX99" s="18">
        <f>Design!$I$22</f>
        <v>10</v>
      </c>
      <c r="CY99" s="18">
        <f t="shared" si="131"/>
        <v>2.8126586394685114</v>
      </c>
      <c r="CZ99" s="18">
        <f t="shared" si="132"/>
        <v>103</v>
      </c>
      <c r="DA99" s="18">
        <f t="shared" si="133"/>
        <v>2.8126586394685114</v>
      </c>
      <c r="DB99" s="18">
        <f t="shared" si="134"/>
        <v>113</v>
      </c>
      <c r="DC99" s="18">
        <v>0</v>
      </c>
      <c r="DD99" s="18" t="str">
        <f t="shared" si="135"/>
        <v>N/A</v>
      </c>
      <c r="DE99" s="18">
        <f t="shared" si="136"/>
        <v>-0.28126586394685116</v>
      </c>
      <c r="DF99" s="18">
        <f t="shared" si="137"/>
        <v>31.783042625994181</v>
      </c>
      <c r="DG99" s="18">
        <f>(Design!$N$71-DF99)/DE99</f>
        <v>102.86723820655838</v>
      </c>
      <c r="DH99" s="18">
        <v>0</v>
      </c>
      <c r="DI99" s="18">
        <v>0</v>
      </c>
      <c r="DJ99" s="18">
        <f t="shared" si="138"/>
        <v>102.86723820655838</v>
      </c>
      <c r="DK99" s="18">
        <f t="shared" si="139"/>
        <v>103</v>
      </c>
      <c r="DL99" s="18">
        <f>Design!$N$71</f>
        <v>2.85</v>
      </c>
      <c r="DM99" s="18">
        <f t="shared" si="140"/>
        <v>113</v>
      </c>
      <c r="DN99" s="18">
        <v>0</v>
      </c>
      <c r="DO99" s="18">
        <f t="shared" si="141"/>
        <v>9661.4999999999982</v>
      </c>
      <c r="DP99" s="19" t="str">
        <f t="shared" si="142"/>
        <v>N/A</v>
      </c>
      <c r="DQ99" s="68">
        <f t="shared" si="143"/>
        <v>103</v>
      </c>
      <c r="DR99" s="18">
        <f>'Ohio Intensities'!W99</f>
        <v>1.8405697142579749</v>
      </c>
      <c r="DS99" s="18">
        <f>Design!$I$24*DR99*Design!$I$23</f>
        <v>3.1657799085237186</v>
      </c>
      <c r="DT99" s="18">
        <v>0</v>
      </c>
      <c r="DU99" s="18">
        <v>0</v>
      </c>
      <c r="DV99" s="18">
        <f>Design!$I$22</f>
        <v>10</v>
      </c>
      <c r="DW99" s="18">
        <f t="shared" si="144"/>
        <v>3.1657799085237186</v>
      </c>
      <c r="DX99" s="18">
        <f t="shared" si="145"/>
        <v>103</v>
      </c>
      <c r="DY99" s="18">
        <f t="shared" si="146"/>
        <v>3.1657799085237186</v>
      </c>
      <c r="DZ99" s="18">
        <f t="shared" si="147"/>
        <v>113</v>
      </c>
      <c r="EA99" s="18">
        <v>0</v>
      </c>
      <c r="EB99" s="18">
        <f t="shared" si="148"/>
        <v>19564.519834676583</v>
      </c>
      <c r="EC99" s="18">
        <f t="shared" si="149"/>
        <v>-0.31657799085237187</v>
      </c>
      <c r="ED99" s="18">
        <f t="shared" si="150"/>
        <v>35.773312966318016</v>
      </c>
      <c r="EE99" s="18">
        <f>(Design!$N$72-ED99)/EC99</f>
        <v>103.99747903407147</v>
      </c>
      <c r="EF99" s="18">
        <v>0</v>
      </c>
      <c r="EG99" s="18">
        <v>0</v>
      </c>
      <c r="EH99" s="18">
        <f t="shared" si="151"/>
        <v>103.99747903407147</v>
      </c>
      <c r="EI99" s="18">
        <f t="shared" si="152"/>
        <v>103.99747903407147</v>
      </c>
      <c r="EJ99" s="18">
        <f>Design!$N$72</f>
        <v>2.85</v>
      </c>
      <c r="EK99" s="18">
        <f t="shared" si="153"/>
        <v>113</v>
      </c>
      <c r="EL99" s="18">
        <v>0</v>
      </c>
      <c r="EM99" s="18">
        <f t="shared" si="154"/>
        <v>9661.5</v>
      </c>
      <c r="EN99" s="19">
        <f t="shared" si="155"/>
        <v>9903.0198346765828</v>
      </c>
      <c r="EO99" s="19">
        <f t="shared" si="156"/>
        <v>103</v>
      </c>
    </row>
    <row r="100" spans="1:145" x14ac:dyDescent="0.25">
      <c r="A100" s="68">
        <f t="shared" si="157"/>
        <v>104</v>
      </c>
      <c r="B100" s="18">
        <f>'Ohio Intensities'!C100</f>
        <v>0.82704514598550438</v>
      </c>
      <c r="C100" s="18">
        <f>Design!$I$24*B100*Design!$I$23</f>
        <v>1.4225176510950683</v>
      </c>
      <c r="D100" s="18">
        <v>0</v>
      </c>
      <c r="E100" s="18">
        <v>0</v>
      </c>
      <c r="F100" s="18">
        <f>Design!$I$22</f>
        <v>10</v>
      </c>
      <c r="G100" s="18">
        <f t="shared" si="79"/>
        <v>1.4225176510950683</v>
      </c>
      <c r="H100" s="18">
        <f t="shared" si="80"/>
        <v>104</v>
      </c>
      <c r="I100" s="18">
        <f t="shared" si="81"/>
        <v>1.4225176510950683</v>
      </c>
      <c r="J100" s="18">
        <f t="shared" si="82"/>
        <v>114</v>
      </c>
      <c r="K100" s="18">
        <v>0</v>
      </c>
      <c r="L100" s="18" t="str">
        <f t="shared" si="83"/>
        <v>N/A</v>
      </c>
      <c r="M100" s="18">
        <f t="shared" si="84"/>
        <v>-0.14225176510950682</v>
      </c>
      <c r="N100" s="18">
        <f t="shared" si="85"/>
        <v>16.216701222483778</v>
      </c>
      <c r="O100" s="18">
        <f>(Design!$N$67-N100)/M100</f>
        <v>99.588931016624713</v>
      </c>
      <c r="P100" s="18">
        <v>0</v>
      </c>
      <c r="Q100" s="18">
        <v>0</v>
      </c>
      <c r="R100" s="18">
        <f t="shared" si="86"/>
        <v>99.588931016624713</v>
      </c>
      <c r="S100" s="18">
        <f t="shared" si="87"/>
        <v>104</v>
      </c>
      <c r="T100" s="18">
        <f>Design!$N$67</f>
        <v>2.0499999999999998</v>
      </c>
      <c r="U100" s="18">
        <f t="shared" si="88"/>
        <v>114</v>
      </c>
      <c r="V100" s="18">
        <v>0</v>
      </c>
      <c r="W100" s="18">
        <f t="shared" si="89"/>
        <v>7011</v>
      </c>
      <c r="X100" s="19" t="str">
        <f t="shared" si="90"/>
        <v>N/A</v>
      </c>
      <c r="Y100" s="68">
        <f t="shared" si="91"/>
        <v>104</v>
      </c>
      <c r="Z100" s="18">
        <f>'Ohio Intensities'!G100</f>
        <v>1.0390084799782031</v>
      </c>
      <c r="AA100" s="18">
        <f>Design!$I$24*Z100*Design!$I$23</f>
        <v>1.7870945855625104</v>
      </c>
      <c r="AB100" s="18">
        <v>0</v>
      </c>
      <c r="AC100" s="18">
        <v>0</v>
      </c>
      <c r="AD100" s="18">
        <f>Design!$I$22</f>
        <v>10</v>
      </c>
      <c r="AE100" s="18">
        <f t="shared" si="92"/>
        <v>1.7870945855625104</v>
      </c>
      <c r="AF100" s="18">
        <f t="shared" si="93"/>
        <v>104</v>
      </c>
      <c r="AG100" s="18">
        <f t="shared" si="94"/>
        <v>1.7870945855625104</v>
      </c>
      <c r="AH100" s="18">
        <f t="shared" si="95"/>
        <v>114</v>
      </c>
      <c r="AI100" s="18">
        <v>0</v>
      </c>
      <c r="AJ100" s="18" t="str">
        <f t="shared" si="96"/>
        <v>N/A</v>
      </c>
      <c r="AK100" s="18">
        <f t="shared" si="97"/>
        <v>-0.17870945855625103</v>
      </c>
      <c r="AL100" s="18">
        <f t="shared" si="98"/>
        <v>20.372878275412617</v>
      </c>
      <c r="AM100" s="18">
        <f>(Design!$N$68-AL100)/AK100</f>
        <v>100.01081319255917</v>
      </c>
      <c r="AN100" s="18">
        <v>0</v>
      </c>
      <c r="AO100" s="18">
        <v>0</v>
      </c>
      <c r="AP100" s="18">
        <f t="shared" si="99"/>
        <v>100.01081319255917</v>
      </c>
      <c r="AQ100" s="18">
        <f t="shared" si="100"/>
        <v>104</v>
      </c>
      <c r="AR100" s="18">
        <f>Design!$N$68</f>
        <v>2.5</v>
      </c>
      <c r="AS100" s="18">
        <f t="shared" si="101"/>
        <v>114</v>
      </c>
      <c r="AT100" s="18">
        <v>0</v>
      </c>
      <c r="AU100" s="18">
        <f t="shared" si="102"/>
        <v>8550</v>
      </c>
      <c r="AV100" s="19" t="str">
        <f t="shared" si="103"/>
        <v>N/A</v>
      </c>
      <c r="AW100" s="68">
        <f t="shared" si="104"/>
        <v>104</v>
      </c>
      <c r="AX100" s="18">
        <f>'Ohio Intensities'!K100</f>
        <v>1.2090508686748433</v>
      </c>
      <c r="AY100" s="18">
        <f>Design!$I$24*AX100*Design!$I$23</f>
        <v>2.0795674941207318</v>
      </c>
      <c r="AZ100" s="18">
        <v>0</v>
      </c>
      <c r="BA100" s="18">
        <v>0</v>
      </c>
      <c r="BB100" s="18">
        <f>Design!$I$22</f>
        <v>10</v>
      </c>
      <c r="BC100" s="18">
        <f t="shared" si="105"/>
        <v>2.0795674941207318</v>
      </c>
      <c r="BD100" s="18">
        <f t="shared" si="106"/>
        <v>104</v>
      </c>
      <c r="BE100" s="18">
        <f t="shared" si="107"/>
        <v>2.0795674941207318</v>
      </c>
      <c r="BF100" s="18">
        <f t="shared" si="108"/>
        <v>114</v>
      </c>
      <c r="BG100" s="18">
        <v>0</v>
      </c>
      <c r="BH100" s="18" t="str">
        <f t="shared" si="109"/>
        <v>N/A</v>
      </c>
      <c r="BI100" s="18">
        <f t="shared" si="110"/>
        <v>-0.20795674941207318</v>
      </c>
      <c r="BJ100" s="18">
        <f t="shared" si="111"/>
        <v>23.70706943297634</v>
      </c>
      <c r="BK100" s="18">
        <f>(Design!$N$69-BJ100)/BI100</f>
        <v>100.29522721403654</v>
      </c>
      <c r="BL100" s="18">
        <v>0</v>
      </c>
      <c r="BM100" s="18">
        <v>0</v>
      </c>
      <c r="BN100" s="18">
        <f t="shared" si="112"/>
        <v>100.29522721403654</v>
      </c>
      <c r="BO100" s="18">
        <f t="shared" si="113"/>
        <v>104</v>
      </c>
      <c r="BP100" s="18">
        <f>Design!$N$69</f>
        <v>2.85</v>
      </c>
      <c r="BQ100" s="18">
        <f t="shared" si="114"/>
        <v>114</v>
      </c>
      <c r="BR100" s="18">
        <v>0</v>
      </c>
      <c r="BS100" s="18">
        <f t="shared" si="115"/>
        <v>9747.0000000000018</v>
      </c>
      <c r="BT100" s="19" t="str">
        <f t="shared" si="116"/>
        <v>N/A</v>
      </c>
      <c r="BU100" s="68">
        <f t="shared" si="117"/>
        <v>104</v>
      </c>
      <c r="BV100" s="18">
        <f>'Ohio Intensities'!O100</f>
        <v>1.4461406890306274</v>
      </c>
      <c r="BW100" s="18">
        <f>Design!$I$24*BV100*Design!$I$23</f>
        <v>2.4873619851326807</v>
      </c>
      <c r="BX100" s="18">
        <v>0</v>
      </c>
      <c r="BY100" s="18">
        <v>0</v>
      </c>
      <c r="BZ100" s="18">
        <f>Design!$I$22</f>
        <v>10</v>
      </c>
      <c r="CA100" s="18">
        <f t="shared" si="118"/>
        <v>2.4873619851326807</v>
      </c>
      <c r="CB100" s="18">
        <f t="shared" si="119"/>
        <v>104</v>
      </c>
      <c r="CC100" s="18">
        <f t="shared" si="120"/>
        <v>2.4873619851326807</v>
      </c>
      <c r="CD100" s="18">
        <f t="shared" si="121"/>
        <v>114</v>
      </c>
      <c r="CE100" s="18">
        <v>0</v>
      </c>
      <c r="CF100" s="18" t="str">
        <f t="shared" si="122"/>
        <v>N/A</v>
      </c>
      <c r="CG100" s="18">
        <f t="shared" si="123"/>
        <v>-0.24873619851326806</v>
      </c>
      <c r="CH100" s="18">
        <f t="shared" si="124"/>
        <v>28.355926630512556</v>
      </c>
      <c r="CI100" s="18">
        <f>(Design!$N$70-CH100)/CG100</f>
        <v>102.54207784377641</v>
      </c>
      <c r="CJ100" s="18">
        <v>0</v>
      </c>
      <c r="CK100" s="18">
        <v>0</v>
      </c>
      <c r="CL100" s="18">
        <f t="shared" si="125"/>
        <v>102.54207784377641</v>
      </c>
      <c r="CM100" s="18">
        <f t="shared" si="126"/>
        <v>104</v>
      </c>
      <c r="CN100" s="18">
        <f>Design!$N$70</f>
        <v>2.85</v>
      </c>
      <c r="CO100" s="18">
        <f t="shared" si="127"/>
        <v>114</v>
      </c>
      <c r="CP100" s="18">
        <v>0</v>
      </c>
      <c r="CQ100" s="18">
        <f t="shared" si="128"/>
        <v>9747</v>
      </c>
      <c r="CR100" s="19" t="str">
        <f t="shared" si="129"/>
        <v>N/A</v>
      </c>
      <c r="CS100" s="68">
        <f t="shared" si="130"/>
        <v>104</v>
      </c>
      <c r="CT100" s="18">
        <f>'Ohio Intensities'!S100</f>
        <v>1.6240528405214483</v>
      </c>
      <c r="CU100" s="18">
        <f>Design!$I$24*CT100*Design!$I$23</f>
        <v>2.7933708856968926</v>
      </c>
      <c r="CV100" s="18">
        <v>0</v>
      </c>
      <c r="CW100" s="18">
        <v>0</v>
      </c>
      <c r="CX100" s="18">
        <f>Design!$I$22</f>
        <v>10</v>
      </c>
      <c r="CY100" s="18">
        <f t="shared" si="131"/>
        <v>2.7933708856968926</v>
      </c>
      <c r="CZ100" s="18">
        <f t="shared" si="132"/>
        <v>104</v>
      </c>
      <c r="DA100" s="18">
        <f t="shared" si="133"/>
        <v>2.7933708856968926</v>
      </c>
      <c r="DB100" s="18">
        <f t="shared" si="134"/>
        <v>114</v>
      </c>
      <c r="DC100" s="18">
        <v>0</v>
      </c>
      <c r="DD100" s="18" t="str">
        <f t="shared" si="135"/>
        <v>N/A</v>
      </c>
      <c r="DE100" s="18">
        <f t="shared" si="136"/>
        <v>-0.27933708856968925</v>
      </c>
      <c r="DF100" s="18">
        <f t="shared" si="137"/>
        <v>31.844428096944572</v>
      </c>
      <c r="DG100" s="18">
        <f>(Design!$N$71-DF100)/DE100</f>
        <v>103.79727319922652</v>
      </c>
      <c r="DH100" s="18">
        <v>0</v>
      </c>
      <c r="DI100" s="18">
        <v>0</v>
      </c>
      <c r="DJ100" s="18">
        <f t="shared" si="138"/>
        <v>103.79727319922652</v>
      </c>
      <c r="DK100" s="18">
        <f t="shared" si="139"/>
        <v>104</v>
      </c>
      <c r="DL100" s="18">
        <f>Design!$N$71</f>
        <v>2.85</v>
      </c>
      <c r="DM100" s="18">
        <f t="shared" si="140"/>
        <v>114</v>
      </c>
      <c r="DN100" s="18">
        <v>0</v>
      </c>
      <c r="DO100" s="18">
        <f t="shared" si="141"/>
        <v>9747</v>
      </c>
      <c r="DP100" s="19" t="str">
        <f t="shared" si="142"/>
        <v>N/A</v>
      </c>
      <c r="DQ100" s="68">
        <f t="shared" si="143"/>
        <v>104</v>
      </c>
      <c r="DR100" s="18">
        <f>'Ohio Intensities'!W100</f>
        <v>1.8279067661774968</v>
      </c>
      <c r="DS100" s="18">
        <f>Design!$I$24*DR100*Design!$I$23</f>
        <v>3.1439996378252966</v>
      </c>
      <c r="DT100" s="18">
        <v>0</v>
      </c>
      <c r="DU100" s="18">
        <v>0</v>
      </c>
      <c r="DV100" s="18">
        <f>Design!$I$22</f>
        <v>10</v>
      </c>
      <c r="DW100" s="18">
        <f t="shared" si="144"/>
        <v>3.1439996378252966</v>
      </c>
      <c r="DX100" s="18">
        <f t="shared" si="145"/>
        <v>104</v>
      </c>
      <c r="DY100" s="18">
        <f t="shared" si="146"/>
        <v>3.1439996378252966</v>
      </c>
      <c r="DZ100" s="18">
        <f t="shared" si="147"/>
        <v>114</v>
      </c>
      <c r="EA100" s="18">
        <v>0</v>
      </c>
      <c r="EB100" s="18">
        <f t="shared" si="148"/>
        <v>19618.557740029853</v>
      </c>
      <c r="EC100" s="18">
        <f t="shared" si="149"/>
        <v>-0.31439996378252966</v>
      </c>
      <c r="ED100" s="18">
        <f t="shared" si="150"/>
        <v>35.841595871208376</v>
      </c>
      <c r="EE100" s="18">
        <f>(Design!$N$72-ED100)/EC100</f>
        <v>104.9351134595825</v>
      </c>
      <c r="EF100" s="18">
        <v>0</v>
      </c>
      <c r="EG100" s="18">
        <v>0</v>
      </c>
      <c r="EH100" s="18">
        <f t="shared" si="151"/>
        <v>104.9351134595825</v>
      </c>
      <c r="EI100" s="18">
        <f t="shared" si="152"/>
        <v>104.9351134595825</v>
      </c>
      <c r="EJ100" s="18">
        <f>Design!$N$72</f>
        <v>2.85</v>
      </c>
      <c r="EK100" s="18">
        <f t="shared" si="153"/>
        <v>114</v>
      </c>
      <c r="EL100" s="18">
        <v>0</v>
      </c>
      <c r="EM100" s="18">
        <f t="shared" si="154"/>
        <v>9747.0000000000018</v>
      </c>
      <c r="EN100" s="19">
        <f t="shared" si="155"/>
        <v>9871.5577400298516</v>
      </c>
      <c r="EO100" s="19">
        <f t="shared" si="156"/>
        <v>104</v>
      </c>
    </row>
    <row r="101" spans="1:145" x14ac:dyDescent="0.25">
      <c r="A101" s="68">
        <f t="shared" si="157"/>
        <v>105</v>
      </c>
      <c r="B101" s="18">
        <f>'Ohio Intensities'!C101</f>
        <v>0.82080942143232583</v>
      </c>
      <c r="C101" s="18">
        <f>Design!$I$24*B101*Design!$I$23</f>
        <v>1.4117922048636014</v>
      </c>
      <c r="D101" s="18">
        <v>0</v>
      </c>
      <c r="E101" s="18">
        <v>0</v>
      </c>
      <c r="F101" s="18">
        <f>Design!$I$22</f>
        <v>10</v>
      </c>
      <c r="G101" s="18">
        <f t="shared" si="79"/>
        <v>1.4117922048636014</v>
      </c>
      <c r="H101" s="18">
        <f t="shared" si="80"/>
        <v>105</v>
      </c>
      <c r="I101" s="18">
        <f t="shared" si="81"/>
        <v>1.4117922048636014</v>
      </c>
      <c r="J101" s="18">
        <f t="shared" si="82"/>
        <v>115</v>
      </c>
      <c r="K101" s="18">
        <v>0</v>
      </c>
      <c r="L101" s="18" t="str">
        <f t="shared" si="83"/>
        <v>N/A</v>
      </c>
      <c r="M101" s="18">
        <f t="shared" si="84"/>
        <v>-0.14117922048636014</v>
      </c>
      <c r="N101" s="18">
        <f t="shared" si="85"/>
        <v>16.235610355931417</v>
      </c>
      <c r="O101" s="18">
        <f>(Design!$N$67-N101)/M101</f>
        <v>100.4794495044116</v>
      </c>
      <c r="P101" s="18">
        <v>0</v>
      </c>
      <c r="Q101" s="18">
        <v>0</v>
      </c>
      <c r="R101" s="18">
        <f t="shared" si="86"/>
        <v>100.4794495044116</v>
      </c>
      <c r="S101" s="18">
        <f t="shared" si="87"/>
        <v>105</v>
      </c>
      <c r="T101" s="18">
        <f>Design!$N$67</f>
        <v>2.0499999999999998</v>
      </c>
      <c r="U101" s="18">
        <f t="shared" si="88"/>
        <v>115</v>
      </c>
      <c r="V101" s="18">
        <v>0</v>
      </c>
      <c r="W101" s="18">
        <f t="shared" si="89"/>
        <v>7072.5</v>
      </c>
      <c r="X101" s="19" t="str">
        <f t="shared" si="90"/>
        <v>N/A</v>
      </c>
      <c r="Y101" s="68">
        <f t="shared" si="91"/>
        <v>105</v>
      </c>
      <c r="Z101" s="18">
        <f>'Ohio Intensities'!G101</f>
        <v>1.0312853709469039</v>
      </c>
      <c r="AA101" s="18">
        <f>Design!$I$24*Z101*Design!$I$23</f>
        <v>1.7738108380286757</v>
      </c>
      <c r="AB101" s="18">
        <v>0</v>
      </c>
      <c r="AC101" s="18">
        <v>0</v>
      </c>
      <c r="AD101" s="18">
        <f>Design!$I$22</f>
        <v>10</v>
      </c>
      <c r="AE101" s="18">
        <f t="shared" si="92"/>
        <v>1.7738108380286757</v>
      </c>
      <c r="AF101" s="18">
        <f t="shared" si="93"/>
        <v>105</v>
      </c>
      <c r="AG101" s="18">
        <f t="shared" si="94"/>
        <v>1.7738108380286757</v>
      </c>
      <c r="AH101" s="18">
        <f t="shared" si="95"/>
        <v>115</v>
      </c>
      <c r="AI101" s="18">
        <v>0</v>
      </c>
      <c r="AJ101" s="18" t="str">
        <f t="shared" si="96"/>
        <v>N/A</v>
      </c>
      <c r="AK101" s="18">
        <f t="shared" si="97"/>
        <v>-0.17738108380286757</v>
      </c>
      <c r="AL101" s="18">
        <f t="shared" si="98"/>
        <v>20.398824637329771</v>
      </c>
      <c r="AM101" s="18">
        <f>(Design!$N$68-AL101)/AK101</f>
        <v>100.90605071069261</v>
      </c>
      <c r="AN101" s="18">
        <v>0</v>
      </c>
      <c r="AO101" s="18">
        <v>0</v>
      </c>
      <c r="AP101" s="18">
        <f t="shared" si="99"/>
        <v>100.90605071069261</v>
      </c>
      <c r="AQ101" s="18">
        <f t="shared" si="100"/>
        <v>105</v>
      </c>
      <c r="AR101" s="18">
        <f>Design!$N$68</f>
        <v>2.5</v>
      </c>
      <c r="AS101" s="18">
        <f t="shared" si="101"/>
        <v>115</v>
      </c>
      <c r="AT101" s="18">
        <v>0</v>
      </c>
      <c r="AU101" s="18">
        <f t="shared" si="102"/>
        <v>8625</v>
      </c>
      <c r="AV101" s="19" t="str">
        <f t="shared" si="103"/>
        <v>N/A</v>
      </c>
      <c r="AW101" s="68">
        <f t="shared" si="104"/>
        <v>105</v>
      </c>
      <c r="AX101" s="18">
        <f>'Ohio Intensities'!K101</f>
        <v>1.2001275885596969</v>
      </c>
      <c r="AY101" s="18">
        <f>Design!$I$24*AX101*Design!$I$23</f>
        <v>2.0642194523226802</v>
      </c>
      <c r="AZ101" s="18">
        <v>0</v>
      </c>
      <c r="BA101" s="18">
        <v>0</v>
      </c>
      <c r="BB101" s="18">
        <f>Design!$I$22</f>
        <v>10</v>
      </c>
      <c r="BC101" s="18">
        <f t="shared" si="105"/>
        <v>2.0642194523226802</v>
      </c>
      <c r="BD101" s="18">
        <f t="shared" si="106"/>
        <v>105</v>
      </c>
      <c r="BE101" s="18">
        <f t="shared" si="107"/>
        <v>2.0642194523226802</v>
      </c>
      <c r="BF101" s="18">
        <f t="shared" si="108"/>
        <v>115</v>
      </c>
      <c r="BG101" s="18">
        <v>0</v>
      </c>
      <c r="BH101" s="18" t="str">
        <f t="shared" si="109"/>
        <v>N/A</v>
      </c>
      <c r="BI101" s="18">
        <f t="shared" si="110"/>
        <v>-0.20642194523226803</v>
      </c>
      <c r="BJ101" s="18">
        <f t="shared" si="111"/>
        <v>23.738523701710825</v>
      </c>
      <c r="BK101" s="18">
        <f>(Design!$N$69-BJ101)/BI101</f>
        <v>101.19332844289811</v>
      </c>
      <c r="BL101" s="18">
        <v>0</v>
      </c>
      <c r="BM101" s="18">
        <v>0</v>
      </c>
      <c r="BN101" s="18">
        <f t="shared" si="112"/>
        <v>101.19332844289811</v>
      </c>
      <c r="BO101" s="18">
        <f t="shared" si="113"/>
        <v>105</v>
      </c>
      <c r="BP101" s="18">
        <f>Design!$N$69</f>
        <v>2.85</v>
      </c>
      <c r="BQ101" s="18">
        <f t="shared" si="114"/>
        <v>115</v>
      </c>
      <c r="BR101" s="18">
        <v>0</v>
      </c>
      <c r="BS101" s="18">
        <f t="shared" si="115"/>
        <v>9832.5</v>
      </c>
      <c r="BT101" s="19" t="str">
        <f t="shared" si="116"/>
        <v>N/A</v>
      </c>
      <c r="BU101" s="68">
        <f t="shared" si="117"/>
        <v>105</v>
      </c>
      <c r="BV101" s="18">
        <f>'Ohio Intensities'!O101</f>
        <v>1.4358372891679871</v>
      </c>
      <c r="BW101" s="18">
        <f>Design!$I$24*BV101*Design!$I$23</f>
        <v>2.4696401373689394</v>
      </c>
      <c r="BX101" s="18">
        <v>0</v>
      </c>
      <c r="BY101" s="18">
        <v>0</v>
      </c>
      <c r="BZ101" s="18">
        <f>Design!$I$22</f>
        <v>10</v>
      </c>
      <c r="CA101" s="18">
        <f t="shared" si="118"/>
        <v>2.4696401373689394</v>
      </c>
      <c r="CB101" s="18">
        <f t="shared" si="119"/>
        <v>105</v>
      </c>
      <c r="CC101" s="18">
        <f t="shared" si="120"/>
        <v>2.4696401373689394</v>
      </c>
      <c r="CD101" s="18">
        <f t="shared" si="121"/>
        <v>115</v>
      </c>
      <c r="CE101" s="18">
        <v>0</v>
      </c>
      <c r="CF101" s="18" t="str">
        <f t="shared" si="122"/>
        <v>N/A</v>
      </c>
      <c r="CG101" s="18">
        <f t="shared" si="123"/>
        <v>-0.24696401373689394</v>
      </c>
      <c r="CH101" s="18">
        <f t="shared" si="124"/>
        <v>28.400861579742802</v>
      </c>
      <c r="CI101" s="18">
        <f>(Design!$N$70-CH101)/CG101</f>
        <v>103.45985713920132</v>
      </c>
      <c r="CJ101" s="18">
        <v>0</v>
      </c>
      <c r="CK101" s="18">
        <v>0</v>
      </c>
      <c r="CL101" s="18">
        <f t="shared" si="125"/>
        <v>103.45985713920132</v>
      </c>
      <c r="CM101" s="18">
        <f t="shared" si="126"/>
        <v>105</v>
      </c>
      <c r="CN101" s="18">
        <f>Design!$N$70</f>
        <v>2.85</v>
      </c>
      <c r="CO101" s="18">
        <f t="shared" si="127"/>
        <v>115</v>
      </c>
      <c r="CP101" s="18">
        <v>0</v>
      </c>
      <c r="CQ101" s="18">
        <f t="shared" si="128"/>
        <v>9832.5</v>
      </c>
      <c r="CR101" s="19" t="str">
        <f t="shared" si="129"/>
        <v>N/A</v>
      </c>
      <c r="CS101" s="68">
        <f t="shared" si="130"/>
        <v>105</v>
      </c>
      <c r="CT101" s="18">
        <f>'Ohio Intensities'!S101</f>
        <v>1.6130128641753456</v>
      </c>
      <c r="CU101" s="18">
        <f>Design!$I$24*CT101*Design!$I$23</f>
        <v>2.7743821263815964</v>
      </c>
      <c r="CV101" s="18">
        <v>0</v>
      </c>
      <c r="CW101" s="18">
        <v>0</v>
      </c>
      <c r="CX101" s="18">
        <f>Design!$I$22</f>
        <v>10</v>
      </c>
      <c r="CY101" s="18">
        <f t="shared" si="131"/>
        <v>2.7743821263815964</v>
      </c>
      <c r="CZ101" s="18">
        <f t="shared" si="132"/>
        <v>105</v>
      </c>
      <c r="DA101" s="18">
        <f t="shared" si="133"/>
        <v>2.7743821263815964</v>
      </c>
      <c r="DB101" s="18">
        <f t="shared" si="134"/>
        <v>115</v>
      </c>
      <c r="DC101" s="18">
        <v>0</v>
      </c>
      <c r="DD101" s="18" t="str">
        <f t="shared" si="135"/>
        <v>N/A</v>
      </c>
      <c r="DE101" s="18">
        <f t="shared" si="136"/>
        <v>-0.27743821263815965</v>
      </c>
      <c r="DF101" s="18">
        <f t="shared" si="137"/>
        <v>31.905394453388361</v>
      </c>
      <c r="DG101" s="18">
        <f>(Design!$N$71-DF101)/DE101</f>
        <v>104.72744247124665</v>
      </c>
      <c r="DH101" s="18">
        <v>0</v>
      </c>
      <c r="DI101" s="18">
        <v>0</v>
      </c>
      <c r="DJ101" s="18">
        <f t="shared" si="138"/>
        <v>104.72744247124665</v>
      </c>
      <c r="DK101" s="18">
        <f t="shared" si="139"/>
        <v>105</v>
      </c>
      <c r="DL101" s="18">
        <f>Design!$N$71</f>
        <v>2.85</v>
      </c>
      <c r="DM101" s="18">
        <f t="shared" si="140"/>
        <v>115</v>
      </c>
      <c r="DN101" s="18">
        <v>0</v>
      </c>
      <c r="DO101" s="18">
        <f t="shared" si="141"/>
        <v>9832.5</v>
      </c>
      <c r="DP101" s="19" t="str">
        <f t="shared" si="142"/>
        <v>N/A</v>
      </c>
      <c r="DQ101" s="68">
        <f t="shared" si="143"/>
        <v>105</v>
      </c>
      <c r="DR101" s="18">
        <f>'Ohio Intensities'!W101</f>
        <v>1.8154373752569863</v>
      </c>
      <c r="DS101" s="18">
        <f>Design!$I$24*DR101*Design!$I$23</f>
        <v>3.1225522854420187</v>
      </c>
      <c r="DT101" s="18">
        <v>0</v>
      </c>
      <c r="DU101" s="18">
        <v>0</v>
      </c>
      <c r="DV101" s="18">
        <f>Design!$I$22</f>
        <v>10</v>
      </c>
      <c r="DW101" s="18">
        <f t="shared" si="144"/>
        <v>3.1225522854420187</v>
      </c>
      <c r="DX101" s="18">
        <f t="shared" si="145"/>
        <v>105</v>
      </c>
      <c r="DY101" s="18">
        <f t="shared" si="146"/>
        <v>3.1225522854420187</v>
      </c>
      <c r="DZ101" s="18">
        <f t="shared" si="147"/>
        <v>115</v>
      </c>
      <c r="EA101" s="18">
        <v>0</v>
      </c>
      <c r="EB101" s="18">
        <f t="shared" si="148"/>
        <v>19672.079398284721</v>
      </c>
      <c r="EC101" s="18">
        <f t="shared" si="149"/>
        <v>-0.31225522854420185</v>
      </c>
      <c r="ED101" s="18">
        <f t="shared" si="150"/>
        <v>35.909351282583216</v>
      </c>
      <c r="EE101" s="18">
        <f>(Design!$N$72-ED101)/EC101</f>
        <v>105.8728509902387</v>
      </c>
      <c r="EF101" s="18">
        <v>0</v>
      </c>
      <c r="EG101" s="18">
        <v>0</v>
      </c>
      <c r="EH101" s="18">
        <f t="shared" si="151"/>
        <v>105.8728509902387</v>
      </c>
      <c r="EI101" s="18">
        <f t="shared" si="152"/>
        <v>105.8728509902387</v>
      </c>
      <c r="EJ101" s="18">
        <f>Design!$N$72</f>
        <v>2.85</v>
      </c>
      <c r="EK101" s="18">
        <f t="shared" si="153"/>
        <v>115</v>
      </c>
      <c r="EL101" s="18">
        <v>0</v>
      </c>
      <c r="EM101" s="18">
        <f t="shared" si="154"/>
        <v>9832.5</v>
      </c>
      <c r="EN101" s="19">
        <f t="shared" si="155"/>
        <v>9839.5793982847208</v>
      </c>
      <c r="EO101" s="19">
        <f t="shared" si="156"/>
        <v>105</v>
      </c>
    </row>
    <row r="102" spans="1:145" x14ac:dyDescent="0.25">
      <c r="A102" s="68">
        <f t="shared" si="157"/>
        <v>106</v>
      </c>
      <c r="B102" s="18">
        <f>'Ohio Intensities'!C102</f>
        <v>0.81467456081458067</v>
      </c>
      <c r="C102" s="18">
        <f>Design!$I$24*B102*Design!$I$23</f>
        <v>1.4012402446010797</v>
      </c>
      <c r="D102" s="18">
        <v>0</v>
      </c>
      <c r="E102" s="18">
        <v>0</v>
      </c>
      <c r="F102" s="18">
        <f>Design!$I$22</f>
        <v>10</v>
      </c>
      <c r="G102" s="18">
        <f t="shared" si="79"/>
        <v>1.4012402446010797</v>
      </c>
      <c r="H102" s="18">
        <f t="shared" si="80"/>
        <v>106</v>
      </c>
      <c r="I102" s="18">
        <f t="shared" si="81"/>
        <v>1.4012402446010797</v>
      </c>
      <c r="J102" s="18">
        <f t="shared" si="82"/>
        <v>116</v>
      </c>
      <c r="K102" s="18">
        <v>0</v>
      </c>
      <c r="L102" s="18" t="str">
        <f t="shared" si="83"/>
        <v>N/A</v>
      </c>
      <c r="M102" s="18">
        <f t="shared" si="84"/>
        <v>-0.14012402446010797</v>
      </c>
      <c r="N102" s="18">
        <f t="shared" si="85"/>
        <v>16.254386837372525</v>
      </c>
      <c r="O102" s="18">
        <f>(Design!$N$67-N102)/M102</f>
        <v>101.3701033216926</v>
      </c>
      <c r="P102" s="18">
        <v>0</v>
      </c>
      <c r="Q102" s="18">
        <v>0</v>
      </c>
      <c r="R102" s="18">
        <f t="shared" si="86"/>
        <v>101.3701033216926</v>
      </c>
      <c r="S102" s="18">
        <f t="shared" si="87"/>
        <v>106</v>
      </c>
      <c r="T102" s="18">
        <f>Design!$N$67</f>
        <v>2.0499999999999998</v>
      </c>
      <c r="U102" s="18">
        <f t="shared" si="88"/>
        <v>116</v>
      </c>
      <c r="V102" s="18">
        <v>0</v>
      </c>
      <c r="W102" s="18">
        <f t="shared" si="89"/>
        <v>7133.9999999999991</v>
      </c>
      <c r="X102" s="19" t="str">
        <f t="shared" si="90"/>
        <v>N/A</v>
      </c>
      <c r="Y102" s="68">
        <f t="shared" si="91"/>
        <v>106</v>
      </c>
      <c r="Z102" s="18">
        <f>'Ohio Intensities'!G102</f>
        <v>1.0236855093253487</v>
      </c>
      <c r="AA102" s="18">
        <f>Design!$I$24*Z102*Design!$I$23</f>
        <v>1.7607390760396009</v>
      </c>
      <c r="AB102" s="18">
        <v>0</v>
      </c>
      <c r="AC102" s="18">
        <v>0</v>
      </c>
      <c r="AD102" s="18">
        <f>Design!$I$22</f>
        <v>10</v>
      </c>
      <c r="AE102" s="18">
        <f t="shared" si="92"/>
        <v>1.7607390760396009</v>
      </c>
      <c r="AF102" s="18">
        <f t="shared" si="93"/>
        <v>106</v>
      </c>
      <c r="AG102" s="18">
        <f t="shared" si="94"/>
        <v>1.7607390760396009</v>
      </c>
      <c r="AH102" s="18">
        <f t="shared" si="95"/>
        <v>116</v>
      </c>
      <c r="AI102" s="18">
        <v>0</v>
      </c>
      <c r="AJ102" s="18" t="str">
        <f t="shared" si="96"/>
        <v>N/A</v>
      </c>
      <c r="AK102" s="18">
        <f t="shared" si="97"/>
        <v>-0.17607390760396008</v>
      </c>
      <c r="AL102" s="18">
        <f t="shared" si="98"/>
        <v>20.42457328205937</v>
      </c>
      <c r="AM102" s="18">
        <f>(Design!$N$68-AL102)/AK102</f>
        <v>101.80141695030018</v>
      </c>
      <c r="AN102" s="18">
        <v>0</v>
      </c>
      <c r="AO102" s="18">
        <v>0</v>
      </c>
      <c r="AP102" s="18">
        <f t="shared" si="99"/>
        <v>101.80141695030018</v>
      </c>
      <c r="AQ102" s="18">
        <f t="shared" si="100"/>
        <v>106</v>
      </c>
      <c r="AR102" s="18">
        <f>Design!$N$68</f>
        <v>2.5</v>
      </c>
      <c r="AS102" s="18">
        <f t="shared" si="101"/>
        <v>116</v>
      </c>
      <c r="AT102" s="18">
        <v>0</v>
      </c>
      <c r="AU102" s="18">
        <f t="shared" si="102"/>
        <v>8700</v>
      </c>
      <c r="AV102" s="19" t="str">
        <f t="shared" si="103"/>
        <v>N/A</v>
      </c>
      <c r="AW102" s="68">
        <f t="shared" si="104"/>
        <v>106</v>
      </c>
      <c r="AX102" s="18">
        <f>'Ohio Intensities'!K102</f>
        <v>1.1913452725655536</v>
      </c>
      <c r="AY102" s="18">
        <f>Design!$I$24*AX102*Design!$I$23</f>
        <v>2.0491138688127535</v>
      </c>
      <c r="AZ102" s="18">
        <v>0</v>
      </c>
      <c r="BA102" s="18">
        <v>0</v>
      </c>
      <c r="BB102" s="18">
        <f>Design!$I$22</f>
        <v>10</v>
      </c>
      <c r="BC102" s="18">
        <f t="shared" si="105"/>
        <v>2.0491138688127535</v>
      </c>
      <c r="BD102" s="18">
        <f t="shared" si="106"/>
        <v>106</v>
      </c>
      <c r="BE102" s="18">
        <f t="shared" si="107"/>
        <v>2.0491138688127535</v>
      </c>
      <c r="BF102" s="18">
        <f t="shared" si="108"/>
        <v>116</v>
      </c>
      <c r="BG102" s="18">
        <v>0</v>
      </c>
      <c r="BH102" s="18" t="str">
        <f t="shared" si="109"/>
        <v>N/A</v>
      </c>
      <c r="BI102" s="18">
        <f t="shared" si="110"/>
        <v>-0.20491138688127536</v>
      </c>
      <c r="BJ102" s="18">
        <f t="shared" si="111"/>
        <v>23.769720878227943</v>
      </c>
      <c r="BK102" s="18">
        <f>(Design!$N$69-BJ102)/BI102</f>
        <v>102.09154892084511</v>
      </c>
      <c r="BL102" s="18">
        <v>0</v>
      </c>
      <c r="BM102" s="18">
        <v>0</v>
      </c>
      <c r="BN102" s="18">
        <f t="shared" si="112"/>
        <v>102.09154892084511</v>
      </c>
      <c r="BO102" s="18">
        <f t="shared" si="113"/>
        <v>106</v>
      </c>
      <c r="BP102" s="18">
        <f>Design!$N$69</f>
        <v>2.85</v>
      </c>
      <c r="BQ102" s="18">
        <f t="shared" si="114"/>
        <v>116</v>
      </c>
      <c r="BR102" s="18">
        <v>0</v>
      </c>
      <c r="BS102" s="18">
        <f t="shared" si="115"/>
        <v>9918</v>
      </c>
      <c r="BT102" s="19" t="str">
        <f t="shared" si="116"/>
        <v>N/A</v>
      </c>
      <c r="BU102" s="68">
        <f t="shared" si="117"/>
        <v>106</v>
      </c>
      <c r="BV102" s="18">
        <f>'Ohio Intensities'!O102</f>
        <v>1.4256940550660429</v>
      </c>
      <c r="BW102" s="18">
        <f>Design!$I$24*BV102*Design!$I$23</f>
        <v>2.4521937747135953</v>
      </c>
      <c r="BX102" s="18">
        <v>0</v>
      </c>
      <c r="BY102" s="18">
        <v>0</v>
      </c>
      <c r="BZ102" s="18">
        <f>Design!$I$22</f>
        <v>10</v>
      </c>
      <c r="CA102" s="18">
        <f t="shared" si="118"/>
        <v>2.4521937747135953</v>
      </c>
      <c r="CB102" s="18">
        <f t="shared" si="119"/>
        <v>106</v>
      </c>
      <c r="CC102" s="18">
        <f t="shared" si="120"/>
        <v>2.4521937747135953</v>
      </c>
      <c r="CD102" s="18">
        <f t="shared" si="121"/>
        <v>116</v>
      </c>
      <c r="CE102" s="18">
        <v>0</v>
      </c>
      <c r="CF102" s="18" t="str">
        <f t="shared" si="122"/>
        <v>N/A</v>
      </c>
      <c r="CG102" s="18">
        <f t="shared" si="123"/>
        <v>-0.24521937747135952</v>
      </c>
      <c r="CH102" s="18">
        <f t="shared" si="124"/>
        <v>28.445447786677704</v>
      </c>
      <c r="CI102" s="18">
        <f>(Design!$N$70-CH102)/CG102</f>
        <v>104.37775371021456</v>
      </c>
      <c r="CJ102" s="18">
        <v>0</v>
      </c>
      <c r="CK102" s="18">
        <v>0</v>
      </c>
      <c r="CL102" s="18">
        <f t="shared" si="125"/>
        <v>104.37775371021456</v>
      </c>
      <c r="CM102" s="18">
        <f t="shared" si="126"/>
        <v>106</v>
      </c>
      <c r="CN102" s="18">
        <f>Design!$N$70</f>
        <v>2.85</v>
      </c>
      <c r="CO102" s="18">
        <f t="shared" si="127"/>
        <v>116</v>
      </c>
      <c r="CP102" s="18">
        <v>0</v>
      </c>
      <c r="CQ102" s="18">
        <f t="shared" si="128"/>
        <v>9918</v>
      </c>
      <c r="CR102" s="19" t="str">
        <f t="shared" si="129"/>
        <v>N/A</v>
      </c>
      <c r="CS102" s="68">
        <f t="shared" si="130"/>
        <v>106</v>
      </c>
      <c r="CT102" s="18">
        <f>'Ohio Intensities'!S102</f>
        <v>1.6021425503361093</v>
      </c>
      <c r="CU102" s="18">
        <f>Design!$I$24*CT102*Design!$I$23</f>
        <v>2.7556851865781096</v>
      </c>
      <c r="CV102" s="18">
        <v>0</v>
      </c>
      <c r="CW102" s="18">
        <v>0</v>
      </c>
      <c r="CX102" s="18">
        <f>Design!$I$22</f>
        <v>10</v>
      </c>
      <c r="CY102" s="18">
        <f t="shared" si="131"/>
        <v>2.7556851865781096</v>
      </c>
      <c r="CZ102" s="18">
        <f t="shared" si="132"/>
        <v>106</v>
      </c>
      <c r="DA102" s="18">
        <f t="shared" si="133"/>
        <v>2.7556851865781096</v>
      </c>
      <c r="DB102" s="18">
        <f t="shared" si="134"/>
        <v>116</v>
      </c>
      <c r="DC102" s="18">
        <v>0</v>
      </c>
      <c r="DD102" s="18" t="str">
        <f t="shared" si="135"/>
        <v>N/A</v>
      </c>
      <c r="DE102" s="18">
        <f t="shared" si="136"/>
        <v>-0.27556851865781096</v>
      </c>
      <c r="DF102" s="18">
        <f t="shared" si="137"/>
        <v>31.96594816430607</v>
      </c>
      <c r="DG102" s="18">
        <f>(Design!$N$71-DF102)/DE102</f>
        <v>105.65774460057607</v>
      </c>
      <c r="DH102" s="18">
        <v>0</v>
      </c>
      <c r="DI102" s="18">
        <v>0</v>
      </c>
      <c r="DJ102" s="18">
        <f t="shared" si="138"/>
        <v>105.65774460057607</v>
      </c>
      <c r="DK102" s="18">
        <f t="shared" si="139"/>
        <v>106</v>
      </c>
      <c r="DL102" s="18">
        <f>Design!$N$71</f>
        <v>2.85</v>
      </c>
      <c r="DM102" s="18">
        <f t="shared" si="140"/>
        <v>116</v>
      </c>
      <c r="DN102" s="18">
        <v>0</v>
      </c>
      <c r="DO102" s="18">
        <f t="shared" si="141"/>
        <v>9918</v>
      </c>
      <c r="DP102" s="19" t="str">
        <f t="shared" si="142"/>
        <v>N/A</v>
      </c>
      <c r="DQ102" s="68">
        <f t="shared" si="143"/>
        <v>106</v>
      </c>
      <c r="DR102" s="18">
        <f>'Ohio Intensities'!W102</f>
        <v>1.8031569832916767</v>
      </c>
      <c r="DS102" s="18">
        <f>Design!$I$24*DR102*Design!$I$23</f>
        <v>3.1014300112616859</v>
      </c>
      <c r="DT102" s="18">
        <v>0</v>
      </c>
      <c r="DU102" s="18">
        <v>0</v>
      </c>
      <c r="DV102" s="18">
        <f>Design!$I$22</f>
        <v>10</v>
      </c>
      <c r="DW102" s="18">
        <f t="shared" si="144"/>
        <v>3.1014300112616859</v>
      </c>
      <c r="DX102" s="18">
        <f t="shared" si="145"/>
        <v>106</v>
      </c>
      <c r="DY102" s="18">
        <f t="shared" si="146"/>
        <v>3.1014300112616859</v>
      </c>
      <c r="DZ102" s="18">
        <f t="shared" si="147"/>
        <v>116</v>
      </c>
      <c r="EA102" s="18">
        <v>0</v>
      </c>
      <c r="EB102" s="18">
        <f t="shared" si="148"/>
        <v>19725.094871624322</v>
      </c>
      <c r="EC102" s="18">
        <f t="shared" si="149"/>
        <v>-0.3101430011261686</v>
      </c>
      <c r="ED102" s="18">
        <f t="shared" si="150"/>
        <v>35.976588130635555</v>
      </c>
      <c r="EE102" s="18">
        <f>(Design!$N$72-ED102)/EC102</f>
        <v>106.81069058579013</v>
      </c>
      <c r="EF102" s="18">
        <v>0</v>
      </c>
      <c r="EG102" s="18">
        <v>0</v>
      </c>
      <c r="EH102" s="18">
        <f t="shared" si="151"/>
        <v>106.81069058579013</v>
      </c>
      <c r="EI102" s="18">
        <f t="shared" si="152"/>
        <v>106.81069058579013</v>
      </c>
      <c r="EJ102" s="18">
        <f>Design!$N$72</f>
        <v>2.85</v>
      </c>
      <c r="EK102" s="18">
        <f t="shared" si="153"/>
        <v>116</v>
      </c>
      <c r="EL102" s="18">
        <v>0</v>
      </c>
      <c r="EM102" s="18">
        <f t="shared" si="154"/>
        <v>9918</v>
      </c>
      <c r="EN102" s="19">
        <f t="shared" si="155"/>
        <v>9807.094871624322</v>
      </c>
      <c r="EO102" s="19">
        <f t="shared" si="156"/>
        <v>106</v>
      </c>
    </row>
    <row r="103" spans="1:145" x14ac:dyDescent="0.25">
      <c r="A103" s="68">
        <f t="shared" si="157"/>
        <v>107</v>
      </c>
      <c r="B103" s="18">
        <f>'Ohio Intensities'!C103</f>
        <v>0.80863807666379495</v>
      </c>
      <c r="C103" s="18">
        <f>Design!$I$24*B103*Design!$I$23</f>
        <v>1.3908574918617282</v>
      </c>
      <c r="D103" s="18">
        <v>0</v>
      </c>
      <c r="E103" s="18">
        <v>0</v>
      </c>
      <c r="F103" s="18">
        <f>Design!$I$22</f>
        <v>10</v>
      </c>
      <c r="G103" s="18">
        <f t="shared" si="79"/>
        <v>1.3908574918617282</v>
      </c>
      <c r="H103" s="18">
        <f t="shared" si="80"/>
        <v>107</v>
      </c>
      <c r="I103" s="18">
        <f t="shared" si="81"/>
        <v>1.3908574918617282</v>
      </c>
      <c r="J103" s="18">
        <f t="shared" si="82"/>
        <v>117</v>
      </c>
      <c r="K103" s="18">
        <v>0</v>
      </c>
      <c r="L103" s="18" t="str">
        <f t="shared" si="83"/>
        <v>N/A</v>
      </c>
      <c r="M103" s="18">
        <f t="shared" si="84"/>
        <v>-0.13908574918617284</v>
      </c>
      <c r="N103" s="18">
        <f t="shared" si="85"/>
        <v>16.27303265478222</v>
      </c>
      <c r="O103" s="18">
        <f>(Design!$N$67-N103)/M103</f>
        <v>102.26089112655258</v>
      </c>
      <c r="P103" s="18">
        <v>0</v>
      </c>
      <c r="Q103" s="18">
        <v>0</v>
      </c>
      <c r="R103" s="18">
        <f t="shared" si="86"/>
        <v>102.26089112655258</v>
      </c>
      <c r="S103" s="18">
        <f t="shared" si="87"/>
        <v>107</v>
      </c>
      <c r="T103" s="18">
        <f>Design!$N$67</f>
        <v>2.0499999999999998</v>
      </c>
      <c r="U103" s="18">
        <f t="shared" si="88"/>
        <v>117</v>
      </c>
      <c r="V103" s="18">
        <v>0</v>
      </c>
      <c r="W103" s="18">
        <f t="shared" si="89"/>
        <v>7195.5</v>
      </c>
      <c r="X103" s="19" t="str">
        <f t="shared" si="90"/>
        <v>N/A</v>
      </c>
      <c r="Y103" s="68">
        <f t="shared" si="91"/>
        <v>107</v>
      </c>
      <c r="Z103" s="18">
        <f>'Ohio Intensities'!G103</f>
        <v>1.016205895494386</v>
      </c>
      <c r="AA103" s="18">
        <f>Design!$I$24*Z103*Design!$I$23</f>
        <v>1.747874140250345</v>
      </c>
      <c r="AB103" s="18">
        <v>0</v>
      </c>
      <c r="AC103" s="18">
        <v>0</v>
      </c>
      <c r="AD103" s="18">
        <f>Design!$I$22</f>
        <v>10</v>
      </c>
      <c r="AE103" s="18">
        <f t="shared" si="92"/>
        <v>1.747874140250345</v>
      </c>
      <c r="AF103" s="18">
        <f t="shared" si="93"/>
        <v>107</v>
      </c>
      <c r="AG103" s="18">
        <f t="shared" si="94"/>
        <v>1.747874140250345</v>
      </c>
      <c r="AH103" s="18">
        <f t="shared" si="95"/>
        <v>117</v>
      </c>
      <c r="AI103" s="18">
        <v>0</v>
      </c>
      <c r="AJ103" s="18" t="str">
        <f t="shared" si="96"/>
        <v>N/A</v>
      </c>
      <c r="AK103" s="18">
        <f t="shared" si="97"/>
        <v>-0.1747874140250345</v>
      </c>
      <c r="AL103" s="18">
        <f t="shared" si="98"/>
        <v>20.450127440929037</v>
      </c>
      <c r="AM103" s="18">
        <f>(Design!$N$68-AL103)/AK103</f>
        <v>102.69691065031759</v>
      </c>
      <c r="AN103" s="18">
        <v>0</v>
      </c>
      <c r="AO103" s="18">
        <v>0</v>
      </c>
      <c r="AP103" s="18">
        <f t="shared" si="99"/>
        <v>102.69691065031759</v>
      </c>
      <c r="AQ103" s="18">
        <f t="shared" si="100"/>
        <v>107</v>
      </c>
      <c r="AR103" s="18">
        <f>Design!$N$68</f>
        <v>2.5</v>
      </c>
      <c r="AS103" s="18">
        <f t="shared" si="101"/>
        <v>117</v>
      </c>
      <c r="AT103" s="18">
        <v>0</v>
      </c>
      <c r="AU103" s="18">
        <f t="shared" si="102"/>
        <v>8775</v>
      </c>
      <c r="AV103" s="19" t="str">
        <f t="shared" si="103"/>
        <v>N/A</v>
      </c>
      <c r="AW103" s="68">
        <f t="shared" si="104"/>
        <v>107</v>
      </c>
      <c r="AX103" s="18">
        <f>'Ohio Intensities'!K103</f>
        <v>1.1827005272974584</v>
      </c>
      <c r="AY103" s="18">
        <f>Design!$I$24*AX103*Design!$I$23</f>
        <v>2.03424490695163</v>
      </c>
      <c r="AZ103" s="18">
        <v>0</v>
      </c>
      <c r="BA103" s="18">
        <v>0</v>
      </c>
      <c r="BB103" s="18">
        <f>Design!$I$22</f>
        <v>10</v>
      </c>
      <c r="BC103" s="18">
        <f t="shared" si="105"/>
        <v>2.03424490695163</v>
      </c>
      <c r="BD103" s="18">
        <f t="shared" si="106"/>
        <v>107</v>
      </c>
      <c r="BE103" s="18">
        <f t="shared" si="107"/>
        <v>2.03424490695163</v>
      </c>
      <c r="BF103" s="18">
        <f t="shared" si="108"/>
        <v>117</v>
      </c>
      <c r="BG103" s="18">
        <v>0</v>
      </c>
      <c r="BH103" s="18" t="str">
        <f t="shared" si="109"/>
        <v>N/A</v>
      </c>
      <c r="BI103" s="18">
        <f t="shared" si="110"/>
        <v>-0.203424490695163</v>
      </c>
      <c r="BJ103" s="18">
        <f t="shared" si="111"/>
        <v>23.800665411334073</v>
      </c>
      <c r="BK103" s="18">
        <f>(Design!$N$69-BJ103)/BI103</f>
        <v>102.98988749948107</v>
      </c>
      <c r="BL103" s="18">
        <v>0</v>
      </c>
      <c r="BM103" s="18">
        <v>0</v>
      </c>
      <c r="BN103" s="18">
        <f t="shared" si="112"/>
        <v>102.98988749948107</v>
      </c>
      <c r="BO103" s="18">
        <f t="shared" si="113"/>
        <v>107</v>
      </c>
      <c r="BP103" s="18">
        <f>Design!$N$69</f>
        <v>2.85</v>
      </c>
      <c r="BQ103" s="18">
        <f t="shared" si="114"/>
        <v>117</v>
      </c>
      <c r="BR103" s="18">
        <v>0</v>
      </c>
      <c r="BS103" s="18">
        <f t="shared" si="115"/>
        <v>10003.500000000002</v>
      </c>
      <c r="BT103" s="19" t="str">
        <f t="shared" si="116"/>
        <v>N/A</v>
      </c>
      <c r="BU103" s="68">
        <f t="shared" si="117"/>
        <v>107</v>
      </c>
      <c r="BV103" s="18">
        <f>'Ohio Intensities'!O103</f>
        <v>1.4157071710109763</v>
      </c>
      <c r="BW103" s="18">
        <f>Design!$I$24*BV103*Design!$I$23</f>
        <v>2.4350163341388806</v>
      </c>
      <c r="BX103" s="18">
        <v>0</v>
      </c>
      <c r="BY103" s="18">
        <v>0</v>
      </c>
      <c r="BZ103" s="18">
        <f>Design!$I$22</f>
        <v>10</v>
      </c>
      <c r="CA103" s="18">
        <f t="shared" si="118"/>
        <v>2.4350163341388806</v>
      </c>
      <c r="CB103" s="18">
        <f t="shared" si="119"/>
        <v>107</v>
      </c>
      <c r="CC103" s="18">
        <f t="shared" si="120"/>
        <v>2.4350163341388806</v>
      </c>
      <c r="CD103" s="18">
        <f t="shared" si="121"/>
        <v>117</v>
      </c>
      <c r="CE103" s="18">
        <v>0</v>
      </c>
      <c r="CF103" s="18" t="str">
        <f t="shared" si="122"/>
        <v>N/A</v>
      </c>
      <c r="CG103" s="18">
        <f t="shared" si="123"/>
        <v>-0.24350163341388806</v>
      </c>
      <c r="CH103" s="18">
        <f t="shared" si="124"/>
        <v>28.4896911094249</v>
      </c>
      <c r="CI103" s="18">
        <f>(Design!$N$70-CH103)/CG103</f>
        <v>105.29576639777294</v>
      </c>
      <c r="CJ103" s="18">
        <v>0</v>
      </c>
      <c r="CK103" s="18">
        <v>0</v>
      </c>
      <c r="CL103" s="18">
        <f t="shared" si="125"/>
        <v>105.29576639777294</v>
      </c>
      <c r="CM103" s="18">
        <f t="shared" si="126"/>
        <v>107</v>
      </c>
      <c r="CN103" s="18">
        <f>Design!$N$70</f>
        <v>2.85</v>
      </c>
      <c r="CO103" s="18">
        <f t="shared" si="127"/>
        <v>117</v>
      </c>
      <c r="CP103" s="18">
        <v>0</v>
      </c>
      <c r="CQ103" s="18">
        <f t="shared" si="128"/>
        <v>10003.500000000002</v>
      </c>
      <c r="CR103" s="19" t="str">
        <f t="shared" si="129"/>
        <v>N/A</v>
      </c>
      <c r="CS103" s="68">
        <f t="shared" si="130"/>
        <v>107</v>
      </c>
      <c r="CT103" s="18">
        <f>'Ohio Intensities'!S103</f>
        <v>1.5914378624580525</v>
      </c>
      <c r="CU103" s="18">
        <f>Design!$I$24*CT103*Design!$I$23</f>
        <v>2.737273123427852</v>
      </c>
      <c r="CV103" s="18">
        <v>0</v>
      </c>
      <c r="CW103" s="18">
        <v>0</v>
      </c>
      <c r="CX103" s="18">
        <f>Design!$I$22</f>
        <v>10</v>
      </c>
      <c r="CY103" s="18">
        <f t="shared" si="131"/>
        <v>2.737273123427852</v>
      </c>
      <c r="CZ103" s="18">
        <f t="shared" si="132"/>
        <v>107</v>
      </c>
      <c r="DA103" s="18">
        <f t="shared" si="133"/>
        <v>2.737273123427852</v>
      </c>
      <c r="DB103" s="18">
        <f t="shared" si="134"/>
        <v>117</v>
      </c>
      <c r="DC103" s="18">
        <v>0</v>
      </c>
      <c r="DD103" s="18" t="str">
        <f t="shared" si="135"/>
        <v>N/A</v>
      </c>
      <c r="DE103" s="18">
        <f t="shared" si="136"/>
        <v>-0.27372731234278519</v>
      </c>
      <c r="DF103" s="18">
        <f t="shared" si="137"/>
        <v>32.026095544105871</v>
      </c>
      <c r="DG103" s="18">
        <f>(Design!$N$71-DF103)/DE103</f>
        <v>106.58817819235013</v>
      </c>
      <c r="DH103" s="18">
        <v>0</v>
      </c>
      <c r="DI103" s="18">
        <v>0</v>
      </c>
      <c r="DJ103" s="18">
        <f t="shared" si="138"/>
        <v>106.58817819235013</v>
      </c>
      <c r="DK103" s="18">
        <f t="shared" si="139"/>
        <v>107</v>
      </c>
      <c r="DL103" s="18">
        <f>Design!$N$71</f>
        <v>2.85</v>
      </c>
      <c r="DM103" s="18">
        <f t="shared" si="140"/>
        <v>117</v>
      </c>
      <c r="DN103" s="18">
        <v>0</v>
      </c>
      <c r="DO103" s="18">
        <f t="shared" si="141"/>
        <v>10003.5</v>
      </c>
      <c r="DP103" s="19" t="str">
        <f t="shared" si="142"/>
        <v>N/A</v>
      </c>
      <c r="DQ103" s="68">
        <f t="shared" si="143"/>
        <v>107</v>
      </c>
      <c r="DR103" s="18">
        <f>'Ohio Intensities'!W103</f>
        <v>1.7910611764645541</v>
      </c>
      <c r="DS103" s="18">
        <f>Design!$I$24*DR103*Design!$I$23</f>
        <v>3.0806252235190348</v>
      </c>
      <c r="DT103" s="18">
        <v>0</v>
      </c>
      <c r="DU103" s="18">
        <v>0</v>
      </c>
      <c r="DV103" s="18">
        <f>Design!$I$22</f>
        <v>10</v>
      </c>
      <c r="DW103" s="18">
        <f t="shared" si="144"/>
        <v>3.0806252235190348</v>
      </c>
      <c r="DX103" s="18">
        <f t="shared" si="145"/>
        <v>107</v>
      </c>
      <c r="DY103" s="18">
        <f t="shared" si="146"/>
        <v>3.0806252235190348</v>
      </c>
      <c r="DZ103" s="18">
        <f t="shared" si="147"/>
        <v>117</v>
      </c>
      <c r="EA103" s="18">
        <v>0</v>
      </c>
      <c r="EB103" s="18">
        <f t="shared" si="148"/>
        <v>19777.613934992201</v>
      </c>
      <c r="EC103" s="18">
        <f t="shared" si="149"/>
        <v>-0.30806252235190346</v>
      </c>
      <c r="ED103" s="18">
        <f t="shared" si="150"/>
        <v>36.043315115172703</v>
      </c>
      <c r="EE103" s="18">
        <f>(Design!$N$72-ED103)/EC103</f>
        <v>107.74863122511081</v>
      </c>
      <c r="EF103" s="18">
        <v>0</v>
      </c>
      <c r="EG103" s="18">
        <v>0</v>
      </c>
      <c r="EH103" s="18">
        <f t="shared" si="151"/>
        <v>107.74863122511081</v>
      </c>
      <c r="EI103" s="18">
        <f t="shared" si="152"/>
        <v>107.74863122511081</v>
      </c>
      <c r="EJ103" s="18">
        <f>Design!$N$72</f>
        <v>2.85</v>
      </c>
      <c r="EK103" s="18">
        <f t="shared" si="153"/>
        <v>117</v>
      </c>
      <c r="EL103" s="18">
        <v>0</v>
      </c>
      <c r="EM103" s="18">
        <f t="shared" si="154"/>
        <v>10003.500000000002</v>
      </c>
      <c r="EN103" s="19">
        <f t="shared" si="155"/>
        <v>9774.1139349921996</v>
      </c>
      <c r="EO103" s="19">
        <f t="shared" si="156"/>
        <v>107</v>
      </c>
    </row>
    <row r="104" spans="1:145" x14ac:dyDescent="0.25">
      <c r="A104" s="68">
        <f t="shared" si="157"/>
        <v>108</v>
      </c>
      <c r="B104" s="18">
        <f>'Ohio Intensities'!C104</f>
        <v>0.80269756360524758</v>
      </c>
      <c r="C104" s="18">
        <f>Design!$I$24*B104*Design!$I$23</f>
        <v>1.3806398094010266</v>
      </c>
      <c r="D104" s="18">
        <v>0</v>
      </c>
      <c r="E104" s="18">
        <v>0</v>
      </c>
      <c r="F104" s="18">
        <f>Design!$I$22</f>
        <v>10</v>
      </c>
      <c r="G104" s="18">
        <f t="shared" si="79"/>
        <v>1.3806398094010266</v>
      </c>
      <c r="H104" s="18">
        <f t="shared" si="80"/>
        <v>108</v>
      </c>
      <c r="I104" s="18">
        <f t="shared" si="81"/>
        <v>1.3806398094010266</v>
      </c>
      <c r="J104" s="18">
        <f t="shared" si="82"/>
        <v>118</v>
      </c>
      <c r="K104" s="18">
        <v>0</v>
      </c>
      <c r="L104" s="18" t="str">
        <f t="shared" si="83"/>
        <v>N/A</v>
      </c>
      <c r="M104" s="18">
        <f t="shared" si="84"/>
        <v>-0.13806398094010267</v>
      </c>
      <c r="N104" s="18">
        <f t="shared" si="85"/>
        <v>16.291549750932113</v>
      </c>
      <c r="O104" s="18">
        <f>(Design!$N$67-N104)/M104</f>
        <v>103.15181160182996</v>
      </c>
      <c r="P104" s="18">
        <v>0</v>
      </c>
      <c r="Q104" s="18">
        <v>0</v>
      </c>
      <c r="R104" s="18">
        <f t="shared" si="86"/>
        <v>103.15181160182996</v>
      </c>
      <c r="S104" s="18">
        <f t="shared" si="87"/>
        <v>108</v>
      </c>
      <c r="T104" s="18">
        <f>Design!$N$67</f>
        <v>2.0499999999999998</v>
      </c>
      <c r="U104" s="18">
        <f t="shared" si="88"/>
        <v>118</v>
      </c>
      <c r="V104" s="18">
        <v>0</v>
      </c>
      <c r="W104" s="18">
        <f t="shared" si="89"/>
        <v>7256.9999999999991</v>
      </c>
      <c r="X104" s="19" t="str">
        <f t="shared" si="90"/>
        <v>N/A</v>
      </c>
      <c r="Y104" s="68">
        <f t="shared" si="91"/>
        <v>108</v>
      </c>
      <c r="Z104" s="18">
        <f>'Ohio Intensities'!G104</f>
        <v>1.0088436275523016</v>
      </c>
      <c r="AA104" s="18">
        <f>Design!$I$24*Z104*Design!$I$23</f>
        <v>1.7352110393899598</v>
      </c>
      <c r="AB104" s="18">
        <v>0</v>
      </c>
      <c r="AC104" s="18">
        <v>0</v>
      </c>
      <c r="AD104" s="18">
        <f>Design!$I$22</f>
        <v>10</v>
      </c>
      <c r="AE104" s="18">
        <f t="shared" si="92"/>
        <v>1.7352110393899598</v>
      </c>
      <c r="AF104" s="18">
        <f t="shared" si="93"/>
        <v>108</v>
      </c>
      <c r="AG104" s="18">
        <f t="shared" si="94"/>
        <v>1.7352110393899598</v>
      </c>
      <c r="AH104" s="18">
        <f t="shared" si="95"/>
        <v>118</v>
      </c>
      <c r="AI104" s="18">
        <v>0</v>
      </c>
      <c r="AJ104" s="18" t="str">
        <f t="shared" si="96"/>
        <v>N/A</v>
      </c>
      <c r="AK104" s="18">
        <f t="shared" si="97"/>
        <v>-0.17352110393899597</v>
      </c>
      <c r="AL104" s="18">
        <f t="shared" si="98"/>
        <v>20.475490264801525</v>
      </c>
      <c r="AM104" s="18">
        <f>(Design!$N$68-AL104)/AK104</f>
        <v>103.59253057265637</v>
      </c>
      <c r="AN104" s="18">
        <v>0</v>
      </c>
      <c r="AO104" s="18">
        <v>0</v>
      </c>
      <c r="AP104" s="18">
        <f t="shared" si="99"/>
        <v>103.59253057265637</v>
      </c>
      <c r="AQ104" s="18">
        <f t="shared" si="100"/>
        <v>108</v>
      </c>
      <c r="AR104" s="18">
        <f>Design!$N$68</f>
        <v>2.5</v>
      </c>
      <c r="AS104" s="18">
        <f t="shared" si="101"/>
        <v>118</v>
      </c>
      <c r="AT104" s="18">
        <v>0</v>
      </c>
      <c r="AU104" s="18">
        <f t="shared" si="102"/>
        <v>8850</v>
      </c>
      <c r="AV104" s="19" t="str">
        <f t="shared" si="103"/>
        <v>N/A</v>
      </c>
      <c r="AW104" s="68">
        <f t="shared" si="104"/>
        <v>108</v>
      </c>
      <c r="AX104" s="18">
        <f>'Ohio Intensities'!K104</f>
        <v>1.1741900686623181</v>
      </c>
      <c r="AY104" s="18">
        <f>Design!$I$24*AX104*Design!$I$23</f>
        <v>2.0196069180991882</v>
      </c>
      <c r="AZ104" s="18">
        <v>0</v>
      </c>
      <c r="BA104" s="18">
        <v>0</v>
      </c>
      <c r="BB104" s="18">
        <f>Design!$I$22</f>
        <v>10</v>
      </c>
      <c r="BC104" s="18">
        <f t="shared" si="105"/>
        <v>2.0196069180991882</v>
      </c>
      <c r="BD104" s="18">
        <f t="shared" si="106"/>
        <v>108</v>
      </c>
      <c r="BE104" s="18">
        <f t="shared" si="107"/>
        <v>2.0196069180991882</v>
      </c>
      <c r="BF104" s="18">
        <f t="shared" si="108"/>
        <v>118</v>
      </c>
      <c r="BG104" s="18">
        <v>0</v>
      </c>
      <c r="BH104" s="18" t="str">
        <f t="shared" si="109"/>
        <v>N/A</v>
      </c>
      <c r="BI104" s="18">
        <f t="shared" si="110"/>
        <v>-0.20196069180991882</v>
      </c>
      <c r="BJ104" s="18">
        <f t="shared" si="111"/>
        <v>23.83136163357042</v>
      </c>
      <c r="BK104" s="18">
        <f>(Design!$N$69-BJ104)/BI104</f>
        <v>103.88834305102122</v>
      </c>
      <c r="BL104" s="18">
        <v>0</v>
      </c>
      <c r="BM104" s="18">
        <v>0</v>
      </c>
      <c r="BN104" s="18">
        <f t="shared" si="112"/>
        <v>103.88834305102122</v>
      </c>
      <c r="BO104" s="18">
        <f t="shared" si="113"/>
        <v>108</v>
      </c>
      <c r="BP104" s="18">
        <f>Design!$N$69</f>
        <v>2.85</v>
      </c>
      <c r="BQ104" s="18">
        <f t="shared" si="114"/>
        <v>118</v>
      </c>
      <c r="BR104" s="18">
        <v>0</v>
      </c>
      <c r="BS104" s="18">
        <f t="shared" si="115"/>
        <v>10089</v>
      </c>
      <c r="BT104" s="19" t="str">
        <f t="shared" si="116"/>
        <v>N/A</v>
      </c>
      <c r="BU104" s="68">
        <f t="shared" si="117"/>
        <v>108</v>
      </c>
      <c r="BV104" s="18">
        <f>'Ohio Intensities'!O104</f>
        <v>1.4058729432546739</v>
      </c>
      <c r="BW104" s="18">
        <f>Design!$I$24*BV104*Design!$I$23</f>
        <v>2.4181014623980408</v>
      </c>
      <c r="BX104" s="18">
        <v>0</v>
      </c>
      <c r="BY104" s="18">
        <v>0</v>
      </c>
      <c r="BZ104" s="18">
        <f>Design!$I$22</f>
        <v>10</v>
      </c>
      <c r="CA104" s="18">
        <f t="shared" si="118"/>
        <v>2.4181014623980408</v>
      </c>
      <c r="CB104" s="18">
        <f t="shared" si="119"/>
        <v>108</v>
      </c>
      <c r="CC104" s="18">
        <f t="shared" si="120"/>
        <v>2.4181014623980408</v>
      </c>
      <c r="CD104" s="18">
        <f t="shared" si="121"/>
        <v>118</v>
      </c>
      <c r="CE104" s="18">
        <v>0</v>
      </c>
      <c r="CF104" s="18" t="str">
        <f t="shared" si="122"/>
        <v>N/A</v>
      </c>
      <c r="CG104" s="18">
        <f t="shared" si="123"/>
        <v>-0.24181014623980407</v>
      </c>
      <c r="CH104" s="18">
        <f t="shared" si="124"/>
        <v>28.533597256296883</v>
      </c>
      <c r="CI104" s="18">
        <f>(Design!$N$70-CH104)/CG104</f>
        <v>106.21389406392549</v>
      </c>
      <c r="CJ104" s="18">
        <v>0</v>
      </c>
      <c r="CK104" s="18">
        <v>0</v>
      </c>
      <c r="CL104" s="18">
        <f t="shared" si="125"/>
        <v>106.21389406392549</v>
      </c>
      <c r="CM104" s="18">
        <f t="shared" si="126"/>
        <v>108</v>
      </c>
      <c r="CN104" s="18">
        <f>Design!$N$70</f>
        <v>2.85</v>
      </c>
      <c r="CO104" s="18">
        <f t="shared" si="127"/>
        <v>118</v>
      </c>
      <c r="CP104" s="18">
        <v>0</v>
      </c>
      <c r="CQ104" s="18">
        <f t="shared" si="128"/>
        <v>10089</v>
      </c>
      <c r="CR104" s="19" t="str">
        <f t="shared" si="129"/>
        <v>N/A</v>
      </c>
      <c r="CS104" s="68">
        <f t="shared" si="130"/>
        <v>108</v>
      </c>
      <c r="CT104" s="18">
        <f>'Ohio Intensities'!S104</f>
        <v>1.5808948934569569</v>
      </c>
      <c r="CU104" s="18">
        <f>Design!$I$24*CT104*Design!$I$23</f>
        <v>2.7191392167459676</v>
      </c>
      <c r="CV104" s="18">
        <v>0</v>
      </c>
      <c r="CW104" s="18">
        <v>0</v>
      </c>
      <c r="CX104" s="18">
        <f>Design!$I$22</f>
        <v>10</v>
      </c>
      <c r="CY104" s="18">
        <f t="shared" si="131"/>
        <v>2.7191392167459676</v>
      </c>
      <c r="CZ104" s="18">
        <f t="shared" si="132"/>
        <v>108</v>
      </c>
      <c r="DA104" s="18">
        <f t="shared" si="133"/>
        <v>2.7191392167459676</v>
      </c>
      <c r="DB104" s="18">
        <f t="shared" si="134"/>
        <v>118</v>
      </c>
      <c r="DC104" s="18">
        <v>0</v>
      </c>
      <c r="DD104" s="18" t="str">
        <f t="shared" si="135"/>
        <v>N/A</v>
      </c>
      <c r="DE104" s="18">
        <f t="shared" si="136"/>
        <v>-0.27191392167459677</v>
      </c>
      <c r="DF104" s="18">
        <f t="shared" si="137"/>
        <v>32.085842757602421</v>
      </c>
      <c r="DG104" s="18">
        <f>(Design!$N$71-DF104)/DE104</f>
        <v>107.51874187813512</v>
      </c>
      <c r="DH104" s="18">
        <v>0</v>
      </c>
      <c r="DI104" s="18">
        <v>0</v>
      </c>
      <c r="DJ104" s="18">
        <f t="shared" si="138"/>
        <v>107.51874187813512</v>
      </c>
      <c r="DK104" s="18">
        <f t="shared" si="139"/>
        <v>108</v>
      </c>
      <c r="DL104" s="18">
        <f>Design!$N$71</f>
        <v>2.85</v>
      </c>
      <c r="DM104" s="18">
        <f t="shared" si="140"/>
        <v>118</v>
      </c>
      <c r="DN104" s="18">
        <v>0</v>
      </c>
      <c r="DO104" s="18">
        <f t="shared" si="141"/>
        <v>10089</v>
      </c>
      <c r="DP104" s="19" t="str">
        <f t="shared" si="142"/>
        <v>N/A</v>
      </c>
      <c r="DQ104" s="68">
        <f t="shared" si="143"/>
        <v>108</v>
      </c>
      <c r="DR104" s="18">
        <f>'Ohio Intensities'!W104</f>
        <v>1.7791456796186316</v>
      </c>
      <c r="DS104" s="18">
        <f>Design!$I$24*DR104*Design!$I$23</f>
        <v>3.0601305689440483</v>
      </c>
      <c r="DT104" s="18">
        <v>0</v>
      </c>
      <c r="DU104" s="18">
        <v>0</v>
      </c>
      <c r="DV104" s="18">
        <f>Design!$I$22</f>
        <v>10</v>
      </c>
      <c r="DW104" s="18">
        <f t="shared" si="144"/>
        <v>3.0601305689440483</v>
      </c>
      <c r="DX104" s="18">
        <f t="shared" si="145"/>
        <v>108</v>
      </c>
      <c r="DY104" s="18">
        <f t="shared" si="146"/>
        <v>3.0601305689440483</v>
      </c>
      <c r="DZ104" s="18">
        <f t="shared" si="147"/>
        <v>118</v>
      </c>
      <c r="EA104" s="18">
        <v>0</v>
      </c>
      <c r="EB104" s="18">
        <f t="shared" si="148"/>
        <v>19829.646086757431</v>
      </c>
      <c r="EC104" s="18">
        <f t="shared" si="149"/>
        <v>-0.30601305689440483</v>
      </c>
      <c r="ED104" s="18">
        <f t="shared" si="150"/>
        <v>36.109540713539772</v>
      </c>
      <c r="EE104" s="18">
        <f>(Design!$N$72-ED104)/EC104</f>
        <v>108.68667190569113</v>
      </c>
      <c r="EF104" s="18">
        <v>0</v>
      </c>
      <c r="EG104" s="18">
        <v>0</v>
      </c>
      <c r="EH104" s="18">
        <f t="shared" si="151"/>
        <v>108.68667190569113</v>
      </c>
      <c r="EI104" s="18">
        <f t="shared" si="152"/>
        <v>108.68667190569113</v>
      </c>
      <c r="EJ104" s="18">
        <f>Design!$N$72</f>
        <v>2.85</v>
      </c>
      <c r="EK104" s="18">
        <f t="shared" si="153"/>
        <v>118</v>
      </c>
      <c r="EL104" s="18">
        <v>0</v>
      </c>
      <c r="EM104" s="18">
        <f t="shared" si="154"/>
        <v>10089</v>
      </c>
      <c r="EN104" s="19">
        <f t="shared" si="155"/>
        <v>9740.6460867574315</v>
      </c>
      <c r="EO104" s="19">
        <f t="shared" si="156"/>
        <v>108</v>
      </c>
    </row>
    <row r="105" spans="1:145" x14ac:dyDescent="0.25">
      <c r="A105" s="68">
        <f t="shared" si="157"/>
        <v>109</v>
      </c>
      <c r="B105" s="18">
        <f>'Ohio Intensities'!C105</f>
        <v>0.79685069497548122</v>
      </c>
      <c r="C105" s="18">
        <f>Design!$I$24*B105*Design!$I$23</f>
        <v>1.3705831953578285</v>
      </c>
      <c r="D105" s="18">
        <v>0</v>
      </c>
      <c r="E105" s="18">
        <v>0</v>
      </c>
      <c r="F105" s="18">
        <f>Design!$I$22</f>
        <v>10</v>
      </c>
      <c r="G105" s="18">
        <f t="shared" si="79"/>
        <v>1.3705831953578285</v>
      </c>
      <c r="H105" s="18">
        <f t="shared" si="80"/>
        <v>109</v>
      </c>
      <c r="I105" s="18">
        <f t="shared" si="81"/>
        <v>1.3705831953578285</v>
      </c>
      <c r="J105" s="18">
        <f t="shared" si="82"/>
        <v>119</v>
      </c>
      <c r="K105" s="18">
        <v>0</v>
      </c>
      <c r="L105" s="18" t="str">
        <f t="shared" si="83"/>
        <v>N/A</v>
      </c>
      <c r="M105" s="18">
        <f t="shared" si="84"/>
        <v>-0.13705831953578285</v>
      </c>
      <c r="N105" s="18">
        <f t="shared" si="85"/>
        <v>16.309940024758159</v>
      </c>
      <c r="O105" s="18">
        <f>(Design!$N$67-N105)/M105</f>
        <v>104.04286345445239</v>
      </c>
      <c r="P105" s="18">
        <v>0</v>
      </c>
      <c r="Q105" s="18">
        <v>0</v>
      </c>
      <c r="R105" s="18">
        <f t="shared" si="86"/>
        <v>104.04286345445239</v>
      </c>
      <c r="S105" s="18">
        <f t="shared" si="87"/>
        <v>109</v>
      </c>
      <c r="T105" s="18">
        <f>Design!$N$67</f>
        <v>2.0499999999999998</v>
      </c>
      <c r="U105" s="18">
        <f t="shared" si="88"/>
        <v>119</v>
      </c>
      <c r="V105" s="18">
        <v>0</v>
      </c>
      <c r="W105" s="18">
        <f t="shared" si="89"/>
        <v>7318.5</v>
      </c>
      <c r="X105" s="19" t="str">
        <f t="shared" si="90"/>
        <v>N/A</v>
      </c>
      <c r="Y105" s="68">
        <f t="shared" si="91"/>
        <v>109</v>
      </c>
      <c r="Z105" s="18">
        <f>'Ohio Intensities'!G105</f>
        <v>1.0015958973399648</v>
      </c>
      <c r="AA105" s="18">
        <f>Design!$I$24*Z105*Design!$I$23</f>
        <v>1.7227449434247406</v>
      </c>
      <c r="AB105" s="18">
        <v>0</v>
      </c>
      <c r="AC105" s="18">
        <v>0</v>
      </c>
      <c r="AD105" s="18">
        <f>Design!$I$22</f>
        <v>10</v>
      </c>
      <c r="AE105" s="18">
        <f t="shared" si="92"/>
        <v>1.7227449434247406</v>
      </c>
      <c r="AF105" s="18">
        <f t="shared" si="93"/>
        <v>109</v>
      </c>
      <c r="AG105" s="18">
        <f t="shared" si="94"/>
        <v>1.7227449434247406</v>
      </c>
      <c r="AH105" s="18">
        <f t="shared" si="95"/>
        <v>119</v>
      </c>
      <c r="AI105" s="18">
        <v>0</v>
      </c>
      <c r="AJ105" s="18" t="str">
        <f t="shared" si="96"/>
        <v>N/A</v>
      </c>
      <c r="AK105" s="18">
        <f t="shared" si="97"/>
        <v>-0.17227449434247405</v>
      </c>
      <c r="AL105" s="18">
        <f t="shared" si="98"/>
        <v>20.500664826754409</v>
      </c>
      <c r="AM105" s="18">
        <f>(Design!$N$68-AL105)/AK105</f>
        <v>104.48827550159507</v>
      </c>
      <c r="AN105" s="18">
        <v>0</v>
      </c>
      <c r="AO105" s="18">
        <v>0</v>
      </c>
      <c r="AP105" s="18">
        <f t="shared" si="99"/>
        <v>104.48827550159507</v>
      </c>
      <c r="AQ105" s="18">
        <f t="shared" si="100"/>
        <v>109</v>
      </c>
      <c r="AR105" s="18">
        <f>Design!$N$68</f>
        <v>2.5</v>
      </c>
      <c r="AS105" s="18">
        <f t="shared" si="101"/>
        <v>119</v>
      </c>
      <c r="AT105" s="18">
        <v>0</v>
      </c>
      <c r="AU105" s="18">
        <f t="shared" si="102"/>
        <v>8925</v>
      </c>
      <c r="AV105" s="19" t="str">
        <f t="shared" si="103"/>
        <v>N/A</v>
      </c>
      <c r="AW105" s="68">
        <f t="shared" si="104"/>
        <v>109</v>
      </c>
      <c r="AX105" s="18">
        <f>'Ohio Intensities'!K105</f>
        <v>1.1658107174735362</v>
      </c>
      <c r="AY105" s="18">
        <f>Design!$I$24*AX105*Design!$I$23</f>
        <v>2.0051944340544834</v>
      </c>
      <c r="AZ105" s="18">
        <v>0</v>
      </c>
      <c r="BA105" s="18">
        <v>0</v>
      </c>
      <c r="BB105" s="18">
        <f>Design!$I$22</f>
        <v>10</v>
      </c>
      <c r="BC105" s="18">
        <f t="shared" si="105"/>
        <v>2.0051944340544834</v>
      </c>
      <c r="BD105" s="18">
        <f t="shared" si="106"/>
        <v>109</v>
      </c>
      <c r="BE105" s="18">
        <f t="shared" si="107"/>
        <v>2.0051944340544834</v>
      </c>
      <c r="BF105" s="18">
        <f t="shared" si="108"/>
        <v>119</v>
      </c>
      <c r="BG105" s="18">
        <v>0</v>
      </c>
      <c r="BH105" s="18" t="str">
        <f t="shared" si="109"/>
        <v>N/A</v>
      </c>
      <c r="BI105" s="18">
        <f t="shared" si="110"/>
        <v>-0.20051944340544833</v>
      </c>
      <c r="BJ105" s="18">
        <f t="shared" si="111"/>
        <v>23.861813765248353</v>
      </c>
      <c r="BK105" s="18">
        <f>(Design!$N$69-BJ105)/BI105</f>
        <v>104.78691446775399</v>
      </c>
      <c r="BL105" s="18">
        <v>0</v>
      </c>
      <c r="BM105" s="18">
        <v>0</v>
      </c>
      <c r="BN105" s="18">
        <f t="shared" si="112"/>
        <v>104.78691446775399</v>
      </c>
      <c r="BO105" s="18">
        <f t="shared" si="113"/>
        <v>109</v>
      </c>
      <c r="BP105" s="18">
        <f>Design!$N$69</f>
        <v>2.85</v>
      </c>
      <c r="BQ105" s="18">
        <f t="shared" si="114"/>
        <v>119</v>
      </c>
      <c r="BR105" s="18">
        <v>0</v>
      </c>
      <c r="BS105" s="18">
        <f t="shared" si="115"/>
        <v>10174.5</v>
      </c>
      <c r="BT105" s="19" t="str">
        <f t="shared" si="116"/>
        <v>N/A</v>
      </c>
      <c r="BU105" s="68">
        <f t="shared" si="117"/>
        <v>109</v>
      </c>
      <c r="BV105" s="18">
        <f>'Ohio Intensities'!O105</f>
        <v>1.396187795139763</v>
      </c>
      <c r="BW105" s="18">
        <f>Design!$I$24*BV105*Design!$I$23</f>
        <v>2.4014430076403936</v>
      </c>
      <c r="BX105" s="18">
        <v>0</v>
      </c>
      <c r="BY105" s="18">
        <v>0</v>
      </c>
      <c r="BZ105" s="18">
        <f>Design!$I$22</f>
        <v>10</v>
      </c>
      <c r="CA105" s="18">
        <f t="shared" si="118"/>
        <v>2.4014430076403936</v>
      </c>
      <c r="CB105" s="18">
        <f t="shared" si="119"/>
        <v>109</v>
      </c>
      <c r="CC105" s="18">
        <f t="shared" si="120"/>
        <v>2.4014430076403936</v>
      </c>
      <c r="CD105" s="18">
        <f t="shared" si="121"/>
        <v>119</v>
      </c>
      <c r="CE105" s="18">
        <v>0</v>
      </c>
      <c r="CF105" s="18" t="str">
        <f t="shared" si="122"/>
        <v>N/A</v>
      </c>
      <c r="CG105" s="18">
        <f t="shared" si="123"/>
        <v>-0.24014430076403936</v>
      </c>
      <c r="CH105" s="18">
        <f t="shared" si="124"/>
        <v>28.577171790920687</v>
      </c>
      <c r="CI105" s="18">
        <f>(Design!$N$70-CH105)/CG105</f>
        <v>107.13213559125708</v>
      </c>
      <c r="CJ105" s="18">
        <v>0</v>
      </c>
      <c r="CK105" s="18">
        <v>0</v>
      </c>
      <c r="CL105" s="18">
        <f t="shared" si="125"/>
        <v>107.13213559125708</v>
      </c>
      <c r="CM105" s="18">
        <f t="shared" si="126"/>
        <v>109</v>
      </c>
      <c r="CN105" s="18">
        <f>Design!$N$70</f>
        <v>2.85</v>
      </c>
      <c r="CO105" s="18">
        <f t="shared" si="127"/>
        <v>119</v>
      </c>
      <c r="CP105" s="18">
        <v>0</v>
      </c>
      <c r="CQ105" s="18">
        <f t="shared" si="128"/>
        <v>10174.5</v>
      </c>
      <c r="CR105" s="19" t="str">
        <f t="shared" si="129"/>
        <v>N/A</v>
      </c>
      <c r="CS105" s="68">
        <f t="shared" si="130"/>
        <v>109</v>
      </c>
      <c r="CT105" s="18">
        <f>'Ohio Intensities'!S105</f>
        <v>1.5705098605039296</v>
      </c>
      <c r="CU105" s="18">
        <f>Design!$I$24*CT105*Design!$I$23</f>
        <v>2.7012769600667608</v>
      </c>
      <c r="CV105" s="18">
        <v>0</v>
      </c>
      <c r="CW105" s="18">
        <v>0</v>
      </c>
      <c r="CX105" s="18">
        <f>Design!$I$22</f>
        <v>10</v>
      </c>
      <c r="CY105" s="18">
        <f t="shared" si="131"/>
        <v>2.7012769600667608</v>
      </c>
      <c r="CZ105" s="18">
        <f t="shared" si="132"/>
        <v>109</v>
      </c>
      <c r="DA105" s="18">
        <f t="shared" si="133"/>
        <v>2.7012769600667608</v>
      </c>
      <c r="DB105" s="18">
        <f t="shared" si="134"/>
        <v>119</v>
      </c>
      <c r="DC105" s="18">
        <v>0</v>
      </c>
      <c r="DD105" s="18" t="str">
        <f t="shared" si="135"/>
        <v>N/A</v>
      </c>
      <c r="DE105" s="18">
        <f t="shared" si="136"/>
        <v>-0.27012769600667608</v>
      </c>
      <c r="DF105" s="18">
        <f t="shared" si="137"/>
        <v>32.145195824794456</v>
      </c>
      <c r="DG105" s="18">
        <f>(Design!$N$71-DF105)/DE105</f>
        <v>108.44943431520787</v>
      </c>
      <c r="DH105" s="18">
        <v>0</v>
      </c>
      <c r="DI105" s="18">
        <v>0</v>
      </c>
      <c r="DJ105" s="18">
        <f t="shared" si="138"/>
        <v>108.44943431520787</v>
      </c>
      <c r="DK105" s="18">
        <f t="shared" si="139"/>
        <v>109</v>
      </c>
      <c r="DL105" s="18">
        <f>Design!$N$71</f>
        <v>2.85</v>
      </c>
      <c r="DM105" s="18">
        <f t="shared" si="140"/>
        <v>119</v>
      </c>
      <c r="DN105" s="18">
        <v>0</v>
      </c>
      <c r="DO105" s="18">
        <f t="shared" si="141"/>
        <v>10174.5</v>
      </c>
      <c r="DP105" s="19" t="str">
        <f t="shared" si="142"/>
        <v>N/A</v>
      </c>
      <c r="DQ105" s="68">
        <f t="shared" si="143"/>
        <v>109</v>
      </c>
      <c r="DR105" s="18">
        <f>'Ohio Intensities'!W105</f>
        <v>1.7674063508014561</v>
      </c>
      <c r="DS105" s="18">
        <f>Design!$I$24*DR105*Design!$I$23</f>
        <v>3.0399389233785064</v>
      </c>
      <c r="DT105" s="18">
        <v>0</v>
      </c>
      <c r="DU105" s="18">
        <v>0</v>
      </c>
      <c r="DV105" s="18">
        <f>Design!$I$22</f>
        <v>10</v>
      </c>
      <c r="DW105" s="18">
        <f t="shared" si="144"/>
        <v>3.0399389233785064</v>
      </c>
      <c r="DX105" s="18">
        <f t="shared" si="145"/>
        <v>109</v>
      </c>
      <c r="DY105" s="18">
        <f t="shared" si="146"/>
        <v>3.0399389233785064</v>
      </c>
      <c r="DZ105" s="18">
        <f t="shared" si="147"/>
        <v>119</v>
      </c>
      <c r="EA105" s="18">
        <v>0</v>
      </c>
      <c r="EB105" s="18">
        <f t="shared" si="148"/>
        <v>19881.200558895434</v>
      </c>
      <c r="EC105" s="18">
        <f t="shared" si="149"/>
        <v>-0.30399389233785062</v>
      </c>
      <c r="ED105" s="18">
        <f t="shared" si="150"/>
        <v>36.175273188204223</v>
      </c>
      <c r="EE105" s="18">
        <f>(Design!$N$72-ED105)/EC105</f>
        <v>109.62481164314778</v>
      </c>
      <c r="EF105" s="18">
        <v>0</v>
      </c>
      <c r="EG105" s="18">
        <v>0</v>
      </c>
      <c r="EH105" s="18">
        <f t="shared" si="151"/>
        <v>109.62481164314778</v>
      </c>
      <c r="EI105" s="18">
        <f t="shared" si="152"/>
        <v>109.62481164314778</v>
      </c>
      <c r="EJ105" s="18">
        <f>Design!$N$72</f>
        <v>2.85</v>
      </c>
      <c r="EK105" s="18">
        <f t="shared" si="153"/>
        <v>119</v>
      </c>
      <c r="EL105" s="18">
        <v>0</v>
      </c>
      <c r="EM105" s="18">
        <f t="shared" si="154"/>
        <v>10174.500000000002</v>
      </c>
      <c r="EN105" s="19">
        <f t="shared" si="155"/>
        <v>9706.7005588954326</v>
      </c>
      <c r="EO105" s="19">
        <f t="shared" si="156"/>
        <v>109</v>
      </c>
    </row>
    <row r="106" spans="1:145" x14ac:dyDescent="0.25">
      <c r="A106" s="68">
        <f t="shared" si="157"/>
        <v>110</v>
      </c>
      <c r="B106" s="18">
        <f>'Ohio Intensities'!C106</f>
        <v>0.79109521960644424</v>
      </c>
      <c r="C106" s="18">
        <f>Design!$I$24*B106*Design!$I$23</f>
        <v>1.3606837777230849</v>
      </c>
      <c r="D106" s="18">
        <v>0</v>
      </c>
      <c r="E106" s="18">
        <v>0</v>
      </c>
      <c r="F106" s="18">
        <f>Design!$I$22</f>
        <v>10</v>
      </c>
      <c r="G106" s="18">
        <f t="shared" si="79"/>
        <v>1.3606837777230849</v>
      </c>
      <c r="H106" s="18">
        <f t="shared" si="80"/>
        <v>110</v>
      </c>
      <c r="I106" s="18">
        <f t="shared" si="81"/>
        <v>1.3606837777230849</v>
      </c>
      <c r="J106" s="18">
        <f t="shared" si="82"/>
        <v>120</v>
      </c>
      <c r="K106" s="18">
        <v>0</v>
      </c>
      <c r="L106" s="18" t="str">
        <f t="shared" si="83"/>
        <v>N/A</v>
      </c>
      <c r="M106" s="18">
        <f t="shared" si="84"/>
        <v>-0.13606837777230849</v>
      </c>
      <c r="N106" s="18">
        <f t="shared" si="85"/>
        <v>16.328205332677019</v>
      </c>
      <c r="O106" s="18">
        <f>(Design!$N$67-N106)/M106</f>
        <v>104.93404541479586</v>
      </c>
      <c r="P106" s="18">
        <v>0</v>
      </c>
      <c r="Q106" s="18">
        <v>0</v>
      </c>
      <c r="R106" s="18">
        <f t="shared" si="86"/>
        <v>104.93404541479586</v>
      </c>
      <c r="S106" s="18">
        <f t="shared" si="87"/>
        <v>110</v>
      </c>
      <c r="T106" s="18">
        <f>Design!$N$67</f>
        <v>2.0499999999999998</v>
      </c>
      <c r="U106" s="18">
        <f t="shared" si="88"/>
        <v>120</v>
      </c>
      <c r="V106" s="18">
        <v>0</v>
      </c>
      <c r="W106" s="18">
        <f t="shared" si="89"/>
        <v>7379.9999999999991</v>
      </c>
      <c r="X106" s="19" t="str">
        <f t="shared" si="90"/>
        <v>N/A</v>
      </c>
      <c r="Y106" s="68">
        <f t="shared" si="91"/>
        <v>110</v>
      </c>
      <c r="Z106" s="18">
        <f>'Ohio Intensities'!G106</f>
        <v>0.99445998665931368</v>
      </c>
      <c r="AA106" s="18">
        <f>Design!$I$24*Z106*Design!$I$23</f>
        <v>1.7104711770540206</v>
      </c>
      <c r="AB106" s="18">
        <v>0</v>
      </c>
      <c r="AC106" s="18">
        <v>0</v>
      </c>
      <c r="AD106" s="18">
        <f>Design!$I$22</f>
        <v>10</v>
      </c>
      <c r="AE106" s="18">
        <f t="shared" si="92"/>
        <v>1.7104711770540206</v>
      </c>
      <c r="AF106" s="18">
        <f t="shared" si="93"/>
        <v>110</v>
      </c>
      <c r="AG106" s="18">
        <f t="shared" si="94"/>
        <v>1.7104711770540206</v>
      </c>
      <c r="AH106" s="18">
        <f t="shared" si="95"/>
        <v>120</v>
      </c>
      <c r="AI106" s="18">
        <v>0</v>
      </c>
      <c r="AJ106" s="18" t="str">
        <f t="shared" si="96"/>
        <v>N/A</v>
      </c>
      <c r="AK106" s="18">
        <f t="shared" si="97"/>
        <v>-0.17104711770540207</v>
      </c>
      <c r="AL106" s="18">
        <f t="shared" si="98"/>
        <v>20.525654124648248</v>
      </c>
      <c r="AM106" s="18">
        <f>(Design!$N$68-AL106)/AK106</f>
        <v>105.38414424319151</v>
      </c>
      <c r="AN106" s="18">
        <v>0</v>
      </c>
      <c r="AO106" s="18">
        <v>0</v>
      </c>
      <c r="AP106" s="18">
        <f t="shared" si="99"/>
        <v>105.38414424319151</v>
      </c>
      <c r="AQ106" s="18">
        <f t="shared" si="100"/>
        <v>110</v>
      </c>
      <c r="AR106" s="18">
        <f>Design!$N$68</f>
        <v>2.5</v>
      </c>
      <c r="AS106" s="18">
        <f t="shared" si="101"/>
        <v>120</v>
      </c>
      <c r="AT106" s="18">
        <v>0</v>
      </c>
      <c r="AU106" s="18">
        <f t="shared" si="102"/>
        <v>9000</v>
      </c>
      <c r="AV106" s="19" t="str">
        <f t="shared" si="103"/>
        <v>N/A</v>
      </c>
      <c r="AW106" s="68">
        <f t="shared" si="104"/>
        <v>110</v>
      </c>
      <c r="AX106" s="18">
        <f>'Ohio Intensities'!K106</f>
        <v>1.1575593952670127</v>
      </c>
      <c r="AY106" s="18">
        <f>Design!$I$24*AX106*Design!$I$23</f>
        <v>1.9910021598592631</v>
      </c>
      <c r="AZ106" s="18">
        <v>0</v>
      </c>
      <c r="BA106" s="18">
        <v>0</v>
      </c>
      <c r="BB106" s="18">
        <f>Design!$I$22</f>
        <v>10</v>
      </c>
      <c r="BC106" s="18">
        <f t="shared" si="105"/>
        <v>1.9910021598592631</v>
      </c>
      <c r="BD106" s="18">
        <f t="shared" si="106"/>
        <v>110</v>
      </c>
      <c r="BE106" s="18">
        <f t="shared" si="107"/>
        <v>1.9910021598592631</v>
      </c>
      <c r="BF106" s="18">
        <f t="shared" si="108"/>
        <v>120</v>
      </c>
      <c r="BG106" s="18">
        <v>0</v>
      </c>
      <c r="BH106" s="18" t="str">
        <f t="shared" si="109"/>
        <v>N/A</v>
      </c>
      <c r="BI106" s="18">
        <f t="shared" si="110"/>
        <v>-0.19910021598592631</v>
      </c>
      <c r="BJ106" s="18">
        <f t="shared" si="111"/>
        <v>23.892025918311159</v>
      </c>
      <c r="BK106" s="18">
        <f>(Design!$N$69-BJ106)/BI106</f>
        <v>105.68560066152085</v>
      </c>
      <c r="BL106" s="18">
        <v>0</v>
      </c>
      <c r="BM106" s="18">
        <v>0</v>
      </c>
      <c r="BN106" s="18">
        <f t="shared" si="112"/>
        <v>105.68560066152085</v>
      </c>
      <c r="BO106" s="18">
        <f t="shared" si="113"/>
        <v>110</v>
      </c>
      <c r="BP106" s="18">
        <f>Design!$N$69</f>
        <v>2.85</v>
      </c>
      <c r="BQ106" s="18">
        <f t="shared" si="114"/>
        <v>120</v>
      </c>
      <c r="BR106" s="18">
        <v>0</v>
      </c>
      <c r="BS106" s="18">
        <f t="shared" si="115"/>
        <v>10260</v>
      </c>
      <c r="BT106" s="19" t="str">
        <f t="shared" si="116"/>
        <v>N/A</v>
      </c>
      <c r="BU106" s="68">
        <f t="shared" si="117"/>
        <v>110</v>
      </c>
      <c r="BV106" s="18">
        <f>'Ohio Intensities'!O106</f>
        <v>1.3866482624578924</v>
      </c>
      <c r="BW106" s="18">
        <f>Design!$I$24*BV106*Design!$I$23</f>
        <v>2.3850350114275765</v>
      </c>
      <c r="BX106" s="18">
        <v>0</v>
      </c>
      <c r="BY106" s="18">
        <v>0</v>
      </c>
      <c r="BZ106" s="18">
        <f>Design!$I$22</f>
        <v>10</v>
      </c>
      <c r="CA106" s="18">
        <f t="shared" si="118"/>
        <v>2.3850350114275765</v>
      </c>
      <c r="CB106" s="18">
        <f t="shared" si="119"/>
        <v>110</v>
      </c>
      <c r="CC106" s="18">
        <f t="shared" si="120"/>
        <v>2.3850350114275765</v>
      </c>
      <c r="CD106" s="18">
        <f t="shared" si="121"/>
        <v>120</v>
      </c>
      <c r="CE106" s="18">
        <v>0</v>
      </c>
      <c r="CF106" s="18" t="str">
        <f t="shared" si="122"/>
        <v>N/A</v>
      </c>
      <c r="CG106" s="18">
        <f t="shared" si="123"/>
        <v>-0.23850350114275765</v>
      </c>
      <c r="CH106" s="18">
        <f t="shared" si="124"/>
        <v>28.620420137130917</v>
      </c>
      <c r="CI106" s="18">
        <f>(Design!$N$70-CH106)/CG106</f>
        <v>108.05048988235139</v>
      </c>
      <c r="CJ106" s="18">
        <v>0</v>
      </c>
      <c r="CK106" s="18">
        <v>0</v>
      </c>
      <c r="CL106" s="18">
        <f t="shared" si="125"/>
        <v>108.05048988235139</v>
      </c>
      <c r="CM106" s="18">
        <f t="shared" si="126"/>
        <v>110</v>
      </c>
      <c r="CN106" s="18">
        <f>Design!$N$70</f>
        <v>2.85</v>
      </c>
      <c r="CO106" s="18">
        <f t="shared" si="127"/>
        <v>120</v>
      </c>
      <c r="CP106" s="18">
        <v>0</v>
      </c>
      <c r="CQ106" s="18">
        <f t="shared" si="128"/>
        <v>10260</v>
      </c>
      <c r="CR106" s="19" t="str">
        <f t="shared" si="129"/>
        <v>N/A</v>
      </c>
      <c r="CS106" s="68">
        <f t="shared" si="130"/>
        <v>110</v>
      </c>
      <c r="CT106" s="18">
        <f>'Ohio Intensities'!S106</f>
        <v>1.5602791000703078</v>
      </c>
      <c r="CU106" s="18">
        <f>Design!$I$24*CT106*Design!$I$23</f>
        <v>2.683680052120931</v>
      </c>
      <c r="CV106" s="18">
        <v>0</v>
      </c>
      <c r="CW106" s="18">
        <v>0</v>
      </c>
      <c r="CX106" s="18">
        <f>Design!$I$22</f>
        <v>10</v>
      </c>
      <c r="CY106" s="18">
        <f t="shared" si="131"/>
        <v>2.683680052120931</v>
      </c>
      <c r="CZ106" s="18">
        <f t="shared" si="132"/>
        <v>110</v>
      </c>
      <c r="DA106" s="18">
        <f t="shared" si="133"/>
        <v>2.683680052120931</v>
      </c>
      <c r="DB106" s="18">
        <f t="shared" si="134"/>
        <v>120</v>
      </c>
      <c r="DC106" s="18">
        <v>0</v>
      </c>
      <c r="DD106" s="18" t="str">
        <f t="shared" si="135"/>
        <v>N/A</v>
      </c>
      <c r="DE106" s="18">
        <f t="shared" si="136"/>
        <v>-0.26836800521209309</v>
      </c>
      <c r="DF106" s="18">
        <f t="shared" si="137"/>
        <v>32.204160625451173</v>
      </c>
      <c r="DG106" s="18">
        <f>(Design!$N$71-DF106)/DE106</f>
        <v>109.38025418586085</v>
      </c>
      <c r="DH106" s="18">
        <v>0</v>
      </c>
      <c r="DI106" s="18">
        <v>0</v>
      </c>
      <c r="DJ106" s="18">
        <f t="shared" si="138"/>
        <v>109.38025418586085</v>
      </c>
      <c r="DK106" s="18">
        <f t="shared" si="139"/>
        <v>110</v>
      </c>
      <c r="DL106" s="18">
        <f>Design!$N$71</f>
        <v>2.85</v>
      </c>
      <c r="DM106" s="18">
        <f t="shared" si="140"/>
        <v>120</v>
      </c>
      <c r="DN106" s="18">
        <v>0</v>
      </c>
      <c r="DO106" s="18">
        <f t="shared" si="141"/>
        <v>10260</v>
      </c>
      <c r="DP106" s="19" t="str">
        <f t="shared" si="142"/>
        <v>N/A</v>
      </c>
      <c r="DQ106" s="68">
        <f t="shared" si="143"/>
        <v>110</v>
      </c>
      <c r="DR106" s="18">
        <f>'Ohio Intensities'!W106</f>
        <v>1.7558391760668206</v>
      </c>
      <c r="DS106" s="18">
        <f>Design!$I$24*DR106*Design!$I$23</f>
        <v>3.0200433828349333</v>
      </c>
      <c r="DT106" s="18">
        <v>0</v>
      </c>
      <c r="DU106" s="18">
        <v>0</v>
      </c>
      <c r="DV106" s="18">
        <f>Design!$I$22</f>
        <v>10</v>
      </c>
      <c r="DW106" s="18">
        <f t="shared" si="144"/>
        <v>3.0200433828349333</v>
      </c>
      <c r="DX106" s="18">
        <f t="shared" si="145"/>
        <v>110</v>
      </c>
      <c r="DY106" s="18">
        <f t="shared" si="146"/>
        <v>3.0200433828349333</v>
      </c>
      <c r="DZ106" s="18">
        <f t="shared" si="147"/>
        <v>120</v>
      </c>
      <c r="EA106" s="18">
        <v>0</v>
      </c>
      <c r="EB106" s="18">
        <f t="shared" si="148"/>
        <v>19932.28632671056</v>
      </c>
      <c r="EC106" s="18">
        <f t="shared" si="149"/>
        <v>-0.30200433828349332</v>
      </c>
      <c r="ED106" s="18">
        <f t="shared" si="150"/>
        <v>36.240520594019202</v>
      </c>
      <c r="EE106" s="18">
        <f>(Design!$N$72-ED106)/EC106</f>
        <v>110.5630494707507</v>
      </c>
      <c r="EF106" s="18">
        <v>0</v>
      </c>
      <c r="EG106" s="18">
        <v>0</v>
      </c>
      <c r="EH106" s="18">
        <f t="shared" si="151"/>
        <v>110.5630494707507</v>
      </c>
      <c r="EI106" s="18">
        <f t="shared" si="152"/>
        <v>110.5630494707507</v>
      </c>
      <c r="EJ106" s="18">
        <f>Design!$N$72</f>
        <v>2.85</v>
      </c>
      <c r="EK106" s="18">
        <f t="shared" si="153"/>
        <v>120</v>
      </c>
      <c r="EL106" s="18">
        <v>0</v>
      </c>
      <c r="EM106" s="18">
        <f t="shared" si="154"/>
        <v>10260</v>
      </c>
      <c r="EN106" s="19">
        <f t="shared" si="155"/>
        <v>9672.2863267105604</v>
      </c>
      <c r="EO106" s="19">
        <f t="shared" si="156"/>
        <v>110</v>
      </c>
    </row>
    <row r="107" spans="1:145" x14ac:dyDescent="0.25">
      <c r="A107" s="68">
        <f t="shared" si="157"/>
        <v>111</v>
      </c>
      <c r="B107" s="18">
        <f>'Ohio Intensities'!C107</f>
        <v>0.78542895876674812</v>
      </c>
      <c r="C107" s="18">
        <f>Design!$I$24*B107*Design!$I$23</f>
        <v>1.3509378090788076</v>
      </c>
      <c r="D107" s="18">
        <v>0</v>
      </c>
      <c r="E107" s="18">
        <v>0</v>
      </c>
      <c r="F107" s="18">
        <f>Design!$I$22</f>
        <v>10</v>
      </c>
      <c r="G107" s="18">
        <f t="shared" si="79"/>
        <v>1.3509378090788076</v>
      </c>
      <c r="H107" s="18">
        <f t="shared" si="80"/>
        <v>111</v>
      </c>
      <c r="I107" s="18">
        <f t="shared" si="81"/>
        <v>1.3509378090788076</v>
      </c>
      <c r="J107" s="18">
        <f t="shared" si="82"/>
        <v>121</v>
      </c>
      <c r="K107" s="18">
        <v>0</v>
      </c>
      <c r="L107" s="18" t="str">
        <f t="shared" si="83"/>
        <v>N/A</v>
      </c>
      <c r="M107" s="18">
        <f t="shared" si="84"/>
        <v>-0.13509378090788077</v>
      </c>
      <c r="N107" s="18">
        <f t="shared" si="85"/>
        <v>16.346347489853571</v>
      </c>
      <c r="O107" s="18">
        <f>(Design!$N$67-N107)/M107</f>
        <v>105.82535623606627</v>
      </c>
      <c r="P107" s="18">
        <v>0</v>
      </c>
      <c r="Q107" s="18">
        <v>0</v>
      </c>
      <c r="R107" s="18">
        <f t="shared" si="86"/>
        <v>105.82535623606627</v>
      </c>
      <c r="S107" s="18">
        <f t="shared" si="87"/>
        <v>111</v>
      </c>
      <c r="T107" s="18">
        <f>Design!$N$67</f>
        <v>2.0499999999999998</v>
      </c>
      <c r="U107" s="18">
        <f t="shared" si="88"/>
        <v>121</v>
      </c>
      <c r="V107" s="18">
        <v>0</v>
      </c>
      <c r="W107" s="18">
        <f t="shared" si="89"/>
        <v>7441.4999999999991</v>
      </c>
      <c r="X107" s="19" t="str">
        <f t="shared" si="90"/>
        <v>N/A</v>
      </c>
      <c r="Y107" s="68">
        <f t="shared" si="91"/>
        <v>111</v>
      </c>
      <c r="Z107" s="18">
        <f>'Ohio Intensities'!G107</f>
        <v>0.98743326367427042</v>
      </c>
      <c r="AA107" s="18">
        <f>Design!$I$24*Z107*Design!$I$23</f>
        <v>1.6983852135197461</v>
      </c>
      <c r="AB107" s="18">
        <v>0</v>
      </c>
      <c r="AC107" s="18">
        <v>0</v>
      </c>
      <c r="AD107" s="18">
        <f>Design!$I$22</f>
        <v>10</v>
      </c>
      <c r="AE107" s="18">
        <f t="shared" si="92"/>
        <v>1.6983852135197461</v>
      </c>
      <c r="AF107" s="18">
        <f t="shared" si="93"/>
        <v>111</v>
      </c>
      <c r="AG107" s="18">
        <f t="shared" si="94"/>
        <v>1.6983852135197461</v>
      </c>
      <c r="AH107" s="18">
        <f t="shared" si="95"/>
        <v>121</v>
      </c>
      <c r="AI107" s="18">
        <v>0</v>
      </c>
      <c r="AJ107" s="18" t="str">
        <f t="shared" si="96"/>
        <v>N/A</v>
      </c>
      <c r="AK107" s="18">
        <f t="shared" si="97"/>
        <v>-0.16983852135197461</v>
      </c>
      <c r="AL107" s="18">
        <f t="shared" si="98"/>
        <v>20.550461083588928</v>
      </c>
      <c r="AM107" s="18">
        <f>(Design!$N$68-AL107)/AK107</f>
        <v>106.28013562471507</v>
      </c>
      <c r="AN107" s="18">
        <v>0</v>
      </c>
      <c r="AO107" s="18">
        <v>0</v>
      </c>
      <c r="AP107" s="18">
        <f t="shared" si="99"/>
        <v>106.28013562471507</v>
      </c>
      <c r="AQ107" s="18">
        <f t="shared" si="100"/>
        <v>111</v>
      </c>
      <c r="AR107" s="18">
        <f>Design!$N$68</f>
        <v>2.5</v>
      </c>
      <c r="AS107" s="18">
        <f t="shared" si="101"/>
        <v>121</v>
      </c>
      <c r="AT107" s="18">
        <v>0</v>
      </c>
      <c r="AU107" s="18">
        <f t="shared" si="102"/>
        <v>9075</v>
      </c>
      <c r="AV107" s="19" t="str">
        <f t="shared" si="103"/>
        <v>N/A</v>
      </c>
      <c r="AW107" s="68">
        <f t="shared" si="104"/>
        <v>111</v>
      </c>
      <c r="AX107" s="18">
        <f>'Ohio Intensities'!K107</f>
        <v>1.1494331203166748</v>
      </c>
      <c r="AY107" s="18">
        <f>Design!$I$24*AX107*Design!$I$23</f>
        <v>1.9770249669446818</v>
      </c>
      <c r="AZ107" s="18">
        <v>0</v>
      </c>
      <c r="BA107" s="18">
        <v>0</v>
      </c>
      <c r="BB107" s="18">
        <f>Design!$I$22</f>
        <v>10</v>
      </c>
      <c r="BC107" s="18">
        <f t="shared" si="105"/>
        <v>1.9770249669446818</v>
      </c>
      <c r="BD107" s="18">
        <f t="shared" si="106"/>
        <v>111</v>
      </c>
      <c r="BE107" s="18">
        <f t="shared" si="107"/>
        <v>1.9770249669446818</v>
      </c>
      <c r="BF107" s="18">
        <f t="shared" si="108"/>
        <v>121</v>
      </c>
      <c r="BG107" s="18">
        <v>0</v>
      </c>
      <c r="BH107" s="18" t="str">
        <f t="shared" si="109"/>
        <v>N/A</v>
      </c>
      <c r="BI107" s="18">
        <f t="shared" si="110"/>
        <v>-0.19770249669446818</v>
      </c>
      <c r="BJ107" s="18">
        <f t="shared" si="111"/>
        <v>23.92200210003065</v>
      </c>
      <c r="BK107" s="18">
        <f>(Design!$N$69-BJ107)/BI107</f>
        <v>106.58440056321379</v>
      </c>
      <c r="BL107" s="18">
        <v>0</v>
      </c>
      <c r="BM107" s="18">
        <v>0</v>
      </c>
      <c r="BN107" s="18">
        <f t="shared" si="112"/>
        <v>106.58440056321379</v>
      </c>
      <c r="BO107" s="18">
        <f t="shared" si="113"/>
        <v>111</v>
      </c>
      <c r="BP107" s="18">
        <f>Design!$N$69</f>
        <v>2.85</v>
      </c>
      <c r="BQ107" s="18">
        <f t="shared" si="114"/>
        <v>121</v>
      </c>
      <c r="BR107" s="18">
        <v>0</v>
      </c>
      <c r="BS107" s="18">
        <f t="shared" si="115"/>
        <v>10345.499999999998</v>
      </c>
      <c r="BT107" s="19" t="str">
        <f t="shared" si="116"/>
        <v>N/A</v>
      </c>
      <c r="BU107" s="68">
        <f t="shared" si="117"/>
        <v>111</v>
      </c>
      <c r="BV107" s="18">
        <f>'Ohio Intensities'!O107</f>
        <v>1.3772509890282771</v>
      </c>
      <c r="BW107" s="18">
        <f>Design!$I$24*BV107*Design!$I$23</f>
        <v>2.3688717011286382</v>
      </c>
      <c r="BX107" s="18">
        <v>0</v>
      </c>
      <c r="BY107" s="18">
        <v>0</v>
      </c>
      <c r="BZ107" s="18">
        <f>Design!$I$22</f>
        <v>10</v>
      </c>
      <c r="CA107" s="18">
        <f t="shared" si="118"/>
        <v>2.3688717011286382</v>
      </c>
      <c r="CB107" s="18">
        <f t="shared" si="119"/>
        <v>111</v>
      </c>
      <c r="CC107" s="18">
        <f t="shared" si="120"/>
        <v>2.3688717011286382</v>
      </c>
      <c r="CD107" s="18">
        <f t="shared" si="121"/>
        <v>121</v>
      </c>
      <c r="CE107" s="18">
        <v>0</v>
      </c>
      <c r="CF107" s="18" t="str">
        <f t="shared" si="122"/>
        <v>N/A</v>
      </c>
      <c r="CG107" s="18">
        <f t="shared" si="123"/>
        <v>-0.23688717011286381</v>
      </c>
      <c r="CH107" s="18">
        <f t="shared" si="124"/>
        <v>28.663347583656524</v>
      </c>
      <c r="CI107" s="18">
        <f>(Design!$N$70-CH107)/CG107</f>
        <v>108.96895585927204</v>
      </c>
      <c r="CJ107" s="18">
        <v>0</v>
      </c>
      <c r="CK107" s="18">
        <v>0</v>
      </c>
      <c r="CL107" s="18">
        <f t="shared" si="125"/>
        <v>108.96895585927204</v>
      </c>
      <c r="CM107" s="18">
        <f t="shared" si="126"/>
        <v>111</v>
      </c>
      <c r="CN107" s="18">
        <f>Design!$N$70</f>
        <v>2.85</v>
      </c>
      <c r="CO107" s="18">
        <f t="shared" si="127"/>
        <v>121</v>
      </c>
      <c r="CP107" s="18">
        <v>0</v>
      </c>
      <c r="CQ107" s="18">
        <f t="shared" si="128"/>
        <v>10345.5</v>
      </c>
      <c r="CR107" s="19" t="str">
        <f t="shared" si="129"/>
        <v>N/A</v>
      </c>
      <c r="CS107" s="68">
        <f t="shared" si="130"/>
        <v>111</v>
      </c>
      <c r="CT107" s="18">
        <f>'Ohio Intensities'!S107</f>
        <v>1.5501990632095157</v>
      </c>
      <c r="CU107" s="18">
        <f>Design!$I$24*CT107*Design!$I$23</f>
        <v>2.6663423887203686</v>
      </c>
      <c r="CV107" s="18">
        <v>0</v>
      </c>
      <c r="CW107" s="18">
        <v>0</v>
      </c>
      <c r="CX107" s="18">
        <f>Design!$I$22</f>
        <v>10</v>
      </c>
      <c r="CY107" s="18">
        <f t="shared" si="131"/>
        <v>2.6663423887203686</v>
      </c>
      <c r="CZ107" s="18">
        <f t="shared" si="132"/>
        <v>111</v>
      </c>
      <c r="DA107" s="18">
        <f t="shared" si="133"/>
        <v>2.6663423887203686</v>
      </c>
      <c r="DB107" s="18">
        <f t="shared" si="134"/>
        <v>121</v>
      </c>
      <c r="DC107" s="18">
        <v>0</v>
      </c>
      <c r="DD107" s="18" t="str">
        <f t="shared" si="135"/>
        <v>N/A</v>
      </c>
      <c r="DE107" s="18">
        <f t="shared" si="136"/>
        <v>-0.26663423887203686</v>
      </c>
      <c r="DF107" s="18">
        <f t="shared" si="137"/>
        <v>32.262742903516461</v>
      </c>
      <c r="DG107" s="18">
        <f>(Design!$N$71-DF107)/DE107</f>
        <v>110.31120019673178</v>
      </c>
      <c r="DH107" s="18">
        <v>0</v>
      </c>
      <c r="DI107" s="18">
        <v>0</v>
      </c>
      <c r="DJ107" s="18">
        <f t="shared" si="138"/>
        <v>110.31120019673178</v>
      </c>
      <c r="DK107" s="18">
        <f t="shared" si="139"/>
        <v>111</v>
      </c>
      <c r="DL107" s="18">
        <f>Design!$N$71</f>
        <v>2.85</v>
      </c>
      <c r="DM107" s="18">
        <f t="shared" si="140"/>
        <v>121</v>
      </c>
      <c r="DN107" s="18">
        <v>0</v>
      </c>
      <c r="DO107" s="18">
        <f t="shared" si="141"/>
        <v>10345.5</v>
      </c>
      <c r="DP107" s="19" t="str">
        <f t="shared" si="142"/>
        <v>N/A</v>
      </c>
      <c r="DQ107" s="68">
        <f t="shared" si="143"/>
        <v>111</v>
      </c>
      <c r="DR107" s="18">
        <f>'Ohio Intensities'!W107</f>
        <v>1.7444402645195682</v>
      </c>
      <c r="DS107" s="18">
        <f>Design!$I$24*DR107*Design!$I$23</f>
        <v>3.0004372549736593</v>
      </c>
      <c r="DT107" s="18">
        <v>0</v>
      </c>
      <c r="DU107" s="18">
        <v>0</v>
      </c>
      <c r="DV107" s="18">
        <f>Design!$I$22</f>
        <v>10</v>
      </c>
      <c r="DW107" s="18">
        <f t="shared" si="144"/>
        <v>3.0004372549736593</v>
      </c>
      <c r="DX107" s="18">
        <f t="shared" si="145"/>
        <v>111</v>
      </c>
      <c r="DY107" s="18">
        <f t="shared" si="146"/>
        <v>3.0004372549736593</v>
      </c>
      <c r="DZ107" s="18">
        <f t="shared" si="147"/>
        <v>121</v>
      </c>
      <c r="EA107" s="18">
        <v>0</v>
      </c>
      <c r="EB107" s="18">
        <f t="shared" si="148"/>
        <v>19982.912118124572</v>
      </c>
      <c r="EC107" s="18">
        <f t="shared" si="149"/>
        <v>-0.30004372549736591</v>
      </c>
      <c r="ED107" s="18">
        <f t="shared" si="150"/>
        <v>36.305290785181278</v>
      </c>
      <c r="EE107" s="18">
        <f>(Design!$N$72-ED107)/EC107</f>
        <v>111.50138443896564</v>
      </c>
      <c r="EF107" s="18">
        <v>0</v>
      </c>
      <c r="EG107" s="18">
        <v>0</v>
      </c>
      <c r="EH107" s="18">
        <f t="shared" si="151"/>
        <v>111.50138443896564</v>
      </c>
      <c r="EI107" s="18">
        <f t="shared" si="152"/>
        <v>111.50138443896564</v>
      </c>
      <c r="EJ107" s="18">
        <f>Design!$N$72</f>
        <v>2.85</v>
      </c>
      <c r="EK107" s="18">
        <f t="shared" si="153"/>
        <v>121</v>
      </c>
      <c r="EL107" s="18">
        <v>0</v>
      </c>
      <c r="EM107" s="18">
        <f t="shared" si="154"/>
        <v>10345.5</v>
      </c>
      <c r="EN107" s="19">
        <f t="shared" si="155"/>
        <v>9637.4121181245719</v>
      </c>
      <c r="EO107" s="19">
        <f t="shared" si="156"/>
        <v>111</v>
      </c>
    </row>
    <row r="108" spans="1:145" x14ac:dyDescent="0.25">
      <c r="A108" s="68">
        <f t="shared" si="157"/>
        <v>112</v>
      </c>
      <c r="B108" s="18">
        <f>'Ohio Intensities'!C108</f>
        <v>0.77984980325111364</v>
      </c>
      <c r="C108" s="18">
        <f>Design!$I$24*B108*Design!$I$23</f>
        <v>1.3413416615919163</v>
      </c>
      <c r="D108" s="18">
        <v>0</v>
      </c>
      <c r="E108" s="18">
        <v>0</v>
      </c>
      <c r="F108" s="18">
        <f>Design!$I$22</f>
        <v>10</v>
      </c>
      <c r="G108" s="18">
        <f t="shared" si="79"/>
        <v>1.3413416615919163</v>
      </c>
      <c r="H108" s="18">
        <f t="shared" si="80"/>
        <v>112</v>
      </c>
      <c r="I108" s="18">
        <f t="shared" si="81"/>
        <v>1.3413416615919163</v>
      </c>
      <c r="J108" s="18">
        <f t="shared" si="82"/>
        <v>122</v>
      </c>
      <c r="K108" s="18">
        <v>0</v>
      </c>
      <c r="L108" s="18" t="str">
        <f t="shared" si="83"/>
        <v>N/A</v>
      </c>
      <c r="M108" s="18">
        <f t="shared" si="84"/>
        <v>-0.13413416615919163</v>
      </c>
      <c r="N108" s="18">
        <f t="shared" si="85"/>
        <v>16.36436827142138</v>
      </c>
      <c r="O108" s="18">
        <f>(Design!$N$67-N108)/M108</f>
        <v>106.71679469370211</v>
      </c>
      <c r="P108" s="18">
        <v>0</v>
      </c>
      <c r="Q108" s="18">
        <v>0</v>
      </c>
      <c r="R108" s="18">
        <f t="shared" si="86"/>
        <v>106.71679469370211</v>
      </c>
      <c r="S108" s="18">
        <f t="shared" si="87"/>
        <v>112</v>
      </c>
      <c r="T108" s="18">
        <f>Design!$N$67</f>
        <v>2.0499999999999998</v>
      </c>
      <c r="U108" s="18">
        <f t="shared" si="88"/>
        <v>122</v>
      </c>
      <c r="V108" s="18">
        <v>0</v>
      </c>
      <c r="W108" s="18">
        <f t="shared" si="89"/>
        <v>7503</v>
      </c>
      <c r="X108" s="19" t="str">
        <f t="shared" si="90"/>
        <v>N/A</v>
      </c>
      <c r="Y108" s="68">
        <f t="shared" si="91"/>
        <v>112</v>
      </c>
      <c r="Z108" s="18">
        <f>'Ohio Intensities'!G108</f>
        <v>0.98051317948387473</v>
      </c>
      <c r="AA108" s="18">
        <f>Design!$I$24*Z108*Design!$I$23</f>
        <v>1.6864826687122656</v>
      </c>
      <c r="AB108" s="18">
        <v>0</v>
      </c>
      <c r="AC108" s="18">
        <v>0</v>
      </c>
      <c r="AD108" s="18">
        <f>Design!$I$22</f>
        <v>10</v>
      </c>
      <c r="AE108" s="18">
        <f t="shared" si="92"/>
        <v>1.6864826687122656</v>
      </c>
      <c r="AF108" s="18">
        <f t="shared" si="93"/>
        <v>112</v>
      </c>
      <c r="AG108" s="18">
        <f t="shared" si="94"/>
        <v>1.6864826687122656</v>
      </c>
      <c r="AH108" s="18">
        <f t="shared" si="95"/>
        <v>122</v>
      </c>
      <c r="AI108" s="18">
        <v>0</v>
      </c>
      <c r="AJ108" s="18" t="str">
        <f t="shared" si="96"/>
        <v>N/A</v>
      </c>
      <c r="AK108" s="18">
        <f t="shared" si="97"/>
        <v>-0.16864826687122655</v>
      </c>
      <c r="AL108" s="18">
        <f t="shared" si="98"/>
        <v>20.575088558289639</v>
      </c>
      <c r="AM108" s="18">
        <f>(Design!$N$68-AL108)/AK108</f>
        <v>107.17624849409863</v>
      </c>
      <c r="AN108" s="18">
        <v>0</v>
      </c>
      <c r="AO108" s="18">
        <v>0</v>
      </c>
      <c r="AP108" s="18">
        <f t="shared" si="99"/>
        <v>107.17624849409863</v>
      </c>
      <c r="AQ108" s="18">
        <f t="shared" si="100"/>
        <v>112</v>
      </c>
      <c r="AR108" s="18">
        <f>Design!$N$68</f>
        <v>2.5</v>
      </c>
      <c r="AS108" s="18">
        <f t="shared" si="101"/>
        <v>122</v>
      </c>
      <c r="AT108" s="18">
        <v>0</v>
      </c>
      <c r="AU108" s="18">
        <f t="shared" si="102"/>
        <v>9150</v>
      </c>
      <c r="AV108" s="19" t="str">
        <f t="shared" si="103"/>
        <v>N/A</v>
      </c>
      <c r="AW108" s="68">
        <f t="shared" si="104"/>
        <v>112</v>
      </c>
      <c r="AX108" s="18">
        <f>'Ohio Intensities'!K108</f>
        <v>1.1414290038385204</v>
      </c>
      <c r="AY108" s="18">
        <f>Design!$I$24*AX108*Design!$I$23</f>
        <v>1.9632578866022563</v>
      </c>
      <c r="AZ108" s="18">
        <v>0</v>
      </c>
      <c r="BA108" s="18">
        <v>0</v>
      </c>
      <c r="BB108" s="18">
        <f>Design!$I$22</f>
        <v>10</v>
      </c>
      <c r="BC108" s="18">
        <f t="shared" si="105"/>
        <v>1.9632578866022563</v>
      </c>
      <c r="BD108" s="18">
        <f t="shared" si="106"/>
        <v>112</v>
      </c>
      <c r="BE108" s="18">
        <f t="shared" si="107"/>
        <v>1.9632578866022563</v>
      </c>
      <c r="BF108" s="18">
        <f t="shared" si="108"/>
        <v>122</v>
      </c>
      <c r="BG108" s="18">
        <v>0</v>
      </c>
      <c r="BH108" s="18" t="str">
        <f t="shared" si="109"/>
        <v>N/A</v>
      </c>
      <c r="BI108" s="18">
        <f t="shared" si="110"/>
        <v>-0.19632578866022563</v>
      </c>
      <c r="BJ108" s="18">
        <f t="shared" si="111"/>
        <v>23.951746216547527</v>
      </c>
      <c r="BK108" s="18">
        <f>(Design!$N$69-BJ108)/BI108</f>
        <v>107.48331312228981</v>
      </c>
      <c r="BL108" s="18">
        <v>0</v>
      </c>
      <c r="BM108" s="18">
        <v>0</v>
      </c>
      <c r="BN108" s="18">
        <f t="shared" si="112"/>
        <v>107.48331312228981</v>
      </c>
      <c r="BO108" s="18">
        <f t="shared" si="113"/>
        <v>112</v>
      </c>
      <c r="BP108" s="18">
        <f>Design!$N$69</f>
        <v>2.85</v>
      </c>
      <c r="BQ108" s="18">
        <f t="shared" si="114"/>
        <v>122</v>
      </c>
      <c r="BR108" s="18">
        <v>0</v>
      </c>
      <c r="BS108" s="18">
        <f t="shared" si="115"/>
        <v>10431.000000000002</v>
      </c>
      <c r="BT108" s="19" t="str">
        <f t="shared" si="116"/>
        <v>N/A</v>
      </c>
      <c r="BU108" s="68">
        <f t="shared" si="117"/>
        <v>112</v>
      </c>
      <c r="BV108" s="18">
        <f>'Ohio Intensities'!O108</f>
        <v>1.36799272248438</v>
      </c>
      <c r="BW108" s="18">
        <f>Design!$I$24*BV108*Design!$I$23</f>
        <v>2.3529474826731351</v>
      </c>
      <c r="BX108" s="18">
        <v>0</v>
      </c>
      <c r="BY108" s="18">
        <v>0</v>
      </c>
      <c r="BZ108" s="18">
        <f>Design!$I$22</f>
        <v>10</v>
      </c>
      <c r="CA108" s="18">
        <f t="shared" si="118"/>
        <v>2.3529474826731351</v>
      </c>
      <c r="CB108" s="18">
        <f t="shared" si="119"/>
        <v>112</v>
      </c>
      <c r="CC108" s="18">
        <f t="shared" si="120"/>
        <v>2.3529474826731351</v>
      </c>
      <c r="CD108" s="18">
        <f t="shared" si="121"/>
        <v>122</v>
      </c>
      <c r="CE108" s="18">
        <v>0</v>
      </c>
      <c r="CF108" s="18" t="str">
        <f t="shared" si="122"/>
        <v>N/A</v>
      </c>
      <c r="CG108" s="18">
        <f t="shared" si="123"/>
        <v>-0.2352947482673135</v>
      </c>
      <c r="CH108" s="18">
        <f t="shared" si="124"/>
        <v>28.705959288612245</v>
      </c>
      <c r="CI108" s="18">
        <f>(Design!$N$70-CH108)/CG108</f>
        <v>109.88753246306128</v>
      </c>
      <c r="CJ108" s="18">
        <v>0</v>
      </c>
      <c r="CK108" s="18">
        <v>0</v>
      </c>
      <c r="CL108" s="18">
        <f t="shared" si="125"/>
        <v>109.88753246306128</v>
      </c>
      <c r="CM108" s="18">
        <f t="shared" si="126"/>
        <v>112</v>
      </c>
      <c r="CN108" s="18">
        <f>Design!$N$70</f>
        <v>2.85</v>
      </c>
      <c r="CO108" s="18">
        <f t="shared" si="127"/>
        <v>122</v>
      </c>
      <c r="CP108" s="18">
        <v>0</v>
      </c>
      <c r="CQ108" s="18">
        <f t="shared" si="128"/>
        <v>10431.000000000002</v>
      </c>
      <c r="CR108" s="19" t="str">
        <f t="shared" si="129"/>
        <v>N/A</v>
      </c>
      <c r="CS108" s="68">
        <f t="shared" si="130"/>
        <v>112</v>
      </c>
      <c r="CT108" s="18">
        <f>'Ohio Intensities'!S108</f>
        <v>1.5402663110626995</v>
      </c>
      <c r="CU108" s="18">
        <f>Design!$I$24*CT108*Design!$I$23</f>
        <v>2.6492580550278446</v>
      </c>
      <c r="CV108" s="18">
        <v>0</v>
      </c>
      <c r="CW108" s="18">
        <v>0</v>
      </c>
      <c r="CX108" s="18">
        <f>Design!$I$22</f>
        <v>10</v>
      </c>
      <c r="CY108" s="18">
        <f t="shared" si="131"/>
        <v>2.6492580550278446</v>
      </c>
      <c r="CZ108" s="18">
        <f t="shared" si="132"/>
        <v>112</v>
      </c>
      <c r="DA108" s="18">
        <f t="shared" si="133"/>
        <v>2.6492580550278446</v>
      </c>
      <c r="DB108" s="18">
        <f t="shared" si="134"/>
        <v>122</v>
      </c>
      <c r="DC108" s="18">
        <v>0</v>
      </c>
      <c r="DD108" s="18" t="str">
        <f t="shared" si="135"/>
        <v>N/A</v>
      </c>
      <c r="DE108" s="18">
        <f t="shared" si="136"/>
        <v>-0.26492580550278444</v>
      </c>
      <c r="DF108" s="18">
        <f t="shared" si="137"/>
        <v>32.320948271339702</v>
      </c>
      <c r="DG108" s="18">
        <f>(Design!$N$71-DF108)/DE108</f>
        <v>111.24227107815646</v>
      </c>
      <c r="DH108" s="18">
        <v>0</v>
      </c>
      <c r="DI108" s="18">
        <v>0</v>
      </c>
      <c r="DJ108" s="18">
        <f t="shared" si="138"/>
        <v>111.24227107815646</v>
      </c>
      <c r="DK108" s="18">
        <f t="shared" si="139"/>
        <v>112</v>
      </c>
      <c r="DL108" s="18">
        <f>Design!$N$71</f>
        <v>2.85</v>
      </c>
      <c r="DM108" s="18">
        <f t="shared" si="140"/>
        <v>122</v>
      </c>
      <c r="DN108" s="18">
        <v>0</v>
      </c>
      <c r="DO108" s="18">
        <f t="shared" si="141"/>
        <v>10431.000000000002</v>
      </c>
      <c r="DP108" s="19" t="str">
        <f t="shared" si="142"/>
        <v>N/A</v>
      </c>
      <c r="DQ108" s="68">
        <f t="shared" si="143"/>
        <v>112</v>
      </c>
      <c r="DR108" s="18">
        <f>'Ohio Intensities'!W108</f>
        <v>1.7332058435902897</v>
      </c>
      <c r="DS108" s="18">
        <f>Design!$I$24*DR108*Design!$I$23</f>
        <v>2.9811140509753002</v>
      </c>
      <c r="DT108" s="18">
        <v>0</v>
      </c>
      <c r="DU108" s="18">
        <v>0</v>
      </c>
      <c r="DV108" s="18">
        <f>Design!$I$22</f>
        <v>10</v>
      </c>
      <c r="DW108" s="18">
        <f t="shared" si="144"/>
        <v>2.9811140509753002</v>
      </c>
      <c r="DX108" s="18">
        <f t="shared" si="145"/>
        <v>112</v>
      </c>
      <c r="DY108" s="18">
        <f t="shared" si="146"/>
        <v>2.9811140509753002</v>
      </c>
      <c r="DZ108" s="18">
        <f t="shared" si="147"/>
        <v>122</v>
      </c>
      <c r="EA108" s="18">
        <v>0</v>
      </c>
      <c r="EB108" s="18">
        <f t="shared" si="148"/>
        <v>20033.086422554021</v>
      </c>
      <c r="EC108" s="18">
        <f t="shared" si="149"/>
        <v>-0.29811140509753004</v>
      </c>
      <c r="ED108" s="18">
        <f t="shared" si="150"/>
        <v>36.369591421898662</v>
      </c>
      <c r="EE108" s="18">
        <f>(Design!$N$72-ED108)/EC108</f>
        <v>112.43981561501279</v>
      </c>
      <c r="EF108" s="18">
        <v>0</v>
      </c>
      <c r="EG108" s="18">
        <v>0</v>
      </c>
      <c r="EH108" s="18">
        <f t="shared" si="151"/>
        <v>112.43981561501279</v>
      </c>
      <c r="EI108" s="18">
        <f t="shared" si="152"/>
        <v>112.43981561501279</v>
      </c>
      <c r="EJ108" s="18">
        <f>Design!$N$72</f>
        <v>2.85</v>
      </c>
      <c r="EK108" s="18">
        <f t="shared" si="153"/>
        <v>122</v>
      </c>
      <c r="EL108" s="18">
        <v>0</v>
      </c>
      <c r="EM108" s="18">
        <f t="shared" si="154"/>
        <v>10431</v>
      </c>
      <c r="EN108" s="19">
        <f t="shared" si="155"/>
        <v>9602.0864225540208</v>
      </c>
      <c r="EO108" s="19">
        <f t="shared" si="156"/>
        <v>112</v>
      </c>
    </row>
    <row r="109" spans="1:145" x14ac:dyDescent="0.25">
      <c r="A109" s="68">
        <f t="shared" si="157"/>
        <v>113</v>
      </c>
      <c r="B109" s="18">
        <f>'Ohio Intensities'!C109</f>
        <v>0.77435571060968222</v>
      </c>
      <c r="C109" s="18">
        <f>Design!$I$24*B109*Design!$I$23</f>
        <v>1.3318918222486542</v>
      </c>
      <c r="D109" s="18">
        <v>0</v>
      </c>
      <c r="E109" s="18">
        <v>0</v>
      </c>
      <c r="F109" s="18">
        <f>Design!$I$22</f>
        <v>10</v>
      </c>
      <c r="G109" s="18">
        <f t="shared" si="79"/>
        <v>1.3318918222486542</v>
      </c>
      <c r="H109" s="18">
        <f t="shared" si="80"/>
        <v>113</v>
      </c>
      <c r="I109" s="18">
        <f t="shared" si="81"/>
        <v>1.3318918222486542</v>
      </c>
      <c r="J109" s="18">
        <f t="shared" si="82"/>
        <v>123</v>
      </c>
      <c r="K109" s="18">
        <v>0</v>
      </c>
      <c r="L109" s="18" t="str">
        <f t="shared" si="83"/>
        <v>N/A</v>
      </c>
      <c r="M109" s="18">
        <f t="shared" si="84"/>
        <v>-0.13318918222486542</v>
      </c>
      <c r="N109" s="18">
        <f t="shared" si="85"/>
        <v>16.382269413658449</v>
      </c>
      <c r="O109" s="18">
        <f>(Design!$N$67-N109)/M109</f>
        <v>107.60835958479758</v>
      </c>
      <c r="P109" s="18">
        <v>0</v>
      </c>
      <c r="Q109" s="18">
        <v>0</v>
      </c>
      <c r="R109" s="18">
        <f t="shared" si="86"/>
        <v>107.60835958479758</v>
      </c>
      <c r="S109" s="18">
        <f t="shared" si="87"/>
        <v>113</v>
      </c>
      <c r="T109" s="18">
        <f>Design!$N$67</f>
        <v>2.0499999999999998</v>
      </c>
      <c r="U109" s="18">
        <f t="shared" si="88"/>
        <v>123</v>
      </c>
      <c r="V109" s="18">
        <v>0</v>
      </c>
      <c r="W109" s="18">
        <f t="shared" si="89"/>
        <v>7564.4999999999991</v>
      </c>
      <c r="X109" s="19" t="str">
        <f t="shared" si="90"/>
        <v>N/A</v>
      </c>
      <c r="Y109" s="68">
        <f t="shared" si="91"/>
        <v>113</v>
      </c>
      <c r="Z109" s="18">
        <f>'Ohio Intensities'!G109</f>
        <v>0.97369726485805075</v>
      </c>
      <c r="AA109" s="18">
        <f>Design!$I$24*Z109*Design!$I$23</f>
        <v>1.6747592955558483</v>
      </c>
      <c r="AB109" s="18">
        <v>0</v>
      </c>
      <c r="AC109" s="18">
        <v>0</v>
      </c>
      <c r="AD109" s="18">
        <f>Design!$I$22</f>
        <v>10</v>
      </c>
      <c r="AE109" s="18">
        <f t="shared" si="92"/>
        <v>1.6747592955558483</v>
      </c>
      <c r="AF109" s="18">
        <f t="shared" si="93"/>
        <v>113</v>
      </c>
      <c r="AG109" s="18">
        <f t="shared" si="94"/>
        <v>1.6747592955558483</v>
      </c>
      <c r="AH109" s="18">
        <f t="shared" si="95"/>
        <v>123</v>
      </c>
      <c r="AI109" s="18">
        <v>0</v>
      </c>
      <c r="AJ109" s="18" t="str">
        <f t="shared" si="96"/>
        <v>N/A</v>
      </c>
      <c r="AK109" s="18">
        <f t="shared" si="97"/>
        <v>-0.16747592955558482</v>
      </c>
      <c r="AL109" s="18">
        <f t="shared" si="98"/>
        <v>20.599539335336932</v>
      </c>
      <c r="AM109" s="18">
        <f>(Design!$N$68-AL109)/AK109</f>
        <v>108.07248171940877</v>
      </c>
      <c r="AN109" s="18">
        <v>0</v>
      </c>
      <c r="AO109" s="18">
        <v>0</v>
      </c>
      <c r="AP109" s="18">
        <f t="shared" si="99"/>
        <v>108.07248171940877</v>
      </c>
      <c r="AQ109" s="18">
        <f t="shared" si="100"/>
        <v>113</v>
      </c>
      <c r="AR109" s="18">
        <f>Design!$N$68</f>
        <v>2.5</v>
      </c>
      <c r="AS109" s="18">
        <f t="shared" si="101"/>
        <v>123</v>
      </c>
      <c r="AT109" s="18">
        <v>0</v>
      </c>
      <c r="AU109" s="18">
        <f t="shared" si="102"/>
        <v>9225</v>
      </c>
      <c r="AV109" s="19" t="str">
        <f t="shared" si="103"/>
        <v>N/A</v>
      </c>
      <c r="AW109" s="68">
        <f t="shared" si="104"/>
        <v>113</v>
      </c>
      <c r="AX109" s="18">
        <f>'Ohio Intensities'!K109</f>
        <v>1.1335442463728014</v>
      </c>
      <c r="AY109" s="18">
        <f>Design!$I$24*AX109*Design!$I$23</f>
        <v>1.9496961037612195</v>
      </c>
      <c r="AZ109" s="18">
        <v>0</v>
      </c>
      <c r="BA109" s="18">
        <v>0</v>
      </c>
      <c r="BB109" s="18">
        <f>Design!$I$22</f>
        <v>10</v>
      </c>
      <c r="BC109" s="18">
        <f t="shared" si="105"/>
        <v>1.9496961037612195</v>
      </c>
      <c r="BD109" s="18">
        <f t="shared" si="106"/>
        <v>113</v>
      </c>
      <c r="BE109" s="18">
        <f t="shared" si="107"/>
        <v>1.9496961037612195</v>
      </c>
      <c r="BF109" s="18">
        <f t="shared" si="108"/>
        <v>123</v>
      </c>
      <c r="BG109" s="18">
        <v>0</v>
      </c>
      <c r="BH109" s="18" t="str">
        <f t="shared" si="109"/>
        <v>N/A</v>
      </c>
      <c r="BI109" s="18">
        <f t="shared" si="110"/>
        <v>-0.19496961037612195</v>
      </c>
      <c r="BJ109" s="18">
        <f t="shared" si="111"/>
        <v>23.981262076263</v>
      </c>
      <c r="BK109" s="18">
        <f>(Design!$N$69-BJ109)/BI109</f>
        <v>108.38233730630134</v>
      </c>
      <c r="BL109" s="18">
        <v>0</v>
      </c>
      <c r="BM109" s="18">
        <v>0</v>
      </c>
      <c r="BN109" s="18">
        <f t="shared" si="112"/>
        <v>108.38233730630134</v>
      </c>
      <c r="BO109" s="18">
        <f t="shared" si="113"/>
        <v>113</v>
      </c>
      <c r="BP109" s="18">
        <f>Design!$N$69</f>
        <v>2.85</v>
      </c>
      <c r="BQ109" s="18">
        <f t="shared" si="114"/>
        <v>123</v>
      </c>
      <c r="BR109" s="18">
        <v>0</v>
      </c>
      <c r="BS109" s="18">
        <f t="shared" si="115"/>
        <v>10516.5</v>
      </c>
      <c r="BT109" s="19" t="str">
        <f t="shared" si="116"/>
        <v>N/A</v>
      </c>
      <c r="BU109" s="68">
        <f t="shared" si="117"/>
        <v>113</v>
      </c>
      <c r="BV109" s="18">
        <f>'Ohio Intensities'!O109</f>
        <v>1.3588703102573341</v>
      </c>
      <c r="BW109" s="18">
        <f>Design!$I$24*BV109*Design!$I$23</f>
        <v>2.3372569336426161</v>
      </c>
      <c r="BX109" s="18">
        <v>0</v>
      </c>
      <c r="BY109" s="18">
        <v>0</v>
      </c>
      <c r="BZ109" s="18">
        <f>Design!$I$22</f>
        <v>10</v>
      </c>
      <c r="CA109" s="18">
        <f t="shared" si="118"/>
        <v>2.3372569336426161</v>
      </c>
      <c r="CB109" s="18">
        <f t="shared" si="119"/>
        <v>113</v>
      </c>
      <c r="CC109" s="18">
        <f t="shared" si="120"/>
        <v>2.3372569336426161</v>
      </c>
      <c r="CD109" s="18">
        <f t="shared" si="121"/>
        <v>123</v>
      </c>
      <c r="CE109" s="18">
        <v>0</v>
      </c>
      <c r="CF109" s="18" t="str">
        <f t="shared" si="122"/>
        <v>N/A</v>
      </c>
      <c r="CG109" s="18">
        <f t="shared" si="123"/>
        <v>-0.23372569336426161</v>
      </c>
      <c r="CH109" s="18">
        <f t="shared" si="124"/>
        <v>28.748260283804179</v>
      </c>
      <c r="CI109" s="18">
        <f>(Design!$N$70-CH109)/CG109</f>
        <v>110.80621865325574</v>
      </c>
      <c r="CJ109" s="18">
        <v>0</v>
      </c>
      <c r="CK109" s="18">
        <v>0</v>
      </c>
      <c r="CL109" s="18">
        <f t="shared" si="125"/>
        <v>110.80621865325574</v>
      </c>
      <c r="CM109" s="18">
        <f t="shared" si="126"/>
        <v>113</v>
      </c>
      <c r="CN109" s="18">
        <f>Design!$N$70</f>
        <v>2.85</v>
      </c>
      <c r="CO109" s="18">
        <f t="shared" si="127"/>
        <v>123</v>
      </c>
      <c r="CP109" s="18">
        <v>0</v>
      </c>
      <c r="CQ109" s="18">
        <f t="shared" si="128"/>
        <v>10516.5</v>
      </c>
      <c r="CR109" s="19" t="str">
        <f t="shared" si="129"/>
        <v>N/A</v>
      </c>
      <c r="CS109" s="68">
        <f t="shared" si="130"/>
        <v>113</v>
      </c>
      <c r="CT109" s="18">
        <f>'Ohio Intensities'!S109</f>
        <v>1.5304775105757775</v>
      </c>
      <c r="CU109" s="18">
        <f>Design!$I$24*CT109*Design!$I$23</f>
        <v>2.6324213181903389</v>
      </c>
      <c r="CV109" s="18">
        <v>0</v>
      </c>
      <c r="CW109" s="18">
        <v>0</v>
      </c>
      <c r="CX109" s="18">
        <f>Design!$I$22</f>
        <v>10</v>
      </c>
      <c r="CY109" s="18">
        <f t="shared" si="131"/>
        <v>2.6324213181903389</v>
      </c>
      <c r="CZ109" s="18">
        <f t="shared" si="132"/>
        <v>113</v>
      </c>
      <c r="DA109" s="18">
        <f t="shared" si="133"/>
        <v>2.6324213181903389</v>
      </c>
      <c r="DB109" s="18">
        <f t="shared" si="134"/>
        <v>123</v>
      </c>
      <c r="DC109" s="18">
        <v>0</v>
      </c>
      <c r="DD109" s="18" t="str">
        <f t="shared" si="135"/>
        <v>N/A</v>
      </c>
      <c r="DE109" s="18">
        <f t="shared" si="136"/>
        <v>-0.26324213181903389</v>
      </c>
      <c r="DF109" s="18">
        <f t="shared" si="137"/>
        <v>32.378782213741168</v>
      </c>
      <c r="DG109" s="18">
        <f>(Design!$N$71-DF109)/DE109</f>
        <v>112.17346558354406</v>
      </c>
      <c r="DH109" s="18">
        <v>0</v>
      </c>
      <c r="DI109" s="18">
        <v>0</v>
      </c>
      <c r="DJ109" s="18">
        <f t="shared" si="138"/>
        <v>112.17346558354406</v>
      </c>
      <c r="DK109" s="18">
        <f t="shared" si="139"/>
        <v>113</v>
      </c>
      <c r="DL109" s="18">
        <f>Design!$N$71</f>
        <v>2.85</v>
      </c>
      <c r="DM109" s="18">
        <f t="shared" si="140"/>
        <v>123</v>
      </c>
      <c r="DN109" s="18">
        <v>0</v>
      </c>
      <c r="DO109" s="18">
        <f t="shared" si="141"/>
        <v>10516.5</v>
      </c>
      <c r="DP109" s="19" t="str">
        <f t="shared" si="142"/>
        <v>N/A</v>
      </c>
      <c r="DQ109" s="68">
        <f t="shared" si="143"/>
        <v>113</v>
      </c>
      <c r="DR109" s="18">
        <f>'Ohio Intensities'!W109</f>
        <v>1.722132254527478</v>
      </c>
      <c r="DS109" s="18">
        <f>Design!$I$24*DR109*Design!$I$23</f>
        <v>2.9620674777872642</v>
      </c>
      <c r="DT109" s="18">
        <v>0</v>
      </c>
      <c r="DU109" s="18">
        <v>0</v>
      </c>
      <c r="DV109" s="18">
        <f>Design!$I$22</f>
        <v>10</v>
      </c>
      <c r="DW109" s="18">
        <f t="shared" si="144"/>
        <v>2.9620674777872642</v>
      </c>
      <c r="DX109" s="18">
        <f t="shared" si="145"/>
        <v>113</v>
      </c>
      <c r="DY109" s="18">
        <f t="shared" si="146"/>
        <v>2.9620674777872642</v>
      </c>
      <c r="DZ109" s="18">
        <f t="shared" si="147"/>
        <v>123</v>
      </c>
      <c r="EA109" s="18">
        <v>0</v>
      </c>
      <c r="EB109" s="18">
        <f t="shared" si="148"/>
        <v>20082.81749939765</v>
      </c>
      <c r="EC109" s="18">
        <f t="shared" si="149"/>
        <v>-0.29620674777872641</v>
      </c>
      <c r="ED109" s="18">
        <f t="shared" si="150"/>
        <v>36.433429976783351</v>
      </c>
      <c r="EE109" s="18">
        <f>(Design!$N$72-ED109)/EC109</f>
        <v>113.3783420824396</v>
      </c>
      <c r="EF109" s="18">
        <v>0</v>
      </c>
      <c r="EG109" s="18">
        <v>0</v>
      </c>
      <c r="EH109" s="18">
        <f t="shared" si="151"/>
        <v>113.3783420824396</v>
      </c>
      <c r="EI109" s="18">
        <f t="shared" si="152"/>
        <v>113.3783420824396</v>
      </c>
      <c r="EJ109" s="18">
        <f>Design!$N$72</f>
        <v>2.85</v>
      </c>
      <c r="EK109" s="18">
        <f t="shared" si="153"/>
        <v>123</v>
      </c>
      <c r="EL109" s="18">
        <v>0</v>
      </c>
      <c r="EM109" s="18">
        <f t="shared" si="154"/>
        <v>10516.5</v>
      </c>
      <c r="EN109" s="19">
        <f t="shared" si="155"/>
        <v>9566.31749939765</v>
      </c>
      <c r="EO109" s="19">
        <f t="shared" si="156"/>
        <v>113</v>
      </c>
    </row>
    <row r="110" spans="1:145" x14ac:dyDescent="0.25">
      <c r="A110" s="68">
        <f t="shared" si="157"/>
        <v>114</v>
      </c>
      <c r="B110" s="18">
        <f>'Ohio Intensities'!C110</f>
        <v>0.76894470250937996</v>
      </c>
      <c r="C110" s="18">
        <f>Design!$I$24*B110*Design!$I$23</f>
        <v>1.3225848883161344</v>
      </c>
      <c r="D110" s="18">
        <v>0</v>
      </c>
      <c r="E110" s="18">
        <v>0</v>
      </c>
      <c r="F110" s="18">
        <f>Design!$I$22</f>
        <v>10</v>
      </c>
      <c r="G110" s="18">
        <f t="shared" si="79"/>
        <v>1.3225848883161344</v>
      </c>
      <c r="H110" s="18">
        <f t="shared" si="80"/>
        <v>114</v>
      </c>
      <c r="I110" s="18">
        <f t="shared" si="81"/>
        <v>1.3225848883161344</v>
      </c>
      <c r="J110" s="18">
        <f t="shared" si="82"/>
        <v>124</v>
      </c>
      <c r="K110" s="18">
        <v>0</v>
      </c>
      <c r="L110" s="18" t="str">
        <f t="shared" si="83"/>
        <v>N/A</v>
      </c>
      <c r="M110" s="18">
        <f t="shared" si="84"/>
        <v>-0.13225848883161345</v>
      </c>
      <c r="N110" s="18">
        <f t="shared" si="85"/>
        <v>16.400052615120067</v>
      </c>
      <c r="O110" s="18">
        <f>(Design!$N$67-N110)/M110</f>
        <v>108.50004972754539</v>
      </c>
      <c r="P110" s="18">
        <v>0</v>
      </c>
      <c r="Q110" s="18">
        <v>0</v>
      </c>
      <c r="R110" s="18">
        <f t="shared" si="86"/>
        <v>108.50004972754539</v>
      </c>
      <c r="S110" s="18">
        <f t="shared" si="87"/>
        <v>114</v>
      </c>
      <c r="T110" s="18">
        <f>Design!$N$67</f>
        <v>2.0499999999999998</v>
      </c>
      <c r="U110" s="18">
        <f t="shared" si="88"/>
        <v>124</v>
      </c>
      <c r="V110" s="18">
        <v>0</v>
      </c>
      <c r="W110" s="18">
        <f t="shared" si="89"/>
        <v>7626</v>
      </c>
      <c r="X110" s="19" t="str">
        <f t="shared" si="90"/>
        <v>N/A</v>
      </c>
      <c r="Y110" s="68">
        <f t="shared" si="91"/>
        <v>114</v>
      </c>
      <c r="Z110" s="18">
        <f>'Ohio Intensities'!G110</f>
        <v>0.96698312712705281</v>
      </c>
      <c r="AA110" s="18">
        <f>Design!$I$24*Z110*Design!$I$23</f>
        <v>1.6632109786585318</v>
      </c>
      <c r="AB110" s="18">
        <v>0</v>
      </c>
      <c r="AC110" s="18">
        <v>0</v>
      </c>
      <c r="AD110" s="18">
        <f>Design!$I$22</f>
        <v>10</v>
      </c>
      <c r="AE110" s="18">
        <f t="shared" si="92"/>
        <v>1.6632109786585318</v>
      </c>
      <c r="AF110" s="18">
        <f t="shared" si="93"/>
        <v>114</v>
      </c>
      <c r="AG110" s="18">
        <f t="shared" si="94"/>
        <v>1.6632109786585318</v>
      </c>
      <c r="AH110" s="18">
        <f t="shared" si="95"/>
        <v>124</v>
      </c>
      <c r="AI110" s="18">
        <v>0</v>
      </c>
      <c r="AJ110" s="18" t="str">
        <f t="shared" si="96"/>
        <v>N/A</v>
      </c>
      <c r="AK110" s="18">
        <f t="shared" si="97"/>
        <v>-0.1663210978658532</v>
      </c>
      <c r="AL110" s="18">
        <f t="shared" si="98"/>
        <v>20.623816135365796</v>
      </c>
      <c r="AM110" s="18">
        <f>(Design!$N$68-AL110)/AK110</f>
        <v>108.9688341883338</v>
      </c>
      <c r="AN110" s="18">
        <v>0</v>
      </c>
      <c r="AO110" s="18">
        <v>0</v>
      </c>
      <c r="AP110" s="18">
        <f t="shared" si="99"/>
        <v>108.9688341883338</v>
      </c>
      <c r="AQ110" s="18">
        <f t="shared" si="100"/>
        <v>114</v>
      </c>
      <c r="AR110" s="18">
        <f>Design!$N$68</f>
        <v>2.5</v>
      </c>
      <c r="AS110" s="18">
        <f t="shared" si="101"/>
        <v>124</v>
      </c>
      <c r="AT110" s="18">
        <v>0</v>
      </c>
      <c r="AU110" s="18">
        <f t="shared" si="102"/>
        <v>9300</v>
      </c>
      <c r="AV110" s="19" t="str">
        <f t="shared" si="103"/>
        <v>N/A</v>
      </c>
      <c r="AW110" s="68">
        <f t="shared" si="104"/>
        <v>114</v>
      </c>
      <c r="AX110" s="18">
        <f>'Ohio Intensities'!K110</f>
        <v>1.1257761343346417</v>
      </c>
      <c r="AY110" s="18">
        <f>Design!$I$24*AX110*Design!$I$23</f>
        <v>1.936334951055585</v>
      </c>
      <c r="AZ110" s="18">
        <v>0</v>
      </c>
      <c r="BA110" s="18">
        <v>0</v>
      </c>
      <c r="BB110" s="18">
        <f>Design!$I$22</f>
        <v>10</v>
      </c>
      <c r="BC110" s="18">
        <f t="shared" si="105"/>
        <v>1.936334951055585</v>
      </c>
      <c r="BD110" s="18">
        <f t="shared" si="106"/>
        <v>114</v>
      </c>
      <c r="BE110" s="18">
        <f t="shared" si="107"/>
        <v>1.936334951055585</v>
      </c>
      <c r="BF110" s="18">
        <f t="shared" si="108"/>
        <v>124</v>
      </c>
      <c r="BG110" s="18">
        <v>0</v>
      </c>
      <c r="BH110" s="18" t="str">
        <f t="shared" si="109"/>
        <v>N/A</v>
      </c>
      <c r="BI110" s="18">
        <f t="shared" si="110"/>
        <v>-0.1936334951055585</v>
      </c>
      <c r="BJ110" s="18">
        <f t="shared" si="111"/>
        <v>24.010553393089253</v>
      </c>
      <c r="BK110" s="18">
        <f>(Design!$N$69-BJ110)/BI110</f>
        <v>109.28147210044246</v>
      </c>
      <c r="BL110" s="18">
        <v>0</v>
      </c>
      <c r="BM110" s="18">
        <v>0</v>
      </c>
      <c r="BN110" s="18">
        <f t="shared" si="112"/>
        <v>109.28147210044246</v>
      </c>
      <c r="BO110" s="18">
        <f t="shared" si="113"/>
        <v>114</v>
      </c>
      <c r="BP110" s="18">
        <f>Design!$N$69</f>
        <v>2.85</v>
      </c>
      <c r="BQ110" s="18">
        <f t="shared" si="114"/>
        <v>124</v>
      </c>
      <c r="BR110" s="18">
        <v>0</v>
      </c>
      <c r="BS110" s="18">
        <f t="shared" si="115"/>
        <v>10602.000000000002</v>
      </c>
      <c r="BT110" s="19" t="str">
        <f t="shared" si="116"/>
        <v>N/A</v>
      </c>
      <c r="BU110" s="68">
        <f t="shared" si="117"/>
        <v>114</v>
      </c>
      <c r="BV110" s="18">
        <f>'Ohio Intensities'!O110</f>
        <v>1.3498806957454283</v>
      </c>
      <c r="BW110" s="18">
        <f>Design!$I$24*BV110*Design!$I$23</f>
        <v>2.3217947966821382</v>
      </c>
      <c r="BX110" s="18">
        <v>0</v>
      </c>
      <c r="BY110" s="18">
        <v>0</v>
      </c>
      <c r="BZ110" s="18">
        <f>Design!$I$22</f>
        <v>10</v>
      </c>
      <c r="CA110" s="18">
        <f t="shared" si="118"/>
        <v>2.3217947966821382</v>
      </c>
      <c r="CB110" s="18">
        <f t="shared" si="119"/>
        <v>114</v>
      </c>
      <c r="CC110" s="18">
        <f t="shared" si="120"/>
        <v>2.3217947966821382</v>
      </c>
      <c r="CD110" s="18">
        <f t="shared" si="121"/>
        <v>124</v>
      </c>
      <c r="CE110" s="18">
        <v>0</v>
      </c>
      <c r="CF110" s="18" t="str">
        <f t="shared" si="122"/>
        <v>N/A</v>
      </c>
      <c r="CG110" s="18">
        <f t="shared" si="123"/>
        <v>-0.23217947966821381</v>
      </c>
      <c r="CH110" s="18">
        <f t="shared" si="124"/>
        <v>28.790255478858512</v>
      </c>
      <c r="CI110" s="18">
        <f>(Design!$N$70-CH110)/CG110</f>
        <v>111.72501340741795</v>
      </c>
      <c r="CJ110" s="18">
        <v>0</v>
      </c>
      <c r="CK110" s="18">
        <v>0</v>
      </c>
      <c r="CL110" s="18">
        <f t="shared" si="125"/>
        <v>111.72501340741795</v>
      </c>
      <c r="CM110" s="18">
        <f t="shared" si="126"/>
        <v>114</v>
      </c>
      <c r="CN110" s="18">
        <f>Design!$N$70</f>
        <v>2.85</v>
      </c>
      <c r="CO110" s="18">
        <f t="shared" si="127"/>
        <v>124</v>
      </c>
      <c r="CP110" s="18">
        <v>0</v>
      </c>
      <c r="CQ110" s="18">
        <f t="shared" si="128"/>
        <v>10602</v>
      </c>
      <c r="CR110" s="19" t="str">
        <f t="shared" si="129"/>
        <v>N/A</v>
      </c>
      <c r="CS110" s="68">
        <f t="shared" si="130"/>
        <v>114</v>
      </c>
      <c r="CT110" s="18">
        <f>'Ohio Intensities'!S110</f>
        <v>1.5208294304163505</v>
      </c>
      <c r="CU110" s="18">
        <f>Design!$I$24*CT110*Design!$I$23</f>
        <v>2.6158266203161245</v>
      </c>
      <c r="CV110" s="18">
        <v>0</v>
      </c>
      <c r="CW110" s="18">
        <v>0</v>
      </c>
      <c r="CX110" s="18">
        <f>Design!$I$22</f>
        <v>10</v>
      </c>
      <c r="CY110" s="18">
        <f t="shared" si="131"/>
        <v>2.6158266203161245</v>
      </c>
      <c r="CZ110" s="18">
        <f t="shared" si="132"/>
        <v>114</v>
      </c>
      <c r="DA110" s="18">
        <f t="shared" si="133"/>
        <v>2.6158266203161245</v>
      </c>
      <c r="DB110" s="18">
        <f t="shared" si="134"/>
        <v>124</v>
      </c>
      <c r="DC110" s="18">
        <v>0</v>
      </c>
      <c r="DD110" s="18" t="str">
        <f t="shared" si="135"/>
        <v>N/A</v>
      </c>
      <c r="DE110" s="18">
        <f t="shared" si="136"/>
        <v>-0.26158266203161246</v>
      </c>
      <c r="DF110" s="18">
        <f t="shared" si="137"/>
        <v>32.436250091919945</v>
      </c>
      <c r="DG110" s="18">
        <f>(Design!$N$71-DF110)/DE110</f>
        <v>113.10478248877375</v>
      </c>
      <c r="DH110" s="18">
        <v>0</v>
      </c>
      <c r="DI110" s="18">
        <v>0</v>
      </c>
      <c r="DJ110" s="18">
        <f t="shared" si="138"/>
        <v>113.10478248877375</v>
      </c>
      <c r="DK110" s="18">
        <f t="shared" si="139"/>
        <v>114</v>
      </c>
      <c r="DL110" s="18">
        <f>Design!$N$71</f>
        <v>2.85</v>
      </c>
      <c r="DM110" s="18">
        <f t="shared" si="140"/>
        <v>124</v>
      </c>
      <c r="DN110" s="18">
        <v>0</v>
      </c>
      <c r="DO110" s="18">
        <f t="shared" si="141"/>
        <v>10602.000000000002</v>
      </c>
      <c r="DP110" s="19" t="str">
        <f t="shared" si="142"/>
        <v>N/A</v>
      </c>
      <c r="DQ110" s="68">
        <f t="shared" si="143"/>
        <v>114</v>
      </c>
      <c r="DR110" s="18">
        <f>'Ohio Intensities'!W110</f>
        <v>1.7112159480955351</v>
      </c>
      <c r="DS110" s="18">
        <f>Design!$I$24*DR110*Design!$I$23</f>
        <v>2.9432914307243223</v>
      </c>
      <c r="DT110" s="18">
        <v>0</v>
      </c>
      <c r="DU110" s="18">
        <v>0</v>
      </c>
      <c r="DV110" s="18">
        <f>Design!$I$22</f>
        <v>10</v>
      </c>
      <c r="DW110" s="18">
        <f t="shared" si="144"/>
        <v>2.9432914307243223</v>
      </c>
      <c r="DX110" s="18">
        <f t="shared" si="145"/>
        <v>114</v>
      </c>
      <c r="DY110" s="18">
        <f t="shared" si="146"/>
        <v>2.9432914307243223</v>
      </c>
      <c r="DZ110" s="18">
        <f t="shared" si="147"/>
        <v>124</v>
      </c>
      <c r="EA110" s="18">
        <v>0</v>
      </c>
      <c r="EB110" s="18">
        <f t="shared" si="148"/>
        <v>20132.113386154364</v>
      </c>
      <c r="EC110" s="18">
        <f t="shared" si="149"/>
        <v>-0.29432914307243224</v>
      </c>
      <c r="ED110" s="18">
        <f t="shared" si="150"/>
        <v>36.496813740981601</v>
      </c>
      <c r="EE110" s="18">
        <f>(Design!$N$72-ED110)/EC110</f>
        <v>114.31696294070807</v>
      </c>
      <c r="EF110" s="18">
        <v>0</v>
      </c>
      <c r="EG110" s="18">
        <v>0</v>
      </c>
      <c r="EH110" s="18">
        <f t="shared" si="151"/>
        <v>114.31696294070807</v>
      </c>
      <c r="EI110" s="18">
        <f t="shared" si="152"/>
        <v>114.31696294070807</v>
      </c>
      <c r="EJ110" s="18">
        <f>Design!$N$72</f>
        <v>2.85</v>
      </c>
      <c r="EK110" s="18">
        <f t="shared" si="153"/>
        <v>124</v>
      </c>
      <c r="EL110" s="18">
        <v>0</v>
      </c>
      <c r="EM110" s="18">
        <f t="shared" si="154"/>
        <v>10602.000000000002</v>
      </c>
      <c r="EN110" s="19">
        <f t="shared" si="155"/>
        <v>9530.1133861543622</v>
      </c>
      <c r="EO110" s="19">
        <f t="shared" si="156"/>
        <v>114</v>
      </c>
    </row>
    <row r="111" spans="1:145" x14ac:dyDescent="0.25">
      <c r="A111" s="68">
        <f t="shared" si="157"/>
        <v>115</v>
      </c>
      <c r="B111" s="18">
        <f>'Ohio Intensities'!C111</f>
        <v>0.76361486222002639</v>
      </c>
      <c r="C111" s="18">
        <f>Design!$I$24*B111*Design!$I$23</f>
        <v>1.3134175630184461</v>
      </c>
      <c r="D111" s="18">
        <v>0</v>
      </c>
      <c r="E111" s="18">
        <v>0</v>
      </c>
      <c r="F111" s="18">
        <f>Design!$I$22</f>
        <v>10</v>
      </c>
      <c r="G111" s="18">
        <f t="shared" si="79"/>
        <v>1.3134175630184461</v>
      </c>
      <c r="H111" s="18">
        <f t="shared" si="80"/>
        <v>115</v>
      </c>
      <c r="I111" s="18">
        <f t="shared" si="81"/>
        <v>1.3134175630184461</v>
      </c>
      <c r="J111" s="18">
        <f t="shared" si="82"/>
        <v>125</v>
      </c>
      <c r="K111" s="18">
        <v>0</v>
      </c>
      <c r="L111" s="18" t="str">
        <f t="shared" si="83"/>
        <v>N/A</v>
      </c>
      <c r="M111" s="18">
        <f t="shared" si="84"/>
        <v>-0.13134175630184461</v>
      </c>
      <c r="N111" s="18">
        <f t="shared" si="85"/>
        <v>16.417719537730576</v>
      </c>
      <c r="O111" s="18">
        <f>(Design!$N$67-N111)/M111</f>
        <v>109.39186396069832</v>
      </c>
      <c r="P111" s="18">
        <v>0</v>
      </c>
      <c r="Q111" s="18">
        <v>0</v>
      </c>
      <c r="R111" s="18">
        <f t="shared" si="86"/>
        <v>109.39186396069832</v>
      </c>
      <c r="S111" s="18">
        <f t="shared" si="87"/>
        <v>115</v>
      </c>
      <c r="T111" s="18">
        <f>Design!$N$67</f>
        <v>2.0499999999999998</v>
      </c>
      <c r="U111" s="18">
        <f t="shared" si="88"/>
        <v>125</v>
      </c>
      <c r="V111" s="18">
        <v>0</v>
      </c>
      <c r="W111" s="18">
        <f t="shared" si="89"/>
        <v>7687.4999999999982</v>
      </c>
      <c r="X111" s="19" t="str">
        <f t="shared" si="90"/>
        <v>N/A</v>
      </c>
      <c r="Y111" s="68">
        <f t="shared" si="91"/>
        <v>115</v>
      </c>
      <c r="Z111" s="18">
        <f>'Ohio Intensities'!G111</f>
        <v>0.96036844721619008</v>
      </c>
      <c r="AA111" s="18">
        <f>Design!$I$24*Z111*Design!$I$23</f>
        <v>1.6518337292118479</v>
      </c>
      <c r="AB111" s="18">
        <v>0</v>
      </c>
      <c r="AC111" s="18">
        <v>0</v>
      </c>
      <c r="AD111" s="18">
        <f>Design!$I$22</f>
        <v>10</v>
      </c>
      <c r="AE111" s="18">
        <f t="shared" si="92"/>
        <v>1.6518337292118479</v>
      </c>
      <c r="AF111" s="18">
        <f t="shared" si="93"/>
        <v>115</v>
      </c>
      <c r="AG111" s="18">
        <f t="shared" si="94"/>
        <v>1.6518337292118479</v>
      </c>
      <c r="AH111" s="18">
        <f t="shared" si="95"/>
        <v>125</v>
      </c>
      <c r="AI111" s="18">
        <v>0</v>
      </c>
      <c r="AJ111" s="18" t="str">
        <f t="shared" si="96"/>
        <v>N/A</v>
      </c>
      <c r="AK111" s="18">
        <f t="shared" si="97"/>
        <v>-0.16518337292118479</v>
      </c>
      <c r="AL111" s="18">
        <f t="shared" si="98"/>
        <v>20.6479216151481</v>
      </c>
      <c r="AM111" s="18">
        <f>(Design!$N$68-AL111)/AK111</f>
        <v>109.86530480768883</v>
      </c>
      <c r="AN111" s="18">
        <v>0</v>
      </c>
      <c r="AO111" s="18">
        <v>0</v>
      </c>
      <c r="AP111" s="18">
        <f t="shared" si="99"/>
        <v>109.86530480768883</v>
      </c>
      <c r="AQ111" s="18">
        <f t="shared" si="100"/>
        <v>115</v>
      </c>
      <c r="AR111" s="18">
        <f>Design!$N$68</f>
        <v>2.5</v>
      </c>
      <c r="AS111" s="18">
        <f t="shared" si="101"/>
        <v>125</v>
      </c>
      <c r="AT111" s="18">
        <v>0</v>
      </c>
      <c r="AU111" s="18">
        <f t="shared" si="102"/>
        <v>9375</v>
      </c>
      <c r="AV111" s="19" t="str">
        <f t="shared" si="103"/>
        <v>N/A</v>
      </c>
      <c r="AW111" s="68">
        <f t="shared" si="104"/>
        <v>115</v>
      </c>
      <c r="AX111" s="18">
        <f>'Ohio Intensities'!K111</f>
        <v>1.1181220367239837</v>
      </c>
      <c r="AY111" s="18">
        <f>Design!$I$24*AX111*Design!$I$23</f>
        <v>1.9231699031652532</v>
      </c>
      <c r="AZ111" s="18">
        <v>0</v>
      </c>
      <c r="BA111" s="18">
        <v>0</v>
      </c>
      <c r="BB111" s="18">
        <f>Design!$I$22</f>
        <v>10</v>
      </c>
      <c r="BC111" s="18">
        <f t="shared" si="105"/>
        <v>1.9231699031652532</v>
      </c>
      <c r="BD111" s="18">
        <f t="shared" si="106"/>
        <v>115</v>
      </c>
      <c r="BE111" s="18">
        <f t="shared" si="107"/>
        <v>1.9231699031652532</v>
      </c>
      <c r="BF111" s="18">
        <f t="shared" si="108"/>
        <v>125</v>
      </c>
      <c r="BG111" s="18">
        <v>0</v>
      </c>
      <c r="BH111" s="18" t="str">
        <f t="shared" si="109"/>
        <v>N/A</v>
      </c>
      <c r="BI111" s="18">
        <f t="shared" si="110"/>
        <v>-0.19231699031652533</v>
      </c>
      <c r="BJ111" s="18">
        <f t="shared" si="111"/>
        <v>24.039623789565667</v>
      </c>
      <c r="BK111" s="18">
        <f>(Design!$N$69-BJ111)/BI111</f>
        <v>110.18071650710984</v>
      </c>
      <c r="BL111" s="18">
        <v>0</v>
      </c>
      <c r="BM111" s="18">
        <v>0</v>
      </c>
      <c r="BN111" s="18">
        <f t="shared" si="112"/>
        <v>110.18071650710984</v>
      </c>
      <c r="BO111" s="18">
        <f t="shared" si="113"/>
        <v>115</v>
      </c>
      <c r="BP111" s="18">
        <f>Design!$N$69</f>
        <v>2.85</v>
      </c>
      <c r="BQ111" s="18">
        <f t="shared" si="114"/>
        <v>125</v>
      </c>
      <c r="BR111" s="18">
        <v>0</v>
      </c>
      <c r="BS111" s="18">
        <f t="shared" si="115"/>
        <v>10687.5</v>
      </c>
      <c r="BT111" s="19" t="str">
        <f t="shared" si="116"/>
        <v>N/A</v>
      </c>
      <c r="BU111" s="68">
        <f t="shared" si="117"/>
        <v>115</v>
      </c>
      <c r="BV111" s="18">
        <f>'Ohio Intensities'!O111</f>
        <v>1.3410209146596461</v>
      </c>
      <c r="BW111" s="18">
        <f>Design!$I$24*BV111*Design!$I$23</f>
        <v>2.3065559732145928</v>
      </c>
      <c r="BX111" s="18">
        <v>0</v>
      </c>
      <c r="BY111" s="18">
        <v>0</v>
      </c>
      <c r="BZ111" s="18">
        <f>Design!$I$22</f>
        <v>10</v>
      </c>
      <c r="CA111" s="18">
        <f t="shared" si="118"/>
        <v>2.3065559732145928</v>
      </c>
      <c r="CB111" s="18">
        <f t="shared" si="119"/>
        <v>115</v>
      </c>
      <c r="CC111" s="18">
        <f t="shared" si="120"/>
        <v>2.3065559732145928</v>
      </c>
      <c r="CD111" s="18">
        <f t="shared" si="121"/>
        <v>125</v>
      </c>
      <c r="CE111" s="18">
        <v>0</v>
      </c>
      <c r="CF111" s="18" t="str">
        <f t="shared" si="122"/>
        <v>N/A</v>
      </c>
      <c r="CG111" s="18">
        <f t="shared" si="123"/>
        <v>-0.23065559732145929</v>
      </c>
      <c r="CH111" s="18">
        <f t="shared" si="124"/>
        <v>28.83194966518241</v>
      </c>
      <c r="CI111" s="18">
        <f>(Design!$N$70-CH111)/CG111</f>
        <v>112.64391572068367</v>
      </c>
      <c r="CJ111" s="18">
        <v>0</v>
      </c>
      <c r="CK111" s="18">
        <v>0</v>
      </c>
      <c r="CL111" s="18">
        <f t="shared" si="125"/>
        <v>112.64391572068367</v>
      </c>
      <c r="CM111" s="18">
        <f t="shared" si="126"/>
        <v>115</v>
      </c>
      <c r="CN111" s="18">
        <f>Design!$N$70</f>
        <v>2.85</v>
      </c>
      <c r="CO111" s="18">
        <f t="shared" si="127"/>
        <v>125</v>
      </c>
      <c r="CP111" s="18">
        <v>0</v>
      </c>
      <c r="CQ111" s="18">
        <f t="shared" si="128"/>
        <v>10687.5</v>
      </c>
      <c r="CR111" s="19" t="str">
        <f t="shared" si="129"/>
        <v>N/A</v>
      </c>
      <c r="CS111" s="68">
        <f t="shared" si="130"/>
        <v>115</v>
      </c>
      <c r="CT111" s="18">
        <f>'Ohio Intensities'!S111</f>
        <v>1.5113189370796163</v>
      </c>
      <c r="CU111" s="18">
        <f>Design!$I$24*CT111*Design!$I$23</f>
        <v>2.5994685717769417</v>
      </c>
      <c r="CV111" s="18">
        <v>0</v>
      </c>
      <c r="CW111" s="18">
        <v>0</v>
      </c>
      <c r="CX111" s="18">
        <f>Design!$I$22</f>
        <v>10</v>
      </c>
      <c r="CY111" s="18">
        <f t="shared" si="131"/>
        <v>2.5994685717769417</v>
      </c>
      <c r="CZ111" s="18">
        <f t="shared" si="132"/>
        <v>115</v>
      </c>
      <c r="DA111" s="18">
        <f t="shared" si="133"/>
        <v>2.5994685717769417</v>
      </c>
      <c r="DB111" s="18">
        <f t="shared" si="134"/>
        <v>125</v>
      </c>
      <c r="DC111" s="18">
        <v>0</v>
      </c>
      <c r="DD111" s="18" t="str">
        <f t="shared" si="135"/>
        <v>N/A</v>
      </c>
      <c r="DE111" s="18">
        <f t="shared" si="136"/>
        <v>-0.25994685717769417</v>
      </c>
      <c r="DF111" s="18">
        <f t="shared" si="137"/>
        <v>32.493357147211768</v>
      </c>
      <c r="DG111" s="18">
        <f>(Design!$N$71-DF111)/DE111</f>
        <v>114.03622059161191</v>
      </c>
      <c r="DH111" s="18">
        <v>0</v>
      </c>
      <c r="DI111" s="18">
        <v>0</v>
      </c>
      <c r="DJ111" s="18">
        <f t="shared" si="138"/>
        <v>114.03622059161191</v>
      </c>
      <c r="DK111" s="18">
        <f t="shared" si="139"/>
        <v>115</v>
      </c>
      <c r="DL111" s="18">
        <f>Design!$N$71</f>
        <v>2.85</v>
      </c>
      <c r="DM111" s="18">
        <f t="shared" si="140"/>
        <v>125</v>
      </c>
      <c r="DN111" s="18">
        <v>0</v>
      </c>
      <c r="DO111" s="18">
        <f t="shared" si="141"/>
        <v>10687.5</v>
      </c>
      <c r="DP111" s="19" t="str">
        <f t="shared" si="142"/>
        <v>N/A</v>
      </c>
      <c r="DQ111" s="68">
        <f t="shared" si="143"/>
        <v>115</v>
      </c>
      <c r="DR111" s="18">
        <f>'Ohio Intensities'!W111</f>
        <v>1.7004534804676734</v>
      </c>
      <c r="DS111" s="18">
        <f>Design!$I$24*DR111*Design!$I$23</f>
        <v>2.9247799864044</v>
      </c>
      <c r="DT111" s="18">
        <v>0</v>
      </c>
      <c r="DU111" s="18">
        <v>0</v>
      </c>
      <c r="DV111" s="18">
        <f>Design!$I$22</f>
        <v>10</v>
      </c>
      <c r="DW111" s="18">
        <f t="shared" si="144"/>
        <v>2.9247799864044</v>
      </c>
      <c r="DX111" s="18">
        <f t="shared" si="145"/>
        <v>115</v>
      </c>
      <c r="DY111" s="18">
        <f t="shared" si="146"/>
        <v>2.9247799864044</v>
      </c>
      <c r="DZ111" s="18">
        <f t="shared" si="147"/>
        <v>125</v>
      </c>
      <c r="EA111" s="18">
        <v>0</v>
      </c>
      <c r="EB111" s="18">
        <f t="shared" si="148"/>
        <v>20180.981906190362</v>
      </c>
      <c r="EC111" s="18">
        <f t="shared" si="149"/>
        <v>-0.29247799864044</v>
      </c>
      <c r="ED111" s="18">
        <f t="shared" si="150"/>
        <v>36.559749830055004</v>
      </c>
      <c r="EE111" s="18">
        <f>(Design!$N$72-ED111)/EC111</f>
        <v>115.25567730479561</v>
      </c>
      <c r="EF111" s="18">
        <v>0</v>
      </c>
      <c r="EG111" s="18">
        <v>0</v>
      </c>
      <c r="EH111" s="18">
        <f t="shared" si="151"/>
        <v>115.25567730479561</v>
      </c>
      <c r="EI111" s="18">
        <f t="shared" si="152"/>
        <v>115.25567730479561</v>
      </c>
      <c r="EJ111" s="18">
        <f>Design!$N$72</f>
        <v>2.85</v>
      </c>
      <c r="EK111" s="18">
        <f t="shared" si="153"/>
        <v>125</v>
      </c>
      <c r="EL111" s="18">
        <v>0</v>
      </c>
      <c r="EM111" s="18">
        <f t="shared" si="154"/>
        <v>10687.5</v>
      </c>
      <c r="EN111" s="19">
        <f t="shared" si="155"/>
        <v>9493.4819061903618</v>
      </c>
      <c r="EO111" s="19">
        <f t="shared" si="156"/>
        <v>115</v>
      </c>
    </row>
    <row r="112" spans="1:145" x14ac:dyDescent="0.25">
      <c r="A112" s="68">
        <f t="shared" si="157"/>
        <v>116</v>
      </c>
      <c r="B112" s="18">
        <f>'Ohio Intensities'!C112</f>
        <v>0.75836433221835242</v>
      </c>
      <c r="C112" s="18">
        <f>Design!$I$24*B112*Design!$I$23</f>
        <v>1.3043866514155671</v>
      </c>
      <c r="D112" s="18">
        <v>0</v>
      </c>
      <c r="E112" s="18">
        <v>0</v>
      </c>
      <c r="F112" s="18">
        <f>Design!$I$22</f>
        <v>10</v>
      </c>
      <c r="G112" s="18">
        <f t="shared" si="79"/>
        <v>1.3043866514155671</v>
      </c>
      <c r="H112" s="18">
        <f t="shared" si="80"/>
        <v>116</v>
      </c>
      <c r="I112" s="18">
        <f t="shared" si="81"/>
        <v>1.3043866514155671</v>
      </c>
      <c r="J112" s="18">
        <f t="shared" si="82"/>
        <v>126</v>
      </c>
      <c r="K112" s="18">
        <v>0</v>
      </c>
      <c r="L112" s="18" t="str">
        <f t="shared" si="83"/>
        <v>N/A</v>
      </c>
      <c r="M112" s="18">
        <f t="shared" si="84"/>
        <v>-0.13043866514155672</v>
      </c>
      <c r="N112" s="18">
        <f t="shared" si="85"/>
        <v>16.435271807836145</v>
      </c>
      <c r="O112" s="18">
        <f>(Design!$N$67-N112)/M112</f>
        <v>110.28380114304858</v>
      </c>
      <c r="P112" s="18">
        <v>0</v>
      </c>
      <c r="Q112" s="18">
        <v>0</v>
      </c>
      <c r="R112" s="18">
        <f t="shared" si="86"/>
        <v>110.28380114304858</v>
      </c>
      <c r="S112" s="18">
        <f t="shared" si="87"/>
        <v>116</v>
      </c>
      <c r="T112" s="18">
        <f>Design!$N$67</f>
        <v>2.0499999999999998</v>
      </c>
      <c r="U112" s="18">
        <f t="shared" si="88"/>
        <v>126</v>
      </c>
      <c r="V112" s="18">
        <v>0</v>
      </c>
      <c r="W112" s="18">
        <f t="shared" si="89"/>
        <v>7748.9999999999982</v>
      </c>
      <c r="X112" s="19" t="str">
        <f t="shared" si="90"/>
        <v>N/A</v>
      </c>
      <c r="Y112" s="68">
        <f t="shared" si="91"/>
        <v>116</v>
      </c>
      <c r="Z112" s="18">
        <f>'Ohio Intensities'!G112</f>
        <v>0.95385097681794651</v>
      </c>
      <c r="AA112" s="18">
        <f>Design!$I$24*Z112*Design!$I$23</f>
        <v>1.640623680126869</v>
      </c>
      <c r="AB112" s="18">
        <v>0</v>
      </c>
      <c r="AC112" s="18">
        <v>0</v>
      </c>
      <c r="AD112" s="18">
        <f>Design!$I$22</f>
        <v>10</v>
      </c>
      <c r="AE112" s="18">
        <f t="shared" si="92"/>
        <v>1.640623680126869</v>
      </c>
      <c r="AF112" s="18">
        <f t="shared" si="93"/>
        <v>116</v>
      </c>
      <c r="AG112" s="18">
        <f t="shared" si="94"/>
        <v>1.640623680126869</v>
      </c>
      <c r="AH112" s="18">
        <f t="shared" si="95"/>
        <v>126</v>
      </c>
      <c r="AI112" s="18">
        <v>0</v>
      </c>
      <c r="AJ112" s="18" t="str">
        <f t="shared" si="96"/>
        <v>N/A</v>
      </c>
      <c r="AK112" s="18">
        <f t="shared" si="97"/>
        <v>-0.16406236801268689</v>
      </c>
      <c r="AL112" s="18">
        <f t="shared" si="98"/>
        <v>20.671858369598549</v>
      </c>
      <c r="AM112" s="18">
        <f>(Design!$N$68-AL112)/AK112</f>
        <v>110.7618925029372</v>
      </c>
      <c r="AN112" s="18">
        <v>0</v>
      </c>
      <c r="AO112" s="18">
        <v>0</v>
      </c>
      <c r="AP112" s="18">
        <f t="shared" si="99"/>
        <v>110.7618925029372</v>
      </c>
      <c r="AQ112" s="18">
        <f t="shared" si="100"/>
        <v>116</v>
      </c>
      <c r="AR112" s="18">
        <f>Design!$N$68</f>
        <v>2.5</v>
      </c>
      <c r="AS112" s="18">
        <f t="shared" si="101"/>
        <v>126</v>
      </c>
      <c r="AT112" s="18">
        <v>0</v>
      </c>
      <c r="AU112" s="18">
        <f t="shared" si="102"/>
        <v>9450</v>
      </c>
      <c r="AV112" s="19" t="str">
        <f t="shared" si="103"/>
        <v>N/A</v>
      </c>
      <c r="AW112" s="68">
        <f t="shared" si="104"/>
        <v>116</v>
      </c>
      <c r="AX112" s="18">
        <f>'Ohio Intensities'!K112</f>
        <v>1.1105794019863184</v>
      </c>
      <c r="AY112" s="18">
        <f>Design!$I$24*AX112*Design!$I$23</f>
        <v>1.9101965714164688</v>
      </c>
      <c r="AZ112" s="18">
        <v>0</v>
      </c>
      <c r="BA112" s="18">
        <v>0</v>
      </c>
      <c r="BB112" s="18">
        <f>Design!$I$22</f>
        <v>10</v>
      </c>
      <c r="BC112" s="18">
        <f t="shared" si="105"/>
        <v>1.9101965714164688</v>
      </c>
      <c r="BD112" s="18">
        <f t="shared" si="106"/>
        <v>116</v>
      </c>
      <c r="BE112" s="18">
        <f t="shared" si="107"/>
        <v>1.9101965714164688</v>
      </c>
      <c r="BF112" s="18">
        <f t="shared" si="108"/>
        <v>126</v>
      </c>
      <c r="BG112" s="18">
        <v>0</v>
      </c>
      <c r="BH112" s="18" t="str">
        <f t="shared" si="109"/>
        <v>N/A</v>
      </c>
      <c r="BI112" s="18">
        <f t="shared" si="110"/>
        <v>-0.19101965714164687</v>
      </c>
      <c r="BJ112" s="18">
        <f t="shared" si="111"/>
        <v>24.068476799847502</v>
      </c>
      <c r="BK112" s="18">
        <f>(Design!$N$69-BJ112)/BI112</f>
        <v>111.08006954547801</v>
      </c>
      <c r="BL112" s="18">
        <v>0</v>
      </c>
      <c r="BM112" s="18">
        <v>0</v>
      </c>
      <c r="BN112" s="18">
        <f t="shared" si="112"/>
        <v>111.08006954547801</v>
      </c>
      <c r="BO112" s="18">
        <f t="shared" si="113"/>
        <v>116</v>
      </c>
      <c r="BP112" s="18">
        <f>Design!$N$69</f>
        <v>2.85</v>
      </c>
      <c r="BQ112" s="18">
        <f t="shared" si="114"/>
        <v>126</v>
      </c>
      <c r="BR112" s="18">
        <v>0</v>
      </c>
      <c r="BS112" s="18">
        <f t="shared" si="115"/>
        <v>10773</v>
      </c>
      <c r="BT112" s="19" t="str">
        <f t="shared" si="116"/>
        <v>N/A</v>
      </c>
      <c r="BU112" s="68">
        <f t="shared" si="117"/>
        <v>116</v>
      </c>
      <c r="BV112" s="18">
        <f>'Ohio Intensities'!O112</f>
        <v>1.3322880915358462</v>
      </c>
      <c r="BW112" s="18">
        <f>Design!$I$24*BV112*Design!$I$23</f>
        <v>2.2915355174416567</v>
      </c>
      <c r="BX112" s="18">
        <v>0</v>
      </c>
      <c r="BY112" s="18">
        <v>0</v>
      </c>
      <c r="BZ112" s="18">
        <f>Design!$I$22</f>
        <v>10</v>
      </c>
      <c r="CA112" s="18">
        <f t="shared" si="118"/>
        <v>2.2915355174416567</v>
      </c>
      <c r="CB112" s="18">
        <f t="shared" si="119"/>
        <v>116</v>
      </c>
      <c r="CC112" s="18">
        <f t="shared" si="120"/>
        <v>2.2915355174416567</v>
      </c>
      <c r="CD112" s="18">
        <f t="shared" si="121"/>
        <v>126</v>
      </c>
      <c r="CE112" s="18">
        <v>0</v>
      </c>
      <c r="CF112" s="18" t="str">
        <f t="shared" si="122"/>
        <v>N/A</v>
      </c>
      <c r="CG112" s="18">
        <f t="shared" si="123"/>
        <v>-0.22915355174416568</v>
      </c>
      <c r="CH112" s="18">
        <f t="shared" si="124"/>
        <v>28.873347519764874</v>
      </c>
      <c r="CI112" s="18">
        <f>(Design!$N$70-CH112)/CG112</f>
        <v>113.56292460532389</v>
      </c>
      <c r="CJ112" s="18">
        <v>0</v>
      </c>
      <c r="CK112" s="18">
        <v>0</v>
      </c>
      <c r="CL112" s="18">
        <f t="shared" si="125"/>
        <v>113.56292460532389</v>
      </c>
      <c r="CM112" s="18">
        <f t="shared" si="126"/>
        <v>116</v>
      </c>
      <c r="CN112" s="18">
        <f>Design!$N$70</f>
        <v>2.85</v>
      </c>
      <c r="CO112" s="18">
        <f t="shared" si="127"/>
        <v>126</v>
      </c>
      <c r="CP112" s="18">
        <v>0</v>
      </c>
      <c r="CQ112" s="18">
        <f t="shared" si="128"/>
        <v>10773</v>
      </c>
      <c r="CR112" s="19" t="str">
        <f t="shared" si="129"/>
        <v>N/A</v>
      </c>
      <c r="CS112" s="68">
        <f t="shared" si="130"/>
        <v>116</v>
      </c>
      <c r="CT112" s="18">
        <f>'Ohio Intensities'!S112</f>
        <v>1.5019429911730984</v>
      </c>
      <c r="CU112" s="18">
        <f>Design!$I$24*CT112*Design!$I$23</f>
        <v>2.5833419448177311</v>
      </c>
      <c r="CV112" s="18">
        <v>0</v>
      </c>
      <c r="CW112" s="18">
        <v>0</v>
      </c>
      <c r="CX112" s="18">
        <f>Design!$I$22</f>
        <v>10</v>
      </c>
      <c r="CY112" s="18">
        <f t="shared" si="131"/>
        <v>2.5833419448177311</v>
      </c>
      <c r="CZ112" s="18">
        <f t="shared" si="132"/>
        <v>116</v>
      </c>
      <c r="DA112" s="18">
        <f t="shared" si="133"/>
        <v>2.5833419448177311</v>
      </c>
      <c r="DB112" s="18">
        <f t="shared" si="134"/>
        <v>126</v>
      </c>
      <c r="DC112" s="18">
        <v>0</v>
      </c>
      <c r="DD112" s="18" t="str">
        <f t="shared" si="135"/>
        <v>N/A</v>
      </c>
      <c r="DE112" s="18">
        <f t="shared" si="136"/>
        <v>-0.25833419448177308</v>
      </c>
      <c r="DF112" s="18">
        <f t="shared" si="137"/>
        <v>32.55010850470341</v>
      </c>
      <c r="DG112" s="18">
        <f>(Design!$N$71-DF112)/DE112</f>
        <v>114.96777871114897</v>
      </c>
      <c r="DH112" s="18">
        <v>0</v>
      </c>
      <c r="DI112" s="18">
        <v>0</v>
      </c>
      <c r="DJ112" s="18">
        <f t="shared" si="138"/>
        <v>114.96777871114897</v>
      </c>
      <c r="DK112" s="18">
        <f t="shared" si="139"/>
        <v>116</v>
      </c>
      <c r="DL112" s="18">
        <f>Design!$N$71</f>
        <v>2.85</v>
      </c>
      <c r="DM112" s="18">
        <f t="shared" si="140"/>
        <v>126</v>
      </c>
      <c r="DN112" s="18">
        <v>0</v>
      </c>
      <c r="DO112" s="18">
        <f t="shared" si="141"/>
        <v>10773</v>
      </c>
      <c r="DP112" s="19" t="str">
        <f t="shared" si="142"/>
        <v>N/A</v>
      </c>
      <c r="DQ112" s="68">
        <f t="shared" si="143"/>
        <v>116</v>
      </c>
      <c r="DR112" s="18">
        <f>'Ohio Intensities'!W112</f>
        <v>1.6898415093034604</v>
      </c>
      <c r="DS112" s="18">
        <f>Design!$I$24*DR112*Design!$I$23</f>
        <v>2.906527396001954</v>
      </c>
      <c r="DT112" s="18">
        <v>0</v>
      </c>
      <c r="DU112" s="18">
        <v>0</v>
      </c>
      <c r="DV112" s="18">
        <f>Design!$I$22</f>
        <v>10</v>
      </c>
      <c r="DW112" s="18">
        <f t="shared" si="144"/>
        <v>2.906527396001954</v>
      </c>
      <c r="DX112" s="18">
        <f t="shared" si="145"/>
        <v>116</v>
      </c>
      <c r="DY112" s="18">
        <f t="shared" si="146"/>
        <v>2.906527396001954</v>
      </c>
      <c r="DZ112" s="18">
        <f t="shared" si="147"/>
        <v>126</v>
      </c>
      <c r="EA112" s="18">
        <v>0</v>
      </c>
      <c r="EB112" s="18">
        <f t="shared" si="148"/>
        <v>20229.430676173601</v>
      </c>
      <c r="EC112" s="18">
        <f t="shared" si="149"/>
        <v>-0.29065273960019539</v>
      </c>
      <c r="ED112" s="18">
        <f t="shared" si="150"/>
        <v>36.622245189624621</v>
      </c>
      <c r="EE112" s="18">
        <f>(Design!$N$72-ED112)/EC112</f>
        <v>116.19448430480892</v>
      </c>
      <c r="EF112" s="18">
        <v>0</v>
      </c>
      <c r="EG112" s="18">
        <v>0</v>
      </c>
      <c r="EH112" s="18">
        <f t="shared" si="151"/>
        <v>116.19448430480892</v>
      </c>
      <c r="EI112" s="18">
        <f t="shared" si="152"/>
        <v>116.19448430480892</v>
      </c>
      <c r="EJ112" s="18">
        <f>Design!$N$72</f>
        <v>2.85</v>
      </c>
      <c r="EK112" s="18">
        <f t="shared" si="153"/>
        <v>126</v>
      </c>
      <c r="EL112" s="18">
        <v>0</v>
      </c>
      <c r="EM112" s="18">
        <f t="shared" si="154"/>
        <v>10773</v>
      </c>
      <c r="EN112" s="19">
        <f t="shared" si="155"/>
        <v>9456.4306761736007</v>
      </c>
      <c r="EO112" s="19">
        <f t="shared" si="156"/>
        <v>116</v>
      </c>
    </row>
    <row r="113" spans="1:145" x14ac:dyDescent="0.25">
      <c r="A113" s="68">
        <f t="shared" si="157"/>
        <v>117</v>
      </c>
      <c r="B113" s="18">
        <f>'Ohio Intensities'!C113</f>
        <v>0.75319131190347965</v>
      </c>
      <c r="C113" s="18">
        <f>Design!$I$24*B113*Design!$I$23</f>
        <v>1.2954890564739858</v>
      </c>
      <c r="D113" s="18">
        <v>0</v>
      </c>
      <c r="E113" s="18">
        <v>0</v>
      </c>
      <c r="F113" s="18">
        <f>Design!$I$22</f>
        <v>10</v>
      </c>
      <c r="G113" s="18">
        <f t="shared" si="79"/>
        <v>1.2954890564739858</v>
      </c>
      <c r="H113" s="18">
        <f t="shared" si="80"/>
        <v>117</v>
      </c>
      <c r="I113" s="18">
        <f t="shared" si="81"/>
        <v>1.2954890564739858</v>
      </c>
      <c r="J113" s="18">
        <f t="shared" si="82"/>
        <v>127</v>
      </c>
      <c r="K113" s="18">
        <v>0</v>
      </c>
      <c r="L113" s="18" t="str">
        <f t="shared" si="83"/>
        <v>N/A</v>
      </c>
      <c r="M113" s="18">
        <f t="shared" si="84"/>
        <v>-0.12954890564739857</v>
      </c>
      <c r="N113" s="18">
        <f t="shared" si="85"/>
        <v>16.452711017219617</v>
      </c>
      <c r="O113" s="18">
        <f>(Design!$N$67-N113)/M113</f>
        <v>111.17586015292467</v>
      </c>
      <c r="P113" s="18">
        <v>0</v>
      </c>
      <c r="Q113" s="18">
        <v>0</v>
      </c>
      <c r="R113" s="18">
        <f t="shared" si="86"/>
        <v>111.17586015292467</v>
      </c>
      <c r="S113" s="18">
        <f t="shared" si="87"/>
        <v>117</v>
      </c>
      <c r="T113" s="18">
        <f>Design!$N$67</f>
        <v>2.0499999999999998</v>
      </c>
      <c r="U113" s="18">
        <f t="shared" si="88"/>
        <v>127</v>
      </c>
      <c r="V113" s="18">
        <v>0</v>
      </c>
      <c r="W113" s="18">
        <f t="shared" si="89"/>
        <v>7810.4999999999991</v>
      </c>
      <c r="X113" s="19" t="str">
        <f t="shared" si="90"/>
        <v>N/A</v>
      </c>
      <c r="Y113" s="68">
        <f t="shared" si="91"/>
        <v>117</v>
      </c>
      <c r="Z113" s="18">
        <f>'Ohio Intensities'!G113</f>
        <v>0.94742853569409524</v>
      </c>
      <c r="AA113" s="18">
        <f>Design!$I$24*Z113*Design!$I$23</f>
        <v>1.6295770813938448</v>
      </c>
      <c r="AB113" s="18">
        <v>0</v>
      </c>
      <c r="AC113" s="18">
        <v>0</v>
      </c>
      <c r="AD113" s="18">
        <f>Design!$I$22</f>
        <v>10</v>
      </c>
      <c r="AE113" s="18">
        <f t="shared" si="92"/>
        <v>1.6295770813938448</v>
      </c>
      <c r="AF113" s="18">
        <f t="shared" si="93"/>
        <v>117</v>
      </c>
      <c r="AG113" s="18">
        <f t="shared" si="94"/>
        <v>1.6295770813938448</v>
      </c>
      <c r="AH113" s="18">
        <f t="shared" si="95"/>
        <v>127</v>
      </c>
      <c r="AI113" s="18">
        <v>0</v>
      </c>
      <c r="AJ113" s="18" t="str">
        <f t="shared" si="96"/>
        <v>N/A</v>
      </c>
      <c r="AK113" s="18">
        <f t="shared" si="97"/>
        <v>-0.16295770813938448</v>
      </c>
      <c r="AL113" s="18">
        <f t="shared" si="98"/>
        <v>20.69562893370183</v>
      </c>
      <c r="AM113" s="18">
        <f>(Design!$N$68-AL113)/AK113</f>
        <v>111.65859621772758</v>
      </c>
      <c r="AN113" s="18">
        <v>0</v>
      </c>
      <c r="AO113" s="18">
        <v>0</v>
      </c>
      <c r="AP113" s="18">
        <f t="shared" si="99"/>
        <v>111.65859621772758</v>
      </c>
      <c r="AQ113" s="18">
        <f t="shared" si="100"/>
        <v>117</v>
      </c>
      <c r="AR113" s="18">
        <f>Design!$N$68</f>
        <v>2.5</v>
      </c>
      <c r="AS113" s="18">
        <f t="shared" si="101"/>
        <v>127</v>
      </c>
      <c r="AT113" s="18">
        <v>0</v>
      </c>
      <c r="AU113" s="18">
        <f t="shared" si="102"/>
        <v>9525</v>
      </c>
      <c r="AV113" s="19" t="str">
        <f t="shared" si="103"/>
        <v>N/A</v>
      </c>
      <c r="AW113" s="68">
        <f t="shared" si="104"/>
        <v>117</v>
      </c>
      <c r="AX113" s="18">
        <f>'Ohio Intensities'!K113</f>
        <v>1.1031457550161727</v>
      </c>
      <c r="AY113" s="18">
        <f>Design!$I$24*AX113*Design!$I$23</f>
        <v>1.8974106986278183</v>
      </c>
      <c r="AZ113" s="18">
        <v>0</v>
      </c>
      <c r="BA113" s="18">
        <v>0</v>
      </c>
      <c r="BB113" s="18">
        <f>Design!$I$22</f>
        <v>10</v>
      </c>
      <c r="BC113" s="18">
        <f t="shared" si="105"/>
        <v>1.8974106986278183</v>
      </c>
      <c r="BD113" s="18">
        <f t="shared" si="106"/>
        <v>117</v>
      </c>
      <c r="BE113" s="18">
        <f t="shared" si="107"/>
        <v>1.8974106986278183</v>
      </c>
      <c r="BF113" s="18">
        <f t="shared" si="108"/>
        <v>127</v>
      </c>
      <c r="BG113" s="18">
        <v>0</v>
      </c>
      <c r="BH113" s="18" t="str">
        <f t="shared" si="109"/>
        <v>N/A</v>
      </c>
      <c r="BI113" s="18">
        <f t="shared" si="110"/>
        <v>-0.18974106986278183</v>
      </c>
      <c r="BJ113" s="18">
        <f t="shared" si="111"/>
        <v>24.097115872573294</v>
      </c>
      <c r="BK113" s="18">
        <f>(Design!$N$69-BJ113)/BI113</f>
        <v>111.97953025108859</v>
      </c>
      <c r="BL113" s="18">
        <v>0</v>
      </c>
      <c r="BM113" s="18">
        <v>0</v>
      </c>
      <c r="BN113" s="18">
        <f t="shared" si="112"/>
        <v>111.97953025108859</v>
      </c>
      <c r="BO113" s="18">
        <f t="shared" si="113"/>
        <v>117</v>
      </c>
      <c r="BP113" s="18">
        <f>Design!$N$69</f>
        <v>2.85</v>
      </c>
      <c r="BQ113" s="18">
        <f t="shared" si="114"/>
        <v>127</v>
      </c>
      <c r="BR113" s="18">
        <v>0</v>
      </c>
      <c r="BS113" s="18">
        <f t="shared" si="115"/>
        <v>10858.5</v>
      </c>
      <c r="BT113" s="19" t="str">
        <f t="shared" si="116"/>
        <v>N/A</v>
      </c>
      <c r="BU113" s="68">
        <f t="shared" si="117"/>
        <v>117</v>
      </c>
      <c r="BV113" s="18">
        <f>'Ohio Intensities'!O113</f>
        <v>1.323679436404757</v>
      </c>
      <c r="BW113" s="18">
        <f>Design!$I$24*BV113*Design!$I$23</f>
        <v>2.2767286306161836</v>
      </c>
      <c r="BX113" s="18">
        <v>0</v>
      </c>
      <c r="BY113" s="18">
        <v>0</v>
      </c>
      <c r="BZ113" s="18">
        <f>Design!$I$22</f>
        <v>10</v>
      </c>
      <c r="CA113" s="18">
        <f t="shared" si="118"/>
        <v>2.2767286306161836</v>
      </c>
      <c r="CB113" s="18">
        <f t="shared" si="119"/>
        <v>117</v>
      </c>
      <c r="CC113" s="18">
        <f t="shared" si="120"/>
        <v>2.2767286306161836</v>
      </c>
      <c r="CD113" s="18">
        <f t="shared" si="121"/>
        <v>127</v>
      </c>
      <c r="CE113" s="18">
        <v>0</v>
      </c>
      <c r="CF113" s="18" t="str">
        <f t="shared" si="122"/>
        <v>N/A</v>
      </c>
      <c r="CG113" s="18">
        <f t="shared" si="123"/>
        <v>-0.22767286306161835</v>
      </c>
      <c r="CH113" s="18">
        <f t="shared" si="124"/>
        <v>28.914453608825532</v>
      </c>
      <c r="CI113" s="18">
        <f>(Design!$N$70-CH113)/CG113</f>
        <v>114.48203909032117</v>
      </c>
      <c r="CJ113" s="18">
        <v>0</v>
      </c>
      <c r="CK113" s="18">
        <v>0</v>
      </c>
      <c r="CL113" s="18">
        <f t="shared" si="125"/>
        <v>114.48203909032117</v>
      </c>
      <c r="CM113" s="18">
        <f t="shared" si="126"/>
        <v>117</v>
      </c>
      <c r="CN113" s="18">
        <f>Design!$N$70</f>
        <v>2.85</v>
      </c>
      <c r="CO113" s="18">
        <f t="shared" si="127"/>
        <v>127</v>
      </c>
      <c r="CP113" s="18">
        <v>0</v>
      </c>
      <c r="CQ113" s="18">
        <f t="shared" si="128"/>
        <v>10858.500000000002</v>
      </c>
      <c r="CR113" s="19" t="str">
        <f t="shared" si="129"/>
        <v>N/A</v>
      </c>
      <c r="CS113" s="68">
        <f t="shared" si="130"/>
        <v>117</v>
      </c>
      <c r="CT113" s="18">
        <f>'Ohio Intensities'!S113</f>
        <v>1.4926986438706451</v>
      </c>
      <c r="CU113" s="18">
        <f>Design!$I$24*CT113*Design!$I$23</f>
        <v>2.5674416674575111</v>
      </c>
      <c r="CV113" s="18">
        <v>0</v>
      </c>
      <c r="CW113" s="18">
        <v>0</v>
      </c>
      <c r="CX113" s="18">
        <f>Design!$I$22</f>
        <v>10</v>
      </c>
      <c r="CY113" s="18">
        <f t="shared" si="131"/>
        <v>2.5674416674575111</v>
      </c>
      <c r="CZ113" s="18">
        <f t="shared" si="132"/>
        <v>117</v>
      </c>
      <c r="DA113" s="18">
        <f t="shared" si="133"/>
        <v>2.5674416674575111</v>
      </c>
      <c r="DB113" s="18">
        <f t="shared" si="134"/>
        <v>127</v>
      </c>
      <c r="DC113" s="18">
        <v>0</v>
      </c>
      <c r="DD113" s="18" t="str">
        <f t="shared" si="135"/>
        <v>N/A</v>
      </c>
      <c r="DE113" s="18">
        <f t="shared" si="136"/>
        <v>-0.25674416674575112</v>
      </c>
      <c r="DF113" s="18">
        <f t="shared" si="137"/>
        <v>32.606509176710389</v>
      </c>
      <c r="DG113" s="18">
        <f>(Design!$N$71-DF113)/DE113</f>
        <v>115.89945568725499</v>
      </c>
      <c r="DH113" s="18">
        <v>0</v>
      </c>
      <c r="DI113" s="18">
        <v>0</v>
      </c>
      <c r="DJ113" s="18">
        <f t="shared" si="138"/>
        <v>115.89945568725499</v>
      </c>
      <c r="DK113" s="18">
        <f t="shared" si="139"/>
        <v>117</v>
      </c>
      <c r="DL113" s="18">
        <f>Design!$N$71</f>
        <v>2.85</v>
      </c>
      <c r="DM113" s="18">
        <f t="shared" si="140"/>
        <v>127</v>
      </c>
      <c r="DN113" s="18">
        <v>0</v>
      </c>
      <c r="DO113" s="18">
        <f t="shared" si="141"/>
        <v>10858.500000000002</v>
      </c>
      <c r="DP113" s="19" t="str">
        <f t="shared" si="142"/>
        <v>N/A</v>
      </c>
      <c r="DQ113" s="68">
        <f t="shared" si="143"/>
        <v>117</v>
      </c>
      <c r="DR113" s="18">
        <f>'Ohio Intensities'!W113</f>
        <v>1.6793767900013286</v>
      </c>
      <c r="DS113" s="18">
        <f>Design!$I$24*DR113*Design!$I$23</f>
        <v>2.8885280788022869</v>
      </c>
      <c r="DT113" s="18">
        <v>0</v>
      </c>
      <c r="DU113" s="18">
        <v>0</v>
      </c>
      <c r="DV113" s="18">
        <f>Design!$I$22</f>
        <v>10</v>
      </c>
      <c r="DW113" s="18">
        <f t="shared" si="144"/>
        <v>2.8885280788022869</v>
      </c>
      <c r="DX113" s="18">
        <f t="shared" si="145"/>
        <v>117</v>
      </c>
      <c r="DY113" s="18">
        <f t="shared" si="146"/>
        <v>2.8885280788022869</v>
      </c>
      <c r="DZ113" s="18">
        <f t="shared" si="147"/>
        <v>127</v>
      </c>
      <c r="EA113" s="18">
        <v>0</v>
      </c>
      <c r="EB113" s="18">
        <f t="shared" si="148"/>
        <v>20277.467113192059</v>
      </c>
      <c r="EC113" s="18">
        <f t="shared" si="149"/>
        <v>-0.28885280788022871</v>
      </c>
      <c r="ED113" s="18">
        <f t="shared" si="150"/>
        <v>36.68430660078905</v>
      </c>
      <c r="EE113" s="18">
        <f>(Design!$N$72-ED113)/EC113</f>
        <v>117.13338308561039</v>
      </c>
      <c r="EF113" s="18">
        <v>0</v>
      </c>
      <c r="EG113" s="18">
        <v>0</v>
      </c>
      <c r="EH113" s="18">
        <f t="shared" si="151"/>
        <v>117.13338308561039</v>
      </c>
      <c r="EI113" s="18">
        <f t="shared" si="152"/>
        <v>117.13338308561039</v>
      </c>
      <c r="EJ113" s="18">
        <f>Design!$N$72</f>
        <v>2.85</v>
      </c>
      <c r="EK113" s="18">
        <f t="shared" si="153"/>
        <v>127</v>
      </c>
      <c r="EL113" s="18">
        <v>0</v>
      </c>
      <c r="EM113" s="18">
        <f t="shared" si="154"/>
        <v>10858.500000000002</v>
      </c>
      <c r="EN113" s="19">
        <f t="shared" si="155"/>
        <v>9418.9671131920568</v>
      </c>
      <c r="EO113" s="19">
        <f t="shared" si="156"/>
        <v>117</v>
      </c>
    </row>
    <row r="114" spans="1:145" x14ac:dyDescent="0.25">
      <c r="A114" s="68">
        <f t="shared" si="157"/>
        <v>118</v>
      </c>
      <c r="B114" s="18">
        <f>'Ohio Intensities'!C114</f>
        <v>0.74809405541786111</v>
      </c>
      <c r="C114" s="18">
        <f>Design!$I$24*B114*Design!$I$23</f>
        <v>1.2867217753187219</v>
      </c>
      <c r="D114" s="18">
        <v>0</v>
      </c>
      <c r="E114" s="18">
        <v>0</v>
      </c>
      <c r="F114" s="18">
        <f>Design!$I$22</f>
        <v>10</v>
      </c>
      <c r="G114" s="18">
        <f t="shared" si="79"/>
        <v>1.2867217753187219</v>
      </c>
      <c r="H114" s="18">
        <f t="shared" si="80"/>
        <v>118</v>
      </c>
      <c r="I114" s="18">
        <f t="shared" si="81"/>
        <v>1.2867217753187219</v>
      </c>
      <c r="J114" s="18">
        <f t="shared" si="82"/>
        <v>128</v>
      </c>
      <c r="K114" s="18">
        <v>0</v>
      </c>
      <c r="L114" s="18" t="str">
        <f t="shared" si="83"/>
        <v>N/A</v>
      </c>
      <c r="M114" s="18">
        <f t="shared" si="84"/>
        <v>-0.12867217753187218</v>
      </c>
      <c r="N114" s="18">
        <f t="shared" si="85"/>
        <v>16.47003872407964</v>
      </c>
      <c r="O114" s="18">
        <f>(Design!$N$67-N114)/M114</f>
        <v>112.06803988770444</v>
      </c>
      <c r="P114" s="18">
        <v>0</v>
      </c>
      <c r="Q114" s="18">
        <v>0</v>
      </c>
      <c r="R114" s="18">
        <f t="shared" si="86"/>
        <v>112.06803988770444</v>
      </c>
      <c r="S114" s="18">
        <f t="shared" si="87"/>
        <v>118</v>
      </c>
      <c r="T114" s="18">
        <f>Design!$N$67</f>
        <v>2.0499999999999998</v>
      </c>
      <c r="U114" s="18">
        <f t="shared" si="88"/>
        <v>128</v>
      </c>
      <c r="V114" s="18">
        <v>0</v>
      </c>
      <c r="W114" s="18">
        <f t="shared" si="89"/>
        <v>7871.9999999999991</v>
      </c>
      <c r="X114" s="19" t="str">
        <f t="shared" si="90"/>
        <v>N/A</v>
      </c>
      <c r="Y114" s="68">
        <f t="shared" si="91"/>
        <v>118</v>
      </c>
      <c r="Z114" s="18">
        <f>'Ohio Intensities'!G114</f>
        <v>0.94109900910087474</v>
      </c>
      <c r="AA114" s="18">
        <f>Design!$I$24*Z114*Design!$I$23</f>
        <v>1.6186902956535056</v>
      </c>
      <c r="AB114" s="18">
        <v>0</v>
      </c>
      <c r="AC114" s="18">
        <v>0</v>
      </c>
      <c r="AD114" s="18">
        <f>Design!$I$22</f>
        <v>10</v>
      </c>
      <c r="AE114" s="18">
        <f t="shared" si="92"/>
        <v>1.6186902956535056</v>
      </c>
      <c r="AF114" s="18">
        <f t="shared" si="93"/>
        <v>118</v>
      </c>
      <c r="AG114" s="18">
        <f t="shared" si="94"/>
        <v>1.6186902956535056</v>
      </c>
      <c r="AH114" s="18">
        <f t="shared" si="95"/>
        <v>128</v>
      </c>
      <c r="AI114" s="18">
        <v>0</v>
      </c>
      <c r="AJ114" s="18" t="str">
        <f t="shared" si="96"/>
        <v>N/A</v>
      </c>
      <c r="AK114" s="18">
        <f t="shared" si="97"/>
        <v>-0.16186902956535057</v>
      </c>
      <c r="AL114" s="18">
        <f t="shared" si="98"/>
        <v>20.719235784364873</v>
      </c>
      <c r="AM114" s="18">
        <f>(Design!$N$68-AL114)/AK114</f>
        <v>112.55541491344589</v>
      </c>
      <c r="AN114" s="18">
        <v>0</v>
      </c>
      <c r="AO114" s="18">
        <v>0</v>
      </c>
      <c r="AP114" s="18">
        <f t="shared" si="99"/>
        <v>112.55541491344589</v>
      </c>
      <c r="AQ114" s="18">
        <f t="shared" si="100"/>
        <v>118</v>
      </c>
      <c r="AR114" s="18">
        <f>Design!$N$68</f>
        <v>2.5</v>
      </c>
      <c r="AS114" s="18">
        <f t="shared" si="101"/>
        <v>128</v>
      </c>
      <c r="AT114" s="18">
        <v>0</v>
      </c>
      <c r="AU114" s="18">
        <f t="shared" si="102"/>
        <v>9600</v>
      </c>
      <c r="AV114" s="19" t="str">
        <f t="shared" si="103"/>
        <v>N/A</v>
      </c>
      <c r="AW114" s="68">
        <f t="shared" si="104"/>
        <v>118</v>
      </c>
      <c r="AX114" s="18">
        <f>'Ohio Intensities'!K114</f>
        <v>1.0958186942958013</v>
      </c>
      <c r="AY114" s="18">
        <f>Design!$I$24*AX114*Design!$I$23</f>
        <v>1.8848081541887793</v>
      </c>
      <c r="AZ114" s="18">
        <v>0</v>
      </c>
      <c r="BA114" s="18">
        <v>0</v>
      </c>
      <c r="BB114" s="18">
        <f>Design!$I$22</f>
        <v>10</v>
      </c>
      <c r="BC114" s="18">
        <f t="shared" si="105"/>
        <v>1.8848081541887793</v>
      </c>
      <c r="BD114" s="18">
        <f t="shared" si="106"/>
        <v>118</v>
      </c>
      <c r="BE114" s="18">
        <f t="shared" si="107"/>
        <v>1.8848081541887793</v>
      </c>
      <c r="BF114" s="18">
        <f t="shared" si="108"/>
        <v>128</v>
      </c>
      <c r="BG114" s="18">
        <v>0</v>
      </c>
      <c r="BH114" s="18" t="str">
        <f t="shared" si="109"/>
        <v>N/A</v>
      </c>
      <c r="BI114" s="18">
        <f t="shared" si="110"/>
        <v>-0.18848081541887793</v>
      </c>
      <c r="BJ114" s="18">
        <f t="shared" si="111"/>
        <v>24.125544373616375</v>
      </c>
      <c r="BK114" s="18">
        <f>(Design!$N$69-BJ114)/BI114</f>
        <v>112.87909767545206</v>
      </c>
      <c r="BL114" s="18">
        <v>0</v>
      </c>
      <c r="BM114" s="18">
        <v>0</v>
      </c>
      <c r="BN114" s="18">
        <f t="shared" si="112"/>
        <v>112.87909767545206</v>
      </c>
      <c r="BO114" s="18">
        <f t="shared" si="113"/>
        <v>118</v>
      </c>
      <c r="BP114" s="18">
        <f>Design!$N$69</f>
        <v>2.85</v>
      </c>
      <c r="BQ114" s="18">
        <f t="shared" si="114"/>
        <v>128</v>
      </c>
      <c r="BR114" s="18">
        <v>0</v>
      </c>
      <c r="BS114" s="18">
        <f t="shared" si="115"/>
        <v>10944</v>
      </c>
      <c r="BT114" s="19" t="str">
        <f t="shared" si="116"/>
        <v>N/A</v>
      </c>
      <c r="BU114" s="68">
        <f t="shared" si="117"/>
        <v>118</v>
      </c>
      <c r="BV114" s="18">
        <f>'Ohio Intensities'!O114</f>
        <v>1.3151922416114814</v>
      </c>
      <c r="BW114" s="18">
        <f>Design!$I$24*BV114*Design!$I$23</f>
        <v>2.2621306555717493</v>
      </c>
      <c r="BX114" s="18">
        <v>0</v>
      </c>
      <c r="BY114" s="18">
        <v>0</v>
      </c>
      <c r="BZ114" s="18">
        <f>Design!$I$22</f>
        <v>10</v>
      </c>
      <c r="CA114" s="18">
        <f t="shared" si="118"/>
        <v>2.2621306555717493</v>
      </c>
      <c r="CB114" s="18">
        <f t="shared" si="119"/>
        <v>118</v>
      </c>
      <c r="CC114" s="18">
        <f t="shared" si="120"/>
        <v>2.2621306555717493</v>
      </c>
      <c r="CD114" s="18">
        <f t="shared" si="121"/>
        <v>128</v>
      </c>
      <c r="CE114" s="18">
        <v>0</v>
      </c>
      <c r="CF114" s="18" t="str">
        <f t="shared" si="122"/>
        <v>N/A</v>
      </c>
      <c r="CG114" s="18">
        <f t="shared" si="123"/>
        <v>-0.22621306555717494</v>
      </c>
      <c r="CH114" s="18">
        <f t="shared" si="124"/>
        <v>28.955272391318392</v>
      </c>
      <c r="CI114" s="18">
        <f>(Design!$N$70-CH114)/CG114</f>
        <v>115.40125822095952</v>
      </c>
      <c r="CJ114" s="18">
        <v>0</v>
      </c>
      <c r="CK114" s="18">
        <v>0</v>
      </c>
      <c r="CL114" s="18">
        <f t="shared" si="125"/>
        <v>115.40125822095952</v>
      </c>
      <c r="CM114" s="18">
        <f t="shared" si="126"/>
        <v>118</v>
      </c>
      <c r="CN114" s="18">
        <f>Design!$N$70</f>
        <v>2.85</v>
      </c>
      <c r="CO114" s="18">
        <f t="shared" si="127"/>
        <v>128</v>
      </c>
      <c r="CP114" s="18">
        <v>0</v>
      </c>
      <c r="CQ114" s="18">
        <f t="shared" si="128"/>
        <v>10944</v>
      </c>
      <c r="CR114" s="19" t="str">
        <f t="shared" si="129"/>
        <v>N/A</v>
      </c>
      <c r="CS114" s="68">
        <f t="shared" si="130"/>
        <v>118</v>
      </c>
      <c r="CT114" s="18">
        <f>'Ohio Intensities'!S114</f>
        <v>1.4835830335267148</v>
      </c>
      <c r="CU114" s="18">
        <f>Design!$I$24*CT114*Design!$I$23</f>
        <v>2.551762817665951</v>
      </c>
      <c r="CV114" s="18">
        <v>0</v>
      </c>
      <c r="CW114" s="18">
        <v>0</v>
      </c>
      <c r="CX114" s="18">
        <f>Design!$I$22</f>
        <v>10</v>
      </c>
      <c r="CY114" s="18">
        <f t="shared" si="131"/>
        <v>2.551762817665951</v>
      </c>
      <c r="CZ114" s="18">
        <f t="shared" si="132"/>
        <v>118</v>
      </c>
      <c r="DA114" s="18">
        <f t="shared" si="133"/>
        <v>2.551762817665951</v>
      </c>
      <c r="DB114" s="18">
        <f t="shared" si="134"/>
        <v>128</v>
      </c>
      <c r="DC114" s="18">
        <v>0</v>
      </c>
      <c r="DD114" s="18" t="str">
        <f t="shared" si="135"/>
        <v>N/A</v>
      </c>
      <c r="DE114" s="18">
        <f t="shared" si="136"/>
        <v>-0.25517628176659513</v>
      </c>
      <c r="DF114" s="18">
        <f t="shared" si="137"/>
        <v>32.662564066124176</v>
      </c>
      <c r="DG114" s="18">
        <f>(Design!$N$71-DF114)/DE114</f>
        <v>116.83125038005358</v>
      </c>
      <c r="DH114" s="18">
        <v>0</v>
      </c>
      <c r="DI114" s="18">
        <v>0</v>
      </c>
      <c r="DJ114" s="18">
        <f t="shared" si="138"/>
        <v>116.83125038005358</v>
      </c>
      <c r="DK114" s="18">
        <f t="shared" si="139"/>
        <v>118</v>
      </c>
      <c r="DL114" s="18">
        <f>Design!$N$71</f>
        <v>2.85</v>
      </c>
      <c r="DM114" s="18">
        <f t="shared" si="140"/>
        <v>128</v>
      </c>
      <c r="DN114" s="18">
        <v>0</v>
      </c>
      <c r="DO114" s="18">
        <f t="shared" si="141"/>
        <v>10944</v>
      </c>
      <c r="DP114" s="19" t="str">
        <f t="shared" si="142"/>
        <v>N/A</v>
      </c>
      <c r="DQ114" s="68">
        <f t="shared" si="143"/>
        <v>118</v>
      </c>
      <c r="DR114" s="18">
        <f>'Ohio Intensities'!W114</f>
        <v>1.6690561721169948</v>
      </c>
      <c r="DS114" s="18">
        <f>Design!$I$24*DR114*Design!$I$23</f>
        <v>2.8707766160412329</v>
      </c>
      <c r="DT114" s="18">
        <v>0</v>
      </c>
      <c r="DU114" s="18">
        <v>0</v>
      </c>
      <c r="DV114" s="18">
        <f>Design!$I$22</f>
        <v>10</v>
      </c>
      <c r="DW114" s="18">
        <f t="shared" si="144"/>
        <v>2.8707766160412329</v>
      </c>
      <c r="DX114" s="18">
        <f t="shared" si="145"/>
        <v>118</v>
      </c>
      <c r="DY114" s="18">
        <f t="shared" si="146"/>
        <v>2.8707766160412329</v>
      </c>
      <c r="DZ114" s="18">
        <f t="shared" si="147"/>
        <v>128</v>
      </c>
      <c r="EA114" s="18">
        <v>0</v>
      </c>
      <c r="EB114" s="18">
        <f t="shared" si="148"/>
        <v>20325.098441571932</v>
      </c>
      <c r="EC114" s="18">
        <f t="shared" si="149"/>
        <v>-0.28707766160412329</v>
      </c>
      <c r="ED114" s="18">
        <f t="shared" si="150"/>
        <v>36.745940685327781</v>
      </c>
      <c r="EE114" s="18">
        <f>(Design!$N$72-ED114)/EC114</f>
        <v>118.0723728064564</v>
      </c>
      <c r="EF114" s="18">
        <v>0</v>
      </c>
      <c r="EG114" s="18">
        <v>0</v>
      </c>
      <c r="EH114" s="18">
        <f t="shared" si="151"/>
        <v>118.0723728064564</v>
      </c>
      <c r="EI114" s="18">
        <f t="shared" si="152"/>
        <v>118.0723728064564</v>
      </c>
      <c r="EJ114" s="18">
        <f>Design!$N$72</f>
        <v>2.85</v>
      </c>
      <c r="EK114" s="18">
        <f t="shared" si="153"/>
        <v>128</v>
      </c>
      <c r="EL114" s="18">
        <v>0</v>
      </c>
      <c r="EM114" s="18">
        <f t="shared" si="154"/>
        <v>10944</v>
      </c>
      <c r="EN114" s="19">
        <f t="shared" si="155"/>
        <v>9381.0984415719322</v>
      </c>
      <c r="EO114" s="19">
        <f t="shared" si="156"/>
        <v>118</v>
      </c>
    </row>
    <row r="115" spans="1:145" x14ac:dyDescent="0.25">
      <c r="A115" s="68">
        <f t="shared" si="157"/>
        <v>119</v>
      </c>
      <c r="B115" s="18">
        <f>'Ohio Intensities'!C115</f>
        <v>0.74307086956802149</v>
      </c>
      <c r="C115" s="18">
        <f>Design!$I$24*B115*Design!$I$23</f>
        <v>1.2780818956569977</v>
      </c>
      <c r="D115" s="18">
        <v>0</v>
      </c>
      <c r="E115" s="18">
        <v>0</v>
      </c>
      <c r="F115" s="18">
        <f>Design!$I$22</f>
        <v>10</v>
      </c>
      <c r="G115" s="18">
        <f t="shared" ref="G115:G178" si="158">C115</f>
        <v>1.2780818956569977</v>
      </c>
      <c r="H115" s="18">
        <f t="shared" ref="H115:H178" si="159">A115</f>
        <v>119</v>
      </c>
      <c r="I115" s="18">
        <f t="shared" ref="I115:I178" si="160">G115</f>
        <v>1.2780818956569977</v>
      </c>
      <c r="J115" s="18">
        <f t="shared" ref="J115:J178" si="161">F115+H115</f>
        <v>129</v>
      </c>
      <c r="K115" s="18">
        <v>0</v>
      </c>
      <c r="L115" s="18" t="str">
        <f t="shared" si="83"/>
        <v>N/A</v>
      </c>
      <c r="M115" s="18">
        <f t="shared" ref="M115:M178" si="162">(K115-I115)/(J115-H115)</f>
        <v>-0.12780818956569978</v>
      </c>
      <c r="N115" s="18">
        <f t="shared" ref="N115:N178" si="163">I115-M115*H115</f>
        <v>16.48725645397527</v>
      </c>
      <c r="O115" s="18">
        <f>(Design!$N$67-N115)/M115</f>
        <v>112.96033926334431</v>
      </c>
      <c r="P115" s="18">
        <v>0</v>
      </c>
      <c r="Q115" s="18">
        <v>0</v>
      </c>
      <c r="R115" s="18">
        <f t="shared" ref="R115:R178" si="164">O115</f>
        <v>112.96033926334431</v>
      </c>
      <c r="S115" s="18">
        <f t="shared" si="87"/>
        <v>119</v>
      </c>
      <c r="T115" s="18">
        <f>Design!$N$67</f>
        <v>2.0499999999999998</v>
      </c>
      <c r="U115" s="18">
        <f t="shared" ref="U115:U178" si="165">J115</f>
        <v>129</v>
      </c>
      <c r="V115" s="18">
        <v>0</v>
      </c>
      <c r="W115" s="18">
        <f t="shared" ref="W115:W178" si="166">(0.5*R115*T115+0.5*(U115-R115)*T115)*60</f>
        <v>7933.5</v>
      </c>
      <c r="X115" s="19" t="str">
        <f t="shared" si="90"/>
        <v>N/A</v>
      </c>
      <c r="Y115" s="68">
        <f t="shared" ref="Y115:Y178" si="167">A115</f>
        <v>119</v>
      </c>
      <c r="Z115" s="18">
        <f>'Ohio Intensities'!G115</f>
        <v>0.93486034533070483</v>
      </c>
      <c r="AA115" s="18">
        <f>Design!$I$24*Z115*Design!$I$23</f>
        <v>1.6079597939688133</v>
      </c>
      <c r="AB115" s="18">
        <v>0</v>
      </c>
      <c r="AC115" s="18">
        <v>0</v>
      </c>
      <c r="AD115" s="18">
        <f>Design!$I$22</f>
        <v>10</v>
      </c>
      <c r="AE115" s="18">
        <f t="shared" ref="AE115:AE178" si="168">AA115</f>
        <v>1.6079597939688133</v>
      </c>
      <c r="AF115" s="18">
        <f t="shared" ref="AF115:AF178" si="169">Y115</f>
        <v>119</v>
      </c>
      <c r="AG115" s="18">
        <f t="shared" ref="AG115:AG178" si="170">AE115</f>
        <v>1.6079597939688133</v>
      </c>
      <c r="AH115" s="18">
        <f t="shared" ref="AH115:AH178" si="171">AD115+AF115</f>
        <v>129</v>
      </c>
      <c r="AI115" s="18">
        <v>0</v>
      </c>
      <c r="AJ115" s="18" t="str">
        <f t="shared" si="96"/>
        <v>N/A</v>
      </c>
      <c r="AK115" s="18">
        <f t="shared" ref="AK115:AK178" si="172">(AI115-AG115)/(AH115-AF115)</f>
        <v>-0.16079597939688134</v>
      </c>
      <c r="AL115" s="18">
        <f t="shared" ref="AL115:AL178" si="173">AG115-AK115*AF115</f>
        <v>20.742681342197692</v>
      </c>
      <c r="AM115" s="18">
        <f>(Design!$N$68-AL115)/AK115</f>
        <v>113.452347568782</v>
      </c>
      <c r="AN115" s="18">
        <v>0</v>
      </c>
      <c r="AO115" s="18">
        <v>0</v>
      </c>
      <c r="AP115" s="18">
        <f t="shared" ref="AP115:AP178" si="174">AM115</f>
        <v>113.452347568782</v>
      </c>
      <c r="AQ115" s="18">
        <f t="shared" si="100"/>
        <v>119</v>
      </c>
      <c r="AR115" s="18">
        <f>Design!$N$68</f>
        <v>2.5</v>
      </c>
      <c r="AS115" s="18">
        <f t="shared" ref="AS115:AS178" si="175">AH115</f>
        <v>129</v>
      </c>
      <c r="AT115" s="18">
        <v>0</v>
      </c>
      <c r="AU115" s="18">
        <f t="shared" ref="AU115:AU178" si="176">(0.5*AP115*AR115+0.5*(AS115-AP115)*AR115)*60</f>
        <v>9675</v>
      </c>
      <c r="AV115" s="19" t="str">
        <f t="shared" si="103"/>
        <v>N/A</v>
      </c>
      <c r="AW115" s="68">
        <f t="shared" ref="AW115:AW178" si="177">Y115</f>
        <v>119</v>
      </c>
      <c r="AX115" s="18">
        <f>'Ohio Intensities'!K115</f>
        <v>1.0885958891620193</v>
      </c>
      <c r="AY115" s="18">
        <f>Design!$I$24*AX115*Design!$I$23</f>
        <v>1.8723849293586745</v>
      </c>
      <c r="AZ115" s="18">
        <v>0</v>
      </c>
      <c r="BA115" s="18">
        <v>0</v>
      </c>
      <c r="BB115" s="18">
        <f>Design!$I$22</f>
        <v>10</v>
      </c>
      <c r="BC115" s="18">
        <f t="shared" ref="BC115:BC178" si="178">AY115</f>
        <v>1.8723849293586745</v>
      </c>
      <c r="BD115" s="18">
        <f t="shared" ref="BD115:BD178" si="179">AW115</f>
        <v>119</v>
      </c>
      <c r="BE115" s="18">
        <f t="shared" ref="BE115:BE178" si="180">BC115</f>
        <v>1.8723849293586745</v>
      </c>
      <c r="BF115" s="18">
        <f t="shared" ref="BF115:BF178" si="181">BB115+BD115</f>
        <v>129</v>
      </c>
      <c r="BG115" s="18">
        <v>0</v>
      </c>
      <c r="BH115" s="18" t="str">
        <f t="shared" si="109"/>
        <v>N/A</v>
      </c>
      <c r="BI115" s="18">
        <f t="shared" ref="BI115:BI178" si="182">(BG115-BE115)/(BF115-BD115)</f>
        <v>-0.18723849293586745</v>
      </c>
      <c r="BJ115" s="18">
        <f t="shared" ref="BJ115:BJ178" si="183">BE115-BI115*BD115</f>
        <v>24.153765588726898</v>
      </c>
      <c r="BK115" s="18">
        <f>(Design!$N$69-BJ115)/BI115</f>
        <v>113.77877088566302</v>
      </c>
      <c r="BL115" s="18">
        <v>0</v>
      </c>
      <c r="BM115" s="18">
        <v>0</v>
      </c>
      <c r="BN115" s="18">
        <f t="shared" ref="BN115:BN178" si="184">BK115</f>
        <v>113.77877088566302</v>
      </c>
      <c r="BO115" s="18">
        <f t="shared" si="113"/>
        <v>119</v>
      </c>
      <c r="BP115" s="18">
        <f>Design!$N$69</f>
        <v>2.85</v>
      </c>
      <c r="BQ115" s="18">
        <f t="shared" ref="BQ115:BQ178" si="185">BF115</f>
        <v>129</v>
      </c>
      <c r="BR115" s="18">
        <v>0</v>
      </c>
      <c r="BS115" s="18">
        <f t="shared" ref="BS115:BS178" si="186">(0.5*BN115*BP115+0.5*(BQ115-BN115)*BP115)*60</f>
        <v>11029.500000000002</v>
      </c>
      <c r="BT115" s="19" t="str">
        <f t="shared" si="116"/>
        <v>N/A</v>
      </c>
      <c r="BU115" s="68">
        <f t="shared" ref="BU115:BU178" si="187">AW115</f>
        <v>119</v>
      </c>
      <c r="BV115" s="18">
        <f>'Ohio Intensities'!O115</f>
        <v>1.3068238787767117</v>
      </c>
      <c r="BW115" s="18">
        <f>Design!$I$24*BV115*Design!$I$23</f>
        <v>2.2477370714959455</v>
      </c>
      <c r="BX115" s="18">
        <v>0</v>
      </c>
      <c r="BY115" s="18">
        <v>0</v>
      </c>
      <c r="BZ115" s="18">
        <f>Design!$I$22</f>
        <v>10</v>
      </c>
      <c r="CA115" s="18">
        <f t="shared" ref="CA115:CA178" si="188">BW115</f>
        <v>2.2477370714959455</v>
      </c>
      <c r="CB115" s="18">
        <f t="shared" ref="CB115:CB178" si="189">BU115</f>
        <v>119</v>
      </c>
      <c r="CC115" s="18">
        <f t="shared" ref="CC115:CC178" si="190">CA115</f>
        <v>2.2477370714959455</v>
      </c>
      <c r="CD115" s="18">
        <f t="shared" ref="CD115:CD178" si="191">BZ115+CB115</f>
        <v>129</v>
      </c>
      <c r="CE115" s="18">
        <v>0</v>
      </c>
      <c r="CF115" s="18" t="str">
        <f t="shared" si="122"/>
        <v>N/A</v>
      </c>
      <c r="CG115" s="18">
        <f t="shared" ref="CG115:CG178" si="192">(CE115-CC115)/(CD115-CB115)</f>
        <v>-0.22477370714959455</v>
      </c>
      <c r="CH115" s="18">
        <f t="shared" ref="CH115:CH178" si="193">CC115-CG115*CB115</f>
        <v>28.995808222297697</v>
      </c>
      <c r="CI115" s="18">
        <f>(Design!$N$70-CH115)/CG115</f>
        <v>116.32058105842766</v>
      </c>
      <c r="CJ115" s="18">
        <v>0</v>
      </c>
      <c r="CK115" s="18">
        <v>0</v>
      </c>
      <c r="CL115" s="18">
        <f t="shared" ref="CL115:CL178" si="194">CI115</f>
        <v>116.32058105842766</v>
      </c>
      <c r="CM115" s="18">
        <f t="shared" si="126"/>
        <v>119</v>
      </c>
      <c r="CN115" s="18">
        <f>Design!$N$70</f>
        <v>2.85</v>
      </c>
      <c r="CO115" s="18">
        <f t="shared" ref="CO115:CO178" si="195">CD115</f>
        <v>129</v>
      </c>
      <c r="CP115" s="18">
        <v>0</v>
      </c>
      <c r="CQ115" s="18">
        <f t="shared" ref="CQ115:CQ178" si="196">(0.5*CL115*CN115+0.5*(CO115-CL115)*CN115)*60</f>
        <v>11029.5</v>
      </c>
      <c r="CR115" s="19" t="str">
        <f t="shared" si="129"/>
        <v>N/A</v>
      </c>
      <c r="CS115" s="68">
        <f t="shared" ref="CS115:CS178" si="197">BU115</f>
        <v>119</v>
      </c>
      <c r="CT115" s="18">
        <f>'Ohio Intensities'!S115</f>
        <v>1.4745933824425259</v>
      </c>
      <c r="CU115" s="18">
        <f>Design!$I$24*CT115*Design!$I$23</f>
        <v>2.536300617801146</v>
      </c>
      <c r="CV115" s="18">
        <v>0</v>
      </c>
      <c r="CW115" s="18">
        <v>0</v>
      </c>
      <c r="CX115" s="18">
        <f>Design!$I$22</f>
        <v>10</v>
      </c>
      <c r="CY115" s="18">
        <f t="shared" ref="CY115:CY178" si="198">CU115</f>
        <v>2.536300617801146</v>
      </c>
      <c r="CZ115" s="18">
        <f t="shared" ref="CZ115:CZ178" si="199">CS115</f>
        <v>119</v>
      </c>
      <c r="DA115" s="18">
        <f t="shared" ref="DA115:DA178" si="200">CY115</f>
        <v>2.536300617801146</v>
      </c>
      <c r="DB115" s="18">
        <f t="shared" ref="DB115:DB178" si="201">CX115+CZ115</f>
        <v>129</v>
      </c>
      <c r="DC115" s="18">
        <v>0</v>
      </c>
      <c r="DD115" s="18" t="str">
        <f t="shared" si="135"/>
        <v>N/A</v>
      </c>
      <c r="DE115" s="18">
        <f t="shared" ref="DE115:DE178" si="202">(DC115-DA115)/(DB115-CZ115)</f>
        <v>-0.2536300617801146</v>
      </c>
      <c r="DF115" s="18">
        <f t="shared" ref="DF115:DF178" si="203">DA115-DE115*CZ115</f>
        <v>32.718277969634784</v>
      </c>
      <c r="DG115" s="18">
        <f>(Design!$N$71-DF115)/DE115</f>
        <v>117.76316166941277</v>
      </c>
      <c r="DH115" s="18">
        <v>0</v>
      </c>
      <c r="DI115" s="18">
        <v>0</v>
      </c>
      <c r="DJ115" s="18">
        <f t="shared" ref="DJ115:DJ178" si="204">DG115</f>
        <v>117.76316166941277</v>
      </c>
      <c r="DK115" s="18">
        <f t="shared" si="139"/>
        <v>119</v>
      </c>
      <c r="DL115" s="18">
        <f>Design!$N$71</f>
        <v>2.85</v>
      </c>
      <c r="DM115" s="18">
        <f t="shared" ref="DM115:DM178" si="205">DB115</f>
        <v>129</v>
      </c>
      <c r="DN115" s="18">
        <v>0</v>
      </c>
      <c r="DO115" s="18">
        <f t="shared" ref="DO115:DO178" si="206">(0.5*DJ115*DL115+0.5*(DM115-DJ115)*DL115)*60</f>
        <v>11029.5</v>
      </c>
      <c r="DP115" s="19" t="str">
        <f t="shared" si="142"/>
        <v>N/A</v>
      </c>
      <c r="DQ115" s="68">
        <f t="shared" ref="DQ115:DQ178" si="207">CS115</f>
        <v>119</v>
      </c>
      <c r="DR115" s="18">
        <f>'Ohio Intensities'!W115</f>
        <v>1.6588765959392284</v>
      </c>
      <c r="DS115" s="18">
        <f>Design!$I$24*DR115*Design!$I$23</f>
        <v>2.8532677450154749</v>
      </c>
      <c r="DT115" s="18">
        <v>0</v>
      </c>
      <c r="DU115" s="18">
        <v>0</v>
      </c>
      <c r="DV115" s="18">
        <f>Design!$I$22</f>
        <v>10</v>
      </c>
      <c r="DW115" s="18">
        <f t="shared" ref="DW115:DW178" si="208">DS115</f>
        <v>2.8532677450154749</v>
      </c>
      <c r="DX115" s="18">
        <f t="shared" ref="DX115:DX178" si="209">DQ115</f>
        <v>119</v>
      </c>
      <c r="DY115" s="18">
        <f t="shared" ref="DY115:DY178" si="210">DW115</f>
        <v>2.8532677450154749</v>
      </c>
      <c r="DZ115" s="18">
        <f t="shared" ref="DZ115:DZ178" si="211">DV115+DX115</f>
        <v>129</v>
      </c>
      <c r="EA115" s="18">
        <v>0</v>
      </c>
      <c r="EB115" s="18">
        <f t="shared" si="148"/>
        <v>20372.331699410493</v>
      </c>
      <c r="EC115" s="18">
        <f t="shared" ref="EC115:EC178" si="212">(EA115-DY115)/(DZ115-DX115)</f>
        <v>-0.28532677450154748</v>
      </c>
      <c r="ED115" s="18">
        <f t="shared" ref="ED115:ED178" si="213">DY115-EC115*DX115</f>
        <v>36.807153910699618</v>
      </c>
      <c r="EE115" s="18">
        <f>(Design!$N$72-ED115)/EC115</f>
        <v>119.01145264064746</v>
      </c>
      <c r="EF115" s="18">
        <v>0</v>
      </c>
      <c r="EG115" s="18">
        <v>0</v>
      </c>
      <c r="EH115" s="18">
        <f t="shared" ref="EH115:EH178" si="214">EE115</f>
        <v>119.01145264064746</v>
      </c>
      <c r="EI115" s="18">
        <f t="shared" si="152"/>
        <v>119.01145264064746</v>
      </c>
      <c r="EJ115" s="18">
        <f>Design!$N$72</f>
        <v>2.85</v>
      </c>
      <c r="EK115" s="18">
        <f t="shared" ref="EK115:EK178" si="215">DZ115</f>
        <v>129</v>
      </c>
      <c r="EL115" s="18">
        <v>0</v>
      </c>
      <c r="EM115" s="18">
        <f t="shared" ref="EM115:EM178" si="216">(0.5*EH115*EJ115+0.5*(EK115-EH115)*EJ115)*60</f>
        <v>11029.5</v>
      </c>
      <c r="EN115" s="19">
        <f t="shared" si="155"/>
        <v>9342.8316994104935</v>
      </c>
      <c r="EO115" s="19">
        <f t="shared" ref="EO115:EO178" si="217">DQ115</f>
        <v>119</v>
      </c>
    </row>
    <row r="116" spans="1:145" x14ac:dyDescent="0.25">
      <c r="A116" s="68">
        <f t="shared" si="157"/>
        <v>120</v>
      </c>
      <c r="B116" s="18">
        <f>'Ohio Intensities'!C116</f>
        <v>0.73812011183978155</v>
      </c>
      <c r="C116" s="18">
        <f>Design!$I$24*B116*Design!$I$23</f>
        <v>1.269566592364425</v>
      </c>
      <c r="D116" s="18">
        <v>0</v>
      </c>
      <c r="E116" s="18">
        <v>0</v>
      </c>
      <c r="F116" s="18">
        <f>Design!$I$22</f>
        <v>10</v>
      </c>
      <c r="G116" s="18">
        <f t="shared" si="158"/>
        <v>1.269566592364425</v>
      </c>
      <c r="H116" s="18">
        <f t="shared" si="159"/>
        <v>120</v>
      </c>
      <c r="I116" s="18">
        <f t="shared" si="160"/>
        <v>1.269566592364425</v>
      </c>
      <c r="J116" s="18">
        <f t="shared" si="161"/>
        <v>130</v>
      </c>
      <c r="K116" s="18">
        <v>0</v>
      </c>
      <c r="L116" s="18" t="str">
        <f t="shared" si="83"/>
        <v>N/A</v>
      </c>
      <c r="M116" s="18">
        <f t="shared" si="162"/>
        <v>-0.1269566592364425</v>
      </c>
      <c r="N116" s="18">
        <f t="shared" si="163"/>
        <v>16.504365700737523</v>
      </c>
      <c r="O116" s="18">
        <f>(Design!$N$67-N116)/M116</f>
        <v>113.85275721392362</v>
      </c>
      <c r="P116" s="18">
        <v>0</v>
      </c>
      <c r="Q116" s="18">
        <v>0</v>
      </c>
      <c r="R116" s="18">
        <f t="shared" si="164"/>
        <v>113.85275721392362</v>
      </c>
      <c r="S116" s="18">
        <f t="shared" si="87"/>
        <v>120</v>
      </c>
      <c r="T116" s="18">
        <f>Design!$N$67</f>
        <v>2.0499999999999998</v>
      </c>
      <c r="U116" s="18">
        <f t="shared" si="165"/>
        <v>130</v>
      </c>
      <c r="V116" s="18">
        <v>0</v>
      </c>
      <c r="W116" s="18">
        <f t="shared" si="166"/>
        <v>7994.9999999999982</v>
      </c>
      <c r="X116" s="19" t="str">
        <f t="shared" si="90"/>
        <v>N/A</v>
      </c>
      <c r="Y116" s="68">
        <f t="shared" si="167"/>
        <v>120</v>
      </c>
      <c r="Z116" s="18">
        <f>'Ohio Intensities'!G116</f>
        <v>0.92871055336431285</v>
      </c>
      <c r="AA116" s="18">
        <f>Design!$I$24*Z116*Design!$I$23</f>
        <v>1.5973821517866191</v>
      </c>
      <c r="AB116" s="18">
        <v>0</v>
      </c>
      <c r="AC116" s="18">
        <v>0</v>
      </c>
      <c r="AD116" s="18">
        <f>Design!$I$22</f>
        <v>10</v>
      </c>
      <c r="AE116" s="18">
        <f t="shared" si="168"/>
        <v>1.5973821517866191</v>
      </c>
      <c r="AF116" s="18">
        <f t="shared" si="169"/>
        <v>120</v>
      </c>
      <c r="AG116" s="18">
        <f t="shared" si="170"/>
        <v>1.5973821517866191</v>
      </c>
      <c r="AH116" s="18">
        <f t="shared" si="171"/>
        <v>130</v>
      </c>
      <c r="AI116" s="18">
        <v>0</v>
      </c>
      <c r="AJ116" s="18" t="str">
        <f t="shared" si="96"/>
        <v>N/A</v>
      </c>
      <c r="AK116" s="18">
        <f t="shared" si="172"/>
        <v>-0.15973821517866191</v>
      </c>
      <c r="AL116" s="18">
        <f t="shared" si="173"/>
        <v>20.765967973226047</v>
      </c>
      <c r="AM116" s="18">
        <f>(Design!$N$68-AL116)/AK116</f>
        <v>114.34939317931007</v>
      </c>
      <c r="AN116" s="18">
        <v>0</v>
      </c>
      <c r="AO116" s="18">
        <v>0</v>
      </c>
      <c r="AP116" s="18">
        <f t="shared" si="174"/>
        <v>114.34939317931007</v>
      </c>
      <c r="AQ116" s="18">
        <f t="shared" si="100"/>
        <v>120</v>
      </c>
      <c r="AR116" s="18">
        <f>Design!$N$68</f>
        <v>2.5</v>
      </c>
      <c r="AS116" s="18">
        <f t="shared" si="175"/>
        <v>130</v>
      </c>
      <c r="AT116" s="18">
        <v>0</v>
      </c>
      <c r="AU116" s="18">
        <f t="shared" si="176"/>
        <v>9750</v>
      </c>
      <c r="AV116" s="19" t="str">
        <f t="shared" si="103"/>
        <v>N/A</v>
      </c>
      <c r="AW116" s="68">
        <f t="shared" si="177"/>
        <v>120</v>
      </c>
      <c r="AX116" s="18">
        <f>'Ohio Intensities'!K116</f>
        <v>1.0814750771944877</v>
      </c>
      <c r="AY116" s="18">
        <f>Design!$I$24*AX116*Design!$I$23</f>
        <v>1.86013713277452</v>
      </c>
      <c r="AZ116" s="18">
        <v>0</v>
      </c>
      <c r="BA116" s="18">
        <v>0</v>
      </c>
      <c r="BB116" s="18">
        <f>Design!$I$22</f>
        <v>10</v>
      </c>
      <c r="BC116" s="18">
        <f t="shared" si="178"/>
        <v>1.86013713277452</v>
      </c>
      <c r="BD116" s="18">
        <f t="shared" si="179"/>
        <v>120</v>
      </c>
      <c r="BE116" s="18">
        <f t="shared" si="180"/>
        <v>1.86013713277452</v>
      </c>
      <c r="BF116" s="18">
        <f t="shared" si="181"/>
        <v>130</v>
      </c>
      <c r="BG116" s="18">
        <v>0</v>
      </c>
      <c r="BH116" s="18" t="str">
        <f t="shared" si="109"/>
        <v>N/A</v>
      </c>
      <c r="BI116" s="18">
        <f t="shared" si="182"/>
        <v>-0.186013713277452</v>
      </c>
      <c r="BJ116" s="18">
        <f t="shared" si="183"/>
        <v>24.181782726068757</v>
      </c>
      <c r="BK116" s="18">
        <f>(Design!$N$69-BJ116)/BI116</f>
        <v>114.67854896402699</v>
      </c>
      <c r="BL116" s="18">
        <v>0</v>
      </c>
      <c r="BM116" s="18">
        <v>0</v>
      </c>
      <c r="BN116" s="18">
        <f t="shared" si="184"/>
        <v>114.67854896402699</v>
      </c>
      <c r="BO116" s="18">
        <f t="shared" si="113"/>
        <v>120</v>
      </c>
      <c r="BP116" s="18">
        <f>Design!$N$69</f>
        <v>2.85</v>
      </c>
      <c r="BQ116" s="18">
        <f t="shared" si="185"/>
        <v>130</v>
      </c>
      <c r="BR116" s="18">
        <v>0</v>
      </c>
      <c r="BS116" s="18">
        <f t="shared" si="186"/>
        <v>11115</v>
      </c>
      <c r="BT116" s="19" t="str">
        <f t="shared" si="116"/>
        <v>N/A</v>
      </c>
      <c r="BU116" s="68">
        <f t="shared" si="187"/>
        <v>120</v>
      </c>
      <c r="BV116" s="18">
        <f>'Ohio Intensities'!O116</f>
        <v>1.2985717958923086</v>
      </c>
      <c r="BW116" s="18">
        <f>Design!$I$24*BV116*Design!$I$23</f>
        <v>2.2335434889347723</v>
      </c>
      <c r="BX116" s="18">
        <v>0</v>
      </c>
      <c r="BY116" s="18">
        <v>0</v>
      </c>
      <c r="BZ116" s="18">
        <f>Design!$I$22</f>
        <v>10</v>
      </c>
      <c r="CA116" s="18">
        <f t="shared" si="188"/>
        <v>2.2335434889347723</v>
      </c>
      <c r="CB116" s="18">
        <f t="shared" si="189"/>
        <v>120</v>
      </c>
      <c r="CC116" s="18">
        <f t="shared" si="190"/>
        <v>2.2335434889347723</v>
      </c>
      <c r="CD116" s="18">
        <f t="shared" si="191"/>
        <v>130</v>
      </c>
      <c r="CE116" s="18">
        <v>0</v>
      </c>
      <c r="CF116" s="18" t="str">
        <f t="shared" si="122"/>
        <v>N/A</v>
      </c>
      <c r="CG116" s="18">
        <f t="shared" si="192"/>
        <v>-0.22335434889347722</v>
      </c>
      <c r="CH116" s="18">
        <f t="shared" si="193"/>
        <v>29.036065356152037</v>
      </c>
      <c r="CI116" s="18">
        <f>(Design!$N$70-CH116)/CG116</f>
        <v>117.2400066794346</v>
      </c>
      <c r="CJ116" s="18">
        <v>0</v>
      </c>
      <c r="CK116" s="18">
        <v>0</v>
      </c>
      <c r="CL116" s="18">
        <f t="shared" si="194"/>
        <v>117.2400066794346</v>
      </c>
      <c r="CM116" s="18">
        <f t="shared" si="126"/>
        <v>120</v>
      </c>
      <c r="CN116" s="18">
        <f>Design!$N$70</f>
        <v>2.85</v>
      </c>
      <c r="CO116" s="18">
        <f t="shared" si="195"/>
        <v>130</v>
      </c>
      <c r="CP116" s="18">
        <v>0</v>
      </c>
      <c r="CQ116" s="18">
        <f t="shared" si="196"/>
        <v>11115</v>
      </c>
      <c r="CR116" s="19" t="str">
        <f t="shared" si="129"/>
        <v>N/A</v>
      </c>
      <c r="CS116" s="68">
        <f t="shared" si="197"/>
        <v>120</v>
      </c>
      <c r="CT116" s="18">
        <f>'Ohio Intensities'!S116</f>
        <v>1.4657269937761259</v>
      </c>
      <c r="CU116" s="18">
        <f>Design!$I$24*CT116*Design!$I$23</f>
        <v>2.5210504292949381</v>
      </c>
      <c r="CV116" s="18">
        <v>0</v>
      </c>
      <c r="CW116" s="18">
        <v>0</v>
      </c>
      <c r="CX116" s="18">
        <f>Design!$I$22</f>
        <v>10</v>
      </c>
      <c r="CY116" s="18">
        <f t="shared" si="198"/>
        <v>2.5210504292949381</v>
      </c>
      <c r="CZ116" s="18">
        <f t="shared" si="199"/>
        <v>120</v>
      </c>
      <c r="DA116" s="18">
        <f t="shared" si="200"/>
        <v>2.5210504292949381</v>
      </c>
      <c r="DB116" s="18">
        <f t="shared" si="201"/>
        <v>130</v>
      </c>
      <c r="DC116" s="18">
        <v>0</v>
      </c>
      <c r="DD116" s="18" t="str">
        <f t="shared" si="135"/>
        <v>N/A</v>
      </c>
      <c r="DE116" s="18">
        <f t="shared" si="202"/>
        <v>-0.25210504292949382</v>
      </c>
      <c r="DF116" s="18">
        <f t="shared" si="203"/>
        <v>32.773655580834195</v>
      </c>
      <c r="DG116" s="18">
        <f>(Design!$N$71-DF116)/DE116</f>
        <v>118.69518845445285</v>
      </c>
      <c r="DH116" s="18">
        <v>0</v>
      </c>
      <c r="DI116" s="18">
        <v>0</v>
      </c>
      <c r="DJ116" s="18">
        <f t="shared" si="204"/>
        <v>118.69518845445285</v>
      </c>
      <c r="DK116" s="18">
        <f t="shared" si="139"/>
        <v>120</v>
      </c>
      <c r="DL116" s="18">
        <f>Design!$N$71</f>
        <v>2.85</v>
      </c>
      <c r="DM116" s="18">
        <f t="shared" si="205"/>
        <v>130</v>
      </c>
      <c r="DN116" s="18">
        <v>0</v>
      </c>
      <c r="DO116" s="18">
        <f t="shared" si="206"/>
        <v>11115</v>
      </c>
      <c r="DP116" s="19" t="str">
        <f t="shared" si="142"/>
        <v>N/A</v>
      </c>
      <c r="DQ116" s="68">
        <f t="shared" si="207"/>
        <v>120</v>
      </c>
      <c r="DR116" s="18">
        <f>'Ohio Intensities'!W116</f>
        <v>1.6488350892149304</v>
      </c>
      <c r="DS116" s="18">
        <f>Design!$I$24*DR116*Design!$I$23</f>
        <v>2.8359963534496822</v>
      </c>
      <c r="DT116" s="18">
        <v>0</v>
      </c>
      <c r="DU116" s="18">
        <v>0</v>
      </c>
      <c r="DV116" s="18">
        <f>Design!$I$22</f>
        <v>10</v>
      </c>
      <c r="DW116" s="18">
        <f t="shared" si="208"/>
        <v>2.8359963534496822</v>
      </c>
      <c r="DX116" s="18">
        <f t="shared" si="209"/>
        <v>120</v>
      </c>
      <c r="DY116" s="18">
        <f t="shared" si="210"/>
        <v>2.8359963534496822</v>
      </c>
      <c r="DZ116" s="18">
        <f t="shared" si="211"/>
        <v>130</v>
      </c>
      <c r="EA116" s="18">
        <v>0</v>
      </c>
      <c r="EB116" s="18" t="str">
        <f t="shared" si="148"/>
        <v>N/A</v>
      </c>
      <c r="EC116" s="18">
        <f t="shared" si="212"/>
        <v>-0.28359963534496824</v>
      </c>
      <c r="ED116" s="18">
        <f t="shared" si="213"/>
        <v>36.867952594845868</v>
      </c>
      <c r="EE116" s="18">
        <f>(Design!$N$72-ED116)/EC116</f>
        <v>119.95062177518921</v>
      </c>
      <c r="EF116" s="18">
        <v>0</v>
      </c>
      <c r="EG116" s="18">
        <v>0</v>
      </c>
      <c r="EH116" s="18">
        <f t="shared" si="214"/>
        <v>119.95062177518921</v>
      </c>
      <c r="EI116" s="18">
        <f t="shared" si="152"/>
        <v>120</v>
      </c>
      <c r="EJ116" s="18">
        <f>Design!$N$72</f>
        <v>2.85</v>
      </c>
      <c r="EK116" s="18">
        <f t="shared" si="215"/>
        <v>130</v>
      </c>
      <c r="EL116" s="18">
        <v>0</v>
      </c>
      <c r="EM116" s="18">
        <f t="shared" si="216"/>
        <v>11115</v>
      </c>
      <c r="EN116" s="19" t="str">
        <f t="shared" si="155"/>
        <v>N/A</v>
      </c>
      <c r="EO116" s="19">
        <f t="shared" si="217"/>
        <v>120</v>
      </c>
    </row>
    <row r="117" spans="1:145" x14ac:dyDescent="0.25">
      <c r="A117" s="68">
        <f t="shared" si="157"/>
        <v>121</v>
      </c>
      <c r="B117" s="18">
        <f>'Ohio Intensities'!C117</f>
        <v>0.73324018850298789</v>
      </c>
      <c r="C117" s="18">
        <f>Design!$I$24*B117*Design!$I$23</f>
        <v>1.2611731242251401</v>
      </c>
      <c r="D117" s="18">
        <v>0</v>
      </c>
      <c r="E117" s="18">
        <v>0</v>
      </c>
      <c r="F117" s="18">
        <f>Design!$I$22</f>
        <v>10</v>
      </c>
      <c r="G117" s="18">
        <f t="shared" si="158"/>
        <v>1.2611731242251401</v>
      </c>
      <c r="H117" s="18">
        <f t="shared" si="159"/>
        <v>121</v>
      </c>
      <c r="I117" s="18">
        <f t="shared" si="160"/>
        <v>1.2611731242251401</v>
      </c>
      <c r="J117" s="18">
        <f t="shared" si="161"/>
        <v>131</v>
      </c>
      <c r="K117" s="18">
        <v>0</v>
      </c>
      <c r="L117" s="18" t="str">
        <f t="shared" si="83"/>
        <v>N/A</v>
      </c>
      <c r="M117" s="18">
        <f t="shared" si="162"/>
        <v>-0.12611731242251401</v>
      </c>
      <c r="N117" s="18">
        <f t="shared" si="163"/>
        <v>16.521367927349335</v>
      </c>
      <c r="O117" s="18">
        <f>(Design!$N$67-N117)/M117</f>
        <v>114.74529269120357</v>
      </c>
      <c r="P117" s="18">
        <v>0</v>
      </c>
      <c r="Q117" s="18">
        <v>0</v>
      </c>
      <c r="R117" s="18">
        <f t="shared" si="164"/>
        <v>114.74529269120357</v>
      </c>
      <c r="S117" s="18">
        <f t="shared" si="87"/>
        <v>121</v>
      </c>
      <c r="T117" s="18">
        <f>Design!$N$67</f>
        <v>2.0499999999999998</v>
      </c>
      <c r="U117" s="18">
        <f t="shared" si="165"/>
        <v>131</v>
      </c>
      <c r="V117" s="18">
        <v>0</v>
      </c>
      <c r="W117" s="18">
        <f t="shared" si="166"/>
        <v>8056.4999999999982</v>
      </c>
      <c r="X117" s="19" t="str">
        <f t="shared" si="90"/>
        <v>N/A</v>
      </c>
      <c r="Y117" s="68">
        <f t="shared" si="167"/>
        <v>121</v>
      </c>
      <c r="Z117" s="18">
        <f>'Ohio Intensities'!G117</f>
        <v>0.92264770062750234</v>
      </c>
      <c r="AA117" s="18">
        <f>Design!$I$24*Z117*Design!$I$23</f>
        <v>1.5869540450793049</v>
      </c>
      <c r="AB117" s="18">
        <v>0</v>
      </c>
      <c r="AC117" s="18">
        <v>0</v>
      </c>
      <c r="AD117" s="18">
        <f>Design!$I$22</f>
        <v>10</v>
      </c>
      <c r="AE117" s="18">
        <f t="shared" si="168"/>
        <v>1.5869540450793049</v>
      </c>
      <c r="AF117" s="18">
        <f t="shared" si="169"/>
        <v>121</v>
      </c>
      <c r="AG117" s="18">
        <f t="shared" si="170"/>
        <v>1.5869540450793049</v>
      </c>
      <c r="AH117" s="18">
        <f t="shared" si="171"/>
        <v>131</v>
      </c>
      <c r="AI117" s="18">
        <v>0</v>
      </c>
      <c r="AJ117" s="18" t="str">
        <f t="shared" si="96"/>
        <v>N/A</v>
      </c>
      <c r="AK117" s="18">
        <f t="shared" si="172"/>
        <v>-0.15869540450793049</v>
      </c>
      <c r="AL117" s="18">
        <f t="shared" si="173"/>
        <v>20.789097990538895</v>
      </c>
      <c r="AM117" s="18">
        <f>(Design!$N$68-AL117)/AK117</f>
        <v>115.24655075708216</v>
      </c>
      <c r="AN117" s="18">
        <v>0</v>
      </c>
      <c r="AO117" s="18">
        <v>0</v>
      </c>
      <c r="AP117" s="18">
        <f t="shared" si="174"/>
        <v>115.24655075708216</v>
      </c>
      <c r="AQ117" s="18">
        <f t="shared" si="100"/>
        <v>121</v>
      </c>
      <c r="AR117" s="18">
        <f>Design!$N$68</f>
        <v>2.5</v>
      </c>
      <c r="AS117" s="18">
        <f t="shared" si="175"/>
        <v>131</v>
      </c>
      <c r="AT117" s="18">
        <v>0</v>
      </c>
      <c r="AU117" s="18">
        <f t="shared" si="176"/>
        <v>9825</v>
      </c>
      <c r="AV117" s="19" t="str">
        <f t="shared" si="103"/>
        <v>N/A</v>
      </c>
      <c r="AW117" s="68">
        <f t="shared" si="177"/>
        <v>121</v>
      </c>
      <c r="AX117" s="18">
        <f>'Ohio Intensities'!K117</f>
        <v>1.074454061719192</v>
      </c>
      <c r="AY117" s="18">
        <f>Design!$I$24*AX117*Design!$I$23</f>
        <v>1.8480609861570114</v>
      </c>
      <c r="AZ117" s="18">
        <v>0</v>
      </c>
      <c r="BA117" s="18">
        <v>0</v>
      </c>
      <c r="BB117" s="18">
        <f>Design!$I$22</f>
        <v>10</v>
      </c>
      <c r="BC117" s="18">
        <f t="shared" si="178"/>
        <v>1.8480609861570114</v>
      </c>
      <c r="BD117" s="18">
        <f t="shared" si="179"/>
        <v>121</v>
      </c>
      <c r="BE117" s="18">
        <f t="shared" si="180"/>
        <v>1.8480609861570114</v>
      </c>
      <c r="BF117" s="18">
        <f t="shared" si="181"/>
        <v>131</v>
      </c>
      <c r="BG117" s="18">
        <v>0</v>
      </c>
      <c r="BH117" s="18" t="str">
        <f t="shared" si="109"/>
        <v>N/A</v>
      </c>
      <c r="BI117" s="18">
        <f t="shared" si="182"/>
        <v>-0.18480609861570113</v>
      </c>
      <c r="BJ117" s="18">
        <f t="shared" si="183"/>
        <v>24.209598918656848</v>
      </c>
      <c r="BK117" s="18">
        <f>(Design!$N$69-BJ117)/BI117</f>
        <v>115.57843100769908</v>
      </c>
      <c r="BL117" s="18">
        <v>0</v>
      </c>
      <c r="BM117" s="18">
        <v>0</v>
      </c>
      <c r="BN117" s="18">
        <f t="shared" si="184"/>
        <v>115.57843100769908</v>
      </c>
      <c r="BO117" s="18">
        <f t="shared" si="113"/>
        <v>121</v>
      </c>
      <c r="BP117" s="18">
        <f>Design!$N$69</f>
        <v>2.85</v>
      </c>
      <c r="BQ117" s="18">
        <f t="shared" si="185"/>
        <v>131</v>
      </c>
      <c r="BR117" s="18">
        <v>0</v>
      </c>
      <c r="BS117" s="18">
        <f t="shared" si="186"/>
        <v>11200.5</v>
      </c>
      <c r="BT117" s="19" t="str">
        <f t="shared" si="116"/>
        <v>N/A</v>
      </c>
      <c r="BU117" s="68">
        <f t="shared" si="187"/>
        <v>121</v>
      </c>
      <c r="BV117" s="18">
        <f>'Ohio Intensities'!O117</f>
        <v>1.290433514544344</v>
      </c>
      <c r="BW117" s="18">
        <f>Design!$I$24*BV117*Design!$I$23</f>
        <v>2.2195456450162729</v>
      </c>
      <c r="BX117" s="18">
        <v>0</v>
      </c>
      <c r="BY117" s="18">
        <v>0</v>
      </c>
      <c r="BZ117" s="18">
        <f>Design!$I$22</f>
        <v>10</v>
      </c>
      <c r="CA117" s="18">
        <f t="shared" si="188"/>
        <v>2.2195456450162729</v>
      </c>
      <c r="CB117" s="18">
        <f t="shared" si="189"/>
        <v>121</v>
      </c>
      <c r="CC117" s="18">
        <f t="shared" si="190"/>
        <v>2.2195456450162729</v>
      </c>
      <c r="CD117" s="18">
        <f t="shared" si="191"/>
        <v>131</v>
      </c>
      <c r="CE117" s="18">
        <v>0</v>
      </c>
      <c r="CF117" s="18" t="str">
        <f t="shared" si="122"/>
        <v>N/A</v>
      </c>
      <c r="CG117" s="18">
        <f t="shared" si="192"/>
        <v>-0.22195456450162729</v>
      </c>
      <c r="CH117" s="18">
        <f t="shared" si="193"/>
        <v>29.076047949713175</v>
      </c>
      <c r="CI117" s="18">
        <f>(Design!$N$70-CH117)/CG117</f>
        <v>118.15953417583756</v>
      </c>
      <c r="CJ117" s="18">
        <v>0</v>
      </c>
      <c r="CK117" s="18">
        <v>0</v>
      </c>
      <c r="CL117" s="18">
        <f t="shared" si="194"/>
        <v>118.15953417583756</v>
      </c>
      <c r="CM117" s="18">
        <f t="shared" si="126"/>
        <v>121</v>
      </c>
      <c r="CN117" s="18">
        <f>Design!$N$70</f>
        <v>2.85</v>
      </c>
      <c r="CO117" s="18">
        <f t="shared" si="195"/>
        <v>131</v>
      </c>
      <c r="CP117" s="18">
        <v>0</v>
      </c>
      <c r="CQ117" s="18">
        <f t="shared" si="196"/>
        <v>11200.499999999998</v>
      </c>
      <c r="CR117" s="19" t="str">
        <f t="shared" si="129"/>
        <v>N/A</v>
      </c>
      <c r="CS117" s="68">
        <f t="shared" si="197"/>
        <v>121</v>
      </c>
      <c r="CT117" s="18">
        <f>'Ohio Intensities'!S117</f>
        <v>1.45698124858894</v>
      </c>
      <c r="CU117" s="18">
        <f>Design!$I$24*CT117*Design!$I$23</f>
        <v>2.5060077475729785</v>
      </c>
      <c r="CV117" s="18">
        <v>0</v>
      </c>
      <c r="CW117" s="18">
        <v>0</v>
      </c>
      <c r="CX117" s="18">
        <f>Design!$I$22</f>
        <v>10</v>
      </c>
      <c r="CY117" s="18">
        <f t="shared" si="198"/>
        <v>2.5060077475729785</v>
      </c>
      <c r="CZ117" s="18">
        <f t="shared" si="199"/>
        <v>121</v>
      </c>
      <c r="DA117" s="18">
        <f t="shared" si="200"/>
        <v>2.5060077475729785</v>
      </c>
      <c r="DB117" s="18">
        <f t="shared" si="201"/>
        <v>131</v>
      </c>
      <c r="DC117" s="18">
        <v>0</v>
      </c>
      <c r="DD117" s="18" t="str">
        <f t="shared" si="135"/>
        <v>N/A</v>
      </c>
      <c r="DE117" s="18">
        <f t="shared" si="202"/>
        <v>-0.25060077475729786</v>
      </c>
      <c r="DF117" s="18">
        <f t="shared" si="203"/>
        <v>32.828701493206019</v>
      </c>
      <c r="DG117" s="18">
        <f>(Design!$N$71-DF117)/DE117</f>
        <v>119.62732965307001</v>
      </c>
      <c r="DH117" s="18">
        <v>0</v>
      </c>
      <c r="DI117" s="18">
        <v>0</v>
      </c>
      <c r="DJ117" s="18">
        <f t="shared" si="204"/>
        <v>119.62732965307001</v>
      </c>
      <c r="DK117" s="18">
        <f t="shared" si="139"/>
        <v>121</v>
      </c>
      <c r="DL117" s="18">
        <f>Design!$N$71</f>
        <v>2.85</v>
      </c>
      <c r="DM117" s="18">
        <f t="shared" si="205"/>
        <v>131</v>
      </c>
      <c r="DN117" s="18">
        <v>0</v>
      </c>
      <c r="DO117" s="18">
        <f t="shared" si="206"/>
        <v>11200.5</v>
      </c>
      <c r="DP117" s="19" t="str">
        <f t="shared" si="142"/>
        <v>N/A</v>
      </c>
      <c r="DQ117" s="68">
        <f t="shared" si="207"/>
        <v>121</v>
      </c>
      <c r="DR117" s="18">
        <f>'Ohio Intensities'!W117</f>
        <v>1.6389287640159527</v>
      </c>
      <c r="DS117" s="18">
        <f>Design!$I$24*DR117*Design!$I$23</f>
        <v>2.8189574741074406</v>
      </c>
      <c r="DT117" s="18">
        <v>0</v>
      </c>
      <c r="DU117" s="18">
        <v>0</v>
      </c>
      <c r="DV117" s="18">
        <f>Design!$I$22</f>
        <v>10</v>
      </c>
      <c r="DW117" s="18">
        <f t="shared" si="208"/>
        <v>2.8189574741074406</v>
      </c>
      <c r="DX117" s="18">
        <f t="shared" si="209"/>
        <v>121</v>
      </c>
      <c r="DY117" s="18">
        <f t="shared" si="210"/>
        <v>2.8189574741074406</v>
      </c>
      <c r="DZ117" s="18">
        <f t="shared" si="211"/>
        <v>131</v>
      </c>
      <c r="EA117" s="18">
        <v>0</v>
      </c>
      <c r="EB117" s="18" t="str">
        <f t="shared" si="148"/>
        <v>N/A</v>
      </c>
      <c r="EC117" s="18">
        <f t="shared" si="212"/>
        <v>-0.28189574741074408</v>
      </c>
      <c r="ED117" s="18">
        <f t="shared" si="213"/>
        <v>36.928342910807473</v>
      </c>
      <c r="EE117" s="18">
        <f>(Design!$N$72-ED117)/EC117</f>
        <v>120.889879410464</v>
      </c>
      <c r="EF117" s="18">
        <v>0</v>
      </c>
      <c r="EG117" s="18">
        <v>0</v>
      </c>
      <c r="EH117" s="18">
        <f t="shared" si="214"/>
        <v>120.889879410464</v>
      </c>
      <c r="EI117" s="18">
        <f t="shared" si="152"/>
        <v>121</v>
      </c>
      <c r="EJ117" s="18">
        <f>Design!$N$72</f>
        <v>2.85</v>
      </c>
      <c r="EK117" s="18">
        <f t="shared" si="215"/>
        <v>131</v>
      </c>
      <c r="EL117" s="18">
        <v>0</v>
      </c>
      <c r="EM117" s="18">
        <f t="shared" si="216"/>
        <v>11200.499999999998</v>
      </c>
      <c r="EN117" s="19" t="str">
        <f t="shared" si="155"/>
        <v>N/A</v>
      </c>
      <c r="EO117" s="19">
        <f t="shared" si="217"/>
        <v>121</v>
      </c>
    </row>
    <row r="118" spans="1:145" x14ac:dyDescent="0.25">
      <c r="A118" s="68">
        <f t="shared" si="157"/>
        <v>122</v>
      </c>
      <c r="B118" s="18">
        <f>'Ohio Intensities'!C118</f>
        <v>0.72842955280105115</v>
      </c>
      <c r="C118" s="18">
        <f>Design!$I$24*B118*Design!$I$23</f>
        <v>1.2528988308178088</v>
      </c>
      <c r="D118" s="18">
        <v>0</v>
      </c>
      <c r="E118" s="18">
        <v>0</v>
      </c>
      <c r="F118" s="18">
        <f>Design!$I$22</f>
        <v>10</v>
      </c>
      <c r="G118" s="18">
        <f t="shared" si="158"/>
        <v>1.2528988308178088</v>
      </c>
      <c r="H118" s="18">
        <f t="shared" si="159"/>
        <v>122</v>
      </c>
      <c r="I118" s="18">
        <f t="shared" si="160"/>
        <v>1.2528988308178088</v>
      </c>
      <c r="J118" s="18">
        <f t="shared" si="161"/>
        <v>132</v>
      </c>
      <c r="K118" s="18">
        <v>0</v>
      </c>
      <c r="L118" s="18" t="str">
        <f t="shared" si="83"/>
        <v>N/A</v>
      </c>
      <c r="M118" s="18">
        <f t="shared" si="162"/>
        <v>-0.12528988308178088</v>
      </c>
      <c r="N118" s="18">
        <f t="shared" si="163"/>
        <v>16.538264566795075</v>
      </c>
      <c r="O118" s="18">
        <f>(Design!$N$67-N118)/M118</f>
        <v>115.63794466420008</v>
      </c>
      <c r="P118" s="18">
        <v>0</v>
      </c>
      <c r="Q118" s="18">
        <v>0</v>
      </c>
      <c r="R118" s="18">
        <f t="shared" si="164"/>
        <v>115.63794466420008</v>
      </c>
      <c r="S118" s="18">
        <f t="shared" si="87"/>
        <v>122</v>
      </c>
      <c r="T118" s="18">
        <f>Design!$N$67</f>
        <v>2.0499999999999998</v>
      </c>
      <c r="U118" s="18">
        <f t="shared" si="165"/>
        <v>132</v>
      </c>
      <c r="V118" s="18">
        <v>0</v>
      </c>
      <c r="W118" s="18">
        <f t="shared" si="166"/>
        <v>8117.9999999999991</v>
      </c>
      <c r="X118" s="19" t="str">
        <f t="shared" si="90"/>
        <v>N/A</v>
      </c>
      <c r="Y118" s="68">
        <f t="shared" si="167"/>
        <v>122</v>
      </c>
      <c r="Z118" s="18">
        <f>'Ohio Intensities'!G118</f>
        <v>0.9166699108471601</v>
      </c>
      <c r="AA118" s="18">
        <f>Design!$I$24*Z118*Design!$I$23</f>
        <v>1.5766722466571164</v>
      </c>
      <c r="AB118" s="18">
        <v>0</v>
      </c>
      <c r="AC118" s="18">
        <v>0</v>
      </c>
      <c r="AD118" s="18">
        <f>Design!$I$22</f>
        <v>10</v>
      </c>
      <c r="AE118" s="18">
        <f t="shared" si="168"/>
        <v>1.5766722466571164</v>
      </c>
      <c r="AF118" s="18">
        <f t="shared" si="169"/>
        <v>122</v>
      </c>
      <c r="AG118" s="18">
        <f t="shared" si="170"/>
        <v>1.5766722466571164</v>
      </c>
      <c r="AH118" s="18">
        <f t="shared" si="171"/>
        <v>132</v>
      </c>
      <c r="AI118" s="18">
        <v>0</v>
      </c>
      <c r="AJ118" s="18" t="str">
        <f t="shared" si="96"/>
        <v>N/A</v>
      </c>
      <c r="AK118" s="18">
        <f t="shared" si="172"/>
        <v>-0.15766722466571165</v>
      </c>
      <c r="AL118" s="18">
        <f t="shared" si="173"/>
        <v>20.812073655873938</v>
      </c>
      <c r="AM118" s="18">
        <f>(Design!$N$68-AL118)/AK118</f>
        <v>116.14381933023471</v>
      </c>
      <c r="AN118" s="18">
        <v>0</v>
      </c>
      <c r="AO118" s="18">
        <v>0</v>
      </c>
      <c r="AP118" s="18">
        <f t="shared" si="174"/>
        <v>116.14381933023471</v>
      </c>
      <c r="AQ118" s="18">
        <f t="shared" si="100"/>
        <v>122</v>
      </c>
      <c r="AR118" s="18">
        <f>Design!$N$68</f>
        <v>2.5</v>
      </c>
      <c r="AS118" s="18">
        <f t="shared" si="175"/>
        <v>132</v>
      </c>
      <c r="AT118" s="18">
        <v>0</v>
      </c>
      <c r="AU118" s="18">
        <f t="shared" si="176"/>
        <v>9900</v>
      </c>
      <c r="AV118" s="19" t="str">
        <f t="shared" si="103"/>
        <v>N/A</v>
      </c>
      <c r="AW118" s="68">
        <f t="shared" si="177"/>
        <v>122</v>
      </c>
      <c r="AX118" s="18">
        <f>'Ohio Intensities'!K118</f>
        <v>1.0675307094212105</v>
      </c>
      <c r="AY118" s="18">
        <f>Design!$I$24*AX118*Design!$I$23</f>
        <v>1.8361528202044832</v>
      </c>
      <c r="AZ118" s="18">
        <v>0</v>
      </c>
      <c r="BA118" s="18">
        <v>0</v>
      </c>
      <c r="BB118" s="18">
        <f>Design!$I$22</f>
        <v>10</v>
      </c>
      <c r="BC118" s="18">
        <f t="shared" si="178"/>
        <v>1.8361528202044832</v>
      </c>
      <c r="BD118" s="18">
        <f t="shared" si="179"/>
        <v>122</v>
      </c>
      <c r="BE118" s="18">
        <f t="shared" si="180"/>
        <v>1.8361528202044832</v>
      </c>
      <c r="BF118" s="18">
        <f t="shared" si="181"/>
        <v>132</v>
      </c>
      <c r="BG118" s="18">
        <v>0</v>
      </c>
      <c r="BH118" s="18" t="str">
        <f t="shared" si="109"/>
        <v>N/A</v>
      </c>
      <c r="BI118" s="18">
        <f t="shared" si="182"/>
        <v>-0.18361528202044833</v>
      </c>
      <c r="BJ118" s="18">
        <f t="shared" si="183"/>
        <v>24.23721722669918</v>
      </c>
      <c r="BK118" s="18">
        <f>(Design!$N$69-BJ118)/BI118</f>
        <v>116.47841612833396</v>
      </c>
      <c r="BL118" s="18">
        <v>0</v>
      </c>
      <c r="BM118" s="18">
        <v>0</v>
      </c>
      <c r="BN118" s="18">
        <f t="shared" si="184"/>
        <v>116.47841612833396</v>
      </c>
      <c r="BO118" s="18">
        <f t="shared" si="113"/>
        <v>122</v>
      </c>
      <c r="BP118" s="18">
        <f>Design!$N$69</f>
        <v>2.85</v>
      </c>
      <c r="BQ118" s="18">
        <f t="shared" si="185"/>
        <v>132</v>
      </c>
      <c r="BR118" s="18">
        <v>0</v>
      </c>
      <c r="BS118" s="18">
        <f t="shared" si="186"/>
        <v>11286</v>
      </c>
      <c r="BT118" s="19" t="str">
        <f t="shared" si="116"/>
        <v>N/A</v>
      </c>
      <c r="BU118" s="68">
        <f t="shared" si="187"/>
        <v>122</v>
      </c>
      <c r="BV118" s="18">
        <f>'Ohio Intensities'!O118</f>
        <v>1.2824066272571017</v>
      </c>
      <c r="BW118" s="18">
        <f>Design!$I$24*BV118*Design!$I$23</f>
        <v>2.2057393988822165</v>
      </c>
      <c r="BX118" s="18">
        <v>0</v>
      </c>
      <c r="BY118" s="18">
        <v>0</v>
      </c>
      <c r="BZ118" s="18">
        <f>Design!$I$22</f>
        <v>10</v>
      </c>
      <c r="CA118" s="18">
        <f t="shared" si="188"/>
        <v>2.2057393988822165</v>
      </c>
      <c r="CB118" s="18">
        <f t="shared" si="189"/>
        <v>122</v>
      </c>
      <c r="CC118" s="18">
        <f t="shared" si="190"/>
        <v>2.2057393988822165</v>
      </c>
      <c r="CD118" s="18">
        <f t="shared" si="191"/>
        <v>132</v>
      </c>
      <c r="CE118" s="18">
        <v>0</v>
      </c>
      <c r="CF118" s="18" t="str">
        <f t="shared" si="122"/>
        <v>N/A</v>
      </c>
      <c r="CG118" s="18">
        <f t="shared" si="192"/>
        <v>-0.22057393988822166</v>
      </c>
      <c r="CH118" s="18">
        <f t="shared" si="193"/>
        <v>29.115760065245258</v>
      </c>
      <c r="CI118" s="18">
        <f>(Design!$N$70-CH118)/CG118</f>
        <v>119.0791626542815</v>
      </c>
      <c r="CJ118" s="18">
        <v>0</v>
      </c>
      <c r="CK118" s="18">
        <v>0</v>
      </c>
      <c r="CL118" s="18">
        <f t="shared" si="194"/>
        <v>119.0791626542815</v>
      </c>
      <c r="CM118" s="18">
        <f t="shared" si="126"/>
        <v>122</v>
      </c>
      <c r="CN118" s="18">
        <f>Design!$N$70</f>
        <v>2.85</v>
      </c>
      <c r="CO118" s="18">
        <f t="shared" si="195"/>
        <v>132</v>
      </c>
      <c r="CP118" s="18">
        <v>0</v>
      </c>
      <c r="CQ118" s="18">
        <f t="shared" si="196"/>
        <v>11286</v>
      </c>
      <c r="CR118" s="19" t="str">
        <f t="shared" si="129"/>
        <v>N/A</v>
      </c>
      <c r="CS118" s="68">
        <f t="shared" si="197"/>
        <v>122</v>
      </c>
      <c r="CT118" s="18">
        <f>'Ohio Intensities'!S118</f>
        <v>1.4483536030217763</v>
      </c>
      <c r="CU118" s="18">
        <f>Design!$I$24*CT118*Design!$I$23</f>
        <v>2.4911681971974566</v>
      </c>
      <c r="CV118" s="18">
        <v>0</v>
      </c>
      <c r="CW118" s="18">
        <v>0</v>
      </c>
      <c r="CX118" s="18">
        <f>Design!$I$22</f>
        <v>10</v>
      </c>
      <c r="CY118" s="18">
        <f t="shared" si="198"/>
        <v>2.4911681971974566</v>
      </c>
      <c r="CZ118" s="18">
        <f t="shared" si="199"/>
        <v>122</v>
      </c>
      <c r="DA118" s="18">
        <f t="shared" si="200"/>
        <v>2.4911681971974566</v>
      </c>
      <c r="DB118" s="18">
        <f t="shared" si="201"/>
        <v>132</v>
      </c>
      <c r="DC118" s="18">
        <v>0</v>
      </c>
      <c r="DD118" s="18" t="str">
        <f t="shared" si="135"/>
        <v>N/A</v>
      </c>
      <c r="DE118" s="18">
        <f t="shared" si="202"/>
        <v>-0.24911681971974567</v>
      </c>
      <c r="DF118" s="18">
        <f t="shared" si="203"/>
        <v>32.883420203006423</v>
      </c>
      <c r="DG118" s="18">
        <f>(Design!$N$71-DF118)/DE118</f>
        <v>120.5595842014753</v>
      </c>
      <c r="DH118" s="18">
        <v>0</v>
      </c>
      <c r="DI118" s="18">
        <v>0</v>
      </c>
      <c r="DJ118" s="18">
        <f t="shared" si="204"/>
        <v>120.5595842014753</v>
      </c>
      <c r="DK118" s="18">
        <f t="shared" si="139"/>
        <v>122</v>
      </c>
      <c r="DL118" s="18">
        <f>Design!$N$71</f>
        <v>2.85</v>
      </c>
      <c r="DM118" s="18">
        <f t="shared" si="205"/>
        <v>132</v>
      </c>
      <c r="DN118" s="18">
        <v>0</v>
      </c>
      <c r="DO118" s="18">
        <f t="shared" si="206"/>
        <v>11286</v>
      </c>
      <c r="DP118" s="19" t="str">
        <f t="shared" si="142"/>
        <v>N/A</v>
      </c>
      <c r="DQ118" s="68">
        <f t="shared" si="207"/>
        <v>122</v>
      </c>
      <c r="DR118" s="18">
        <f>'Ohio Intensities'!W118</f>
        <v>1.6291548137405079</v>
      </c>
      <c r="DS118" s="18">
        <f>Design!$I$24*DR118*Design!$I$23</f>
        <v>2.8021462796336754</v>
      </c>
      <c r="DT118" s="18">
        <v>0</v>
      </c>
      <c r="DU118" s="18">
        <v>0</v>
      </c>
      <c r="DV118" s="18">
        <f>Design!$I$22</f>
        <v>10</v>
      </c>
      <c r="DW118" s="18">
        <f t="shared" si="208"/>
        <v>2.8021462796336754</v>
      </c>
      <c r="DX118" s="18">
        <f t="shared" si="209"/>
        <v>122</v>
      </c>
      <c r="DY118" s="18">
        <f t="shared" si="210"/>
        <v>2.8021462796336754</v>
      </c>
      <c r="DZ118" s="18">
        <f t="shared" si="211"/>
        <v>132</v>
      </c>
      <c r="EA118" s="18">
        <v>0</v>
      </c>
      <c r="EB118" s="18" t="str">
        <f t="shared" si="148"/>
        <v>N/A</v>
      </c>
      <c r="EC118" s="18">
        <f t="shared" si="212"/>
        <v>-0.28021462796336755</v>
      </c>
      <c r="ED118" s="18">
        <f t="shared" si="213"/>
        <v>36.988330891164516</v>
      </c>
      <c r="EE118" s="18">
        <f>(Design!$N$72-ED118)/EC118</f>
        <v>121.82922475991303</v>
      </c>
      <c r="EF118" s="18">
        <v>0</v>
      </c>
      <c r="EG118" s="18">
        <v>0</v>
      </c>
      <c r="EH118" s="18">
        <f t="shared" si="214"/>
        <v>121.82922475991303</v>
      </c>
      <c r="EI118" s="18">
        <f t="shared" si="152"/>
        <v>122</v>
      </c>
      <c r="EJ118" s="18">
        <f>Design!$N$72</f>
        <v>2.85</v>
      </c>
      <c r="EK118" s="18">
        <f t="shared" si="215"/>
        <v>132</v>
      </c>
      <c r="EL118" s="18">
        <v>0</v>
      </c>
      <c r="EM118" s="18">
        <f t="shared" si="216"/>
        <v>11286.000000000002</v>
      </c>
      <c r="EN118" s="19" t="str">
        <f t="shared" si="155"/>
        <v>N/A</v>
      </c>
      <c r="EO118" s="19">
        <f t="shared" si="217"/>
        <v>122</v>
      </c>
    </row>
    <row r="119" spans="1:145" x14ac:dyDescent="0.25">
      <c r="A119" s="68">
        <f t="shared" si="157"/>
        <v>123</v>
      </c>
      <c r="B119" s="18">
        <f>'Ohio Intensities'!C119</f>
        <v>0.7236867032208919</v>
      </c>
      <c r="C119" s="18">
        <f>Design!$I$24*B119*Design!$I$23</f>
        <v>1.2447411295399349</v>
      </c>
      <c r="D119" s="18">
        <v>0</v>
      </c>
      <c r="E119" s="18">
        <v>0</v>
      </c>
      <c r="F119" s="18">
        <f>Design!$I$22</f>
        <v>10</v>
      </c>
      <c r="G119" s="18">
        <f t="shared" si="158"/>
        <v>1.2447411295399349</v>
      </c>
      <c r="H119" s="18">
        <f t="shared" si="159"/>
        <v>123</v>
      </c>
      <c r="I119" s="18">
        <f t="shared" si="160"/>
        <v>1.2447411295399349</v>
      </c>
      <c r="J119" s="18">
        <f t="shared" si="161"/>
        <v>133</v>
      </c>
      <c r="K119" s="18">
        <v>0</v>
      </c>
      <c r="L119" s="18" t="str">
        <f t="shared" si="83"/>
        <v>N/A</v>
      </c>
      <c r="M119" s="18">
        <f t="shared" si="162"/>
        <v>-0.12447411295399349</v>
      </c>
      <c r="N119" s="18">
        <f t="shared" si="163"/>
        <v>16.555057022881133</v>
      </c>
      <c r="O119" s="18">
        <f>(Design!$N$67-N119)/M119</f>
        <v>116.53071211877045</v>
      </c>
      <c r="P119" s="18">
        <v>0</v>
      </c>
      <c r="Q119" s="18">
        <v>0</v>
      </c>
      <c r="R119" s="18">
        <f t="shared" si="164"/>
        <v>116.53071211877045</v>
      </c>
      <c r="S119" s="18">
        <f t="shared" si="87"/>
        <v>123</v>
      </c>
      <c r="T119" s="18">
        <f>Design!$N$67</f>
        <v>2.0499999999999998</v>
      </c>
      <c r="U119" s="18">
        <f t="shared" si="165"/>
        <v>133</v>
      </c>
      <c r="V119" s="18">
        <v>0</v>
      </c>
      <c r="W119" s="18">
        <f t="shared" si="166"/>
        <v>8179.4999999999991</v>
      </c>
      <c r="X119" s="19" t="str">
        <f t="shared" si="90"/>
        <v>N/A</v>
      </c>
      <c r="Y119" s="68">
        <f t="shared" si="167"/>
        <v>123</v>
      </c>
      <c r="Z119" s="18">
        <f>'Ohio Intensities'!G119</f>
        <v>0.91077536200138975</v>
      </c>
      <c r="AA119" s="18">
        <f>Design!$I$24*Z119*Design!$I$23</f>
        <v>1.5665336226423914</v>
      </c>
      <c r="AB119" s="18">
        <v>0</v>
      </c>
      <c r="AC119" s="18">
        <v>0</v>
      </c>
      <c r="AD119" s="18">
        <f>Design!$I$22</f>
        <v>10</v>
      </c>
      <c r="AE119" s="18">
        <f t="shared" si="168"/>
        <v>1.5665336226423914</v>
      </c>
      <c r="AF119" s="18">
        <f t="shared" si="169"/>
        <v>123</v>
      </c>
      <c r="AG119" s="18">
        <f t="shared" si="170"/>
        <v>1.5665336226423914</v>
      </c>
      <c r="AH119" s="18">
        <f t="shared" si="171"/>
        <v>133</v>
      </c>
      <c r="AI119" s="18">
        <v>0</v>
      </c>
      <c r="AJ119" s="18" t="str">
        <f t="shared" si="96"/>
        <v>N/A</v>
      </c>
      <c r="AK119" s="18">
        <f t="shared" si="172"/>
        <v>-0.15665336226423915</v>
      </c>
      <c r="AL119" s="18">
        <f t="shared" si="173"/>
        <v>20.834897181143809</v>
      </c>
      <c r="AM119" s="18">
        <f>(Design!$N$68-AL119)/AK119</f>
        <v>117.04119794260747</v>
      </c>
      <c r="AN119" s="18">
        <v>0</v>
      </c>
      <c r="AO119" s="18">
        <v>0</v>
      </c>
      <c r="AP119" s="18">
        <f t="shared" si="174"/>
        <v>117.04119794260747</v>
      </c>
      <c r="AQ119" s="18">
        <f t="shared" si="100"/>
        <v>123</v>
      </c>
      <c r="AR119" s="18">
        <f>Design!$N$68</f>
        <v>2.5</v>
      </c>
      <c r="AS119" s="18">
        <f t="shared" si="175"/>
        <v>133</v>
      </c>
      <c r="AT119" s="18">
        <v>0</v>
      </c>
      <c r="AU119" s="18">
        <f t="shared" si="176"/>
        <v>9975</v>
      </c>
      <c r="AV119" s="19" t="str">
        <f t="shared" si="103"/>
        <v>N/A</v>
      </c>
      <c r="AW119" s="68">
        <f t="shared" si="177"/>
        <v>123</v>
      </c>
      <c r="AX119" s="18">
        <f>'Ohio Intensities'!K119</f>
        <v>1.0607029480612129</v>
      </c>
      <c r="AY119" s="18">
        <f>Design!$I$24*AX119*Design!$I$23</f>
        <v>1.8244090706652873</v>
      </c>
      <c r="AZ119" s="18">
        <v>0</v>
      </c>
      <c r="BA119" s="18">
        <v>0</v>
      </c>
      <c r="BB119" s="18">
        <f>Design!$I$22</f>
        <v>10</v>
      </c>
      <c r="BC119" s="18">
        <f t="shared" si="178"/>
        <v>1.8244090706652873</v>
      </c>
      <c r="BD119" s="18">
        <f t="shared" si="179"/>
        <v>123</v>
      </c>
      <c r="BE119" s="18">
        <f t="shared" si="180"/>
        <v>1.8244090706652873</v>
      </c>
      <c r="BF119" s="18">
        <f t="shared" si="181"/>
        <v>133</v>
      </c>
      <c r="BG119" s="18">
        <v>0</v>
      </c>
      <c r="BH119" s="18" t="str">
        <f t="shared" si="109"/>
        <v>N/A</v>
      </c>
      <c r="BI119" s="18">
        <f t="shared" si="182"/>
        <v>-0.18244090706652874</v>
      </c>
      <c r="BJ119" s="18">
        <f t="shared" si="183"/>
        <v>24.26464063984832</v>
      </c>
      <c r="BK119" s="18">
        <f>(Design!$N$69-BJ119)/BI119</f>
        <v>117.37850345174657</v>
      </c>
      <c r="BL119" s="18">
        <v>0</v>
      </c>
      <c r="BM119" s="18">
        <v>0</v>
      </c>
      <c r="BN119" s="18">
        <f t="shared" si="184"/>
        <v>117.37850345174657</v>
      </c>
      <c r="BO119" s="18">
        <f t="shared" si="113"/>
        <v>123</v>
      </c>
      <c r="BP119" s="18">
        <f>Design!$N$69</f>
        <v>2.85</v>
      </c>
      <c r="BQ119" s="18">
        <f t="shared" si="185"/>
        <v>133</v>
      </c>
      <c r="BR119" s="18">
        <v>0</v>
      </c>
      <c r="BS119" s="18">
        <f t="shared" si="186"/>
        <v>11371.5</v>
      </c>
      <c r="BT119" s="19" t="str">
        <f t="shared" si="116"/>
        <v>N/A</v>
      </c>
      <c r="BU119" s="68">
        <f t="shared" si="187"/>
        <v>123</v>
      </c>
      <c r="BV119" s="18">
        <f>'Ohio Intensities'!O119</f>
        <v>1.2744887949519002</v>
      </c>
      <c r="BW119" s="18">
        <f>Design!$I$24*BV119*Design!$I$23</f>
        <v>2.1921207273172696</v>
      </c>
      <c r="BX119" s="18">
        <v>0</v>
      </c>
      <c r="BY119" s="18">
        <v>0</v>
      </c>
      <c r="BZ119" s="18">
        <f>Design!$I$22</f>
        <v>10</v>
      </c>
      <c r="CA119" s="18">
        <f t="shared" si="188"/>
        <v>2.1921207273172696</v>
      </c>
      <c r="CB119" s="18">
        <f t="shared" si="189"/>
        <v>123</v>
      </c>
      <c r="CC119" s="18">
        <f t="shared" si="190"/>
        <v>2.1921207273172696</v>
      </c>
      <c r="CD119" s="18">
        <f t="shared" si="191"/>
        <v>133</v>
      </c>
      <c r="CE119" s="18">
        <v>0</v>
      </c>
      <c r="CF119" s="18" t="str">
        <f t="shared" si="122"/>
        <v>N/A</v>
      </c>
      <c r="CG119" s="18">
        <f t="shared" si="192"/>
        <v>-0.21921207273172696</v>
      </c>
      <c r="CH119" s="18">
        <f t="shared" si="193"/>
        <v>29.155205673319688</v>
      </c>
      <c r="CI119" s="18">
        <f>(Design!$N$70-CH119)/CG119</f>
        <v>119.99889123584974</v>
      </c>
      <c r="CJ119" s="18">
        <v>0</v>
      </c>
      <c r="CK119" s="18">
        <v>0</v>
      </c>
      <c r="CL119" s="18">
        <f t="shared" si="194"/>
        <v>119.99889123584974</v>
      </c>
      <c r="CM119" s="18">
        <f t="shared" si="126"/>
        <v>123</v>
      </c>
      <c r="CN119" s="18">
        <f>Design!$N$70</f>
        <v>2.85</v>
      </c>
      <c r="CO119" s="18">
        <f t="shared" si="195"/>
        <v>133</v>
      </c>
      <c r="CP119" s="18">
        <v>0</v>
      </c>
      <c r="CQ119" s="18">
        <f t="shared" si="196"/>
        <v>11371.500000000002</v>
      </c>
      <c r="CR119" s="19" t="str">
        <f t="shared" si="129"/>
        <v>N/A</v>
      </c>
      <c r="CS119" s="68">
        <f t="shared" si="197"/>
        <v>123</v>
      </c>
      <c r="CT119" s="18">
        <f>'Ohio Intensities'!S119</f>
        <v>1.4398415855936764</v>
      </c>
      <c r="CU119" s="18">
        <f>Design!$I$24*CT119*Design!$I$23</f>
        <v>2.4765275272211249</v>
      </c>
      <c r="CV119" s="18">
        <v>0</v>
      </c>
      <c r="CW119" s="18">
        <v>0</v>
      </c>
      <c r="CX119" s="18">
        <f>Design!$I$22</f>
        <v>10</v>
      </c>
      <c r="CY119" s="18">
        <f t="shared" si="198"/>
        <v>2.4765275272211249</v>
      </c>
      <c r="CZ119" s="18">
        <f t="shared" si="199"/>
        <v>123</v>
      </c>
      <c r="DA119" s="18">
        <f t="shared" si="200"/>
        <v>2.4765275272211249</v>
      </c>
      <c r="DB119" s="18">
        <f t="shared" si="201"/>
        <v>133</v>
      </c>
      <c r="DC119" s="18">
        <v>0</v>
      </c>
      <c r="DD119" s="18" t="str">
        <f t="shared" si="135"/>
        <v>N/A</v>
      </c>
      <c r="DE119" s="18">
        <f t="shared" si="202"/>
        <v>-0.24765275272211248</v>
      </c>
      <c r="DF119" s="18">
        <f t="shared" si="203"/>
        <v>32.937816112040963</v>
      </c>
      <c r="DG119" s="18">
        <f>(Design!$N$71-DF119)/DE119</f>
        <v>121.49195105374847</v>
      </c>
      <c r="DH119" s="18">
        <v>0</v>
      </c>
      <c r="DI119" s="18">
        <v>0</v>
      </c>
      <c r="DJ119" s="18">
        <f t="shared" si="204"/>
        <v>121.49195105374847</v>
      </c>
      <c r="DK119" s="18">
        <f t="shared" si="139"/>
        <v>123</v>
      </c>
      <c r="DL119" s="18">
        <f>Design!$N$71</f>
        <v>2.85</v>
      </c>
      <c r="DM119" s="18">
        <f t="shared" si="205"/>
        <v>133</v>
      </c>
      <c r="DN119" s="18">
        <v>0</v>
      </c>
      <c r="DO119" s="18">
        <f t="shared" si="206"/>
        <v>11371.5</v>
      </c>
      <c r="DP119" s="19" t="str">
        <f t="shared" si="142"/>
        <v>N/A</v>
      </c>
      <c r="DQ119" s="68">
        <f t="shared" si="207"/>
        <v>123</v>
      </c>
      <c r="DR119" s="18">
        <f>'Ohio Intensities'!W119</f>
        <v>1.6195105102424572</v>
      </c>
      <c r="DS119" s="18">
        <f>Design!$I$24*DR119*Design!$I$23</f>
        <v>2.7855580776170279</v>
      </c>
      <c r="DT119" s="18">
        <v>0</v>
      </c>
      <c r="DU119" s="18">
        <v>0</v>
      </c>
      <c r="DV119" s="18">
        <f>Design!$I$22</f>
        <v>10</v>
      </c>
      <c r="DW119" s="18">
        <f t="shared" si="208"/>
        <v>2.7855580776170279</v>
      </c>
      <c r="DX119" s="18">
        <f t="shared" si="209"/>
        <v>123</v>
      </c>
      <c r="DY119" s="18">
        <f t="shared" si="210"/>
        <v>2.7855580776170279</v>
      </c>
      <c r="DZ119" s="18">
        <f t="shared" si="211"/>
        <v>133</v>
      </c>
      <c r="EA119" s="18">
        <v>0</v>
      </c>
      <c r="EB119" s="18" t="str">
        <f t="shared" si="148"/>
        <v>N/A</v>
      </c>
      <c r="EC119" s="18">
        <f t="shared" si="212"/>
        <v>-0.2785558077617028</v>
      </c>
      <c r="ED119" s="18">
        <f t="shared" si="213"/>
        <v>37.047922432306471</v>
      </c>
      <c r="EE119" s="18">
        <f>(Design!$N$72-ED119)/EC119</f>
        <v>122.76865704972806</v>
      </c>
      <c r="EF119" s="18">
        <v>0</v>
      </c>
      <c r="EG119" s="18">
        <v>0</v>
      </c>
      <c r="EH119" s="18">
        <f t="shared" si="214"/>
        <v>122.76865704972806</v>
      </c>
      <c r="EI119" s="18">
        <f t="shared" si="152"/>
        <v>123</v>
      </c>
      <c r="EJ119" s="18">
        <f>Design!$N$72</f>
        <v>2.85</v>
      </c>
      <c r="EK119" s="18">
        <f t="shared" si="215"/>
        <v>133</v>
      </c>
      <c r="EL119" s="18">
        <v>0</v>
      </c>
      <c r="EM119" s="18">
        <f t="shared" si="216"/>
        <v>11371.5</v>
      </c>
      <c r="EN119" s="19" t="str">
        <f t="shared" si="155"/>
        <v>N/A</v>
      </c>
      <c r="EO119" s="19">
        <f t="shared" si="217"/>
        <v>123</v>
      </c>
    </row>
    <row r="120" spans="1:145" x14ac:dyDescent="0.25">
      <c r="A120" s="68">
        <f t="shared" si="157"/>
        <v>124</v>
      </c>
      <c r="B120" s="18">
        <f>'Ohio Intensities'!C120</f>
        <v>0.7190101818391389</v>
      </c>
      <c r="C120" s="18">
        <f>Design!$I$24*B120*Design!$I$23</f>
        <v>1.2366975127633197</v>
      </c>
      <c r="D120" s="18">
        <v>0</v>
      </c>
      <c r="E120" s="18">
        <v>0</v>
      </c>
      <c r="F120" s="18">
        <f>Design!$I$22</f>
        <v>10</v>
      </c>
      <c r="G120" s="18">
        <f t="shared" si="158"/>
        <v>1.2366975127633197</v>
      </c>
      <c r="H120" s="18">
        <f t="shared" si="159"/>
        <v>124</v>
      </c>
      <c r="I120" s="18">
        <f t="shared" si="160"/>
        <v>1.2366975127633197</v>
      </c>
      <c r="J120" s="18">
        <f t="shared" si="161"/>
        <v>134</v>
      </c>
      <c r="K120" s="18">
        <v>0</v>
      </c>
      <c r="L120" s="18" t="str">
        <f t="shared" si="83"/>
        <v>N/A</v>
      </c>
      <c r="M120" s="18">
        <f t="shared" si="162"/>
        <v>-0.12366975127633198</v>
      </c>
      <c r="N120" s="18">
        <f t="shared" si="163"/>
        <v>16.571746671028485</v>
      </c>
      <c r="O120" s="18">
        <f>(Design!$N$67-N120)/M120</f>
        <v>117.42359405721282</v>
      </c>
      <c r="P120" s="18">
        <v>0</v>
      </c>
      <c r="Q120" s="18">
        <v>0</v>
      </c>
      <c r="R120" s="18">
        <f t="shared" si="164"/>
        <v>117.42359405721282</v>
      </c>
      <c r="S120" s="18">
        <f t="shared" si="87"/>
        <v>124</v>
      </c>
      <c r="T120" s="18">
        <f>Design!$N$67</f>
        <v>2.0499999999999998</v>
      </c>
      <c r="U120" s="18">
        <f t="shared" si="165"/>
        <v>134</v>
      </c>
      <c r="V120" s="18">
        <v>0</v>
      </c>
      <c r="W120" s="18">
        <f t="shared" si="166"/>
        <v>8241</v>
      </c>
      <c r="X120" s="19" t="str">
        <f t="shared" si="90"/>
        <v>N/A</v>
      </c>
      <c r="Y120" s="68">
        <f t="shared" si="167"/>
        <v>124</v>
      </c>
      <c r="Z120" s="18">
        <f>'Ohio Intensities'!G120</f>
        <v>0.90496228435896831</v>
      </c>
      <c r="AA120" s="18">
        <f>Design!$I$24*Z120*Design!$I$23</f>
        <v>1.5565351290974265</v>
      </c>
      <c r="AB120" s="18">
        <v>0</v>
      </c>
      <c r="AC120" s="18">
        <v>0</v>
      </c>
      <c r="AD120" s="18">
        <f>Design!$I$22</f>
        <v>10</v>
      </c>
      <c r="AE120" s="18">
        <f t="shared" si="168"/>
        <v>1.5565351290974265</v>
      </c>
      <c r="AF120" s="18">
        <f t="shared" si="169"/>
        <v>124</v>
      </c>
      <c r="AG120" s="18">
        <f t="shared" si="170"/>
        <v>1.5565351290974265</v>
      </c>
      <c r="AH120" s="18">
        <f t="shared" si="171"/>
        <v>134</v>
      </c>
      <c r="AI120" s="18">
        <v>0</v>
      </c>
      <c r="AJ120" s="18" t="str">
        <f t="shared" si="96"/>
        <v>N/A</v>
      </c>
      <c r="AK120" s="18">
        <f t="shared" si="172"/>
        <v>-0.15565351290974266</v>
      </c>
      <c r="AL120" s="18">
        <f t="shared" si="173"/>
        <v>20.857570729905518</v>
      </c>
      <c r="AM120" s="18">
        <f>(Design!$N$68-AL120)/AK120</f>
        <v>117.93868565337391</v>
      </c>
      <c r="AN120" s="18">
        <v>0</v>
      </c>
      <c r="AO120" s="18">
        <v>0</v>
      </c>
      <c r="AP120" s="18">
        <f t="shared" si="174"/>
        <v>117.93868565337391</v>
      </c>
      <c r="AQ120" s="18">
        <f t="shared" si="100"/>
        <v>124</v>
      </c>
      <c r="AR120" s="18">
        <f>Design!$N$68</f>
        <v>2.5</v>
      </c>
      <c r="AS120" s="18">
        <f t="shared" si="175"/>
        <v>134</v>
      </c>
      <c r="AT120" s="18">
        <v>0</v>
      </c>
      <c r="AU120" s="18">
        <f t="shared" si="176"/>
        <v>10050</v>
      </c>
      <c r="AV120" s="19" t="str">
        <f t="shared" si="103"/>
        <v>N/A</v>
      </c>
      <c r="AW120" s="68">
        <f t="shared" si="177"/>
        <v>124</v>
      </c>
      <c r="AX120" s="18">
        <f>'Ohio Intensities'!K120</f>
        <v>1.0539687642904492</v>
      </c>
      <c r="AY120" s="18">
        <f>Design!$I$24*AX120*Design!$I$23</f>
        <v>1.8128262745795738</v>
      </c>
      <c r="AZ120" s="18">
        <v>0</v>
      </c>
      <c r="BA120" s="18">
        <v>0</v>
      </c>
      <c r="BB120" s="18">
        <f>Design!$I$22</f>
        <v>10</v>
      </c>
      <c r="BC120" s="18">
        <f t="shared" si="178"/>
        <v>1.8128262745795738</v>
      </c>
      <c r="BD120" s="18">
        <f t="shared" si="179"/>
        <v>124</v>
      </c>
      <c r="BE120" s="18">
        <f t="shared" si="180"/>
        <v>1.8128262745795738</v>
      </c>
      <c r="BF120" s="18">
        <f t="shared" si="181"/>
        <v>134</v>
      </c>
      <c r="BG120" s="18">
        <v>0</v>
      </c>
      <c r="BH120" s="18" t="str">
        <f t="shared" si="109"/>
        <v>N/A</v>
      </c>
      <c r="BI120" s="18">
        <f t="shared" si="182"/>
        <v>-0.18128262745795737</v>
      </c>
      <c r="BJ120" s="18">
        <f t="shared" si="183"/>
        <v>24.291872079366289</v>
      </c>
      <c r="BK120" s="18">
        <f>(Design!$N$69-BJ120)/BI120</f>
        <v>118.27869211758328</v>
      </c>
      <c r="BL120" s="18">
        <v>0</v>
      </c>
      <c r="BM120" s="18">
        <v>0</v>
      </c>
      <c r="BN120" s="18">
        <f t="shared" si="184"/>
        <v>118.27869211758328</v>
      </c>
      <c r="BO120" s="18">
        <f t="shared" si="113"/>
        <v>124</v>
      </c>
      <c r="BP120" s="18">
        <f>Design!$N$69</f>
        <v>2.85</v>
      </c>
      <c r="BQ120" s="18">
        <f t="shared" si="185"/>
        <v>134</v>
      </c>
      <c r="BR120" s="18">
        <v>0</v>
      </c>
      <c r="BS120" s="18">
        <f t="shared" si="186"/>
        <v>11457</v>
      </c>
      <c r="BT120" s="19" t="str">
        <f t="shared" si="116"/>
        <v>N/A</v>
      </c>
      <c r="BU120" s="68">
        <f t="shared" si="187"/>
        <v>124</v>
      </c>
      <c r="BV120" s="18">
        <f>'Ohio Intensities'!O120</f>
        <v>1.2666777445149866</v>
      </c>
      <c r="BW120" s="18">
        <f>Design!$I$24*BV120*Design!$I$23</f>
        <v>2.1786857205657784</v>
      </c>
      <c r="BX120" s="18">
        <v>0</v>
      </c>
      <c r="BY120" s="18">
        <v>0</v>
      </c>
      <c r="BZ120" s="18">
        <f>Design!$I$22</f>
        <v>10</v>
      </c>
      <c r="CA120" s="18">
        <f t="shared" si="188"/>
        <v>2.1786857205657784</v>
      </c>
      <c r="CB120" s="18">
        <f t="shared" si="189"/>
        <v>124</v>
      </c>
      <c r="CC120" s="18">
        <f t="shared" si="190"/>
        <v>2.1786857205657784</v>
      </c>
      <c r="CD120" s="18">
        <f t="shared" si="191"/>
        <v>134</v>
      </c>
      <c r="CE120" s="18">
        <v>0</v>
      </c>
      <c r="CF120" s="18" t="str">
        <f t="shared" si="122"/>
        <v>N/A</v>
      </c>
      <c r="CG120" s="18">
        <f t="shared" si="192"/>
        <v>-0.21786857205657784</v>
      </c>
      <c r="CH120" s="18">
        <f t="shared" si="193"/>
        <v>29.194388655581431</v>
      </c>
      <c r="CI120" s="18">
        <f>(Design!$N$70-CH120)/CG120</f>
        <v>120.91871905572553</v>
      </c>
      <c r="CJ120" s="18">
        <v>0</v>
      </c>
      <c r="CK120" s="18">
        <v>0</v>
      </c>
      <c r="CL120" s="18">
        <f t="shared" si="194"/>
        <v>120.91871905572553</v>
      </c>
      <c r="CM120" s="18">
        <f t="shared" si="126"/>
        <v>124</v>
      </c>
      <c r="CN120" s="18">
        <f>Design!$N$70</f>
        <v>2.85</v>
      </c>
      <c r="CO120" s="18">
        <f t="shared" si="195"/>
        <v>134</v>
      </c>
      <c r="CP120" s="18">
        <v>0</v>
      </c>
      <c r="CQ120" s="18">
        <f t="shared" si="196"/>
        <v>11457</v>
      </c>
      <c r="CR120" s="19" t="str">
        <f t="shared" si="129"/>
        <v>N/A</v>
      </c>
      <c r="CS120" s="68">
        <f t="shared" si="197"/>
        <v>124</v>
      </c>
      <c r="CT120" s="18">
        <f>'Ohio Intensities'!S120</f>
        <v>1.4314427946174009</v>
      </c>
      <c r="CU120" s="18">
        <f>Design!$I$24*CT120*Design!$I$23</f>
        <v>2.4620816067419309</v>
      </c>
      <c r="CV120" s="18">
        <v>0</v>
      </c>
      <c r="CW120" s="18">
        <v>0</v>
      </c>
      <c r="CX120" s="18">
        <f>Design!$I$22</f>
        <v>10</v>
      </c>
      <c r="CY120" s="18">
        <f t="shared" si="198"/>
        <v>2.4620816067419309</v>
      </c>
      <c r="CZ120" s="18">
        <f t="shared" si="199"/>
        <v>124</v>
      </c>
      <c r="DA120" s="18">
        <f t="shared" si="200"/>
        <v>2.4620816067419309</v>
      </c>
      <c r="DB120" s="18">
        <f t="shared" si="201"/>
        <v>134</v>
      </c>
      <c r="DC120" s="18">
        <v>0</v>
      </c>
      <c r="DD120" s="18" t="str">
        <f t="shared" si="135"/>
        <v>N/A</v>
      </c>
      <c r="DE120" s="18">
        <f t="shared" si="202"/>
        <v>-0.2462081606741931</v>
      </c>
      <c r="DF120" s="18">
        <f t="shared" si="203"/>
        <v>32.991893530341876</v>
      </c>
      <c r="DG120" s="18">
        <f>(Design!$N$71-DF120)/DE120</f>
        <v>122.42442918140556</v>
      </c>
      <c r="DH120" s="18">
        <v>0</v>
      </c>
      <c r="DI120" s="18">
        <v>0</v>
      </c>
      <c r="DJ120" s="18">
        <f t="shared" si="204"/>
        <v>122.42442918140556</v>
      </c>
      <c r="DK120" s="18">
        <f t="shared" si="139"/>
        <v>124</v>
      </c>
      <c r="DL120" s="18">
        <f>Design!$N$71</f>
        <v>2.85</v>
      </c>
      <c r="DM120" s="18">
        <f t="shared" si="205"/>
        <v>134</v>
      </c>
      <c r="DN120" s="18">
        <v>0</v>
      </c>
      <c r="DO120" s="18">
        <f t="shared" si="206"/>
        <v>11457.000000000002</v>
      </c>
      <c r="DP120" s="19" t="str">
        <f t="shared" si="142"/>
        <v>N/A</v>
      </c>
      <c r="DQ120" s="68">
        <f t="shared" si="207"/>
        <v>124</v>
      </c>
      <c r="DR120" s="18">
        <f>'Ohio Intensities'!W120</f>
        <v>1.6099932010821192</v>
      </c>
      <c r="DS120" s="18">
        <f>Design!$I$24*DR120*Design!$I$23</f>
        <v>2.7691883058612468</v>
      </c>
      <c r="DT120" s="18">
        <v>0</v>
      </c>
      <c r="DU120" s="18">
        <v>0</v>
      </c>
      <c r="DV120" s="18">
        <f>Design!$I$22</f>
        <v>10</v>
      </c>
      <c r="DW120" s="18">
        <f t="shared" si="208"/>
        <v>2.7691883058612468</v>
      </c>
      <c r="DX120" s="18">
        <f t="shared" si="209"/>
        <v>124</v>
      </c>
      <c r="DY120" s="18">
        <f t="shared" si="210"/>
        <v>2.7691883058612468</v>
      </c>
      <c r="DZ120" s="18">
        <f t="shared" si="211"/>
        <v>134</v>
      </c>
      <c r="EA120" s="18">
        <v>0</v>
      </c>
      <c r="EB120" s="18" t="str">
        <f t="shared" si="148"/>
        <v>N/A</v>
      </c>
      <c r="EC120" s="18">
        <f t="shared" si="212"/>
        <v>-0.27691883058612465</v>
      </c>
      <c r="ED120" s="18">
        <f t="shared" si="213"/>
        <v>37.107123298540706</v>
      </c>
      <c r="EE120" s="18">
        <f>(Design!$N$72-ED120)/EC120</f>
        <v>123.70817551855284</v>
      </c>
      <c r="EF120" s="18">
        <v>0</v>
      </c>
      <c r="EG120" s="18">
        <v>0</v>
      </c>
      <c r="EH120" s="18">
        <f t="shared" si="214"/>
        <v>123.70817551855284</v>
      </c>
      <c r="EI120" s="18">
        <f t="shared" si="152"/>
        <v>124</v>
      </c>
      <c r="EJ120" s="18">
        <f>Design!$N$72</f>
        <v>2.85</v>
      </c>
      <c r="EK120" s="18">
        <f t="shared" si="215"/>
        <v>134</v>
      </c>
      <c r="EL120" s="18">
        <v>0</v>
      </c>
      <c r="EM120" s="18">
        <f t="shared" si="216"/>
        <v>11457</v>
      </c>
      <c r="EN120" s="19" t="str">
        <f t="shared" si="155"/>
        <v>N/A</v>
      </c>
      <c r="EO120" s="19">
        <f t="shared" si="217"/>
        <v>124</v>
      </c>
    </row>
    <row r="121" spans="1:145" x14ac:dyDescent="0.25">
      <c r="A121" s="68">
        <f t="shared" si="157"/>
        <v>125</v>
      </c>
      <c r="B121" s="18">
        <f>'Ohio Intensities'!C121</f>
        <v>0.71439857274067387</v>
      </c>
      <c r="C121" s="18">
        <f>Design!$I$24*B121*Design!$I$23</f>
        <v>1.2287655451139599</v>
      </c>
      <c r="D121" s="18">
        <v>0</v>
      </c>
      <c r="E121" s="18">
        <v>0</v>
      </c>
      <c r="F121" s="18">
        <f>Design!$I$22</f>
        <v>10</v>
      </c>
      <c r="G121" s="18">
        <f t="shared" si="158"/>
        <v>1.2287655451139599</v>
      </c>
      <c r="H121" s="18">
        <f t="shared" si="159"/>
        <v>125</v>
      </c>
      <c r="I121" s="18">
        <f t="shared" si="160"/>
        <v>1.2287655451139599</v>
      </c>
      <c r="J121" s="18">
        <f t="shared" si="161"/>
        <v>135</v>
      </c>
      <c r="K121" s="18">
        <v>0</v>
      </c>
      <c r="L121" s="18" t="str">
        <f t="shared" si="83"/>
        <v>N/A</v>
      </c>
      <c r="M121" s="18">
        <f t="shared" si="162"/>
        <v>-0.12287655451139598</v>
      </c>
      <c r="N121" s="18">
        <f t="shared" si="163"/>
        <v>16.588334859038458</v>
      </c>
      <c r="O121" s="18">
        <f>(Design!$N$67-N121)/M121</f>
        <v>118.31658949787791</v>
      </c>
      <c r="P121" s="18">
        <v>0</v>
      </c>
      <c r="Q121" s="18">
        <v>0</v>
      </c>
      <c r="R121" s="18">
        <f t="shared" si="164"/>
        <v>118.31658949787791</v>
      </c>
      <c r="S121" s="18">
        <f t="shared" si="87"/>
        <v>125</v>
      </c>
      <c r="T121" s="18">
        <f>Design!$N$67</f>
        <v>2.0499999999999998</v>
      </c>
      <c r="U121" s="18">
        <f t="shared" si="165"/>
        <v>135</v>
      </c>
      <c r="V121" s="18">
        <v>0</v>
      </c>
      <c r="W121" s="18">
        <f t="shared" si="166"/>
        <v>8302.5</v>
      </c>
      <c r="X121" s="19" t="str">
        <f t="shared" si="90"/>
        <v>N/A</v>
      </c>
      <c r="Y121" s="68">
        <f t="shared" si="167"/>
        <v>125</v>
      </c>
      <c r="Z121" s="18">
        <f>'Ohio Intensities'!G121</f>
        <v>0.8992289586036124</v>
      </c>
      <c r="AA121" s="18">
        <f>Design!$I$24*Z121*Design!$I$23</f>
        <v>1.5466738087982144</v>
      </c>
      <c r="AB121" s="18">
        <v>0</v>
      </c>
      <c r="AC121" s="18">
        <v>0</v>
      </c>
      <c r="AD121" s="18">
        <f>Design!$I$22</f>
        <v>10</v>
      </c>
      <c r="AE121" s="18">
        <f t="shared" si="168"/>
        <v>1.5466738087982144</v>
      </c>
      <c r="AF121" s="18">
        <f t="shared" si="169"/>
        <v>125</v>
      </c>
      <c r="AG121" s="18">
        <f t="shared" si="170"/>
        <v>1.5466738087982144</v>
      </c>
      <c r="AH121" s="18">
        <f t="shared" si="171"/>
        <v>135</v>
      </c>
      <c r="AI121" s="18">
        <v>0</v>
      </c>
      <c r="AJ121" s="18" t="str">
        <f t="shared" si="96"/>
        <v>N/A</v>
      </c>
      <c r="AK121" s="18">
        <f t="shared" si="172"/>
        <v>-0.15466738087982143</v>
      </c>
      <c r="AL121" s="18">
        <f t="shared" si="173"/>
        <v>20.880096418775892</v>
      </c>
      <c r="AM121" s="18">
        <f>(Design!$N$68-AL121)/AK121</f>
        <v>118.83628153668333</v>
      </c>
      <c r="AN121" s="18">
        <v>0</v>
      </c>
      <c r="AO121" s="18">
        <v>0</v>
      </c>
      <c r="AP121" s="18">
        <f t="shared" si="174"/>
        <v>118.83628153668333</v>
      </c>
      <c r="AQ121" s="18">
        <f t="shared" si="100"/>
        <v>125</v>
      </c>
      <c r="AR121" s="18">
        <f>Design!$N$68</f>
        <v>2.5</v>
      </c>
      <c r="AS121" s="18">
        <f t="shared" si="175"/>
        <v>135</v>
      </c>
      <c r="AT121" s="18">
        <v>0</v>
      </c>
      <c r="AU121" s="18">
        <f t="shared" si="176"/>
        <v>10125</v>
      </c>
      <c r="AV121" s="19" t="str">
        <f t="shared" si="103"/>
        <v>N/A</v>
      </c>
      <c r="AW121" s="68">
        <f t="shared" si="177"/>
        <v>125</v>
      </c>
      <c r="AX121" s="18">
        <f>'Ohio Intensities'!K121</f>
        <v>1.0473262015592952</v>
      </c>
      <c r="AY121" s="18">
        <f>Design!$I$24*AX121*Design!$I$23</f>
        <v>1.8014010666819888</v>
      </c>
      <c r="AZ121" s="18">
        <v>0</v>
      </c>
      <c r="BA121" s="18">
        <v>0</v>
      </c>
      <c r="BB121" s="18">
        <f>Design!$I$22</f>
        <v>10</v>
      </c>
      <c r="BC121" s="18">
        <f t="shared" si="178"/>
        <v>1.8014010666819888</v>
      </c>
      <c r="BD121" s="18">
        <f t="shared" si="179"/>
        <v>125</v>
      </c>
      <c r="BE121" s="18">
        <f t="shared" si="180"/>
        <v>1.8014010666819888</v>
      </c>
      <c r="BF121" s="18">
        <f t="shared" si="181"/>
        <v>135</v>
      </c>
      <c r="BG121" s="18">
        <v>0</v>
      </c>
      <c r="BH121" s="18" t="str">
        <f t="shared" si="109"/>
        <v>N/A</v>
      </c>
      <c r="BI121" s="18">
        <f t="shared" si="182"/>
        <v>-0.18014010666819888</v>
      </c>
      <c r="BJ121" s="18">
        <f t="shared" si="183"/>
        <v>24.31891440020685</v>
      </c>
      <c r="BK121" s="18">
        <f>(Design!$N$69-BJ121)/BI121</f>
        <v>119.17898127900284</v>
      </c>
      <c r="BL121" s="18">
        <v>0</v>
      </c>
      <c r="BM121" s="18">
        <v>0</v>
      </c>
      <c r="BN121" s="18">
        <f t="shared" si="184"/>
        <v>119.17898127900284</v>
      </c>
      <c r="BO121" s="18">
        <f t="shared" si="113"/>
        <v>125</v>
      </c>
      <c r="BP121" s="18">
        <f>Design!$N$69</f>
        <v>2.85</v>
      </c>
      <c r="BQ121" s="18">
        <f t="shared" si="185"/>
        <v>135</v>
      </c>
      <c r="BR121" s="18">
        <v>0</v>
      </c>
      <c r="BS121" s="18">
        <f t="shared" si="186"/>
        <v>11542.5</v>
      </c>
      <c r="BT121" s="19" t="str">
        <f t="shared" si="116"/>
        <v>N/A</v>
      </c>
      <c r="BU121" s="68">
        <f t="shared" si="187"/>
        <v>125</v>
      </c>
      <c r="BV121" s="18">
        <f>'Ohio Intensities'!O121</f>
        <v>1.2589712664690296</v>
      </c>
      <c r="BW121" s="18">
        <f>Design!$I$24*BV121*Design!$I$23</f>
        <v>2.165430578326732</v>
      </c>
      <c r="BX121" s="18">
        <v>0</v>
      </c>
      <c r="BY121" s="18">
        <v>0</v>
      </c>
      <c r="BZ121" s="18">
        <f>Design!$I$22</f>
        <v>10</v>
      </c>
      <c r="CA121" s="18">
        <f t="shared" si="188"/>
        <v>2.165430578326732</v>
      </c>
      <c r="CB121" s="18">
        <f t="shared" si="189"/>
        <v>125</v>
      </c>
      <c r="CC121" s="18">
        <f t="shared" si="190"/>
        <v>2.165430578326732</v>
      </c>
      <c r="CD121" s="18">
        <f t="shared" si="191"/>
        <v>135</v>
      </c>
      <c r="CE121" s="18">
        <v>0</v>
      </c>
      <c r="CF121" s="18" t="str">
        <f t="shared" si="122"/>
        <v>N/A</v>
      </c>
      <c r="CG121" s="18">
        <f t="shared" si="192"/>
        <v>-0.21654305783267319</v>
      </c>
      <c r="CH121" s="18">
        <f t="shared" si="193"/>
        <v>29.233312807410879</v>
      </c>
      <c r="CI121" s="18">
        <f>(Design!$N$70-CH121)/CG121</f>
        <v>121.83864526286384</v>
      </c>
      <c r="CJ121" s="18">
        <v>0</v>
      </c>
      <c r="CK121" s="18">
        <v>0</v>
      </c>
      <c r="CL121" s="18">
        <f t="shared" si="194"/>
        <v>121.83864526286384</v>
      </c>
      <c r="CM121" s="18">
        <f t="shared" si="126"/>
        <v>125</v>
      </c>
      <c r="CN121" s="18">
        <f>Design!$N$70</f>
        <v>2.85</v>
      </c>
      <c r="CO121" s="18">
        <f t="shared" si="195"/>
        <v>135</v>
      </c>
      <c r="CP121" s="18">
        <v>0</v>
      </c>
      <c r="CQ121" s="18">
        <f t="shared" si="196"/>
        <v>11542.5</v>
      </c>
      <c r="CR121" s="19" t="str">
        <f t="shared" si="129"/>
        <v>N/A</v>
      </c>
      <c r="CS121" s="68">
        <f t="shared" si="197"/>
        <v>125</v>
      </c>
      <c r="CT121" s="18">
        <f>'Ohio Intensities'!S121</f>
        <v>1.423154895725671</v>
      </c>
      <c r="CU121" s="18">
        <f>Design!$I$24*CT121*Design!$I$23</f>
        <v>2.4478264206481555</v>
      </c>
      <c r="CV121" s="18">
        <v>0</v>
      </c>
      <c r="CW121" s="18">
        <v>0</v>
      </c>
      <c r="CX121" s="18">
        <f>Design!$I$22</f>
        <v>10</v>
      </c>
      <c r="CY121" s="18">
        <f t="shared" si="198"/>
        <v>2.4478264206481555</v>
      </c>
      <c r="CZ121" s="18">
        <f t="shared" si="199"/>
        <v>125</v>
      </c>
      <c r="DA121" s="18">
        <f t="shared" si="200"/>
        <v>2.4478264206481555</v>
      </c>
      <c r="DB121" s="18">
        <f t="shared" si="201"/>
        <v>135</v>
      </c>
      <c r="DC121" s="18">
        <v>0</v>
      </c>
      <c r="DD121" s="18" t="str">
        <f t="shared" si="135"/>
        <v>N/A</v>
      </c>
      <c r="DE121" s="18">
        <f t="shared" si="202"/>
        <v>-0.24478264206481554</v>
      </c>
      <c r="DF121" s="18">
        <f t="shared" si="203"/>
        <v>33.045656678750099</v>
      </c>
      <c r="DG121" s="18">
        <f>(Design!$N$71-DF121)/DE121</f>
        <v>123.35701757298071</v>
      </c>
      <c r="DH121" s="18">
        <v>0</v>
      </c>
      <c r="DI121" s="18">
        <v>0</v>
      </c>
      <c r="DJ121" s="18">
        <f t="shared" si="204"/>
        <v>123.35701757298071</v>
      </c>
      <c r="DK121" s="18">
        <f t="shared" si="139"/>
        <v>125</v>
      </c>
      <c r="DL121" s="18">
        <f>Design!$N$71</f>
        <v>2.85</v>
      </c>
      <c r="DM121" s="18">
        <f t="shared" si="205"/>
        <v>135</v>
      </c>
      <c r="DN121" s="18">
        <v>0</v>
      </c>
      <c r="DO121" s="18">
        <f t="shared" si="206"/>
        <v>11542.5</v>
      </c>
      <c r="DP121" s="19" t="str">
        <f t="shared" si="142"/>
        <v>N/A</v>
      </c>
      <c r="DQ121" s="68">
        <f t="shared" si="207"/>
        <v>125</v>
      </c>
      <c r="DR121" s="18">
        <f>'Ohio Intensities'!W121</f>
        <v>1.6006003068926156</v>
      </c>
      <c r="DS121" s="18">
        <f>Design!$I$24*DR121*Design!$I$23</f>
        <v>2.7530325278553005</v>
      </c>
      <c r="DT121" s="18">
        <v>0</v>
      </c>
      <c r="DU121" s="18">
        <v>0</v>
      </c>
      <c r="DV121" s="18">
        <f>Design!$I$22</f>
        <v>10</v>
      </c>
      <c r="DW121" s="18">
        <f t="shared" si="208"/>
        <v>2.7530325278553005</v>
      </c>
      <c r="DX121" s="18">
        <f t="shared" si="209"/>
        <v>125</v>
      </c>
      <c r="DY121" s="18">
        <f t="shared" si="210"/>
        <v>2.7530325278553005</v>
      </c>
      <c r="DZ121" s="18">
        <f t="shared" si="211"/>
        <v>135</v>
      </c>
      <c r="EA121" s="18">
        <v>0</v>
      </c>
      <c r="EB121" s="18" t="str">
        <f t="shared" si="148"/>
        <v>N/A</v>
      </c>
      <c r="EC121" s="18">
        <f t="shared" si="212"/>
        <v>-0.27530325278553003</v>
      </c>
      <c r="ED121" s="18">
        <f t="shared" si="213"/>
        <v>37.16593912604656</v>
      </c>
      <c r="EE121" s="18">
        <f>(Design!$N$72-ED121)/EC121</f>
        <v>124.64777941719332</v>
      </c>
      <c r="EF121" s="18">
        <v>0</v>
      </c>
      <c r="EG121" s="18">
        <v>0</v>
      </c>
      <c r="EH121" s="18">
        <f t="shared" si="214"/>
        <v>124.64777941719332</v>
      </c>
      <c r="EI121" s="18">
        <f t="shared" si="152"/>
        <v>125</v>
      </c>
      <c r="EJ121" s="18">
        <f>Design!$N$72</f>
        <v>2.85</v>
      </c>
      <c r="EK121" s="18">
        <f t="shared" si="215"/>
        <v>135</v>
      </c>
      <c r="EL121" s="18">
        <v>0</v>
      </c>
      <c r="EM121" s="18">
        <f t="shared" si="216"/>
        <v>11542.5</v>
      </c>
      <c r="EN121" s="19" t="str">
        <f t="shared" si="155"/>
        <v>N/A</v>
      </c>
      <c r="EO121" s="19">
        <f t="shared" si="217"/>
        <v>125</v>
      </c>
    </row>
    <row r="122" spans="1:145" x14ac:dyDescent="0.25">
      <c r="A122" s="68">
        <f t="shared" si="157"/>
        <v>126</v>
      </c>
      <c r="B122" s="18">
        <f>'Ohio Intensities'!C122</f>
        <v>0.70985050050585019</v>
      </c>
      <c r="C122" s="18">
        <f>Design!$I$24*B122*Design!$I$23</f>
        <v>1.2209428608700632</v>
      </c>
      <c r="D122" s="18">
        <v>0</v>
      </c>
      <c r="E122" s="18">
        <v>0</v>
      </c>
      <c r="F122" s="18">
        <f>Design!$I$22</f>
        <v>10</v>
      </c>
      <c r="G122" s="18">
        <f t="shared" si="158"/>
        <v>1.2209428608700632</v>
      </c>
      <c r="H122" s="18">
        <f t="shared" si="159"/>
        <v>126</v>
      </c>
      <c r="I122" s="18">
        <f t="shared" si="160"/>
        <v>1.2209428608700632</v>
      </c>
      <c r="J122" s="18">
        <f t="shared" si="161"/>
        <v>136</v>
      </c>
      <c r="K122" s="18">
        <v>0</v>
      </c>
      <c r="L122" s="18" t="str">
        <f t="shared" si="83"/>
        <v>N/A</v>
      </c>
      <c r="M122" s="18">
        <f t="shared" si="162"/>
        <v>-0.12209428608700632</v>
      </c>
      <c r="N122" s="18">
        <f t="shared" si="163"/>
        <v>16.604822907832858</v>
      </c>
      <c r="O122" s="18">
        <f>(Design!$N$67-N122)/M122</f>
        <v>119.20969747479306</v>
      </c>
      <c r="P122" s="18">
        <v>0</v>
      </c>
      <c r="Q122" s="18">
        <v>0</v>
      </c>
      <c r="R122" s="18">
        <f t="shared" si="164"/>
        <v>119.20969747479306</v>
      </c>
      <c r="S122" s="18">
        <f t="shared" si="87"/>
        <v>126</v>
      </c>
      <c r="T122" s="18">
        <f>Design!$N$67</f>
        <v>2.0499999999999998</v>
      </c>
      <c r="U122" s="18">
        <f t="shared" si="165"/>
        <v>136</v>
      </c>
      <c r="V122" s="18">
        <v>0</v>
      </c>
      <c r="W122" s="18">
        <f t="shared" si="166"/>
        <v>8363.9999999999982</v>
      </c>
      <c r="X122" s="19" t="str">
        <f t="shared" si="90"/>
        <v>N/A</v>
      </c>
      <c r="Y122" s="68">
        <f t="shared" si="167"/>
        <v>126</v>
      </c>
      <c r="Z122" s="18">
        <f>'Ohio Intensities'!G122</f>
        <v>0.8935737140387815</v>
      </c>
      <c r="AA122" s="18">
        <f>Design!$I$24*Z122*Design!$I$23</f>
        <v>1.5369467881467052</v>
      </c>
      <c r="AB122" s="18">
        <v>0</v>
      </c>
      <c r="AC122" s="18">
        <v>0</v>
      </c>
      <c r="AD122" s="18">
        <f>Design!$I$22</f>
        <v>10</v>
      </c>
      <c r="AE122" s="18">
        <f t="shared" si="168"/>
        <v>1.5369467881467052</v>
      </c>
      <c r="AF122" s="18">
        <f t="shared" si="169"/>
        <v>126</v>
      </c>
      <c r="AG122" s="18">
        <f t="shared" si="170"/>
        <v>1.5369467881467052</v>
      </c>
      <c r="AH122" s="18">
        <f t="shared" si="171"/>
        <v>136</v>
      </c>
      <c r="AI122" s="18">
        <v>0</v>
      </c>
      <c r="AJ122" s="18" t="str">
        <f t="shared" si="96"/>
        <v>N/A</v>
      </c>
      <c r="AK122" s="18">
        <f t="shared" si="172"/>
        <v>-0.15369467881467053</v>
      </c>
      <c r="AL122" s="18">
        <f t="shared" si="173"/>
        <v>20.902476318795191</v>
      </c>
      <c r="AM122" s="18">
        <f>(Design!$N$68-AL122)/AK122</f>
        <v>119.7339846813137</v>
      </c>
      <c r="AN122" s="18">
        <v>0</v>
      </c>
      <c r="AO122" s="18">
        <v>0</v>
      </c>
      <c r="AP122" s="18">
        <f t="shared" si="174"/>
        <v>119.7339846813137</v>
      </c>
      <c r="AQ122" s="18">
        <f t="shared" si="100"/>
        <v>126</v>
      </c>
      <c r="AR122" s="18">
        <f>Design!$N$68</f>
        <v>2.5</v>
      </c>
      <c r="AS122" s="18">
        <f t="shared" si="175"/>
        <v>136</v>
      </c>
      <c r="AT122" s="18">
        <v>0</v>
      </c>
      <c r="AU122" s="18">
        <f t="shared" si="176"/>
        <v>10200</v>
      </c>
      <c r="AV122" s="19" t="str">
        <f t="shared" si="103"/>
        <v>N/A</v>
      </c>
      <c r="AW122" s="68">
        <f t="shared" si="177"/>
        <v>126</v>
      </c>
      <c r="AX122" s="18">
        <f>'Ohio Intensities'!K122</f>
        <v>1.0407733581147003</v>
      </c>
      <c r="AY122" s="18">
        <f>Design!$I$24*AX122*Design!$I$23</f>
        <v>1.7901301759572856</v>
      </c>
      <c r="AZ122" s="18">
        <v>0</v>
      </c>
      <c r="BA122" s="18">
        <v>0</v>
      </c>
      <c r="BB122" s="18">
        <f>Design!$I$22</f>
        <v>10</v>
      </c>
      <c r="BC122" s="18">
        <f t="shared" si="178"/>
        <v>1.7901301759572856</v>
      </c>
      <c r="BD122" s="18">
        <f t="shared" si="179"/>
        <v>126</v>
      </c>
      <c r="BE122" s="18">
        <f t="shared" si="180"/>
        <v>1.7901301759572856</v>
      </c>
      <c r="BF122" s="18">
        <f t="shared" si="181"/>
        <v>136</v>
      </c>
      <c r="BG122" s="18">
        <v>0</v>
      </c>
      <c r="BH122" s="18" t="str">
        <f t="shared" si="109"/>
        <v>N/A</v>
      </c>
      <c r="BI122" s="18">
        <f t="shared" si="182"/>
        <v>-0.17901301759572857</v>
      </c>
      <c r="BJ122" s="18">
        <f t="shared" si="183"/>
        <v>24.345770393019087</v>
      </c>
      <c r="BK122" s="18">
        <f>(Design!$N$69-BJ122)/BI122</f>
        <v>120.07937010236732</v>
      </c>
      <c r="BL122" s="18">
        <v>0</v>
      </c>
      <c r="BM122" s="18">
        <v>0</v>
      </c>
      <c r="BN122" s="18">
        <f t="shared" si="184"/>
        <v>120.07937010236732</v>
      </c>
      <c r="BO122" s="18">
        <f t="shared" si="113"/>
        <v>126</v>
      </c>
      <c r="BP122" s="18">
        <f>Design!$N$69</f>
        <v>2.85</v>
      </c>
      <c r="BQ122" s="18">
        <f t="shared" si="185"/>
        <v>136</v>
      </c>
      <c r="BR122" s="18">
        <v>0</v>
      </c>
      <c r="BS122" s="18">
        <f t="shared" si="186"/>
        <v>11627.999999999998</v>
      </c>
      <c r="BT122" s="19" t="str">
        <f t="shared" si="116"/>
        <v>N/A</v>
      </c>
      <c r="BU122" s="68">
        <f t="shared" si="187"/>
        <v>126</v>
      </c>
      <c r="BV122" s="18">
        <f>'Ohio Intensities'!O122</f>
        <v>1.2513672127431108</v>
      </c>
      <c r="BW122" s="18">
        <f>Design!$I$24*BV122*Design!$I$23</f>
        <v>2.152351605918152</v>
      </c>
      <c r="BX122" s="18">
        <v>0</v>
      </c>
      <c r="BY122" s="18">
        <v>0</v>
      </c>
      <c r="BZ122" s="18">
        <f>Design!$I$22</f>
        <v>10</v>
      </c>
      <c r="CA122" s="18">
        <f t="shared" si="188"/>
        <v>2.152351605918152</v>
      </c>
      <c r="CB122" s="18">
        <f t="shared" si="189"/>
        <v>126</v>
      </c>
      <c r="CC122" s="18">
        <f t="shared" si="190"/>
        <v>2.152351605918152</v>
      </c>
      <c r="CD122" s="18">
        <f t="shared" si="191"/>
        <v>136</v>
      </c>
      <c r="CE122" s="18">
        <v>0</v>
      </c>
      <c r="CF122" s="18" t="str">
        <f t="shared" si="122"/>
        <v>N/A</v>
      </c>
      <c r="CG122" s="18">
        <f t="shared" si="192"/>
        <v>-0.21523516059181519</v>
      </c>
      <c r="CH122" s="18">
        <f t="shared" si="193"/>
        <v>29.271981840486866</v>
      </c>
      <c r="CI122" s="18">
        <f>(Design!$N$70-CH122)/CG122</f>
        <v>122.75866901967328</v>
      </c>
      <c r="CJ122" s="18">
        <v>0</v>
      </c>
      <c r="CK122" s="18">
        <v>0</v>
      </c>
      <c r="CL122" s="18">
        <f t="shared" si="194"/>
        <v>122.75866901967328</v>
      </c>
      <c r="CM122" s="18">
        <f t="shared" si="126"/>
        <v>126</v>
      </c>
      <c r="CN122" s="18">
        <f>Design!$N$70</f>
        <v>2.85</v>
      </c>
      <c r="CO122" s="18">
        <f t="shared" si="195"/>
        <v>136</v>
      </c>
      <c r="CP122" s="18">
        <v>0</v>
      </c>
      <c r="CQ122" s="18">
        <f t="shared" si="196"/>
        <v>11628</v>
      </c>
      <c r="CR122" s="19" t="str">
        <f t="shared" si="129"/>
        <v>N/A</v>
      </c>
      <c r="CS122" s="68">
        <f t="shared" si="197"/>
        <v>126</v>
      </c>
      <c r="CT122" s="18">
        <f>'Ohio Intensities'!S122</f>
        <v>1.4149756195026604</v>
      </c>
      <c r="CU122" s="18">
        <f>Design!$I$24*CT122*Design!$I$23</f>
        <v>2.4337580655445774</v>
      </c>
      <c r="CV122" s="18">
        <v>0</v>
      </c>
      <c r="CW122" s="18">
        <v>0</v>
      </c>
      <c r="CX122" s="18">
        <f>Design!$I$22</f>
        <v>10</v>
      </c>
      <c r="CY122" s="18">
        <f t="shared" si="198"/>
        <v>2.4337580655445774</v>
      </c>
      <c r="CZ122" s="18">
        <f t="shared" si="199"/>
        <v>126</v>
      </c>
      <c r="DA122" s="18">
        <f t="shared" si="200"/>
        <v>2.4337580655445774</v>
      </c>
      <c r="DB122" s="18">
        <f t="shared" si="201"/>
        <v>136</v>
      </c>
      <c r="DC122" s="18">
        <v>0</v>
      </c>
      <c r="DD122" s="18" t="str">
        <f t="shared" si="135"/>
        <v>N/A</v>
      </c>
      <c r="DE122" s="18">
        <f t="shared" si="202"/>
        <v>-0.24337580655445773</v>
      </c>
      <c r="DF122" s="18">
        <f t="shared" si="203"/>
        <v>33.099109691406255</v>
      </c>
      <c r="DG122" s="18">
        <f>(Design!$N$71-DF122)/DE122</f>
        <v>124.28971523362047</v>
      </c>
      <c r="DH122" s="18">
        <v>0</v>
      </c>
      <c r="DI122" s="18">
        <v>0</v>
      </c>
      <c r="DJ122" s="18">
        <f t="shared" si="204"/>
        <v>124.28971523362047</v>
      </c>
      <c r="DK122" s="18">
        <f t="shared" si="139"/>
        <v>126</v>
      </c>
      <c r="DL122" s="18">
        <f>Design!$N$71</f>
        <v>2.85</v>
      </c>
      <c r="DM122" s="18">
        <f t="shared" si="205"/>
        <v>136</v>
      </c>
      <c r="DN122" s="18">
        <v>0</v>
      </c>
      <c r="DO122" s="18">
        <f t="shared" si="206"/>
        <v>11628</v>
      </c>
      <c r="DP122" s="19" t="str">
        <f t="shared" si="142"/>
        <v>N/A</v>
      </c>
      <c r="DQ122" s="68">
        <f t="shared" si="207"/>
        <v>126</v>
      </c>
      <c r="DR122" s="18">
        <f>'Ohio Intensities'!W122</f>
        <v>1.5913293188561066</v>
      </c>
      <c r="DS122" s="18">
        <f>Design!$I$24*DR122*Design!$I$23</f>
        <v>2.7370864284325052</v>
      </c>
      <c r="DT122" s="18">
        <v>0</v>
      </c>
      <c r="DU122" s="18">
        <v>0</v>
      </c>
      <c r="DV122" s="18">
        <f>Design!$I$22</f>
        <v>10</v>
      </c>
      <c r="DW122" s="18">
        <f t="shared" si="208"/>
        <v>2.7370864284325052</v>
      </c>
      <c r="DX122" s="18">
        <f t="shared" si="209"/>
        <v>126</v>
      </c>
      <c r="DY122" s="18">
        <f t="shared" si="210"/>
        <v>2.7370864284325052</v>
      </c>
      <c r="DZ122" s="18">
        <f t="shared" si="211"/>
        <v>136</v>
      </c>
      <c r="EA122" s="18">
        <v>0</v>
      </c>
      <c r="EB122" s="18" t="str">
        <f t="shared" si="148"/>
        <v>N/A</v>
      </c>
      <c r="EC122" s="18">
        <f t="shared" si="212"/>
        <v>-0.27370864284325053</v>
      </c>
      <c r="ED122" s="18">
        <f t="shared" si="213"/>
        <v>37.224375426682073</v>
      </c>
      <c r="EE122" s="18">
        <f>(Design!$N$72-ED122)/EC122</f>
        <v>125.58746800833703</v>
      </c>
      <c r="EF122" s="18">
        <v>0</v>
      </c>
      <c r="EG122" s="18">
        <v>0</v>
      </c>
      <c r="EH122" s="18">
        <f t="shared" si="214"/>
        <v>125.58746800833703</v>
      </c>
      <c r="EI122" s="18">
        <f t="shared" si="152"/>
        <v>126</v>
      </c>
      <c r="EJ122" s="18">
        <f>Design!$N$72</f>
        <v>2.85</v>
      </c>
      <c r="EK122" s="18">
        <f t="shared" si="215"/>
        <v>136</v>
      </c>
      <c r="EL122" s="18">
        <v>0</v>
      </c>
      <c r="EM122" s="18">
        <f t="shared" si="216"/>
        <v>11628</v>
      </c>
      <c r="EN122" s="19" t="str">
        <f t="shared" si="155"/>
        <v>N/A</v>
      </c>
      <c r="EO122" s="19">
        <f t="shared" si="217"/>
        <v>126</v>
      </c>
    </row>
    <row r="123" spans="1:145" x14ac:dyDescent="0.25">
      <c r="A123" s="68">
        <f t="shared" si="157"/>
        <v>127</v>
      </c>
      <c r="B123" s="18">
        <f>'Ohio Intensities'!C123</f>
        <v>0.70536462876291905</v>
      </c>
      <c r="C123" s="18">
        <f>Design!$I$24*B123*Design!$I$23</f>
        <v>1.2132271614722216</v>
      </c>
      <c r="D123" s="18">
        <v>0</v>
      </c>
      <c r="E123" s="18">
        <v>0</v>
      </c>
      <c r="F123" s="18">
        <f>Design!$I$22</f>
        <v>10</v>
      </c>
      <c r="G123" s="18">
        <f t="shared" si="158"/>
        <v>1.2132271614722216</v>
      </c>
      <c r="H123" s="18">
        <f t="shared" si="159"/>
        <v>127</v>
      </c>
      <c r="I123" s="18">
        <f t="shared" si="160"/>
        <v>1.2132271614722216</v>
      </c>
      <c r="J123" s="18">
        <f t="shared" si="161"/>
        <v>137</v>
      </c>
      <c r="K123" s="18">
        <v>0</v>
      </c>
      <c r="L123" s="18" t="str">
        <f t="shared" si="83"/>
        <v>N/A</v>
      </c>
      <c r="M123" s="18">
        <f t="shared" si="162"/>
        <v>-0.12132271614722216</v>
      </c>
      <c r="N123" s="18">
        <f t="shared" si="163"/>
        <v>16.621212112169435</v>
      </c>
      <c r="O123" s="18">
        <f>(Design!$N$67-N123)/M123</f>
        <v>120.10291703729764</v>
      </c>
      <c r="P123" s="18">
        <v>0</v>
      </c>
      <c r="Q123" s="18">
        <v>0</v>
      </c>
      <c r="R123" s="18">
        <f t="shared" si="164"/>
        <v>120.10291703729764</v>
      </c>
      <c r="S123" s="18">
        <f t="shared" si="87"/>
        <v>127</v>
      </c>
      <c r="T123" s="18">
        <f>Design!$N$67</f>
        <v>2.0499999999999998</v>
      </c>
      <c r="U123" s="18">
        <f t="shared" si="165"/>
        <v>137</v>
      </c>
      <c r="V123" s="18">
        <v>0</v>
      </c>
      <c r="W123" s="18">
        <f t="shared" si="166"/>
        <v>8425.4999999999982</v>
      </c>
      <c r="X123" s="19" t="str">
        <f t="shared" si="90"/>
        <v>N/A</v>
      </c>
      <c r="Y123" s="68">
        <f t="shared" si="167"/>
        <v>127</v>
      </c>
      <c r="Z123" s="18">
        <f>'Ohio Intensities'!G123</f>
        <v>0.8879949268690065</v>
      </c>
      <c r="AA123" s="18">
        <f>Design!$I$24*Z123*Design!$I$23</f>
        <v>1.5273512742146922</v>
      </c>
      <c r="AB123" s="18">
        <v>0</v>
      </c>
      <c r="AC123" s="18">
        <v>0</v>
      </c>
      <c r="AD123" s="18">
        <f>Design!$I$22</f>
        <v>10</v>
      </c>
      <c r="AE123" s="18">
        <f t="shared" si="168"/>
        <v>1.5273512742146922</v>
      </c>
      <c r="AF123" s="18">
        <f t="shared" si="169"/>
        <v>127</v>
      </c>
      <c r="AG123" s="18">
        <f t="shared" si="170"/>
        <v>1.5273512742146922</v>
      </c>
      <c r="AH123" s="18">
        <f t="shared" si="171"/>
        <v>137</v>
      </c>
      <c r="AI123" s="18">
        <v>0</v>
      </c>
      <c r="AJ123" s="18" t="str">
        <f t="shared" si="96"/>
        <v>N/A</v>
      </c>
      <c r="AK123" s="18">
        <f t="shared" si="172"/>
        <v>-0.15273512742146922</v>
      </c>
      <c r="AL123" s="18">
        <f t="shared" si="173"/>
        <v>20.924712456741283</v>
      </c>
      <c r="AM123" s="18">
        <f>(Design!$N$68-AL123)/AK123</f>
        <v>120.6317941903351</v>
      </c>
      <c r="AN123" s="18">
        <v>0</v>
      </c>
      <c r="AO123" s="18">
        <v>0</v>
      </c>
      <c r="AP123" s="18">
        <f t="shared" si="174"/>
        <v>120.6317941903351</v>
      </c>
      <c r="AQ123" s="18">
        <f t="shared" si="100"/>
        <v>127</v>
      </c>
      <c r="AR123" s="18">
        <f>Design!$N$68</f>
        <v>2.5</v>
      </c>
      <c r="AS123" s="18">
        <f t="shared" si="175"/>
        <v>137</v>
      </c>
      <c r="AT123" s="18">
        <v>0</v>
      </c>
      <c r="AU123" s="18">
        <f t="shared" si="176"/>
        <v>10275</v>
      </c>
      <c r="AV123" s="19" t="str">
        <f t="shared" si="103"/>
        <v>N/A</v>
      </c>
      <c r="AW123" s="68">
        <f t="shared" si="177"/>
        <v>127</v>
      </c>
      <c r="AX123" s="18">
        <f>'Ohio Intensities'!K123</f>
        <v>1.0343083850821446</v>
      </c>
      <c r="AY123" s="18">
        <f>Design!$I$24*AX123*Design!$I$23</f>
        <v>1.7790104223412899</v>
      </c>
      <c r="AZ123" s="18">
        <v>0</v>
      </c>
      <c r="BA123" s="18">
        <v>0</v>
      </c>
      <c r="BB123" s="18">
        <f>Design!$I$22</f>
        <v>10</v>
      </c>
      <c r="BC123" s="18">
        <f t="shared" si="178"/>
        <v>1.7790104223412899</v>
      </c>
      <c r="BD123" s="18">
        <f t="shared" si="179"/>
        <v>127</v>
      </c>
      <c r="BE123" s="18">
        <f t="shared" si="180"/>
        <v>1.7790104223412899</v>
      </c>
      <c r="BF123" s="18">
        <f t="shared" si="181"/>
        <v>137</v>
      </c>
      <c r="BG123" s="18">
        <v>0</v>
      </c>
      <c r="BH123" s="18" t="str">
        <f t="shared" si="109"/>
        <v>N/A</v>
      </c>
      <c r="BI123" s="18">
        <f t="shared" si="182"/>
        <v>-0.177901042234129</v>
      </c>
      <c r="BJ123" s="18">
        <f t="shared" si="183"/>
        <v>24.372442786075673</v>
      </c>
      <c r="BK123" s="18">
        <f>(Design!$N$69-BJ123)/BI123</f>
        <v>120.97985776694202</v>
      </c>
      <c r="BL123" s="18">
        <v>0</v>
      </c>
      <c r="BM123" s="18">
        <v>0</v>
      </c>
      <c r="BN123" s="18">
        <f t="shared" si="184"/>
        <v>120.97985776694202</v>
      </c>
      <c r="BO123" s="18">
        <f t="shared" si="113"/>
        <v>127</v>
      </c>
      <c r="BP123" s="18">
        <f>Design!$N$69</f>
        <v>2.85</v>
      </c>
      <c r="BQ123" s="18">
        <f t="shared" si="185"/>
        <v>137</v>
      </c>
      <c r="BR123" s="18">
        <v>0</v>
      </c>
      <c r="BS123" s="18">
        <f t="shared" si="186"/>
        <v>11713.500000000002</v>
      </c>
      <c r="BT123" s="19" t="str">
        <f t="shared" si="116"/>
        <v>N/A</v>
      </c>
      <c r="BU123" s="68">
        <f t="shared" si="187"/>
        <v>127</v>
      </c>
      <c r="BV123" s="18">
        <f>'Ohio Intensities'!O123</f>
        <v>1.2438634945363392</v>
      </c>
      <c r="BW123" s="18">
        <f>Design!$I$24*BV123*Design!$I$23</f>
        <v>2.1394452106025046</v>
      </c>
      <c r="BX123" s="18">
        <v>0</v>
      </c>
      <c r="BY123" s="18">
        <v>0</v>
      </c>
      <c r="BZ123" s="18">
        <f>Design!$I$22</f>
        <v>10</v>
      </c>
      <c r="CA123" s="18">
        <f t="shared" si="188"/>
        <v>2.1394452106025046</v>
      </c>
      <c r="CB123" s="18">
        <f t="shared" si="189"/>
        <v>127</v>
      </c>
      <c r="CC123" s="18">
        <f t="shared" si="190"/>
        <v>2.1394452106025046</v>
      </c>
      <c r="CD123" s="18">
        <f t="shared" si="191"/>
        <v>137</v>
      </c>
      <c r="CE123" s="18">
        <v>0</v>
      </c>
      <c r="CF123" s="18" t="str">
        <f t="shared" si="122"/>
        <v>N/A</v>
      </c>
      <c r="CG123" s="18">
        <f t="shared" si="192"/>
        <v>-0.21394452106025047</v>
      </c>
      <c r="CH123" s="18">
        <f t="shared" si="193"/>
        <v>29.310399385254314</v>
      </c>
      <c r="CI123" s="18">
        <f>(Design!$N$70-CH123)/CG123</f>
        <v>123.67878950170734</v>
      </c>
      <c r="CJ123" s="18">
        <v>0</v>
      </c>
      <c r="CK123" s="18">
        <v>0</v>
      </c>
      <c r="CL123" s="18">
        <f t="shared" si="194"/>
        <v>123.67878950170734</v>
      </c>
      <c r="CM123" s="18">
        <f t="shared" si="126"/>
        <v>127</v>
      </c>
      <c r="CN123" s="18">
        <f>Design!$N$70</f>
        <v>2.85</v>
      </c>
      <c r="CO123" s="18">
        <f t="shared" si="195"/>
        <v>137</v>
      </c>
      <c r="CP123" s="18">
        <v>0</v>
      </c>
      <c r="CQ123" s="18">
        <f t="shared" si="196"/>
        <v>11713.5</v>
      </c>
      <c r="CR123" s="19" t="str">
        <f t="shared" si="129"/>
        <v>N/A</v>
      </c>
      <c r="CS123" s="68">
        <f t="shared" si="197"/>
        <v>127</v>
      </c>
      <c r="CT123" s="18">
        <f>'Ohio Intensities'!S123</f>
        <v>1.4069027592155023</v>
      </c>
      <c r="CU123" s="18">
        <f>Design!$I$24*CT123*Design!$I$23</f>
        <v>2.4198727458506655</v>
      </c>
      <c r="CV123" s="18">
        <v>0</v>
      </c>
      <c r="CW123" s="18">
        <v>0</v>
      </c>
      <c r="CX123" s="18">
        <f>Design!$I$22</f>
        <v>10</v>
      </c>
      <c r="CY123" s="18">
        <f t="shared" si="198"/>
        <v>2.4198727458506655</v>
      </c>
      <c r="CZ123" s="18">
        <f t="shared" si="199"/>
        <v>127</v>
      </c>
      <c r="DA123" s="18">
        <f t="shared" si="200"/>
        <v>2.4198727458506655</v>
      </c>
      <c r="DB123" s="18">
        <f t="shared" si="201"/>
        <v>137</v>
      </c>
      <c r="DC123" s="18">
        <v>0</v>
      </c>
      <c r="DD123" s="18" t="str">
        <f t="shared" si="135"/>
        <v>N/A</v>
      </c>
      <c r="DE123" s="18">
        <f t="shared" si="202"/>
        <v>-0.24198727458506655</v>
      </c>
      <c r="DF123" s="18">
        <f t="shared" si="203"/>
        <v>33.152256618154119</v>
      </c>
      <c r="DG123" s="18">
        <f>(Design!$N$71-DF123)/DE123</f>
        <v>125.22252118469093</v>
      </c>
      <c r="DH123" s="18">
        <v>0</v>
      </c>
      <c r="DI123" s="18">
        <v>0</v>
      </c>
      <c r="DJ123" s="18">
        <f t="shared" si="204"/>
        <v>125.22252118469093</v>
      </c>
      <c r="DK123" s="18">
        <f t="shared" si="139"/>
        <v>127</v>
      </c>
      <c r="DL123" s="18">
        <f>Design!$N$71</f>
        <v>2.85</v>
      </c>
      <c r="DM123" s="18">
        <f t="shared" si="205"/>
        <v>137</v>
      </c>
      <c r="DN123" s="18">
        <v>0</v>
      </c>
      <c r="DO123" s="18">
        <f t="shared" si="206"/>
        <v>11713.5</v>
      </c>
      <c r="DP123" s="19" t="str">
        <f t="shared" si="142"/>
        <v>N/A</v>
      </c>
      <c r="DQ123" s="68">
        <f t="shared" si="207"/>
        <v>127</v>
      </c>
      <c r="DR123" s="18">
        <f>'Ohio Intensities'!W123</f>
        <v>1.5821777962845753</v>
      </c>
      <c r="DS123" s="18">
        <f>Design!$I$24*DR123*Design!$I$23</f>
        <v>2.7213458096094714</v>
      </c>
      <c r="DT123" s="18">
        <v>0</v>
      </c>
      <c r="DU123" s="18">
        <v>0</v>
      </c>
      <c r="DV123" s="18">
        <f>Design!$I$22</f>
        <v>10</v>
      </c>
      <c r="DW123" s="18">
        <f t="shared" si="208"/>
        <v>2.7213458096094714</v>
      </c>
      <c r="DX123" s="18">
        <f t="shared" si="209"/>
        <v>127</v>
      </c>
      <c r="DY123" s="18">
        <f t="shared" si="210"/>
        <v>2.7213458096094714</v>
      </c>
      <c r="DZ123" s="18">
        <f t="shared" si="211"/>
        <v>137</v>
      </c>
      <c r="EA123" s="18">
        <v>0</v>
      </c>
      <c r="EB123" s="18" t="str">
        <f t="shared" si="148"/>
        <v>N/A</v>
      </c>
      <c r="EC123" s="18">
        <f t="shared" si="212"/>
        <v>-0.27213458096094711</v>
      </c>
      <c r="ED123" s="18">
        <f t="shared" si="213"/>
        <v>37.28243759164976</v>
      </c>
      <c r="EE123" s="18">
        <f>(Design!$N$72-ED123)/EC123</f>
        <v>126.52724056628074</v>
      </c>
      <c r="EF123" s="18">
        <v>0</v>
      </c>
      <c r="EG123" s="18">
        <v>0</v>
      </c>
      <c r="EH123" s="18">
        <f t="shared" si="214"/>
        <v>126.52724056628074</v>
      </c>
      <c r="EI123" s="18">
        <f t="shared" si="152"/>
        <v>127</v>
      </c>
      <c r="EJ123" s="18">
        <f>Design!$N$72</f>
        <v>2.85</v>
      </c>
      <c r="EK123" s="18">
        <f t="shared" si="215"/>
        <v>137</v>
      </c>
      <c r="EL123" s="18">
        <v>0</v>
      </c>
      <c r="EM123" s="18">
        <f t="shared" si="216"/>
        <v>11713.500000000002</v>
      </c>
      <c r="EN123" s="19" t="str">
        <f t="shared" si="155"/>
        <v>N/A</v>
      </c>
      <c r="EO123" s="19">
        <f t="shared" si="217"/>
        <v>127</v>
      </c>
    </row>
    <row r="124" spans="1:145" x14ac:dyDescent="0.25">
      <c r="A124" s="68">
        <f t="shared" si="157"/>
        <v>128</v>
      </c>
      <c r="B124" s="18">
        <f>'Ohio Intensities'!C124</f>
        <v>0.70093965880239251</v>
      </c>
      <c r="C124" s="18">
        <f>Design!$I$24*B124*Design!$I$23</f>
        <v>1.2056162131401158</v>
      </c>
      <c r="D124" s="18">
        <v>0</v>
      </c>
      <c r="E124" s="18">
        <v>0</v>
      </c>
      <c r="F124" s="18">
        <f>Design!$I$22</f>
        <v>10</v>
      </c>
      <c r="G124" s="18">
        <f t="shared" si="158"/>
        <v>1.2056162131401158</v>
      </c>
      <c r="H124" s="18">
        <f t="shared" si="159"/>
        <v>128</v>
      </c>
      <c r="I124" s="18">
        <f t="shared" si="160"/>
        <v>1.2056162131401158</v>
      </c>
      <c r="J124" s="18">
        <f t="shared" si="161"/>
        <v>138</v>
      </c>
      <c r="K124" s="18">
        <v>0</v>
      </c>
      <c r="L124" s="18" t="str">
        <f t="shared" si="83"/>
        <v>N/A</v>
      </c>
      <c r="M124" s="18">
        <f t="shared" si="162"/>
        <v>-0.12056162131401157</v>
      </c>
      <c r="N124" s="18">
        <f t="shared" si="163"/>
        <v>16.637503741333596</v>
      </c>
      <c r="O124" s="18">
        <f>(Design!$N$67-N124)/M124</f>
        <v>120.99624724968963</v>
      </c>
      <c r="P124" s="18">
        <v>0</v>
      </c>
      <c r="Q124" s="18">
        <v>0</v>
      </c>
      <c r="R124" s="18">
        <f t="shared" si="164"/>
        <v>120.99624724968963</v>
      </c>
      <c r="S124" s="18">
        <f t="shared" si="87"/>
        <v>128</v>
      </c>
      <c r="T124" s="18">
        <f>Design!$N$67</f>
        <v>2.0499999999999998</v>
      </c>
      <c r="U124" s="18">
        <f t="shared" si="165"/>
        <v>138</v>
      </c>
      <c r="V124" s="18">
        <v>0</v>
      </c>
      <c r="W124" s="18">
        <f t="shared" si="166"/>
        <v>8487</v>
      </c>
      <c r="X124" s="19" t="str">
        <f t="shared" si="90"/>
        <v>N/A</v>
      </c>
      <c r="Y124" s="68">
        <f t="shared" si="167"/>
        <v>128</v>
      </c>
      <c r="Z124" s="18">
        <f>'Ohio Intensities'!G124</f>
        <v>0.88249101855394529</v>
      </c>
      <c r="AA124" s="18">
        <f>Design!$I$24*Z124*Design!$I$23</f>
        <v>1.5178845519127868</v>
      </c>
      <c r="AB124" s="18">
        <v>0</v>
      </c>
      <c r="AC124" s="18">
        <v>0</v>
      </c>
      <c r="AD124" s="18">
        <f>Design!$I$22</f>
        <v>10</v>
      </c>
      <c r="AE124" s="18">
        <f t="shared" si="168"/>
        <v>1.5178845519127868</v>
      </c>
      <c r="AF124" s="18">
        <f t="shared" si="169"/>
        <v>128</v>
      </c>
      <c r="AG124" s="18">
        <f t="shared" si="170"/>
        <v>1.5178845519127868</v>
      </c>
      <c r="AH124" s="18">
        <f t="shared" si="171"/>
        <v>138</v>
      </c>
      <c r="AI124" s="18">
        <v>0</v>
      </c>
      <c r="AJ124" s="18" t="str">
        <f t="shared" si="96"/>
        <v>N/A</v>
      </c>
      <c r="AK124" s="18">
        <f t="shared" si="172"/>
        <v>-0.15178845519127868</v>
      </c>
      <c r="AL124" s="18">
        <f t="shared" si="173"/>
        <v>20.946806816396457</v>
      </c>
      <c r="AM124" s="18">
        <f>(Design!$N$68-AL124)/AK124</f>
        <v>121.52970918078331</v>
      </c>
      <c r="AN124" s="18">
        <v>0</v>
      </c>
      <c r="AO124" s="18">
        <v>0</v>
      </c>
      <c r="AP124" s="18">
        <f t="shared" si="174"/>
        <v>121.52970918078331</v>
      </c>
      <c r="AQ124" s="18">
        <f t="shared" si="100"/>
        <v>128</v>
      </c>
      <c r="AR124" s="18">
        <f>Design!$N$68</f>
        <v>2.5</v>
      </c>
      <c r="AS124" s="18">
        <f t="shared" si="175"/>
        <v>138</v>
      </c>
      <c r="AT124" s="18">
        <v>0</v>
      </c>
      <c r="AU124" s="18">
        <f t="shared" si="176"/>
        <v>10350</v>
      </c>
      <c r="AV124" s="19" t="str">
        <f t="shared" si="103"/>
        <v>N/A</v>
      </c>
      <c r="AW124" s="68">
        <f t="shared" si="177"/>
        <v>128</v>
      </c>
      <c r="AX124" s="18">
        <f>'Ohio Intensities'!K124</f>
        <v>1.0279294846279567</v>
      </c>
      <c r="AY124" s="18">
        <f>Design!$I$24*AX124*Design!$I$23</f>
        <v>1.7680387135600868</v>
      </c>
      <c r="AZ124" s="18">
        <v>0</v>
      </c>
      <c r="BA124" s="18">
        <v>0</v>
      </c>
      <c r="BB124" s="18">
        <f>Design!$I$22</f>
        <v>10</v>
      </c>
      <c r="BC124" s="18">
        <f t="shared" si="178"/>
        <v>1.7680387135600868</v>
      </c>
      <c r="BD124" s="18">
        <f t="shared" si="179"/>
        <v>128</v>
      </c>
      <c r="BE124" s="18">
        <f t="shared" si="180"/>
        <v>1.7680387135600868</v>
      </c>
      <c r="BF124" s="18">
        <f t="shared" si="181"/>
        <v>138</v>
      </c>
      <c r="BG124" s="18">
        <v>0</v>
      </c>
      <c r="BH124" s="18" t="str">
        <f t="shared" si="109"/>
        <v>N/A</v>
      </c>
      <c r="BI124" s="18">
        <f t="shared" si="182"/>
        <v>-0.17680387135600867</v>
      </c>
      <c r="BJ124" s="18">
        <f t="shared" si="183"/>
        <v>24.398934247129198</v>
      </c>
      <c r="BK124" s="18">
        <f>(Design!$N$69-BJ124)/BI124</f>
        <v>121.88044346460435</v>
      </c>
      <c r="BL124" s="18">
        <v>0</v>
      </c>
      <c r="BM124" s="18">
        <v>0</v>
      </c>
      <c r="BN124" s="18">
        <f t="shared" si="184"/>
        <v>121.88044346460435</v>
      </c>
      <c r="BO124" s="18">
        <f t="shared" si="113"/>
        <v>128</v>
      </c>
      <c r="BP124" s="18">
        <f>Design!$N$69</f>
        <v>2.85</v>
      </c>
      <c r="BQ124" s="18">
        <f t="shared" si="185"/>
        <v>138</v>
      </c>
      <c r="BR124" s="18">
        <v>0</v>
      </c>
      <c r="BS124" s="18">
        <f t="shared" si="186"/>
        <v>11799</v>
      </c>
      <c r="BT124" s="19" t="str">
        <f t="shared" si="116"/>
        <v>N/A</v>
      </c>
      <c r="BU124" s="68">
        <f t="shared" si="187"/>
        <v>128</v>
      </c>
      <c r="BV124" s="18">
        <f>'Ohio Intensities'!O124</f>
        <v>1.2364580802705345</v>
      </c>
      <c r="BW124" s="18">
        <f>Design!$I$24*BV124*Design!$I$23</f>
        <v>2.1267078980653205</v>
      </c>
      <c r="BX124" s="18">
        <v>0</v>
      </c>
      <c r="BY124" s="18">
        <v>0</v>
      </c>
      <c r="BZ124" s="18">
        <f>Design!$I$22</f>
        <v>10</v>
      </c>
      <c r="CA124" s="18">
        <f t="shared" si="188"/>
        <v>2.1267078980653205</v>
      </c>
      <c r="CB124" s="18">
        <f t="shared" si="189"/>
        <v>128</v>
      </c>
      <c r="CC124" s="18">
        <f t="shared" si="190"/>
        <v>2.1267078980653205</v>
      </c>
      <c r="CD124" s="18">
        <f t="shared" si="191"/>
        <v>138</v>
      </c>
      <c r="CE124" s="18">
        <v>0</v>
      </c>
      <c r="CF124" s="18" t="str">
        <f t="shared" si="122"/>
        <v>N/A</v>
      </c>
      <c r="CG124" s="18">
        <f t="shared" si="192"/>
        <v>-0.21267078980653203</v>
      </c>
      <c r="CH124" s="18">
        <f t="shared" si="193"/>
        <v>29.34856899330142</v>
      </c>
      <c r="CI124" s="18">
        <f>(Design!$N$70-CH124)/CG124</f>
        <v>124.59900589736529</v>
      </c>
      <c r="CJ124" s="18">
        <v>0</v>
      </c>
      <c r="CK124" s="18">
        <v>0</v>
      </c>
      <c r="CL124" s="18">
        <f t="shared" si="194"/>
        <v>124.59900589736529</v>
      </c>
      <c r="CM124" s="18">
        <f t="shared" si="126"/>
        <v>128</v>
      </c>
      <c r="CN124" s="18">
        <f>Design!$N$70</f>
        <v>2.85</v>
      </c>
      <c r="CO124" s="18">
        <f t="shared" si="195"/>
        <v>138</v>
      </c>
      <c r="CP124" s="18">
        <v>0</v>
      </c>
      <c r="CQ124" s="18">
        <f t="shared" si="196"/>
        <v>11799</v>
      </c>
      <c r="CR124" s="19" t="str">
        <f t="shared" si="129"/>
        <v>N/A</v>
      </c>
      <c r="CS124" s="68">
        <f t="shared" si="197"/>
        <v>128</v>
      </c>
      <c r="CT124" s="18">
        <f>'Ohio Intensities'!S124</f>
        <v>1.3989341686409063</v>
      </c>
      <c r="CU124" s="18">
        <f>Design!$I$24*CT124*Design!$I$23</f>
        <v>2.4061667700623603</v>
      </c>
      <c r="CV124" s="18">
        <v>0</v>
      </c>
      <c r="CW124" s="18">
        <v>0</v>
      </c>
      <c r="CX124" s="18">
        <f>Design!$I$22</f>
        <v>10</v>
      </c>
      <c r="CY124" s="18">
        <f t="shared" si="198"/>
        <v>2.4061667700623603</v>
      </c>
      <c r="CZ124" s="18">
        <f t="shared" si="199"/>
        <v>128</v>
      </c>
      <c r="DA124" s="18">
        <f t="shared" si="200"/>
        <v>2.4061667700623603</v>
      </c>
      <c r="DB124" s="18">
        <f t="shared" si="201"/>
        <v>138</v>
      </c>
      <c r="DC124" s="18">
        <v>0</v>
      </c>
      <c r="DD124" s="18" t="str">
        <f t="shared" si="135"/>
        <v>N/A</v>
      </c>
      <c r="DE124" s="18">
        <f t="shared" si="202"/>
        <v>-0.24061667700623604</v>
      </c>
      <c r="DF124" s="18">
        <f t="shared" si="203"/>
        <v>33.205101426860573</v>
      </c>
      <c r="DG124" s="18">
        <f>(Design!$N$71-DF124)/DE124</f>
        <v>126.15543446339699</v>
      </c>
      <c r="DH124" s="18">
        <v>0</v>
      </c>
      <c r="DI124" s="18">
        <v>0</v>
      </c>
      <c r="DJ124" s="18">
        <f t="shared" si="204"/>
        <v>126.15543446339699</v>
      </c>
      <c r="DK124" s="18">
        <f t="shared" si="139"/>
        <v>128</v>
      </c>
      <c r="DL124" s="18">
        <f>Design!$N$71</f>
        <v>2.85</v>
      </c>
      <c r="DM124" s="18">
        <f t="shared" si="205"/>
        <v>138</v>
      </c>
      <c r="DN124" s="18">
        <v>0</v>
      </c>
      <c r="DO124" s="18">
        <f t="shared" si="206"/>
        <v>11799</v>
      </c>
      <c r="DP124" s="19" t="str">
        <f t="shared" si="142"/>
        <v>N/A</v>
      </c>
      <c r="DQ124" s="68">
        <f t="shared" si="207"/>
        <v>128</v>
      </c>
      <c r="DR124" s="18">
        <f>'Ohio Intensities'!W124</f>
        <v>1.5731433643001214</v>
      </c>
      <c r="DS124" s="18">
        <f>Design!$I$24*DR124*Design!$I$23</f>
        <v>2.7058065865962106</v>
      </c>
      <c r="DT124" s="18">
        <v>0</v>
      </c>
      <c r="DU124" s="18">
        <v>0</v>
      </c>
      <c r="DV124" s="18">
        <f>Design!$I$22</f>
        <v>10</v>
      </c>
      <c r="DW124" s="18">
        <f t="shared" si="208"/>
        <v>2.7058065865962106</v>
      </c>
      <c r="DX124" s="18">
        <f t="shared" si="209"/>
        <v>128</v>
      </c>
      <c r="DY124" s="18">
        <f t="shared" si="210"/>
        <v>2.7058065865962106</v>
      </c>
      <c r="DZ124" s="18">
        <f t="shared" si="211"/>
        <v>138</v>
      </c>
      <c r="EA124" s="18">
        <v>0</v>
      </c>
      <c r="EB124" s="18" t="str">
        <f t="shared" si="148"/>
        <v>N/A</v>
      </c>
      <c r="EC124" s="18">
        <f t="shared" si="212"/>
        <v>-0.27058065865962105</v>
      </c>
      <c r="ED124" s="18">
        <f t="shared" si="213"/>
        <v>37.340130895027706</v>
      </c>
      <c r="EE124" s="18">
        <f>(Design!$N$72-ED124)/EC124</f>
        <v>127.46709637666608</v>
      </c>
      <c r="EF124" s="18">
        <v>0</v>
      </c>
      <c r="EG124" s="18">
        <v>0</v>
      </c>
      <c r="EH124" s="18">
        <f t="shared" si="214"/>
        <v>127.46709637666608</v>
      </c>
      <c r="EI124" s="18">
        <f t="shared" si="152"/>
        <v>128</v>
      </c>
      <c r="EJ124" s="18">
        <f>Design!$N$72</f>
        <v>2.85</v>
      </c>
      <c r="EK124" s="18">
        <f t="shared" si="215"/>
        <v>138</v>
      </c>
      <c r="EL124" s="18">
        <v>0</v>
      </c>
      <c r="EM124" s="18">
        <f t="shared" si="216"/>
        <v>11799</v>
      </c>
      <c r="EN124" s="19" t="str">
        <f t="shared" si="155"/>
        <v>N/A</v>
      </c>
      <c r="EO124" s="19">
        <f t="shared" si="217"/>
        <v>128</v>
      </c>
    </row>
    <row r="125" spans="1:145" x14ac:dyDescent="0.25">
      <c r="A125" s="68">
        <f t="shared" si="157"/>
        <v>129</v>
      </c>
      <c r="B125" s="18">
        <f>'Ohio Intensities'!C125</f>
        <v>0.69657432825026488</v>
      </c>
      <c r="C125" s="18">
        <f>Design!$I$24*B125*Design!$I$23</f>
        <v>1.1981078445904563</v>
      </c>
      <c r="D125" s="18">
        <v>0</v>
      </c>
      <c r="E125" s="18">
        <v>0</v>
      </c>
      <c r="F125" s="18">
        <f>Design!$I$22</f>
        <v>10</v>
      </c>
      <c r="G125" s="18">
        <f t="shared" si="158"/>
        <v>1.1981078445904563</v>
      </c>
      <c r="H125" s="18">
        <f t="shared" si="159"/>
        <v>129</v>
      </c>
      <c r="I125" s="18">
        <f t="shared" si="160"/>
        <v>1.1981078445904563</v>
      </c>
      <c r="J125" s="18">
        <f t="shared" si="161"/>
        <v>139</v>
      </c>
      <c r="K125" s="18">
        <v>0</v>
      </c>
      <c r="L125" s="18" t="str">
        <f t="shared" si="83"/>
        <v>N/A</v>
      </c>
      <c r="M125" s="18">
        <f t="shared" si="162"/>
        <v>-0.11981078445904562</v>
      </c>
      <c r="N125" s="18">
        <f t="shared" si="163"/>
        <v>16.653699039807343</v>
      </c>
      <c r="O125" s="18">
        <f>(Design!$N$67-N125)/M125</f>
        <v>121.88968719088271</v>
      </c>
      <c r="P125" s="18">
        <v>0</v>
      </c>
      <c r="Q125" s="18">
        <v>0</v>
      </c>
      <c r="R125" s="18">
        <f t="shared" si="164"/>
        <v>121.88968719088271</v>
      </c>
      <c r="S125" s="18">
        <f t="shared" si="87"/>
        <v>129</v>
      </c>
      <c r="T125" s="18">
        <f>Design!$N$67</f>
        <v>2.0499999999999998</v>
      </c>
      <c r="U125" s="18">
        <f t="shared" si="165"/>
        <v>139</v>
      </c>
      <c r="V125" s="18">
        <v>0</v>
      </c>
      <c r="W125" s="18">
        <f t="shared" si="166"/>
        <v>8548.5</v>
      </c>
      <c r="X125" s="19" t="str">
        <f t="shared" si="90"/>
        <v>N/A</v>
      </c>
      <c r="Y125" s="68">
        <f t="shared" si="167"/>
        <v>129</v>
      </c>
      <c r="Z125" s="18">
        <f>'Ohio Intensities'!G125</f>
        <v>0.87706045423159085</v>
      </c>
      <c r="AA125" s="18">
        <f>Design!$I$24*Z125*Design!$I$23</f>
        <v>1.5085439812783372</v>
      </c>
      <c r="AB125" s="18">
        <v>0</v>
      </c>
      <c r="AC125" s="18">
        <v>0</v>
      </c>
      <c r="AD125" s="18">
        <f>Design!$I$22</f>
        <v>10</v>
      </c>
      <c r="AE125" s="18">
        <f t="shared" si="168"/>
        <v>1.5085439812783372</v>
      </c>
      <c r="AF125" s="18">
        <f t="shared" si="169"/>
        <v>129</v>
      </c>
      <c r="AG125" s="18">
        <f t="shared" si="170"/>
        <v>1.5085439812783372</v>
      </c>
      <c r="AH125" s="18">
        <f t="shared" si="171"/>
        <v>139</v>
      </c>
      <c r="AI125" s="18">
        <v>0</v>
      </c>
      <c r="AJ125" s="18" t="str">
        <f t="shared" si="96"/>
        <v>N/A</v>
      </c>
      <c r="AK125" s="18">
        <f t="shared" si="172"/>
        <v>-0.15085439812783372</v>
      </c>
      <c r="AL125" s="18">
        <f t="shared" si="173"/>
        <v>20.968761339768886</v>
      </c>
      <c r="AM125" s="18">
        <f>(Design!$N$68-AL125)/AK125</f>
        <v>122.42772878334308</v>
      </c>
      <c r="AN125" s="18">
        <v>0</v>
      </c>
      <c r="AO125" s="18">
        <v>0</v>
      </c>
      <c r="AP125" s="18">
        <f t="shared" si="174"/>
        <v>122.42772878334308</v>
      </c>
      <c r="AQ125" s="18">
        <f t="shared" si="100"/>
        <v>129</v>
      </c>
      <c r="AR125" s="18">
        <f>Design!$N$68</f>
        <v>2.5</v>
      </c>
      <c r="AS125" s="18">
        <f t="shared" si="175"/>
        <v>139</v>
      </c>
      <c r="AT125" s="18">
        <v>0</v>
      </c>
      <c r="AU125" s="18">
        <f t="shared" si="176"/>
        <v>10425</v>
      </c>
      <c r="AV125" s="19" t="str">
        <f t="shared" si="103"/>
        <v>N/A</v>
      </c>
      <c r="AW125" s="68">
        <f t="shared" si="177"/>
        <v>129</v>
      </c>
      <c r="AX125" s="18">
        <f>'Ohio Intensities'!K125</f>
        <v>1.0216349081980902</v>
      </c>
      <c r="AY125" s="18">
        <f>Design!$I$24*AX125*Design!$I$23</f>
        <v>1.7572120421007162</v>
      </c>
      <c r="AZ125" s="18">
        <v>0</v>
      </c>
      <c r="BA125" s="18">
        <v>0</v>
      </c>
      <c r="BB125" s="18">
        <f>Design!$I$22</f>
        <v>10</v>
      </c>
      <c r="BC125" s="18">
        <f t="shared" si="178"/>
        <v>1.7572120421007162</v>
      </c>
      <c r="BD125" s="18">
        <f t="shared" si="179"/>
        <v>129</v>
      </c>
      <c r="BE125" s="18">
        <f t="shared" si="180"/>
        <v>1.7572120421007162</v>
      </c>
      <c r="BF125" s="18">
        <f t="shared" si="181"/>
        <v>139</v>
      </c>
      <c r="BG125" s="18">
        <v>0</v>
      </c>
      <c r="BH125" s="18" t="str">
        <f t="shared" si="109"/>
        <v>N/A</v>
      </c>
      <c r="BI125" s="18">
        <f t="shared" si="182"/>
        <v>-0.17572120421007162</v>
      </c>
      <c r="BJ125" s="18">
        <f t="shared" si="183"/>
        <v>24.425247385199953</v>
      </c>
      <c r="BK125" s="18">
        <f>(Design!$N$69-BJ125)/BI125</f>
        <v>122.78112639956144</v>
      </c>
      <c r="BL125" s="18">
        <v>0</v>
      </c>
      <c r="BM125" s="18">
        <v>0</v>
      </c>
      <c r="BN125" s="18">
        <f t="shared" si="184"/>
        <v>122.78112639956144</v>
      </c>
      <c r="BO125" s="18">
        <f t="shared" si="113"/>
        <v>129</v>
      </c>
      <c r="BP125" s="18">
        <f>Design!$N$69</f>
        <v>2.85</v>
      </c>
      <c r="BQ125" s="18">
        <f t="shared" si="185"/>
        <v>139</v>
      </c>
      <c r="BR125" s="18">
        <v>0</v>
      </c>
      <c r="BS125" s="18">
        <f t="shared" si="186"/>
        <v>11884.5</v>
      </c>
      <c r="BT125" s="19" t="str">
        <f t="shared" si="116"/>
        <v>N/A</v>
      </c>
      <c r="BU125" s="68">
        <f t="shared" si="187"/>
        <v>129</v>
      </c>
      <c r="BV125" s="18">
        <f>'Ohio Intensities'!O125</f>
        <v>1.2291489936276596</v>
      </c>
      <c r="BW125" s="18">
        <f>Design!$I$24*BV125*Design!$I$23</f>
        <v>2.1141362690395757</v>
      </c>
      <c r="BX125" s="18">
        <v>0</v>
      </c>
      <c r="BY125" s="18">
        <v>0</v>
      </c>
      <c r="BZ125" s="18">
        <f>Design!$I$22</f>
        <v>10</v>
      </c>
      <c r="CA125" s="18">
        <f t="shared" si="188"/>
        <v>2.1141362690395757</v>
      </c>
      <c r="CB125" s="18">
        <f t="shared" si="189"/>
        <v>129</v>
      </c>
      <c r="CC125" s="18">
        <f t="shared" si="190"/>
        <v>2.1141362690395757</v>
      </c>
      <c r="CD125" s="18">
        <f t="shared" si="191"/>
        <v>139</v>
      </c>
      <c r="CE125" s="18">
        <v>0</v>
      </c>
      <c r="CF125" s="18" t="str">
        <f t="shared" si="122"/>
        <v>N/A</v>
      </c>
      <c r="CG125" s="18">
        <f t="shared" si="192"/>
        <v>-0.21141362690395757</v>
      </c>
      <c r="CH125" s="18">
        <f t="shared" si="193"/>
        <v>29.386494139650104</v>
      </c>
      <c r="CI125" s="18">
        <f>(Design!$N$70-CH125)/CG125</f>
        <v>125.51931740760156</v>
      </c>
      <c r="CJ125" s="18">
        <v>0</v>
      </c>
      <c r="CK125" s="18">
        <v>0</v>
      </c>
      <c r="CL125" s="18">
        <f t="shared" si="194"/>
        <v>125.51931740760156</v>
      </c>
      <c r="CM125" s="18">
        <f t="shared" si="126"/>
        <v>129</v>
      </c>
      <c r="CN125" s="18">
        <f>Design!$N$70</f>
        <v>2.85</v>
      </c>
      <c r="CO125" s="18">
        <f t="shared" si="195"/>
        <v>139</v>
      </c>
      <c r="CP125" s="18">
        <v>0</v>
      </c>
      <c r="CQ125" s="18">
        <f t="shared" si="196"/>
        <v>11884.5</v>
      </c>
      <c r="CR125" s="19" t="str">
        <f t="shared" si="129"/>
        <v>N/A</v>
      </c>
      <c r="CS125" s="68">
        <f t="shared" si="197"/>
        <v>129</v>
      </c>
      <c r="CT125" s="18">
        <f>'Ohio Intensities'!S125</f>
        <v>1.3910677599822385</v>
      </c>
      <c r="CU125" s="18">
        <f>Design!$I$24*CT125*Design!$I$23</f>
        <v>2.392636547169452</v>
      </c>
      <c r="CV125" s="18">
        <v>0</v>
      </c>
      <c r="CW125" s="18">
        <v>0</v>
      </c>
      <c r="CX125" s="18">
        <f>Design!$I$22</f>
        <v>10</v>
      </c>
      <c r="CY125" s="18">
        <f t="shared" si="198"/>
        <v>2.392636547169452</v>
      </c>
      <c r="CZ125" s="18">
        <f t="shared" si="199"/>
        <v>129</v>
      </c>
      <c r="DA125" s="18">
        <f t="shared" si="200"/>
        <v>2.392636547169452</v>
      </c>
      <c r="DB125" s="18">
        <f t="shared" si="201"/>
        <v>139</v>
      </c>
      <c r="DC125" s="18">
        <v>0</v>
      </c>
      <c r="DD125" s="18" t="str">
        <f t="shared" si="135"/>
        <v>N/A</v>
      </c>
      <c r="DE125" s="18">
        <f t="shared" si="202"/>
        <v>-0.23926365471694519</v>
      </c>
      <c r="DF125" s="18">
        <f t="shared" si="203"/>
        <v>33.257648005655383</v>
      </c>
      <c r="DG125" s="18">
        <f>(Design!$N$71-DF125)/DE125</f>
        <v>127.08845412241313</v>
      </c>
      <c r="DH125" s="18">
        <v>0</v>
      </c>
      <c r="DI125" s="18">
        <v>0</v>
      </c>
      <c r="DJ125" s="18">
        <f t="shared" si="204"/>
        <v>127.08845412241313</v>
      </c>
      <c r="DK125" s="18">
        <f t="shared" si="139"/>
        <v>129</v>
      </c>
      <c r="DL125" s="18">
        <f>Design!$N$71</f>
        <v>2.85</v>
      </c>
      <c r="DM125" s="18">
        <f t="shared" si="205"/>
        <v>139</v>
      </c>
      <c r="DN125" s="18">
        <v>0</v>
      </c>
      <c r="DO125" s="18">
        <f t="shared" si="206"/>
        <v>11884.5</v>
      </c>
      <c r="DP125" s="19" t="str">
        <f t="shared" si="142"/>
        <v>N/A</v>
      </c>
      <c r="DQ125" s="68">
        <f t="shared" si="207"/>
        <v>129</v>
      </c>
      <c r="DR125" s="18">
        <f>'Ohio Intensities'!W125</f>
        <v>1.564223711609998</v>
      </c>
      <c r="DS125" s="18">
        <f>Design!$I$24*DR125*Design!$I$23</f>
        <v>2.690464783969198</v>
      </c>
      <c r="DT125" s="18">
        <v>0</v>
      </c>
      <c r="DU125" s="18">
        <v>0</v>
      </c>
      <c r="DV125" s="18">
        <f>Design!$I$22</f>
        <v>10</v>
      </c>
      <c r="DW125" s="18">
        <f t="shared" si="208"/>
        <v>2.690464783969198</v>
      </c>
      <c r="DX125" s="18">
        <f t="shared" si="209"/>
        <v>129</v>
      </c>
      <c r="DY125" s="18">
        <f t="shared" si="210"/>
        <v>2.690464783969198</v>
      </c>
      <c r="DZ125" s="18">
        <f t="shared" si="211"/>
        <v>139</v>
      </c>
      <c r="EA125" s="18">
        <v>0</v>
      </c>
      <c r="EB125" s="18" t="str">
        <f t="shared" si="148"/>
        <v>N/A</v>
      </c>
      <c r="EC125" s="18">
        <f t="shared" si="212"/>
        <v>-0.26904647839691981</v>
      </c>
      <c r="ED125" s="18">
        <f t="shared" si="213"/>
        <v>37.397460497171856</v>
      </c>
      <c r="EE125" s="18">
        <f>(Design!$N$72-ED125)/EC125</f>
        <v>128.40703473622338</v>
      </c>
      <c r="EF125" s="18">
        <v>0</v>
      </c>
      <c r="EG125" s="18">
        <v>0</v>
      </c>
      <c r="EH125" s="18">
        <f t="shared" si="214"/>
        <v>128.40703473622338</v>
      </c>
      <c r="EI125" s="18">
        <f t="shared" si="152"/>
        <v>129</v>
      </c>
      <c r="EJ125" s="18">
        <f>Design!$N$72</f>
        <v>2.85</v>
      </c>
      <c r="EK125" s="18">
        <f t="shared" si="215"/>
        <v>139</v>
      </c>
      <c r="EL125" s="18">
        <v>0</v>
      </c>
      <c r="EM125" s="18">
        <f t="shared" si="216"/>
        <v>11884.5</v>
      </c>
      <c r="EN125" s="19" t="str">
        <f t="shared" si="155"/>
        <v>N/A</v>
      </c>
      <c r="EO125" s="19">
        <f t="shared" si="217"/>
        <v>129</v>
      </c>
    </row>
    <row r="126" spans="1:145" x14ac:dyDescent="0.25">
      <c r="A126" s="68">
        <f t="shared" si="157"/>
        <v>130</v>
      </c>
      <c r="B126" s="18">
        <f>'Ohio Intensities'!C126</f>
        <v>0.69226740979719448</v>
      </c>
      <c r="C126" s="18">
        <f>Design!$I$24*B126*Design!$I$23</f>
        <v>1.1906999448511753</v>
      </c>
      <c r="D126" s="18">
        <v>0</v>
      </c>
      <c r="E126" s="18">
        <v>0</v>
      </c>
      <c r="F126" s="18">
        <f>Design!$I$22</f>
        <v>10</v>
      </c>
      <c r="G126" s="18">
        <f t="shared" si="158"/>
        <v>1.1906999448511753</v>
      </c>
      <c r="H126" s="18">
        <f t="shared" si="159"/>
        <v>130</v>
      </c>
      <c r="I126" s="18">
        <f t="shared" si="160"/>
        <v>1.1906999448511753</v>
      </c>
      <c r="J126" s="18">
        <f t="shared" si="161"/>
        <v>140</v>
      </c>
      <c r="K126" s="18">
        <v>0</v>
      </c>
      <c r="L126" s="18" t="str">
        <f t="shared" si="83"/>
        <v>N/A</v>
      </c>
      <c r="M126" s="18">
        <f t="shared" si="162"/>
        <v>-0.11906999448511753</v>
      </c>
      <c r="N126" s="18">
        <f t="shared" si="163"/>
        <v>16.669799227916453</v>
      </c>
      <c r="O126" s="18">
        <f>(Design!$N$67-N126)/M126</f>
        <v>122.7832359540738</v>
      </c>
      <c r="P126" s="18">
        <v>0</v>
      </c>
      <c r="Q126" s="18">
        <v>0</v>
      </c>
      <c r="R126" s="18">
        <f t="shared" si="164"/>
        <v>122.7832359540738</v>
      </c>
      <c r="S126" s="18">
        <f t="shared" si="87"/>
        <v>130</v>
      </c>
      <c r="T126" s="18">
        <f>Design!$N$67</f>
        <v>2.0499999999999998</v>
      </c>
      <c r="U126" s="18">
        <f t="shared" si="165"/>
        <v>140</v>
      </c>
      <c r="V126" s="18">
        <v>0</v>
      </c>
      <c r="W126" s="18">
        <f t="shared" si="166"/>
        <v>8610</v>
      </c>
      <c r="X126" s="19" t="str">
        <f t="shared" si="90"/>
        <v>N/A</v>
      </c>
      <c r="Y126" s="68">
        <f t="shared" si="167"/>
        <v>130</v>
      </c>
      <c r="Z126" s="18">
        <f>'Ohio Intensities'!G126</f>
        <v>0.87170174120726163</v>
      </c>
      <c r="AA126" s="18">
        <f>Design!$I$24*Z126*Design!$I$23</f>
        <v>1.4993269948764909</v>
      </c>
      <c r="AB126" s="18">
        <v>0</v>
      </c>
      <c r="AC126" s="18">
        <v>0</v>
      </c>
      <c r="AD126" s="18">
        <f>Design!$I$22</f>
        <v>10</v>
      </c>
      <c r="AE126" s="18">
        <f t="shared" si="168"/>
        <v>1.4993269948764909</v>
      </c>
      <c r="AF126" s="18">
        <f t="shared" si="169"/>
        <v>130</v>
      </c>
      <c r="AG126" s="18">
        <f t="shared" si="170"/>
        <v>1.4993269948764909</v>
      </c>
      <c r="AH126" s="18">
        <f t="shared" si="171"/>
        <v>140</v>
      </c>
      <c r="AI126" s="18">
        <v>0</v>
      </c>
      <c r="AJ126" s="18" t="str">
        <f t="shared" si="96"/>
        <v>N/A</v>
      </c>
      <c r="AK126" s="18">
        <f t="shared" si="172"/>
        <v>-0.14993269948764909</v>
      </c>
      <c r="AL126" s="18">
        <f t="shared" si="173"/>
        <v>20.990577928270874</v>
      </c>
      <c r="AM126" s="18">
        <f>(Design!$N$68-AL126)/AK126</f>
        <v>123.32585214204097</v>
      </c>
      <c r="AN126" s="18">
        <v>0</v>
      </c>
      <c r="AO126" s="18">
        <v>0</v>
      </c>
      <c r="AP126" s="18">
        <f t="shared" si="174"/>
        <v>123.32585214204097</v>
      </c>
      <c r="AQ126" s="18">
        <f t="shared" si="100"/>
        <v>130</v>
      </c>
      <c r="AR126" s="18">
        <f>Design!$N$68</f>
        <v>2.5</v>
      </c>
      <c r="AS126" s="18">
        <f t="shared" si="175"/>
        <v>140</v>
      </c>
      <c r="AT126" s="18">
        <v>0</v>
      </c>
      <c r="AU126" s="18">
        <f t="shared" si="176"/>
        <v>10500</v>
      </c>
      <c r="AV126" s="19" t="str">
        <f t="shared" si="103"/>
        <v>N/A</v>
      </c>
      <c r="AW126" s="68">
        <f t="shared" si="177"/>
        <v>130</v>
      </c>
      <c r="AX126" s="18">
        <f>'Ohio Intensities'!K126</f>
        <v>1.0154229548296481</v>
      </c>
      <c r="AY126" s="18">
        <f>Design!$I$24*AX126*Design!$I$23</f>
        <v>1.7465274823069958</v>
      </c>
      <c r="AZ126" s="18">
        <v>0</v>
      </c>
      <c r="BA126" s="18">
        <v>0</v>
      </c>
      <c r="BB126" s="18">
        <f>Design!$I$22</f>
        <v>10</v>
      </c>
      <c r="BC126" s="18">
        <f t="shared" si="178"/>
        <v>1.7465274823069958</v>
      </c>
      <c r="BD126" s="18">
        <f t="shared" si="179"/>
        <v>130</v>
      </c>
      <c r="BE126" s="18">
        <f t="shared" si="180"/>
        <v>1.7465274823069958</v>
      </c>
      <c r="BF126" s="18">
        <f t="shared" si="181"/>
        <v>140</v>
      </c>
      <c r="BG126" s="18">
        <v>0</v>
      </c>
      <c r="BH126" s="18" t="str">
        <f t="shared" si="109"/>
        <v>N/A</v>
      </c>
      <c r="BI126" s="18">
        <f t="shared" si="182"/>
        <v>-0.17465274823069959</v>
      </c>
      <c r="BJ126" s="18">
        <f t="shared" si="183"/>
        <v>24.45138475229794</v>
      </c>
      <c r="BK126" s="18">
        <f>(Design!$N$69-BJ126)/BI126</f>
        <v>123.68190578807597</v>
      </c>
      <c r="BL126" s="18">
        <v>0</v>
      </c>
      <c r="BM126" s="18">
        <v>0</v>
      </c>
      <c r="BN126" s="18">
        <f t="shared" si="184"/>
        <v>123.68190578807597</v>
      </c>
      <c r="BO126" s="18">
        <f t="shared" si="113"/>
        <v>130</v>
      </c>
      <c r="BP126" s="18">
        <f>Design!$N$69</f>
        <v>2.85</v>
      </c>
      <c r="BQ126" s="18">
        <f t="shared" si="185"/>
        <v>140</v>
      </c>
      <c r="BR126" s="18">
        <v>0</v>
      </c>
      <c r="BS126" s="18">
        <f t="shared" si="186"/>
        <v>11970</v>
      </c>
      <c r="BT126" s="19" t="str">
        <f t="shared" si="116"/>
        <v>N/A</v>
      </c>
      <c r="BU126" s="68">
        <f t="shared" si="187"/>
        <v>130</v>
      </c>
      <c r="BV126" s="18">
        <f>'Ohio Intensities'!O126</f>
        <v>1.2219343116679207</v>
      </c>
      <c r="BW126" s="18">
        <f>Design!$I$24*BV126*Design!$I$23</f>
        <v>2.1017270160688248</v>
      </c>
      <c r="BX126" s="18">
        <v>0</v>
      </c>
      <c r="BY126" s="18">
        <v>0</v>
      </c>
      <c r="BZ126" s="18">
        <f>Design!$I$22</f>
        <v>10</v>
      </c>
      <c r="CA126" s="18">
        <f t="shared" si="188"/>
        <v>2.1017270160688248</v>
      </c>
      <c r="CB126" s="18">
        <f t="shared" si="189"/>
        <v>130</v>
      </c>
      <c r="CC126" s="18">
        <f t="shared" si="190"/>
        <v>2.1017270160688248</v>
      </c>
      <c r="CD126" s="18">
        <f t="shared" si="191"/>
        <v>140</v>
      </c>
      <c r="CE126" s="18">
        <v>0</v>
      </c>
      <c r="CF126" s="18" t="str">
        <f t="shared" si="122"/>
        <v>N/A</v>
      </c>
      <c r="CG126" s="18">
        <f t="shared" si="192"/>
        <v>-0.21017270160688248</v>
      </c>
      <c r="CH126" s="18">
        <f t="shared" si="193"/>
        <v>29.424178224963548</v>
      </c>
      <c r="CI126" s="18">
        <f>(Design!$N$70-CH126)/CG126</f>
        <v>126.43972324564403</v>
      </c>
      <c r="CJ126" s="18">
        <v>0</v>
      </c>
      <c r="CK126" s="18">
        <v>0</v>
      </c>
      <c r="CL126" s="18">
        <f t="shared" si="194"/>
        <v>126.43972324564403</v>
      </c>
      <c r="CM126" s="18">
        <f t="shared" si="126"/>
        <v>130</v>
      </c>
      <c r="CN126" s="18">
        <f>Design!$N$70</f>
        <v>2.85</v>
      </c>
      <c r="CO126" s="18">
        <f t="shared" si="195"/>
        <v>140</v>
      </c>
      <c r="CP126" s="18">
        <v>0</v>
      </c>
      <c r="CQ126" s="18">
        <f t="shared" si="196"/>
        <v>11970</v>
      </c>
      <c r="CR126" s="19" t="str">
        <f t="shared" si="129"/>
        <v>N/A</v>
      </c>
      <c r="CS126" s="68">
        <f t="shared" si="197"/>
        <v>130</v>
      </c>
      <c r="CT126" s="18">
        <f>'Ohio Intensities'!S126</f>
        <v>1.3833015018726778</v>
      </c>
      <c r="CU126" s="18">
        <f>Design!$I$24*CT126*Design!$I$23</f>
        <v>2.3792785832210073</v>
      </c>
      <c r="CV126" s="18">
        <v>0</v>
      </c>
      <c r="CW126" s="18">
        <v>0</v>
      </c>
      <c r="CX126" s="18">
        <f>Design!$I$22</f>
        <v>10</v>
      </c>
      <c r="CY126" s="18">
        <f t="shared" si="198"/>
        <v>2.3792785832210073</v>
      </c>
      <c r="CZ126" s="18">
        <f t="shared" si="199"/>
        <v>130</v>
      </c>
      <c r="DA126" s="18">
        <f t="shared" si="200"/>
        <v>2.3792785832210073</v>
      </c>
      <c r="DB126" s="18">
        <f t="shared" si="201"/>
        <v>140</v>
      </c>
      <c r="DC126" s="18">
        <v>0</v>
      </c>
      <c r="DD126" s="18" t="str">
        <f t="shared" si="135"/>
        <v>N/A</v>
      </c>
      <c r="DE126" s="18">
        <f t="shared" si="202"/>
        <v>-0.23792785832210073</v>
      </c>
      <c r="DF126" s="18">
        <f t="shared" si="203"/>
        <v>33.309900165094099</v>
      </c>
      <c r="DG126" s="18">
        <f>(Design!$N$71-DF126)/DE126</f>
        <v>128.02157922952534</v>
      </c>
      <c r="DH126" s="18">
        <v>0</v>
      </c>
      <c r="DI126" s="18">
        <v>0</v>
      </c>
      <c r="DJ126" s="18">
        <f t="shared" si="204"/>
        <v>128.02157922952534</v>
      </c>
      <c r="DK126" s="18">
        <f t="shared" si="139"/>
        <v>130</v>
      </c>
      <c r="DL126" s="18">
        <f>Design!$N$71</f>
        <v>2.85</v>
      </c>
      <c r="DM126" s="18">
        <f t="shared" si="205"/>
        <v>140</v>
      </c>
      <c r="DN126" s="18">
        <v>0</v>
      </c>
      <c r="DO126" s="18">
        <f t="shared" si="206"/>
        <v>11970</v>
      </c>
      <c r="DP126" s="19" t="str">
        <f t="shared" si="142"/>
        <v>N/A</v>
      </c>
      <c r="DQ126" s="68">
        <f t="shared" si="207"/>
        <v>130</v>
      </c>
      <c r="DR126" s="18">
        <f>'Ohio Intensities'!W126</f>
        <v>1.5554165883718905</v>
      </c>
      <c r="DS126" s="18">
        <f>Design!$I$24*DR126*Design!$I$23</f>
        <v>2.6753165319996532</v>
      </c>
      <c r="DT126" s="18">
        <v>0</v>
      </c>
      <c r="DU126" s="18">
        <v>0</v>
      </c>
      <c r="DV126" s="18">
        <f>Design!$I$22</f>
        <v>10</v>
      </c>
      <c r="DW126" s="18">
        <f t="shared" si="208"/>
        <v>2.6753165319996532</v>
      </c>
      <c r="DX126" s="18">
        <f t="shared" si="209"/>
        <v>130</v>
      </c>
      <c r="DY126" s="18">
        <f t="shared" si="210"/>
        <v>2.6753165319996532</v>
      </c>
      <c r="DZ126" s="18">
        <f t="shared" si="211"/>
        <v>140</v>
      </c>
      <c r="EA126" s="18">
        <v>0</v>
      </c>
      <c r="EB126" s="18" t="str">
        <f t="shared" si="148"/>
        <v>N/A</v>
      </c>
      <c r="EC126" s="18">
        <f t="shared" si="212"/>
        <v>-0.2675316531999653</v>
      </c>
      <c r="ED126" s="18">
        <f t="shared" si="213"/>
        <v>37.454431447995148</v>
      </c>
      <c r="EE126" s="18">
        <f>(Design!$N$72-ED126)/EC126</f>
        <v>129.34705495252265</v>
      </c>
      <c r="EF126" s="18">
        <v>0</v>
      </c>
      <c r="EG126" s="18">
        <v>0</v>
      </c>
      <c r="EH126" s="18">
        <f t="shared" si="214"/>
        <v>129.34705495252265</v>
      </c>
      <c r="EI126" s="18">
        <f t="shared" si="152"/>
        <v>130</v>
      </c>
      <c r="EJ126" s="18">
        <f>Design!$N$72</f>
        <v>2.85</v>
      </c>
      <c r="EK126" s="18">
        <f t="shared" si="215"/>
        <v>140</v>
      </c>
      <c r="EL126" s="18">
        <v>0</v>
      </c>
      <c r="EM126" s="18">
        <f t="shared" si="216"/>
        <v>11970</v>
      </c>
      <c r="EN126" s="19" t="str">
        <f t="shared" si="155"/>
        <v>N/A</v>
      </c>
      <c r="EO126" s="19">
        <f t="shared" si="217"/>
        <v>130</v>
      </c>
    </row>
    <row r="127" spans="1:145" x14ac:dyDescent="0.25">
      <c r="A127" s="68">
        <f t="shared" si="157"/>
        <v>131</v>
      </c>
      <c r="B127" s="18">
        <f>'Ohio Intensities'!C127</f>
        <v>0.68801770998088685</v>
      </c>
      <c r="C127" s="18">
        <f>Design!$I$24*B127*Design!$I$23</f>
        <v>1.1833904611671262</v>
      </c>
      <c r="D127" s="18">
        <v>0</v>
      </c>
      <c r="E127" s="18">
        <v>0</v>
      </c>
      <c r="F127" s="18">
        <f>Design!$I$22</f>
        <v>10</v>
      </c>
      <c r="G127" s="18">
        <f t="shared" si="158"/>
        <v>1.1833904611671262</v>
      </c>
      <c r="H127" s="18">
        <f t="shared" si="159"/>
        <v>131</v>
      </c>
      <c r="I127" s="18">
        <f t="shared" si="160"/>
        <v>1.1833904611671262</v>
      </c>
      <c r="J127" s="18">
        <f t="shared" si="161"/>
        <v>141</v>
      </c>
      <c r="K127" s="18">
        <v>0</v>
      </c>
      <c r="L127" s="18" t="str">
        <f t="shared" si="83"/>
        <v>N/A</v>
      </c>
      <c r="M127" s="18">
        <f t="shared" si="162"/>
        <v>-0.11833904611671262</v>
      </c>
      <c r="N127" s="18">
        <f t="shared" si="163"/>
        <v>16.685805502456478</v>
      </c>
      <c r="O127" s="18">
        <f>(Design!$N$67-N127)/M127</f>
        <v>123.67689264642055</v>
      </c>
      <c r="P127" s="18">
        <v>0</v>
      </c>
      <c r="Q127" s="18">
        <v>0</v>
      </c>
      <c r="R127" s="18">
        <f t="shared" si="164"/>
        <v>123.67689264642055</v>
      </c>
      <c r="S127" s="18">
        <f t="shared" si="87"/>
        <v>131</v>
      </c>
      <c r="T127" s="18">
        <f>Design!$N$67</f>
        <v>2.0499999999999998</v>
      </c>
      <c r="U127" s="18">
        <f t="shared" si="165"/>
        <v>141</v>
      </c>
      <c r="V127" s="18">
        <v>0</v>
      </c>
      <c r="W127" s="18">
        <f t="shared" si="166"/>
        <v>8671.4999999999982</v>
      </c>
      <c r="X127" s="19" t="str">
        <f t="shared" si="90"/>
        <v>N/A</v>
      </c>
      <c r="Y127" s="68">
        <f t="shared" si="167"/>
        <v>131</v>
      </c>
      <c r="Z127" s="18">
        <f>'Ohio Intensities'!G127</f>
        <v>0.86641342750517525</v>
      </c>
      <c r="AA127" s="18">
        <f>Design!$I$24*Z127*Design!$I$23</f>
        <v>1.4902310953089024</v>
      </c>
      <c r="AB127" s="18">
        <v>0</v>
      </c>
      <c r="AC127" s="18">
        <v>0</v>
      </c>
      <c r="AD127" s="18">
        <f>Design!$I$22</f>
        <v>10</v>
      </c>
      <c r="AE127" s="18">
        <f t="shared" si="168"/>
        <v>1.4902310953089024</v>
      </c>
      <c r="AF127" s="18">
        <f t="shared" si="169"/>
        <v>131</v>
      </c>
      <c r="AG127" s="18">
        <f t="shared" si="170"/>
        <v>1.4902310953089024</v>
      </c>
      <c r="AH127" s="18">
        <f t="shared" si="171"/>
        <v>141</v>
      </c>
      <c r="AI127" s="18">
        <v>0</v>
      </c>
      <c r="AJ127" s="18" t="str">
        <f t="shared" si="96"/>
        <v>N/A</v>
      </c>
      <c r="AK127" s="18">
        <f t="shared" si="172"/>
        <v>-0.14902310953089024</v>
      </c>
      <c r="AL127" s="18">
        <f t="shared" si="173"/>
        <v>21.012258443855526</v>
      </c>
      <c r="AM127" s="18">
        <f>(Design!$N$68-AL127)/AK127</f>
        <v>124.22407841394703</v>
      </c>
      <c r="AN127" s="18">
        <v>0</v>
      </c>
      <c r="AO127" s="18">
        <v>0</v>
      </c>
      <c r="AP127" s="18">
        <f t="shared" si="174"/>
        <v>124.22407841394703</v>
      </c>
      <c r="AQ127" s="18">
        <f t="shared" si="100"/>
        <v>131</v>
      </c>
      <c r="AR127" s="18">
        <f>Design!$N$68</f>
        <v>2.5</v>
      </c>
      <c r="AS127" s="18">
        <f t="shared" si="175"/>
        <v>141</v>
      </c>
      <c r="AT127" s="18">
        <v>0</v>
      </c>
      <c r="AU127" s="18">
        <f t="shared" si="176"/>
        <v>10575</v>
      </c>
      <c r="AV127" s="19" t="str">
        <f t="shared" si="103"/>
        <v>N/A</v>
      </c>
      <c r="AW127" s="68">
        <f t="shared" si="177"/>
        <v>131</v>
      </c>
      <c r="AX127" s="18">
        <f>'Ohio Intensities'!K127</f>
        <v>1.0092919695316671</v>
      </c>
      <c r="AY127" s="18">
        <f>Design!$I$24*AX127*Design!$I$23</f>
        <v>1.7359821875944685</v>
      </c>
      <c r="AZ127" s="18">
        <v>0</v>
      </c>
      <c r="BA127" s="18">
        <v>0</v>
      </c>
      <c r="BB127" s="18">
        <f>Design!$I$22</f>
        <v>10</v>
      </c>
      <c r="BC127" s="18">
        <f t="shared" si="178"/>
        <v>1.7359821875944685</v>
      </c>
      <c r="BD127" s="18">
        <f t="shared" si="179"/>
        <v>131</v>
      </c>
      <c r="BE127" s="18">
        <f t="shared" si="180"/>
        <v>1.7359821875944685</v>
      </c>
      <c r="BF127" s="18">
        <f t="shared" si="181"/>
        <v>141</v>
      </c>
      <c r="BG127" s="18">
        <v>0</v>
      </c>
      <c r="BH127" s="18" t="str">
        <f t="shared" si="109"/>
        <v>N/A</v>
      </c>
      <c r="BI127" s="18">
        <f t="shared" si="182"/>
        <v>-0.17359821875944687</v>
      </c>
      <c r="BJ127" s="18">
        <f t="shared" si="183"/>
        <v>24.477348845082009</v>
      </c>
      <c r="BK127" s="18">
        <f>(Design!$N$69-BJ127)/BI127</f>
        <v>124.58278085819985</v>
      </c>
      <c r="BL127" s="18">
        <v>0</v>
      </c>
      <c r="BM127" s="18">
        <v>0</v>
      </c>
      <c r="BN127" s="18">
        <f t="shared" si="184"/>
        <v>124.58278085819985</v>
      </c>
      <c r="BO127" s="18">
        <f t="shared" si="113"/>
        <v>131</v>
      </c>
      <c r="BP127" s="18">
        <f>Design!$N$69</f>
        <v>2.85</v>
      </c>
      <c r="BQ127" s="18">
        <f t="shared" si="185"/>
        <v>141</v>
      </c>
      <c r="BR127" s="18">
        <v>0</v>
      </c>
      <c r="BS127" s="18">
        <f t="shared" si="186"/>
        <v>12055.5</v>
      </c>
      <c r="BT127" s="19" t="str">
        <f t="shared" si="116"/>
        <v>N/A</v>
      </c>
      <c r="BU127" s="68">
        <f t="shared" si="187"/>
        <v>131</v>
      </c>
      <c r="BV127" s="18">
        <f>'Ohio Intensities'!O127</f>
        <v>1.2148121630246578</v>
      </c>
      <c r="BW127" s="18">
        <f>Design!$I$24*BV127*Design!$I$23</f>
        <v>2.0894769204024128</v>
      </c>
      <c r="BX127" s="18">
        <v>0</v>
      </c>
      <c r="BY127" s="18">
        <v>0</v>
      </c>
      <c r="BZ127" s="18">
        <f>Design!$I$22</f>
        <v>10</v>
      </c>
      <c r="CA127" s="18">
        <f t="shared" si="188"/>
        <v>2.0894769204024128</v>
      </c>
      <c r="CB127" s="18">
        <f t="shared" si="189"/>
        <v>131</v>
      </c>
      <c r="CC127" s="18">
        <f t="shared" si="190"/>
        <v>2.0894769204024128</v>
      </c>
      <c r="CD127" s="18">
        <f t="shared" si="191"/>
        <v>141</v>
      </c>
      <c r="CE127" s="18">
        <v>0</v>
      </c>
      <c r="CF127" s="18" t="str">
        <f t="shared" si="122"/>
        <v>N/A</v>
      </c>
      <c r="CG127" s="18">
        <f t="shared" si="192"/>
        <v>-0.20894769204024127</v>
      </c>
      <c r="CH127" s="18">
        <f t="shared" si="193"/>
        <v>29.461624577674019</v>
      </c>
      <c r="CI127" s="18">
        <f>(Design!$N$70-CH127)/CG127</f>
        <v>127.36022263672039</v>
      </c>
      <c r="CJ127" s="18">
        <v>0</v>
      </c>
      <c r="CK127" s="18">
        <v>0</v>
      </c>
      <c r="CL127" s="18">
        <f t="shared" si="194"/>
        <v>127.36022263672039</v>
      </c>
      <c r="CM127" s="18">
        <f t="shared" si="126"/>
        <v>131</v>
      </c>
      <c r="CN127" s="18">
        <f>Design!$N$70</f>
        <v>2.85</v>
      </c>
      <c r="CO127" s="18">
        <f t="shared" si="195"/>
        <v>141</v>
      </c>
      <c r="CP127" s="18">
        <v>0</v>
      </c>
      <c r="CQ127" s="18">
        <f t="shared" si="196"/>
        <v>12055.5</v>
      </c>
      <c r="CR127" s="19" t="str">
        <f t="shared" si="129"/>
        <v>N/A</v>
      </c>
      <c r="CS127" s="68">
        <f t="shared" si="197"/>
        <v>131</v>
      </c>
      <c r="CT127" s="18">
        <f>'Ohio Intensities'!S127</f>
        <v>1.3756334174603051</v>
      </c>
      <c r="CU127" s="18">
        <f>Design!$I$24*CT127*Design!$I$23</f>
        <v>2.3660894780317263</v>
      </c>
      <c r="CV127" s="18">
        <v>0</v>
      </c>
      <c r="CW127" s="18">
        <v>0</v>
      </c>
      <c r="CX127" s="18">
        <f>Design!$I$22</f>
        <v>10</v>
      </c>
      <c r="CY127" s="18">
        <f t="shared" si="198"/>
        <v>2.3660894780317263</v>
      </c>
      <c r="CZ127" s="18">
        <f t="shared" si="199"/>
        <v>131</v>
      </c>
      <c r="DA127" s="18">
        <f t="shared" si="200"/>
        <v>2.3660894780317263</v>
      </c>
      <c r="DB127" s="18">
        <f t="shared" si="201"/>
        <v>141</v>
      </c>
      <c r="DC127" s="18">
        <v>0</v>
      </c>
      <c r="DD127" s="18" t="str">
        <f t="shared" si="135"/>
        <v>N/A</v>
      </c>
      <c r="DE127" s="18">
        <f t="shared" si="202"/>
        <v>-0.23660894780317263</v>
      </c>
      <c r="DF127" s="18">
        <f t="shared" si="203"/>
        <v>33.361861640247341</v>
      </c>
      <c r="DG127" s="18">
        <f>(Design!$N$71-DF127)/DE127</f>
        <v>128.95480886728416</v>
      </c>
      <c r="DH127" s="18">
        <v>0</v>
      </c>
      <c r="DI127" s="18">
        <v>0</v>
      </c>
      <c r="DJ127" s="18">
        <f t="shared" si="204"/>
        <v>128.95480886728416</v>
      </c>
      <c r="DK127" s="18">
        <f t="shared" si="139"/>
        <v>131</v>
      </c>
      <c r="DL127" s="18">
        <f>Design!$N$71</f>
        <v>2.85</v>
      </c>
      <c r="DM127" s="18">
        <f t="shared" si="205"/>
        <v>141</v>
      </c>
      <c r="DN127" s="18">
        <v>0</v>
      </c>
      <c r="DO127" s="18">
        <f t="shared" si="206"/>
        <v>12055.5</v>
      </c>
      <c r="DP127" s="19" t="str">
        <f t="shared" si="142"/>
        <v>N/A</v>
      </c>
      <c r="DQ127" s="68">
        <f t="shared" si="207"/>
        <v>131</v>
      </c>
      <c r="DR127" s="18">
        <f>'Ohio Intensities'!W127</f>
        <v>1.546719804145184</v>
      </c>
      <c r="DS127" s="18">
        <f>Design!$I$24*DR127*Design!$I$23</f>
        <v>2.6603580631297179</v>
      </c>
      <c r="DT127" s="18">
        <v>0</v>
      </c>
      <c r="DU127" s="18">
        <v>0</v>
      </c>
      <c r="DV127" s="18">
        <f>Design!$I$22</f>
        <v>10</v>
      </c>
      <c r="DW127" s="18">
        <f t="shared" si="208"/>
        <v>2.6603580631297179</v>
      </c>
      <c r="DX127" s="18">
        <f t="shared" si="209"/>
        <v>131</v>
      </c>
      <c r="DY127" s="18">
        <f t="shared" si="210"/>
        <v>2.6603580631297179</v>
      </c>
      <c r="DZ127" s="18">
        <f t="shared" si="211"/>
        <v>141</v>
      </c>
      <c r="EA127" s="18">
        <v>0</v>
      </c>
      <c r="EB127" s="18" t="str">
        <f t="shared" si="148"/>
        <v>N/A</v>
      </c>
      <c r="EC127" s="18">
        <f t="shared" si="212"/>
        <v>-0.2660358063129718</v>
      </c>
      <c r="ED127" s="18">
        <f t="shared" si="213"/>
        <v>37.511048690129023</v>
      </c>
      <c r="EE127" s="18">
        <f>(Design!$N$72-ED127)/EC127</f>
        <v>130.28715634373222</v>
      </c>
      <c r="EF127" s="18">
        <v>0</v>
      </c>
      <c r="EG127" s="18">
        <v>0</v>
      </c>
      <c r="EH127" s="18">
        <f t="shared" si="214"/>
        <v>130.28715634373222</v>
      </c>
      <c r="EI127" s="18">
        <f t="shared" si="152"/>
        <v>131</v>
      </c>
      <c r="EJ127" s="18">
        <f>Design!$N$72</f>
        <v>2.85</v>
      </c>
      <c r="EK127" s="18">
        <f t="shared" si="215"/>
        <v>141</v>
      </c>
      <c r="EL127" s="18">
        <v>0</v>
      </c>
      <c r="EM127" s="18">
        <f t="shared" si="216"/>
        <v>12055.5</v>
      </c>
      <c r="EN127" s="19" t="str">
        <f t="shared" si="155"/>
        <v>N/A</v>
      </c>
      <c r="EO127" s="19">
        <f t="shared" si="217"/>
        <v>131</v>
      </c>
    </row>
    <row r="128" spans="1:145" x14ac:dyDescent="0.25">
      <c r="A128" s="68">
        <f t="shared" si="157"/>
        <v>132</v>
      </c>
      <c r="B128" s="18">
        <f>'Ohio Intensities'!C128</f>
        <v>0.68382406801910878</v>
      </c>
      <c r="C128" s="18">
        <f>Design!$I$24*B128*Design!$I$23</f>
        <v>1.1761773969928679</v>
      </c>
      <c r="D128" s="18">
        <v>0</v>
      </c>
      <c r="E128" s="18">
        <v>0</v>
      </c>
      <c r="F128" s="18">
        <f>Design!$I$22</f>
        <v>10</v>
      </c>
      <c r="G128" s="18">
        <f t="shared" si="158"/>
        <v>1.1761773969928679</v>
      </c>
      <c r="H128" s="18">
        <f t="shared" si="159"/>
        <v>132</v>
      </c>
      <c r="I128" s="18">
        <f t="shared" si="160"/>
        <v>1.1761773969928679</v>
      </c>
      <c r="J128" s="18">
        <f t="shared" si="161"/>
        <v>142</v>
      </c>
      <c r="K128" s="18">
        <v>0</v>
      </c>
      <c r="L128" s="18" t="str">
        <f t="shared" si="83"/>
        <v>N/A</v>
      </c>
      <c r="M128" s="18">
        <f t="shared" si="162"/>
        <v>-0.11761773969928679</v>
      </c>
      <c r="N128" s="18">
        <f t="shared" si="163"/>
        <v>16.701719037298723</v>
      </c>
      <c r="O128" s="18">
        <f>(Design!$N$67-N128)/M128</f>
        <v>124.57065638872812</v>
      </c>
      <c r="P128" s="18">
        <v>0</v>
      </c>
      <c r="Q128" s="18">
        <v>0</v>
      </c>
      <c r="R128" s="18">
        <f t="shared" si="164"/>
        <v>124.57065638872812</v>
      </c>
      <c r="S128" s="18">
        <f t="shared" si="87"/>
        <v>132</v>
      </c>
      <c r="T128" s="18">
        <f>Design!$N$67</f>
        <v>2.0499999999999998</v>
      </c>
      <c r="U128" s="18">
        <f t="shared" si="165"/>
        <v>142</v>
      </c>
      <c r="V128" s="18">
        <v>0</v>
      </c>
      <c r="W128" s="18">
        <f t="shared" si="166"/>
        <v>8732.9999999999982</v>
      </c>
      <c r="X128" s="19" t="str">
        <f t="shared" si="90"/>
        <v>N/A</v>
      </c>
      <c r="Y128" s="68">
        <f t="shared" si="167"/>
        <v>132</v>
      </c>
      <c r="Z128" s="18">
        <f>'Ohio Intensities'!G128</f>
        <v>0.86119410047958778</v>
      </c>
      <c r="AA128" s="18">
        <f>Design!$I$24*Z128*Design!$I$23</f>
        <v>1.481253852824892</v>
      </c>
      <c r="AB128" s="18">
        <v>0</v>
      </c>
      <c r="AC128" s="18">
        <v>0</v>
      </c>
      <c r="AD128" s="18">
        <f>Design!$I$22</f>
        <v>10</v>
      </c>
      <c r="AE128" s="18">
        <f t="shared" si="168"/>
        <v>1.481253852824892</v>
      </c>
      <c r="AF128" s="18">
        <f t="shared" si="169"/>
        <v>132</v>
      </c>
      <c r="AG128" s="18">
        <f t="shared" si="170"/>
        <v>1.481253852824892</v>
      </c>
      <c r="AH128" s="18">
        <f t="shared" si="171"/>
        <v>142</v>
      </c>
      <c r="AI128" s="18">
        <v>0</v>
      </c>
      <c r="AJ128" s="18" t="str">
        <f t="shared" si="96"/>
        <v>N/A</v>
      </c>
      <c r="AK128" s="18">
        <f t="shared" si="172"/>
        <v>-0.1481253852824892</v>
      </c>
      <c r="AL128" s="18">
        <f t="shared" si="173"/>
        <v>21.033804710113465</v>
      </c>
      <c r="AM128" s="18">
        <f>(Design!$N$68-AL128)/AK128</f>
        <v>125.12240676888527</v>
      </c>
      <c r="AN128" s="18">
        <v>0</v>
      </c>
      <c r="AO128" s="18">
        <v>0</v>
      </c>
      <c r="AP128" s="18">
        <f t="shared" si="174"/>
        <v>125.12240676888527</v>
      </c>
      <c r="AQ128" s="18">
        <f t="shared" si="100"/>
        <v>132</v>
      </c>
      <c r="AR128" s="18">
        <f>Design!$N$68</f>
        <v>2.5</v>
      </c>
      <c r="AS128" s="18">
        <f t="shared" si="175"/>
        <v>142</v>
      </c>
      <c r="AT128" s="18">
        <v>0</v>
      </c>
      <c r="AU128" s="18">
        <f t="shared" si="176"/>
        <v>10650</v>
      </c>
      <c r="AV128" s="19" t="str">
        <f t="shared" si="103"/>
        <v>N/A</v>
      </c>
      <c r="AW128" s="68">
        <f t="shared" si="177"/>
        <v>132</v>
      </c>
      <c r="AX128" s="18">
        <f>'Ohio Intensities'!K128</f>
        <v>1.0032403417318667</v>
      </c>
      <c r="AY128" s="18">
        <f>Design!$I$24*AX128*Design!$I$23</f>
        <v>1.7255733877788118</v>
      </c>
      <c r="AZ128" s="18">
        <v>0</v>
      </c>
      <c r="BA128" s="18">
        <v>0</v>
      </c>
      <c r="BB128" s="18">
        <f>Design!$I$22</f>
        <v>10</v>
      </c>
      <c r="BC128" s="18">
        <f t="shared" si="178"/>
        <v>1.7255733877788118</v>
      </c>
      <c r="BD128" s="18">
        <f t="shared" si="179"/>
        <v>132</v>
      </c>
      <c r="BE128" s="18">
        <f t="shared" si="180"/>
        <v>1.7255733877788118</v>
      </c>
      <c r="BF128" s="18">
        <f t="shared" si="181"/>
        <v>142</v>
      </c>
      <c r="BG128" s="18">
        <v>0</v>
      </c>
      <c r="BH128" s="18" t="str">
        <f t="shared" si="109"/>
        <v>N/A</v>
      </c>
      <c r="BI128" s="18">
        <f t="shared" si="182"/>
        <v>-0.17255733877788118</v>
      </c>
      <c r="BJ128" s="18">
        <f t="shared" si="183"/>
        <v>24.50314210645913</v>
      </c>
      <c r="BK128" s="18">
        <f>(Design!$N$69-BJ128)/BI128</f>
        <v>125.48375084951577</v>
      </c>
      <c r="BL128" s="18">
        <v>0</v>
      </c>
      <c r="BM128" s="18">
        <v>0</v>
      </c>
      <c r="BN128" s="18">
        <f t="shared" si="184"/>
        <v>125.48375084951577</v>
      </c>
      <c r="BO128" s="18">
        <f t="shared" si="113"/>
        <v>132</v>
      </c>
      <c r="BP128" s="18">
        <f>Design!$N$69</f>
        <v>2.85</v>
      </c>
      <c r="BQ128" s="18">
        <f t="shared" si="185"/>
        <v>142</v>
      </c>
      <c r="BR128" s="18">
        <v>0</v>
      </c>
      <c r="BS128" s="18">
        <f t="shared" si="186"/>
        <v>12141.000000000002</v>
      </c>
      <c r="BT128" s="19" t="str">
        <f t="shared" si="116"/>
        <v>N/A</v>
      </c>
      <c r="BU128" s="68">
        <f t="shared" si="187"/>
        <v>132</v>
      </c>
      <c r="BV128" s="18">
        <f>'Ohio Intensities'!O128</f>
        <v>1.2077807261724209</v>
      </c>
      <c r="BW128" s="18">
        <f>Design!$I$24*BV128*Design!$I$23</f>
        <v>2.0773828490165651</v>
      </c>
      <c r="BX128" s="18">
        <v>0</v>
      </c>
      <c r="BY128" s="18">
        <v>0</v>
      </c>
      <c r="BZ128" s="18">
        <f>Design!$I$22</f>
        <v>10</v>
      </c>
      <c r="CA128" s="18">
        <f t="shared" si="188"/>
        <v>2.0773828490165651</v>
      </c>
      <c r="CB128" s="18">
        <f t="shared" si="189"/>
        <v>132</v>
      </c>
      <c r="CC128" s="18">
        <f t="shared" si="190"/>
        <v>2.0773828490165651</v>
      </c>
      <c r="CD128" s="18">
        <f t="shared" si="191"/>
        <v>142</v>
      </c>
      <c r="CE128" s="18">
        <v>0</v>
      </c>
      <c r="CF128" s="18" t="str">
        <f t="shared" si="122"/>
        <v>N/A</v>
      </c>
      <c r="CG128" s="18">
        <f t="shared" si="192"/>
        <v>-0.20773828490165652</v>
      </c>
      <c r="CH128" s="18">
        <f t="shared" si="193"/>
        <v>29.498836456035228</v>
      </c>
      <c r="CI128" s="18">
        <f>(Design!$N$70-CH128)/CG128</f>
        <v>128.28081481779253</v>
      </c>
      <c r="CJ128" s="18">
        <v>0</v>
      </c>
      <c r="CK128" s="18">
        <v>0</v>
      </c>
      <c r="CL128" s="18">
        <f t="shared" si="194"/>
        <v>128.28081481779253</v>
      </c>
      <c r="CM128" s="18">
        <f t="shared" si="126"/>
        <v>132</v>
      </c>
      <c r="CN128" s="18">
        <f>Design!$N$70</f>
        <v>2.85</v>
      </c>
      <c r="CO128" s="18">
        <f t="shared" si="195"/>
        <v>142</v>
      </c>
      <c r="CP128" s="18">
        <v>0</v>
      </c>
      <c r="CQ128" s="18">
        <f t="shared" si="196"/>
        <v>12141.000000000002</v>
      </c>
      <c r="CR128" s="19" t="str">
        <f t="shared" si="129"/>
        <v>N/A</v>
      </c>
      <c r="CS128" s="68">
        <f t="shared" si="197"/>
        <v>132</v>
      </c>
      <c r="CT128" s="18">
        <f>'Ohio Intensities'!S128</f>
        <v>1.368061582571223</v>
      </c>
      <c r="CU128" s="18">
        <f>Design!$I$24*CT128*Design!$I$23</f>
        <v>2.353065922022505</v>
      </c>
      <c r="CV128" s="18">
        <v>0</v>
      </c>
      <c r="CW128" s="18">
        <v>0</v>
      </c>
      <c r="CX128" s="18">
        <f>Design!$I$22</f>
        <v>10</v>
      </c>
      <c r="CY128" s="18">
        <f t="shared" si="198"/>
        <v>2.353065922022505</v>
      </c>
      <c r="CZ128" s="18">
        <f t="shared" si="199"/>
        <v>132</v>
      </c>
      <c r="DA128" s="18">
        <f t="shared" si="200"/>
        <v>2.353065922022505</v>
      </c>
      <c r="DB128" s="18">
        <f t="shared" si="201"/>
        <v>142</v>
      </c>
      <c r="DC128" s="18">
        <v>0</v>
      </c>
      <c r="DD128" s="18" t="str">
        <f t="shared" si="135"/>
        <v>N/A</v>
      </c>
      <c r="DE128" s="18">
        <f t="shared" si="202"/>
        <v>-0.2353065922022505</v>
      </c>
      <c r="DF128" s="18">
        <f t="shared" si="203"/>
        <v>33.413536092719568</v>
      </c>
      <c r="DG128" s="18">
        <f>(Design!$N$71-DF128)/DE128</f>
        <v>129.88814213266761</v>
      </c>
      <c r="DH128" s="18">
        <v>0</v>
      </c>
      <c r="DI128" s="18">
        <v>0</v>
      </c>
      <c r="DJ128" s="18">
        <f t="shared" si="204"/>
        <v>129.88814213266761</v>
      </c>
      <c r="DK128" s="18">
        <f t="shared" si="139"/>
        <v>132</v>
      </c>
      <c r="DL128" s="18">
        <f>Design!$N$71</f>
        <v>2.85</v>
      </c>
      <c r="DM128" s="18">
        <f t="shared" si="205"/>
        <v>142</v>
      </c>
      <c r="DN128" s="18">
        <v>0</v>
      </c>
      <c r="DO128" s="18">
        <f t="shared" si="206"/>
        <v>12141.000000000002</v>
      </c>
      <c r="DP128" s="19" t="str">
        <f t="shared" si="142"/>
        <v>N/A</v>
      </c>
      <c r="DQ128" s="68">
        <f t="shared" si="207"/>
        <v>132</v>
      </c>
      <c r="DR128" s="18">
        <f>'Ohio Intensities'!W128</f>
        <v>1.5381312259241564</v>
      </c>
      <c r="DS128" s="18">
        <f>Design!$I$24*DR128*Design!$I$23</f>
        <v>2.6455857085895507</v>
      </c>
      <c r="DT128" s="18">
        <v>0</v>
      </c>
      <c r="DU128" s="18">
        <v>0</v>
      </c>
      <c r="DV128" s="18">
        <f>Design!$I$22</f>
        <v>10</v>
      </c>
      <c r="DW128" s="18">
        <f t="shared" si="208"/>
        <v>2.6455857085895507</v>
      </c>
      <c r="DX128" s="18">
        <f t="shared" si="209"/>
        <v>132</v>
      </c>
      <c r="DY128" s="18">
        <f t="shared" si="210"/>
        <v>2.6455857085895507</v>
      </c>
      <c r="DZ128" s="18">
        <f t="shared" si="211"/>
        <v>142</v>
      </c>
      <c r="EA128" s="18">
        <v>0</v>
      </c>
      <c r="EB128" s="18" t="str">
        <f t="shared" si="148"/>
        <v>N/A</v>
      </c>
      <c r="EC128" s="18">
        <f t="shared" si="212"/>
        <v>-0.26455857085895507</v>
      </c>
      <c r="ED128" s="18">
        <f t="shared" si="213"/>
        <v>37.567317061971622</v>
      </c>
      <c r="EE128" s="18">
        <f>(Design!$N$72-ED128)/EC128</f>
        <v>131.22733823838416</v>
      </c>
      <c r="EF128" s="18">
        <v>0</v>
      </c>
      <c r="EG128" s="18">
        <v>0</v>
      </c>
      <c r="EH128" s="18">
        <f t="shared" si="214"/>
        <v>131.22733823838416</v>
      </c>
      <c r="EI128" s="18">
        <f t="shared" si="152"/>
        <v>132</v>
      </c>
      <c r="EJ128" s="18">
        <f>Design!$N$72</f>
        <v>2.85</v>
      </c>
      <c r="EK128" s="18">
        <f t="shared" si="215"/>
        <v>142</v>
      </c>
      <c r="EL128" s="18">
        <v>0</v>
      </c>
      <c r="EM128" s="18">
        <f t="shared" si="216"/>
        <v>12141</v>
      </c>
      <c r="EN128" s="19" t="str">
        <f t="shared" si="155"/>
        <v>N/A</v>
      </c>
      <c r="EO128" s="19">
        <f t="shared" si="217"/>
        <v>132</v>
      </c>
    </row>
    <row r="129" spans="1:145" x14ac:dyDescent="0.25">
      <c r="A129" s="68">
        <f t="shared" si="157"/>
        <v>133</v>
      </c>
      <c r="B129" s="18">
        <f>'Ohio Intensities'!C129</f>
        <v>0.6796853546908701</v>
      </c>
      <c r="C129" s="18">
        <f>Design!$I$24*B129*Design!$I$23</f>
        <v>1.1690588100682973</v>
      </c>
      <c r="D129" s="18">
        <v>0</v>
      </c>
      <c r="E129" s="18">
        <v>0</v>
      </c>
      <c r="F129" s="18">
        <f>Design!$I$22</f>
        <v>10</v>
      </c>
      <c r="G129" s="18">
        <f t="shared" si="158"/>
        <v>1.1690588100682973</v>
      </c>
      <c r="H129" s="18">
        <f t="shared" si="159"/>
        <v>133</v>
      </c>
      <c r="I129" s="18">
        <f t="shared" si="160"/>
        <v>1.1690588100682973</v>
      </c>
      <c r="J129" s="18">
        <f t="shared" si="161"/>
        <v>143</v>
      </c>
      <c r="K129" s="18">
        <v>0</v>
      </c>
      <c r="L129" s="18" t="str">
        <f t="shared" si="83"/>
        <v>N/A</v>
      </c>
      <c r="M129" s="18">
        <f t="shared" si="162"/>
        <v>-0.11690588100682972</v>
      </c>
      <c r="N129" s="18">
        <f t="shared" si="163"/>
        <v>16.717540983976651</v>
      </c>
      <c r="O129" s="18">
        <f>(Design!$N$67-N129)/M129</f>
        <v>125.46452631514545</v>
      </c>
      <c r="P129" s="18">
        <v>0</v>
      </c>
      <c r="Q129" s="18">
        <v>0</v>
      </c>
      <c r="R129" s="18">
        <f t="shared" si="164"/>
        <v>125.46452631514545</v>
      </c>
      <c r="S129" s="18">
        <f t="shared" si="87"/>
        <v>133</v>
      </c>
      <c r="T129" s="18">
        <f>Design!$N$67</f>
        <v>2.0499999999999998</v>
      </c>
      <c r="U129" s="18">
        <f t="shared" si="165"/>
        <v>143</v>
      </c>
      <c r="V129" s="18">
        <v>0</v>
      </c>
      <c r="W129" s="18">
        <f t="shared" si="166"/>
        <v>8794.5</v>
      </c>
      <c r="X129" s="19" t="str">
        <f t="shared" si="90"/>
        <v>N/A</v>
      </c>
      <c r="Y129" s="68">
        <f t="shared" si="167"/>
        <v>133</v>
      </c>
      <c r="Z129" s="18">
        <f>'Ohio Intensities'!G129</f>
        <v>0.85604238548267098</v>
      </c>
      <c r="AA129" s="18">
        <f>Design!$I$24*Z129*Design!$I$23</f>
        <v>1.472392903030195</v>
      </c>
      <c r="AB129" s="18">
        <v>0</v>
      </c>
      <c r="AC129" s="18">
        <v>0</v>
      </c>
      <c r="AD129" s="18">
        <f>Design!$I$22</f>
        <v>10</v>
      </c>
      <c r="AE129" s="18">
        <f t="shared" si="168"/>
        <v>1.472392903030195</v>
      </c>
      <c r="AF129" s="18">
        <f t="shared" si="169"/>
        <v>133</v>
      </c>
      <c r="AG129" s="18">
        <f t="shared" si="170"/>
        <v>1.472392903030195</v>
      </c>
      <c r="AH129" s="18">
        <f t="shared" si="171"/>
        <v>143</v>
      </c>
      <c r="AI129" s="18">
        <v>0</v>
      </c>
      <c r="AJ129" s="18" t="str">
        <f t="shared" si="96"/>
        <v>N/A</v>
      </c>
      <c r="AK129" s="18">
        <f t="shared" si="172"/>
        <v>-0.14723929030301949</v>
      </c>
      <c r="AL129" s="18">
        <f t="shared" si="173"/>
        <v>21.055218513331788</v>
      </c>
      <c r="AM129" s="18">
        <f>(Design!$N$68-AL129)/AK129</f>
        <v>126.02083638915278</v>
      </c>
      <c r="AN129" s="18">
        <v>0</v>
      </c>
      <c r="AO129" s="18">
        <v>0</v>
      </c>
      <c r="AP129" s="18">
        <f t="shared" si="174"/>
        <v>126.02083638915278</v>
      </c>
      <c r="AQ129" s="18">
        <f t="shared" si="100"/>
        <v>133</v>
      </c>
      <c r="AR129" s="18">
        <f>Design!$N$68</f>
        <v>2.5</v>
      </c>
      <c r="AS129" s="18">
        <f t="shared" si="175"/>
        <v>143</v>
      </c>
      <c r="AT129" s="18">
        <v>0</v>
      </c>
      <c r="AU129" s="18">
        <f t="shared" si="176"/>
        <v>10725</v>
      </c>
      <c r="AV129" s="19" t="str">
        <f t="shared" si="103"/>
        <v>N/A</v>
      </c>
      <c r="AW129" s="68">
        <f t="shared" si="177"/>
        <v>133</v>
      </c>
      <c r="AX129" s="18">
        <f>'Ohio Intensities'!K129</f>
        <v>0.9972665037862285</v>
      </c>
      <c r="AY129" s="18">
        <f>Design!$I$24*AX129*Design!$I$23</f>
        <v>1.7152983865123141</v>
      </c>
      <c r="AZ129" s="18">
        <v>0</v>
      </c>
      <c r="BA129" s="18">
        <v>0</v>
      </c>
      <c r="BB129" s="18">
        <f>Design!$I$22</f>
        <v>10</v>
      </c>
      <c r="BC129" s="18">
        <f t="shared" si="178"/>
        <v>1.7152983865123141</v>
      </c>
      <c r="BD129" s="18">
        <f t="shared" si="179"/>
        <v>133</v>
      </c>
      <c r="BE129" s="18">
        <f t="shared" si="180"/>
        <v>1.7152983865123141</v>
      </c>
      <c r="BF129" s="18">
        <f t="shared" si="181"/>
        <v>143</v>
      </c>
      <c r="BG129" s="18">
        <v>0</v>
      </c>
      <c r="BH129" s="18" t="str">
        <f t="shared" si="109"/>
        <v>N/A</v>
      </c>
      <c r="BI129" s="18">
        <f t="shared" si="182"/>
        <v>-0.17152983865123142</v>
      </c>
      <c r="BJ129" s="18">
        <f t="shared" si="183"/>
        <v>24.528766927126092</v>
      </c>
      <c r="BK129" s="18">
        <f>(Design!$N$69-BJ129)/BI129</f>
        <v>126.38481501288615</v>
      </c>
      <c r="BL129" s="18">
        <v>0</v>
      </c>
      <c r="BM129" s="18">
        <v>0</v>
      </c>
      <c r="BN129" s="18">
        <f t="shared" si="184"/>
        <v>126.38481501288615</v>
      </c>
      <c r="BO129" s="18">
        <f t="shared" si="113"/>
        <v>133</v>
      </c>
      <c r="BP129" s="18">
        <f>Design!$N$69</f>
        <v>2.85</v>
      </c>
      <c r="BQ129" s="18">
        <f t="shared" si="185"/>
        <v>143</v>
      </c>
      <c r="BR129" s="18">
        <v>0</v>
      </c>
      <c r="BS129" s="18">
        <f t="shared" si="186"/>
        <v>12226.5</v>
      </c>
      <c r="BT129" s="19" t="str">
        <f t="shared" si="116"/>
        <v>N/A</v>
      </c>
      <c r="BU129" s="68">
        <f t="shared" si="187"/>
        <v>133</v>
      </c>
      <c r="BV129" s="18">
        <f>'Ohio Intensities'!O129</f>
        <v>1.2008382277647442</v>
      </c>
      <c r="BW129" s="18">
        <f>Design!$I$24*BV129*Design!$I$23</f>
        <v>2.0654417517553614</v>
      </c>
      <c r="BX129" s="18">
        <v>0</v>
      </c>
      <c r="BY129" s="18">
        <v>0</v>
      </c>
      <c r="BZ129" s="18">
        <f>Design!$I$22</f>
        <v>10</v>
      </c>
      <c r="CA129" s="18">
        <f t="shared" si="188"/>
        <v>2.0654417517553614</v>
      </c>
      <c r="CB129" s="18">
        <f t="shared" si="189"/>
        <v>133</v>
      </c>
      <c r="CC129" s="18">
        <f t="shared" si="190"/>
        <v>2.0654417517553614</v>
      </c>
      <c r="CD129" s="18">
        <f t="shared" si="191"/>
        <v>143</v>
      </c>
      <c r="CE129" s="18">
        <v>0</v>
      </c>
      <c r="CF129" s="18" t="str">
        <f t="shared" si="122"/>
        <v>N/A</v>
      </c>
      <c r="CG129" s="18">
        <f t="shared" si="192"/>
        <v>-0.20654417517553614</v>
      </c>
      <c r="CH129" s="18">
        <f t="shared" si="193"/>
        <v>29.535817050101667</v>
      </c>
      <c r="CI129" s="18">
        <f>(Design!$N$70-CH129)/CG129</f>
        <v>129.20149903729859</v>
      </c>
      <c r="CJ129" s="18">
        <v>0</v>
      </c>
      <c r="CK129" s="18">
        <v>0</v>
      </c>
      <c r="CL129" s="18">
        <f t="shared" si="194"/>
        <v>129.20149903729859</v>
      </c>
      <c r="CM129" s="18">
        <f t="shared" si="126"/>
        <v>133</v>
      </c>
      <c r="CN129" s="18">
        <f>Design!$N$70</f>
        <v>2.85</v>
      </c>
      <c r="CO129" s="18">
        <f t="shared" si="195"/>
        <v>143</v>
      </c>
      <c r="CP129" s="18">
        <v>0</v>
      </c>
      <c r="CQ129" s="18">
        <f t="shared" si="196"/>
        <v>12226.5</v>
      </c>
      <c r="CR129" s="19" t="str">
        <f t="shared" si="129"/>
        <v>N/A</v>
      </c>
      <c r="CS129" s="68">
        <f t="shared" si="197"/>
        <v>133</v>
      </c>
      <c r="CT129" s="18">
        <f>'Ohio Intensities'!S129</f>
        <v>1.3605841239469714</v>
      </c>
      <c r="CU129" s="18">
        <f>Design!$I$24*CT129*Design!$I$23</f>
        <v>2.3402046931887921</v>
      </c>
      <c r="CV129" s="18">
        <v>0</v>
      </c>
      <c r="CW129" s="18">
        <v>0</v>
      </c>
      <c r="CX129" s="18">
        <f>Design!$I$22</f>
        <v>10</v>
      </c>
      <c r="CY129" s="18">
        <f t="shared" si="198"/>
        <v>2.3402046931887921</v>
      </c>
      <c r="CZ129" s="18">
        <f t="shared" si="199"/>
        <v>133</v>
      </c>
      <c r="DA129" s="18">
        <f t="shared" si="200"/>
        <v>2.3402046931887921</v>
      </c>
      <c r="DB129" s="18">
        <f t="shared" si="201"/>
        <v>143</v>
      </c>
      <c r="DC129" s="18">
        <v>0</v>
      </c>
      <c r="DD129" s="18" t="str">
        <f t="shared" si="135"/>
        <v>N/A</v>
      </c>
      <c r="DE129" s="18">
        <f t="shared" si="202"/>
        <v>-0.23402046931887921</v>
      </c>
      <c r="DF129" s="18">
        <f t="shared" si="203"/>
        <v>33.464927112599732</v>
      </c>
      <c r="DG129" s="18">
        <f>(Design!$N$71-DF129)/DE129</f>
        <v>130.82157813675457</v>
      </c>
      <c r="DH129" s="18">
        <v>0</v>
      </c>
      <c r="DI129" s="18">
        <v>0</v>
      </c>
      <c r="DJ129" s="18">
        <f t="shared" si="204"/>
        <v>130.82157813675457</v>
      </c>
      <c r="DK129" s="18">
        <f t="shared" si="139"/>
        <v>133</v>
      </c>
      <c r="DL129" s="18">
        <f>Design!$N$71</f>
        <v>2.85</v>
      </c>
      <c r="DM129" s="18">
        <f t="shared" si="205"/>
        <v>143</v>
      </c>
      <c r="DN129" s="18">
        <v>0</v>
      </c>
      <c r="DO129" s="18">
        <f t="shared" si="206"/>
        <v>12226.500000000002</v>
      </c>
      <c r="DP129" s="19" t="str">
        <f t="shared" si="142"/>
        <v>N/A</v>
      </c>
      <c r="DQ129" s="68">
        <f t="shared" si="207"/>
        <v>133</v>
      </c>
      <c r="DR129" s="18">
        <f>'Ohio Intensities'!W129</f>
        <v>1.529648776249332</v>
      </c>
      <c r="DS129" s="18">
        <f>Design!$I$24*DR129*Design!$I$23</f>
        <v>2.6309958951488528</v>
      </c>
      <c r="DT129" s="18">
        <v>0</v>
      </c>
      <c r="DU129" s="18">
        <v>0</v>
      </c>
      <c r="DV129" s="18">
        <f>Design!$I$22</f>
        <v>10</v>
      </c>
      <c r="DW129" s="18">
        <f t="shared" si="208"/>
        <v>2.6309958951488528</v>
      </c>
      <c r="DX129" s="18">
        <f t="shared" si="209"/>
        <v>133</v>
      </c>
      <c r="DY129" s="18">
        <f t="shared" si="210"/>
        <v>2.6309958951488528</v>
      </c>
      <c r="DZ129" s="18">
        <f t="shared" si="211"/>
        <v>143</v>
      </c>
      <c r="EA129" s="18">
        <v>0</v>
      </c>
      <c r="EB129" s="18" t="str">
        <f t="shared" si="148"/>
        <v>N/A</v>
      </c>
      <c r="EC129" s="18">
        <f t="shared" si="212"/>
        <v>-0.26309958951488527</v>
      </c>
      <c r="ED129" s="18">
        <f t="shared" si="213"/>
        <v>37.623241300628592</v>
      </c>
      <c r="EE129" s="18">
        <f>(Design!$N$72-ED129)/EC129</f>
        <v>132.16759997514646</v>
      </c>
      <c r="EF129" s="18">
        <v>0</v>
      </c>
      <c r="EG129" s="18">
        <v>0</v>
      </c>
      <c r="EH129" s="18">
        <f t="shared" si="214"/>
        <v>132.16759997514646</v>
      </c>
      <c r="EI129" s="18">
        <f t="shared" si="152"/>
        <v>133</v>
      </c>
      <c r="EJ129" s="18">
        <f>Design!$N$72</f>
        <v>2.85</v>
      </c>
      <c r="EK129" s="18">
        <f t="shared" si="215"/>
        <v>143</v>
      </c>
      <c r="EL129" s="18">
        <v>0</v>
      </c>
      <c r="EM129" s="18">
        <f t="shared" si="216"/>
        <v>12226.5</v>
      </c>
      <c r="EN129" s="19" t="str">
        <f t="shared" si="155"/>
        <v>N/A</v>
      </c>
      <c r="EO129" s="19">
        <f t="shared" si="217"/>
        <v>133</v>
      </c>
    </row>
    <row r="130" spans="1:145" x14ac:dyDescent="0.25">
      <c r="A130" s="68">
        <f t="shared" si="157"/>
        <v>134</v>
      </c>
      <c r="B130" s="18">
        <f>'Ohio Intensities'!C130</f>
        <v>0.67560047126347123</v>
      </c>
      <c r="C130" s="18">
        <f>Design!$I$24*B130*Design!$I$23</f>
        <v>1.1620328105731712</v>
      </c>
      <c r="D130" s="18">
        <v>0</v>
      </c>
      <c r="E130" s="18">
        <v>0</v>
      </c>
      <c r="F130" s="18">
        <f>Design!$I$22</f>
        <v>10</v>
      </c>
      <c r="G130" s="18">
        <f t="shared" si="158"/>
        <v>1.1620328105731712</v>
      </c>
      <c r="H130" s="18">
        <f t="shared" si="159"/>
        <v>134</v>
      </c>
      <c r="I130" s="18">
        <f t="shared" si="160"/>
        <v>1.1620328105731712</v>
      </c>
      <c r="J130" s="18">
        <f t="shared" si="161"/>
        <v>144</v>
      </c>
      <c r="K130" s="18">
        <v>0</v>
      </c>
      <c r="L130" s="18" t="str">
        <f t="shared" si="83"/>
        <v>N/A</v>
      </c>
      <c r="M130" s="18">
        <f t="shared" si="162"/>
        <v>-0.11620328105731711</v>
      </c>
      <c r="N130" s="18">
        <f t="shared" si="163"/>
        <v>16.733272472253667</v>
      </c>
      <c r="O130" s="18">
        <f>(Design!$N$67-N130)/M130</f>
        <v>126.35850157287005</v>
      </c>
      <c r="P130" s="18">
        <v>0</v>
      </c>
      <c r="Q130" s="18">
        <v>0</v>
      </c>
      <c r="R130" s="18">
        <f t="shared" si="164"/>
        <v>126.35850157287005</v>
      </c>
      <c r="S130" s="18">
        <f t="shared" si="87"/>
        <v>134</v>
      </c>
      <c r="T130" s="18">
        <f>Design!$N$67</f>
        <v>2.0499999999999998</v>
      </c>
      <c r="U130" s="18">
        <f t="shared" si="165"/>
        <v>144</v>
      </c>
      <c r="V130" s="18">
        <v>0</v>
      </c>
      <c r="W130" s="18">
        <f t="shared" si="166"/>
        <v>8855.9999999999982</v>
      </c>
      <c r="X130" s="19" t="str">
        <f t="shared" si="90"/>
        <v>N/A</v>
      </c>
      <c r="Y130" s="68">
        <f t="shared" si="167"/>
        <v>134</v>
      </c>
      <c r="Z130" s="18">
        <f>'Ohio Intensities'!G130</f>
        <v>0.85095694458641113</v>
      </c>
      <c r="AA130" s="18">
        <f>Design!$I$24*Z130*Design!$I$23</f>
        <v>1.4636459446886281</v>
      </c>
      <c r="AB130" s="18">
        <v>0</v>
      </c>
      <c r="AC130" s="18">
        <v>0</v>
      </c>
      <c r="AD130" s="18">
        <f>Design!$I$22</f>
        <v>10</v>
      </c>
      <c r="AE130" s="18">
        <f t="shared" si="168"/>
        <v>1.4636459446886281</v>
      </c>
      <c r="AF130" s="18">
        <f t="shared" si="169"/>
        <v>134</v>
      </c>
      <c r="AG130" s="18">
        <f t="shared" si="170"/>
        <v>1.4636459446886281</v>
      </c>
      <c r="AH130" s="18">
        <f t="shared" si="171"/>
        <v>144</v>
      </c>
      <c r="AI130" s="18">
        <v>0</v>
      </c>
      <c r="AJ130" s="18" t="str">
        <f t="shared" si="96"/>
        <v>N/A</v>
      </c>
      <c r="AK130" s="18">
        <f t="shared" si="172"/>
        <v>-0.1463645944688628</v>
      </c>
      <c r="AL130" s="18">
        <f t="shared" si="173"/>
        <v>21.076501603516245</v>
      </c>
      <c r="AM130" s="18">
        <f>(Design!$N$68-AL130)/AK130</f>
        <v>126.9193664692465</v>
      </c>
      <c r="AN130" s="18">
        <v>0</v>
      </c>
      <c r="AO130" s="18">
        <v>0</v>
      </c>
      <c r="AP130" s="18">
        <f t="shared" si="174"/>
        <v>126.9193664692465</v>
      </c>
      <c r="AQ130" s="18">
        <f t="shared" si="100"/>
        <v>134</v>
      </c>
      <c r="AR130" s="18">
        <f>Design!$N$68</f>
        <v>2.5</v>
      </c>
      <c r="AS130" s="18">
        <f t="shared" si="175"/>
        <v>144</v>
      </c>
      <c r="AT130" s="18">
        <v>0</v>
      </c>
      <c r="AU130" s="18">
        <f t="shared" si="176"/>
        <v>10800</v>
      </c>
      <c r="AV130" s="19" t="str">
        <f t="shared" si="103"/>
        <v>N/A</v>
      </c>
      <c r="AW130" s="68">
        <f t="shared" si="177"/>
        <v>134</v>
      </c>
      <c r="AX130" s="18">
        <f>'Ohio Intensities'!K130</f>
        <v>0.99136892954845546</v>
      </c>
      <c r="AY130" s="18">
        <f>Design!$I$24*AX130*Design!$I$23</f>
        <v>1.7051545588233445</v>
      </c>
      <c r="AZ130" s="18">
        <v>0</v>
      </c>
      <c r="BA130" s="18">
        <v>0</v>
      </c>
      <c r="BB130" s="18">
        <f>Design!$I$22</f>
        <v>10</v>
      </c>
      <c r="BC130" s="18">
        <f t="shared" si="178"/>
        <v>1.7051545588233445</v>
      </c>
      <c r="BD130" s="18">
        <f t="shared" si="179"/>
        <v>134</v>
      </c>
      <c r="BE130" s="18">
        <f t="shared" si="180"/>
        <v>1.7051545588233445</v>
      </c>
      <c r="BF130" s="18">
        <f t="shared" si="181"/>
        <v>144</v>
      </c>
      <c r="BG130" s="18">
        <v>0</v>
      </c>
      <c r="BH130" s="18" t="str">
        <f t="shared" si="109"/>
        <v>N/A</v>
      </c>
      <c r="BI130" s="18">
        <f t="shared" si="182"/>
        <v>-0.17051545588233447</v>
      </c>
      <c r="BJ130" s="18">
        <f t="shared" si="183"/>
        <v>24.554225647056164</v>
      </c>
      <c r="BK130" s="18">
        <f>(Design!$N$69-BJ130)/BI130</f>
        <v>127.28597261020921</v>
      </c>
      <c r="BL130" s="18">
        <v>0</v>
      </c>
      <c r="BM130" s="18">
        <v>0</v>
      </c>
      <c r="BN130" s="18">
        <f t="shared" si="184"/>
        <v>127.28597261020921</v>
      </c>
      <c r="BO130" s="18">
        <f t="shared" si="113"/>
        <v>134</v>
      </c>
      <c r="BP130" s="18">
        <f>Design!$N$69</f>
        <v>2.85</v>
      </c>
      <c r="BQ130" s="18">
        <f t="shared" si="185"/>
        <v>144</v>
      </c>
      <c r="BR130" s="18">
        <v>0</v>
      </c>
      <c r="BS130" s="18">
        <f t="shared" si="186"/>
        <v>12312</v>
      </c>
      <c r="BT130" s="19" t="str">
        <f t="shared" si="116"/>
        <v>N/A</v>
      </c>
      <c r="BU130" s="68">
        <f t="shared" si="187"/>
        <v>134</v>
      </c>
      <c r="BV130" s="18">
        <f>'Ohio Intensities'!O130</f>
        <v>1.19398294103837</v>
      </c>
      <c r="BW130" s="18">
        <f>Design!$I$24*BV130*Design!$I$23</f>
        <v>2.0536506585859975</v>
      </c>
      <c r="BX130" s="18">
        <v>0</v>
      </c>
      <c r="BY130" s="18">
        <v>0</v>
      </c>
      <c r="BZ130" s="18">
        <f>Design!$I$22</f>
        <v>10</v>
      </c>
      <c r="CA130" s="18">
        <f t="shared" si="188"/>
        <v>2.0536506585859975</v>
      </c>
      <c r="CB130" s="18">
        <f t="shared" si="189"/>
        <v>134</v>
      </c>
      <c r="CC130" s="18">
        <f t="shared" si="190"/>
        <v>2.0536506585859975</v>
      </c>
      <c r="CD130" s="18">
        <f t="shared" si="191"/>
        <v>144</v>
      </c>
      <c r="CE130" s="18">
        <v>0</v>
      </c>
      <c r="CF130" s="18" t="str">
        <f t="shared" si="122"/>
        <v>N/A</v>
      </c>
      <c r="CG130" s="18">
        <f t="shared" si="192"/>
        <v>-0.20536506585859976</v>
      </c>
      <c r="CH130" s="18">
        <f t="shared" si="193"/>
        <v>29.572569483638365</v>
      </c>
      <c r="CI130" s="18">
        <f>(Design!$N$70-CH130)/CG130</f>
        <v>130.12227455490256</v>
      </c>
      <c r="CJ130" s="18">
        <v>0</v>
      </c>
      <c r="CK130" s="18">
        <v>0</v>
      </c>
      <c r="CL130" s="18">
        <f t="shared" si="194"/>
        <v>130.12227455490256</v>
      </c>
      <c r="CM130" s="18">
        <f t="shared" si="126"/>
        <v>134</v>
      </c>
      <c r="CN130" s="18">
        <f>Design!$N$70</f>
        <v>2.85</v>
      </c>
      <c r="CO130" s="18">
        <f t="shared" si="195"/>
        <v>144</v>
      </c>
      <c r="CP130" s="18">
        <v>0</v>
      </c>
      <c r="CQ130" s="18">
        <f t="shared" si="196"/>
        <v>12312.000000000002</v>
      </c>
      <c r="CR130" s="19" t="str">
        <f t="shared" si="129"/>
        <v>N/A</v>
      </c>
      <c r="CS130" s="68">
        <f t="shared" si="197"/>
        <v>134</v>
      </c>
      <c r="CT130" s="18">
        <f>'Ohio Intensities'!S130</f>
        <v>1.3531992175527738</v>
      </c>
      <c r="CU130" s="18">
        <f>Design!$I$24*CT130*Design!$I$23</f>
        <v>2.3275026541907726</v>
      </c>
      <c r="CV130" s="18">
        <v>0</v>
      </c>
      <c r="CW130" s="18">
        <v>0</v>
      </c>
      <c r="CX130" s="18">
        <f>Design!$I$22</f>
        <v>10</v>
      </c>
      <c r="CY130" s="18">
        <f t="shared" si="198"/>
        <v>2.3275026541907726</v>
      </c>
      <c r="CZ130" s="18">
        <f t="shared" si="199"/>
        <v>134</v>
      </c>
      <c r="DA130" s="18">
        <f t="shared" si="200"/>
        <v>2.3275026541907726</v>
      </c>
      <c r="DB130" s="18">
        <f t="shared" si="201"/>
        <v>144</v>
      </c>
      <c r="DC130" s="18">
        <v>0</v>
      </c>
      <c r="DD130" s="18" t="str">
        <f t="shared" si="135"/>
        <v>N/A</v>
      </c>
      <c r="DE130" s="18">
        <f t="shared" si="202"/>
        <v>-0.23275026541907726</v>
      </c>
      <c r="DF130" s="18">
        <f t="shared" si="203"/>
        <v>33.516038220347127</v>
      </c>
      <c r="DG130" s="18">
        <f>(Design!$N$71-DF130)/DE130</f>
        <v>131.75511600440737</v>
      </c>
      <c r="DH130" s="18">
        <v>0</v>
      </c>
      <c r="DI130" s="18">
        <v>0</v>
      </c>
      <c r="DJ130" s="18">
        <f t="shared" si="204"/>
        <v>131.75511600440737</v>
      </c>
      <c r="DK130" s="18">
        <f t="shared" si="139"/>
        <v>134</v>
      </c>
      <c r="DL130" s="18">
        <f>Design!$N$71</f>
        <v>2.85</v>
      </c>
      <c r="DM130" s="18">
        <f t="shared" si="205"/>
        <v>144</v>
      </c>
      <c r="DN130" s="18">
        <v>0</v>
      </c>
      <c r="DO130" s="18">
        <f t="shared" si="206"/>
        <v>12312.000000000002</v>
      </c>
      <c r="DP130" s="19" t="str">
        <f t="shared" si="142"/>
        <v>N/A</v>
      </c>
      <c r="DQ130" s="68">
        <f t="shared" si="207"/>
        <v>134</v>
      </c>
      <c r="DR130" s="18">
        <f>'Ohio Intensities'!W130</f>
        <v>1.5212704313933325</v>
      </c>
      <c r="DS130" s="18">
        <f>Design!$I$24*DR130*Design!$I$23</f>
        <v>2.6165851419965334</v>
      </c>
      <c r="DT130" s="18">
        <v>0</v>
      </c>
      <c r="DU130" s="18">
        <v>0</v>
      </c>
      <c r="DV130" s="18">
        <f>Design!$I$22</f>
        <v>10</v>
      </c>
      <c r="DW130" s="18">
        <f t="shared" si="208"/>
        <v>2.6165851419965334</v>
      </c>
      <c r="DX130" s="18">
        <f t="shared" si="209"/>
        <v>134</v>
      </c>
      <c r="DY130" s="18">
        <f t="shared" si="210"/>
        <v>2.6165851419965334</v>
      </c>
      <c r="DZ130" s="18">
        <f t="shared" si="211"/>
        <v>144</v>
      </c>
      <c r="EA130" s="18">
        <v>0</v>
      </c>
      <c r="EB130" s="18" t="str">
        <f t="shared" si="148"/>
        <v>N/A</v>
      </c>
      <c r="EC130" s="18">
        <f t="shared" si="212"/>
        <v>-0.26165851419965336</v>
      </c>
      <c r="ED130" s="18">
        <f t="shared" si="213"/>
        <v>37.678826044750082</v>
      </c>
      <c r="EE130" s="18">
        <f>(Design!$N$72-ED130)/EC130</f>
        <v>133.10794090260191</v>
      </c>
      <c r="EF130" s="18">
        <v>0</v>
      </c>
      <c r="EG130" s="18">
        <v>0</v>
      </c>
      <c r="EH130" s="18">
        <f t="shared" si="214"/>
        <v>133.10794090260191</v>
      </c>
      <c r="EI130" s="18">
        <f t="shared" si="152"/>
        <v>134</v>
      </c>
      <c r="EJ130" s="18">
        <f>Design!$N$72</f>
        <v>2.85</v>
      </c>
      <c r="EK130" s="18">
        <f t="shared" si="215"/>
        <v>144</v>
      </c>
      <c r="EL130" s="18">
        <v>0</v>
      </c>
      <c r="EM130" s="18">
        <f t="shared" si="216"/>
        <v>12312.000000000002</v>
      </c>
      <c r="EN130" s="19" t="str">
        <f t="shared" si="155"/>
        <v>N/A</v>
      </c>
      <c r="EO130" s="19">
        <f t="shared" si="217"/>
        <v>134</v>
      </c>
    </row>
    <row r="131" spans="1:145" x14ac:dyDescent="0.25">
      <c r="A131" s="68">
        <f t="shared" si="157"/>
        <v>135</v>
      </c>
      <c r="B131" s="18">
        <f>'Ohio Intensities'!C131</f>
        <v>0.67156834846322688</v>
      </c>
      <c r="C131" s="18">
        <f>Design!$I$24*B131*Design!$I$23</f>
        <v>1.155097559356751</v>
      </c>
      <c r="D131" s="18">
        <v>0</v>
      </c>
      <c r="E131" s="18">
        <v>0</v>
      </c>
      <c r="F131" s="18">
        <f>Design!$I$22</f>
        <v>10</v>
      </c>
      <c r="G131" s="18">
        <f t="shared" si="158"/>
        <v>1.155097559356751</v>
      </c>
      <c r="H131" s="18">
        <f t="shared" si="159"/>
        <v>135</v>
      </c>
      <c r="I131" s="18">
        <f t="shared" si="160"/>
        <v>1.155097559356751</v>
      </c>
      <c r="J131" s="18">
        <f t="shared" si="161"/>
        <v>145</v>
      </c>
      <c r="K131" s="18">
        <v>0</v>
      </c>
      <c r="L131" s="18" t="str">
        <f t="shared" si="83"/>
        <v>N/A</v>
      </c>
      <c r="M131" s="18">
        <f t="shared" si="162"/>
        <v>-0.1155097559356751</v>
      </c>
      <c r="N131" s="18">
        <f t="shared" si="163"/>
        <v>16.748914610672891</v>
      </c>
      <c r="O131" s="18">
        <f>(Design!$N$67-N131)/M131</f>
        <v>127.25258132186168</v>
      </c>
      <c r="P131" s="18">
        <v>0</v>
      </c>
      <c r="Q131" s="18">
        <v>0</v>
      </c>
      <c r="R131" s="18">
        <f t="shared" si="164"/>
        <v>127.25258132186168</v>
      </c>
      <c r="S131" s="18">
        <f t="shared" si="87"/>
        <v>135</v>
      </c>
      <c r="T131" s="18">
        <f>Design!$N$67</f>
        <v>2.0499999999999998</v>
      </c>
      <c r="U131" s="18">
        <f t="shared" si="165"/>
        <v>145</v>
      </c>
      <c r="V131" s="18">
        <v>0</v>
      </c>
      <c r="W131" s="18">
        <f t="shared" si="166"/>
        <v>8917.4999999999982</v>
      </c>
      <c r="X131" s="19" t="str">
        <f t="shared" si="90"/>
        <v>N/A</v>
      </c>
      <c r="Y131" s="68">
        <f t="shared" si="167"/>
        <v>135</v>
      </c>
      <c r="Z131" s="18">
        <f>'Ohio Intensities'!G131</f>
        <v>0.84593647535599403</v>
      </c>
      <c r="AA131" s="18">
        <f>Design!$I$24*Z131*Design!$I$23</f>
        <v>1.4550107376123107</v>
      </c>
      <c r="AB131" s="18">
        <v>0</v>
      </c>
      <c r="AC131" s="18">
        <v>0</v>
      </c>
      <c r="AD131" s="18">
        <f>Design!$I$22</f>
        <v>10</v>
      </c>
      <c r="AE131" s="18">
        <f t="shared" si="168"/>
        <v>1.4550107376123107</v>
      </c>
      <c r="AF131" s="18">
        <f t="shared" si="169"/>
        <v>135</v>
      </c>
      <c r="AG131" s="18">
        <f t="shared" si="170"/>
        <v>1.4550107376123107</v>
      </c>
      <c r="AH131" s="18">
        <f t="shared" si="171"/>
        <v>145</v>
      </c>
      <c r="AI131" s="18">
        <v>0</v>
      </c>
      <c r="AJ131" s="18" t="str">
        <f t="shared" si="96"/>
        <v>N/A</v>
      </c>
      <c r="AK131" s="18">
        <f t="shared" si="172"/>
        <v>-0.14550107376123106</v>
      </c>
      <c r="AL131" s="18">
        <f t="shared" si="173"/>
        <v>21.097655695378506</v>
      </c>
      <c r="AM131" s="18">
        <f>(Design!$N$68-AL131)/AK131</f>
        <v>127.8179962155982</v>
      </c>
      <c r="AN131" s="18">
        <v>0</v>
      </c>
      <c r="AO131" s="18">
        <v>0</v>
      </c>
      <c r="AP131" s="18">
        <f t="shared" si="174"/>
        <v>127.8179962155982</v>
      </c>
      <c r="AQ131" s="18">
        <f t="shared" si="100"/>
        <v>135</v>
      </c>
      <c r="AR131" s="18">
        <f>Design!$N$68</f>
        <v>2.5</v>
      </c>
      <c r="AS131" s="18">
        <f t="shared" si="175"/>
        <v>145</v>
      </c>
      <c r="AT131" s="18">
        <v>0</v>
      </c>
      <c r="AU131" s="18">
        <f t="shared" si="176"/>
        <v>10875</v>
      </c>
      <c r="AV131" s="19" t="str">
        <f t="shared" si="103"/>
        <v>N/A</v>
      </c>
      <c r="AW131" s="68">
        <f t="shared" si="177"/>
        <v>135</v>
      </c>
      <c r="AX131" s="18">
        <f>'Ohio Intensities'!K131</f>
        <v>0.98554613299651728</v>
      </c>
      <c r="AY131" s="18">
        <f>Design!$I$24*AX131*Design!$I$23</f>
        <v>1.6951393487540107</v>
      </c>
      <c r="AZ131" s="18">
        <v>0</v>
      </c>
      <c r="BA131" s="18">
        <v>0</v>
      </c>
      <c r="BB131" s="18">
        <f>Design!$I$22</f>
        <v>10</v>
      </c>
      <c r="BC131" s="18">
        <f t="shared" si="178"/>
        <v>1.6951393487540107</v>
      </c>
      <c r="BD131" s="18">
        <f t="shared" si="179"/>
        <v>135</v>
      </c>
      <c r="BE131" s="18">
        <f t="shared" si="180"/>
        <v>1.6951393487540107</v>
      </c>
      <c r="BF131" s="18">
        <f t="shared" si="181"/>
        <v>145</v>
      </c>
      <c r="BG131" s="18">
        <v>0</v>
      </c>
      <c r="BH131" s="18" t="str">
        <f t="shared" si="109"/>
        <v>N/A</v>
      </c>
      <c r="BI131" s="18">
        <f t="shared" si="182"/>
        <v>-0.16951393487540106</v>
      </c>
      <c r="BJ131" s="18">
        <f t="shared" si="183"/>
        <v>24.579520556933154</v>
      </c>
      <c r="BK131" s="18">
        <f>(Design!$N$69-BJ131)/BI131</f>
        <v>128.18722291418192</v>
      </c>
      <c r="BL131" s="18">
        <v>0</v>
      </c>
      <c r="BM131" s="18">
        <v>0</v>
      </c>
      <c r="BN131" s="18">
        <f t="shared" si="184"/>
        <v>128.18722291418192</v>
      </c>
      <c r="BO131" s="18">
        <f t="shared" si="113"/>
        <v>135</v>
      </c>
      <c r="BP131" s="18">
        <f>Design!$N$69</f>
        <v>2.85</v>
      </c>
      <c r="BQ131" s="18">
        <f t="shared" si="185"/>
        <v>145</v>
      </c>
      <c r="BR131" s="18">
        <v>0</v>
      </c>
      <c r="BS131" s="18">
        <f t="shared" si="186"/>
        <v>12397.5</v>
      </c>
      <c r="BT131" s="19" t="str">
        <f t="shared" si="116"/>
        <v>N/A</v>
      </c>
      <c r="BU131" s="68">
        <f t="shared" si="187"/>
        <v>135</v>
      </c>
      <c r="BV131" s="18">
        <f>'Ohio Intensities'!O131</f>
        <v>1.1872131842808311</v>
      </c>
      <c r="BW131" s="18">
        <f>Design!$I$24*BV131*Design!$I$23</f>
        <v>2.0420066769630307</v>
      </c>
      <c r="BX131" s="18">
        <v>0</v>
      </c>
      <c r="BY131" s="18">
        <v>0</v>
      </c>
      <c r="BZ131" s="18">
        <f>Design!$I$22</f>
        <v>10</v>
      </c>
      <c r="CA131" s="18">
        <f t="shared" si="188"/>
        <v>2.0420066769630307</v>
      </c>
      <c r="CB131" s="18">
        <f t="shared" si="189"/>
        <v>135</v>
      </c>
      <c r="CC131" s="18">
        <f t="shared" si="190"/>
        <v>2.0420066769630307</v>
      </c>
      <c r="CD131" s="18">
        <f t="shared" si="191"/>
        <v>145</v>
      </c>
      <c r="CE131" s="18">
        <v>0</v>
      </c>
      <c r="CF131" s="18" t="str">
        <f t="shared" si="122"/>
        <v>N/A</v>
      </c>
      <c r="CG131" s="18">
        <f t="shared" si="192"/>
        <v>-0.20420066769630307</v>
      </c>
      <c r="CH131" s="18">
        <f t="shared" si="193"/>
        <v>29.609096815963944</v>
      </c>
      <c r="CI131" s="18">
        <f>(Design!$N$70-CH131)/CG131</f>
        <v>131.04314064125072</v>
      </c>
      <c r="CJ131" s="18">
        <v>0</v>
      </c>
      <c r="CK131" s="18">
        <v>0</v>
      </c>
      <c r="CL131" s="18">
        <f t="shared" si="194"/>
        <v>131.04314064125072</v>
      </c>
      <c r="CM131" s="18">
        <f t="shared" si="126"/>
        <v>135</v>
      </c>
      <c r="CN131" s="18">
        <f>Design!$N$70</f>
        <v>2.85</v>
      </c>
      <c r="CO131" s="18">
        <f t="shared" si="195"/>
        <v>145</v>
      </c>
      <c r="CP131" s="18">
        <v>0</v>
      </c>
      <c r="CQ131" s="18">
        <f t="shared" si="196"/>
        <v>12397.5</v>
      </c>
      <c r="CR131" s="19" t="str">
        <f t="shared" si="129"/>
        <v>N/A</v>
      </c>
      <c r="CS131" s="68">
        <f t="shared" si="197"/>
        <v>135</v>
      </c>
      <c r="CT131" s="18">
        <f>'Ohio Intensities'!S131</f>
        <v>1.3459050869532829</v>
      </c>
      <c r="CU131" s="18">
        <f>Design!$I$24*CT131*Design!$I$23</f>
        <v>2.3149567495596481</v>
      </c>
      <c r="CV131" s="18">
        <v>0</v>
      </c>
      <c r="CW131" s="18">
        <v>0</v>
      </c>
      <c r="CX131" s="18">
        <f>Design!$I$22</f>
        <v>10</v>
      </c>
      <c r="CY131" s="18">
        <f t="shared" si="198"/>
        <v>2.3149567495596481</v>
      </c>
      <c r="CZ131" s="18">
        <f t="shared" si="199"/>
        <v>135</v>
      </c>
      <c r="DA131" s="18">
        <f t="shared" si="200"/>
        <v>2.3149567495596481</v>
      </c>
      <c r="DB131" s="18">
        <f t="shared" si="201"/>
        <v>145</v>
      </c>
      <c r="DC131" s="18">
        <v>0</v>
      </c>
      <c r="DD131" s="18" t="str">
        <f t="shared" si="135"/>
        <v>N/A</v>
      </c>
      <c r="DE131" s="18">
        <f t="shared" si="202"/>
        <v>-0.23149567495596482</v>
      </c>
      <c r="DF131" s="18">
        <f t="shared" si="203"/>
        <v>33.566872868614901</v>
      </c>
      <c r="DG131" s="18">
        <f>(Design!$N$71-DF131)/DE131</f>
        <v>132.68875487396417</v>
      </c>
      <c r="DH131" s="18">
        <v>0</v>
      </c>
      <c r="DI131" s="18">
        <v>0</v>
      </c>
      <c r="DJ131" s="18">
        <f t="shared" si="204"/>
        <v>132.68875487396417</v>
      </c>
      <c r="DK131" s="18">
        <f t="shared" si="139"/>
        <v>135</v>
      </c>
      <c r="DL131" s="18">
        <f>Design!$N$71</f>
        <v>2.85</v>
      </c>
      <c r="DM131" s="18">
        <f t="shared" si="205"/>
        <v>145</v>
      </c>
      <c r="DN131" s="18">
        <v>0</v>
      </c>
      <c r="DO131" s="18">
        <f t="shared" si="206"/>
        <v>12397.5</v>
      </c>
      <c r="DP131" s="19" t="str">
        <f t="shared" si="142"/>
        <v>N/A</v>
      </c>
      <c r="DQ131" s="68">
        <f t="shared" si="207"/>
        <v>135</v>
      </c>
      <c r="DR131" s="18">
        <f>'Ohio Intensities'!W131</f>
        <v>1.512994219617827</v>
      </c>
      <c r="DS131" s="18">
        <f>Design!$I$24*DR131*Design!$I$23</f>
        <v>2.6023500577426639</v>
      </c>
      <c r="DT131" s="18">
        <v>0</v>
      </c>
      <c r="DU131" s="18">
        <v>0</v>
      </c>
      <c r="DV131" s="18">
        <f>Design!$I$22</f>
        <v>10</v>
      </c>
      <c r="DW131" s="18">
        <f t="shared" si="208"/>
        <v>2.6023500577426639</v>
      </c>
      <c r="DX131" s="18">
        <f t="shared" si="209"/>
        <v>135</v>
      </c>
      <c r="DY131" s="18">
        <f t="shared" si="210"/>
        <v>2.6023500577426639</v>
      </c>
      <c r="DZ131" s="18">
        <f t="shared" si="211"/>
        <v>145</v>
      </c>
      <c r="EA131" s="18">
        <v>0</v>
      </c>
      <c r="EB131" s="18" t="str">
        <f t="shared" si="148"/>
        <v>N/A</v>
      </c>
      <c r="EC131" s="18">
        <f t="shared" si="212"/>
        <v>-0.26023500577426639</v>
      </c>
      <c r="ED131" s="18">
        <f t="shared" si="213"/>
        <v>37.734075837268627</v>
      </c>
      <c r="EE131" s="18">
        <f>(Design!$N$72-ED131)/EC131</f>
        <v>134.04836037903311</v>
      </c>
      <c r="EF131" s="18">
        <v>0</v>
      </c>
      <c r="EG131" s="18">
        <v>0</v>
      </c>
      <c r="EH131" s="18">
        <f t="shared" si="214"/>
        <v>134.04836037903311</v>
      </c>
      <c r="EI131" s="18">
        <f t="shared" si="152"/>
        <v>135</v>
      </c>
      <c r="EJ131" s="18">
        <f>Design!$N$72</f>
        <v>2.85</v>
      </c>
      <c r="EK131" s="18">
        <f t="shared" si="215"/>
        <v>145</v>
      </c>
      <c r="EL131" s="18">
        <v>0</v>
      </c>
      <c r="EM131" s="18">
        <f t="shared" si="216"/>
        <v>12397.5</v>
      </c>
      <c r="EN131" s="19" t="str">
        <f t="shared" si="155"/>
        <v>N/A</v>
      </c>
      <c r="EO131" s="19">
        <f t="shared" si="217"/>
        <v>135</v>
      </c>
    </row>
    <row r="132" spans="1:145" x14ac:dyDescent="0.25">
      <c r="A132" s="68">
        <f t="shared" si="157"/>
        <v>136</v>
      </c>
      <c r="B132" s="18">
        <f>'Ohio Intensities'!C132</f>
        <v>0.66758794548780398</v>
      </c>
      <c r="C132" s="18">
        <f>Design!$I$24*B132*Design!$I$23</f>
        <v>1.1482512662390236</v>
      </c>
      <c r="D132" s="18">
        <v>0</v>
      </c>
      <c r="E132" s="18">
        <v>0</v>
      </c>
      <c r="F132" s="18">
        <f>Design!$I$22</f>
        <v>10</v>
      </c>
      <c r="G132" s="18">
        <f t="shared" si="158"/>
        <v>1.1482512662390236</v>
      </c>
      <c r="H132" s="18">
        <f t="shared" si="159"/>
        <v>136</v>
      </c>
      <c r="I132" s="18">
        <f t="shared" si="160"/>
        <v>1.1482512662390236</v>
      </c>
      <c r="J132" s="18">
        <f t="shared" si="161"/>
        <v>146</v>
      </c>
      <c r="K132" s="18">
        <v>0</v>
      </c>
      <c r="L132" s="18" t="str">
        <f t="shared" si="83"/>
        <v>N/A</v>
      </c>
      <c r="M132" s="18">
        <f t="shared" si="162"/>
        <v>-0.11482512662390236</v>
      </c>
      <c r="N132" s="18">
        <f t="shared" si="163"/>
        <v>16.764468487089744</v>
      </c>
      <c r="O132" s="18">
        <f>(Design!$N$67-N132)/M132</f>
        <v>128.14676473456404</v>
      </c>
      <c r="P132" s="18">
        <v>0</v>
      </c>
      <c r="Q132" s="18">
        <v>0</v>
      </c>
      <c r="R132" s="18">
        <f t="shared" si="164"/>
        <v>128.14676473456404</v>
      </c>
      <c r="S132" s="18">
        <f t="shared" si="87"/>
        <v>136</v>
      </c>
      <c r="T132" s="18">
        <f>Design!$N$67</f>
        <v>2.0499999999999998</v>
      </c>
      <c r="U132" s="18">
        <f t="shared" si="165"/>
        <v>146</v>
      </c>
      <c r="V132" s="18">
        <v>0</v>
      </c>
      <c r="W132" s="18">
        <f t="shared" si="166"/>
        <v>8978.9999999999982</v>
      </c>
      <c r="X132" s="19" t="str">
        <f t="shared" si="90"/>
        <v>N/A</v>
      </c>
      <c r="Y132" s="68">
        <f t="shared" si="167"/>
        <v>136</v>
      </c>
      <c r="Z132" s="18">
        <f>'Ohio Intensities'!G132</f>
        <v>0.84097970967226165</v>
      </c>
      <c r="AA132" s="18">
        <f>Design!$I$24*Z132*Design!$I$23</f>
        <v>1.4464851006362909</v>
      </c>
      <c r="AB132" s="18">
        <v>0</v>
      </c>
      <c r="AC132" s="18">
        <v>0</v>
      </c>
      <c r="AD132" s="18">
        <f>Design!$I$22</f>
        <v>10</v>
      </c>
      <c r="AE132" s="18">
        <f t="shared" si="168"/>
        <v>1.4464851006362909</v>
      </c>
      <c r="AF132" s="18">
        <f t="shared" si="169"/>
        <v>136</v>
      </c>
      <c r="AG132" s="18">
        <f t="shared" si="170"/>
        <v>1.4464851006362909</v>
      </c>
      <c r="AH132" s="18">
        <f t="shared" si="171"/>
        <v>146</v>
      </c>
      <c r="AI132" s="18">
        <v>0</v>
      </c>
      <c r="AJ132" s="18" t="str">
        <f t="shared" si="96"/>
        <v>N/A</v>
      </c>
      <c r="AK132" s="18">
        <f t="shared" si="172"/>
        <v>-0.14464851006362908</v>
      </c>
      <c r="AL132" s="18">
        <f t="shared" si="173"/>
        <v>21.118682469289848</v>
      </c>
      <c r="AM132" s="18">
        <f>(Design!$N$68-AL132)/AK132</f>
        <v>128.71672484631691</v>
      </c>
      <c r="AN132" s="18">
        <v>0</v>
      </c>
      <c r="AO132" s="18">
        <v>0</v>
      </c>
      <c r="AP132" s="18">
        <f t="shared" si="174"/>
        <v>128.71672484631691</v>
      </c>
      <c r="AQ132" s="18">
        <f t="shared" si="100"/>
        <v>136</v>
      </c>
      <c r="AR132" s="18">
        <f>Design!$N$68</f>
        <v>2.5</v>
      </c>
      <c r="AS132" s="18">
        <f t="shared" si="175"/>
        <v>146</v>
      </c>
      <c r="AT132" s="18">
        <v>0</v>
      </c>
      <c r="AU132" s="18">
        <f t="shared" si="176"/>
        <v>10950</v>
      </c>
      <c r="AV132" s="19" t="str">
        <f t="shared" si="103"/>
        <v>N/A</v>
      </c>
      <c r="AW132" s="68">
        <f t="shared" si="177"/>
        <v>136</v>
      </c>
      <c r="AX132" s="18">
        <f>'Ohio Intensities'!K132</f>
        <v>0.97979666691362499</v>
      </c>
      <c r="AY132" s="18">
        <f>Design!$I$24*AX132*Design!$I$23</f>
        <v>1.685250267091436</v>
      </c>
      <c r="AZ132" s="18">
        <v>0</v>
      </c>
      <c r="BA132" s="18">
        <v>0</v>
      </c>
      <c r="BB132" s="18">
        <f>Design!$I$22</f>
        <v>10</v>
      </c>
      <c r="BC132" s="18">
        <f t="shared" si="178"/>
        <v>1.685250267091436</v>
      </c>
      <c r="BD132" s="18">
        <f t="shared" si="179"/>
        <v>136</v>
      </c>
      <c r="BE132" s="18">
        <f t="shared" si="180"/>
        <v>1.685250267091436</v>
      </c>
      <c r="BF132" s="18">
        <f t="shared" si="181"/>
        <v>146</v>
      </c>
      <c r="BG132" s="18">
        <v>0</v>
      </c>
      <c r="BH132" s="18" t="str">
        <f t="shared" si="109"/>
        <v>N/A</v>
      </c>
      <c r="BI132" s="18">
        <f t="shared" si="182"/>
        <v>-0.1685250267091436</v>
      </c>
      <c r="BJ132" s="18">
        <f t="shared" si="183"/>
        <v>24.604653899534966</v>
      </c>
      <c r="BK132" s="18">
        <f>(Design!$N$69-BJ132)/BI132</f>
        <v>129.08856520806967</v>
      </c>
      <c r="BL132" s="18">
        <v>0</v>
      </c>
      <c r="BM132" s="18">
        <v>0</v>
      </c>
      <c r="BN132" s="18">
        <f t="shared" si="184"/>
        <v>129.08856520806967</v>
      </c>
      <c r="BO132" s="18">
        <f t="shared" si="113"/>
        <v>136</v>
      </c>
      <c r="BP132" s="18">
        <f>Design!$N$69</f>
        <v>2.85</v>
      </c>
      <c r="BQ132" s="18">
        <f t="shared" si="185"/>
        <v>146</v>
      </c>
      <c r="BR132" s="18">
        <v>0</v>
      </c>
      <c r="BS132" s="18">
        <f t="shared" si="186"/>
        <v>12483</v>
      </c>
      <c r="BT132" s="19" t="str">
        <f t="shared" si="116"/>
        <v>N/A</v>
      </c>
      <c r="BU132" s="68">
        <f t="shared" si="187"/>
        <v>136</v>
      </c>
      <c r="BV132" s="18">
        <f>'Ohio Intensities'!O132</f>
        <v>1.180527319358462</v>
      </c>
      <c r="BW132" s="18">
        <f>Design!$I$24*BV132*Design!$I$23</f>
        <v>2.0305069892965557</v>
      </c>
      <c r="BX132" s="18">
        <v>0</v>
      </c>
      <c r="BY132" s="18">
        <v>0</v>
      </c>
      <c r="BZ132" s="18">
        <f>Design!$I$22</f>
        <v>10</v>
      </c>
      <c r="CA132" s="18">
        <f t="shared" si="188"/>
        <v>2.0305069892965557</v>
      </c>
      <c r="CB132" s="18">
        <f t="shared" si="189"/>
        <v>136</v>
      </c>
      <c r="CC132" s="18">
        <f t="shared" si="190"/>
        <v>2.0305069892965557</v>
      </c>
      <c r="CD132" s="18">
        <f t="shared" si="191"/>
        <v>146</v>
      </c>
      <c r="CE132" s="18">
        <v>0</v>
      </c>
      <c r="CF132" s="18" t="str">
        <f t="shared" si="122"/>
        <v>N/A</v>
      </c>
      <c r="CG132" s="18">
        <f t="shared" si="192"/>
        <v>-0.20305069892965558</v>
      </c>
      <c r="CH132" s="18">
        <f t="shared" si="193"/>
        <v>29.645402043729714</v>
      </c>
      <c r="CI132" s="18">
        <f>(Design!$N$70-CH132)/CG132</f>
        <v>131.96409657773526</v>
      </c>
      <c r="CJ132" s="18">
        <v>0</v>
      </c>
      <c r="CK132" s="18">
        <v>0</v>
      </c>
      <c r="CL132" s="18">
        <f t="shared" si="194"/>
        <v>131.96409657773526</v>
      </c>
      <c r="CM132" s="18">
        <f t="shared" si="126"/>
        <v>136</v>
      </c>
      <c r="CN132" s="18">
        <f>Design!$N$70</f>
        <v>2.85</v>
      </c>
      <c r="CO132" s="18">
        <f t="shared" si="195"/>
        <v>146</v>
      </c>
      <c r="CP132" s="18">
        <v>0</v>
      </c>
      <c r="CQ132" s="18">
        <f t="shared" si="196"/>
        <v>12483</v>
      </c>
      <c r="CR132" s="19" t="str">
        <f t="shared" si="129"/>
        <v>N/A</v>
      </c>
      <c r="CS132" s="68">
        <f t="shared" si="197"/>
        <v>136</v>
      </c>
      <c r="CT132" s="18">
        <f>'Ohio Intensities'!S132</f>
        <v>1.3387000017526762</v>
      </c>
      <c r="CU132" s="18">
        <f>Design!$I$24*CT132*Design!$I$23</f>
        <v>2.3025640030146044</v>
      </c>
      <c r="CV132" s="18">
        <v>0</v>
      </c>
      <c r="CW132" s="18">
        <v>0</v>
      </c>
      <c r="CX132" s="18">
        <f>Design!$I$22</f>
        <v>10</v>
      </c>
      <c r="CY132" s="18">
        <f t="shared" si="198"/>
        <v>2.3025640030146044</v>
      </c>
      <c r="CZ132" s="18">
        <f t="shared" si="199"/>
        <v>136</v>
      </c>
      <c r="DA132" s="18">
        <f t="shared" si="200"/>
        <v>2.3025640030146044</v>
      </c>
      <c r="DB132" s="18">
        <f t="shared" si="201"/>
        <v>146</v>
      </c>
      <c r="DC132" s="18">
        <v>0</v>
      </c>
      <c r="DD132" s="18" t="str">
        <f t="shared" si="135"/>
        <v>N/A</v>
      </c>
      <c r="DE132" s="18">
        <f t="shared" si="202"/>
        <v>-0.23025640030146044</v>
      </c>
      <c r="DF132" s="18">
        <f t="shared" si="203"/>
        <v>33.61743444401322</v>
      </c>
      <c r="DG132" s="18">
        <f>(Design!$N$71-DF132)/DE132</f>
        <v>133.62249389693977</v>
      </c>
      <c r="DH132" s="18">
        <v>0</v>
      </c>
      <c r="DI132" s="18">
        <v>0</v>
      </c>
      <c r="DJ132" s="18">
        <f t="shared" si="204"/>
        <v>133.62249389693977</v>
      </c>
      <c r="DK132" s="18">
        <f t="shared" si="139"/>
        <v>136</v>
      </c>
      <c r="DL132" s="18">
        <f>Design!$N$71</f>
        <v>2.85</v>
      </c>
      <c r="DM132" s="18">
        <f t="shared" si="205"/>
        <v>146</v>
      </c>
      <c r="DN132" s="18">
        <v>0</v>
      </c>
      <c r="DO132" s="18">
        <f t="shared" si="206"/>
        <v>12483</v>
      </c>
      <c r="DP132" s="19" t="str">
        <f t="shared" si="142"/>
        <v>N/A</v>
      </c>
      <c r="DQ132" s="68">
        <f t="shared" si="207"/>
        <v>136</v>
      </c>
      <c r="DR132" s="18">
        <f>'Ohio Intensities'!W132</f>
        <v>1.5048182194983493</v>
      </c>
      <c r="DS132" s="18">
        <f>Design!$I$24*DR132*Design!$I$23</f>
        <v>2.5882873375371624</v>
      </c>
      <c r="DT132" s="18">
        <v>0</v>
      </c>
      <c r="DU132" s="18">
        <v>0</v>
      </c>
      <c r="DV132" s="18">
        <f>Design!$I$22</f>
        <v>10</v>
      </c>
      <c r="DW132" s="18">
        <f t="shared" si="208"/>
        <v>2.5882873375371624</v>
      </c>
      <c r="DX132" s="18">
        <f t="shared" si="209"/>
        <v>136</v>
      </c>
      <c r="DY132" s="18">
        <f t="shared" si="210"/>
        <v>2.5882873375371624</v>
      </c>
      <c r="DZ132" s="18">
        <f t="shared" si="211"/>
        <v>146</v>
      </c>
      <c r="EA132" s="18">
        <v>0</v>
      </c>
      <c r="EB132" s="18" t="str">
        <f t="shared" si="148"/>
        <v>N/A</v>
      </c>
      <c r="EC132" s="18">
        <f t="shared" si="212"/>
        <v>-0.25882873375371623</v>
      </c>
      <c r="ED132" s="18">
        <f t="shared" si="213"/>
        <v>37.788995128042565</v>
      </c>
      <c r="EE132" s="18">
        <f>(Design!$N$72-ED132)/EC132</f>
        <v>134.98885777221369</v>
      </c>
      <c r="EF132" s="18">
        <v>0</v>
      </c>
      <c r="EG132" s="18">
        <v>0</v>
      </c>
      <c r="EH132" s="18">
        <f t="shared" si="214"/>
        <v>134.98885777221369</v>
      </c>
      <c r="EI132" s="18">
        <f t="shared" si="152"/>
        <v>136</v>
      </c>
      <c r="EJ132" s="18">
        <f>Design!$N$72</f>
        <v>2.85</v>
      </c>
      <c r="EK132" s="18">
        <f t="shared" si="215"/>
        <v>146</v>
      </c>
      <c r="EL132" s="18">
        <v>0</v>
      </c>
      <c r="EM132" s="18">
        <f t="shared" si="216"/>
        <v>12483</v>
      </c>
      <c r="EN132" s="19" t="str">
        <f t="shared" si="155"/>
        <v>N/A</v>
      </c>
      <c r="EO132" s="19">
        <f t="shared" si="217"/>
        <v>136</v>
      </c>
    </row>
    <row r="133" spans="1:145" x14ac:dyDescent="0.25">
      <c r="A133" s="68">
        <f t="shared" si="157"/>
        <v>137</v>
      </c>
      <c r="B133" s="18">
        <f>'Ohio Intensities'!C133</f>
        <v>0.66365824905820714</v>
      </c>
      <c r="C133" s="18">
        <f>Design!$I$24*B133*Design!$I$23</f>
        <v>1.141492188380117</v>
      </c>
      <c r="D133" s="18">
        <v>0</v>
      </c>
      <c r="E133" s="18">
        <v>0</v>
      </c>
      <c r="F133" s="18">
        <f>Design!$I$22</f>
        <v>10</v>
      </c>
      <c r="G133" s="18">
        <f t="shared" si="158"/>
        <v>1.141492188380117</v>
      </c>
      <c r="H133" s="18">
        <f t="shared" si="159"/>
        <v>137</v>
      </c>
      <c r="I133" s="18">
        <f t="shared" si="160"/>
        <v>1.141492188380117</v>
      </c>
      <c r="J133" s="18">
        <f t="shared" si="161"/>
        <v>147</v>
      </c>
      <c r="K133" s="18">
        <v>0</v>
      </c>
      <c r="L133" s="18" t="str">
        <f t="shared" si="83"/>
        <v>N/A</v>
      </c>
      <c r="M133" s="18">
        <f t="shared" si="162"/>
        <v>-0.1141492188380117</v>
      </c>
      <c r="N133" s="18">
        <f t="shared" si="163"/>
        <v>16.77993516918772</v>
      </c>
      <c r="O133" s="18">
        <f>(Design!$N$67-N133)/M133</f>
        <v>129.04105099563458</v>
      </c>
      <c r="P133" s="18">
        <v>0</v>
      </c>
      <c r="Q133" s="18">
        <v>0</v>
      </c>
      <c r="R133" s="18">
        <f t="shared" si="164"/>
        <v>129.04105099563458</v>
      </c>
      <c r="S133" s="18">
        <f t="shared" si="87"/>
        <v>137</v>
      </c>
      <c r="T133" s="18">
        <f>Design!$N$67</f>
        <v>2.0499999999999998</v>
      </c>
      <c r="U133" s="18">
        <f t="shared" si="165"/>
        <v>147</v>
      </c>
      <c r="V133" s="18">
        <v>0</v>
      </c>
      <c r="W133" s="18">
        <f t="shared" si="166"/>
        <v>9040.4999999999982</v>
      </c>
      <c r="X133" s="19" t="str">
        <f t="shared" si="90"/>
        <v>N/A</v>
      </c>
      <c r="Y133" s="68">
        <f t="shared" si="167"/>
        <v>137</v>
      </c>
      <c r="Z133" s="18">
        <f>'Ohio Intensities'!G133</f>
        <v>0.8360854126009567</v>
      </c>
      <c r="AA133" s="18">
        <f>Design!$I$24*Z133*Design!$I$23</f>
        <v>1.4380669096736465</v>
      </c>
      <c r="AB133" s="18">
        <v>0</v>
      </c>
      <c r="AC133" s="18">
        <v>0</v>
      </c>
      <c r="AD133" s="18">
        <f>Design!$I$22</f>
        <v>10</v>
      </c>
      <c r="AE133" s="18">
        <f t="shared" si="168"/>
        <v>1.4380669096736465</v>
      </c>
      <c r="AF133" s="18">
        <f t="shared" si="169"/>
        <v>137</v>
      </c>
      <c r="AG133" s="18">
        <f t="shared" si="170"/>
        <v>1.4380669096736465</v>
      </c>
      <c r="AH133" s="18">
        <f t="shared" si="171"/>
        <v>147</v>
      </c>
      <c r="AI133" s="18">
        <v>0</v>
      </c>
      <c r="AJ133" s="18" t="str">
        <f t="shared" si="96"/>
        <v>N/A</v>
      </c>
      <c r="AK133" s="18">
        <f t="shared" si="172"/>
        <v>-0.14380669096736465</v>
      </c>
      <c r="AL133" s="18">
        <f t="shared" si="173"/>
        <v>21.139583572202604</v>
      </c>
      <c r="AM133" s="18">
        <f>(Design!$N$68-AL133)/AK133</f>
        <v>129.61555159093851</v>
      </c>
      <c r="AN133" s="18">
        <v>0</v>
      </c>
      <c r="AO133" s="18">
        <v>0</v>
      </c>
      <c r="AP133" s="18">
        <f t="shared" si="174"/>
        <v>129.61555159093851</v>
      </c>
      <c r="AQ133" s="18">
        <f t="shared" si="100"/>
        <v>137</v>
      </c>
      <c r="AR133" s="18">
        <f>Design!$N$68</f>
        <v>2.5</v>
      </c>
      <c r="AS133" s="18">
        <f t="shared" si="175"/>
        <v>147</v>
      </c>
      <c r="AT133" s="18">
        <v>0</v>
      </c>
      <c r="AU133" s="18">
        <f t="shared" si="176"/>
        <v>11025</v>
      </c>
      <c r="AV133" s="19" t="str">
        <f t="shared" si="103"/>
        <v>N/A</v>
      </c>
      <c r="AW133" s="68">
        <f t="shared" si="177"/>
        <v>137</v>
      </c>
      <c r="AX133" s="18">
        <f>'Ohio Intensities'!K133</f>
        <v>0.97411912162114001</v>
      </c>
      <c r="AY133" s="18">
        <f>Design!$I$24*AX133*Design!$I$23</f>
        <v>1.6754848891883618</v>
      </c>
      <c r="AZ133" s="18">
        <v>0</v>
      </c>
      <c r="BA133" s="18">
        <v>0</v>
      </c>
      <c r="BB133" s="18">
        <f>Design!$I$22</f>
        <v>10</v>
      </c>
      <c r="BC133" s="18">
        <f t="shared" si="178"/>
        <v>1.6754848891883618</v>
      </c>
      <c r="BD133" s="18">
        <f t="shared" si="179"/>
        <v>137</v>
      </c>
      <c r="BE133" s="18">
        <f t="shared" si="180"/>
        <v>1.6754848891883618</v>
      </c>
      <c r="BF133" s="18">
        <f t="shared" si="181"/>
        <v>147</v>
      </c>
      <c r="BG133" s="18">
        <v>0</v>
      </c>
      <c r="BH133" s="18" t="str">
        <f t="shared" si="109"/>
        <v>N/A</v>
      </c>
      <c r="BI133" s="18">
        <f t="shared" si="182"/>
        <v>-0.16754848891883617</v>
      </c>
      <c r="BJ133" s="18">
        <f t="shared" si="183"/>
        <v>24.629627871068916</v>
      </c>
      <c r="BK133" s="18">
        <f>(Design!$N$69-BJ133)/BI133</f>
        <v>129.98999878548233</v>
      </c>
      <c r="BL133" s="18">
        <v>0</v>
      </c>
      <c r="BM133" s="18">
        <v>0</v>
      </c>
      <c r="BN133" s="18">
        <f t="shared" si="184"/>
        <v>129.98999878548233</v>
      </c>
      <c r="BO133" s="18">
        <f t="shared" si="113"/>
        <v>137</v>
      </c>
      <c r="BP133" s="18">
        <f>Design!$N$69</f>
        <v>2.85</v>
      </c>
      <c r="BQ133" s="18">
        <f t="shared" si="185"/>
        <v>147</v>
      </c>
      <c r="BR133" s="18">
        <v>0</v>
      </c>
      <c r="BS133" s="18">
        <f t="shared" si="186"/>
        <v>12568.500000000002</v>
      </c>
      <c r="BT133" s="19" t="str">
        <f t="shared" si="116"/>
        <v>N/A</v>
      </c>
      <c r="BU133" s="68">
        <f t="shared" si="187"/>
        <v>137</v>
      </c>
      <c r="BV133" s="18">
        <f>'Ohio Intensities'!O133</f>
        <v>1.1739237503020714</v>
      </c>
      <c r="BW133" s="18">
        <f>Design!$I$24*BV133*Design!$I$23</f>
        <v>2.0191488505195641</v>
      </c>
      <c r="BX133" s="18">
        <v>0</v>
      </c>
      <c r="BY133" s="18">
        <v>0</v>
      </c>
      <c r="BZ133" s="18">
        <f>Design!$I$22</f>
        <v>10</v>
      </c>
      <c r="CA133" s="18">
        <f t="shared" si="188"/>
        <v>2.0191488505195641</v>
      </c>
      <c r="CB133" s="18">
        <f t="shared" si="189"/>
        <v>137</v>
      </c>
      <c r="CC133" s="18">
        <f t="shared" si="190"/>
        <v>2.0191488505195641</v>
      </c>
      <c r="CD133" s="18">
        <f t="shared" si="191"/>
        <v>147</v>
      </c>
      <c r="CE133" s="18">
        <v>0</v>
      </c>
      <c r="CF133" s="18" t="str">
        <f t="shared" si="122"/>
        <v>N/A</v>
      </c>
      <c r="CG133" s="18">
        <f t="shared" si="192"/>
        <v>-0.2019148850519564</v>
      </c>
      <c r="CH133" s="18">
        <f t="shared" si="193"/>
        <v>29.681488102637591</v>
      </c>
      <c r="CI133" s="18">
        <f>(Design!$N$70-CH133)/CG133</f>
        <v>132.88514165626449</v>
      </c>
      <c r="CJ133" s="18">
        <v>0</v>
      </c>
      <c r="CK133" s="18">
        <v>0</v>
      </c>
      <c r="CL133" s="18">
        <f t="shared" si="194"/>
        <v>132.88514165626449</v>
      </c>
      <c r="CM133" s="18">
        <f t="shared" si="126"/>
        <v>137</v>
      </c>
      <c r="CN133" s="18">
        <f>Design!$N$70</f>
        <v>2.85</v>
      </c>
      <c r="CO133" s="18">
        <f t="shared" si="195"/>
        <v>147</v>
      </c>
      <c r="CP133" s="18">
        <v>0</v>
      </c>
      <c r="CQ133" s="18">
        <f t="shared" si="196"/>
        <v>12568.500000000002</v>
      </c>
      <c r="CR133" s="19" t="str">
        <f t="shared" si="129"/>
        <v>N/A</v>
      </c>
      <c r="CS133" s="68">
        <f t="shared" si="197"/>
        <v>137</v>
      </c>
      <c r="CT133" s="18">
        <f>'Ohio Intensities'!S133</f>
        <v>1.3315822760961602</v>
      </c>
      <c r="CU133" s="18">
        <f>Design!$I$24*CT133*Design!$I$23</f>
        <v>2.290321514885397</v>
      </c>
      <c r="CV133" s="18">
        <v>0</v>
      </c>
      <c r="CW133" s="18">
        <v>0</v>
      </c>
      <c r="CX133" s="18">
        <f>Design!$I$22</f>
        <v>10</v>
      </c>
      <c r="CY133" s="18">
        <f t="shared" si="198"/>
        <v>2.290321514885397</v>
      </c>
      <c r="CZ133" s="18">
        <f t="shared" si="199"/>
        <v>137</v>
      </c>
      <c r="DA133" s="18">
        <f t="shared" si="200"/>
        <v>2.290321514885397</v>
      </c>
      <c r="DB133" s="18">
        <f t="shared" si="201"/>
        <v>147</v>
      </c>
      <c r="DC133" s="18">
        <v>0</v>
      </c>
      <c r="DD133" s="18" t="str">
        <f t="shared" si="135"/>
        <v>N/A</v>
      </c>
      <c r="DE133" s="18">
        <f t="shared" si="202"/>
        <v>-0.2290321514885397</v>
      </c>
      <c r="DF133" s="18">
        <f t="shared" si="203"/>
        <v>33.667726268815336</v>
      </c>
      <c r="DG133" s="18">
        <f>(Design!$N$71-DF133)/DE133</f>
        <v>134.55633223773557</v>
      </c>
      <c r="DH133" s="18">
        <v>0</v>
      </c>
      <c r="DI133" s="18">
        <v>0</v>
      </c>
      <c r="DJ133" s="18">
        <f t="shared" si="204"/>
        <v>134.55633223773557</v>
      </c>
      <c r="DK133" s="18">
        <f t="shared" si="139"/>
        <v>137</v>
      </c>
      <c r="DL133" s="18">
        <f>Design!$N$71</f>
        <v>2.85</v>
      </c>
      <c r="DM133" s="18">
        <f t="shared" si="205"/>
        <v>147</v>
      </c>
      <c r="DN133" s="18">
        <v>0</v>
      </c>
      <c r="DO133" s="18">
        <f t="shared" si="206"/>
        <v>12568.500000000002</v>
      </c>
      <c r="DP133" s="19" t="str">
        <f t="shared" si="142"/>
        <v>N/A</v>
      </c>
      <c r="DQ133" s="68">
        <f t="shared" si="207"/>
        <v>137</v>
      </c>
      <c r="DR133" s="18">
        <f>'Ohio Intensities'!W133</f>
        <v>1.4967405583138624</v>
      </c>
      <c r="DS133" s="18">
        <f>Design!$I$24*DR133*Design!$I$23</f>
        <v>2.574393760299845</v>
      </c>
      <c r="DT133" s="18">
        <v>0</v>
      </c>
      <c r="DU133" s="18">
        <v>0</v>
      </c>
      <c r="DV133" s="18">
        <f>Design!$I$22</f>
        <v>10</v>
      </c>
      <c r="DW133" s="18">
        <f t="shared" si="208"/>
        <v>2.574393760299845</v>
      </c>
      <c r="DX133" s="18">
        <f t="shared" si="209"/>
        <v>137</v>
      </c>
      <c r="DY133" s="18">
        <f t="shared" si="210"/>
        <v>2.574393760299845</v>
      </c>
      <c r="DZ133" s="18">
        <f t="shared" si="211"/>
        <v>147</v>
      </c>
      <c r="EA133" s="18">
        <v>0</v>
      </c>
      <c r="EB133" s="18" t="str">
        <f t="shared" si="148"/>
        <v>N/A</v>
      </c>
      <c r="EC133" s="18">
        <f t="shared" si="212"/>
        <v>-0.25743937602998451</v>
      </c>
      <c r="ED133" s="18">
        <f t="shared" si="213"/>
        <v>37.843588276407729</v>
      </c>
      <c r="EE133" s="18">
        <f>(Design!$N$72-ED133)/EC133</f>
        <v>135.92943245920526</v>
      </c>
      <c r="EF133" s="18">
        <v>0</v>
      </c>
      <c r="EG133" s="18">
        <v>0</v>
      </c>
      <c r="EH133" s="18">
        <f t="shared" si="214"/>
        <v>135.92943245920526</v>
      </c>
      <c r="EI133" s="18">
        <f t="shared" si="152"/>
        <v>137</v>
      </c>
      <c r="EJ133" s="18">
        <f>Design!$N$72</f>
        <v>2.85</v>
      </c>
      <c r="EK133" s="18">
        <f t="shared" si="215"/>
        <v>147</v>
      </c>
      <c r="EL133" s="18">
        <v>0</v>
      </c>
      <c r="EM133" s="18">
        <f t="shared" si="216"/>
        <v>12568.500000000002</v>
      </c>
      <c r="EN133" s="19" t="str">
        <f t="shared" si="155"/>
        <v>N/A</v>
      </c>
      <c r="EO133" s="19">
        <f t="shared" si="217"/>
        <v>137</v>
      </c>
    </row>
    <row r="134" spans="1:145" x14ac:dyDescent="0.25">
      <c r="A134" s="68">
        <f t="shared" si="157"/>
        <v>138</v>
      </c>
      <c r="B134" s="18">
        <f>'Ohio Intensities'!C134</f>
        <v>0.65977827250857202</v>
      </c>
      <c r="C134" s="18">
        <f>Design!$I$24*B134*Design!$I$23</f>
        <v>1.1348186287147446</v>
      </c>
      <c r="D134" s="18">
        <v>0</v>
      </c>
      <c r="E134" s="18">
        <v>0</v>
      </c>
      <c r="F134" s="18">
        <f>Design!$I$22</f>
        <v>10</v>
      </c>
      <c r="G134" s="18">
        <f t="shared" si="158"/>
        <v>1.1348186287147446</v>
      </c>
      <c r="H134" s="18">
        <f t="shared" si="159"/>
        <v>138</v>
      </c>
      <c r="I134" s="18">
        <f t="shared" si="160"/>
        <v>1.1348186287147446</v>
      </c>
      <c r="J134" s="18">
        <f t="shared" si="161"/>
        <v>148</v>
      </c>
      <c r="K134" s="18">
        <v>0</v>
      </c>
      <c r="L134" s="18" t="str">
        <f t="shared" si="83"/>
        <v>N/A</v>
      </c>
      <c r="M134" s="18">
        <f t="shared" si="162"/>
        <v>-0.11348186287147446</v>
      </c>
      <c r="N134" s="18">
        <f t="shared" si="163"/>
        <v>16.795315704978222</v>
      </c>
      <c r="O134" s="18">
        <f>(Design!$N$67-N134)/M134</f>
        <v>129.93543930168155</v>
      </c>
      <c r="P134" s="18">
        <v>0</v>
      </c>
      <c r="Q134" s="18">
        <v>0</v>
      </c>
      <c r="R134" s="18">
        <f t="shared" si="164"/>
        <v>129.93543930168155</v>
      </c>
      <c r="S134" s="18">
        <f t="shared" si="87"/>
        <v>138</v>
      </c>
      <c r="T134" s="18">
        <f>Design!$N$67</f>
        <v>2.0499999999999998</v>
      </c>
      <c r="U134" s="18">
        <f t="shared" si="165"/>
        <v>148</v>
      </c>
      <c r="V134" s="18">
        <v>0</v>
      </c>
      <c r="W134" s="18">
        <f t="shared" si="166"/>
        <v>9102</v>
      </c>
      <c r="X134" s="19" t="str">
        <f t="shared" si="90"/>
        <v>N/A</v>
      </c>
      <c r="Y134" s="68">
        <f t="shared" si="167"/>
        <v>138</v>
      </c>
      <c r="Z134" s="18">
        <f>'Ohio Intensities'!G134</f>
        <v>0.8312523813065964</v>
      </c>
      <c r="AA134" s="18">
        <f>Design!$I$24*Z134*Design!$I$23</f>
        <v>1.4297540958473467</v>
      </c>
      <c r="AB134" s="18">
        <v>0</v>
      </c>
      <c r="AC134" s="18">
        <v>0</v>
      </c>
      <c r="AD134" s="18">
        <f>Design!$I$22</f>
        <v>10</v>
      </c>
      <c r="AE134" s="18">
        <f t="shared" si="168"/>
        <v>1.4297540958473467</v>
      </c>
      <c r="AF134" s="18">
        <f t="shared" si="169"/>
        <v>138</v>
      </c>
      <c r="AG134" s="18">
        <f t="shared" si="170"/>
        <v>1.4297540958473467</v>
      </c>
      <c r="AH134" s="18">
        <f t="shared" si="171"/>
        <v>148</v>
      </c>
      <c r="AI134" s="18">
        <v>0</v>
      </c>
      <c r="AJ134" s="18" t="str">
        <f t="shared" si="96"/>
        <v>N/A</v>
      </c>
      <c r="AK134" s="18">
        <f t="shared" si="172"/>
        <v>-0.14297540958473468</v>
      </c>
      <c r="AL134" s="18">
        <f t="shared" si="173"/>
        <v>21.160360618540732</v>
      </c>
      <c r="AM134" s="18">
        <f>(Design!$N$68-AL134)/AK134</f>
        <v>130.51447569018245</v>
      </c>
      <c r="AN134" s="18">
        <v>0</v>
      </c>
      <c r="AO134" s="18">
        <v>0</v>
      </c>
      <c r="AP134" s="18">
        <f t="shared" si="174"/>
        <v>130.51447569018245</v>
      </c>
      <c r="AQ134" s="18">
        <f t="shared" si="100"/>
        <v>138</v>
      </c>
      <c r="AR134" s="18">
        <f>Design!$N$68</f>
        <v>2.5</v>
      </c>
      <c r="AS134" s="18">
        <f t="shared" si="175"/>
        <v>148</v>
      </c>
      <c r="AT134" s="18">
        <v>0</v>
      </c>
      <c r="AU134" s="18">
        <f t="shared" si="176"/>
        <v>11100</v>
      </c>
      <c r="AV134" s="19" t="str">
        <f t="shared" si="103"/>
        <v>N/A</v>
      </c>
      <c r="AW134" s="68">
        <f t="shared" si="177"/>
        <v>138</v>
      </c>
      <c r="AX134" s="18">
        <f>'Ohio Intensities'!K134</f>
        <v>0.96851212376102147</v>
      </c>
      <c r="AY134" s="18">
        <f>Design!$I$24*AX134*Design!$I$23</f>
        <v>1.6658408528689579</v>
      </c>
      <c r="AZ134" s="18">
        <v>0</v>
      </c>
      <c r="BA134" s="18">
        <v>0</v>
      </c>
      <c r="BB134" s="18">
        <f>Design!$I$22</f>
        <v>10</v>
      </c>
      <c r="BC134" s="18">
        <f t="shared" si="178"/>
        <v>1.6658408528689579</v>
      </c>
      <c r="BD134" s="18">
        <f t="shared" si="179"/>
        <v>138</v>
      </c>
      <c r="BE134" s="18">
        <f t="shared" si="180"/>
        <v>1.6658408528689579</v>
      </c>
      <c r="BF134" s="18">
        <f t="shared" si="181"/>
        <v>148</v>
      </c>
      <c r="BG134" s="18">
        <v>0</v>
      </c>
      <c r="BH134" s="18" t="str">
        <f t="shared" si="109"/>
        <v>N/A</v>
      </c>
      <c r="BI134" s="18">
        <f t="shared" si="182"/>
        <v>-0.16658408528689578</v>
      </c>
      <c r="BJ134" s="18">
        <f t="shared" si="183"/>
        <v>24.654444622460574</v>
      </c>
      <c r="BK134" s="18">
        <f>(Design!$N$69-BJ134)/BI134</f>
        <v>130.89152295015666</v>
      </c>
      <c r="BL134" s="18">
        <v>0</v>
      </c>
      <c r="BM134" s="18">
        <v>0</v>
      </c>
      <c r="BN134" s="18">
        <f t="shared" si="184"/>
        <v>130.89152295015666</v>
      </c>
      <c r="BO134" s="18">
        <f t="shared" si="113"/>
        <v>138</v>
      </c>
      <c r="BP134" s="18">
        <f>Design!$N$69</f>
        <v>2.85</v>
      </c>
      <c r="BQ134" s="18">
        <f t="shared" si="185"/>
        <v>148</v>
      </c>
      <c r="BR134" s="18">
        <v>0</v>
      </c>
      <c r="BS134" s="18">
        <f t="shared" si="186"/>
        <v>12654</v>
      </c>
      <c r="BT134" s="19" t="str">
        <f t="shared" si="116"/>
        <v>N/A</v>
      </c>
      <c r="BU134" s="68">
        <f t="shared" si="187"/>
        <v>138</v>
      </c>
      <c r="BV134" s="18">
        <f>'Ohio Intensities'!O134</f>
        <v>1.1674009219476389</v>
      </c>
      <c r="BW134" s="18">
        <f>Design!$I$24*BV134*Design!$I$23</f>
        <v>2.00792958574994</v>
      </c>
      <c r="BX134" s="18">
        <v>0</v>
      </c>
      <c r="BY134" s="18">
        <v>0</v>
      </c>
      <c r="BZ134" s="18">
        <f>Design!$I$22</f>
        <v>10</v>
      </c>
      <c r="CA134" s="18">
        <f t="shared" si="188"/>
        <v>2.00792958574994</v>
      </c>
      <c r="CB134" s="18">
        <f t="shared" si="189"/>
        <v>138</v>
      </c>
      <c r="CC134" s="18">
        <f t="shared" si="190"/>
        <v>2.00792958574994</v>
      </c>
      <c r="CD134" s="18">
        <f t="shared" si="191"/>
        <v>148</v>
      </c>
      <c r="CE134" s="18">
        <v>0</v>
      </c>
      <c r="CF134" s="18" t="str">
        <f t="shared" si="122"/>
        <v>N/A</v>
      </c>
      <c r="CG134" s="18">
        <f t="shared" si="192"/>
        <v>-0.20079295857499399</v>
      </c>
      <c r="CH134" s="18">
        <f t="shared" si="193"/>
        <v>29.717357869099111</v>
      </c>
      <c r="CI134" s="18">
        <f>(Design!$N$70-CH134)/CG134</f>
        <v>133.80627517903943</v>
      </c>
      <c r="CJ134" s="18">
        <v>0</v>
      </c>
      <c r="CK134" s="18">
        <v>0</v>
      </c>
      <c r="CL134" s="18">
        <f t="shared" si="194"/>
        <v>133.80627517903943</v>
      </c>
      <c r="CM134" s="18">
        <f t="shared" si="126"/>
        <v>138</v>
      </c>
      <c r="CN134" s="18">
        <f>Design!$N$70</f>
        <v>2.85</v>
      </c>
      <c r="CO134" s="18">
        <f t="shared" si="195"/>
        <v>148</v>
      </c>
      <c r="CP134" s="18">
        <v>0</v>
      </c>
      <c r="CQ134" s="18">
        <f t="shared" si="196"/>
        <v>12654</v>
      </c>
      <c r="CR134" s="19" t="str">
        <f t="shared" si="129"/>
        <v>N/A</v>
      </c>
      <c r="CS134" s="68">
        <f t="shared" si="197"/>
        <v>138</v>
      </c>
      <c r="CT134" s="18">
        <f>'Ohio Intensities'!S134</f>
        <v>1.3245502672300347</v>
      </c>
      <c r="CU134" s="18">
        <f>Design!$I$24*CT134*Design!$I$23</f>
        <v>2.2782264596356612</v>
      </c>
      <c r="CV134" s="18">
        <v>0</v>
      </c>
      <c r="CW134" s="18">
        <v>0</v>
      </c>
      <c r="CX134" s="18">
        <f>Design!$I$22</f>
        <v>10</v>
      </c>
      <c r="CY134" s="18">
        <f t="shared" si="198"/>
        <v>2.2782264596356612</v>
      </c>
      <c r="CZ134" s="18">
        <f t="shared" si="199"/>
        <v>138</v>
      </c>
      <c r="DA134" s="18">
        <f t="shared" si="200"/>
        <v>2.2782264596356612</v>
      </c>
      <c r="DB134" s="18">
        <f t="shared" si="201"/>
        <v>148</v>
      </c>
      <c r="DC134" s="18">
        <v>0</v>
      </c>
      <c r="DD134" s="18" t="str">
        <f t="shared" si="135"/>
        <v>N/A</v>
      </c>
      <c r="DE134" s="18">
        <f t="shared" si="202"/>
        <v>-0.22782264596356611</v>
      </c>
      <c r="DF134" s="18">
        <f t="shared" si="203"/>
        <v>33.717751602607784</v>
      </c>
      <c r="DG134" s="18">
        <f>(Design!$N$71-DF134)/DE134</f>
        <v>135.49026907335727</v>
      </c>
      <c r="DH134" s="18">
        <v>0</v>
      </c>
      <c r="DI134" s="18">
        <v>0</v>
      </c>
      <c r="DJ134" s="18">
        <f t="shared" si="204"/>
        <v>135.49026907335727</v>
      </c>
      <c r="DK134" s="18">
        <f t="shared" si="139"/>
        <v>138</v>
      </c>
      <c r="DL134" s="18">
        <f>Design!$N$71</f>
        <v>2.85</v>
      </c>
      <c r="DM134" s="18">
        <f t="shared" si="205"/>
        <v>148</v>
      </c>
      <c r="DN134" s="18">
        <v>0</v>
      </c>
      <c r="DO134" s="18">
        <f t="shared" si="206"/>
        <v>12654</v>
      </c>
      <c r="DP134" s="19" t="str">
        <f t="shared" si="142"/>
        <v>N/A</v>
      </c>
      <c r="DQ134" s="68">
        <f t="shared" si="207"/>
        <v>138</v>
      </c>
      <c r="DR134" s="18">
        <f>'Ohio Intensities'!W134</f>
        <v>1.4887594104982069</v>
      </c>
      <c r="DS134" s="18">
        <f>Design!$I$24*DR134*Design!$I$23</f>
        <v>2.5606661860569173</v>
      </c>
      <c r="DT134" s="18">
        <v>0</v>
      </c>
      <c r="DU134" s="18">
        <v>0</v>
      </c>
      <c r="DV134" s="18">
        <f>Design!$I$22</f>
        <v>10</v>
      </c>
      <c r="DW134" s="18">
        <f t="shared" si="208"/>
        <v>2.5606661860569173</v>
      </c>
      <c r="DX134" s="18">
        <f t="shared" si="209"/>
        <v>138</v>
      </c>
      <c r="DY134" s="18">
        <f t="shared" si="210"/>
        <v>2.5606661860569173</v>
      </c>
      <c r="DZ134" s="18">
        <f t="shared" si="211"/>
        <v>148</v>
      </c>
      <c r="EA134" s="18">
        <v>0</v>
      </c>
      <c r="EB134" s="18" t="str">
        <f t="shared" si="148"/>
        <v>N/A</v>
      </c>
      <c r="EC134" s="18">
        <f t="shared" si="212"/>
        <v>-0.25606661860569174</v>
      </c>
      <c r="ED134" s="18">
        <f t="shared" si="213"/>
        <v>37.897859553642384</v>
      </c>
      <c r="EE134" s="18">
        <f>(Design!$N$72-ED134)/EC134</f>
        <v>136.87008382616006</v>
      </c>
      <c r="EF134" s="18">
        <v>0</v>
      </c>
      <c r="EG134" s="18">
        <v>0</v>
      </c>
      <c r="EH134" s="18">
        <f t="shared" si="214"/>
        <v>136.87008382616006</v>
      </c>
      <c r="EI134" s="18">
        <f t="shared" si="152"/>
        <v>138</v>
      </c>
      <c r="EJ134" s="18">
        <f>Design!$N$72</f>
        <v>2.85</v>
      </c>
      <c r="EK134" s="18">
        <f t="shared" si="215"/>
        <v>148</v>
      </c>
      <c r="EL134" s="18">
        <v>0</v>
      </c>
      <c r="EM134" s="18">
        <f t="shared" si="216"/>
        <v>12654</v>
      </c>
      <c r="EN134" s="19" t="str">
        <f t="shared" si="155"/>
        <v>N/A</v>
      </c>
      <c r="EO134" s="19">
        <f t="shared" si="217"/>
        <v>138</v>
      </c>
    </row>
    <row r="135" spans="1:145" x14ac:dyDescent="0.25">
      <c r="A135" s="68">
        <f t="shared" si="157"/>
        <v>139</v>
      </c>
      <c r="B135" s="18">
        <f>'Ohio Intensities'!C135</f>
        <v>0.65594705491201</v>
      </c>
      <c r="C135" s="18">
        <f>Design!$I$24*B135*Design!$I$23</f>
        <v>1.128228934448658</v>
      </c>
      <c r="D135" s="18">
        <v>0</v>
      </c>
      <c r="E135" s="18">
        <v>0</v>
      </c>
      <c r="F135" s="18">
        <f>Design!$I$22</f>
        <v>10</v>
      </c>
      <c r="G135" s="18">
        <f t="shared" si="158"/>
        <v>1.128228934448658</v>
      </c>
      <c r="H135" s="18">
        <f t="shared" si="159"/>
        <v>139</v>
      </c>
      <c r="I135" s="18">
        <f t="shared" si="160"/>
        <v>1.128228934448658</v>
      </c>
      <c r="J135" s="18">
        <f t="shared" si="161"/>
        <v>149</v>
      </c>
      <c r="K135" s="18">
        <v>0</v>
      </c>
      <c r="L135" s="18" t="str">
        <f t="shared" ref="L135:L196" si="218">IF(G135&lt;T135,"N/A",(0.5*F135*G135+(H135-F135)*G135+0.5*(J135-H135)*I135)*60)</f>
        <v>N/A</v>
      </c>
      <c r="M135" s="18">
        <f t="shared" si="162"/>
        <v>-0.1128228934448658</v>
      </c>
      <c r="N135" s="18">
        <f t="shared" si="163"/>
        <v>16.810611123285003</v>
      </c>
      <c r="O135" s="18">
        <f>(Design!$N$67-N135)/M135</f>
        <v>130.82992886100911</v>
      </c>
      <c r="P135" s="18">
        <v>0</v>
      </c>
      <c r="Q135" s="18">
        <v>0</v>
      </c>
      <c r="R135" s="18">
        <f t="shared" si="164"/>
        <v>130.82992886100911</v>
      </c>
      <c r="S135" s="18">
        <f t="shared" ref="S135:S196" si="219">MAX(R135,H135)</f>
        <v>139</v>
      </c>
      <c r="T135" s="18">
        <f>Design!$N$67</f>
        <v>2.0499999999999998</v>
      </c>
      <c r="U135" s="18">
        <f t="shared" si="165"/>
        <v>149</v>
      </c>
      <c r="V135" s="18">
        <v>0</v>
      </c>
      <c r="W135" s="18">
        <f t="shared" si="166"/>
        <v>9163.5</v>
      </c>
      <c r="X135" s="19" t="str">
        <f t="shared" ref="X135:X196" si="220">IF(L135="N/A","N/A",L135-W135)</f>
        <v>N/A</v>
      </c>
      <c r="Y135" s="68">
        <f t="shared" si="167"/>
        <v>139</v>
      </c>
      <c r="Z135" s="18">
        <f>'Ohio Intensities'!G135</f>
        <v>0.82647944400892304</v>
      </c>
      <c r="AA135" s="18">
        <f>Design!$I$24*Z135*Design!$I$23</f>
        <v>1.4215446436953485</v>
      </c>
      <c r="AB135" s="18">
        <v>0</v>
      </c>
      <c r="AC135" s="18">
        <v>0</v>
      </c>
      <c r="AD135" s="18">
        <f>Design!$I$22</f>
        <v>10</v>
      </c>
      <c r="AE135" s="18">
        <f t="shared" si="168"/>
        <v>1.4215446436953485</v>
      </c>
      <c r="AF135" s="18">
        <f t="shared" si="169"/>
        <v>139</v>
      </c>
      <c r="AG135" s="18">
        <f t="shared" si="170"/>
        <v>1.4215446436953485</v>
      </c>
      <c r="AH135" s="18">
        <f t="shared" si="171"/>
        <v>149</v>
      </c>
      <c r="AI135" s="18">
        <v>0</v>
      </c>
      <c r="AJ135" s="18" t="str">
        <f t="shared" ref="AJ135:AJ196" si="221">IF(AE135&lt;AR135,"N/A",(0.5*AD135*AE135+(AF135-AD135)*AE135+0.5*(AH135-AF135)*AG135)*60)</f>
        <v>N/A</v>
      </c>
      <c r="AK135" s="18">
        <f t="shared" si="172"/>
        <v>-0.14215446436953486</v>
      </c>
      <c r="AL135" s="18">
        <f t="shared" si="173"/>
        <v>21.181015191060695</v>
      </c>
      <c r="AM135" s="18">
        <f>(Design!$N$68-AL135)/AK135</f>
        <v>131.41349639571521</v>
      </c>
      <c r="AN135" s="18">
        <v>0</v>
      </c>
      <c r="AO135" s="18">
        <v>0</v>
      </c>
      <c r="AP135" s="18">
        <f t="shared" si="174"/>
        <v>131.41349639571521</v>
      </c>
      <c r="AQ135" s="18">
        <f t="shared" ref="AQ135:AQ196" si="222">MAX(AP135,AF135)</f>
        <v>139</v>
      </c>
      <c r="AR135" s="18">
        <f>Design!$N$68</f>
        <v>2.5</v>
      </c>
      <c r="AS135" s="18">
        <f t="shared" si="175"/>
        <v>149</v>
      </c>
      <c r="AT135" s="18">
        <v>0</v>
      </c>
      <c r="AU135" s="18">
        <f t="shared" si="176"/>
        <v>11175</v>
      </c>
      <c r="AV135" s="19" t="str">
        <f t="shared" ref="AV135:AV196" si="223">IF(AJ135="N/A","N/A",AJ135-AU135)</f>
        <v>N/A</v>
      </c>
      <c r="AW135" s="68">
        <f t="shared" si="177"/>
        <v>139</v>
      </c>
      <c r="AX135" s="18">
        <f>'Ohio Intensities'!K135</f>
        <v>0.9629743351255835</v>
      </c>
      <c r="AY135" s="18">
        <f>Design!$I$24*AX135*Design!$I$23</f>
        <v>1.6563158564160048</v>
      </c>
      <c r="AZ135" s="18">
        <v>0</v>
      </c>
      <c r="BA135" s="18">
        <v>0</v>
      </c>
      <c r="BB135" s="18">
        <f>Design!$I$22</f>
        <v>10</v>
      </c>
      <c r="BC135" s="18">
        <f t="shared" si="178"/>
        <v>1.6563158564160048</v>
      </c>
      <c r="BD135" s="18">
        <f t="shared" si="179"/>
        <v>139</v>
      </c>
      <c r="BE135" s="18">
        <f t="shared" si="180"/>
        <v>1.6563158564160048</v>
      </c>
      <c r="BF135" s="18">
        <f t="shared" si="181"/>
        <v>149</v>
      </c>
      <c r="BG135" s="18">
        <v>0</v>
      </c>
      <c r="BH135" s="18" t="str">
        <f t="shared" ref="BH135:BH196" si="224">IF(BC135&lt;BP135,"N/A",(0.5*BB135*BC135+(BD135-BB135)*BC135+0.5*(BF135-BD135)*BE135)*60)</f>
        <v>N/A</v>
      </c>
      <c r="BI135" s="18">
        <f t="shared" si="182"/>
        <v>-0.16563158564160047</v>
      </c>
      <c r="BJ135" s="18">
        <f t="shared" si="183"/>
        <v>24.67910626059847</v>
      </c>
      <c r="BK135" s="18">
        <f>(Design!$N$69-BJ135)/BI135</f>
        <v>131.79313701574449</v>
      </c>
      <c r="BL135" s="18">
        <v>0</v>
      </c>
      <c r="BM135" s="18">
        <v>0</v>
      </c>
      <c r="BN135" s="18">
        <f t="shared" si="184"/>
        <v>131.79313701574449</v>
      </c>
      <c r="BO135" s="18">
        <f t="shared" ref="BO135:BO196" si="225">MAX(BN135,BD135)</f>
        <v>139</v>
      </c>
      <c r="BP135" s="18">
        <f>Design!$N$69</f>
        <v>2.85</v>
      </c>
      <c r="BQ135" s="18">
        <f t="shared" si="185"/>
        <v>149</v>
      </c>
      <c r="BR135" s="18">
        <v>0</v>
      </c>
      <c r="BS135" s="18">
        <f t="shared" si="186"/>
        <v>12739.5</v>
      </c>
      <c r="BT135" s="19" t="str">
        <f t="shared" ref="BT135:BT196" si="226">IF(BH135="N/A","N/A",BH135-BS135)</f>
        <v>N/A</v>
      </c>
      <c r="BU135" s="68">
        <f t="shared" si="187"/>
        <v>139</v>
      </c>
      <c r="BV135" s="18">
        <f>'Ohio Intensities'!O135</f>
        <v>1.1609573186295492</v>
      </c>
      <c r="BW135" s="18">
        <f>Design!$I$24*BV135*Design!$I$23</f>
        <v>1.9968465880428259</v>
      </c>
      <c r="BX135" s="18">
        <v>0</v>
      </c>
      <c r="BY135" s="18">
        <v>0</v>
      </c>
      <c r="BZ135" s="18">
        <f>Design!$I$22</f>
        <v>10</v>
      </c>
      <c r="CA135" s="18">
        <f t="shared" si="188"/>
        <v>1.9968465880428259</v>
      </c>
      <c r="CB135" s="18">
        <f t="shared" si="189"/>
        <v>139</v>
      </c>
      <c r="CC135" s="18">
        <f t="shared" si="190"/>
        <v>1.9968465880428259</v>
      </c>
      <c r="CD135" s="18">
        <f t="shared" si="191"/>
        <v>149</v>
      </c>
      <c r="CE135" s="18">
        <v>0</v>
      </c>
      <c r="CF135" s="18" t="str">
        <f t="shared" ref="CF135:CF196" si="227">IF(CA135&lt;CN135,"N/A",(0.5*BZ135*CA135+(CB135-BZ135)*CA135+0.5*(CD135-CB135)*CC135)*60)</f>
        <v>N/A</v>
      </c>
      <c r="CG135" s="18">
        <f t="shared" si="192"/>
        <v>-0.1996846588042826</v>
      </c>
      <c r="CH135" s="18">
        <f t="shared" si="193"/>
        <v>29.753014161838106</v>
      </c>
      <c r="CI135" s="18">
        <f>(Design!$N$70-CH135)/CG135</f>
        <v>134.72749645833645</v>
      </c>
      <c r="CJ135" s="18">
        <v>0</v>
      </c>
      <c r="CK135" s="18">
        <v>0</v>
      </c>
      <c r="CL135" s="18">
        <f t="shared" si="194"/>
        <v>134.72749645833645</v>
      </c>
      <c r="CM135" s="18">
        <f t="shared" ref="CM135:CM196" si="228">MAX(CL135,CB135)</f>
        <v>139</v>
      </c>
      <c r="CN135" s="18">
        <f>Design!$N$70</f>
        <v>2.85</v>
      </c>
      <c r="CO135" s="18">
        <f t="shared" si="195"/>
        <v>149</v>
      </c>
      <c r="CP135" s="18">
        <v>0</v>
      </c>
      <c r="CQ135" s="18">
        <f t="shared" si="196"/>
        <v>12739.500000000002</v>
      </c>
      <c r="CR135" s="19" t="str">
        <f t="shared" ref="CR135:CR196" si="229">IF(CF135="N/A","N/A",CF135-CQ135)</f>
        <v>N/A</v>
      </c>
      <c r="CS135" s="68">
        <f t="shared" si="197"/>
        <v>139</v>
      </c>
      <c r="CT135" s="18">
        <f>'Ohio Intensities'!S135</f>
        <v>1.3176023741176779</v>
      </c>
      <c r="CU135" s="18">
        <f>Design!$I$24*CT135*Design!$I$23</f>
        <v>2.2662760834824076</v>
      </c>
      <c r="CV135" s="18">
        <v>0</v>
      </c>
      <c r="CW135" s="18">
        <v>0</v>
      </c>
      <c r="CX135" s="18">
        <f>Design!$I$22</f>
        <v>10</v>
      </c>
      <c r="CY135" s="18">
        <f t="shared" si="198"/>
        <v>2.2662760834824076</v>
      </c>
      <c r="CZ135" s="18">
        <f t="shared" si="199"/>
        <v>139</v>
      </c>
      <c r="DA135" s="18">
        <f t="shared" si="200"/>
        <v>2.2662760834824076</v>
      </c>
      <c r="DB135" s="18">
        <f t="shared" si="201"/>
        <v>149</v>
      </c>
      <c r="DC135" s="18">
        <v>0</v>
      </c>
      <c r="DD135" s="18" t="str">
        <f t="shared" ref="DD135:DD196" si="230">IF(CY135&lt;DL135,"N/A",(0.5*CX135*CY135+(CZ135-CX135)*CY135+0.5*(DB135-CZ135)*DA135)*60)</f>
        <v>N/A</v>
      </c>
      <c r="DE135" s="18">
        <f t="shared" si="202"/>
        <v>-0.22662760834824075</v>
      </c>
      <c r="DF135" s="18">
        <f t="shared" si="203"/>
        <v>33.767513643887874</v>
      </c>
      <c r="DG135" s="18">
        <f>(Design!$N$71-DF135)/DE135</f>
        <v>136.4243035931411</v>
      </c>
      <c r="DH135" s="18">
        <v>0</v>
      </c>
      <c r="DI135" s="18">
        <v>0</v>
      </c>
      <c r="DJ135" s="18">
        <f t="shared" si="204"/>
        <v>136.4243035931411</v>
      </c>
      <c r="DK135" s="18">
        <f t="shared" ref="DK135:DK196" si="231">MAX(DJ135,CZ135)</f>
        <v>139</v>
      </c>
      <c r="DL135" s="18">
        <f>Design!$N$71</f>
        <v>2.85</v>
      </c>
      <c r="DM135" s="18">
        <f t="shared" si="205"/>
        <v>149</v>
      </c>
      <c r="DN135" s="18">
        <v>0</v>
      </c>
      <c r="DO135" s="18">
        <f t="shared" si="206"/>
        <v>12739.5</v>
      </c>
      <c r="DP135" s="19" t="str">
        <f t="shared" ref="DP135:DP196" si="232">IF(DD135="N/A","N/A",DD135-DO135)</f>
        <v>N/A</v>
      </c>
      <c r="DQ135" s="68">
        <f t="shared" si="207"/>
        <v>139</v>
      </c>
      <c r="DR135" s="18">
        <f>'Ohio Intensities'!W135</f>
        <v>1.4808729961506295</v>
      </c>
      <c r="DS135" s="18">
        <f>Design!$I$24*DR135*Design!$I$23</f>
        <v>2.5471015533790844</v>
      </c>
      <c r="DT135" s="18">
        <v>0</v>
      </c>
      <c r="DU135" s="18">
        <v>0</v>
      </c>
      <c r="DV135" s="18">
        <f>Design!$I$22</f>
        <v>10</v>
      </c>
      <c r="DW135" s="18">
        <f t="shared" si="208"/>
        <v>2.5471015533790844</v>
      </c>
      <c r="DX135" s="18">
        <f t="shared" si="209"/>
        <v>139</v>
      </c>
      <c r="DY135" s="18">
        <f t="shared" si="210"/>
        <v>2.5471015533790844</v>
      </c>
      <c r="DZ135" s="18">
        <f t="shared" si="211"/>
        <v>149</v>
      </c>
      <c r="EA135" s="18">
        <v>0</v>
      </c>
      <c r="EB135" s="18" t="str">
        <f t="shared" ref="EB135:EB196" si="233">IF(DW135&lt;EJ135,"N/A",(0.5*DV135*DW135+(DX135-DV135)*DW135+0.5*(DZ135-DX135)*DY135)*60)</f>
        <v>N/A</v>
      </c>
      <c r="EC135" s="18">
        <f t="shared" si="212"/>
        <v>-0.25471015533790842</v>
      </c>
      <c r="ED135" s="18">
        <f t="shared" si="213"/>
        <v>37.951813145348353</v>
      </c>
      <c r="EE135" s="18">
        <f>(Design!$N$72-ED135)/EC135</f>
        <v>137.81081126812913</v>
      </c>
      <c r="EF135" s="18">
        <v>0</v>
      </c>
      <c r="EG135" s="18">
        <v>0</v>
      </c>
      <c r="EH135" s="18">
        <f t="shared" si="214"/>
        <v>137.81081126812913</v>
      </c>
      <c r="EI135" s="18">
        <f t="shared" ref="EI135:EI196" si="234">MAX(EH135,DX135)</f>
        <v>139</v>
      </c>
      <c r="EJ135" s="18">
        <f>Design!$N$72</f>
        <v>2.85</v>
      </c>
      <c r="EK135" s="18">
        <f t="shared" si="215"/>
        <v>149</v>
      </c>
      <c r="EL135" s="18">
        <v>0</v>
      </c>
      <c r="EM135" s="18">
        <f t="shared" si="216"/>
        <v>12739.5</v>
      </c>
      <c r="EN135" s="19" t="str">
        <f t="shared" ref="EN135:EN196" si="235">IF(EB135="N/A","N/A",EB135-EM135)</f>
        <v>N/A</v>
      </c>
      <c r="EO135" s="19">
        <f t="shared" si="217"/>
        <v>139</v>
      </c>
    </row>
    <row r="136" spans="1:145" x14ac:dyDescent="0.25">
      <c r="A136" s="68">
        <f t="shared" si="157"/>
        <v>140</v>
      </c>
      <c r="B136" s="18">
        <f>'Ohio Intensities'!C136</f>
        <v>0.65216366024083861</v>
      </c>
      <c r="C136" s="18">
        <f>Design!$I$24*B136*Design!$I$23</f>
        <v>1.1217214956142432</v>
      </c>
      <c r="D136" s="18">
        <v>0</v>
      </c>
      <c r="E136" s="18">
        <v>0</v>
      </c>
      <c r="F136" s="18">
        <f>Design!$I$22</f>
        <v>10</v>
      </c>
      <c r="G136" s="18">
        <f t="shared" si="158"/>
        <v>1.1217214956142432</v>
      </c>
      <c r="H136" s="18">
        <f t="shared" si="159"/>
        <v>140</v>
      </c>
      <c r="I136" s="18">
        <f t="shared" si="160"/>
        <v>1.1217214956142432</v>
      </c>
      <c r="J136" s="18">
        <f t="shared" si="161"/>
        <v>150</v>
      </c>
      <c r="K136" s="18">
        <v>0</v>
      </c>
      <c r="L136" s="18" t="str">
        <f t="shared" si="218"/>
        <v>N/A</v>
      </c>
      <c r="M136" s="18">
        <f t="shared" si="162"/>
        <v>-0.11217214956142432</v>
      </c>
      <c r="N136" s="18">
        <f t="shared" si="163"/>
        <v>16.825822434213649</v>
      </c>
      <c r="O136" s="18">
        <f>(Design!$N$67-N136)/M136</f>
        <v>131.72451889336898</v>
      </c>
      <c r="P136" s="18">
        <v>0</v>
      </c>
      <c r="Q136" s="18">
        <v>0</v>
      </c>
      <c r="R136" s="18">
        <f t="shared" si="164"/>
        <v>131.72451889336898</v>
      </c>
      <c r="S136" s="18">
        <f t="shared" si="219"/>
        <v>140</v>
      </c>
      <c r="T136" s="18">
        <f>Design!$N$67</f>
        <v>2.0499999999999998</v>
      </c>
      <c r="U136" s="18">
        <f t="shared" si="165"/>
        <v>150</v>
      </c>
      <c r="V136" s="18">
        <v>0</v>
      </c>
      <c r="W136" s="18">
        <f t="shared" si="166"/>
        <v>9224.9999999999982</v>
      </c>
      <c r="X136" s="19" t="str">
        <f t="shared" si="220"/>
        <v>N/A</v>
      </c>
      <c r="Y136" s="68">
        <f t="shared" si="167"/>
        <v>140</v>
      </c>
      <c r="Z136" s="18">
        <f>'Ohio Intensities'!G136</f>
        <v>0.82176545897999764</v>
      </c>
      <c r="AA136" s="18">
        <f>Design!$I$24*Z136*Design!$I$23</f>
        <v>1.4134365894455969</v>
      </c>
      <c r="AB136" s="18">
        <v>0</v>
      </c>
      <c r="AC136" s="18">
        <v>0</v>
      </c>
      <c r="AD136" s="18">
        <f>Design!$I$22</f>
        <v>10</v>
      </c>
      <c r="AE136" s="18">
        <f t="shared" si="168"/>
        <v>1.4134365894455969</v>
      </c>
      <c r="AF136" s="18">
        <f t="shared" si="169"/>
        <v>140</v>
      </c>
      <c r="AG136" s="18">
        <f t="shared" si="170"/>
        <v>1.4134365894455969</v>
      </c>
      <c r="AH136" s="18">
        <f t="shared" si="171"/>
        <v>150</v>
      </c>
      <c r="AI136" s="18">
        <v>0</v>
      </c>
      <c r="AJ136" s="18" t="str">
        <f t="shared" si="221"/>
        <v>N/A</v>
      </c>
      <c r="AK136" s="18">
        <f t="shared" si="172"/>
        <v>-0.14134365894455969</v>
      </c>
      <c r="AL136" s="18">
        <f t="shared" si="173"/>
        <v>21.201548841683952</v>
      </c>
      <c r="AM136" s="18">
        <f>(Design!$N$68-AL136)/AK136</f>
        <v>132.31261296992039</v>
      </c>
      <c r="AN136" s="18">
        <v>0</v>
      </c>
      <c r="AO136" s="18">
        <v>0</v>
      </c>
      <c r="AP136" s="18">
        <f t="shared" si="174"/>
        <v>132.31261296992039</v>
      </c>
      <c r="AQ136" s="18">
        <f t="shared" si="222"/>
        <v>140</v>
      </c>
      <c r="AR136" s="18">
        <f>Design!$N$68</f>
        <v>2.5</v>
      </c>
      <c r="AS136" s="18">
        <f t="shared" si="175"/>
        <v>150</v>
      </c>
      <c r="AT136" s="18">
        <v>0</v>
      </c>
      <c r="AU136" s="18">
        <f t="shared" si="176"/>
        <v>11250</v>
      </c>
      <c r="AV136" s="19" t="str">
        <f t="shared" si="223"/>
        <v>N/A</v>
      </c>
      <c r="AW136" s="68">
        <f t="shared" si="177"/>
        <v>140</v>
      </c>
      <c r="AX136" s="18">
        <f>'Ohio Intensities'!K136</f>
        <v>0.95750445153239794</v>
      </c>
      <c r="AY136" s="18">
        <f>Design!$I$24*AX136*Design!$I$23</f>
        <v>1.6469076566357255</v>
      </c>
      <c r="AZ136" s="18">
        <v>0</v>
      </c>
      <c r="BA136" s="18">
        <v>0</v>
      </c>
      <c r="BB136" s="18">
        <f>Design!$I$22</f>
        <v>10</v>
      </c>
      <c r="BC136" s="18">
        <f t="shared" si="178"/>
        <v>1.6469076566357255</v>
      </c>
      <c r="BD136" s="18">
        <f t="shared" si="179"/>
        <v>140</v>
      </c>
      <c r="BE136" s="18">
        <f t="shared" si="180"/>
        <v>1.6469076566357255</v>
      </c>
      <c r="BF136" s="18">
        <f t="shared" si="181"/>
        <v>150</v>
      </c>
      <c r="BG136" s="18">
        <v>0</v>
      </c>
      <c r="BH136" s="18" t="str">
        <f t="shared" si="224"/>
        <v>N/A</v>
      </c>
      <c r="BI136" s="18">
        <f t="shared" si="182"/>
        <v>-0.16469076566357255</v>
      </c>
      <c r="BJ136" s="18">
        <f t="shared" si="183"/>
        <v>24.703614849535882</v>
      </c>
      <c r="BK136" s="18">
        <f>(Design!$N$69-BJ136)/BI136</f>
        <v>132.69484030560685</v>
      </c>
      <c r="BL136" s="18">
        <v>0</v>
      </c>
      <c r="BM136" s="18">
        <v>0</v>
      </c>
      <c r="BN136" s="18">
        <f t="shared" si="184"/>
        <v>132.69484030560685</v>
      </c>
      <c r="BO136" s="18">
        <f t="shared" si="225"/>
        <v>140</v>
      </c>
      <c r="BP136" s="18">
        <f>Design!$N$69</f>
        <v>2.85</v>
      </c>
      <c r="BQ136" s="18">
        <f t="shared" si="185"/>
        <v>150</v>
      </c>
      <c r="BR136" s="18">
        <v>0</v>
      </c>
      <c r="BS136" s="18">
        <f t="shared" si="186"/>
        <v>12825</v>
      </c>
      <c r="BT136" s="19" t="str">
        <f t="shared" si="226"/>
        <v>N/A</v>
      </c>
      <c r="BU136" s="68">
        <f t="shared" si="187"/>
        <v>140</v>
      </c>
      <c r="BV136" s="18">
        <f>'Ohio Intensities'!O136</f>
        <v>1.1545914629240117</v>
      </c>
      <c r="BW136" s="18">
        <f>Design!$I$24*BV136*Design!$I$23</f>
        <v>1.9858973162293014</v>
      </c>
      <c r="BX136" s="18">
        <v>0</v>
      </c>
      <c r="BY136" s="18">
        <v>0</v>
      </c>
      <c r="BZ136" s="18">
        <f>Design!$I$22</f>
        <v>10</v>
      </c>
      <c r="CA136" s="18">
        <f t="shared" si="188"/>
        <v>1.9858973162293014</v>
      </c>
      <c r="CB136" s="18">
        <f t="shared" si="189"/>
        <v>140</v>
      </c>
      <c r="CC136" s="18">
        <f t="shared" si="190"/>
        <v>1.9858973162293014</v>
      </c>
      <c r="CD136" s="18">
        <f t="shared" si="191"/>
        <v>150</v>
      </c>
      <c r="CE136" s="18">
        <v>0</v>
      </c>
      <c r="CF136" s="18" t="str">
        <f t="shared" si="227"/>
        <v>N/A</v>
      </c>
      <c r="CG136" s="18">
        <f t="shared" si="192"/>
        <v>-0.19858973162293014</v>
      </c>
      <c r="CH136" s="18">
        <f t="shared" si="193"/>
        <v>29.788459743439521</v>
      </c>
      <c r="CI136" s="18">
        <f>(Design!$N$70-CH136)/CG136</f>
        <v>135.64880481629632</v>
      </c>
      <c r="CJ136" s="18">
        <v>0</v>
      </c>
      <c r="CK136" s="18">
        <v>0</v>
      </c>
      <c r="CL136" s="18">
        <f t="shared" si="194"/>
        <v>135.64880481629632</v>
      </c>
      <c r="CM136" s="18">
        <f t="shared" si="228"/>
        <v>140</v>
      </c>
      <c r="CN136" s="18">
        <f>Design!$N$70</f>
        <v>2.85</v>
      </c>
      <c r="CO136" s="18">
        <f t="shared" si="195"/>
        <v>150</v>
      </c>
      <c r="CP136" s="18">
        <v>0</v>
      </c>
      <c r="CQ136" s="18">
        <f t="shared" si="196"/>
        <v>12825.000000000002</v>
      </c>
      <c r="CR136" s="19" t="str">
        <f t="shared" si="229"/>
        <v>N/A</v>
      </c>
      <c r="CS136" s="68">
        <f t="shared" si="197"/>
        <v>140</v>
      </c>
      <c r="CT136" s="18">
        <f>'Ohio Intensities'!S136</f>
        <v>1.3107370361089075</v>
      </c>
      <c r="CU136" s="18">
        <f>Design!$I$24*CT136*Design!$I$23</f>
        <v>2.2544677021073221</v>
      </c>
      <c r="CV136" s="18">
        <v>0</v>
      </c>
      <c r="CW136" s="18">
        <v>0</v>
      </c>
      <c r="CX136" s="18">
        <f>Design!$I$22</f>
        <v>10</v>
      </c>
      <c r="CY136" s="18">
        <f t="shared" si="198"/>
        <v>2.2544677021073221</v>
      </c>
      <c r="CZ136" s="18">
        <f t="shared" si="199"/>
        <v>140</v>
      </c>
      <c r="DA136" s="18">
        <f t="shared" si="200"/>
        <v>2.2544677021073221</v>
      </c>
      <c r="DB136" s="18">
        <f t="shared" si="201"/>
        <v>150</v>
      </c>
      <c r="DC136" s="18">
        <v>0</v>
      </c>
      <c r="DD136" s="18" t="str">
        <f t="shared" si="230"/>
        <v>N/A</v>
      </c>
      <c r="DE136" s="18">
        <f t="shared" si="202"/>
        <v>-0.2254467702107322</v>
      </c>
      <c r="DF136" s="18">
        <f t="shared" si="203"/>
        <v>33.817015531609833</v>
      </c>
      <c r="DG136" s="18">
        <f>(Design!$N$71-DF136)/DE136</f>
        <v>137.35843499848761</v>
      </c>
      <c r="DH136" s="18">
        <v>0</v>
      </c>
      <c r="DI136" s="18">
        <v>0</v>
      </c>
      <c r="DJ136" s="18">
        <f t="shared" si="204"/>
        <v>137.35843499848761</v>
      </c>
      <c r="DK136" s="18">
        <f t="shared" si="231"/>
        <v>140</v>
      </c>
      <c r="DL136" s="18">
        <f>Design!$N$71</f>
        <v>2.85</v>
      </c>
      <c r="DM136" s="18">
        <f t="shared" si="205"/>
        <v>150</v>
      </c>
      <c r="DN136" s="18">
        <v>0</v>
      </c>
      <c r="DO136" s="18">
        <f t="shared" si="206"/>
        <v>12825</v>
      </c>
      <c r="DP136" s="19" t="str">
        <f t="shared" si="232"/>
        <v>N/A</v>
      </c>
      <c r="DQ136" s="68">
        <f t="shared" si="207"/>
        <v>140</v>
      </c>
      <c r="DR136" s="18">
        <f>'Ohio Intensities'!W136</f>
        <v>1.4730795796027765</v>
      </c>
      <c r="DS136" s="18">
        <f>Design!$I$24*DR136*Design!$I$23</f>
        <v>2.5336968769167769</v>
      </c>
      <c r="DT136" s="18">
        <v>0</v>
      </c>
      <c r="DU136" s="18">
        <v>0</v>
      </c>
      <c r="DV136" s="18">
        <f>Design!$I$22</f>
        <v>10</v>
      </c>
      <c r="DW136" s="18">
        <f t="shared" si="208"/>
        <v>2.5336968769167769</v>
      </c>
      <c r="DX136" s="18">
        <f t="shared" si="209"/>
        <v>140</v>
      </c>
      <c r="DY136" s="18">
        <f t="shared" si="210"/>
        <v>2.5336968769167769</v>
      </c>
      <c r="DZ136" s="18">
        <f t="shared" si="211"/>
        <v>150</v>
      </c>
      <c r="EA136" s="18">
        <v>0</v>
      </c>
      <c r="EB136" s="18" t="str">
        <f t="shared" si="233"/>
        <v>N/A</v>
      </c>
      <c r="EC136" s="18">
        <f t="shared" si="212"/>
        <v>-0.25336968769167767</v>
      </c>
      <c r="ED136" s="18">
        <f t="shared" si="213"/>
        <v>38.005453153751652</v>
      </c>
      <c r="EE136" s="18">
        <f>(Design!$N$72-ED136)/EC136</f>
        <v>138.75161418887595</v>
      </c>
      <c r="EF136" s="18">
        <v>0</v>
      </c>
      <c r="EG136" s="18">
        <v>0</v>
      </c>
      <c r="EH136" s="18">
        <f t="shared" si="214"/>
        <v>138.75161418887595</v>
      </c>
      <c r="EI136" s="18">
        <f t="shared" si="234"/>
        <v>140</v>
      </c>
      <c r="EJ136" s="18">
        <f>Design!$N$72</f>
        <v>2.85</v>
      </c>
      <c r="EK136" s="18">
        <f t="shared" si="215"/>
        <v>150</v>
      </c>
      <c r="EL136" s="18">
        <v>0</v>
      </c>
      <c r="EM136" s="18">
        <f t="shared" si="216"/>
        <v>12825</v>
      </c>
      <c r="EN136" s="19" t="str">
        <f t="shared" si="235"/>
        <v>N/A</v>
      </c>
      <c r="EO136" s="19">
        <f t="shared" si="217"/>
        <v>140</v>
      </c>
    </row>
    <row r="137" spans="1:145" x14ac:dyDescent="0.25">
      <c r="A137" s="68">
        <f t="shared" si="157"/>
        <v>141</v>
      </c>
      <c r="B137" s="18">
        <f>'Ohio Intensities'!C137</f>
        <v>0.648427176559636</v>
      </c>
      <c r="C137" s="18">
        <f>Design!$I$24*B137*Design!$I$23</f>
        <v>1.1152947436825746</v>
      </c>
      <c r="D137" s="18">
        <v>0</v>
      </c>
      <c r="E137" s="18">
        <v>0</v>
      </c>
      <c r="F137" s="18">
        <f>Design!$I$22</f>
        <v>10</v>
      </c>
      <c r="G137" s="18">
        <f t="shared" si="158"/>
        <v>1.1152947436825746</v>
      </c>
      <c r="H137" s="18">
        <f t="shared" si="159"/>
        <v>141</v>
      </c>
      <c r="I137" s="18">
        <f t="shared" si="160"/>
        <v>1.1152947436825746</v>
      </c>
      <c r="J137" s="18">
        <f t="shared" si="161"/>
        <v>151</v>
      </c>
      <c r="K137" s="18">
        <v>0</v>
      </c>
      <c r="L137" s="18" t="str">
        <f t="shared" si="218"/>
        <v>N/A</v>
      </c>
      <c r="M137" s="18">
        <f t="shared" si="162"/>
        <v>-0.11152947436825747</v>
      </c>
      <c r="N137" s="18">
        <f t="shared" si="163"/>
        <v>16.840950629606876</v>
      </c>
      <c r="O137" s="18">
        <f>(Design!$N$67-N137)/M137</f>
        <v>132.61920862971937</v>
      </c>
      <c r="P137" s="18">
        <v>0</v>
      </c>
      <c r="Q137" s="18">
        <v>0</v>
      </c>
      <c r="R137" s="18">
        <f t="shared" si="164"/>
        <v>132.61920862971937</v>
      </c>
      <c r="S137" s="18">
        <f t="shared" si="219"/>
        <v>141</v>
      </c>
      <c r="T137" s="18">
        <f>Design!$N$67</f>
        <v>2.0499999999999998</v>
      </c>
      <c r="U137" s="18">
        <f t="shared" si="165"/>
        <v>151</v>
      </c>
      <c r="V137" s="18">
        <v>0</v>
      </c>
      <c r="W137" s="18">
        <f t="shared" si="166"/>
        <v>9286.5</v>
      </c>
      <c r="X137" s="19" t="str">
        <f t="shared" si="220"/>
        <v>N/A</v>
      </c>
      <c r="Y137" s="68">
        <f t="shared" si="167"/>
        <v>141</v>
      </c>
      <c r="Z137" s="18">
        <f>'Ohio Intensities'!G137</f>
        <v>0.81710931358008143</v>
      </c>
      <c r="AA137" s="18">
        <f>Design!$I$24*Z137*Design!$I$23</f>
        <v>1.4054280193577409</v>
      </c>
      <c r="AB137" s="18">
        <v>0</v>
      </c>
      <c r="AC137" s="18">
        <v>0</v>
      </c>
      <c r="AD137" s="18">
        <f>Design!$I$22</f>
        <v>10</v>
      </c>
      <c r="AE137" s="18">
        <f t="shared" si="168"/>
        <v>1.4054280193577409</v>
      </c>
      <c r="AF137" s="18">
        <f t="shared" si="169"/>
        <v>141</v>
      </c>
      <c r="AG137" s="18">
        <f t="shared" si="170"/>
        <v>1.4054280193577409</v>
      </c>
      <c r="AH137" s="18">
        <f t="shared" si="171"/>
        <v>151</v>
      </c>
      <c r="AI137" s="18">
        <v>0</v>
      </c>
      <c r="AJ137" s="18" t="str">
        <f t="shared" si="221"/>
        <v>N/A</v>
      </c>
      <c r="AK137" s="18">
        <f t="shared" si="172"/>
        <v>-0.14054280193577409</v>
      </c>
      <c r="AL137" s="18">
        <f t="shared" si="173"/>
        <v>21.221963092301891</v>
      </c>
      <c r="AM137" s="18">
        <f>(Design!$N$68-AL137)/AK137</f>
        <v>133.21182468567505</v>
      </c>
      <c r="AN137" s="18">
        <v>0</v>
      </c>
      <c r="AO137" s="18">
        <v>0</v>
      </c>
      <c r="AP137" s="18">
        <f t="shared" si="174"/>
        <v>133.21182468567505</v>
      </c>
      <c r="AQ137" s="18">
        <f t="shared" si="222"/>
        <v>141</v>
      </c>
      <c r="AR137" s="18">
        <f>Design!$N$68</f>
        <v>2.5</v>
      </c>
      <c r="AS137" s="18">
        <f t="shared" si="175"/>
        <v>151</v>
      </c>
      <c r="AT137" s="18">
        <v>0</v>
      </c>
      <c r="AU137" s="18">
        <f t="shared" si="176"/>
        <v>11325</v>
      </c>
      <c r="AV137" s="19" t="str">
        <f t="shared" si="223"/>
        <v>N/A</v>
      </c>
      <c r="AW137" s="68">
        <f t="shared" si="177"/>
        <v>141</v>
      </c>
      <c r="AX137" s="18">
        <f>'Ohio Intensities'!K137</f>
        <v>0.95210120174234036</v>
      </c>
      <c r="AY137" s="18">
        <f>Design!$I$24*AX137*Design!$I$23</f>
        <v>1.6376140669968264</v>
      </c>
      <c r="AZ137" s="18">
        <v>0</v>
      </c>
      <c r="BA137" s="18">
        <v>0</v>
      </c>
      <c r="BB137" s="18">
        <f>Design!$I$22</f>
        <v>10</v>
      </c>
      <c r="BC137" s="18">
        <f t="shared" si="178"/>
        <v>1.6376140669968264</v>
      </c>
      <c r="BD137" s="18">
        <f t="shared" si="179"/>
        <v>141</v>
      </c>
      <c r="BE137" s="18">
        <f t="shared" si="180"/>
        <v>1.6376140669968264</v>
      </c>
      <c r="BF137" s="18">
        <f t="shared" si="181"/>
        <v>151</v>
      </c>
      <c r="BG137" s="18">
        <v>0</v>
      </c>
      <c r="BH137" s="18" t="str">
        <f t="shared" si="224"/>
        <v>N/A</v>
      </c>
      <c r="BI137" s="18">
        <f t="shared" si="182"/>
        <v>-0.16376140669968264</v>
      </c>
      <c r="BJ137" s="18">
        <f t="shared" si="183"/>
        <v>24.727972411652079</v>
      </c>
      <c r="BK137" s="18">
        <f>(Design!$N$69-BJ137)/BI137</f>
        <v>133.59663215261375</v>
      </c>
      <c r="BL137" s="18">
        <v>0</v>
      </c>
      <c r="BM137" s="18">
        <v>0</v>
      </c>
      <c r="BN137" s="18">
        <f t="shared" si="184"/>
        <v>133.59663215261375</v>
      </c>
      <c r="BO137" s="18">
        <f t="shared" si="225"/>
        <v>141</v>
      </c>
      <c r="BP137" s="18">
        <f>Design!$N$69</f>
        <v>2.85</v>
      </c>
      <c r="BQ137" s="18">
        <f t="shared" si="185"/>
        <v>151</v>
      </c>
      <c r="BR137" s="18">
        <v>0</v>
      </c>
      <c r="BS137" s="18">
        <f t="shared" si="186"/>
        <v>12910.5</v>
      </c>
      <c r="BT137" s="19" t="str">
        <f t="shared" si="226"/>
        <v>N/A</v>
      </c>
      <c r="BU137" s="68">
        <f t="shared" si="187"/>
        <v>141</v>
      </c>
      <c r="BV137" s="18">
        <f>'Ohio Intensities'!O137</f>
        <v>1.1483019144403968</v>
      </c>
      <c r="BW137" s="18">
        <f>Design!$I$24*BV137*Design!$I$23</f>
        <v>1.9750792928374836</v>
      </c>
      <c r="BX137" s="18">
        <v>0</v>
      </c>
      <c r="BY137" s="18">
        <v>0</v>
      </c>
      <c r="BZ137" s="18">
        <f>Design!$I$22</f>
        <v>10</v>
      </c>
      <c r="CA137" s="18">
        <f t="shared" si="188"/>
        <v>1.9750792928374836</v>
      </c>
      <c r="CB137" s="18">
        <f t="shared" si="189"/>
        <v>141</v>
      </c>
      <c r="CC137" s="18">
        <f t="shared" si="190"/>
        <v>1.9750792928374836</v>
      </c>
      <c r="CD137" s="18">
        <f t="shared" si="191"/>
        <v>151</v>
      </c>
      <c r="CE137" s="18">
        <v>0</v>
      </c>
      <c r="CF137" s="18" t="str">
        <f t="shared" si="227"/>
        <v>N/A</v>
      </c>
      <c r="CG137" s="18">
        <f t="shared" si="192"/>
        <v>-0.19750792928374836</v>
      </c>
      <c r="CH137" s="18">
        <f t="shared" si="193"/>
        <v>29.823697321846002</v>
      </c>
      <c r="CI137" s="18">
        <f>(Design!$N$70-CH137)/CG137</f>
        <v>136.57019958471861</v>
      </c>
      <c r="CJ137" s="18">
        <v>0</v>
      </c>
      <c r="CK137" s="18">
        <v>0</v>
      </c>
      <c r="CL137" s="18">
        <f t="shared" si="194"/>
        <v>136.57019958471861</v>
      </c>
      <c r="CM137" s="18">
        <f t="shared" si="228"/>
        <v>141</v>
      </c>
      <c r="CN137" s="18">
        <f>Design!$N$70</f>
        <v>2.85</v>
      </c>
      <c r="CO137" s="18">
        <f t="shared" si="195"/>
        <v>151</v>
      </c>
      <c r="CP137" s="18">
        <v>0</v>
      </c>
      <c r="CQ137" s="18">
        <f t="shared" si="196"/>
        <v>12910.5</v>
      </c>
      <c r="CR137" s="19" t="str">
        <f t="shared" si="229"/>
        <v>N/A</v>
      </c>
      <c r="CS137" s="68">
        <f t="shared" si="197"/>
        <v>141</v>
      </c>
      <c r="CT137" s="18">
        <f>'Ohio Intensities'!S137</f>
        <v>1.3039527316603148</v>
      </c>
      <c r="CU137" s="18">
        <f>Design!$I$24*CT137*Design!$I$23</f>
        <v>2.2427986984557426</v>
      </c>
      <c r="CV137" s="18">
        <v>0</v>
      </c>
      <c r="CW137" s="18">
        <v>0</v>
      </c>
      <c r="CX137" s="18">
        <f>Design!$I$22</f>
        <v>10</v>
      </c>
      <c r="CY137" s="18">
        <f t="shared" si="198"/>
        <v>2.2427986984557426</v>
      </c>
      <c r="CZ137" s="18">
        <f t="shared" si="199"/>
        <v>141</v>
      </c>
      <c r="DA137" s="18">
        <f t="shared" si="200"/>
        <v>2.2427986984557426</v>
      </c>
      <c r="DB137" s="18">
        <f t="shared" si="201"/>
        <v>151</v>
      </c>
      <c r="DC137" s="18">
        <v>0</v>
      </c>
      <c r="DD137" s="18" t="str">
        <f t="shared" si="230"/>
        <v>N/A</v>
      </c>
      <c r="DE137" s="18">
        <f t="shared" si="202"/>
        <v>-0.22427986984557427</v>
      </c>
      <c r="DF137" s="18">
        <f t="shared" si="203"/>
        <v>33.866260346681713</v>
      </c>
      <c r="DG137" s="18">
        <f>(Design!$N$71-DF137)/DE137</f>
        <v>138.29266250260292</v>
      </c>
      <c r="DH137" s="18">
        <v>0</v>
      </c>
      <c r="DI137" s="18">
        <v>0</v>
      </c>
      <c r="DJ137" s="18">
        <f t="shared" si="204"/>
        <v>138.29266250260292</v>
      </c>
      <c r="DK137" s="18">
        <f t="shared" si="231"/>
        <v>141</v>
      </c>
      <c r="DL137" s="18">
        <f>Design!$N$71</f>
        <v>2.85</v>
      </c>
      <c r="DM137" s="18">
        <f t="shared" si="205"/>
        <v>151</v>
      </c>
      <c r="DN137" s="18">
        <v>0</v>
      </c>
      <c r="DO137" s="18">
        <f t="shared" si="206"/>
        <v>12910.5</v>
      </c>
      <c r="DP137" s="19" t="str">
        <f t="shared" si="232"/>
        <v>N/A</v>
      </c>
      <c r="DQ137" s="68">
        <f t="shared" si="207"/>
        <v>141</v>
      </c>
      <c r="DR137" s="18">
        <f>'Ohio Intensities'!W137</f>
        <v>1.465377468039667</v>
      </c>
      <c r="DS137" s="18">
        <f>Design!$I$24*DR137*Design!$I$23</f>
        <v>2.5204492450282285</v>
      </c>
      <c r="DT137" s="18">
        <v>0</v>
      </c>
      <c r="DU137" s="18">
        <v>0</v>
      </c>
      <c r="DV137" s="18">
        <f>Design!$I$22</f>
        <v>10</v>
      </c>
      <c r="DW137" s="18">
        <f t="shared" si="208"/>
        <v>2.5204492450282285</v>
      </c>
      <c r="DX137" s="18">
        <f t="shared" si="209"/>
        <v>141</v>
      </c>
      <c r="DY137" s="18">
        <f t="shared" si="210"/>
        <v>2.5204492450282285</v>
      </c>
      <c r="DZ137" s="18">
        <f t="shared" si="211"/>
        <v>151</v>
      </c>
      <c r="EA137" s="18">
        <v>0</v>
      </c>
      <c r="EB137" s="18" t="str">
        <f t="shared" si="233"/>
        <v>N/A</v>
      </c>
      <c r="EC137" s="18">
        <f t="shared" si="212"/>
        <v>-0.25204492450282284</v>
      </c>
      <c r="ED137" s="18">
        <f t="shared" si="213"/>
        <v>38.058783599926251</v>
      </c>
      <c r="EE137" s="18">
        <f>(Design!$N$72-ED137)/EC137</f>
        <v>139.69249200069459</v>
      </c>
      <c r="EF137" s="18">
        <v>0</v>
      </c>
      <c r="EG137" s="18">
        <v>0</v>
      </c>
      <c r="EH137" s="18">
        <f t="shared" si="214"/>
        <v>139.69249200069459</v>
      </c>
      <c r="EI137" s="18">
        <f t="shared" si="234"/>
        <v>141</v>
      </c>
      <c r="EJ137" s="18">
        <f>Design!$N$72</f>
        <v>2.85</v>
      </c>
      <c r="EK137" s="18">
        <f t="shared" si="215"/>
        <v>151</v>
      </c>
      <c r="EL137" s="18">
        <v>0</v>
      </c>
      <c r="EM137" s="18">
        <f t="shared" si="216"/>
        <v>12910.5</v>
      </c>
      <c r="EN137" s="19" t="str">
        <f t="shared" si="235"/>
        <v>N/A</v>
      </c>
      <c r="EO137" s="19">
        <f t="shared" si="217"/>
        <v>141</v>
      </c>
    </row>
    <row r="138" spans="1:145" x14ac:dyDescent="0.25">
      <c r="A138" s="68">
        <f t="shared" si="157"/>
        <v>142</v>
      </c>
      <c r="B138" s="18">
        <f>'Ohio Intensities'!C138</f>
        <v>0.64473671524960863</v>
      </c>
      <c r="C138" s="18">
        <f>Design!$I$24*B138*Design!$I$23</f>
        <v>1.1089471502293275</v>
      </c>
      <c r="D138" s="18">
        <v>0</v>
      </c>
      <c r="E138" s="18">
        <v>0</v>
      </c>
      <c r="F138" s="18">
        <f>Design!$I$22</f>
        <v>10</v>
      </c>
      <c r="G138" s="18">
        <f t="shared" si="158"/>
        <v>1.1089471502293275</v>
      </c>
      <c r="H138" s="18">
        <f t="shared" si="159"/>
        <v>142</v>
      </c>
      <c r="I138" s="18">
        <f t="shared" si="160"/>
        <v>1.1089471502293275</v>
      </c>
      <c r="J138" s="18">
        <f t="shared" si="161"/>
        <v>152</v>
      </c>
      <c r="K138" s="18">
        <v>0</v>
      </c>
      <c r="L138" s="18" t="str">
        <f t="shared" si="218"/>
        <v>N/A</v>
      </c>
      <c r="M138" s="18">
        <f t="shared" si="162"/>
        <v>-0.11089471502293276</v>
      </c>
      <c r="N138" s="18">
        <f t="shared" si="163"/>
        <v>16.855996683485778</v>
      </c>
      <c r="O138" s="18">
        <f>(Design!$N$67-N138)/M138</f>
        <v>133.51399731199032</v>
      </c>
      <c r="P138" s="18">
        <v>0</v>
      </c>
      <c r="Q138" s="18">
        <v>0</v>
      </c>
      <c r="R138" s="18">
        <f t="shared" si="164"/>
        <v>133.51399731199032</v>
      </c>
      <c r="S138" s="18">
        <f t="shared" si="219"/>
        <v>142</v>
      </c>
      <c r="T138" s="18">
        <f>Design!$N$67</f>
        <v>2.0499999999999998</v>
      </c>
      <c r="U138" s="18">
        <f t="shared" si="165"/>
        <v>152</v>
      </c>
      <c r="V138" s="18">
        <v>0</v>
      </c>
      <c r="W138" s="18">
        <f t="shared" si="166"/>
        <v>9347.9999999999982</v>
      </c>
      <c r="X138" s="19" t="str">
        <f t="shared" si="220"/>
        <v>N/A</v>
      </c>
      <c r="Y138" s="68">
        <f t="shared" si="167"/>
        <v>142</v>
      </c>
      <c r="Z138" s="18">
        <f>'Ohio Intensities'!G138</f>
        <v>0.8125099233305817</v>
      </c>
      <c r="AA138" s="18">
        <f>Design!$I$24*Z138*Design!$I$23</f>
        <v>1.3975170681286013</v>
      </c>
      <c r="AB138" s="18">
        <v>0</v>
      </c>
      <c r="AC138" s="18">
        <v>0</v>
      </c>
      <c r="AD138" s="18">
        <f>Design!$I$22</f>
        <v>10</v>
      </c>
      <c r="AE138" s="18">
        <f t="shared" si="168"/>
        <v>1.3975170681286013</v>
      </c>
      <c r="AF138" s="18">
        <f t="shared" si="169"/>
        <v>142</v>
      </c>
      <c r="AG138" s="18">
        <f t="shared" si="170"/>
        <v>1.3975170681286013</v>
      </c>
      <c r="AH138" s="18">
        <f t="shared" si="171"/>
        <v>152</v>
      </c>
      <c r="AI138" s="18">
        <v>0</v>
      </c>
      <c r="AJ138" s="18" t="str">
        <f t="shared" si="221"/>
        <v>N/A</v>
      </c>
      <c r="AK138" s="18">
        <f t="shared" si="172"/>
        <v>-0.13975170681286014</v>
      </c>
      <c r="AL138" s="18">
        <f t="shared" si="173"/>
        <v>21.24225943555474</v>
      </c>
      <c r="AM138" s="18">
        <f>(Design!$N$68-AL138)/AK138</f>
        <v>134.11113082613207</v>
      </c>
      <c r="AN138" s="18">
        <v>0</v>
      </c>
      <c r="AO138" s="18">
        <v>0</v>
      </c>
      <c r="AP138" s="18">
        <f t="shared" si="174"/>
        <v>134.11113082613207</v>
      </c>
      <c r="AQ138" s="18">
        <f t="shared" si="222"/>
        <v>142</v>
      </c>
      <c r="AR138" s="18">
        <f>Design!$N$68</f>
        <v>2.5</v>
      </c>
      <c r="AS138" s="18">
        <f t="shared" si="175"/>
        <v>152</v>
      </c>
      <c r="AT138" s="18">
        <v>0</v>
      </c>
      <c r="AU138" s="18">
        <f t="shared" si="176"/>
        <v>11400</v>
      </c>
      <c r="AV138" s="19" t="str">
        <f t="shared" si="223"/>
        <v>N/A</v>
      </c>
      <c r="AW138" s="68">
        <f t="shared" si="177"/>
        <v>142</v>
      </c>
      <c r="AX138" s="18">
        <f>'Ohio Intensities'!K138</f>
        <v>0.94676334641884474</v>
      </c>
      <c r="AY138" s="18">
        <f>Design!$I$24*AX138*Design!$I$23</f>
        <v>1.628432955840414</v>
      </c>
      <c r="AZ138" s="18">
        <v>0</v>
      </c>
      <c r="BA138" s="18">
        <v>0</v>
      </c>
      <c r="BB138" s="18">
        <f>Design!$I$22</f>
        <v>10</v>
      </c>
      <c r="BC138" s="18">
        <f t="shared" si="178"/>
        <v>1.628432955840414</v>
      </c>
      <c r="BD138" s="18">
        <f t="shared" si="179"/>
        <v>142</v>
      </c>
      <c r="BE138" s="18">
        <f t="shared" si="180"/>
        <v>1.628432955840414</v>
      </c>
      <c r="BF138" s="18">
        <f t="shared" si="181"/>
        <v>152</v>
      </c>
      <c r="BG138" s="18">
        <v>0</v>
      </c>
      <c r="BH138" s="18" t="str">
        <f t="shared" si="224"/>
        <v>N/A</v>
      </c>
      <c r="BI138" s="18">
        <f t="shared" si="182"/>
        <v>-0.1628432955840414</v>
      </c>
      <c r="BJ138" s="18">
        <f t="shared" si="183"/>
        <v>24.75218092877429</v>
      </c>
      <c r="BK138" s="18">
        <f>(Design!$N$69-BJ138)/BI138</f>
        <v>134.49851189894918</v>
      </c>
      <c r="BL138" s="18">
        <v>0</v>
      </c>
      <c r="BM138" s="18">
        <v>0</v>
      </c>
      <c r="BN138" s="18">
        <f t="shared" si="184"/>
        <v>134.49851189894918</v>
      </c>
      <c r="BO138" s="18">
        <f t="shared" si="225"/>
        <v>142</v>
      </c>
      <c r="BP138" s="18">
        <f>Design!$N$69</f>
        <v>2.85</v>
      </c>
      <c r="BQ138" s="18">
        <f t="shared" si="185"/>
        <v>152</v>
      </c>
      <c r="BR138" s="18">
        <v>0</v>
      </c>
      <c r="BS138" s="18">
        <f t="shared" si="186"/>
        <v>12996</v>
      </c>
      <c r="BT138" s="19" t="str">
        <f t="shared" si="226"/>
        <v>N/A</v>
      </c>
      <c r="BU138" s="68">
        <f t="shared" si="187"/>
        <v>142</v>
      </c>
      <c r="BV138" s="18">
        <f>'Ohio Intensities'!O138</f>
        <v>1.1420872686583905</v>
      </c>
      <c r="BW138" s="18">
        <f>Design!$I$24*BV138*Design!$I$23</f>
        <v>1.9643901020924328</v>
      </c>
      <c r="BX138" s="18">
        <v>0</v>
      </c>
      <c r="BY138" s="18">
        <v>0</v>
      </c>
      <c r="BZ138" s="18">
        <f>Design!$I$22</f>
        <v>10</v>
      </c>
      <c r="CA138" s="18">
        <f t="shared" si="188"/>
        <v>1.9643901020924328</v>
      </c>
      <c r="CB138" s="18">
        <f t="shared" si="189"/>
        <v>142</v>
      </c>
      <c r="CC138" s="18">
        <f t="shared" si="190"/>
        <v>1.9643901020924328</v>
      </c>
      <c r="CD138" s="18">
        <f t="shared" si="191"/>
        <v>152</v>
      </c>
      <c r="CE138" s="18">
        <v>0</v>
      </c>
      <c r="CF138" s="18" t="str">
        <f t="shared" si="227"/>
        <v>N/A</v>
      </c>
      <c r="CG138" s="18">
        <f t="shared" si="192"/>
        <v>-0.19643901020924329</v>
      </c>
      <c r="CH138" s="18">
        <f t="shared" si="193"/>
        <v>29.858729551804981</v>
      </c>
      <c r="CI138" s="18">
        <f>(Design!$N$70-CH138)/CG138</f>
        <v>137.4916801048619</v>
      </c>
      <c r="CJ138" s="18">
        <v>0</v>
      </c>
      <c r="CK138" s="18">
        <v>0</v>
      </c>
      <c r="CL138" s="18">
        <f t="shared" si="194"/>
        <v>137.4916801048619</v>
      </c>
      <c r="CM138" s="18">
        <f t="shared" si="228"/>
        <v>142</v>
      </c>
      <c r="CN138" s="18">
        <f>Design!$N$70</f>
        <v>2.85</v>
      </c>
      <c r="CO138" s="18">
        <f t="shared" si="195"/>
        <v>152</v>
      </c>
      <c r="CP138" s="18">
        <v>0</v>
      </c>
      <c r="CQ138" s="18">
        <f t="shared" si="196"/>
        <v>12996.000000000002</v>
      </c>
      <c r="CR138" s="19" t="str">
        <f t="shared" si="229"/>
        <v>N/A</v>
      </c>
      <c r="CS138" s="68">
        <f t="shared" si="197"/>
        <v>142</v>
      </c>
      <c r="CT138" s="18">
        <f>'Ohio Intensities'!S138</f>
        <v>1.2972479771043166</v>
      </c>
      <c r="CU138" s="18">
        <f>Design!$I$24*CT138*Design!$I$23</f>
        <v>2.231266520619426</v>
      </c>
      <c r="CV138" s="18">
        <v>0</v>
      </c>
      <c r="CW138" s="18">
        <v>0</v>
      </c>
      <c r="CX138" s="18">
        <f>Design!$I$22</f>
        <v>10</v>
      </c>
      <c r="CY138" s="18">
        <f t="shared" si="198"/>
        <v>2.231266520619426</v>
      </c>
      <c r="CZ138" s="18">
        <f t="shared" si="199"/>
        <v>142</v>
      </c>
      <c r="DA138" s="18">
        <f t="shared" si="200"/>
        <v>2.231266520619426</v>
      </c>
      <c r="DB138" s="18">
        <f t="shared" si="201"/>
        <v>152</v>
      </c>
      <c r="DC138" s="18">
        <v>0</v>
      </c>
      <c r="DD138" s="18" t="str">
        <f t="shared" si="230"/>
        <v>N/A</v>
      </c>
      <c r="DE138" s="18">
        <f t="shared" si="202"/>
        <v>-0.2231266520619426</v>
      </c>
      <c r="DF138" s="18">
        <f t="shared" si="203"/>
        <v>33.915251113415273</v>
      </c>
      <c r="DG138" s="18">
        <f>(Design!$N$71-DF138)/DE138</f>
        <v>139.22698533024729</v>
      </c>
      <c r="DH138" s="18">
        <v>0</v>
      </c>
      <c r="DI138" s="18">
        <v>0</v>
      </c>
      <c r="DJ138" s="18">
        <f t="shared" si="204"/>
        <v>139.22698533024729</v>
      </c>
      <c r="DK138" s="18">
        <f t="shared" si="231"/>
        <v>142</v>
      </c>
      <c r="DL138" s="18">
        <f>Design!$N$71</f>
        <v>2.85</v>
      </c>
      <c r="DM138" s="18">
        <f t="shared" si="205"/>
        <v>152</v>
      </c>
      <c r="DN138" s="18">
        <v>0</v>
      </c>
      <c r="DO138" s="18">
        <f t="shared" si="206"/>
        <v>12996.000000000002</v>
      </c>
      <c r="DP138" s="19" t="str">
        <f t="shared" si="232"/>
        <v>N/A</v>
      </c>
      <c r="DQ138" s="68">
        <f t="shared" si="207"/>
        <v>142</v>
      </c>
      <c r="DR138" s="18">
        <f>'Ohio Intensities'!W138</f>
        <v>1.4577650101722635</v>
      </c>
      <c r="DS138" s="18">
        <f>Design!$I$24*DR138*Design!$I$23</f>
        <v>2.5073558174962947</v>
      </c>
      <c r="DT138" s="18">
        <v>0</v>
      </c>
      <c r="DU138" s="18">
        <v>0</v>
      </c>
      <c r="DV138" s="18">
        <f>Design!$I$22</f>
        <v>10</v>
      </c>
      <c r="DW138" s="18">
        <f t="shared" si="208"/>
        <v>2.5073558174962947</v>
      </c>
      <c r="DX138" s="18">
        <f t="shared" si="209"/>
        <v>142</v>
      </c>
      <c r="DY138" s="18">
        <f t="shared" si="210"/>
        <v>2.5073558174962947</v>
      </c>
      <c r="DZ138" s="18">
        <f t="shared" si="211"/>
        <v>152</v>
      </c>
      <c r="EA138" s="18">
        <v>0</v>
      </c>
      <c r="EB138" s="18" t="str">
        <f t="shared" si="233"/>
        <v>N/A</v>
      </c>
      <c r="EC138" s="18">
        <f t="shared" si="212"/>
        <v>-0.25073558174962945</v>
      </c>
      <c r="ED138" s="18">
        <f t="shared" si="213"/>
        <v>38.111808425943678</v>
      </c>
      <c r="EE138" s="18">
        <f>(Design!$N$72-ED138)/EC138</f>
        <v>140.63344412423342</v>
      </c>
      <c r="EF138" s="18">
        <v>0</v>
      </c>
      <c r="EG138" s="18">
        <v>0</v>
      </c>
      <c r="EH138" s="18">
        <f t="shared" si="214"/>
        <v>140.63344412423342</v>
      </c>
      <c r="EI138" s="18">
        <f t="shared" si="234"/>
        <v>142</v>
      </c>
      <c r="EJ138" s="18">
        <f>Design!$N$72</f>
        <v>2.85</v>
      </c>
      <c r="EK138" s="18">
        <f t="shared" si="215"/>
        <v>152</v>
      </c>
      <c r="EL138" s="18">
        <v>0</v>
      </c>
      <c r="EM138" s="18">
        <f t="shared" si="216"/>
        <v>12996</v>
      </c>
      <c r="EN138" s="19" t="str">
        <f t="shared" si="235"/>
        <v>N/A</v>
      </c>
      <c r="EO138" s="19">
        <f t="shared" si="217"/>
        <v>142</v>
      </c>
    </row>
    <row r="139" spans="1:145" x14ac:dyDescent="0.25">
      <c r="A139" s="68">
        <f t="shared" si="157"/>
        <v>143</v>
      </c>
      <c r="B139" s="18">
        <f>'Ohio Intensities'!C139</f>
        <v>0.6410914102628863</v>
      </c>
      <c r="C139" s="18">
        <f>Design!$I$24*B139*Design!$I$23</f>
        <v>1.1026772256521651</v>
      </c>
      <c r="D139" s="18">
        <v>0</v>
      </c>
      <c r="E139" s="18">
        <v>0</v>
      </c>
      <c r="F139" s="18">
        <f>Design!$I$22</f>
        <v>10</v>
      </c>
      <c r="G139" s="18">
        <f t="shared" si="158"/>
        <v>1.1026772256521651</v>
      </c>
      <c r="H139" s="18">
        <f t="shared" si="159"/>
        <v>143</v>
      </c>
      <c r="I139" s="18">
        <f t="shared" si="160"/>
        <v>1.1026772256521651</v>
      </c>
      <c r="J139" s="18">
        <f t="shared" si="161"/>
        <v>153</v>
      </c>
      <c r="K139" s="18">
        <v>0</v>
      </c>
      <c r="L139" s="18" t="str">
        <f t="shared" si="218"/>
        <v>N/A</v>
      </c>
      <c r="M139" s="18">
        <f t="shared" si="162"/>
        <v>-0.11026772256521651</v>
      </c>
      <c r="N139" s="18">
        <f t="shared" si="163"/>
        <v>16.870961552478125</v>
      </c>
      <c r="O139" s="18">
        <f>(Design!$N$67-N139)/M139</f>
        <v>134.40888419285568</v>
      </c>
      <c r="P139" s="18">
        <v>0</v>
      </c>
      <c r="Q139" s="18">
        <v>0</v>
      </c>
      <c r="R139" s="18">
        <f t="shared" si="164"/>
        <v>134.40888419285568</v>
      </c>
      <c r="S139" s="18">
        <f t="shared" si="219"/>
        <v>143</v>
      </c>
      <c r="T139" s="18">
        <f>Design!$N$67</f>
        <v>2.0499999999999998</v>
      </c>
      <c r="U139" s="18">
        <f t="shared" si="165"/>
        <v>153</v>
      </c>
      <c r="V139" s="18">
        <v>0</v>
      </c>
      <c r="W139" s="18">
        <f t="shared" si="166"/>
        <v>9409.5</v>
      </c>
      <c r="X139" s="19" t="str">
        <f t="shared" si="220"/>
        <v>N/A</v>
      </c>
      <c r="Y139" s="68">
        <f t="shared" si="167"/>
        <v>143</v>
      </c>
      <c r="Z139" s="18">
        <f>'Ohio Intensities'!G139</f>
        <v>0.80796623102238307</v>
      </c>
      <c r="AA139" s="18">
        <f>Design!$I$24*Z139*Design!$I$23</f>
        <v>1.3897019173584997</v>
      </c>
      <c r="AB139" s="18">
        <v>0</v>
      </c>
      <c r="AC139" s="18">
        <v>0</v>
      </c>
      <c r="AD139" s="18">
        <f>Design!$I$22</f>
        <v>10</v>
      </c>
      <c r="AE139" s="18">
        <f t="shared" si="168"/>
        <v>1.3897019173584997</v>
      </c>
      <c r="AF139" s="18">
        <f t="shared" si="169"/>
        <v>143</v>
      </c>
      <c r="AG139" s="18">
        <f t="shared" si="170"/>
        <v>1.3897019173584997</v>
      </c>
      <c r="AH139" s="18">
        <f t="shared" si="171"/>
        <v>153</v>
      </c>
      <c r="AI139" s="18">
        <v>0</v>
      </c>
      <c r="AJ139" s="18" t="str">
        <f t="shared" si="221"/>
        <v>N/A</v>
      </c>
      <c r="AK139" s="18">
        <f t="shared" si="172"/>
        <v>-0.13897019173584996</v>
      </c>
      <c r="AL139" s="18">
        <f t="shared" si="173"/>
        <v>21.262439335585043</v>
      </c>
      <c r="AM139" s="18">
        <f>(Design!$N$68-AL139)/AK139</f>
        <v>135.01053068450881</v>
      </c>
      <c r="AN139" s="18">
        <v>0</v>
      </c>
      <c r="AO139" s="18">
        <v>0</v>
      </c>
      <c r="AP139" s="18">
        <f t="shared" si="174"/>
        <v>135.01053068450881</v>
      </c>
      <c r="AQ139" s="18">
        <f t="shared" si="222"/>
        <v>143</v>
      </c>
      <c r="AR139" s="18">
        <f>Design!$N$68</f>
        <v>2.5</v>
      </c>
      <c r="AS139" s="18">
        <f t="shared" si="175"/>
        <v>153</v>
      </c>
      <c r="AT139" s="18">
        <v>0</v>
      </c>
      <c r="AU139" s="18">
        <f t="shared" si="176"/>
        <v>11475</v>
      </c>
      <c r="AV139" s="19" t="str">
        <f t="shared" si="223"/>
        <v>N/A</v>
      </c>
      <c r="AW139" s="68">
        <f t="shared" si="177"/>
        <v>143</v>
      </c>
      <c r="AX139" s="18">
        <f>'Ohio Intensities'!K139</f>
        <v>0.94148967712653797</v>
      </c>
      <c r="AY139" s="18">
        <f>Design!$I$24*AX139*Design!$I$23</f>
        <v>1.6193622446576463</v>
      </c>
      <c r="AZ139" s="18">
        <v>0</v>
      </c>
      <c r="BA139" s="18">
        <v>0</v>
      </c>
      <c r="BB139" s="18">
        <f>Design!$I$22</f>
        <v>10</v>
      </c>
      <c r="BC139" s="18">
        <f t="shared" si="178"/>
        <v>1.6193622446576463</v>
      </c>
      <c r="BD139" s="18">
        <f t="shared" si="179"/>
        <v>143</v>
      </c>
      <c r="BE139" s="18">
        <f t="shared" si="180"/>
        <v>1.6193622446576463</v>
      </c>
      <c r="BF139" s="18">
        <f t="shared" si="181"/>
        <v>153</v>
      </c>
      <c r="BG139" s="18">
        <v>0</v>
      </c>
      <c r="BH139" s="18" t="str">
        <f t="shared" si="224"/>
        <v>N/A</v>
      </c>
      <c r="BI139" s="18">
        <f t="shared" si="182"/>
        <v>-0.16193622446576464</v>
      </c>
      <c r="BJ139" s="18">
        <f t="shared" si="183"/>
        <v>24.776242343261991</v>
      </c>
      <c r="BK139" s="18">
        <f>(Design!$N$69-BJ139)/BI139</f>
        <v>135.40047889592162</v>
      </c>
      <c r="BL139" s="18">
        <v>0</v>
      </c>
      <c r="BM139" s="18">
        <v>0</v>
      </c>
      <c r="BN139" s="18">
        <f t="shared" si="184"/>
        <v>135.40047889592162</v>
      </c>
      <c r="BO139" s="18">
        <f t="shared" si="225"/>
        <v>143</v>
      </c>
      <c r="BP139" s="18">
        <f>Design!$N$69</f>
        <v>2.85</v>
      </c>
      <c r="BQ139" s="18">
        <f t="shared" si="185"/>
        <v>153</v>
      </c>
      <c r="BR139" s="18">
        <v>0</v>
      </c>
      <c r="BS139" s="18">
        <f t="shared" si="186"/>
        <v>13081.5</v>
      </c>
      <c r="BT139" s="19" t="str">
        <f t="shared" si="226"/>
        <v>N/A</v>
      </c>
      <c r="BU139" s="68">
        <f t="shared" si="187"/>
        <v>143</v>
      </c>
      <c r="BV139" s="18">
        <f>'Ohio Intensities'!O139</f>
        <v>1.135946155808925</v>
      </c>
      <c r="BW139" s="18">
        <f>Design!$I$24*BV139*Design!$I$23</f>
        <v>1.9538273879913521</v>
      </c>
      <c r="BX139" s="18">
        <v>0</v>
      </c>
      <c r="BY139" s="18">
        <v>0</v>
      </c>
      <c r="BZ139" s="18">
        <f>Design!$I$22</f>
        <v>10</v>
      </c>
      <c r="CA139" s="18">
        <f t="shared" si="188"/>
        <v>1.9538273879913521</v>
      </c>
      <c r="CB139" s="18">
        <f t="shared" si="189"/>
        <v>143</v>
      </c>
      <c r="CC139" s="18">
        <f t="shared" si="190"/>
        <v>1.9538273879913521</v>
      </c>
      <c r="CD139" s="18">
        <f t="shared" si="191"/>
        <v>153</v>
      </c>
      <c r="CE139" s="18">
        <v>0</v>
      </c>
      <c r="CF139" s="18" t="str">
        <f t="shared" si="227"/>
        <v>N/A</v>
      </c>
      <c r="CG139" s="18">
        <f t="shared" si="192"/>
        <v>-0.1953827387991352</v>
      </c>
      <c r="CH139" s="18">
        <f t="shared" si="193"/>
        <v>29.893559036267686</v>
      </c>
      <c r="CI139" s="18">
        <f>(Design!$N$70-CH139)/CG139</f>
        <v>138.41324572724938</v>
      </c>
      <c r="CJ139" s="18">
        <v>0</v>
      </c>
      <c r="CK139" s="18">
        <v>0</v>
      </c>
      <c r="CL139" s="18">
        <f t="shared" si="194"/>
        <v>138.41324572724938</v>
      </c>
      <c r="CM139" s="18">
        <f t="shared" si="228"/>
        <v>143</v>
      </c>
      <c r="CN139" s="18">
        <f>Design!$N$70</f>
        <v>2.85</v>
      </c>
      <c r="CO139" s="18">
        <f t="shared" si="195"/>
        <v>153</v>
      </c>
      <c r="CP139" s="18">
        <v>0</v>
      </c>
      <c r="CQ139" s="18">
        <f t="shared" si="196"/>
        <v>13081.5</v>
      </c>
      <c r="CR139" s="19" t="str">
        <f t="shared" si="229"/>
        <v>N/A</v>
      </c>
      <c r="CS139" s="68">
        <f t="shared" si="197"/>
        <v>143</v>
      </c>
      <c r="CT139" s="18">
        <f>'Ohio Intensities'!S139</f>
        <v>1.2906213254647423</v>
      </c>
      <c r="CU139" s="18">
        <f>Design!$I$24*CT139*Design!$I$23</f>
        <v>2.2198686797993581</v>
      </c>
      <c r="CV139" s="18">
        <v>0</v>
      </c>
      <c r="CW139" s="18">
        <v>0</v>
      </c>
      <c r="CX139" s="18">
        <f>Design!$I$22</f>
        <v>10</v>
      </c>
      <c r="CY139" s="18">
        <f t="shared" si="198"/>
        <v>2.2198686797993581</v>
      </c>
      <c r="CZ139" s="18">
        <f t="shared" si="199"/>
        <v>143</v>
      </c>
      <c r="DA139" s="18">
        <f t="shared" si="200"/>
        <v>2.2198686797993581</v>
      </c>
      <c r="DB139" s="18">
        <f t="shared" si="201"/>
        <v>153</v>
      </c>
      <c r="DC139" s="18">
        <v>0</v>
      </c>
      <c r="DD139" s="18" t="str">
        <f t="shared" si="230"/>
        <v>N/A</v>
      </c>
      <c r="DE139" s="18">
        <f t="shared" si="202"/>
        <v>-0.2219868679799358</v>
      </c>
      <c r="DF139" s="18">
        <f t="shared" si="203"/>
        <v>33.963990800930176</v>
      </c>
      <c r="DG139" s="18">
        <f>(Design!$N$71-DF139)/DE139</f>
        <v>140.16140271749049</v>
      </c>
      <c r="DH139" s="18">
        <v>0</v>
      </c>
      <c r="DI139" s="18">
        <v>0</v>
      </c>
      <c r="DJ139" s="18">
        <f t="shared" si="204"/>
        <v>140.16140271749049</v>
      </c>
      <c r="DK139" s="18">
        <f t="shared" si="231"/>
        <v>143</v>
      </c>
      <c r="DL139" s="18">
        <f>Design!$N$71</f>
        <v>2.85</v>
      </c>
      <c r="DM139" s="18">
        <f t="shared" si="205"/>
        <v>153</v>
      </c>
      <c r="DN139" s="18">
        <v>0</v>
      </c>
      <c r="DO139" s="18">
        <f t="shared" si="206"/>
        <v>13081.5</v>
      </c>
      <c r="DP139" s="19" t="str">
        <f t="shared" si="232"/>
        <v>N/A</v>
      </c>
      <c r="DQ139" s="68">
        <f t="shared" si="207"/>
        <v>143</v>
      </c>
      <c r="DR139" s="18">
        <f>'Ohio Intensities'!W139</f>
        <v>1.4502405949594015</v>
      </c>
      <c r="DS139" s="18">
        <f>Design!$I$24*DR139*Design!$I$23</f>
        <v>2.4944138233301723</v>
      </c>
      <c r="DT139" s="18">
        <v>0</v>
      </c>
      <c r="DU139" s="18">
        <v>0</v>
      </c>
      <c r="DV139" s="18">
        <f>Design!$I$22</f>
        <v>10</v>
      </c>
      <c r="DW139" s="18">
        <f t="shared" si="208"/>
        <v>2.4944138233301723</v>
      </c>
      <c r="DX139" s="18">
        <f t="shared" si="209"/>
        <v>143</v>
      </c>
      <c r="DY139" s="18">
        <f t="shared" si="210"/>
        <v>2.4944138233301723</v>
      </c>
      <c r="DZ139" s="18">
        <f t="shared" si="211"/>
        <v>153</v>
      </c>
      <c r="EA139" s="18">
        <v>0</v>
      </c>
      <c r="EB139" s="18" t="str">
        <f t="shared" si="233"/>
        <v>N/A</v>
      </c>
      <c r="EC139" s="18">
        <f t="shared" si="212"/>
        <v>-0.24944138233301721</v>
      </c>
      <c r="ED139" s="18">
        <f t="shared" si="213"/>
        <v>38.164531496951632</v>
      </c>
      <c r="EE139" s="18">
        <f>(Design!$N$72-ED139)/EC139</f>
        <v>141.57446998832333</v>
      </c>
      <c r="EF139" s="18">
        <v>0</v>
      </c>
      <c r="EG139" s="18">
        <v>0</v>
      </c>
      <c r="EH139" s="18">
        <f t="shared" si="214"/>
        <v>141.57446998832333</v>
      </c>
      <c r="EI139" s="18">
        <f t="shared" si="234"/>
        <v>143</v>
      </c>
      <c r="EJ139" s="18">
        <f>Design!$N$72</f>
        <v>2.85</v>
      </c>
      <c r="EK139" s="18">
        <f t="shared" si="215"/>
        <v>153</v>
      </c>
      <c r="EL139" s="18">
        <v>0</v>
      </c>
      <c r="EM139" s="18">
        <f t="shared" si="216"/>
        <v>13081.5</v>
      </c>
      <c r="EN139" s="19" t="str">
        <f t="shared" si="235"/>
        <v>N/A</v>
      </c>
      <c r="EO139" s="19">
        <f t="shared" si="217"/>
        <v>143</v>
      </c>
    </row>
    <row r="140" spans="1:145" x14ac:dyDescent="0.25">
      <c r="A140" s="68">
        <f t="shared" si="157"/>
        <v>144</v>
      </c>
      <c r="B140" s="18">
        <f>'Ohio Intensities'!C140</f>
        <v>0.63749041740537249</v>
      </c>
      <c r="C140" s="18">
        <f>Design!$I$24*B140*Design!$I$23</f>
        <v>1.0964835179372414</v>
      </c>
      <c r="D140" s="18">
        <v>0</v>
      </c>
      <c r="E140" s="18">
        <v>0</v>
      </c>
      <c r="F140" s="18">
        <f>Design!$I$22</f>
        <v>10</v>
      </c>
      <c r="G140" s="18">
        <f t="shared" si="158"/>
        <v>1.0964835179372414</v>
      </c>
      <c r="H140" s="18">
        <f t="shared" si="159"/>
        <v>144</v>
      </c>
      <c r="I140" s="18">
        <f t="shared" si="160"/>
        <v>1.0964835179372414</v>
      </c>
      <c r="J140" s="18">
        <f t="shared" si="161"/>
        <v>154</v>
      </c>
      <c r="K140" s="18">
        <v>0</v>
      </c>
      <c r="L140" s="18" t="str">
        <f t="shared" si="218"/>
        <v>N/A</v>
      </c>
      <c r="M140" s="18">
        <f t="shared" si="162"/>
        <v>-0.10964835179372415</v>
      </c>
      <c r="N140" s="18">
        <f t="shared" si="163"/>
        <v>16.885846176233517</v>
      </c>
      <c r="O140" s="18">
        <f>(Design!$N$67-N140)/M140</f>
        <v>135.30386853551101</v>
      </c>
      <c r="P140" s="18">
        <v>0</v>
      </c>
      <c r="Q140" s="18">
        <v>0</v>
      </c>
      <c r="R140" s="18">
        <f t="shared" si="164"/>
        <v>135.30386853551101</v>
      </c>
      <c r="S140" s="18">
        <f t="shared" si="219"/>
        <v>144</v>
      </c>
      <c r="T140" s="18">
        <f>Design!$N$67</f>
        <v>2.0499999999999998</v>
      </c>
      <c r="U140" s="18">
        <f t="shared" si="165"/>
        <v>154</v>
      </c>
      <c r="V140" s="18">
        <v>0</v>
      </c>
      <c r="W140" s="18">
        <f t="shared" si="166"/>
        <v>9470.9999999999982</v>
      </c>
      <c r="X140" s="19" t="str">
        <f t="shared" si="220"/>
        <v>N/A</v>
      </c>
      <c r="Y140" s="68">
        <f t="shared" si="167"/>
        <v>144</v>
      </c>
      <c r="Z140" s="18">
        <f>'Ohio Intensities'!G140</f>
        <v>0.80347720585800519</v>
      </c>
      <c r="AA140" s="18">
        <f>Design!$I$24*Z140*Design!$I$23</f>
        <v>1.3819807940757698</v>
      </c>
      <c r="AB140" s="18">
        <v>0</v>
      </c>
      <c r="AC140" s="18">
        <v>0</v>
      </c>
      <c r="AD140" s="18">
        <f>Design!$I$22</f>
        <v>10</v>
      </c>
      <c r="AE140" s="18">
        <f t="shared" si="168"/>
        <v>1.3819807940757698</v>
      </c>
      <c r="AF140" s="18">
        <f t="shared" si="169"/>
        <v>144</v>
      </c>
      <c r="AG140" s="18">
        <f t="shared" si="170"/>
        <v>1.3819807940757698</v>
      </c>
      <c r="AH140" s="18">
        <f t="shared" si="171"/>
        <v>154</v>
      </c>
      <c r="AI140" s="18">
        <v>0</v>
      </c>
      <c r="AJ140" s="18" t="str">
        <f t="shared" si="221"/>
        <v>N/A</v>
      </c>
      <c r="AK140" s="18">
        <f t="shared" si="172"/>
        <v>-0.13819807940757697</v>
      </c>
      <c r="AL140" s="18">
        <f t="shared" si="173"/>
        <v>21.282504228766854</v>
      </c>
      <c r="AM140" s="18">
        <f>(Design!$N$68-AL140)/AK140</f>
        <v>135.91002356388077</v>
      </c>
      <c r="AN140" s="18">
        <v>0</v>
      </c>
      <c r="AO140" s="18">
        <v>0</v>
      </c>
      <c r="AP140" s="18">
        <f t="shared" si="174"/>
        <v>135.91002356388077</v>
      </c>
      <c r="AQ140" s="18">
        <f t="shared" si="222"/>
        <v>144</v>
      </c>
      <c r="AR140" s="18">
        <f>Design!$N$68</f>
        <v>2.5</v>
      </c>
      <c r="AS140" s="18">
        <f t="shared" si="175"/>
        <v>154</v>
      </c>
      <c r="AT140" s="18">
        <v>0</v>
      </c>
      <c r="AU140" s="18">
        <f t="shared" si="176"/>
        <v>11550</v>
      </c>
      <c r="AV140" s="19" t="str">
        <f t="shared" si="223"/>
        <v>N/A</v>
      </c>
      <c r="AW140" s="68">
        <f t="shared" si="177"/>
        <v>144</v>
      </c>
      <c r="AX140" s="18">
        <f>'Ohio Intensities'!K140</f>
        <v>0.93627901536752989</v>
      </c>
      <c r="AY140" s="18">
        <f>Design!$I$24*AX140*Design!$I$23</f>
        <v>1.6103999064321524</v>
      </c>
      <c r="AZ140" s="18">
        <v>0</v>
      </c>
      <c r="BA140" s="18">
        <v>0</v>
      </c>
      <c r="BB140" s="18">
        <f>Design!$I$22</f>
        <v>10</v>
      </c>
      <c r="BC140" s="18">
        <f t="shared" si="178"/>
        <v>1.6103999064321524</v>
      </c>
      <c r="BD140" s="18">
        <f t="shared" si="179"/>
        <v>144</v>
      </c>
      <c r="BE140" s="18">
        <f t="shared" si="180"/>
        <v>1.6103999064321524</v>
      </c>
      <c r="BF140" s="18">
        <f t="shared" si="181"/>
        <v>154</v>
      </c>
      <c r="BG140" s="18">
        <v>0</v>
      </c>
      <c r="BH140" s="18" t="str">
        <f t="shared" si="224"/>
        <v>N/A</v>
      </c>
      <c r="BI140" s="18">
        <f t="shared" si="182"/>
        <v>-0.16103999064321523</v>
      </c>
      <c r="BJ140" s="18">
        <f t="shared" si="183"/>
        <v>24.800158559055145</v>
      </c>
      <c r="BK140" s="18">
        <f>(Design!$N$69-BJ140)/BI140</f>
        <v>136.30253250377922</v>
      </c>
      <c r="BL140" s="18">
        <v>0</v>
      </c>
      <c r="BM140" s="18">
        <v>0</v>
      </c>
      <c r="BN140" s="18">
        <f t="shared" si="184"/>
        <v>136.30253250377922</v>
      </c>
      <c r="BO140" s="18">
        <f t="shared" si="225"/>
        <v>144</v>
      </c>
      <c r="BP140" s="18">
        <f>Design!$N$69</f>
        <v>2.85</v>
      </c>
      <c r="BQ140" s="18">
        <f t="shared" si="185"/>
        <v>154</v>
      </c>
      <c r="BR140" s="18">
        <v>0</v>
      </c>
      <c r="BS140" s="18">
        <f t="shared" si="186"/>
        <v>13167.000000000002</v>
      </c>
      <c r="BT140" s="19" t="str">
        <f t="shared" si="226"/>
        <v>N/A</v>
      </c>
      <c r="BU140" s="68">
        <f t="shared" si="187"/>
        <v>144</v>
      </c>
      <c r="BV140" s="18">
        <f>'Ohio Intensities'!O140</f>
        <v>1.1298772397969812</v>
      </c>
      <c r="BW140" s="18">
        <f>Design!$I$24*BV140*Design!$I$23</f>
        <v>1.9433888524508089</v>
      </c>
      <c r="BX140" s="18">
        <v>0</v>
      </c>
      <c r="BY140" s="18">
        <v>0</v>
      </c>
      <c r="BZ140" s="18">
        <f>Design!$I$22</f>
        <v>10</v>
      </c>
      <c r="CA140" s="18">
        <f t="shared" si="188"/>
        <v>1.9433888524508089</v>
      </c>
      <c r="CB140" s="18">
        <f t="shared" si="189"/>
        <v>144</v>
      </c>
      <c r="CC140" s="18">
        <f t="shared" si="190"/>
        <v>1.9433888524508089</v>
      </c>
      <c r="CD140" s="18">
        <f t="shared" si="191"/>
        <v>154</v>
      </c>
      <c r="CE140" s="18">
        <v>0</v>
      </c>
      <c r="CF140" s="18" t="str">
        <f t="shared" si="227"/>
        <v>N/A</v>
      </c>
      <c r="CG140" s="18">
        <f t="shared" si="192"/>
        <v>-0.19433888524508089</v>
      </c>
      <c r="CH140" s="18">
        <f t="shared" si="193"/>
        <v>29.928188327742458</v>
      </c>
      <c r="CI140" s="18">
        <f>(Design!$N$70-CH140)/CG140</f>
        <v>139.3348958114797</v>
      </c>
      <c r="CJ140" s="18">
        <v>0</v>
      </c>
      <c r="CK140" s="18">
        <v>0</v>
      </c>
      <c r="CL140" s="18">
        <f t="shared" si="194"/>
        <v>139.3348958114797</v>
      </c>
      <c r="CM140" s="18">
        <f t="shared" si="228"/>
        <v>144</v>
      </c>
      <c r="CN140" s="18">
        <f>Design!$N$70</f>
        <v>2.85</v>
      </c>
      <c r="CO140" s="18">
        <f t="shared" si="195"/>
        <v>154</v>
      </c>
      <c r="CP140" s="18">
        <v>0</v>
      </c>
      <c r="CQ140" s="18">
        <f t="shared" si="196"/>
        <v>13167</v>
      </c>
      <c r="CR140" s="19" t="str">
        <f t="shared" si="229"/>
        <v>N/A</v>
      </c>
      <c r="CS140" s="68">
        <f t="shared" si="197"/>
        <v>144</v>
      </c>
      <c r="CT140" s="18">
        <f>'Ohio Intensities'!S140</f>
        <v>1.2840713653169136</v>
      </c>
      <c r="CU140" s="18">
        <f>Design!$I$24*CT140*Design!$I$23</f>
        <v>2.2086027483450925</v>
      </c>
      <c r="CV140" s="18">
        <v>0</v>
      </c>
      <c r="CW140" s="18">
        <v>0</v>
      </c>
      <c r="CX140" s="18">
        <f>Design!$I$22</f>
        <v>10</v>
      </c>
      <c r="CY140" s="18">
        <f t="shared" si="198"/>
        <v>2.2086027483450925</v>
      </c>
      <c r="CZ140" s="18">
        <f t="shared" si="199"/>
        <v>144</v>
      </c>
      <c r="DA140" s="18">
        <f t="shared" si="200"/>
        <v>2.2086027483450925</v>
      </c>
      <c r="DB140" s="18">
        <f t="shared" si="201"/>
        <v>154</v>
      </c>
      <c r="DC140" s="18">
        <v>0</v>
      </c>
      <c r="DD140" s="18" t="str">
        <f t="shared" si="230"/>
        <v>N/A</v>
      </c>
      <c r="DE140" s="18">
        <f t="shared" si="202"/>
        <v>-0.22086027483450926</v>
      </c>
      <c r="DF140" s="18">
        <f t="shared" si="203"/>
        <v>34.012482324514423</v>
      </c>
      <c r="DG140" s="18">
        <f>(Design!$N$71-DF140)/DE140</f>
        <v>141.09591391147407</v>
      </c>
      <c r="DH140" s="18">
        <v>0</v>
      </c>
      <c r="DI140" s="18">
        <v>0</v>
      </c>
      <c r="DJ140" s="18">
        <f t="shared" si="204"/>
        <v>141.09591391147407</v>
      </c>
      <c r="DK140" s="18">
        <f t="shared" si="231"/>
        <v>144</v>
      </c>
      <c r="DL140" s="18">
        <f>Design!$N$71</f>
        <v>2.85</v>
      </c>
      <c r="DM140" s="18">
        <f t="shared" si="205"/>
        <v>154</v>
      </c>
      <c r="DN140" s="18">
        <v>0</v>
      </c>
      <c r="DO140" s="18">
        <f t="shared" si="206"/>
        <v>13167</v>
      </c>
      <c r="DP140" s="19" t="str">
        <f t="shared" si="232"/>
        <v>N/A</v>
      </c>
      <c r="DQ140" s="68">
        <f t="shared" si="207"/>
        <v>144</v>
      </c>
      <c r="DR140" s="18">
        <f>'Ohio Intensities'!W140</f>
        <v>1.4428026503769407</v>
      </c>
      <c r="DS140" s="18">
        <f>Design!$I$24*DR140*Design!$I$23</f>
        <v>2.4816205586483395</v>
      </c>
      <c r="DT140" s="18">
        <v>0</v>
      </c>
      <c r="DU140" s="18">
        <v>0</v>
      </c>
      <c r="DV140" s="18">
        <f>Design!$I$22</f>
        <v>10</v>
      </c>
      <c r="DW140" s="18">
        <f t="shared" si="208"/>
        <v>2.4816205586483395</v>
      </c>
      <c r="DX140" s="18">
        <f t="shared" si="209"/>
        <v>144</v>
      </c>
      <c r="DY140" s="18">
        <f t="shared" si="210"/>
        <v>2.4816205586483395</v>
      </c>
      <c r="DZ140" s="18">
        <f t="shared" si="211"/>
        <v>154</v>
      </c>
      <c r="EA140" s="18">
        <v>0</v>
      </c>
      <c r="EB140" s="18" t="str">
        <f t="shared" si="233"/>
        <v>N/A</v>
      </c>
      <c r="EC140" s="18">
        <f t="shared" si="212"/>
        <v>-0.24816205586483395</v>
      </c>
      <c r="ED140" s="18">
        <f t="shared" si="213"/>
        <v>38.216956603184428</v>
      </c>
      <c r="EE140" s="18">
        <f>(Design!$N$72-ED140)/EC140</f>
        <v>142.51556902981048</v>
      </c>
      <c r="EF140" s="18">
        <v>0</v>
      </c>
      <c r="EG140" s="18">
        <v>0</v>
      </c>
      <c r="EH140" s="18">
        <f t="shared" si="214"/>
        <v>142.51556902981048</v>
      </c>
      <c r="EI140" s="18">
        <f t="shared" si="234"/>
        <v>144</v>
      </c>
      <c r="EJ140" s="18">
        <f>Design!$N$72</f>
        <v>2.85</v>
      </c>
      <c r="EK140" s="18">
        <f t="shared" si="215"/>
        <v>154</v>
      </c>
      <c r="EL140" s="18">
        <v>0</v>
      </c>
      <c r="EM140" s="18">
        <f t="shared" si="216"/>
        <v>13167.000000000002</v>
      </c>
      <c r="EN140" s="19" t="str">
        <f t="shared" si="235"/>
        <v>N/A</v>
      </c>
      <c r="EO140" s="19">
        <f t="shared" si="217"/>
        <v>144</v>
      </c>
    </row>
    <row r="141" spans="1:145" x14ac:dyDescent="0.25">
      <c r="A141" s="68">
        <f t="shared" si="157"/>
        <v>145</v>
      </c>
      <c r="B141" s="18">
        <f>'Ohio Intensities'!C141</f>
        <v>0.63393291364689963</v>
      </c>
      <c r="C141" s="18">
        <f>Design!$I$24*B141*Design!$I$23</f>
        <v>1.0903646114726679</v>
      </c>
      <c r="D141" s="18">
        <v>0</v>
      </c>
      <c r="E141" s="18">
        <v>0</v>
      </c>
      <c r="F141" s="18">
        <f>Design!$I$22</f>
        <v>10</v>
      </c>
      <c r="G141" s="18">
        <f t="shared" si="158"/>
        <v>1.0903646114726679</v>
      </c>
      <c r="H141" s="18">
        <f t="shared" si="159"/>
        <v>145</v>
      </c>
      <c r="I141" s="18">
        <f t="shared" si="160"/>
        <v>1.0903646114726679</v>
      </c>
      <c r="J141" s="18">
        <f t="shared" si="161"/>
        <v>155</v>
      </c>
      <c r="K141" s="18">
        <v>0</v>
      </c>
      <c r="L141" s="18" t="str">
        <f t="shared" si="218"/>
        <v>N/A</v>
      </c>
      <c r="M141" s="18">
        <f t="shared" si="162"/>
        <v>-0.1090364611472668</v>
      </c>
      <c r="N141" s="18">
        <f t="shared" si="163"/>
        <v>16.900651477826354</v>
      </c>
      <c r="O141" s="18">
        <f>(Design!$N$67-N141)/M141</f>
        <v>136.19894961345793</v>
      </c>
      <c r="P141" s="18">
        <v>0</v>
      </c>
      <c r="Q141" s="18">
        <v>0</v>
      </c>
      <c r="R141" s="18">
        <f t="shared" si="164"/>
        <v>136.19894961345793</v>
      </c>
      <c r="S141" s="18">
        <f t="shared" si="219"/>
        <v>145</v>
      </c>
      <c r="T141" s="18">
        <f>Design!$N$67</f>
        <v>2.0499999999999998</v>
      </c>
      <c r="U141" s="18">
        <f t="shared" si="165"/>
        <v>155</v>
      </c>
      <c r="V141" s="18">
        <v>0</v>
      </c>
      <c r="W141" s="18">
        <f t="shared" si="166"/>
        <v>9532.4999999999982</v>
      </c>
      <c r="X141" s="19" t="str">
        <f t="shared" si="220"/>
        <v>N/A</v>
      </c>
      <c r="Y141" s="68">
        <f t="shared" si="167"/>
        <v>145</v>
      </c>
      <c r="Z141" s="18">
        <f>'Ohio Intensities'!G141</f>
        <v>0.79904184262609934</v>
      </c>
      <c r="AA141" s="18">
        <f>Design!$I$24*Z141*Design!$I$23</f>
        <v>1.3743519693168917</v>
      </c>
      <c r="AB141" s="18">
        <v>0</v>
      </c>
      <c r="AC141" s="18">
        <v>0</v>
      </c>
      <c r="AD141" s="18">
        <f>Design!$I$22</f>
        <v>10</v>
      </c>
      <c r="AE141" s="18">
        <f t="shared" si="168"/>
        <v>1.3743519693168917</v>
      </c>
      <c r="AF141" s="18">
        <f t="shared" si="169"/>
        <v>145</v>
      </c>
      <c r="AG141" s="18">
        <f t="shared" si="170"/>
        <v>1.3743519693168917</v>
      </c>
      <c r="AH141" s="18">
        <f t="shared" si="171"/>
        <v>155</v>
      </c>
      <c r="AI141" s="18">
        <v>0</v>
      </c>
      <c r="AJ141" s="18" t="str">
        <f t="shared" si="221"/>
        <v>N/A</v>
      </c>
      <c r="AK141" s="18">
        <f t="shared" si="172"/>
        <v>-0.13743519693168918</v>
      </c>
      <c r="AL141" s="18">
        <f t="shared" si="173"/>
        <v>21.302455524411823</v>
      </c>
      <c r="AM141" s="18">
        <f>(Design!$N$68-AL141)/AK141</f>
        <v>136.80960877698163</v>
      </c>
      <c r="AN141" s="18">
        <v>0</v>
      </c>
      <c r="AO141" s="18">
        <v>0</v>
      </c>
      <c r="AP141" s="18">
        <f t="shared" si="174"/>
        <v>136.80960877698163</v>
      </c>
      <c r="AQ141" s="18">
        <f t="shared" si="222"/>
        <v>145</v>
      </c>
      <c r="AR141" s="18">
        <f>Design!$N$68</f>
        <v>2.5</v>
      </c>
      <c r="AS141" s="18">
        <f t="shared" si="175"/>
        <v>155</v>
      </c>
      <c r="AT141" s="18">
        <v>0</v>
      </c>
      <c r="AU141" s="18">
        <f t="shared" si="176"/>
        <v>11625</v>
      </c>
      <c r="AV141" s="19" t="str">
        <f t="shared" si="223"/>
        <v>N/A</v>
      </c>
      <c r="AW141" s="68">
        <f t="shared" si="177"/>
        <v>145</v>
      </c>
      <c r="AX141" s="18">
        <f>'Ohio Intensities'!K141</f>
        <v>0.93113021165370724</v>
      </c>
      <c r="AY141" s="18">
        <f>Design!$I$24*AX141*Design!$I$23</f>
        <v>1.6015439640443774</v>
      </c>
      <c r="AZ141" s="18">
        <v>0</v>
      </c>
      <c r="BA141" s="18">
        <v>0</v>
      </c>
      <c r="BB141" s="18">
        <f>Design!$I$22</f>
        <v>10</v>
      </c>
      <c r="BC141" s="18">
        <f t="shared" si="178"/>
        <v>1.6015439640443774</v>
      </c>
      <c r="BD141" s="18">
        <f t="shared" si="179"/>
        <v>145</v>
      </c>
      <c r="BE141" s="18">
        <f t="shared" si="180"/>
        <v>1.6015439640443774</v>
      </c>
      <c r="BF141" s="18">
        <f t="shared" si="181"/>
        <v>155</v>
      </c>
      <c r="BG141" s="18">
        <v>0</v>
      </c>
      <c r="BH141" s="18" t="str">
        <f t="shared" si="224"/>
        <v>N/A</v>
      </c>
      <c r="BI141" s="18">
        <f t="shared" si="182"/>
        <v>-0.16015439640443774</v>
      </c>
      <c r="BJ141" s="18">
        <f t="shared" si="183"/>
        <v>24.823931442687851</v>
      </c>
      <c r="BK141" s="18">
        <f>(Design!$N$69-BJ141)/BI141</f>
        <v>137.20467209153037</v>
      </c>
      <c r="BL141" s="18">
        <v>0</v>
      </c>
      <c r="BM141" s="18">
        <v>0</v>
      </c>
      <c r="BN141" s="18">
        <f t="shared" si="184"/>
        <v>137.20467209153037</v>
      </c>
      <c r="BO141" s="18">
        <f t="shared" si="225"/>
        <v>145</v>
      </c>
      <c r="BP141" s="18">
        <f>Design!$N$69</f>
        <v>2.85</v>
      </c>
      <c r="BQ141" s="18">
        <f t="shared" si="185"/>
        <v>155</v>
      </c>
      <c r="BR141" s="18">
        <v>0</v>
      </c>
      <c r="BS141" s="18">
        <f t="shared" si="186"/>
        <v>13252.5</v>
      </c>
      <c r="BT141" s="19" t="str">
        <f t="shared" si="226"/>
        <v>N/A</v>
      </c>
      <c r="BU141" s="68">
        <f t="shared" si="187"/>
        <v>145</v>
      </c>
      <c r="BV141" s="18">
        <f>'Ohio Intensities'!O141</f>
        <v>1.1238792171644274</v>
      </c>
      <c r="BW141" s="18">
        <f>Design!$I$24*BV141*Design!$I$23</f>
        <v>1.9330722535228164</v>
      </c>
      <c r="BX141" s="18">
        <v>0</v>
      </c>
      <c r="BY141" s="18">
        <v>0</v>
      </c>
      <c r="BZ141" s="18">
        <f>Design!$I$22</f>
        <v>10</v>
      </c>
      <c r="CA141" s="18">
        <f t="shared" si="188"/>
        <v>1.9330722535228164</v>
      </c>
      <c r="CB141" s="18">
        <f t="shared" si="189"/>
        <v>145</v>
      </c>
      <c r="CC141" s="18">
        <f t="shared" si="190"/>
        <v>1.9330722535228164</v>
      </c>
      <c r="CD141" s="18">
        <f t="shared" si="191"/>
        <v>155</v>
      </c>
      <c r="CE141" s="18">
        <v>0</v>
      </c>
      <c r="CF141" s="18" t="str">
        <f t="shared" si="227"/>
        <v>N/A</v>
      </c>
      <c r="CG141" s="18">
        <f t="shared" si="192"/>
        <v>-0.19330722535228165</v>
      </c>
      <c r="CH141" s="18">
        <f t="shared" si="193"/>
        <v>29.962619929603655</v>
      </c>
      <c r="CI141" s="18">
        <f>(Design!$N$70-CH141)/CG141</f>
        <v>140.25662972604266</v>
      </c>
      <c r="CJ141" s="18">
        <v>0</v>
      </c>
      <c r="CK141" s="18">
        <v>0</v>
      </c>
      <c r="CL141" s="18">
        <f t="shared" si="194"/>
        <v>140.25662972604266</v>
      </c>
      <c r="CM141" s="18">
        <f t="shared" si="228"/>
        <v>145</v>
      </c>
      <c r="CN141" s="18">
        <f>Design!$N$70</f>
        <v>2.85</v>
      </c>
      <c r="CO141" s="18">
        <f t="shared" si="195"/>
        <v>155</v>
      </c>
      <c r="CP141" s="18">
        <v>0</v>
      </c>
      <c r="CQ141" s="18">
        <f t="shared" si="196"/>
        <v>13252.5</v>
      </c>
      <c r="CR141" s="19" t="str">
        <f t="shared" si="229"/>
        <v>N/A</v>
      </c>
      <c r="CS141" s="68">
        <f t="shared" si="197"/>
        <v>145</v>
      </c>
      <c r="CT141" s="18">
        <f>'Ohio Intensities'!S141</f>
        <v>1.2775967196902784</v>
      </c>
      <c r="CU141" s="18">
        <f>Design!$I$24*CT141*Design!$I$23</f>
        <v>2.1974663578672802</v>
      </c>
      <c r="CV141" s="18">
        <v>0</v>
      </c>
      <c r="CW141" s="18">
        <v>0</v>
      </c>
      <c r="CX141" s="18">
        <f>Design!$I$22</f>
        <v>10</v>
      </c>
      <c r="CY141" s="18">
        <f t="shared" si="198"/>
        <v>2.1974663578672802</v>
      </c>
      <c r="CZ141" s="18">
        <f t="shared" si="199"/>
        <v>145</v>
      </c>
      <c r="DA141" s="18">
        <f t="shared" si="200"/>
        <v>2.1974663578672802</v>
      </c>
      <c r="DB141" s="18">
        <f t="shared" si="201"/>
        <v>155</v>
      </c>
      <c r="DC141" s="18">
        <v>0</v>
      </c>
      <c r="DD141" s="18" t="str">
        <f t="shared" si="230"/>
        <v>N/A</v>
      </c>
      <c r="DE141" s="18">
        <f t="shared" si="202"/>
        <v>-0.21974663578672801</v>
      </c>
      <c r="DF141" s="18">
        <f t="shared" si="203"/>
        <v>34.06072854694284</v>
      </c>
      <c r="DG141" s="18">
        <f>(Design!$N$71-DF141)/DE141</f>
        <v>142.03051817018019</v>
      </c>
      <c r="DH141" s="18">
        <v>0</v>
      </c>
      <c r="DI141" s="18">
        <v>0</v>
      </c>
      <c r="DJ141" s="18">
        <f t="shared" si="204"/>
        <v>142.03051817018019</v>
      </c>
      <c r="DK141" s="18">
        <f t="shared" si="231"/>
        <v>145</v>
      </c>
      <c r="DL141" s="18">
        <f>Design!$N$71</f>
        <v>2.85</v>
      </c>
      <c r="DM141" s="18">
        <f t="shared" si="205"/>
        <v>155</v>
      </c>
      <c r="DN141" s="18">
        <v>0</v>
      </c>
      <c r="DO141" s="18">
        <f t="shared" si="206"/>
        <v>13252.500000000002</v>
      </c>
      <c r="DP141" s="19" t="str">
        <f t="shared" si="232"/>
        <v>N/A</v>
      </c>
      <c r="DQ141" s="68">
        <f t="shared" si="207"/>
        <v>145</v>
      </c>
      <c r="DR141" s="18">
        <f>'Ohio Intensities'!W141</f>
        <v>1.4354496422320999</v>
      </c>
      <c r="DS141" s="18">
        <f>Design!$I$24*DR141*Design!$I$23</f>
        <v>2.4689733846392135</v>
      </c>
      <c r="DT141" s="18">
        <v>0</v>
      </c>
      <c r="DU141" s="18">
        <v>0</v>
      </c>
      <c r="DV141" s="18">
        <f>Design!$I$22</f>
        <v>10</v>
      </c>
      <c r="DW141" s="18">
        <f t="shared" si="208"/>
        <v>2.4689733846392135</v>
      </c>
      <c r="DX141" s="18">
        <f t="shared" si="209"/>
        <v>145</v>
      </c>
      <c r="DY141" s="18">
        <f t="shared" si="210"/>
        <v>2.4689733846392135</v>
      </c>
      <c r="DZ141" s="18">
        <f t="shared" si="211"/>
        <v>155</v>
      </c>
      <c r="EA141" s="18">
        <v>0</v>
      </c>
      <c r="EB141" s="18" t="str">
        <f t="shared" si="233"/>
        <v>N/A</v>
      </c>
      <c r="EC141" s="18">
        <f t="shared" si="212"/>
        <v>-0.24689733846392134</v>
      </c>
      <c r="ED141" s="18">
        <f t="shared" si="213"/>
        <v>38.269087461907809</v>
      </c>
      <c r="EE141" s="18">
        <f>(Design!$N$72-ED141)/EC141</f>
        <v>143.45674069339364</v>
      </c>
      <c r="EF141" s="18">
        <v>0</v>
      </c>
      <c r="EG141" s="18">
        <v>0</v>
      </c>
      <c r="EH141" s="18">
        <f t="shared" si="214"/>
        <v>143.45674069339364</v>
      </c>
      <c r="EI141" s="18">
        <f t="shared" si="234"/>
        <v>145</v>
      </c>
      <c r="EJ141" s="18">
        <f>Design!$N$72</f>
        <v>2.85</v>
      </c>
      <c r="EK141" s="18">
        <f t="shared" si="215"/>
        <v>155</v>
      </c>
      <c r="EL141" s="18">
        <v>0</v>
      </c>
      <c r="EM141" s="18">
        <f t="shared" si="216"/>
        <v>13252.5</v>
      </c>
      <c r="EN141" s="19" t="str">
        <f t="shared" si="235"/>
        <v>N/A</v>
      </c>
      <c r="EO141" s="19">
        <f t="shared" si="217"/>
        <v>145</v>
      </c>
    </row>
    <row r="142" spans="1:145" x14ac:dyDescent="0.25">
      <c r="A142" s="68">
        <f t="shared" si="157"/>
        <v>146</v>
      </c>
      <c r="B142" s="18">
        <f>'Ohio Intensities'!C142</f>
        <v>0.63041809645747082</v>
      </c>
      <c r="C142" s="18">
        <f>Design!$I$24*B142*Design!$I$23</f>
        <v>1.0843191259068505</v>
      </c>
      <c r="D142" s="18">
        <v>0</v>
      </c>
      <c r="E142" s="18">
        <v>0</v>
      </c>
      <c r="F142" s="18">
        <f>Design!$I$22</f>
        <v>10</v>
      </c>
      <c r="G142" s="18">
        <f t="shared" si="158"/>
        <v>1.0843191259068505</v>
      </c>
      <c r="H142" s="18">
        <f t="shared" si="159"/>
        <v>146</v>
      </c>
      <c r="I142" s="18">
        <f t="shared" si="160"/>
        <v>1.0843191259068505</v>
      </c>
      <c r="J142" s="18">
        <f t="shared" si="161"/>
        <v>156</v>
      </c>
      <c r="K142" s="18">
        <v>0</v>
      </c>
      <c r="L142" s="18" t="str">
        <f t="shared" si="218"/>
        <v>N/A</v>
      </c>
      <c r="M142" s="18">
        <f t="shared" si="162"/>
        <v>-0.10843191259068505</v>
      </c>
      <c r="N142" s="18">
        <f t="shared" si="163"/>
        <v>16.915378364146868</v>
      </c>
      <c r="O142" s="18">
        <f>(Design!$N$67-N142)/M142</f>
        <v>137.09412671029369</v>
      </c>
      <c r="P142" s="18">
        <v>0</v>
      </c>
      <c r="Q142" s="18">
        <v>0</v>
      </c>
      <c r="R142" s="18">
        <f t="shared" si="164"/>
        <v>137.09412671029369</v>
      </c>
      <c r="S142" s="18">
        <f t="shared" si="219"/>
        <v>146</v>
      </c>
      <c r="T142" s="18">
        <f>Design!$N$67</f>
        <v>2.0499999999999998</v>
      </c>
      <c r="U142" s="18">
        <f t="shared" si="165"/>
        <v>156</v>
      </c>
      <c r="V142" s="18">
        <v>0</v>
      </c>
      <c r="W142" s="18">
        <f t="shared" si="166"/>
        <v>9593.9999999999982</v>
      </c>
      <c r="X142" s="19" t="str">
        <f t="shared" si="220"/>
        <v>N/A</v>
      </c>
      <c r="Y142" s="68">
        <f t="shared" si="167"/>
        <v>146</v>
      </c>
      <c r="Z142" s="18">
        <f>'Ohio Intensities'!G142</f>
        <v>0.79465916090684574</v>
      </c>
      <c r="AA142" s="18">
        <f>Design!$I$24*Z142*Design!$I$23</f>
        <v>1.3668137567597756</v>
      </c>
      <c r="AB142" s="18">
        <v>0</v>
      </c>
      <c r="AC142" s="18">
        <v>0</v>
      </c>
      <c r="AD142" s="18">
        <f>Design!$I$22</f>
        <v>10</v>
      </c>
      <c r="AE142" s="18">
        <f t="shared" si="168"/>
        <v>1.3668137567597756</v>
      </c>
      <c r="AF142" s="18">
        <f t="shared" si="169"/>
        <v>146</v>
      </c>
      <c r="AG142" s="18">
        <f t="shared" si="170"/>
        <v>1.3668137567597756</v>
      </c>
      <c r="AH142" s="18">
        <f t="shared" si="171"/>
        <v>156</v>
      </c>
      <c r="AI142" s="18">
        <v>0</v>
      </c>
      <c r="AJ142" s="18" t="str">
        <f t="shared" si="221"/>
        <v>N/A</v>
      </c>
      <c r="AK142" s="18">
        <f t="shared" si="172"/>
        <v>-0.13668137567597755</v>
      </c>
      <c r="AL142" s="18">
        <f t="shared" si="173"/>
        <v>21.322294605452498</v>
      </c>
      <c r="AM142" s="18">
        <f>(Design!$N$68-AL142)/AK142</f>
        <v>137.70928564600783</v>
      </c>
      <c r="AN142" s="18">
        <v>0</v>
      </c>
      <c r="AO142" s="18">
        <v>0</v>
      </c>
      <c r="AP142" s="18">
        <f t="shared" si="174"/>
        <v>137.70928564600783</v>
      </c>
      <c r="AQ142" s="18">
        <f t="shared" si="222"/>
        <v>146</v>
      </c>
      <c r="AR142" s="18">
        <f>Design!$N$68</f>
        <v>2.5</v>
      </c>
      <c r="AS142" s="18">
        <f t="shared" si="175"/>
        <v>156</v>
      </c>
      <c r="AT142" s="18">
        <v>0</v>
      </c>
      <c r="AU142" s="18">
        <f t="shared" si="176"/>
        <v>11700</v>
      </c>
      <c r="AV142" s="19" t="str">
        <f t="shared" si="223"/>
        <v>N/A</v>
      </c>
      <c r="AW142" s="68">
        <f t="shared" si="177"/>
        <v>146</v>
      </c>
      <c r="AX142" s="18">
        <f>'Ohio Intensities'!K142</f>
        <v>0.92604214461346646</v>
      </c>
      <c r="AY142" s="18">
        <f>Design!$I$24*AX142*Design!$I$23</f>
        <v>1.5927924887351632</v>
      </c>
      <c r="AZ142" s="18">
        <v>0</v>
      </c>
      <c r="BA142" s="18">
        <v>0</v>
      </c>
      <c r="BB142" s="18">
        <f>Design!$I$22</f>
        <v>10</v>
      </c>
      <c r="BC142" s="18">
        <f t="shared" si="178"/>
        <v>1.5927924887351632</v>
      </c>
      <c r="BD142" s="18">
        <f t="shared" si="179"/>
        <v>146</v>
      </c>
      <c r="BE142" s="18">
        <f t="shared" si="180"/>
        <v>1.5927924887351632</v>
      </c>
      <c r="BF142" s="18">
        <f t="shared" si="181"/>
        <v>156</v>
      </c>
      <c r="BG142" s="18">
        <v>0</v>
      </c>
      <c r="BH142" s="18" t="str">
        <f t="shared" si="224"/>
        <v>N/A</v>
      </c>
      <c r="BI142" s="18">
        <f t="shared" si="182"/>
        <v>-0.15927924887351633</v>
      </c>
      <c r="BJ142" s="18">
        <f t="shared" si="183"/>
        <v>24.847562824268547</v>
      </c>
      <c r="BK142" s="18">
        <f>(Design!$N$69-BJ142)/BI142</f>
        <v>138.10689703676852</v>
      </c>
      <c r="BL142" s="18">
        <v>0</v>
      </c>
      <c r="BM142" s="18">
        <v>0</v>
      </c>
      <c r="BN142" s="18">
        <f t="shared" si="184"/>
        <v>138.10689703676852</v>
      </c>
      <c r="BO142" s="18">
        <f t="shared" si="225"/>
        <v>146</v>
      </c>
      <c r="BP142" s="18">
        <f>Design!$N$69</f>
        <v>2.85</v>
      </c>
      <c r="BQ142" s="18">
        <f t="shared" si="185"/>
        <v>156</v>
      </c>
      <c r="BR142" s="18">
        <v>0</v>
      </c>
      <c r="BS142" s="18">
        <f t="shared" si="186"/>
        <v>13338</v>
      </c>
      <c r="BT142" s="19" t="str">
        <f t="shared" si="226"/>
        <v>N/A</v>
      </c>
      <c r="BU142" s="68">
        <f t="shared" si="187"/>
        <v>146</v>
      </c>
      <c r="BV142" s="18">
        <f>'Ohio Intensities'!O142</f>
        <v>1.1179508160911718</v>
      </c>
      <c r="BW142" s="18">
        <f>Design!$I$24*BV142*Design!$I$23</f>
        <v>1.9228754036768165</v>
      </c>
      <c r="BX142" s="18">
        <v>0</v>
      </c>
      <c r="BY142" s="18">
        <v>0</v>
      </c>
      <c r="BZ142" s="18">
        <f>Design!$I$22</f>
        <v>10</v>
      </c>
      <c r="CA142" s="18">
        <f t="shared" si="188"/>
        <v>1.9228754036768165</v>
      </c>
      <c r="CB142" s="18">
        <f t="shared" si="189"/>
        <v>146</v>
      </c>
      <c r="CC142" s="18">
        <f t="shared" si="190"/>
        <v>1.9228754036768165</v>
      </c>
      <c r="CD142" s="18">
        <f t="shared" si="191"/>
        <v>156</v>
      </c>
      <c r="CE142" s="18">
        <v>0</v>
      </c>
      <c r="CF142" s="18" t="str">
        <f t="shared" si="227"/>
        <v>N/A</v>
      </c>
      <c r="CG142" s="18">
        <f t="shared" si="192"/>
        <v>-0.19228754036768164</v>
      </c>
      <c r="CH142" s="18">
        <f t="shared" si="193"/>
        <v>29.996856297358335</v>
      </c>
      <c r="CI142" s="18">
        <f>(Design!$N$70-CH142)/CG142</f>
        <v>141.17844684814008</v>
      </c>
      <c r="CJ142" s="18">
        <v>0</v>
      </c>
      <c r="CK142" s="18">
        <v>0</v>
      </c>
      <c r="CL142" s="18">
        <f t="shared" si="194"/>
        <v>141.17844684814008</v>
      </c>
      <c r="CM142" s="18">
        <f t="shared" si="228"/>
        <v>146</v>
      </c>
      <c r="CN142" s="18">
        <f>Design!$N$70</f>
        <v>2.85</v>
      </c>
      <c r="CO142" s="18">
        <f t="shared" si="195"/>
        <v>156</v>
      </c>
      <c r="CP142" s="18">
        <v>0</v>
      </c>
      <c r="CQ142" s="18">
        <f t="shared" si="196"/>
        <v>13338</v>
      </c>
      <c r="CR142" s="19" t="str">
        <f t="shared" si="229"/>
        <v>N/A</v>
      </c>
      <c r="CS142" s="68">
        <f t="shared" si="197"/>
        <v>146</v>
      </c>
      <c r="CT142" s="18">
        <f>'Ohio Intensities'!S142</f>
        <v>1.2711960450117277</v>
      </c>
      <c r="CU142" s="18">
        <f>Design!$I$24*CT142*Design!$I$23</f>
        <v>2.186457197420173</v>
      </c>
      <c r="CV142" s="18">
        <v>0</v>
      </c>
      <c r="CW142" s="18">
        <v>0</v>
      </c>
      <c r="CX142" s="18">
        <f>Design!$I$22</f>
        <v>10</v>
      </c>
      <c r="CY142" s="18">
        <f t="shared" si="198"/>
        <v>2.186457197420173</v>
      </c>
      <c r="CZ142" s="18">
        <f t="shared" si="199"/>
        <v>146</v>
      </c>
      <c r="DA142" s="18">
        <f t="shared" si="200"/>
        <v>2.186457197420173</v>
      </c>
      <c r="DB142" s="18">
        <f t="shared" si="201"/>
        <v>156</v>
      </c>
      <c r="DC142" s="18">
        <v>0</v>
      </c>
      <c r="DD142" s="18" t="str">
        <f t="shared" si="230"/>
        <v>N/A</v>
      </c>
      <c r="DE142" s="18">
        <f t="shared" si="202"/>
        <v>-0.2186457197420173</v>
      </c>
      <c r="DF142" s="18">
        <f t="shared" si="203"/>
        <v>34.108732279754697</v>
      </c>
      <c r="DG142" s="18">
        <f>(Design!$N$71-DF142)/DE142</f>
        <v>142.96521476220641</v>
      </c>
      <c r="DH142" s="18">
        <v>0</v>
      </c>
      <c r="DI142" s="18">
        <v>0</v>
      </c>
      <c r="DJ142" s="18">
        <f t="shared" si="204"/>
        <v>142.96521476220641</v>
      </c>
      <c r="DK142" s="18">
        <f t="shared" si="231"/>
        <v>146</v>
      </c>
      <c r="DL142" s="18">
        <f>Design!$N$71</f>
        <v>2.85</v>
      </c>
      <c r="DM142" s="18">
        <f t="shared" si="205"/>
        <v>156</v>
      </c>
      <c r="DN142" s="18">
        <v>0</v>
      </c>
      <c r="DO142" s="18">
        <f t="shared" si="206"/>
        <v>13338</v>
      </c>
      <c r="DP142" s="19" t="str">
        <f t="shared" si="232"/>
        <v>N/A</v>
      </c>
      <c r="DQ142" s="68">
        <f t="shared" si="207"/>
        <v>146</v>
      </c>
      <c r="DR142" s="18">
        <f>'Ohio Intensities'!W142</f>
        <v>1.4281800730210434</v>
      </c>
      <c r="DS142" s="18">
        <f>Design!$I$24*DR142*Design!$I$23</f>
        <v>2.4564697255961963</v>
      </c>
      <c r="DT142" s="18">
        <v>0</v>
      </c>
      <c r="DU142" s="18">
        <v>0</v>
      </c>
      <c r="DV142" s="18">
        <f>Design!$I$22</f>
        <v>10</v>
      </c>
      <c r="DW142" s="18">
        <f t="shared" si="208"/>
        <v>2.4564697255961963</v>
      </c>
      <c r="DX142" s="18">
        <f t="shared" si="209"/>
        <v>146</v>
      </c>
      <c r="DY142" s="18">
        <f t="shared" si="210"/>
        <v>2.4564697255961963</v>
      </c>
      <c r="DZ142" s="18">
        <f t="shared" si="211"/>
        <v>156</v>
      </c>
      <c r="EA142" s="18">
        <v>0</v>
      </c>
      <c r="EB142" s="18" t="str">
        <f t="shared" si="233"/>
        <v>N/A</v>
      </c>
      <c r="EC142" s="18">
        <f t="shared" si="212"/>
        <v>-0.24564697255961962</v>
      </c>
      <c r="ED142" s="18">
        <f t="shared" si="213"/>
        <v>38.320927719300656</v>
      </c>
      <c r="EE142" s="18">
        <f>(Design!$N$72-ED142)/EC142</f>
        <v>144.39798443146577</v>
      </c>
      <c r="EF142" s="18">
        <v>0</v>
      </c>
      <c r="EG142" s="18">
        <v>0</v>
      </c>
      <c r="EH142" s="18">
        <f t="shared" si="214"/>
        <v>144.39798443146577</v>
      </c>
      <c r="EI142" s="18">
        <f t="shared" si="234"/>
        <v>146</v>
      </c>
      <c r="EJ142" s="18">
        <f>Design!$N$72</f>
        <v>2.85</v>
      </c>
      <c r="EK142" s="18">
        <f t="shared" si="215"/>
        <v>156</v>
      </c>
      <c r="EL142" s="18">
        <v>0</v>
      </c>
      <c r="EM142" s="18">
        <f t="shared" si="216"/>
        <v>13338</v>
      </c>
      <c r="EN142" s="19" t="str">
        <f t="shared" si="235"/>
        <v>N/A</v>
      </c>
      <c r="EO142" s="19">
        <f t="shared" si="217"/>
        <v>146</v>
      </c>
    </row>
    <row r="143" spans="1:145" x14ac:dyDescent="0.25">
      <c r="A143" s="68">
        <f t="shared" si="157"/>
        <v>147</v>
      </c>
      <c r="B143" s="18">
        <f>'Ohio Intensities'!C143</f>
        <v>0.62694518316844083</v>
      </c>
      <c r="C143" s="18">
        <f>Design!$I$24*B143*Design!$I$23</f>
        <v>1.0783457150497189</v>
      </c>
      <c r="D143" s="18">
        <v>0</v>
      </c>
      <c r="E143" s="18">
        <v>0</v>
      </c>
      <c r="F143" s="18">
        <f>Design!$I$22</f>
        <v>10</v>
      </c>
      <c r="G143" s="18">
        <f t="shared" si="158"/>
        <v>1.0783457150497189</v>
      </c>
      <c r="H143" s="18">
        <f t="shared" si="159"/>
        <v>147</v>
      </c>
      <c r="I143" s="18">
        <f t="shared" si="160"/>
        <v>1.0783457150497189</v>
      </c>
      <c r="J143" s="18">
        <f t="shared" si="161"/>
        <v>157</v>
      </c>
      <c r="K143" s="18">
        <v>0</v>
      </c>
      <c r="L143" s="18" t="str">
        <f t="shared" si="218"/>
        <v>N/A</v>
      </c>
      <c r="M143" s="18">
        <f t="shared" si="162"/>
        <v>-0.10783457150497189</v>
      </c>
      <c r="N143" s="18">
        <f t="shared" si="163"/>
        <v>16.930027726280585</v>
      </c>
      <c r="O143" s="18">
        <f>(Design!$N$67-N143)/M143</f>
        <v>137.98939911950703</v>
      </c>
      <c r="P143" s="18">
        <v>0</v>
      </c>
      <c r="Q143" s="18">
        <v>0</v>
      </c>
      <c r="R143" s="18">
        <f t="shared" si="164"/>
        <v>137.98939911950703</v>
      </c>
      <c r="S143" s="18">
        <f t="shared" si="219"/>
        <v>147</v>
      </c>
      <c r="T143" s="18">
        <f>Design!$N$67</f>
        <v>2.0499999999999998</v>
      </c>
      <c r="U143" s="18">
        <f t="shared" si="165"/>
        <v>157</v>
      </c>
      <c r="V143" s="18">
        <v>0</v>
      </c>
      <c r="W143" s="18">
        <f t="shared" si="166"/>
        <v>9655.5</v>
      </c>
      <c r="X143" s="19" t="str">
        <f t="shared" si="220"/>
        <v>N/A</v>
      </c>
      <c r="Y143" s="68">
        <f t="shared" si="167"/>
        <v>147</v>
      </c>
      <c r="Z143" s="18">
        <f>'Ohio Intensities'!G143</f>
        <v>0.79032820430693029</v>
      </c>
      <c r="AA143" s="18">
        <f>Design!$I$24*Z143*Design!$I$23</f>
        <v>1.3593645114079209</v>
      </c>
      <c r="AB143" s="18">
        <v>0</v>
      </c>
      <c r="AC143" s="18">
        <v>0</v>
      </c>
      <c r="AD143" s="18">
        <f>Design!$I$22</f>
        <v>10</v>
      </c>
      <c r="AE143" s="18">
        <f t="shared" si="168"/>
        <v>1.3593645114079209</v>
      </c>
      <c r="AF143" s="18">
        <f t="shared" si="169"/>
        <v>147</v>
      </c>
      <c r="AG143" s="18">
        <f t="shared" si="170"/>
        <v>1.3593645114079209</v>
      </c>
      <c r="AH143" s="18">
        <f t="shared" si="171"/>
        <v>157</v>
      </c>
      <c r="AI143" s="18">
        <v>0</v>
      </c>
      <c r="AJ143" s="18" t="str">
        <f t="shared" si="221"/>
        <v>N/A</v>
      </c>
      <c r="AK143" s="18">
        <f t="shared" si="172"/>
        <v>-0.13593645114079209</v>
      </c>
      <c r="AL143" s="18">
        <f t="shared" si="173"/>
        <v>21.342022829104359</v>
      </c>
      <c r="AM143" s="18">
        <f>(Design!$N$68-AL143)/AK143</f>
        <v>138.60905350242888</v>
      </c>
      <c r="AN143" s="18">
        <v>0</v>
      </c>
      <c r="AO143" s="18">
        <v>0</v>
      </c>
      <c r="AP143" s="18">
        <f t="shared" si="174"/>
        <v>138.60905350242888</v>
      </c>
      <c r="AQ143" s="18">
        <f t="shared" si="222"/>
        <v>147</v>
      </c>
      <c r="AR143" s="18">
        <f>Design!$N$68</f>
        <v>2.5</v>
      </c>
      <c r="AS143" s="18">
        <f t="shared" si="175"/>
        <v>157</v>
      </c>
      <c r="AT143" s="18">
        <v>0</v>
      </c>
      <c r="AU143" s="18">
        <f t="shared" si="176"/>
        <v>11775</v>
      </c>
      <c r="AV143" s="19" t="str">
        <f t="shared" si="223"/>
        <v>N/A</v>
      </c>
      <c r="AW143" s="68">
        <f t="shared" si="177"/>
        <v>147</v>
      </c>
      <c r="AX143" s="18">
        <f>'Ohio Intensities'!K143</f>
        <v>0.92101372013140048</v>
      </c>
      <c r="AY143" s="18">
        <f>Design!$I$24*AX143*Design!$I$23</f>
        <v>1.5841435986260097</v>
      </c>
      <c r="AZ143" s="18">
        <v>0</v>
      </c>
      <c r="BA143" s="18">
        <v>0</v>
      </c>
      <c r="BB143" s="18">
        <f>Design!$I$22</f>
        <v>10</v>
      </c>
      <c r="BC143" s="18">
        <f t="shared" si="178"/>
        <v>1.5841435986260097</v>
      </c>
      <c r="BD143" s="18">
        <f t="shared" si="179"/>
        <v>147</v>
      </c>
      <c r="BE143" s="18">
        <f t="shared" si="180"/>
        <v>1.5841435986260097</v>
      </c>
      <c r="BF143" s="18">
        <f t="shared" si="181"/>
        <v>157</v>
      </c>
      <c r="BG143" s="18">
        <v>0</v>
      </c>
      <c r="BH143" s="18" t="str">
        <f t="shared" si="224"/>
        <v>N/A</v>
      </c>
      <c r="BI143" s="18">
        <f t="shared" si="182"/>
        <v>-0.15841435986260097</v>
      </c>
      <c r="BJ143" s="18">
        <f t="shared" si="183"/>
        <v>24.871054498428354</v>
      </c>
      <c r="BK143" s="18">
        <f>(Design!$N$69-BJ143)/BI143</f>
        <v>139.00920672550191</v>
      </c>
      <c r="BL143" s="18">
        <v>0</v>
      </c>
      <c r="BM143" s="18">
        <v>0</v>
      </c>
      <c r="BN143" s="18">
        <f t="shared" si="184"/>
        <v>139.00920672550191</v>
      </c>
      <c r="BO143" s="18">
        <f t="shared" si="225"/>
        <v>147</v>
      </c>
      <c r="BP143" s="18">
        <f>Design!$N$69</f>
        <v>2.85</v>
      </c>
      <c r="BQ143" s="18">
        <f t="shared" si="185"/>
        <v>157</v>
      </c>
      <c r="BR143" s="18">
        <v>0</v>
      </c>
      <c r="BS143" s="18">
        <f t="shared" si="186"/>
        <v>13423.500000000002</v>
      </c>
      <c r="BT143" s="19" t="str">
        <f t="shared" si="226"/>
        <v>N/A</v>
      </c>
      <c r="BU143" s="68">
        <f t="shared" si="187"/>
        <v>147</v>
      </c>
      <c r="BV143" s="18">
        <f>'Ohio Intensities'!O143</f>
        <v>1.1120907954329815</v>
      </c>
      <c r="BW143" s="18">
        <f>Design!$I$24*BV143*Design!$I$23</f>
        <v>1.9127961681447294</v>
      </c>
      <c r="BX143" s="18">
        <v>0</v>
      </c>
      <c r="BY143" s="18">
        <v>0</v>
      </c>
      <c r="BZ143" s="18">
        <f>Design!$I$22</f>
        <v>10</v>
      </c>
      <c r="CA143" s="18">
        <f t="shared" si="188"/>
        <v>1.9127961681447294</v>
      </c>
      <c r="CB143" s="18">
        <f t="shared" si="189"/>
        <v>147</v>
      </c>
      <c r="CC143" s="18">
        <f t="shared" si="190"/>
        <v>1.9127961681447294</v>
      </c>
      <c r="CD143" s="18">
        <f t="shared" si="191"/>
        <v>157</v>
      </c>
      <c r="CE143" s="18">
        <v>0</v>
      </c>
      <c r="CF143" s="18" t="str">
        <f t="shared" si="227"/>
        <v>N/A</v>
      </c>
      <c r="CG143" s="18">
        <f t="shared" si="192"/>
        <v>-0.19127961681447295</v>
      </c>
      <c r="CH143" s="18">
        <f t="shared" si="193"/>
        <v>30.030899839872255</v>
      </c>
      <c r="CI143" s="18">
        <f>(Design!$N$70-CH143)/CG143</f>
        <v>142.10034656351132</v>
      </c>
      <c r="CJ143" s="18">
        <v>0</v>
      </c>
      <c r="CK143" s="18">
        <v>0</v>
      </c>
      <c r="CL143" s="18">
        <f t="shared" si="194"/>
        <v>142.10034656351132</v>
      </c>
      <c r="CM143" s="18">
        <f t="shared" si="228"/>
        <v>147</v>
      </c>
      <c r="CN143" s="18">
        <f>Design!$N$70</f>
        <v>2.85</v>
      </c>
      <c r="CO143" s="18">
        <f t="shared" si="195"/>
        <v>157</v>
      </c>
      <c r="CP143" s="18">
        <v>0</v>
      </c>
      <c r="CQ143" s="18">
        <f t="shared" si="196"/>
        <v>13423.5</v>
      </c>
      <c r="CR143" s="19" t="str">
        <f t="shared" si="229"/>
        <v>N/A</v>
      </c>
      <c r="CS143" s="68">
        <f t="shared" si="197"/>
        <v>147</v>
      </c>
      <c r="CT143" s="18">
        <f>'Ohio Intensities'!S143</f>
        <v>1.2648680300878601</v>
      </c>
      <c r="CU143" s="18">
        <f>Design!$I$24*CT143*Design!$I$23</f>
        <v>2.1755730117511205</v>
      </c>
      <c r="CV143" s="18">
        <v>0</v>
      </c>
      <c r="CW143" s="18">
        <v>0</v>
      </c>
      <c r="CX143" s="18">
        <f>Design!$I$22</f>
        <v>10</v>
      </c>
      <c r="CY143" s="18">
        <f t="shared" si="198"/>
        <v>2.1755730117511205</v>
      </c>
      <c r="CZ143" s="18">
        <f t="shared" si="199"/>
        <v>147</v>
      </c>
      <c r="DA143" s="18">
        <f t="shared" si="200"/>
        <v>2.1755730117511205</v>
      </c>
      <c r="DB143" s="18">
        <f t="shared" si="201"/>
        <v>157</v>
      </c>
      <c r="DC143" s="18">
        <v>0</v>
      </c>
      <c r="DD143" s="18" t="str">
        <f t="shared" si="230"/>
        <v>N/A</v>
      </c>
      <c r="DE143" s="18">
        <f t="shared" si="202"/>
        <v>-0.21755730117511204</v>
      </c>
      <c r="DF143" s="18">
        <f t="shared" si="203"/>
        <v>34.15649628449259</v>
      </c>
      <c r="DG143" s="18">
        <f>(Design!$N$71-DF143)/DE143</f>
        <v>143.90000296654702</v>
      </c>
      <c r="DH143" s="18">
        <v>0</v>
      </c>
      <c r="DI143" s="18">
        <v>0</v>
      </c>
      <c r="DJ143" s="18">
        <f t="shared" si="204"/>
        <v>143.90000296654702</v>
      </c>
      <c r="DK143" s="18">
        <f t="shared" si="231"/>
        <v>147</v>
      </c>
      <c r="DL143" s="18">
        <f>Design!$N$71</f>
        <v>2.85</v>
      </c>
      <c r="DM143" s="18">
        <f t="shared" si="205"/>
        <v>157</v>
      </c>
      <c r="DN143" s="18">
        <v>0</v>
      </c>
      <c r="DO143" s="18">
        <f t="shared" si="206"/>
        <v>13423.5</v>
      </c>
      <c r="DP143" s="19" t="str">
        <f t="shared" si="232"/>
        <v>N/A</v>
      </c>
      <c r="DQ143" s="68">
        <f t="shared" si="207"/>
        <v>147</v>
      </c>
      <c r="DR143" s="18">
        <f>'Ohio Intensities'!W143</f>
        <v>1.4209924808278822</v>
      </c>
      <c r="DS143" s="18">
        <f>Design!$I$24*DR143*Design!$I$23</f>
        <v>2.4441070670239591</v>
      </c>
      <c r="DT143" s="18">
        <v>0</v>
      </c>
      <c r="DU143" s="18">
        <v>0</v>
      </c>
      <c r="DV143" s="18">
        <f>Design!$I$22</f>
        <v>10</v>
      </c>
      <c r="DW143" s="18">
        <f t="shared" si="208"/>
        <v>2.4441070670239591</v>
      </c>
      <c r="DX143" s="18">
        <f t="shared" si="209"/>
        <v>147</v>
      </c>
      <c r="DY143" s="18">
        <f t="shared" si="210"/>
        <v>2.4441070670239591</v>
      </c>
      <c r="DZ143" s="18">
        <f t="shared" si="211"/>
        <v>157</v>
      </c>
      <c r="EA143" s="18">
        <v>0</v>
      </c>
      <c r="EB143" s="18" t="str">
        <f t="shared" si="233"/>
        <v>N/A</v>
      </c>
      <c r="EC143" s="18">
        <f t="shared" si="212"/>
        <v>-0.2444107067023959</v>
      </c>
      <c r="ED143" s="18">
        <f t="shared" si="213"/>
        <v>38.372480952276156</v>
      </c>
      <c r="EE143" s="18">
        <f>(Design!$N$72-ED143)/EC143</f>
        <v>145.33929970395988</v>
      </c>
      <c r="EF143" s="18">
        <v>0</v>
      </c>
      <c r="EG143" s="18">
        <v>0</v>
      </c>
      <c r="EH143" s="18">
        <f t="shared" si="214"/>
        <v>145.33929970395988</v>
      </c>
      <c r="EI143" s="18">
        <f t="shared" si="234"/>
        <v>147</v>
      </c>
      <c r="EJ143" s="18">
        <f>Design!$N$72</f>
        <v>2.85</v>
      </c>
      <c r="EK143" s="18">
        <f t="shared" si="215"/>
        <v>157</v>
      </c>
      <c r="EL143" s="18">
        <v>0</v>
      </c>
      <c r="EM143" s="18">
        <f t="shared" si="216"/>
        <v>13423.5</v>
      </c>
      <c r="EN143" s="19" t="str">
        <f t="shared" si="235"/>
        <v>N/A</v>
      </c>
      <c r="EO143" s="19">
        <f t="shared" si="217"/>
        <v>147</v>
      </c>
    </row>
    <row r="144" spans="1:145" x14ac:dyDescent="0.25">
      <c r="A144" s="68">
        <f t="shared" si="157"/>
        <v>148</v>
      </c>
      <c r="B144" s="18">
        <f>'Ohio Intensities'!C144</f>
        <v>0.62351341035754682</v>
      </c>
      <c r="C144" s="18">
        <f>Design!$I$24*B144*Design!$I$23</f>
        <v>1.0724430658149813</v>
      </c>
      <c r="D144" s="18">
        <v>0</v>
      </c>
      <c r="E144" s="18">
        <v>0</v>
      </c>
      <c r="F144" s="18">
        <f>Design!$I$22</f>
        <v>10</v>
      </c>
      <c r="G144" s="18">
        <f t="shared" si="158"/>
        <v>1.0724430658149813</v>
      </c>
      <c r="H144" s="18">
        <f t="shared" si="159"/>
        <v>148</v>
      </c>
      <c r="I144" s="18">
        <f t="shared" si="160"/>
        <v>1.0724430658149813</v>
      </c>
      <c r="J144" s="18">
        <f t="shared" si="161"/>
        <v>158</v>
      </c>
      <c r="K144" s="18">
        <v>0</v>
      </c>
      <c r="L144" s="18" t="str">
        <f t="shared" si="218"/>
        <v>N/A</v>
      </c>
      <c r="M144" s="18">
        <f t="shared" si="162"/>
        <v>-0.10724430658149813</v>
      </c>
      <c r="N144" s="18">
        <f t="shared" si="163"/>
        <v>16.944600439876702</v>
      </c>
      <c r="O144" s="18">
        <f>(Design!$N$67-N144)/M144</f>
        <v>138.88476614427876</v>
      </c>
      <c r="P144" s="18">
        <v>0</v>
      </c>
      <c r="Q144" s="18">
        <v>0</v>
      </c>
      <c r="R144" s="18">
        <f t="shared" si="164"/>
        <v>138.88476614427876</v>
      </c>
      <c r="S144" s="18">
        <f t="shared" si="219"/>
        <v>148</v>
      </c>
      <c r="T144" s="18">
        <f>Design!$N$67</f>
        <v>2.0499999999999998</v>
      </c>
      <c r="U144" s="18">
        <f t="shared" si="165"/>
        <v>158</v>
      </c>
      <c r="V144" s="18">
        <v>0</v>
      </c>
      <c r="W144" s="18">
        <f t="shared" si="166"/>
        <v>9717</v>
      </c>
      <c r="X144" s="19" t="str">
        <f t="shared" si="220"/>
        <v>N/A</v>
      </c>
      <c r="Y144" s="68">
        <f t="shared" si="167"/>
        <v>148</v>
      </c>
      <c r="Z144" s="18">
        <f>'Ohio Intensities'!G144</f>
        <v>0.78604803972280368</v>
      </c>
      <c r="AA144" s="18">
        <f>Design!$I$24*Z144*Design!$I$23</f>
        <v>1.3520026283232232</v>
      </c>
      <c r="AB144" s="18">
        <v>0</v>
      </c>
      <c r="AC144" s="18">
        <v>0</v>
      </c>
      <c r="AD144" s="18">
        <f>Design!$I$22</f>
        <v>10</v>
      </c>
      <c r="AE144" s="18">
        <f t="shared" si="168"/>
        <v>1.3520026283232232</v>
      </c>
      <c r="AF144" s="18">
        <f t="shared" si="169"/>
        <v>148</v>
      </c>
      <c r="AG144" s="18">
        <f t="shared" si="170"/>
        <v>1.3520026283232232</v>
      </c>
      <c r="AH144" s="18">
        <f t="shared" si="171"/>
        <v>158</v>
      </c>
      <c r="AI144" s="18">
        <v>0</v>
      </c>
      <c r="AJ144" s="18" t="str">
        <f t="shared" si="221"/>
        <v>N/A</v>
      </c>
      <c r="AK144" s="18">
        <f t="shared" si="172"/>
        <v>-0.13520026283232231</v>
      </c>
      <c r="AL144" s="18">
        <f t="shared" si="173"/>
        <v>21.361641527506926</v>
      </c>
      <c r="AM144" s="18">
        <f>(Design!$N$68-AL144)/AK144</f>
        <v>139.50891168680241</v>
      </c>
      <c r="AN144" s="18">
        <v>0</v>
      </c>
      <c r="AO144" s="18">
        <v>0</v>
      </c>
      <c r="AP144" s="18">
        <f t="shared" si="174"/>
        <v>139.50891168680241</v>
      </c>
      <c r="AQ144" s="18">
        <f t="shared" si="222"/>
        <v>148</v>
      </c>
      <c r="AR144" s="18">
        <f>Design!$N$68</f>
        <v>2.5</v>
      </c>
      <c r="AS144" s="18">
        <f t="shared" si="175"/>
        <v>158</v>
      </c>
      <c r="AT144" s="18">
        <v>0</v>
      </c>
      <c r="AU144" s="18">
        <f t="shared" si="176"/>
        <v>11850</v>
      </c>
      <c r="AV144" s="19" t="str">
        <f t="shared" si="223"/>
        <v>N/A</v>
      </c>
      <c r="AW144" s="68">
        <f t="shared" si="177"/>
        <v>148</v>
      </c>
      <c r="AX144" s="18">
        <f>'Ohio Intensities'!K144</f>
        <v>0.91604387051952396</v>
      </c>
      <c r="AY144" s="18">
        <f>Design!$I$24*AX144*Design!$I$23</f>
        <v>1.5755954572935822</v>
      </c>
      <c r="AZ144" s="18">
        <v>0</v>
      </c>
      <c r="BA144" s="18">
        <v>0</v>
      </c>
      <c r="BB144" s="18">
        <f>Design!$I$22</f>
        <v>10</v>
      </c>
      <c r="BC144" s="18">
        <f t="shared" si="178"/>
        <v>1.5755954572935822</v>
      </c>
      <c r="BD144" s="18">
        <f t="shared" si="179"/>
        <v>148</v>
      </c>
      <c r="BE144" s="18">
        <f t="shared" si="180"/>
        <v>1.5755954572935822</v>
      </c>
      <c r="BF144" s="18">
        <f t="shared" si="181"/>
        <v>158</v>
      </c>
      <c r="BG144" s="18">
        <v>0</v>
      </c>
      <c r="BH144" s="18" t="str">
        <f t="shared" si="224"/>
        <v>N/A</v>
      </c>
      <c r="BI144" s="18">
        <f t="shared" si="182"/>
        <v>-0.15755954572935821</v>
      </c>
      <c r="BJ144" s="18">
        <f t="shared" si="183"/>
        <v>24.894408225238596</v>
      </c>
      <c r="BK144" s="18">
        <f>(Design!$N$69-BJ144)/BI144</f>
        <v>139.91160055198765</v>
      </c>
      <c r="BL144" s="18">
        <v>0</v>
      </c>
      <c r="BM144" s="18">
        <v>0</v>
      </c>
      <c r="BN144" s="18">
        <f t="shared" si="184"/>
        <v>139.91160055198765</v>
      </c>
      <c r="BO144" s="18">
        <f t="shared" si="225"/>
        <v>148</v>
      </c>
      <c r="BP144" s="18">
        <f>Design!$N$69</f>
        <v>2.85</v>
      </c>
      <c r="BQ144" s="18">
        <f t="shared" si="185"/>
        <v>158</v>
      </c>
      <c r="BR144" s="18">
        <v>0</v>
      </c>
      <c r="BS144" s="18">
        <f t="shared" si="186"/>
        <v>13509</v>
      </c>
      <c r="BT144" s="19" t="str">
        <f t="shared" si="226"/>
        <v>N/A</v>
      </c>
      <c r="BU144" s="68">
        <f t="shared" si="187"/>
        <v>148</v>
      </c>
      <c r="BV144" s="18">
        <f>'Ohio Intensities'!O144</f>
        <v>1.1062979437943858</v>
      </c>
      <c r="BW144" s="18">
        <f>Design!$I$24*BV144*Design!$I$23</f>
        <v>1.9028324633263449</v>
      </c>
      <c r="BX144" s="18">
        <v>0</v>
      </c>
      <c r="BY144" s="18">
        <v>0</v>
      </c>
      <c r="BZ144" s="18">
        <f>Design!$I$22</f>
        <v>10</v>
      </c>
      <c r="CA144" s="18">
        <f t="shared" si="188"/>
        <v>1.9028324633263449</v>
      </c>
      <c r="CB144" s="18">
        <f t="shared" si="189"/>
        <v>148</v>
      </c>
      <c r="CC144" s="18">
        <f t="shared" si="190"/>
        <v>1.9028324633263449</v>
      </c>
      <c r="CD144" s="18">
        <f t="shared" si="191"/>
        <v>158</v>
      </c>
      <c r="CE144" s="18">
        <v>0</v>
      </c>
      <c r="CF144" s="18" t="str">
        <f t="shared" si="227"/>
        <v>N/A</v>
      </c>
      <c r="CG144" s="18">
        <f t="shared" si="192"/>
        <v>-0.19028324633263449</v>
      </c>
      <c r="CH144" s="18">
        <f t="shared" si="193"/>
        <v>30.064752920556248</v>
      </c>
      <c r="CI144" s="18">
        <f>(Design!$N$70-CH144)/CG144</f>
        <v>143.02232826626306</v>
      </c>
      <c r="CJ144" s="18">
        <v>0</v>
      </c>
      <c r="CK144" s="18">
        <v>0</v>
      </c>
      <c r="CL144" s="18">
        <f t="shared" si="194"/>
        <v>143.02232826626306</v>
      </c>
      <c r="CM144" s="18">
        <f t="shared" si="228"/>
        <v>148</v>
      </c>
      <c r="CN144" s="18">
        <f>Design!$N$70</f>
        <v>2.85</v>
      </c>
      <c r="CO144" s="18">
        <f t="shared" si="195"/>
        <v>158</v>
      </c>
      <c r="CP144" s="18">
        <v>0</v>
      </c>
      <c r="CQ144" s="18">
        <f t="shared" si="196"/>
        <v>13509</v>
      </c>
      <c r="CR144" s="19" t="str">
        <f t="shared" si="229"/>
        <v>N/A</v>
      </c>
      <c r="CS144" s="68">
        <f t="shared" si="197"/>
        <v>148</v>
      </c>
      <c r="CT144" s="18">
        <f>'Ohio Intensities'!S144</f>
        <v>1.2586113951245004</v>
      </c>
      <c r="CU144" s="18">
        <f>Design!$I$24*CT144*Design!$I$23</f>
        <v>2.1648115996141422</v>
      </c>
      <c r="CV144" s="18">
        <v>0</v>
      </c>
      <c r="CW144" s="18">
        <v>0</v>
      </c>
      <c r="CX144" s="18">
        <f>Design!$I$22</f>
        <v>10</v>
      </c>
      <c r="CY144" s="18">
        <f t="shared" si="198"/>
        <v>2.1648115996141422</v>
      </c>
      <c r="CZ144" s="18">
        <f t="shared" si="199"/>
        <v>148</v>
      </c>
      <c r="DA144" s="18">
        <f t="shared" si="200"/>
        <v>2.1648115996141422</v>
      </c>
      <c r="DB144" s="18">
        <f t="shared" si="201"/>
        <v>158</v>
      </c>
      <c r="DC144" s="18">
        <v>0</v>
      </c>
      <c r="DD144" s="18" t="str">
        <f t="shared" si="230"/>
        <v>N/A</v>
      </c>
      <c r="DE144" s="18">
        <f t="shared" si="202"/>
        <v>-0.2164811599614142</v>
      </c>
      <c r="DF144" s="18">
        <f t="shared" si="203"/>
        <v>34.204023273903445</v>
      </c>
      <c r="DG144" s="18">
        <f>(Design!$N$71-DF144)/DE144</f>
        <v>144.83488207237994</v>
      </c>
      <c r="DH144" s="18">
        <v>0</v>
      </c>
      <c r="DI144" s="18">
        <v>0</v>
      </c>
      <c r="DJ144" s="18">
        <f t="shared" si="204"/>
        <v>144.83488207237994</v>
      </c>
      <c r="DK144" s="18">
        <f t="shared" si="231"/>
        <v>148</v>
      </c>
      <c r="DL144" s="18">
        <f>Design!$N$71</f>
        <v>2.85</v>
      </c>
      <c r="DM144" s="18">
        <f t="shared" si="205"/>
        <v>158</v>
      </c>
      <c r="DN144" s="18">
        <v>0</v>
      </c>
      <c r="DO144" s="18">
        <f t="shared" si="206"/>
        <v>13509</v>
      </c>
      <c r="DP144" s="19" t="str">
        <f t="shared" si="232"/>
        <v>N/A</v>
      </c>
      <c r="DQ144" s="68">
        <f t="shared" si="207"/>
        <v>148</v>
      </c>
      <c r="DR144" s="18">
        <f>'Ohio Intensities'!W144</f>
        <v>1.4138854382633557</v>
      </c>
      <c r="DS144" s="18">
        <f>Design!$I$24*DR144*Design!$I$23</f>
        <v>2.4318829538129734</v>
      </c>
      <c r="DT144" s="18">
        <v>0</v>
      </c>
      <c r="DU144" s="18">
        <v>0</v>
      </c>
      <c r="DV144" s="18">
        <f>Design!$I$22</f>
        <v>10</v>
      </c>
      <c r="DW144" s="18">
        <f t="shared" si="208"/>
        <v>2.4318829538129734</v>
      </c>
      <c r="DX144" s="18">
        <f t="shared" si="209"/>
        <v>148</v>
      </c>
      <c r="DY144" s="18">
        <f t="shared" si="210"/>
        <v>2.4318829538129734</v>
      </c>
      <c r="DZ144" s="18">
        <f t="shared" si="211"/>
        <v>158</v>
      </c>
      <c r="EA144" s="18">
        <v>0</v>
      </c>
      <c r="EB144" s="18" t="str">
        <f t="shared" si="233"/>
        <v>N/A</v>
      </c>
      <c r="EC144" s="18">
        <f t="shared" si="212"/>
        <v>-0.24318829538129733</v>
      </c>
      <c r="ED144" s="18">
        <f t="shared" si="213"/>
        <v>38.423750670244978</v>
      </c>
      <c r="EE144" s="18">
        <f>(Design!$N$72-ED144)/EC144</f>
        <v>146.28068597819868</v>
      </c>
      <c r="EF144" s="18">
        <v>0</v>
      </c>
      <c r="EG144" s="18">
        <v>0</v>
      </c>
      <c r="EH144" s="18">
        <f t="shared" si="214"/>
        <v>146.28068597819868</v>
      </c>
      <c r="EI144" s="18">
        <f t="shared" si="234"/>
        <v>148</v>
      </c>
      <c r="EJ144" s="18">
        <f>Design!$N$72</f>
        <v>2.85</v>
      </c>
      <c r="EK144" s="18">
        <f t="shared" si="215"/>
        <v>158</v>
      </c>
      <c r="EL144" s="18">
        <v>0</v>
      </c>
      <c r="EM144" s="18">
        <f t="shared" si="216"/>
        <v>13509</v>
      </c>
      <c r="EN144" s="19" t="str">
        <f t="shared" si="235"/>
        <v>N/A</v>
      </c>
      <c r="EO144" s="19">
        <f t="shared" si="217"/>
        <v>148</v>
      </c>
    </row>
    <row r="145" spans="1:145" x14ac:dyDescent="0.25">
      <c r="A145" s="68">
        <f t="shared" si="157"/>
        <v>149</v>
      </c>
      <c r="B145" s="18">
        <f>'Ohio Intensities'!C145</f>
        <v>0.62012203325675697</v>
      </c>
      <c r="C145" s="18">
        <f>Design!$I$24*B145*Design!$I$23</f>
        <v>1.0666098972016227</v>
      </c>
      <c r="D145" s="18">
        <v>0</v>
      </c>
      <c r="E145" s="18">
        <v>0</v>
      </c>
      <c r="F145" s="18">
        <f>Design!$I$22</f>
        <v>10</v>
      </c>
      <c r="G145" s="18">
        <f t="shared" si="158"/>
        <v>1.0666098972016227</v>
      </c>
      <c r="H145" s="18">
        <f t="shared" si="159"/>
        <v>149</v>
      </c>
      <c r="I145" s="18">
        <f t="shared" si="160"/>
        <v>1.0666098972016227</v>
      </c>
      <c r="J145" s="18">
        <f t="shared" si="161"/>
        <v>159</v>
      </c>
      <c r="K145" s="18">
        <v>0</v>
      </c>
      <c r="L145" s="18" t="str">
        <f t="shared" si="218"/>
        <v>N/A</v>
      </c>
      <c r="M145" s="18">
        <f t="shared" si="162"/>
        <v>-0.10666098972016227</v>
      </c>
      <c r="N145" s="18">
        <f t="shared" si="163"/>
        <v>16.959097365505801</v>
      </c>
      <c r="O145" s="18">
        <f>(Design!$N$67-N145)/M145</f>
        <v>139.78022709728816</v>
      </c>
      <c r="P145" s="18">
        <v>0</v>
      </c>
      <c r="Q145" s="18">
        <v>0</v>
      </c>
      <c r="R145" s="18">
        <f t="shared" si="164"/>
        <v>139.78022709728816</v>
      </c>
      <c r="S145" s="18">
        <f t="shared" si="219"/>
        <v>149</v>
      </c>
      <c r="T145" s="18">
        <f>Design!$N$67</f>
        <v>2.0499999999999998</v>
      </c>
      <c r="U145" s="18">
        <f t="shared" si="165"/>
        <v>159</v>
      </c>
      <c r="V145" s="18">
        <v>0</v>
      </c>
      <c r="W145" s="18">
        <f t="shared" si="166"/>
        <v>9778.4999999999982</v>
      </c>
      <c r="X145" s="19" t="str">
        <f t="shared" si="220"/>
        <v>N/A</v>
      </c>
      <c r="Y145" s="68">
        <f t="shared" si="167"/>
        <v>149</v>
      </c>
      <c r="Z145" s="18">
        <f>'Ohio Intensities'!G145</f>
        <v>0.78181775663100705</v>
      </c>
      <c r="AA145" s="18">
        <f>Design!$I$24*Z145*Design!$I$23</f>
        <v>1.3447265414053329</v>
      </c>
      <c r="AB145" s="18">
        <v>0</v>
      </c>
      <c r="AC145" s="18">
        <v>0</v>
      </c>
      <c r="AD145" s="18">
        <f>Design!$I$22</f>
        <v>10</v>
      </c>
      <c r="AE145" s="18">
        <f t="shared" si="168"/>
        <v>1.3447265414053329</v>
      </c>
      <c r="AF145" s="18">
        <f t="shared" si="169"/>
        <v>149</v>
      </c>
      <c r="AG145" s="18">
        <f t="shared" si="170"/>
        <v>1.3447265414053329</v>
      </c>
      <c r="AH145" s="18">
        <f t="shared" si="171"/>
        <v>159</v>
      </c>
      <c r="AI145" s="18">
        <v>0</v>
      </c>
      <c r="AJ145" s="18" t="str">
        <f t="shared" si="221"/>
        <v>N/A</v>
      </c>
      <c r="AK145" s="18">
        <f t="shared" si="172"/>
        <v>-0.13447265414053328</v>
      </c>
      <c r="AL145" s="18">
        <f t="shared" si="173"/>
        <v>21.381152008344792</v>
      </c>
      <c r="AM145" s="18">
        <f>(Design!$N$68-AL145)/AK145</f>
        <v>140.40885954859399</v>
      </c>
      <c r="AN145" s="18">
        <v>0</v>
      </c>
      <c r="AO145" s="18">
        <v>0</v>
      </c>
      <c r="AP145" s="18">
        <f t="shared" si="174"/>
        <v>140.40885954859399</v>
      </c>
      <c r="AQ145" s="18">
        <f t="shared" si="222"/>
        <v>149</v>
      </c>
      <c r="AR145" s="18">
        <f>Design!$N$68</f>
        <v>2.5</v>
      </c>
      <c r="AS145" s="18">
        <f t="shared" si="175"/>
        <v>159</v>
      </c>
      <c r="AT145" s="18">
        <v>0</v>
      </c>
      <c r="AU145" s="18">
        <f t="shared" si="176"/>
        <v>11925</v>
      </c>
      <c r="AV145" s="19" t="str">
        <f t="shared" si="223"/>
        <v>N/A</v>
      </c>
      <c r="AW145" s="68">
        <f t="shared" si="177"/>
        <v>149</v>
      </c>
      <c r="AX145" s="18">
        <f>'Ohio Intensities'!K145</f>
        <v>0.9111315537186887</v>
      </c>
      <c r="AY145" s="18">
        <f>Design!$I$24*AX145*Design!$I$23</f>
        <v>1.5671462723961456</v>
      </c>
      <c r="AZ145" s="18">
        <v>0</v>
      </c>
      <c r="BA145" s="18">
        <v>0</v>
      </c>
      <c r="BB145" s="18">
        <f>Design!$I$22</f>
        <v>10</v>
      </c>
      <c r="BC145" s="18">
        <f t="shared" si="178"/>
        <v>1.5671462723961456</v>
      </c>
      <c r="BD145" s="18">
        <f t="shared" si="179"/>
        <v>149</v>
      </c>
      <c r="BE145" s="18">
        <f t="shared" si="180"/>
        <v>1.5671462723961456</v>
      </c>
      <c r="BF145" s="18">
        <f t="shared" si="181"/>
        <v>159</v>
      </c>
      <c r="BG145" s="18">
        <v>0</v>
      </c>
      <c r="BH145" s="18" t="str">
        <f t="shared" si="224"/>
        <v>N/A</v>
      </c>
      <c r="BI145" s="18">
        <f t="shared" si="182"/>
        <v>-0.15671462723961455</v>
      </c>
      <c r="BJ145" s="18">
        <f t="shared" si="183"/>
        <v>24.91762573109871</v>
      </c>
      <c r="BK145" s="18">
        <f>(Design!$N$69-BJ145)/BI145</f>
        <v>140.81407791856984</v>
      </c>
      <c r="BL145" s="18">
        <v>0</v>
      </c>
      <c r="BM145" s="18">
        <v>0</v>
      </c>
      <c r="BN145" s="18">
        <f t="shared" si="184"/>
        <v>140.81407791856984</v>
      </c>
      <c r="BO145" s="18">
        <f t="shared" si="225"/>
        <v>149</v>
      </c>
      <c r="BP145" s="18">
        <f>Design!$N$69</f>
        <v>2.85</v>
      </c>
      <c r="BQ145" s="18">
        <f t="shared" si="185"/>
        <v>159</v>
      </c>
      <c r="BR145" s="18">
        <v>0</v>
      </c>
      <c r="BS145" s="18">
        <f t="shared" si="186"/>
        <v>13594.500000000002</v>
      </c>
      <c r="BT145" s="19" t="str">
        <f t="shared" si="226"/>
        <v>N/A</v>
      </c>
      <c r="BU145" s="68">
        <f t="shared" si="187"/>
        <v>149</v>
      </c>
      <c r="BV145" s="18">
        <f>'Ohio Intensities'!O145</f>
        <v>1.1005710786351972</v>
      </c>
      <c r="BW145" s="18">
        <f>Design!$I$24*BV145*Design!$I$23</f>
        <v>1.8929822552525404</v>
      </c>
      <c r="BX145" s="18">
        <v>0</v>
      </c>
      <c r="BY145" s="18">
        <v>0</v>
      </c>
      <c r="BZ145" s="18">
        <f>Design!$I$22</f>
        <v>10</v>
      </c>
      <c r="CA145" s="18">
        <f t="shared" si="188"/>
        <v>1.8929822552525404</v>
      </c>
      <c r="CB145" s="18">
        <f t="shared" si="189"/>
        <v>149</v>
      </c>
      <c r="CC145" s="18">
        <f t="shared" si="190"/>
        <v>1.8929822552525404</v>
      </c>
      <c r="CD145" s="18">
        <f t="shared" si="191"/>
        <v>159</v>
      </c>
      <c r="CE145" s="18">
        <v>0</v>
      </c>
      <c r="CF145" s="18" t="str">
        <f t="shared" si="227"/>
        <v>N/A</v>
      </c>
      <c r="CG145" s="18">
        <f t="shared" si="192"/>
        <v>-0.18929822552525405</v>
      </c>
      <c r="CH145" s="18">
        <f t="shared" si="193"/>
        <v>30.098417858515393</v>
      </c>
      <c r="CI145" s="18">
        <f>(Design!$N$70-CH145)/CG145</f>
        <v>143.94439135870405</v>
      </c>
      <c r="CJ145" s="18">
        <v>0</v>
      </c>
      <c r="CK145" s="18">
        <v>0</v>
      </c>
      <c r="CL145" s="18">
        <f t="shared" si="194"/>
        <v>143.94439135870405</v>
      </c>
      <c r="CM145" s="18">
        <f t="shared" si="228"/>
        <v>149</v>
      </c>
      <c r="CN145" s="18">
        <f>Design!$N$70</f>
        <v>2.85</v>
      </c>
      <c r="CO145" s="18">
        <f t="shared" si="195"/>
        <v>159</v>
      </c>
      <c r="CP145" s="18">
        <v>0</v>
      </c>
      <c r="CQ145" s="18">
        <f t="shared" si="196"/>
        <v>13594.5</v>
      </c>
      <c r="CR145" s="19" t="str">
        <f t="shared" si="229"/>
        <v>N/A</v>
      </c>
      <c r="CS145" s="68">
        <f t="shared" si="197"/>
        <v>149</v>
      </c>
      <c r="CT145" s="18">
        <f>'Ohio Intensities'!S145</f>
        <v>1.2524248907818989</v>
      </c>
      <c r="CU145" s="18">
        <f>Design!$I$24*CT145*Design!$I$23</f>
        <v>2.1541708121448675</v>
      </c>
      <c r="CV145" s="18">
        <v>0</v>
      </c>
      <c r="CW145" s="18">
        <v>0</v>
      </c>
      <c r="CX145" s="18">
        <f>Design!$I$22</f>
        <v>10</v>
      </c>
      <c r="CY145" s="18">
        <f t="shared" si="198"/>
        <v>2.1541708121448675</v>
      </c>
      <c r="CZ145" s="18">
        <f t="shared" si="199"/>
        <v>149</v>
      </c>
      <c r="DA145" s="18">
        <f t="shared" si="200"/>
        <v>2.1541708121448675</v>
      </c>
      <c r="DB145" s="18">
        <f t="shared" si="201"/>
        <v>159</v>
      </c>
      <c r="DC145" s="18">
        <v>0</v>
      </c>
      <c r="DD145" s="18" t="str">
        <f t="shared" si="230"/>
        <v>N/A</v>
      </c>
      <c r="DE145" s="18">
        <f t="shared" si="202"/>
        <v>-0.21541708121448674</v>
      </c>
      <c r="DF145" s="18">
        <f t="shared" si="203"/>
        <v>34.251315913103397</v>
      </c>
      <c r="DG145" s="18">
        <f>(Design!$N$71-DF145)/DE145</f>
        <v>145.7698513788593</v>
      </c>
      <c r="DH145" s="18">
        <v>0</v>
      </c>
      <c r="DI145" s="18">
        <v>0</v>
      </c>
      <c r="DJ145" s="18">
        <f t="shared" si="204"/>
        <v>145.7698513788593</v>
      </c>
      <c r="DK145" s="18">
        <f t="shared" si="231"/>
        <v>149</v>
      </c>
      <c r="DL145" s="18">
        <f>Design!$N$71</f>
        <v>2.85</v>
      </c>
      <c r="DM145" s="18">
        <f t="shared" si="205"/>
        <v>159</v>
      </c>
      <c r="DN145" s="18">
        <v>0</v>
      </c>
      <c r="DO145" s="18">
        <f t="shared" si="206"/>
        <v>13594.500000000002</v>
      </c>
      <c r="DP145" s="19" t="str">
        <f t="shared" si="232"/>
        <v>N/A</v>
      </c>
      <c r="DQ145" s="68">
        <f t="shared" si="207"/>
        <v>149</v>
      </c>
      <c r="DR145" s="18">
        <f>'Ohio Intensities'!W145</f>
        <v>1.4068575514414934</v>
      </c>
      <c r="DS145" s="18">
        <f>Design!$I$24*DR145*Design!$I$23</f>
        <v>2.4197949884793704</v>
      </c>
      <c r="DT145" s="18">
        <v>0</v>
      </c>
      <c r="DU145" s="18">
        <v>0</v>
      </c>
      <c r="DV145" s="18">
        <f>Design!$I$22</f>
        <v>10</v>
      </c>
      <c r="DW145" s="18">
        <f t="shared" si="208"/>
        <v>2.4197949884793704</v>
      </c>
      <c r="DX145" s="18">
        <f t="shared" si="209"/>
        <v>149</v>
      </c>
      <c r="DY145" s="18">
        <f t="shared" si="210"/>
        <v>2.4197949884793704</v>
      </c>
      <c r="DZ145" s="18">
        <f t="shared" si="211"/>
        <v>159</v>
      </c>
      <c r="EA145" s="18">
        <v>0</v>
      </c>
      <c r="EB145" s="18" t="str">
        <f t="shared" si="233"/>
        <v>N/A</v>
      </c>
      <c r="EC145" s="18">
        <f t="shared" si="212"/>
        <v>-0.24197949884793704</v>
      </c>
      <c r="ED145" s="18">
        <f t="shared" si="213"/>
        <v>38.474740316821986</v>
      </c>
      <c r="EE145" s="18">
        <f>(Design!$N$72-ED145)/EC145</f>
        <v>147.22214272874837</v>
      </c>
      <c r="EF145" s="18">
        <v>0</v>
      </c>
      <c r="EG145" s="18">
        <v>0</v>
      </c>
      <c r="EH145" s="18">
        <f t="shared" si="214"/>
        <v>147.22214272874837</v>
      </c>
      <c r="EI145" s="18">
        <f t="shared" si="234"/>
        <v>149</v>
      </c>
      <c r="EJ145" s="18">
        <f>Design!$N$72</f>
        <v>2.85</v>
      </c>
      <c r="EK145" s="18">
        <f t="shared" si="215"/>
        <v>159</v>
      </c>
      <c r="EL145" s="18">
        <v>0</v>
      </c>
      <c r="EM145" s="18">
        <f t="shared" si="216"/>
        <v>13594.500000000002</v>
      </c>
      <c r="EN145" s="19" t="str">
        <f t="shared" si="235"/>
        <v>N/A</v>
      </c>
      <c r="EO145" s="19">
        <f t="shared" si="217"/>
        <v>149</v>
      </c>
    </row>
    <row r="146" spans="1:145" x14ac:dyDescent="0.25">
      <c r="A146" s="68">
        <f t="shared" si="157"/>
        <v>150</v>
      </c>
      <c r="B146" s="18">
        <f>'Ohio Intensities'!C146</f>
        <v>0.61677032518194919</v>
      </c>
      <c r="C146" s="18">
        <f>Design!$I$24*B146*Design!$I$23</f>
        <v>1.0608449593129532</v>
      </c>
      <c r="D146" s="18">
        <v>0</v>
      </c>
      <c r="E146" s="18">
        <v>0</v>
      </c>
      <c r="F146" s="18">
        <f>Design!$I$22</f>
        <v>10</v>
      </c>
      <c r="G146" s="18">
        <f t="shared" si="158"/>
        <v>1.0608449593129532</v>
      </c>
      <c r="H146" s="18">
        <f t="shared" si="159"/>
        <v>150</v>
      </c>
      <c r="I146" s="18">
        <f t="shared" si="160"/>
        <v>1.0608449593129532</v>
      </c>
      <c r="J146" s="18">
        <f t="shared" si="161"/>
        <v>160</v>
      </c>
      <c r="K146" s="18">
        <v>0</v>
      </c>
      <c r="L146" s="18" t="str">
        <f t="shared" si="218"/>
        <v>N/A</v>
      </c>
      <c r="M146" s="18">
        <f t="shared" si="162"/>
        <v>-0.10608449593129532</v>
      </c>
      <c r="N146" s="18">
        <f t="shared" si="163"/>
        <v>16.973519349007251</v>
      </c>
      <c r="O146" s="18">
        <f>(Design!$N$67-N146)/M146</f>
        <v>140.67578130052419</v>
      </c>
      <c r="P146" s="18">
        <v>0</v>
      </c>
      <c r="Q146" s="18">
        <v>0</v>
      </c>
      <c r="R146" s="18">
        <f t="shared" si="164"/>
        <v>140.67578130052419</v>
      </c>
      <c r="S146" s="18">
        <f t="shared" si="219"/>
        <v>150</v>
      </c>
      <c r="T146" s="18">
        <f>Design!$N$67</f>
        <v>2.0499999999999998</v>
      </c>
      <c r="U146" s="18">
        <f t="shared" si="165"/>
        <v>160</v>
      </c>
      <c r="V146" s="18">
        <v>0</v>
      </c>
      <c r="W146" s="18">
        <f t="shared" si="166"/>
        <v>9840</v>
      </c>
      <c r="X146" s="19" t="str">
        <f t="shared" si="220"/>
        <v>N/A</v>
      </c>
      <c r="Y146" s="68">
        <f t="shared" si="167"/>
        <v>150</v>
      </c>
      <c r="Z146" s="18">
        <f>'Ohio Intensities'!G146</f>
        <v>0.77763646640442174</v>
      </c>
      <c r="AA146" s="18">
        <f>Design!$I$24*Z146*Design!$I$23</f>
        <v>1.3375347222156062</v>
      </c>
      <c r="AB146" s="18">
        <v>0</v>
      </c>
      <c r="AC146" s="18">
        <v>0</v>
      </c>
      <c r="AD146" s="18">
        <f>Design!$I$22</f>
        <v>10</v>
      </c>
      <c r="AE146" s="18">
        <f t="shared" si="168"/>
        <v>1.3375347222156062</v>
      </c>
      <c r="AF146" s="18">
        <f t="shared" si="169"/>
        <v>150</v>
      </c>
      <c r="AG146" s="18">
        <f t="shared" si="170"/>
        <v>1.3375347222156062</v>
      </c>
      <c r="AH146" s="18">
        <f t="shared" si="171"/>
        <v>160</v>
      </c>
      <c r="AI146" s="18">
        <v>0</v>
      </c>
      <c r="AJ146" s="18" t="str">
        <f t="shared" si="221"/>
        <v>N/A</v>
      </c>
      <c r="AK146" s="18">
        <f t="shared" si="172"/>
        <v>-0.13375347222156062</v>
      </c>
      <c r="AL146" s="18">
        <f t="shared" si="173"/>
        <v>21.400555555449699</v>
      </c>
      <c r="AM146" s="18">
        <f>(Design!$N$68-AL146)/AK146</f>
        <v>141.30889644600188</v>
      </c>
      <c r="AN146" s="18">
        <v>0</v>
      </c>
      <c r="AO146" s="18">
        <v>0</v>
      </c>
      <c r="AP146" s="18">
        <f t="shared" si="174"/>
        <v>141.30889644600188</v>
      </c>
      <c r="AQ146" s="18">
        <f t="shared" si="222"/>
        <v>150</v>
      </c>
      <c r="AR146" s="18">
        <f>Design!$N$68</f>
        <v>2.5</v>
      </c>
      <c r="AS146" s="18">
        <f t="shared" si="175"/>
        <v>160</v>
      </c>
      <c r="AT146" s="18">
        <v>0</v>
      </c>
      <c r="AU146" s="18">
        <f t="shared" si="176"/>
        <v>12000</v>
      </c>
      <c r="AV146" s="19" t="str">
        <f t="shared" si="223"/>
        <v>N/A</v>
      </c>
      <c r="AW146" s="68">
        <f t="shared" si="177"/>
        <v>150</v>
      </c>
      <c r="AX146" s="18">
        <f>'Ohio Intensities'!K146</f>
        <v>0.90627575252892356</v>
      </c>
      <c r="AY146" s="18">
        <f>Design!$I$24*AX146*Design!$I$23</f>
        <v>1.5587942943497495</v>
      </c>
      <c r="AZ146" s="18">
        <v>0</v>
      </c>
      <c r="BA146" s="18">
        <v>0</v>
      </c>
      <c r="BB146" s="18">
        <f>Design!$I$22</f>
        <v>10</v>
      </c>
      <c r="BC146" s="18">
        <f t="shared" si="178"/>
        <v>1.5587942943497495</v>
      </c>
      <c r="BD146" s="18">
        <f t="shared" si="179"/>
        <v>150</v>
      </c>
      <c r="BE146" s="18">
        <f t="shared" si="180"/>
        <v>1.5587942943497495</v>
      </c>
      <c r="BF146" s="18">
        <f t="shared" si="181"/>
        <v>160</v>
      </c>
      <c r="BG146" s="18">
        <v>0</v>
      </c>
      <c r="BH146" s="18" t="str">
        <f t="shared" si="224"/>
        <v>N/A</v>
      </c>
      <c r="BI146" s="18">
        <f t="shared" si="182"/>
        <v>-0.15587942943497496</v>
      </c>
      <c r="BJ146" s="18">
        <f t="shared" si="183"/>
        <v>24.940708709595992</v>
      </c>
      <c r="BK146" s="18">
        <f>(Design!$N$69-BJ146)/BI146</f>
        <v>141.71663823552242</v>
      </c>
      <c r="BL146" s="18">
        <v>0</v>
      </c>
      <c r="BM146" s="18">
        <v>0</v>
      </c>
      <c r="BN146" s="18">
        <f t="shared" si="184"/>
        <v>141.71663823552242</v>
      </c>
      <c r="BO146" s="18">
        <f t="shared" si="225"/>
        <v>150</v>
      </c>
      <c r="BP146" s="18">
        <f>Design!$N$69</f>
        <v>2.85</v>
      </c>
      <c r="BQ146" s="18">
        <f t="shared" si="185"/>
        <v>160</v>
      </c>
      <c r="BR146" s="18">
        <v>0</v>
      </c>
      <c r="BS146" s="18">
        <f t="shared" si="186"/>
        <v>13680</v>
      </c>
      <c r="BT146" s="19" t="str">
        <f t="shared" si="226"/>
        <v>N/A</v>
      </c>
      <c r="BU146" s="68">
        <f t="shared" si="187"/>
        <v>150</v>
      </c>
      <c r="BV146" s="18">
        <f>'Ohio Intensities'!O146</f>
        <v>1.0949090454092167</v>
      </c>
      <c r="BW146" s="18">
        <f>Design!$I$24*BV146*Design!$I$23</f>
        <v>1.883243558103854</v>
      </c>
      <c r="BX146" s="18">
        <v>0</v>
      </c>
      <c r="BY146" s="18">
        <v>0</v>
      </c>
      <c r="BZ146" s="18">
        <f>Design!$I$22</f>
        <v>10</v>
      </c>
      <c r="CA146" s="18">
        <f t="shared" si="188"/>
        <v>1.883243558103854</v>
      </c>
      <c r="CB146" s="18">
        <f t="shared" si="189"/>
        <v>150</v>
      </c>
      <c r="CC146" s="18">
        <f t="shared" si="190"/>
        <v>1.883243558103854</v>
      </c>
      <c r="CD146" s="18">
        <f t="shared" si="191"/>
        <v>160</v>
      </c>
      <c r="CE146" s="18">
        <v>0</v>
      </c>
      <c r="CF146" s="18" t="str">
        <f t="shared" si="227"/>
        <v>N/A</v>
      </c>
      <c r="CG146" s="18">
        <f t="shared" si="192"/>
        <v>-0.1883243558103854</v>
      </c>
      <c r="CH146" s="18">
        <f t="shared" si="193"/>
        <v>30.131896929661664</v>
      </c>
      <c r="CI146" s="18">
        <f>(Design!$N$70-CH146)/CG146</f>
        <v>144.86653525118373</v>
      </c>
      <c r="CJ146" s="18">
        <v>0</v>
      </c>
      <c r="CK146" s="18">
        <v>0</v>
      </c>
      <c r="CL146" s="18">
        <f t="shared" si="194"/>
        <v>144.86653525118373</v>
      </c>
      <c r="CM146" s="18">
        <f t="shared" si="228"/>
        <v>150</v>
      </c>
      <c r="CN146" s="18">
        <f>Design!$N$70</f>
        <v>2.85</v>
      </c>
      <c r="CO146" s="18">
        <f t="shared" si="195"/>
        <v>160</v>
      </c>
      <c r="CP146" s="18">
        <v>0</v>
      </c>
      <c r="CQ146" s="18">
        <f t="shared" si="196"/>
        <v>13680</v>
      </c>
      <c r="CR146" s="19" t="str">
        <f t="shared" si="229"/>
        <v>N/A</v>
      </c>
      <c r="CS146" s="68">
        <f t="shared" si="197"/>
        <v>150</v>
      </c>
      <c r="CT146" s="18">
        <f>'Ohio Intensities'!S146</f>
        <v>1.2463072972640881</v>
      </c>
      <c r="CU146" s="18">
        <f>Design!$I$24*CT146*Design!$I$23</f>
        <v>2.1436485512942327</v>
      </c>
      <c r="CV146" s="18">
        <v>0</v>
      </c>
      <c r="CW146" s="18">
        <v>0</v>
      </c>
      <c r="CX146" s="18">
        <f>Design!$I$22</f>
        <v>10</v>
      </c>
      <c r="CY146" s="18">
        <f t="shared" si="198"/>
        <v>2.1436485512942327</v>
      </c>
      <c r="CZ146" s="18">
        <f t="shared" si="199"/>
        <v>150</v>
      </c>
      <c r="DA146" s="18">
        <f t="shared" si="200"/>
        <v>2.1436485512942327</v>
      </c>
      <c r="DB146" s="18">
        <f t="shared" si="201"/>
        <v>160</v>
      </c>
      <c r="DC146" s="18">
        <v>0</v>
      </c>
      <c r="DD146" s="18" t="str">
        <f t="shared" si="230"/>
        <v>N/A</v>
      </c>
      <c r="DE146" s="18">
        <f t="shared" si="202"/>
        <v>-0.21436485512942327</v>
      </c>
      <c r="DF146" s="18">
        <f t="shared" si="203"/>
        <v>34.298376820707723</v>
      </c>
      <c r="DG146" s="18">
        <f>(Design!$N$71-DF146)/DE146</f>
        <v>146.70491019491368</v>
      </c>
      <c r="DH146" s="18">
        <v>0</v>
      </c>
      <c r="DI146" s="18">
        <v>0</v>
      </c>
      <c r="DJ146" s="18">
        <f t="shared" si="204"/>
        <v>146.70491019491368</v>
      </c>
      <c r="DK146" s="18">
        <f t="shared" si="231"/>
        <v>150</v>
      </c>
      <c r="DL146" s="18">
        <f>Design!$N$71</f>
        <v>2.85</v>
      </c>
      <c r="DM146" s="18">
        <f t="shared" si="205"/>
        <v>160</v>
      </c>
      <c r="DN146" s="18">
        <v>0</v>
      </c>
      <c r="DO146" s="18">
        <f t="shared" si="206"/>
        <v>13680</v>
      </c>
      <c r="DP146" s="19" t="str">
        <f t="shared" si="232"/>
        <v>N/A</v>
      </c>
      <c r="DQ146" s="68">
        <f t="shared" si="207"/>
        <v>150</v>
      </c>
      <c r="DR146" s="18">
        <f>'Ohio Intensities'!W146</f>
        <v>1.3999074589927114</v>
      </c>
      <c r="DS146" s="18">
        <f>Design!$I$24*DR146*Design!$I$23</f>
        <v>2.4078408294674651</v>
      </c>
      <c r="DT146" s="18">
        <v>0</v>
      </c>
      <c r="DU146" s="18">
        <v>0</v>
      </c>
      <c r="DV146" s="18">
        <f>Design!$I$22</f>
        <v>10</v>
      </c>
      <c r="DW146" s="18">
        <f t="shared" si="208"/>
        <v>2.4078408294674651</v>
      </c>
      <c r="DX146" s="18">
        <f t="shared" si="209"/>
        <v>150</v>
      </c>
      <c r="DY146" s="18">
        <f t="shared" si="210"/>
        <v>2.4078408294674651</v>
      </c>
      <c r="DZ146" s="18">
        <f t="shared" si="211"/>
        <v>160</v>
      </c>
      <c r="EA146" s="18">
        <v>0</v>
      </c>
      <c r="EB146" s="18" t="str">
        <f t="shared" si="233"/>
        <v>N/A</v>
      </c>
      <c r="EC146" s="18">
        <f t="shared" si="212"/>
        <v>-0.24078408294674652</v>
      </c>
      <c r="ED146" s="18">
        <f t="shared" si="213"/>
        <v>38.525453271479449</v>
      </c>
      <c r="EE146" s="18">
        <f>(Design!$N$72-ED146)/EC146</f>
        <v>148.16366943727621</v>
      </c>
      <c r="EF146" s="18">
        <v>0</v>
      </c>
      <c r="EG146" s="18">
        <v>0</v>
      </c>
      <c r="EH146" s="18">
        <f t="shared" si="214"/>
        <v>148.16366943727621</v>
      </c>
      <c r="EI146" s="18">
        <f t="shared" si="234"/>
        <v>150</v>
      </c>
      <c r="EJ146" s="18">
        <f>Design!$N$72</f>
        <v>2.85</v>
      </c>
      <c r="EK146" s="18">
        <f t="shared" si="215"/>
        <v>160</v>
      </c>
      <c r="EL146" s="18">
        <v>0</v>
      </c>
      <c r="EM146" s="18">
        <f t="shared" si="216"/>
        <v>13680</v>
      </c>
      <c r="EN146" s="19" t="str">
        <f t="shared" si="235"/>
        <v>N/A</v>
      </c>
      <c r="EO146" s="19">
        <f t="shared" si="217"/>
        <v>150</v>
      </c>
    </row>
    <row r="147" spans="1:145" x14ac:dyDescent="0.25">
      <c r="A147" s="68">
        <f t="shared" si="157"/>
        <v>151</v>
      </c>
      <c r="B147" s="18">
        <f>'Ohio Intensities'!C147</f>
        <v>0.61345757698347836</v>
      </c>
      <c r="C147" s="18">
        <f>Design!$I$24*B147*Design!$I$23</f>
        <v>1.0551470324115835</v>
      </c>
      <c r="D147" s="18">
        <v>0</v>
      </c>
      <c r="E147" s="18">
        <v>0</v>
      </c>
      <c r="F147" s="18">
        <f>Design!$I$22</f>
        <v>10</v>
      </c>
      <c r="G147" s="18">
        <f t="shared" si="158"/>
        <v>1.0551470324115835</v>
      </c>
      <c r="H147" s="18">
        <f t="shared" si="159"/>
        <v>151</v>
      </c>
      <c r="I147" s="18">
        <f t="shared" si="160"/>
        <v>1.0551470324115835</v>
      </c>
      <c r="J147" s="18">
        <f t="shared" si="161"/>
        <v>161</v>
      </c>
      <c r="K147" s="18">
        <v>0</v>
      </c>
      <c r="L147" s="18" t="str">
        <f t="shared" si="218"/>
        <v>N/A</v>
      </c>
      <c r="M147" s="18">
        <f t="shared" si="162"/>
        <v>-0.10551470324115834</v>
      </c>
      <c r="N147" s="18">
        <f t="shared" si="163"/>
        <v>16.987867221826495</v>
      </c>
      <c r="O147" s="18">
        <f>(Design!$N$67-N147)/M147</f>
        <v>141.57142808510167</v>
      </c>
      <c r="P147" s="18">
        <v>0</v>
      </c>
      <c r="Q147" s="18">
        <v>0</v>
      </c>
      <c r="R147" s="18">
        <f t="shared" si="164"/>
        <v>141.57142808510167</v>
      </c>
      <c r="S147" s="18">
        <f t="shared" si="219"/>
        <v>151</v>
      </c>
      <c r="T147" s="18">
        <f>Design!$N$67</f>
        <v>2.0499999999999998</v>
      </c>
      <c r="U147" s="18">
        <f t="shared" si="165"/>
        <v>161</v>
      </c>
      <c r="V147" s="18">
        <v>0</v>
      </c>
      <c r="W147" s="18">
        <f t="shared" si="166"/>
        <v>9901.4999999999982</v>
      </c>
      <c r="X147" s="19" t="str">
        <f t="shared" si="220"/>
        <v>N/A</v>
      </c>
      <c r="Y147" s="68">
        <f t="shared" si="167"/>
        <v>151</v>
      </c>
      <c r="Z147" s="18">
        <f>'Ohio Intensities'!G147</f>
        <v>0.77350330165331982</v>
      </c>
      <c r="AA147" s="18">
        <f>Design!$I$24*Z147*Design!$I$23</f>
        <v>1.330425678843711</v>
      </c>
      <c r="AB147" s="18">
        <v>0</v>
      </c>
      <c r="AC147" s="18">
        <v>0</v>
      </c>
      <c r="AD147" s="18">
        <f>Design!$I$22</f>
        <v>10</v>
      </c>
      <c r="AE147" s="18">
        <f t="shared" si="168"/>
        <v>1.330425678843711</v>
      </c>
      <c r="AF147" s="18">
        <f t="shared" si="169"/>
        <v>151</v>
      </c>
      <c r="AG147" s="18">
        <f t="shared" si="170"/>
        <v>1.330425678843711</v>
      </c>
      <c r="AH147" s="18">
        <f t="shared" si="171"/>
        <v>161</v>
      </c>
      <c r="AI147" s="18">
        <v>0</v>
      </c>
      <c r="AJ147" s="18" t="str">
        <f t="shared" si="221"/>
        <v>N/A</v>
      </c>
      <c r="AK147" s="18">
        <f t="shared" si="172"/>
        <v>-0.1330425678843711</v>
      </c>
      <c r="AL147" s="18">
        <f t="shared" si="173"/>
        <v>21.419853429383746</v>
      </c>
      <c r="AM147" s="18">
        <f>(Design!$N$68-AL147)/AK147</f>
        <v>142.20902174578603</v>
      </c>
      <c r="AN147" s="18">
        <v>0</v>
      </c>
      <c r="AO147" s="18">
        <v>0</v>
      </c>
      <c r="AP147" s="18">
        <f t="shared" si="174"/>
        <v>142.20902174578603</v>
      </c>
      <c r="AQ147" s="18">
        <f t="shared" si="222"/>
        <v>151</v>
      </c>
      <c r="AR147" s="18">
        <f>Design!$N$68</f>
        <v>2.5</v>
      </c>
      <c r="AS147" s="18">
        <f t="shared" si="175"/>
        <v>161</v>
      </c>
      <c r="AT147" s="18">
        <v>0</v>
      </c>
      <c r="AU147" s="18">
        <f t="shared" si="176"/>
        <v>12075</v>
      </c>
      <c r="AV147" s="19" t="str">
        <f t="shared" si="223"/>
        <v>N/A</v>
      </c>
      <c r="AW147" s="68">
        <f t="shared" si="177"/>
        <v>151</v>
      </c>
      <c r="AX147" s="18">
        <f>'Ohio Intensities'!K147</f>
        <v>0.90147547386745452</v>
      </c>
      <c r="AY147" s="18">
        <f>Design!$I$24*AX147*Design!$I$23</f>
        <v>1.5505378150520228</v>
      </c>
      <c r="AZ147" s="18">
        <v>0</v>
      </c>
      <c r="BA147" s="18">
        <v>0</v>
      </c>
      <c r="BB147" s="18">
        <f>Design!$I$22</f>
        <v>10</v>
      </c>
      <c r="BC147" s="18">
        <f t="shared" si="178"/>
        <v>1.5505378150520228</v>
      </c>
      <c r="BD147" s="18">
        <f t="shared" si="179"/>
        <v>151</v>
      </c>
      <c r="BE147" s="18">
        <f t="shared" si="180"/>
        <v>1.5505378150520228</v>
      </c>
      <c r="BF147" s="18">
        <f t="shared" si="181"/>
        <v>161</v>
      </c>
      <c r="BG147" s="18">
        <v>0</v>
      </c>
      <c r="BH147" s="18" t="str">
        <f t="shared" si="224"/>
        <v>N/A</v>
      </c>
      <c r="BI147" s="18">
        <f t="shared" si="182"/>
        <v>-0.15505378150520227</v>
      </c>
      <c r="BJ147" s="18">
        <f t="shared" si="183"/>
        <v>24.963658822337567</v>
      </c>
      <c r="BK147" s="18">
        <f>(Design!$N$69-BJ147)/BI147</f>
        <v>142.61928092089533</v>
      </c>
      <c r="BL147" s="18">
        <v>0</v>
      </c>
      <c r="BM147" s="18">
        <v>0</v>
      </c>
      <c r="BN147" s="18">
        <f t="shared" si="184"/>
        <v>142.61928092089533</v>
      </c>
      <c r="BO147" s="18">
        <f t="shared" si="225"/>
        <v>151</v>
      </c>
      <c r="BP147" s="18">
        <f>Design!$N$69</f>
        <v>2.85</v>
      </c>
      <c r="BQ147" s="18">
        <f t="shared" si="185"/>
        <v>161</v>
      </c>
      <c r="BR147" s="18">
        <v>0</v>
      </c>
      <c r="BS147" s="18">
        <f t="shared" si="186"/>
        <v>13765.5</v>
      </c>
      <c r="BT147" s="19" t="str">
        <f t="shared" si="226"/>
        <v>N/A</v>
      </c>
      <c r="BU147" s="68">
        <f t="shared" si="187"/>
        <v>151</v>
      </c>
      <c r="BV147" s="18">
        <f>'Ohio Intensities'!O147</f>
        <v>1.0893107167337701</v>
      </c>
      <c r="BW147" s="18">
        <f>Design!$I$24*BV147*Design!$I$23</f>
        <v>1.8736144327820858</v>
      </c>
      <c r="BX147" s="18">
        <v>0</v>
      </c>
      <c r="BY147" s="18">
        <v>0</v>
      </c>
      <c r="BZ147" s="18">
        <f>Design!$I$22</f>
        <v>10</v>
      </c>
      <c r="CA147" s="18">
        <f t="shared" si="188"/>
        <v>1.8736144327820858</v>
      </c>
      <c r="CB147" s="18">
        <f t="shared" si="189"/>
        <v>151</v>
      </c>
      <c r="CC147" s="18">
        <f t="shared" si="190"/>
        <v>1.8736144327820858</v>
      </c>
      <c r="CD147" s="18">
        <f t="shared" si="191"/>
        <v>161</v>
      </c>
      <c r="CE147" s="18">
        <v>0</v>
      </c>
      <c r="CF147" s="18" t="str">
        <f t="shared" si="227"/>
        <v>N/A</v>
      </c>
      <c r="CG147" s="18">
        <f t="shared" si="192"/>
        <v>-0.18736144327820858</v>
      </c>
      <c r="CH147" s="18">
        <f t="shared" si="193"/>
        <v>30.165192367791583</v>
      </c>
      <c r="CI147" s="18">
        <f>(Design!$N$70-CH147)/CG147</f>
        <v>145.78875936193498</v>
      </c>
      <c r="CJ147" s="18">
        <v>0</v>
      </c>
      <c r="CK147" s="18">
        <v>0</v>
      </c>
      <c r="CL147" s="18">
        <f t="shared" si="194"/>
        <v>145.78875936193498</v>
      </c>
      <c r="CM147" s="18">
        <f t="shared" si="228"/>
        <v>151</v>
      </c>
      <c r="CN147" s="18">
        <f>Design!$N$70</f>
        <v>2.85</v>
      </c>
      <c r="CO147" s="18">
        <f t="shared" si="195"/>
        <v>161</v>
      </c>
      <c r="CP147" s="18">
        <v>0</v>
      </c>
      <c r="CQ147" s="18">
        <f t="shared" si="196"/>
        <v>13765.5</v>
      </c>
      <c r="CR147" s="19" t="str">
        <f t="shared" si="229"/>
        <v>N/A</v>
      </c>
      <c r="CS147" s="68">
        <f t="shared" si="197"/>
        <v>151</v>
      </c>
      <c r="CT147" s="18">
        <f>'Ohio Intensities'!S147</f>
        <v>1.2402574234409545</v>
      </c>
      <c r="CU147" s="18">
        <f>Design!$I$24*CT147*Design!$I$23</f>
        <v>2.1332427683184432</v>
      </c>
      <c r="CV147" s="18">
        <v>0</v>
      </c>
      <c r="CW147" s="18">
        <v>0</v>
      </c>
      <c r="CX147" s="18">
        <f>Design!$I$22</f>
        <v>10</v>
      </c>
      <c r="CY147" s="18">
        <f t="shared" si="198"/>
        <v>2.1332427683184432</v>
      </c>
      <c r="CZ147" s="18">
        <f t="shared" si="199"/>
        <v>151</v>
      </c>
      <c r="DA147" s="18">
        <f t="shared" si="200"/>
        <v>2.1332427683184432</v>
      </c>
      <c r="DB147" s="18">
        <f t="shared" si="201"/>
        <v>161</v>
      </c>
      <c r="DC147" s="18">
        <v>0</v>
      </c>
      <c r="DD147" s="18" t="str">
        <f t="shared" si="230"/>
        <v>N/A</v>
      </c>
      <c r="DE147" s="18">
        <f t="shared" si="202"/>
        <v>-0.21332427683184432</v>
      </c>
      <c r="DF147" s="18">
        <f t="shared" si="203"/>
        <v>34.345208569926939</v>
      </c>
      <c r="DG147" s="18">
        <f>(Design!$N$71-DF147)/DE147</f>
        <v>147.64005783904966</v>
      </c>
      <c r="DH147" s="18">
        <v>0</v>
      </c>
      <c r="DI147" s="18">
        <v>0</v>
      </c>
      <c r="DJ147" s="18">
        <f t="shared" si="204"/>
        <v>147.64005783904966</v>
      </c>
      <c r="DK147" s="18">
        <f t="shared" si="231"/>
        <v>151</v>
      </c>
      <c r="DL147" s="18">
        <f>Design!$N$71</f>
        <v>2.85</v>
      </c>
      <c r="DM147" s="18">
        <f t="shared" si="205"/>
        <v>161</v>
      </c>
      <c r="DN147" s="18">
        <v>0</v>
      </c>
      <c r="DO147" s="18">
        <f t="shared" si="206"/>
        <v>13765.5</v>
      </c>
      <c r="DP147" s="19" t="str">
        <f t="shared" si="232"/>
        <v>N/A</v>
      </c>
      <c r="DQ147" s="68">
        <f t="shared" si="207"/>
        <v>151</v>
      </c>
      <c r="DR147" s="18">
        <f>'Ohio Intensities'!W147</f>
        <v>1.3930338311118053</v>
      </c>
      <c r="DS147" s="18">
        <f>Design!$I$24*DR147*Design!$I$23</f>
        <v>2.3960181895123065</v>
      </c>
      <c r="DT147" s="18">
        <v>0</v>
      </c>
      <c r="DU147" s="18">
        <v>0</v>
      </c>
      <c r="DV147" s="18">
        <f>Design!$I$22</f>
        <v>10</v>
      </c>
      <c r="DW147" s="18">
        <f t="shared" si="208"/>
        <v>2.3960181895123065</v>
      </c>
      <c r="DX147" s="18">
        <f t="shared" si="209"/>
        <v>151</v>
      </c>
      <c r="DY147" s="18">
        <f t="shared" si="210"/>
        <v>2.3960181895123065</v>
      </c>
      <c r="DZ147" s="18">
        <f t="shared" si="211"/>
        <v>161</v>
      </c>
      <c r="EA147" s="18">
        <v>0</v>
      </c>
      <c r="EB147" s="18" t="str">
        <f t="shared" si="233"/>
        <v>N/A</v>
      </c>
      <c r="EC147" s="18">
        <f t="shared" si="212"/>
        <v>-0.23960181895123064</v>
      </c>
      <c r="ED147" s="18">
        <f t="shared" si="213"/>
        <v>38.575892851148133</v>
      </c>
      <c r="EE147" s="18">
        <f>(Design!$N$72-ED147)/EC147</f>
        <v>149.10526559241146</v>
      </c>
      <c r="EF147" s="18">
        <v>0</v>
      </c>
      <c r="EG147" s="18">
        <v>0</v>
      </c>
      <c r="EH147" s="18">
        <f t="shared" si="214"/>
        <v>149.10526559241146</v>
      </c>
      <c r="EI147" s="18">
        <f t="shared" si="234"/>
        <v>151</v>
      </c>
      <c r="EJ147" s="18">
        <f>Design!$N$72</f>
        <v>2.85</v>
      </c>
      <c r="EK147" s="18">
        <f t="shared" si="215"/>
        <v>161</v>
      </c>
      <c r="EL147" s="18">
        <v>0</v>
      </c>
      <c r="EM147" s="18">
        <f t="shared" si="216"/>
        <v>13765.5</v>
      </c>
      <c r="EN147" s="19" t="str">
        <f t="shared" si="235"/>
        <v>N/A</v>
      </c>
      <c r="EO147" s="19">
        <f t="shared" si="217"/>
        <v>151</v>
      </c>
    </row>
    <row r="148" spans="1:145" x14ac:dyDescent="0.25">
      <c r="A148" s="68">
        <f t="shared" si="157"/>
        <v>152</v>
      </c>
      <c r="B148" s="18">
        <f>'Ohio Intensities'!C148</f>
        <v>0.6101830965167504</v>
      </c>
      <c r="C148" s="18">
        <f>Design!$I$24*B148*Design!$I$23</f>
        <v>1.0495149260088112</v>
      </c>
      <c r="D148" s="18">
        <v>0</v>
      </c>
      <c r="E148" s="18">
        <v>0</v>
      </c>
      <c r="F148" s="18">
        <f>Design!$I$22</f>
        <v>10</v>
      </c>
      <c r="G148" s="18">
        <f t="shared" si="158"/>
        <v>1.0495149260088112</v>
      </c>
      <c r="H148" s="18">
        <f t="shared" si="159"/>
        <v>152</v>
      </c>
      <c r="I148" s="18">
        <f t="shared" si="160"/>
        <v>1.0495149260088112</v>
      </c>
      <c r="J148" s="18">
        <f t="shared" si="161"/>
        <v>162</v>
      </c>
      <c r="K148" s="18">
        <v>0</v>
      </c>
      <c r="L148" s="18" t="str">
        <f t="shared" si="218"/>
        <v>N/A</v>
      </c>
      <c r="M148" s="18">
        <f t="shared" si="162"/>
        <v>-0.10495149260088113</v>
      </c>
      <c r="N148" s="18">
        <f t="shared" si="163"/>
        <v>17.002141801342745</v>
      </c>
      <c r="O148" s="18">
        <f>(Design!$N$67-N148)/M148</f>
        <v>142.46716679108204</v>
      </c>
      <c r="P148" s="18">
        <v>0</v>
      </c>
      <c r="Q148" s="18">
        <v>0</v>
      </c>
      <c r="R148" s="18">
        <f t="shared" si="164"/>
        <v>142.46716679108204</v>
      </c>
      <c r="S148" s="18">
        <f t="shared" si="219"/>
        <v>152</v>
      </c>
      <c r="T148" s="18">
        <f>Design!$N$67</f>
        <v>2.0499999999999998</v>
      </c>
      <c r="U148" s="18">
        <f t="shared" si="165"/>
        <v>162</v>
      </c>
      <c r="V148" s="18">
        <v>0</v>
      </c>
      <c r="W148" s="18">
        <f t="shared" si="166"/>
        <v>9963</v>
      </c>
      <c r="X148" s="19" t="str">
        <f t="shared" si="220"/>
        <v>N/A</v>
      </c>
      <c r="Y148" s="68">
        <f t="shared" si="167"/>
        <v>152</v>
      </c>
      <c r="Z148" s="18">
        <f>'Ohio Intensities'!G148</f>
        <v>0.76941741559018784</v>
      </c>
      <c r="AA148" s="18">
        <f>Design!$I$24*Z148*Design!$I$23</f>
        <v>1.323397954815124</v>
      </c>
      <c r="AB148" s="18">
        <v>0</v>
      </c>
      <c r="AC148" s="18">
        <v>0</v>
      </c>
      <c r="AD148" s="18">
        <f>Design!$I$22</f>
        <v>10</v>
      </c>
      <c r="AE148" s="18">
        <f t="shared" si="168"/>
        <v>1.323397954815124</v>
      </c>
      <c r="AF148" s="18">
        <f t="shared" si="169"/>
        <v>152</v>
      </c>
      <c r="AG148" s="18">
        <f t="shared" si="170"/>
        <v>1.323397954815124</v>
      </c>
      <c r="AH148" s="18">
        <f t="shared" si="171"/>
        <v>162</v>
      </c>
      <c r="AI148" s="18">
        <v>0</v>
      </c>
      <c r="AJ148" s="18" t="str">
        <f t="shared" si="221"/>
        <v>N/A</v>
      </c>
      <c r="AK148" s="18">
        <f t="shared" si="172"/>
        <v>-0.1323397954815124</v>
      </c>
      <c r="AL148" s="18">
        <f t="shared" si="173"/>
        <v>21.439046868005008</v>
      </c>
      <c r="AM148" s="18">
        <f>(Design!$N$68-AL148)/AK148</f>
        <v>143.10923482310167</v>
      </c>
      <c r="AN148" s="18">
        <v>0</v>
      </c>
      <c r="AO148" s="18">
        <v>0</v>
      </c>
      <c r="AP148" s="18">
        <f t="shared" si="174"/>
        <v>143.10923482310167</v>
      </c>
      <c r="AQ148" s="18">
        <f t="shared" si="222"/>
        <v>152</v>
      </c>
      <c r="AR148" s="18">
        <f>Design!$N$68</f>
        <v>2.5</v>
      </c>
      <c r="AS148" s="18">
        <f t="shared" si="175"/>
        <v>162</v>
      </c>
      <c r="AT148" s="18">
        <v>0</v>
      </c>
      <c r="AU148" s="18">
        <f t="shared" si="176"/>
        <v>12150</v>
      </c>
      <c r="AV148" s="19" t="str">
        <f t="shared" si="223"/>
        <v>N/A</v>
      </c>
      <c r="AW148" s="68">
        <f t="shared" si="177"/>
        <v>152</v>
      </c>
      <c r="AX148" s="18">
        <f>'Ohio Intensities'!K148</f>
        <v>0.89672974805327688</v>
      </c>
      <c r="AY148" s="18">
        <f>Design!$I$24*AX148*Design!$I$23</f>
        <v>1.5423751666516372</v>
      </c>
      <c r="AZ148" s="18">
        <v>0</v>
      </c>
      <c r="BA148" s="18">
        <v>0</v>
      </c>
      <c r="BB148" s="18">
        <f>Design!$I$22</f>
        <v>10</v>
      </c>
      <c r="BC148" s="18">
        <f t="shared" si="178"/>
        <v>1.5423751666516372</v>
      </c>
      <c r="BD148" s="18">
        <f t="shared" si="179"/>
        <v>152</v>
      </c>
      <c r="BE148" s="18">
        <f t="shared" si="180"/>
        <v>1.5423751666516372</v>
      </c>
      <c r="BF148" s="18">
        <f t="shared" si="181"/>
        <v>162</v>
      </c>
      <c r="BG148" s="18">
        <v>0</v>
      </c>
      <c r="BH148" s="18" t="str">
        <f t="shared" si="224"/>
        <v>N/A</v>
      </c>
      <c r="BI148" s="18">
        <f t="shared" si="182"/>
        <v>-0.15423751666516372</v>
      </c>
      <c r="BJ148" s="18">
        <f t="shared" si="183"/>
        <v>24.986477699756524</v>
      </c>
      <c r="BK148" s="18">
        <f>(Design!$N$69-BJ148)/BI148</f>
        <v>143.52200540036506</v>
      </c>
      <c r="BL148" s="18">
        <v>0</v>
      </c>
      <c r="BM148" s="18">
        <v>0</v>
      </c>
      <c r="BN148" s="18">
        <f t="shared" si="184"/>
        <v>143.52200540036506</v>
      </c>
      <c r="BO148" s="18">
        <f t="shared" si="225"/>
        <v>152</v>
      </c>
      <c r="BP148" s="18">
        <f>Design!$N$69</f>
        <v>2.85</v>
      </c>
      <c r="BQ148" s="18">
        <f t="shared" si="185"/>
        <v>162</v>
      </c>
      <c r="BR148" s="18">
        <v>0</v>
      </c>
      <c r="BS148" s="18">
        <f t="shared" si="186"/>
        <v>13851</v>
      </c>
      <c r="BT148" s="19" t="str">
        <f t="shared" si="226"/>
        <v>N/A</v>
      </c>
      <c r="BU148" s="68">
        <f t="shared" si="187"/>
        <v>152</v>
      </c>
      <c r="BV148" s="18">
        <f>'Ohio Intensities'!O148</f>
        <v>1.0837749915888071</v>
      </c>
      <c r="BW148" s="18">
        <f>Design!$I$24*BV148*Design!$I$23</f>
        <v>1.8640929855327493</v>
      </c>
      <c r="BX148" s="18">
        <v>0</v>
      </c>
      <c r="BY148" s="18">
        <v>0</v>
      </c>
      <c r="BZ148" s="18">
        <f>Design!$I$22</f>
        <v>10</v>
      </c>
      <c r="CA148" s="18">
        <f t="shared" si="188"/>
        <v>1.8640929855327493</v>
      </c>
      <c r="CB148" s="18">
        <f t="shared" si="189"/>
        <v>152</v>
      </c>
      <c r="CC148" s="18">
        <f t="shared" si="190"/>
        <v>1.8640929855327493</v>
      </c>
      <c r="CD148" s="18">
        <f t="shared" si="191"/>
        <v>162</v>
      </c>
      <c r="CE148" s="18">
        <v>0</v>
      </c>
      <c r="CF148" s="18" t="str">
        <f t="shared" si="227"/>
        <v>N/A</v>
      </c>
      <c r="CG148" s="18">
        <f t="shared" si="192"/>
        <v>-0.18640929855327493</v>
      </c>
      <c r="CH148" s="18">
        <f t="shared" si="193"/>
        <v>30.19830636563054</v>
      </c>
      <c r="CI148" s="18">
        <f>(Design!$N$70-CH148)/CG148</f>
        <v>146.71106311692128</v>
      </c>
      <c r="CJ148" s="18">
        <v>0</v>
      </c>
      <c r="CK148" s="18">
        <v>0</v>
      </c>
      <c r="CL148" s="18">
        <f t="shared" si="194"/>
        <v>146.71106311692128</v>
      </c>
      <c r="CM148" s="18">
        <f t="shared" si="228"/>
        <v>152</v>
      </c>
      <c r="CN148" s="18">
        <f>Design!$N$70</f>
        <v>2.85</v>
      </c>
      <c r="CO148" s="18">
        <f t="shared" si="195"/>
        <v>162</v>
      </c>
      <c r="CP148" s="18">
        <v>0</v>
      </c>
      <c r="CQ148" s="18">
        <f t="shared" si="196"/>
        <v>13851</v>
      </c>
      <c r="CR148" s="19" t="str">
        <f t="shared" si="229"/>
        <v>N/A</v>
      </c>
      <c r="CS148" s="68">
        <f t="shared" si="197"/>
        <v>152</v>
      </c>
      <c r="CT148" s="18">
        <f>'Ohio Intensities'!S148</f>
        <v>1.2342741060016762</v>
      </c>
      <c r="CU148" s="18">
        <f>Design!$I$24*CT148*Design!$I$23</f>
        <v>2.1229514623228845</v>
      </c>
      <c r="CV148" s="18">
        <v>0</v>
      </c>
      <c r="CW148" s="18">
        <v>0</v>
      </c>
      <c r="CX148" s="18">
        <f>Design!$I$22</f>
        <v>10</v>
      </c>
      <c r="CY148" s="18">
        <f t="shared" si="198"/>
        <v>2.1229514623228845</v>
      </c>
      <c r="CZ148" s="18">
        <f t="shared" si="199"/>
        <v>152</v>
      </c>
      <c r="DA148" s="18">
        <f t="shared" si="200"/>
        <v>2.1229514623228845</v>
      </c>
      <c r="DB148" s="18">
        <f t="shared" si="201"/>
        <v>162</v>
      </c>
      <c r="DC148" s="18">
        <v>0</v>
      </c>
      <c r="DD148" s="18" t="str">
        <f t="shared" si="230"/>
        <v>N/A</v>
      </c>
      <c r="DE148" s="18">
        <f t="shared" si="202"/>
        <v>-0.21229514623228846</v>
      </c>
      <c r="DF148" s="18">
        <f t="shared" si="203"/>
        <v>34.391813689630723</v>
      </c>
      <c r="DG148" s="18">
        <f>(Design!$N$71-DF148)/DE148</f>
        <v>148.57529363916024</v>
      </c>
      <c r="DH148" s="18">
        <v>0</v>
      </c>
      <c r="DI148" s="18">
        <v>0</v>
      </c>
      <c r="DJ148" s="18">
        <f t="shared" si="204"/>
        <v>148.57529363916024</v>
      </c>
      <c r="DK148" s="18">
        <f t="shared" si="231"/>
        <v>152</v>
      </c>
      <c r="DL148" s="18">
        <f>Design!$N$71</f>
        <v>2.85</v>
      </c>
      <c r="DM148" s="18">
        <f t="shared" si="205"/>
        <v>162</v>
      </c>
      <c r="DN148" s="18">
        <v>0</v>
      </c>
      <c r="DO148" s="18">
        <f t="shared" si="206"/>
        <v>13851.000000000002</v>
      </c>
      <c r="DP148" s="19" t="str">
        <f t="shared" si="232"/>
        <v>N/A</v>
      </c>
      <c r="DQ148" s="68">
        <f t="shared" si="207"/>
        <v>152</v>
      </c>
      <c r="DR148" s="18">
        <f>'Ohio Intensities'!W148</f>
        <v>1.3862353686394171</v>
      </c>
      <c r="DS148" s="18">
        <f>Design!$I$24*DR148*Design!$I$23</f>
        <v>2.3843248340597989</v>
      </c>
      <c r="DT148" s="18">
        <v>0</v>
      </c>
      <c r="DU148" s="18">
        <v>0</v>
      </c>
      <c r="DV148" s="18">
        <f>Design!$I$22</f>
        <v>10</v>
      </c>
      <c r="DW148" s="18">
        <f t="shared" si="208"/>
        <v>2.3843248340597989</v>
      </c>
      <c r="DX148" s="18">
        <f t="shared" si="209"/>
        <v>152</v>
      </c>
      <c r="DY148" s="18">
        <f t="shared" si="210"/>
        <v>2.3843248340597989</v>
      </c>
      <c r="DZ148" s="18">
        <f t="shared" si="211"/>
        <v>162</v>
      </c>
      <c r="EA148" s="18">
        <v>0</v>
      </c>
      <c r="EB148" s="18" t="str">
        <f t="shared" si="233"/>
        <v>N/A</v>
      </c>
      <c r="EC148" s="18">
        <f t="shared" si="212"/>
        <v>-0.23843248340597989</v>
      </c>
      <c r="ED148" s="18">
        <f t="shared" si="213"/>
        <v>38.626062311768742</v>
      </c>
      <c r="EE148" s="18">
        <f>(Design!$N$72-ED148)/EC148</f>
        <v>150.04693068961038</v>
      </c>
      <c r="EF148" s="18">
        <v>0</v>
      </c>
      <c r="EG148" s="18">
        <v>0</v>
      </c>
      <c r="EH148" s="18">
        <f t="shared" si="214"/>
        <v>150.04693068961038</v>
      </c>
      <c r="EI148" s="18">
        <f t="shared" si="234"/>
        <v>152</v>
      </c>
      <c r="EJ148" s="18">
        <f>Design!$N$72</f>
        <v>2.85</v>
      </c>
      <c r="EK148" s="18">
        <f t="shared" si="215"/>
        <v>162</v>
      </c>
      <c r="EL148" s="18">
        <v>0</v>
      </c>
      <c r="EM148" s="18">
        <f t="shared" si="216"/>
        <v>13851.000000000002</v>
      </c>
      <c r="EN148" s="19" t="str">
        <f t="shared" si="235"/>
        <v>N/A</v>
      </c>
      <c r="EO148" s="19">
        <f t="shared" si="217"/>
        <v>152</v>
      </c>
    </row>
    <row r="149" spans="1:145" x14ac:dyDescent="0.25">
      <c r="A149" s="68">
        <f t="shared" si="157"/>
        <v>153</v>
      </c>
      <c r="B149" s="18">
        <f>'Ohio Intensities'!C149</f>
        <v>0.60694620813195665</v>
      </c>
      <c r="C149" s="18">
        <f>Design!$I$24*B149*Design!$I$23</f>
        <v>1.0439474779869662</v>
      </c>
      <c r="D149" s="18">
        <v>0</v>
      </c>
      <c r="E149" s="18">
        <v>0</v>
      </c>
      <c r="F149" s="18">
        <f>Design!$I$22</f>
        <v>10</v>
      </c>
      <c r="G149" s="18">
        <f t="shared" si="158"/>
        <v>1.0439474779869662</v>
      </c>
      <c r="H149" s="18">
        <f t="shared" si="159"/>
        <v>153</v>
      </c>
      <c r="I149" s="18">
        <f t="shared" si="160"/>
        <v>1.0439474779869662</v>
      </c>
      <c r="J149" s="18">
        <f t="shared" si="161"/>
        <v>163</v>
      </c>
      <c r="K149" s="18">
        <v>0</v>
      </c>
      <c r="L149" s="18" t="str">
        <f t="shared" si="218"/>
        <v>N/A</v>
      </c>
      <c r="M149" s="18">
        <f t="shared" si="162"/>
        <v>-0.10439474779869662</v>
      </c>
      <c r="N149" s="18">
        <f t="shared" si="163"/>
        <v>17.01634389118755</v>
      </c>
      <c r="O149" s="18">
        <f>(Design!$N$67-N149)/M149</f>
        <v>143.36299676729911</v>
      </c>
      <c r="P149" s="18">
        <v>0</v>
      </c>
      <c r="Q149" s="18">
        <v>0</v>
      </c>
      <c r="R149" s="18">
        <f t="shared" si="164"/>
        <v>143.36299676729911</v>
      </c>
      <c r="S149" s="18">
        <f t="shared" si="219"/>
        <v>153</v>
      </c>
      <c r="T149" s="18">
        <f>Design!$N$67</f>
        <v>2.0499999999999998</v>
      </c>
      <c r="U149" s="18">
        <f t="shared" si="165"/>
        <v>163</v>
      </c>
      <c r="V149" s="18">
        <v>0</v>
      </c>
      <c r="W149" s="18">
        <f t="shared" si="166"/>
        <v>10024.5</v>
      </c>
      <c r="X149" s="19" t="str">
        <f t="shared" si="220"/>
        <v>N/A</v>
      </c>
      <c r="Y149" s="68">
        <f t="shared" si="167"/>
        <v>153</v>
      </c>
      <c r="Z149" s="18">
        <f>'Ohio Intensities'!G149</f>
        <v>0.7653779814173145</v>
      </c>
      <c r="AA149" s="18">
        <f>Design!$I$24*Z149*Design!$I$23</f>
        <v>1.3164501280377818</v>
      </c>
      <c r="AB149" s="18">
        <v>0</v>
      </c>
      <c r="AC149" s="18">
        <v>0</v>
      </c>
      <c r="AD149" s="18">
        <f>Design!$I$22</f>
        <v>10</v>
      </c>
      <c r="AE149" s="18">
        <f t="shared" si="168"/>
        <v>1.3164501280377818</v>
      </c>
      <c r="AF149" s="18">
        <f t="shared" si="169"/>
        <v>153</v>
      </c>
      <c r="AG149" s="18">
        <f t="shared" si="170"/>
        <v>1.3164501280377818</v>
      </c>
      <c r="AH149" s="18">
        <f t="shared" si="171"/>
        <v>163</v>
      </c>
      <c r="AI149" s="18">
        <v>0</v>
      </c>
      <c r="AJ149" s="18" t="str">
        <f t="shared" si="221"/>
        <v>N/A</v>
      </c>
      <c r="AK149" s="18">
        <f t="shared" si="172"/>
        <v>-0.13164501280377819</v>
      </c>
      <c r="AL149" s="18">
        <f t="shared" si="173"/>
        <v>21.458137087015846</v>
      </c>
      <c r="AM149" s="18">
        <f>(Design!$N$68-AL149)/AK149</f>
        <v>144.00953506133695</v>
      </c>
      <c r="AN149" s="18">
        <v>0</v>
      </c>
      <c r="AO149" s="18">
        <v>0</v>
      </c>
      <c r="AP149" s="18">
        <f t="shared" si="174"/>
        <v>144.00953506133695</v>
      </c>
      <c r="AQ149" s="18">
        <f t="shared" si="222"/>
        <v>153</v>
      </c>
      <c r="AR149" s="18">
        <f>Design!$N$68</f>
        <v>2.5</v>
      </c>
      <c r="AS149" s="18">
        <f t="shared" si="175"/>
        <v>163</v>
      </c>
      <c r="AT149" s="18">
        <v>0</v>
      </c>
      <c r="AU149" s="18">
        <f t="shared" si="176"/>
        <v>12225</v>
      </c>
      <c r="AV149" s="19" t="str">
        <f t="shared" si="223"/>
        <v>N/A</v>
      </c>
      <c r="AW149" s="68">
        <f t="shared" si="177"/>
        <v>153</v>
      </c>
      <c r="AX149" s="18">
        <f>'Ohio Intensities'!K149</f>
        <v>0.89203762811715093</v>
      </c>
      <c r="AY149" s="18">
        <f>Design!$I$24*AX149*Design!$I$23</f>
        <v>1.5343047203615006</v>
      </c>
      <c r="AZ149" s="18">
        <v>0</v>
      </c>
      <c r="BA149" s="18">
        <v>0</v>
      </c>
      <c r="BB149" s="18">
        <f>Design!$I$22</f>
        <v>10</v>
      </c>
      <c r="BC149" s="18">
        <f t="shared" si="178"/>
        <v>1.5343047203615006</v>
      </c>
      <c r="BD149" s="18">
        <f t="shared" si="179"/>
        <v>153</v>
      </c>
      <c r="BE149" s="18">
        <f t="shared" si="180"/>
        <v>1.5343047203615006</v>
      </c>
      <c r="BF149" s="18">
        <f t="shared" si="181"/>
        <v>163</v>
      </c>
      <c r="BG149" s="18">
        <v>0</v>
      </c>
      <c r="BH149" s="18" t="str">
        <f t="shared" si="224"/>
        <v>N/A</v>
      </c>
      <c r="BI149" s="18">
        <f t="shared" si="182"/>
        <v>-0.15343047203615007</v>
      </c>
      <c r="BJ149" s="18">
        <f t="shared" si="183"/>
        <v>25.00916694189246</v>
      </c>
      <c r="BK149" s="18">
        <f>(Design!$N$69-BJ149)/BI149</f>
        <v>144.42481110708889</v>
      </c>
      <c r="BL149" s="18">
        <v>0</v>
      </c>
      <c r="BM149" s="18">
        <v>0</v>
      </c>
      <c r="BN149" s="18">
        <f t="shared" si="184"/>
        <v>144.42481110708889</v>
      </c>
      <c r="BO149" s="18">
        <f t="shared" si="225"/>
        <v>153</v>
      </c>
      <c r="BP149" s="18">
        <f>Design!$N$69</f>
        <v>2.85</v>
      </c>
      <c r="BQ149" s="18">
        <f t="shared" si="185"/>
        <v>163</v>
      </c>
      <c r="BR149" s="18">
        <v>0</v>
      </c>
      <c r="BS149" s="18">
        <f t="shared" si="186"/>
        <v>13936.5</v>
      </c>
      <c r="BT149" s="19" t="str">
        <f t="shared" si="226"/>
        <v>N/A</v>
      </c>
      <c r="BU149" s="68">
        <f t="shared" si="187"/>
        <v>153</v>
      </c>
      <c r="BV149" s="18">
        <f>'Ohio Intensities'!O149</f>
        <v>1.0783007945443233</v>
      </c>
      <c r="BW149" s="18">
        <f>Design!$I$24*BV149*Design!$I$23</f>
        <v>1.8546773666162373</v>
      </c>
      <c r="BX149" s="18">
        <v>0</v>
      </c>
      <c r="BY149" s="18">
        <v>0</v>
      </c>
      <c r="BZ149" s="18">
        <f>Design!$I$22</f>
        <v>10</v>
      </c>
      <c r="CA149" s="18">
        <f t="shared" si="188"/>
        <v>1.8546773666162373</v>
      </c>
      <c r="CB149" s="18">
        <f t="shared" si="189"/>
        <v>153</v>
      </c>
      <c r="CC149" s="18">
        <f t="shared" si="190"/>
        <v>1.8546773666162373</v>
      </c>
      <c r="CD149" s="18">
        <f t="shared" si="191"/>
        <v>163</v>
      </c>
      <c r="CE149" s="18">
        <v>0</v>
      </c>
      <c r="CF149" s="18" t="str">
        <f t="shared" si="227"/>
        <v>N/A</v>
      </c>
      <c r="CG149" s="18">
        <f t="shared" si="192"/>
        <v>-0.18546773666162372</v>
      </c>
      <c r="CH149" s="18">
        <f t="shared" si="193"/>
        <v>30.231241075844665</v>
      </c>
      <c r="CI149" s="18">
        <f>(Design!$N$70-CH149)/CG149</f>
        <v>147.63344594968729</v>
      </c>
      <c r="CJ149" s="18">
        <v>0</v>
      </c>
      <c r="CK149" s="18">
        <v>0</v>
      </c>
      <c r="CL149" s="18">
        <f t="shared" si="194"/>
        <v>147.63344594968729</v>
      </c>
      <c r="CM149" s="18">
        <f t="shared" si="228"/>
        <v>153</v>
      </c>
      <c r="CN149" s="18">
        <f>Design!$N$70</f>
        <v>2.85</v>
      </c>
      <c r="CO149" s="18">
        <f t="shared" si="195"/>
        <v>163</v>
      </c>
      <c r="CP149" s="18">
        <v>0</v>
      </c>
      <c r="CQ149" s="18">
        <f t="shared" si="196"/>
        <v>13936.5</v>
      </c>
      <c r="CR149" s="19" t="str">
        <f t="shared" si="229"/>
        <v>N/A</v>
      </c>
      <c r="CS149" s="68">
        <f t="shared" si="197"/>
        <v>153</v>
      </c>
      <c r="CT149" s="18">
        <f>'Ohio Intensities'!S149</f>
        <v>1.2283562086381847</v>
      </c>
      <c r="CU149" s="18">
        <f>Design!$I$24*CT149*Design!$I$23</f>
        <v>2.1127726788576791</v>
      </c>
      <c r="CV149" s="18">
        <v>0</v>
      </c>
      <c r="CW149" s="18">
        <v>0</v>
      </c>
      <c r="CX149" s="18">
        <f>Design!$I$22</f>
        <v>10</v>
      </c>
      <c r="CY149" s="18">
        <f t="shared" si="198"/>
        <v>2.1127726788576791</v>
      </c>
      <c r="CZ149" s="18">
        <f t="shared" si="199"/>
        <v>153</v>
      </c>
      <c r="DA149" s="18">
        <f t="shared" si="200"/>
        <v>2.1127726788576791</v>
      </c>
      <c r="DB149" s="18">
        <f t="shared" si="201"/>
        <v>163</v>
      </c>
      <c r="DC149" s="18">
        <v>0</v>
      </c>
      <c r="DD149" s="18" t="str">
        <f t="shared" si="230"/>
        <v>N/A</v>
      </c>
      <c r="DE149" s="18">
        <f t="shared" si="202"/>
        <v>-0.21127726788576789</v>
      </c>
      <c r="DF149" s="18">
        <f t="shared" si="203"/>
        <v>34.438194665380166</v>
      </c>
      <c r="DG149" s="18">
        <f>(Design!$N$71-DF149)/DE149</f>
        <v>149.51061693233876</v>
      </c>
      <c r="DH149" s="18">
        <v>0</v>
      </c>
      <c r="DI149" s="18">
        <v>0</v>
      </c>
      <c r="DJ149" s="18">
        <f t="shared" si="204"/>
        <v>149.51061693233876</v>
      </c>
      <c r="DK149" s="18">
        <f t="shared" si="231"/>
        <v>153</v>
      </c>
      <c r="DL149" s="18">
        <f>Design!$N$71</f>
        <v>2.85</v>
      </c>
      <c r="DM149" s="18">
        <f t="shared" si="205"/>
        <v>163</v>
      </c>
      <c r="DN149" s="18">
        <v>0</v>
      </c>
      <c r="DO149" s="18">
        <f t="shared" si="206"/>
        <v>13936.5</v>
      </c>
      <c r="DP149" s="19" t="str">
        <f t="shared" si="232"/>
        <v>N/A</v>
      </c>
      <c r="DQ149" s="68">
        <f t="shared" si="207"/>
        <v>153</v>
      </c>
      <c r="DR149" s="18">
        <f>'Ohio Intensities'!W149</f>
        <v>1.379510802175594</v>
      </c>
      <c r="DS149" s="18">
        <f>Design!$I$24*DR149*Design!$I$23</f>
        <v>2.372758579742023</v>
      </c>
      <c r="DT149" s="18">
        <v>0</v>
      </c>
      <c r="DU149" s="18">
        <v>0</v>
      </c>
      <c r="DV149" s="18">
        <f>Design!$I$22</f>
        <v>10</v>
      </c>
      <c r="DW149" s="18">
        <f t="shared" si="208"/>
        <v>2.372758579742023</v>
      </c>
      <c r="DX149" s="18">
        <f t="shared" si="209"/>
        <v>153</v>
      </c>
      <c r="DY149" s="18">
        <f t="shared" si="210"/>
        <v>2.372758579742023</v>
      </c>
      <c r="DZ149" s="18">
        <f t="shared" si="211"/>
        <v>163</v>
      </c>
      <c r="EA149" s="18">
        <v>0</v>
      </c>
      <c r="EB149" s="18" t="str">
        <f t="shared" si="233"/>
        <v>N/A</v>
      </c>
      <c r="EC149" s="18">
        <f t="shared" si="212"/>
        <v>-0.23727585797420231</v>
      </c>
      <c r="ED149" s="18">
        <f t="shared" si="213"/>
        <v>38.67596484979498</v>
      </c>
      <c r="EE149" s="18">
        <f>(Design!$N$72-ED149)/EC149</f>
        <v>150.98866423102402</v>
      </c>
      <c r="EF149" s="18">
        <v>0</v>
      </c>
      <c r="EG149" s="18">
        <v>0</v>
      </c>
      <c r="EH149" s="18">
        <f t="shared" si="214"/>
        <v>150.98866423102402</v>
      </c>
      <c r="EI149" s="18">
        <f t="shared" si="234"/>
        <v>153</v>
      </c>
      <c r="EJ149" s="18">
        <f>Design!$N$72</f>
        <v>2.85</v>
      </c>
      <c r="EK149" s="18">
        <f t="shared" si="215"/>
        <v>163</v>
      </c>
      <c r="EL149" s="18">
        <v>0</v>
      </c>
      <c r="EM149" s="18">
        <f t="shared" si="216"/>
        <v>13936.5</v>
      </c>
      <c r="EN149" s="19" t="str">
        <f t="shared" si="235"/>
        <v>N/A</v>
      </c>
      <c r="EO149" s="19">
        <f t="shared" si="217"/>
        <v>153</v>
      </c>
    </row>
    <row r="150" spans="1:145" x14ac:dyDescent="0.25">
      <c r="A150" s="68">
        <f t="shared" si="157"/>
        <v>154</v>
      </c>
      <c r="B150" s="18">
        <f>'Ohio Intensities'!C150</f>
        <v>0.60374625218214806</v>
      </c>
      <c r="C150" s="18">
        <f>Design!$I$24*B150*Design!$I$23</f>
        <v>1.0384435537532952</v>
      </c>
      <c r="D150" s="18">
        <v>0</v>
      </c>
      <c r="E150" s="18">
        <v>0</v>
      </c>
      <c r="F150" s="18">
        <f>Design!$I$22</f>
        <v>10</v>
      </c>
      <c r="G150" s="18">
        <f t="shared" si="158"/>
        <v>1.0384435537532952</v>
      </c>
      <c r="H150" s="18">
        <f t="shared" si="159"/>
        <v>154</v>
      </c>
      <c r="I150" s="18">
        <f t="shared" si="160"/>
        <v>1.0384435537532952</v>
      </c>
      <c r="J150" s="18">
        <f t="shared" si="161"/>
        <v>164</v>
      </c>
      <c r="K150" s="18">
        <v>0</v>
      </c>
      <c r="L150" s="18" t="str">
        <f t="shared" si="218"/>
        <v>N/A</v>
      </c>
      <c r="M150" s="18">
        <f t="shared" si="162"/>
        <v>-0.10384435537532952</v>
      </c>
      <c r="N150" s="18">
        <f t="shared" si="163"/>
        <v>17.030474281554042</v>
      </c>
      <c r="O150" s="18">
        <f>(Design!$N$67-N150)/M150</f>
        <v>144.25891737118894</v>
      </c>
      <c r="P150" s="18">
        <v>0</v>
      </c>
      <c r="Q150" s="18">
        <v>0</v>
      </c>
      <c r="R150" s="18">
        <f t="shared" si="164"/>
        <v>144.25891737118894</v>
      </c>
      <c r="S150" s="18">
        <f t="shared" si="219"/>
        <v>154</v>
      </c>
      <c r="T150" s="18">
        <f>Design!$N$67</f>
        <v>2.0499999999999998</v>
      </c>
      <c r="U150" s="18">
        <f t="shared" si="165"/>
        <v>164</v>
      </c>
      <c r="V150" s="18">
        <v>0</v>
      </c>
      <c r="W150" s="18">
        <f t="shared" si="166"/>
        <v>10086</v>
      </c>
      <c r="X150" s="19" t="str">
        <f t="shared" si="220"/>
        <v>N/A</v>
      </c>
      <c r="Y150" s="68">
        <f t="shared" si="167"/>
        <v>154</v>
      </c>
      <c r="Z150" s="18">
        <f>'Ohio Intensities'!G150</f>
        <v>0.76138419173619609</v>
      </c>
      <c r="AA150" s="18">
        <f>Design!$I$24*Z150*Design!$I$23</f>
        <v>1.309580809786258</v>
      </c>
      <c r="AB150" s="18">
        <v>0</v>
      </c>
      <c r="AC150" s="18">
        <v>0</v>
      </c>
      <c r="AD150" s="18">
        <f>Design!$I$22</f>
        <v>10</v>
      </c>
      <c r="AE150" s="18">
        <f t="shared" si="168"/>
        <v>1.309580809786258</v>
      </c>
      <c r="AF150" s="18">
        <f t="shared" si="169"/>
        <v>154</v>
      </c>
      <c r="AG150" s="18">
        <f t="shared" si="170"/>
        <v>1.309580809786258</v>
      </c>
      <c r="AH150" s="18">
        <f t="shared" si="171"/>
        <v>164</v>
      </c>
      <c r="AI150" s="18">
        <v>0</v>
      </c>
      <c r="AJ150" s="18" t="str">
        <f t="shared" si="221"/>
        <v>N/A</v>
      </c>
      <c r="AK150" s="18">
        <f t="shared" si="172"/>
        <v>-0.1309580809786258</v>
      </c>
      <c r="AL150" s="18">
        <f t="shared" si="173"/>
        <v>21.477125280494629</v>
      </c>
      <c r="AM150" s="18">
        <f>(Design!$N$68-AL150)/AK150</f>
        <v>144.90992185195478</v>
      </c>
      <c r="AN150" s="18">
        <v>0</v>
      </c>
      <c r="AO150" s="18">
        <v>0</v>
      </c>
      <c r="AP150" s="18">
        <f t="shared" si="174"/>
        <v>144.90992185195478</v>
      </c>
      <c r="AQ150" s="18">
        <f t="shared" si="222"/>
        <v>154</v>
      </c>
      <c r="AR150" s="18">
        <f>Design!$N$68</f>
        <v>2.5</v>
      </c>
      <c r="AS150" s="18">
        <f t="shared" si="175"/>
        <v>164</v>
      </c>
      <c r="AT150" s="18">
        <v>0</v>
      </c>
      <c r="AU150" s="18">
        <f t="shared" si="176"/>
        <v>12300</v>
      </c>
      <c r="AV150" s="19" t="str">
        <f t="shared" si="223"/>
        <v>N/A</v>
      </c>
      <c r="AW150" s="68">
        <f t="shared" si="177"/>
        <v>154</v>
      </c>
      <c r="AX150" s="18">
        <f>'Ohio Intensities'!K150</f>
        <v>0.88739818913597845</v>
      </c>
      <c r="AY150" s="18">
        <f>Design!$I$24*AX150*Design!$I$23</f>
        <v>1.526324885313884</v>
      </c>
      <c r="AZ150" s="18">
        <v>0</v>
      </c>
      <c r="BA150" s="18">
        <v>0</v>
      </c>
      <c r="BB150" s="18">
        <f>Design!$I$22</f>
        <v>10</v>
      </c>
      <c r="BC150" s="18">
        <f t="shared" si="178"/>
        <v>1.526324885313884</v>
      </c>
      <c r="BD150" s="18">
        <f t="shared" si="179"/>
        <v>154</v>
      </c>
      <c r="BE150" s="18">
        <f t="shared" si="180"/>
        <v>1.526324885313884</v>
      </c>
      <c r="BF150" s="18">
        <f t="shared" si="181"/>
        <v>164</v>
      </c>
      <c r="BG150" s="18">
        <v>0</v>
      </c>
      <c r="BH150" s="18" t="str">
        <f t="shared" si="224"/>
        <v>N/A</v>
      </c>
      <c r="BI150" s="18">
        <f t="shared" si="182"/>
        <v>-0.15263248853138839</v>
      </c>
      <c r="BJ150" s="18">
        <f t="shared" si="183"/>
        <v>25.031728119147694</v>
      </c>
      <c r="BK150" s="18">
        <f>(Design!$N$69-BJ150)/BI150</f>
        <v>145.32769748156264</v>
      </c>
      <c r="BL150" s="18">
        <v>0</v>
      </c>
      <c r="BM150" s="18">
        <v>0</v>
      </c>
      <c r="BN150" s="18">
        <f t="shared" si="184"/>
        <v>145.32769748156264</v>
      </c>
      <c r="BO150" s="18">
        <f t="shared" si="225"/>
        <v>154</v>
      </c>
      <c r="BP150" s="18">
        <f>Design!$N$69</f>
        <v>2.85</v>
      </c>
      <c r="BQ150" s="18">
        <f t="shared" si="185"/>
        <v>164</v>
      </c>
      <c r="BR150" s="18">
        <v>0</v>
      </c>
      <c r="BS150" s="18">
        <f t="shared" si="186"/>
        <v>14022</v>
      </c>
      <c r="BT150" s="19" t="str">
        <f t="shared" si="226"/>
        <v>N/A</v>
      </c>
      <c r="BU150" s="68">
        <f t="shared" si="187"/>
        <v>154</v>
      </c>
      <c r="BV150" s="18">
        <f>'Ohio Intensities'!O150</f>
        <v>1.0728870750149344</v>
      </c>
      <c r="BW150" s="18">
        <f>Design!$I$24*BV150*Design!$I$23</f>
        <v>1.8453657690256884</v>
      </c>
      <c r="BX150" s="18">
        <v>0</v>
      </c>
      <c r="BY150" s="18">
        <v>0</v>
      </c>
      <c r="BZ150" s="18">
        <f>Design!$I$22</f>
        <v>10</v>
      </c>
      <c r="CA150" s="18">
        <f t="shared" si="188"/>
        <v>1.8453657690256884</v>
      </c>
      <c r="CB150" s="18">
        <f t="shared" si="189"/>
        <v>154</v>
      </c>
      <c r="CC150" s="18">
        <f t="shared" si="190"/>
        <v>1.8453657690256884</v>
      </c>
      <c r="CD150" s="18">
        <f t="shared" si="191"/>
        <v>164</v>
      </c>
      <c r="CE150" s="18">
        <v>0</v>
      </c>
      <c r="CF150" s="18" t="str">
        <f t="shared" si="227"/>
        <v>N/A</v>
      </c>
      <c r="CG150" s="18">
        <f t="shared" si="192"/>
        <v>-0.18453657690256883</v>
      </c>
      <c r="CH150" s="18">
        <f t="shared" si="193"/>
        <v>30.263998612021286</v>
      </c>
      <c r="CI150" s="18">
        <f>(Design!$N$70-CH150)/CG150</f>
        <v>148.55590730121358</v>
      </c>
      <c r="CJ150" s="18">
        <v>0</v>
      </c>
      <c r="CK150" s="18">
        <v>0</v>
      </c>
      <c r="CL150" s="18">
        <f t="shared" si="194"/>
        <v>148.55590730121358</v>
      </c>
      <c r="CM150" s="18">
        <f t="shared" si="228"/>
        <v>154</v>
      </c>
      <c r="CN150" s="18">
        <f>Design!$N$70</f>
        <v>2.85</v>
      </c>
      <c r="CO150" s="18">
        <f t="shared" si="195"/>
        <v>164</v>
      </c>
      <c r="CP150" s="18">
        <v>0</v>
      </c>
      <c r="CQ150" s="18">
        <f t="shared" si="196"/>
        <v>14022.000000000002</v>
      </c>
      <c r="CR150" s="19" t="str">
        <f t="shared" si="229"/>
        <v>N/A</v>
      </c>
      <c r="CS150" s="68">
        <f t="shared" si="197"/>
        <v>154</v>
      </c>
      <c r="CT150" s="18">
        <f>'Ohio Intensities'!S150</f>
        <v>1.2225026212574499</v>
      </c>
      <c r="CU150" s="18">
        <f>Design!$I$24*CT150*Design!$I$23</f>
        <v>2.1027045085628151</v>
      </c>
      <c r="CV150" s="18">
        <v>0</v>
      </c>
      <c r="CW150" s="18">
        <v>0</v>
      </c>
      <c r="CX150" s="18">
        <f>Design!$I$22</f>
        <v>10</v>
      </c>
      <c r="CY150" s="18">
        <f t="shared" si="198"/>
        <v>2.1027045085628151</v>
      </c>
      <c r="CZ150" s="18">
        <f t="shared" si="199"/>
        <v>154</v>
      </c>
      <c r="DA150" s="18">
        <f t="shared" si="200"/>
        <v>2.1027045085628151</v>
      </c>
      <c r="DB150" s="18">
        <f t="shared" si="201"/>
        <v>164</v>
      </c>
      <c r="DC150" s="18">
        <v>0</v>
      </c>
      <c r="DD150" s="18" t="str">
        <f t="shared" si="230"/>
        <v>N/A</v>
      </c>
      <c r="DE150" s="18">
        <f t="shared" si="202"/>
        <v>-0.21027045085628152</v>
      </c>
      <c r="DF150" s="18">
        <f t="shared" si="203"/>
        <v>34.484353940430168</v>
      </c>
      <c r="DG150" s="18">
        <f>(Design!$N$71-DF150)/DE150</f>
        <v>150.44602706469698</v>
      </c>
      <c r="DH150" s="18">
        <v>0</v>
      </c>
      <c r="DI150" s="18">
        <v>0</v>
      </c>
      <c r="DJ150" s="18">
        <f t="shared" si="204"/>
        <v>150.44602706469698</v>
      </c>
      <c r="DK150" s="18">
        <f t="shared" si="231"/>
        <v>154</v>
      </c>
      <c r="DL150" s="18">
        <f>Design!$N$71</f>
        <v>2.85</v>
      </c>
      <c r="DM150" s="18">
        <f t="shared" si="205"/>
        <v>164</v>
      </c>
      <c r="DN150" s="18">
        <v>0</v>
      </c>
      <c r="DO150" s="18">
        <f t="shared" si="206"/>
        <v>14022</v>
      </c>
      <c r="DP150" s="19" t="str">
        <f t="shared" si="232"/>
        <v>N/A</v>
      </c>
      <c r="DQ150" s="68">
        <f t="shared" si="207"/>
        <v>154</v>
      </c>
      <c r="DR150" s="18">
        <f>'Ohio Intensities'!W150</f>
        <v>1.3728588912241382</v>
      </c>
      <c r="DS150" s="18">
        <f>Design!$I$24*DR150*Design!$I$23</f>
        <v>2.3613172929055191</v>
      </c>
      <c r="DT150" s="18">
        <v>0</v>
      </c>
      <c r="DU150" s="18">
        <v>0</v>
      </c>
      <c r="DV150" s="18">
        <f>Design!$I$22</f>
        <v>10</v>
      </c>
      <c r="DW150" s="18">
        <f t="shared" si="208"/>
        <v>2.3613172929055191</v>
      </c>
      <c r="DX150" s="18">
        <f t="shared" si="209"/>
        <v>154</v>
      </c>
      <c r="DY150" s="18">
        <f t="shared" si="210"/>
        <v>2.3613172929055191</v>
      </c>
      <c r="DZ150" s="18">
        <f t="shared" si="211"/>
        <v>164</v>
      </c>
      <c r="EA150" s="18">
        <v>0</v>
      </c>
      <c r="EB150" s="18" t="str">
        <f t="shared" si="233"/>
        <v>N/A</v>
      </c>
      <c r="EC150" s="18">
        <f t="shared" si="212"/>
        <v>-0.2361317292905519</v>
      </c>
      <c r="ED150" s="18">
        <f t="shared" si="213"/>
        <v>38.725603603650512</v>
      </c>
      <c r="EE150" s="18">
        <f>(Design!$N$72-ED150)/EC150</f>
        <v>151.93046572536986</v>
      </c>
      <c r="EF150" s="18">
        <v>0</v>
      </c>
      <c r="EG150" s="18">
        <v>0</v>
      </c>
      <c r="EH150" s="18">
        <f t="shared" si="214"/>
        <v>151.93046572536986</v>
      </c>
      <c r="EI150" s="18">
        <f t="shared" si="234"/>
        <v>154</v>
      </c>
      <c r="EJ150" s="18">
        <f>Design!$N$72</f>
        <v>2.85</v>
      </c>
      <c r="EK150" s="18">
        <f t="shared" si="215"/>
        <v>164</v>
      </c>
      <c r="EL150" s="18">
        <v>0</v>
      </c>
      <c r="EM150" s="18">
        <f t="shared" si="216"/>
        <v>14022.000000000002</v>
      </c>
      <c r="EN150" s="19" t="str">
        <f t="shared" si="235"/>
        <v>N/A</v>
      </c>
      <c r="EO150" s="19">
        <f t="shared" si="217"/>
        <v>154</v>
      </c>
    </row>
    <row r="151" spans="1:145" x14ac:dyDescent="0.25">
      <c r="A151" s="68">
        <f t="shared" si="157"/>
        <v>155</v>
      </c>
      <c r="B151" s="18">
        <f>'Ohio Intensities'!C151</f>
        <v>0.60058258454890001</v>
      </c>
      <c r="C151" s="18">
        <f>Design!$I$24*B151*Design!$I$23</f>
        <v>1.0330020454241087</v>
      </c>
      <c r="D151" s="18">
        <v>0</v>
      </c>
      <c r="E151" s="18">
        <v>0</v>
      </c>
      <c r="F151" s="18">
        <f>Design!$I$22</f>
        <v>10</v>
      </c>
      <c r="G151" s="18">
        <f t="shared" si="158"/>
        <v>1.0330020454241087</v>
      </c>
      <c r="H151" s="18">
        <f t="shared" si="159"/>
        <v>155</v>
      </c>
      <c r="I151" s="18">
        <f t="shared" si="160"/>
        <v>1.0330020454241087</v>
      </c>
      <c r="J151" s="18">
        <f t="shared" si="161"/>
        <v>165</v>
      </c>
      <c r="K151" s="18">
        <v>0</v>
      </c>
      <c r="L151" s="18" t="str">
        <f t="shared" si="218"/>
        <v>N/A</v>
      </c>
      <c r="M151" s="18">
        <f t="shared" si="162"/>
        <v>-0.10330020454241087</v>
      </c>
      <c r="N151" s="18">
        <f t="shared" si="163"/>
        <v>17.044533749497795</v>
      </c>
      <c r="O151" s="18">
        <f>(Design!$N$67-N151)/M151</f>
        <v>145.15492796862418</v>
      </c>
      <c r="P151" s="18">
        <v>0</v>
      </c>
      <c r="Q151" s="18">
        <v>0</v>
      </c>
      <c r="R151" s="18">
        <f t="shared" si="164"/>
        <v>145.15492796862418</v>
      </c>
      <c r="S151" s="18">
        <f t="shared" si="219"/>
        <v>155</v>
      </c>
      <c r="T151" s="18">
        <f>Design!$N$67</f>
        <v>2.0499999999999998</v>
      </c>
      <c r="U151" s="18">
        <f t="shared" si="165"/>
        <v>165</v>
      </c>
      <c r="V151" s="18">
        <v>0</v>
      </c>
      <c r="W151" s="18">
        <f t="shared" si="166"/>
        <v>10147.5</v>
      </c>
      <c r="X151" s="19" t="str">
        <f t="shared" si="220"/>
        <v>N/A</v>
      </c>
      <c r="Y151" s="68">
        <f t="shared" si="167"/>
        <v>155</v>
      </c>
      <c r="Z151" s="18">
        <f>'Ohio Intensities'!G151</f>
        <v>0.75743525797785805</v>
      </c>
      <c r="AA151" s="18">
        <f>Design!$I$24*Z151*Design!$I$23</f>
        <v>1.3027886437219167</v>
      </c>
      <c r="AB151" s="18">
        <v>0</v>
      </c>
      <c r="AC151" s="18">
        <v>0</v>
      </c>
      <c r="AD151" s="18">
        <f>Design!$I$22</f>
        <v>10</v>
      </c>
      <c r="AE151" s="18">
        <f t="shared" si="168"/>
        <v>1.3027886437219167</v>
      </c>
      <c r="AF151" s="18">
        <f t="shared" si="169"/>
        <v>155</v>
      </c>
      <c r="AG151" s="18">
        <f t="shared" si="170"/>
        <v>1.3027886437219167</v>
      </c>
      <c r="AH151" s="18">
        <f t="shared" si="171"/>
        <v>165</v>
      </c>
      <c r="AI151" s="18">
        <v>0</v>
      </c>
      <c r="AJ151" s="18" t="str">
        <f t="shared" si="221"/>
        <v>N/A</v>
      </c>
      <c r="AK151" s="18">
        <f t="shared" si="172"/>
        <v>-0.13027886437219166</v>
      </c>
      <c r="AL151" s="18">
        <f t="shared" si="173"/>
        <v>21.496012621411626</v>
      </c>
      <c r="AM151" s="18">
        <f>(Design!$N$68-AL151)/AK151</f>
        <v>145.8103945943389</v>
      </c>
      <c r="AN151" s="18">
        <v>0</v>
      </c>
      <c r="AO151" s="18">
        <v>0</v>
      </c>
      <c r="AP151" s="18">
        <f t="shared" si="174"/>
        <v>145.8103945943389</v>
      </c>
      <c r="AQ151" s="18">
        <f t="shared" si="222"/>
        <v>155</v>
      </c>
      <c r="AR151" s="18">
        <f>Design!$N$68</f>
        <v>2.5</v>
      </c>
      <c r="AS151" s="18">
        <f t="shared" si="175"/>
        <v>165</v>
      </c>
      <c r="AT151" s="18">
        <v>0</v>
      </c>
      <c r="AU151" s="18">
        <f t="shared" si="176"/>
        <v>12375</v>
      </c>
      <c r="AV151" s="19" t="str">
        <f t="shared" si="223"/>
        <v>N/A</v>
      </c>
      <c r="AW151" s="68">
        <f t="shared" si="177"/>
        <v>155</v>
      </c>
      <c r="AX151" s="18">
        <f>'Ohio Intensities'!K151</f>
        <v>0.88281052759056511</v>
      </c>
      <c r="AY151" s="18">
        <f>Design!$I$24*AX151*Design!$I$23</f>
        <v>1.518434107455773</v>
      </c>
      <c r="AZ151" s="18">
        <v>0</v>
      </c>
      <c r="BA151" s="18">
        <v>0</v>
      </c>
      <c r="BB151" s="18">
        <f>Design!$I$22</f>
        <v>10</v>
      </c>
      <c r="BC151" s="18">
        <f t="shared" si="178"/>
        <v>1.518434107455773</v>
      </c>
      <c r="BD151" s="18">
        <f t="shared" si="179"/>
        <v>155</v>
      </c>
      <c r="BE151" s="18">
        <f t="shared" si="180"/>
        <v>1.518434107455773</v>
      </c>
      <c r="BF151" s="18">
        <f t="shared" si="181"/>
        <v>165</v>
      </c>
      <c r="BG151" s="18">
        <v>0</v>
      </c>
      <c r="BH151" s="18" t="str">
        <f t="shared" si="224"/>
        <v>N/A</v>
      </c>
      <c r="BI151" s="18">
        <f t="shared" si="182"/>
        <v>-0.15184341074557731</v>
      </c>
      <c r="BJ151" s="18">
        <f t="shared" si="183"/>
        <v>25.054162773020256</v>
      </c>
      <c r="BK151" s="18">
        <f>(Design!$N$69-BJ151)/BI151</f>
        <v>146.23066397148213</v>
      </c>
      <c r="BL151" s="18">
        <v>0</v>
      </c>
      <c r="BM151" s="18">
        <v>0</v>
      </c>
      <c r="BN151" s="18">
        <f t="shared" si="184"/>
        <v>146.23066397148213</v>
      </c>
      <c r="BO151" s="18">
        <f t="shared" si="225"/>
        <v>155</v>
      </c>
      <c r="BP151" s="18">
        <f>Design!$N$69</f>
        <v>2.85</v>
      </c>
      <c r="BQ151" s="18">
        <f t="shared" si="185"/>
        <v>165</v>
      </c>
      <c r="BR151" s="18">
        <v>0</v>
      </c>
      <c r="BS151" s="18">
        <f t="shared" si="186"/>
        <v>14107.5</v>
      </c>
      <c r="BT151" s="19" t="str">
        <f t="shared" si="226"/>
        <v>N/A</v>
      </c>
      <c r="BU151" s="68">
        <f t="shared" si="187"/>
        <v>155</v>
      </c>
      <c r="BV151" s="18">
        <f>'Ohio Intensities'!O151</f>
        <v>1.0675328065405196</v>
      </c>
      <c r="BW151" s="18">
        <f>Design!$I$24*BV151*Design!$I$23</f>
        <v>1.8361564272496949</v>
      </c>
      <c r="BX151" s="18">
        <v>0</v>
      </c>
      <c r="BY151" s="18">
        <v>0</v>
      </c>
      <c r="BZ151" s="18">
        <f>Design!$I$22</f>
        <v>10</v>
      </c>
      <c r="CA151" s="18">
        <f t="shared" si="188"/>
        <v>1.8361564272496949</v>
      </c>
      <c r="CB151" s="18">
        <f t="shared" si="189"/>
        <v>155</v>
      </c>
      <c r="CC151" s="18">
        <f t="shared" si="190"/>
        <v>1.8361564272496949</v>
      </c>
      <c r="CD151" s="18">
        <f t="shared" si="191"/>
        <v>165</v>
      </c>
      <c r="CE151" s="18">
        <v>0</v>
      </c>
      <c r="CF151" s="18" t="str">
        <f t="shared" si="227"/>
        <v>N/A</v>
      </c>
      <c r="CG151" s="18">
        <f t="shared" si="192"/>
        <v>-0.1836156427249695</v>
      </c>
      <c r="CH151" s="18">
        <f t="shared" si="193"/>
        <v>30.296581049619967</v>
      </c>
      <c r="CI151" s="18">
        <f>(Design!$N$70-CH151)/CG151</f>
        <v>149.47844661977464</v>
      </c>
      <c r="CJ151" s="18">
        <v>0</v>
      </c>
      <c r="CK151" s="18">
        <v>0</v>
      </c>
      <c r="CL151" s="18">
        <f t="shared" si="194"/>
        <v>149.47844661977464</v>
      </c>
      <c r="CM151" s="18">
        <f t="shared" si="228"/>
        <v>155</v>
      </c>
      <c r="CN151" s="18">
        <f>Design!$N$70</f>
        <v>2.85</v>
      </c>
      <c r="CO151" s="18">
        <f t="shared" si="195"/>
        <v>165</v>
      </c>
      <c r="CP151" s="18">
        <v>0</v>
      </c>
      <c r="CQ151" s="18">
        <f t="shared" si="196"/>
        <v>14107.500000000002</v>
      </c>
      <c r="CR151" s="19" t="str">
        <f t="shared" si="229"/>
        <v>N/A</v>
      </c>
      <c r="CS151" s="68">
        <f t="shared" si="197"/>
        <v>155</v>
      </c>
      <c r="CT151" s="18">
        <f>'Ohio Intensities'!S151</f>
        <v>1.2167122592213635</v>
      </c>
      <c r="CU151" s="18">
        <f>Design!$I$24*CT151*Design!$I$23</f>
        <v>2.0927450858607464</v>
      </c>
      <c r="CV151" s="18">
        <v>0</v>
      </c>
      <c r="CW151" s="18">
        <v>0</v>
      </c>
      <c r="CX151" s="18">
        <f>Design!$I$22</f>
        <v>10</v>
      </c>
      <c r="CY151" s="18">
        <f t="shared" si="198"/>
        <v>2.0927450858607464</v>
      </c>
      <c r="CZ151" s="18">
        <f t="shared" si="199"/>
        <v>155</v>
      </c>
      <c r="DA151" s="18">
        <f t="shared" si="200"/>
        <v>2.0927450858607464</v>
      </c>
      <c r="DB151" s="18">
        <f t="shared" si="201"/>
        <v>165</v>
      </c>
      <c r="DC151" s="18">
        <v>0</v>
      </c>
      <c r="DD151" s="18" t="str">
        <f t="shared" si="230"/>
        <v>N/A</v>
      </c>
      <c r="DE151" s="18">
        <f t="shared" si="202"/>
        <v>-0.20927450858607463</v>
      </c>
      <c r="DF151" s="18">
        <f t="shared" si="203"/>
        <v>34.53029391670232</v>
      </c>
      <c r="DG151" s="18">
        <f>(Design!$N$71-DF151)/DE151</f>
        <v>151.38152339118841</v>
      </c>
      <c r="DH151" s="18">
        <v>0</v>
      </c>
      <c r="DI151" s="18">
        <v>0</v>
      </c>
      <c r="DJ151" s="18">
        <f t="shared" si="204"/>
        <v>151.38152339118841</v>
      </c>
      <c r="DK151" s="18">
        <f t="shared" si="231"/>
        <v>155</v>
      </c>
      <c r="DL151" s="18">
        <f>Design!$N$71</f>
        <v>2.85</v>
      </c>
      <c r="DM151" s="18">
        <f t="shared" si="205"/>
        <v>165</v>
      </c>
      <c r="DN151" s="18">
        <v>0</v>
      </c>
      <c r="DO151" s="18">
        <f t="shared" si="206"/>
        <v>14107.5</v>
      </c>
      <c r="DP151" s="19" t="str">
        <f t="shared" si="232"/>
        <v>N/A</v>
      </c>
      <c r="DQ151" s="68">
        <f t="shared" si="207"/>
        <v>155</v>
      </c>
      <c r="DR151" s="18">
        <f>'Ohio Intensities'!W151</f>
        <v>1.3662784233665111</v>
      </c>
      <c r="DS151" s="18">
        <f>Design!$I$24*DR151*Design!$I$23</f>
        <v>2.3499988881904006</v>
      </c>
      <c r="DT151" s="18">
        <v>0</v>
      </c>
      <c r="DU151" s="18">
        <v>0</v>
      </c>
      <c r="DV151" s="18">
        <f>Design!$I$22</f>
        <v>10</v>
      </c>
      <c r="DW151" s="18">
        <f t="shared" si="208"/>
        <v>2.3499988881904006</v>
      </c>
      <c r="DX151" s="18">
        <f t="shared" si="209"/>
        <v>155</v>
      </c>
      <c r="DY151" s="18">
        <f t="shared" si="210"/>
        <v>2.3499988881904006</v>
      </c>
      <c r="DZ151" s="18">
        <f t="shared" si="211"/>
        <v>165</v>
      </c>
      <c r="EA151" s="18">
        <v>0</v>
      </c>
      <c r="EB151" s="18" t="str">
        <f t="shared" si="233"/>
        <v>N/A</v>
      </c>
      <c r="EC151" s="18">
        <f t="shared" si="212"/>
        <v>-0.23499988881904005</v>
      </c>
      <c r="ED151" s="18">
        <f t="shared" si="213"/>
        <v>38.774981655141609</v>
      </c>
      <c r="EE151" s="18">
        <f>(Design!$N$72-ED151)/EC151</f>
        <v>152.8723346878065</v>
      </c>
      <c r="EF151" s="18">
        <v>0</v>
      </c>
      <c r="EG151" s="18">
        <v>0</v>
      </c>
      <c r="EH151" s="18">
        <f t="shared" si="214"/>
        <v>152.8723346878065</v>
      </c>
      <c r="EI151" s="18">
        <f t="shared" si="234"/>
        <v>155</v>
      </c>
      <c r="EJ151" s="18">
        <f>Design!$N$72</f>
        <v>2.85</v>
      </c>
      <c r="EK151" s="18">
        <f t="shared" si="215"/>
        <v>165</v>
      </c>
      <c r="EL151" s="18">
        <v>0</v>
      </c>
      <c r="EM151" s="18">
        <f t="shared" si="216"/>
        <v>14107.500000000002</v>
      </c>
      <c r="EN151" s="19" t="str">
        <f t="shared" si="235"/>
        <v>N/A</v>
      </c>
      <c r="EO151" s="19">
        <f t="shared" si="217"/>
        <v>155</v>
      </c>
    </row>
    <row r="152" spans="1:145" x14ac:dyDescent="0.25">
      <c r="A152" s="68">
        <f t="shared" si="157"/>
        <v>156</v>
      </c>
      <c r="B152" s="18">
        <f>'Ohio Intensities'!C152</f>
        <v>0.59745457618482267</v>
      </c>
      <c r="C152" s="18">
        <f>Design!$I$24*B152*Design!$I$23</f>
        <v>1.0276218710378957</v>
      </c>
      <c r="D152" s="18">
        <v>0</v>
      </c>
      <c r="E152" s="18">
        <v>0</v>
      </c>
      <c r="F152" s="18">
        <f>Design!$I$22</f>
        <v>10</v>
      </c>
      <c r="G152" s="18">
        <f t="shared" si="158"/>
        <v>1.0276218710378957</v>
      </c>
      <c r="H152" s="18">
        <f t="shared" si="159"/>
        <v>156</v>
      </c>
      <c r="I152" s="18">
        <f t="shared" si="160"/>
        <v>1.0276218710378957</v>
      </c>
      <c r="J152" s="18">
        <f t="shared" si="161"/>
        <v>166</v>
      </c>
      <c r="K152" s="18">
        <v>0</v>
      </c>
      <c r="L152" s="18" t="str">
        <f t="shared" si="218"/>
        <v>N/A</v>
      </c>
      <c r="M152" s="18">
        <f t="shared" si="162"/>
        <v>-0.10276218710378957</v>
      </c>
      <c r="N152" s="18">
        <f t="shared" si="163"/>
        <v>17.058523059229067</v>
      </c>
      <c r="O152" s="18">
        <f>(Design!$N$67-N152)/M152</f>
        <v>146.05102793375247</v>
      </c>
      <c r="P152" s="18">
        <v>0</v>
      </c>
      <c r="Q152" s="18">
        <v>0</v>
      </c>
      <c r="R152" s="18">
        <f t="shared" si="164"/>
        <v>146.05102793375247</v>
      </c>
      <c r="S152" s="18">
        <f t="shared" si="219"/>
        <v>156</v>
      </c>
      <c r="T152" s="18">
        <f>Design!$N$67</f>
        <v>2.0499999999999998</v>
      </c>
      <c r="U152" s="18">
        <f t="shared" si="165"/>
        <v>166</v>
      </c>
      <c r="V152" s="18">
        <v>0</v>
      </c>
      <c r="W152" s="18">
        <f t="shared" si="166"/>
        <v>10208.999999999998</v>
      </c>
      <c r="X152" s="19" t="str">
        <f t="shared" si="220"/>
        <v>N/A</v>
      </c>
      <c r="Y152" s="68">
        <f t="shared" si="167"/>
        <v>156</v>
      </c>
      <c r="Z152" s="18">
        <f>'Ohio Intensities'!G152</f>
        <v>0.7535304098532255</v>
      </c>
      <c r="AA152" s="18">
        <f>Design!$I$24*Z152*Design!$I$23</f>
        <v>1.2960723049475487</v>
      </c>
      <c r="AB152" s="18">
        <v>0</v>
      </c>
      <c r="AC152" s="18">
        <v>0</v>
      </c>
      <c r="AD152" s="18">
        <f>Design!$I$22</f>
        <v>10</v>
      </c>
      <c r="AE152" s="18">
        <f t="shared" si="168"/>
        <v>1.2960723049475487</v>
      </c>
      <c r="AF152" s="18">
        <f t="shared" si="169"/>
        <v>156</v>
      </c>
      <c r="AG152" s="18">
        <f t="shared" si="170"/>
        <v>1.2960723049475487</v>
      </c>
      <c r="AH152" s="18">
        <f t="shared" si="171"/>
        <v>166</v>
      </c>
      <c r="AI152" s="18">
        <v>0</v>
      </c>
      <c r="AJ152" s="18" t="str">
        <f t="shared" si="221"/>
        <v>N/A</v>
      </c>
      <c r="AK152" s="18">
        <f t="shared" si="172"/>
        <v>-0.12960723049475487</v>
      </c>
      <c r="AL152" s="18">
        <f t="shared" si="173"/>
        <v>21.514800262129306</v>
      </c>
      <c r="AM152" s="18">
        <f>(Design!$N$68-AL152)/AK152</f>
        <v>146.71095269564319</v>
      </c>
      <c r="AN152" s="18">
        <v>0</v>
      </c>
      <c r="AO152" s="18">
        <v>0</v>
      </c>
      <c r="AP152" s="18">
        <f t="shared" si="174"/>
        <v>146.71095269564319</v>
      </c>
      <c r="AQ152" s="18">
        <f t="shared" si="222"/>
        <v>156</v>
      </c>
      <c r="AR152" s="18">
        <f>Design!$N$68</f>
        <v>2.5</v>
      </c>
      <c r="AS152" s="18">
        <f t="shared" si="175"/>
        <v>166</v>
      </c>
      <c r="AT152" s="18">
        <v>0</v>
      </c>
      <c r="AU152" s="18">
        <f t="shared" si="176"/>
        <v>12450</v>
      </c>
      <c r="AV152" s="19" t="str">
        <f t="shared" si="223"/>
        <v>N/A</v>
      </c>
      <c r="AW152" s="68">
        <f t="shared" si="177"/>
        <v>156</v>
      </c>
      <c r="AX152" s="18">
        <f>'Ohio Intensities'!K152</f>
        <v>0.87827376074579111</v>
      </c>
      <c r="AY152" s="18">
        <f>Design!$I$24*AX152*Design!$I$23</f>
        <v>1.5106308684827616</v>
      </c>
      <c r="AZ152" s="18">
        <v>0</v>
      </c>
      <c r="BA152" s="18">
        <v>0</v>
      </c>
      <c r="BB152" s="18">
        <f>Design!$I$22</f>
        <v>10</v>
      </c>
      <c r="BC152" s="18">
        <f t="shared" si="178"/>
        <v>1.5106308684827616</v>
      </c>
      <c r="BD152" s="18">
        <f t="shared" si="179"/>
        <v>156</v>
      </c>
      <c r="BE152" s="18">
        <f t="shared" si="180"/>
        <v>1.5106308684827616</v>
      </c>
      <c r="BF152" s="18">
        <f t="shared" si="181"/>
        <v>166</v>
      </c>
      <c r="BG152" s="18">
        <v>0</v>
      </c>
      <c r="BH152" s="18" t="str">
        <f t="shared" si="224"/>
        <v>N/A</v>
      </c>
      <c r="BI152" s="18">
        <f t="shared" si="182"/>
        <v>-0.15106308684827616</v>
      </c>
      <c r="BJ152" s="18">
        <f t="shared" si="183"/>
        <v>25.076472416813839</v>
      </c>
      <c r="BK152" s="18">
        <f>(Design!$N$69-BJ152)/BI152</f>
        <v>147.13371003160773</v>
      </c>
      <c r="BL152" s="18">
        <v>0</v>
      </c>
      <c r="BM152" s="18">
        <v>0</v>
      </c>
      <c r="BN152" s="18">
        <f t="shared" si="184"/>
        <v>147.13371003160773</v>
      </c>
      <c r="BO152" s="18">
        <f t="shared" si="225"/>
        <v>156</v>
      </c>
      <c r="BP152" s="18">
        <f>Design!$N$69</f>
        <v>2.85</v>
      </c>
      <c r="BQ152" s="18">
        <f t="shared" si="185"/>
        <v>166</v>
      </c>
      <c r="BR152" s="18">
        <v>0</v>
      </c>
      <c r="BS152" s="18">
        <f t="shared" si="186"/>
        <v>14193</v>
      </c>
      <c r="BT152" s="19" t="str">
        <f t="shared" si="226"/>
        <v>N/A</v>
      </c>
      <c r="BU152" s="68">
        <f t="shared" si="187"/>
        <v>156</v>
      </c>
      <c r="BV152" s="18">
        <f>'Ohio Intensities'!O152</f>
        <v>1.062236986091835</v>
      </c>
      <c r="BW152" s="18">
        <f>Design!$I$24*BV152*Design!$I$23</f>
        <v>1.8270476160779574</v>
      </c>
      <c r="BX152" s="18">
        <v>0</v>
      </c>
      <c r="BY152" s="18">
        <v>0</v>
      </c>
      <c r="BZ152" s="18">
        <f>Design!$I$22</f>
        <v>10</v>
      </c>
      <c r="CA152" s="18">
        <f t="shared" si="188"/>
        <v>1.8270476160779574</v>
      </c>
      <c r="CB152" s="18">
        <f t="shared" si="189"/>
        <v>156</v>
      </c>
      <c r="CC152" s="18">
        <f t="shared" si="190"/>
        <v>1.8270476160779574</v>
      </c>
      <c r="CD152" s="18">
        <f t="shared" si="191"/>
        <v>166</v>
      </c>
      <c r="CE152" s="18">
        <v>0</v>
      </c>
      <c r="CF152" s="18" t="str">
        <f t="shared" si="227"/>
        <v>N/A</v>
      </c>
      <c r="CG152" s="18">
        <f t="shared" si="192"/>
        <v>-0.18270476160779575</v>
      </c>
      <c r="CH152" s="18">
        <f t="shared" si="193"/>
        <v>30.328990426894094</v>
      </c>
      <c r="CI152" s="18">
        <f>(Design!$N$70-CH152)/CG152</f>
        <v>150.4010633608008</v>
      </c>
      <c r="CJ152" s="18">
        <v>0</v>
      </c>
      <c r="CK152" s="18">
        <v>0</v>
      </c>
      <c r="CL152" s="18">
        <f t="shared" si="194"/>
        <v>150.4010633608008</v>
      </c>
      <c r="CM152" s="18">
        <f t="shared" si="228"/>
        <v>156</v>
      </c>
      <c r="CN152" s="18">
        <f>Design!$N$70</f>
        <v>2.85</v>
      </c>
      <c r="CO152" s="18">
        <f t="shared" si="195"/>
        <v>166</v>
      </c>
      <c r="CP152" s="18">
        <v>0</v>
      </c>
      <c r="CQ152" s="18">
        <f t="shared" si="196"/>
        <v>14193</v>
      </c>
      <c r="CR152" s="19" t="str">
        <f t="shared" si="229"/>
        <v>N/A</v>
      </c>
      <c r="CS152" s="68">
        <f t="shared" si="197"/>
        <v>156</v>
      </c>
      <c r="CT152" s="18">
        <f>'Ohio Intensities'!S152</f>
        <v>1.2109840626131232</v>
      </c>
      <c r="CU152" s="18">
        <f>Design!$I$24*CT152*Design!$I$23</f>
        <v>2.0828925876945732</v>
      </c>
      <c r="CV152" s="18">
        <v>0</v>
      </c>
      <c r="CW152" s="18">
        <v>0</v>
      </c>
      <c r="CX152" s="18">
        <f>Design!$I$22</f>
        <v>10</v>
      </c>
      <c r="CY152" s="18">
        <f t="shared" si="198"/>
        <v>2.0828925876945732</v>
      </c>
      <c r="CZ152" s="18">
        <f t="shared" si="199"/>
        <v>156</v>
      </c>
      <c r="DA152" s="18">
        <f t="shared" si="200"/>
        <v>2.0828925876945732</v>
      </c>
      <c r="DB152" s="18">
        <f t="shared" si="201"/>
        <v>166</v>
      </c>
      <c r="DC152" s="18">
        <v>0</v>
      </c>
      <c r="DD152" s="18" t="str">
        <f t="shared" si="230"/>
        <v>N/A</v>
      </c>
      <c r="DE152" s="18">
        <f t="shared" si="202"/>
        <v>-0.20828925876945731</v>
      </c>
      <c r="DF152" s="18">
        <f t="shared" si="203"/>
        <v>34.576016955729912</v>
      </c>
      <c r="DG152" s="18">
        <f>(Design!$N$71-DF152)/DE152</f>
        <v>152.31710527543575</v>
      </c>
      <c r="DH152" s="18">
        <v>0</v>
      </c>
      <c r="DI152" s="18">
        <v>0</v>
      </c>
      <c r="DJ152" s="18">
        <f t="shared" si="204"/>
        <v>152.31710527543575</v>
      </c>
      <c r="DK152" s="18">
        <f t="shared" si="231"/>
        <v>156</v>
      </c>
      <c r="DL152" s="18">
        <f>Design!$N$71</f>
        <v>2.85</v>
      </c>
      <c r="DM152" s="18">
        <f t="shared" si="205"/>
        <v>166</v>
      </c>
      <c r="DN152" s="18">
        <v>0</v>
      </c>
      <c r="DO152" s="18">
        <f t="shared" si="206"/>
        <v>14193</v>
      </c>
      <c r="DP152" s="19" t="str">
        <f t="shared" si="232"/>
        <v>N/A</v>
      </c>
      <c r="DQ152" s="68">
        <f t="shared" si="207"/>
        <v>156</v>
      </c>
      <c r="DR152" s="18">
        <f>'Ohio Intensities'!W152</f>
        <v>1.359768213464071</v>
      </c>
      <c r="DS152" s="18">
        <f>Design!$I$24*DR152*Design!$I$23</f>
        <v>2.3388013271582033</v>
      </c>
      <c r="DT152" s="18">
        <v>0</v>
      </c>
      <c r="DU152" s="18">
        <v>0</v>
      </c>
      <c r="DV152" s="18">
        <f>Design!$I$22</f>
        <v>10</v>
      </c>
      <c r="DW152" s="18">
        <f t="shared" si="208"/>
        <v>2.3388013271582033</v>
      </c>
      <c r="DX152" s="18">
        <f t="shared" si="209"/>
        <v>156</v>
      </c>
      <c r="DY152" s="18">
        <f t="shared" si="210"/>
        <v>2.3388013271582033</v>
      </c>
      <c r="DZ152" s="18">
        <f t="shared" si="211"/>
        <v>166</v>
      </c>
      <c r="EA152" s="18">
        <v>0</v>
      </c>
      <c r="EB152" s="18" t="str">
        <f t="shared" si="233"/>
        <v>N/A</v>
      </c>
      <c r="EC152" s="18">
        <f t="shared" si="212"/>
        <v>-0.23388013271582034</v>
      </c>
      <c r="ED152" s="18">
        <f t="shared" si="213"/>
        <v>38.824102030826175</v>
      </c>
      <c r="EE152" s="18">
        <f>(Design!$N$72-ED152)/EC152</f>
        <v>153.8142706398113</v>
      </c>
      <c r="EF152" s="18">
        <v>0</v>
      </c>
      <c r="EG152" s="18">
        <v>0</v>
      </c>
      <c r="EH152" s="18">
        <f t="shared" si="214"/>
        <v>153.8142706398113</v>
      </c>
      <c r="EI152" s="18">
        <f t="shared" si="234"/>
        <v>156</v>
      </c>
      <c r="EJ152" s="18">
        <f>Design!$N$72</f>
        <v>2.85</v>
      </c>
      <c r="EK152" s="18">
        <f t="shared" si="215"/>
        <v>166</v>
      </c>
      <c r="EL152" s="18">
        <v>0</v>
      </c>
      <c r="EM152" s="18">
        <f t="shared" si="216"/>
        <v>14193</v>
      </c>
      <c r="EN152" s="19" t="str">
        <f t="shared" si="235"/>
        <v>N/A</v>
      </c>
      <c r="EO152" s="19">
        <f t="shared" si="217"/>
        <v>156</v>
      </c>
    </row>
    <row r="153" spans="1:145" x14ac:dyDescent="0.25">
      <c r="A153" s="68">
        <f t="shared" si="157"/>
        <v>157</v>
      </c>
      <c r="B153" s="18">
        <f>'Ohio Intensities'!C153</f>
        <v>0.59436161267222554</v>
      </c>
      <c r="C153" s="18">
        <f>Design!$I$24*B153*Design!$I$23</f>
        <v>1.0223019737962287</v>
      </c>
      <c r="D153" s="18">
        <v>0</v>
      </c>
      <c r="E153" s="18">
        <v>0</v>
      </c>
      <c r="F153" s="18">
        <f>Design!$I$22</f>
        <v>10</v>
      </c>
      <c r="G153" s="18">
        <f t="shared" si="158"/>
        <v>1.0223019737962287</v>
      </c>
      <c r="H153" s="18">
        <f t="shared" si="159"/>
        <v>157</v>
      </c>
      <c r="I153" s="18">
        <f t="shared" si="160"/>
        <v>1.0223019737962287</v>
      </c>
      <c r="J153" s="18">
        <f t="shared" si="161"/>
        <v>167</v>
      </c>
      <c r="K153" s="18">
        <v>0</v>
      </c>
      <c r="L153" s="18" t="str">
        <f t="shared" si="218"/>
        <v>N/A</v>
      </c>
      <c r="M153" s="18">
        <f t="shared" si="162"/>
        <v>-0.10223019737962287</v>
      </c>
      <c r="N153" s="18">
        <f t="shared" si="163"/>
        <v>17.07244296239702</v>
      </c>
      <c r="O153" s="18">
        <f>(Design!$N$67-N153)/M153</f>
        <v>146.94721664883903</v>
      </c>
      <c r="P153" s="18">
        <v>0</v>
      </c>
      <c r="Q153" s="18">
        <v>0</v>
      </c>
      <c r="R153" s="18">
        <f t="shared" si="164"/>
        <v>146.94721664883903</v>
      </c>
      <c r="S153" s="18">
        <f t="shared" si="219"/>
        <v>157</v>
      </c>
      <c r="T153" s="18">
        <f>Design!$N$67</f>
        <v>2.0499999999999998</v>
      </c>
      <c r="U153" s="18">
        <f t="shared" si="165"/>
        <v>167</v>
      </c>
      <c r="V153" s="18">
        <v>0</v>
      </c>
      <c r="W153" s="18">
        <f t="shared" si="166"/>
        <v>10270.5</v>
      </c>
      <c r="X153" s="19" t="str">
        <f t="shared" si="220"/>
        <v>N/A</v>
      </c>
      <c r="Y153" s="68">
        <f t="shared" si="167"/>
        <v>157</v>
      </c>
      <c r="Z153" s="18">
        <f>'Ohio Intensities'!G153</f>
        <v>0.74966889482272525</v>
      </c>
      <c r="AA153" s="18">
        <f>Design!$I$24*Z153*Design!$I$23</f>
        <v>1.2894304990950882</v>
      </c>
      <c r="AB153" s="18">
        <v>0</v>
      </c>
      <c r="AC153" s="18">
        <v>0</v>
      </c>
      <c r="AD153" s="18">
        <f>Design!$I$22</f>
        <v>10</v>
      </c>
      <c r="AE153" s="18">
        <f t="shared" si="168"/>
        <v>1.2894304990950882</v>
      </c>
      <c r="AF153" s="18">
        <f t="shared" si="169"/>
        <v>157</v>
      </c>
      <c r="AG153" s="18">
        <f t="shared" si="170"/>
        <v>1.2894304990950882</v>
      </c>
      <c r="AH153" s="18">
        <f t="shared" si="171"/>
        <v>167</v>
      </c>
      <c r="AI153" s="18">
        <v>0</v>
      </c>
      <c r="AJ153" s="18" t="str">
        <f t="shared" si="221"/>
        <v>N/A</v>
      </c>
      <c r="AK153" s="18">
        <f t="shared" si="172"/>
        <v>-0.12894304990950883</v>
      </c>
      <c r="AL153" s="18">
        <f t="shared" si="173"/>
        <v>21.533489334887975</v>
      </c>
      <c r="AM153" s="18">
        <f>(Design!$N$68-AL153)/AK153</f>
        <v>147.61159557064548</v>
      </c>
      <c r="AN153" s="18">
        <v>0</v>
      </c>
      <c r="AO153" s="18">
        <v>0</v>
      </c>
      <c r="AP153" s="18">
        <f t="shared" si="174"/>
        <v>147.61159557064548</v>
      </c>
      <c r="AQ153" s="18">
        <f t="shared" si="222"/>
        <v>157</v>
      </c>
      <c r="AR153" s="18">
        <f>Design!$N$68</f>
        <v>2.5</v>
      </c>
      <c r="AS153" s="18">
        <f t="shared" si="175"/>
        <v>167</v>
      </c>
      <c r="AT153" s="18">
        <v>0</v>
      </c>
      <c r="AU153" s="18">
        <f t="shared" si="176"/>
        <v>12525</v>
      </c>
      <c r="AV153" s="19" t="str">
        <f t="shared" si="223"/>
        <v>N/A</v>
      </c>
      <c r="AW153" s="68">
        <f t="shared" si="177"/>
        <v>157</v>
      </c>
      <c r="AX153" s="18">
        <f>'Ohio Intensities'!K153</f>
        <v>0.87378702605231029</v>
      </c>
      <c r="AY153" s="18">
        <f>Design!$I$24*AX153*Design!$I$23</f>
        <v>1.5029136848099747</v>
      </c>
      <c r="AZ153" s="18">
        <v>0</v>
      </c>
      <c r="BA153" s="18">
        <v>0</v>
      </c>
      <c r="BB153" s="18">
        <f>Design!$I$22</f>
        <v>10</v>
      </c>
      <c r="BC153" s="18">
        <f t="shared" si="178"/>
        <v>1.5029136848099747</v>
      </c>
      <c r="BD153" s="18">
        <f t="shared" si="179"/>
        <v>157</v>
      </c>
      <c r="BE153" s="18">
        <f t="shared" si="180"/>
        <v>1.5029136848099747</v>
      </c>
      <c r="BF153" s="18">
        <f t="shared" si="181"/>
        <v>167</v>
      </c>
      <c r="BG153" s="18">
        <v>0</v>
      </c>
      <c r="BH153" s="18" t="str">
        <f t="shared" si="224"/>
        <v>N/A</v>
      </c>
      <c r="BI153" s="18">
        <f t="shared" si="182"/>
        <v>-0.15029136848099747</v>
      </c>
      <c r="BJ153" s="18">
        <f t="shared" si="183"/>
        <v>25.098658536326578</v>
      </c>
      <c r="BK153" s="18">
        <f>(Design!$N$69-BJ153)/BI153</f>
        <v>148.03683512363287</v>
      </c>
      <c r="BL153" s="18">
        <v>0</v>
      </c>
      <c r="BM153" s="18">
        <v>0</v>
      </c>
      <c r="BN153" s="18">
        <f t="shared" si="184"/>
        <v>148.03683512363287</v>
      </c>
      <c r="BO153" s="18">
        <f t="shared" si="225"/>
        <v>157</v>
      </c>
      <c r="BP153" s="18">
        <f>Design!$N$69</f>
        <v>2.85</v>
      </c>
      <c r="BQ153" s="18">
        <f t="shared" si="185"/>
        <v>167</v>
      </c>
      <c r="BR153" s="18">
        <v>0</v>
      </c>
      <c r="BS153" s="18">
        <f t="shared" si="186"/>
        <v>14278.500000000002</v>
      </c>
      <c r="BT153" s="19" t="str">
        <f t="shared" si="226"/>
        <v>N/A</v>
      </c>
      <c r="BU153" s="68">
        <f t="shared" si="187"/>
        <v>157</v>
      </c>
      <c r="BV153" s="18">
        <f>'Ohio Intensities'!O153</f>
        <v>1.0569986334001129</v>
      </c>
      <c r="BW153" s="18">
        <f>Design!$I$24*BV153*Design!$I$23</f>
        <v>1.8180376494481953</v>
      </c>
      <c r="BX153" s="18">
        <v>0</v>
      </c>
      <c r="BY153" s="18">
        <v>0</v>
      </c>
      <c r="BZ153" s="18">
        <f>Design!$I$22</f>
        <v>10</v>
      </c>
      <c r="CA153" s="18">
        <f t="shared" si="188"/>
        <v>1.8180376494481953</v>
      </c>
      <c r="CB153" s="18">
        <f t="shared" si="189"/>
        <v>157</v>
      </c>
      <c r="CC153" s="18">
        <f t="shared" si="190"/>
        <v>1.8180376494481953</v>
      </c>
      <c r="CD153" s="18">
        <f t="shared" si="191"/>
        <v>167</v>
      </c>
      <c r="CE153" s="18">
        <v>0</v>
      </c>
      <c r="CF153" s="18" t="str">
        <f t="shared" si="227"/>
        <v>N/A</v>
      </c>
      <c r="CG153" s="18">
        <f t="shared" si="192"/>
        <v>-0.18180376494481953</v>
      </c>
      <c r="CH153" s="18">
        <f t="shared" si="193"/>
        <v>30.361228745784864</v>
      </c>
      <c r="CI153" s="18">
        <f>(Design!$N$70-CH153)/CG153</f>
        <v>151.32375698674323</v>
      </c>
      <c r="CJ153" s="18">
        <v>0</v>
      </c>
      <c r="CK153" s="18">
        <v>0</v>
      </c>
      <c r="CL153" s="18">
        <f t="shared" si="194"/>
        <v>151.32375698674323</v>
      </c>
      <c r="CM153" s="18">
        <f t="shared" si="228"/>
        <v>157</v>
      </c>
      <c r="CN153" s="18">
        <f>Design!$N$70</f>
        <v>2.85</v>
      </c>
      <c r="CO153" s="18">
        <f t="shared" si="195"/>
        <v>167</v>
      </c>
      <c r="CP153" s="18">
        <v>0</v>
      </c>
      <c r="CQ153" s="18">
        <f t="shared" si="196"/>
        <v>14278.5</v>
      </c>
      <c r="CR153" s="19" t="str">
        <f t="shared" si="229"/>
        <v>N/A</v>
      </c>
      <c r="CS153" s="68">
        <f t="shared" si="197"/>
        <v>157</v>
      </c>
      <c r="CT153" s="18">
        <f>'Ohio Intensities'!S153</f>
        <v>1.2053169955290295</v>
      </c>
      <c r="CU153" s="18">
        <f>Design!$I$24*CT153*Design!$I$23</f>
        <v>2.073145232309932</v>
      </c>
      <c r="CV153" s="18">
        <v>0</v>
      </c>
      <c r="CW153" s="18">
        <v>0</v>
      </c>
      <c r="CX153" s="18">
        <f>Design!$I$22</f>
        <v>10</v>
      </c>
      <c r="CY153" s="18">
        <f t="shared" si="198"/>
        <v>2.073145232309932</v>
      </c>
      <c r="CZ153" s="18">
        <f t="shared" si="199"/>
        <v>157</v>
      </c>
      <c r="DA153" s="18">
        <f t="shared" si="200"/>
        <v>2.073145232309932</v>
      </c>
      <c r="DB153" s="18">
        <f t="shared" si="201"/>
        <v>167</v>
      </c>
      <c r="DC153" s="18">
        <v>0</v>
      </c>
      <c r="DD153" s="18" t="str">
        <f t="shared" si="230"/>
        <v>N/A</v>
      </c>
      <c r="DE153" s="18">
        <f t="shared" si="202"/>
        <v>-0.2073145232309932</v>
      </c>
      <c r="DF153" s="18">
        <f t="shared" si="203"/>
        <v>34.621525379575864</v>
      </c>
      <c r="DG153" s="18">
        <f>(Design!$N$71-DF153)/DE153</f>
        <v>153.25277208956322</v>
      </c>
      <c r="DH153" s="18">
        <v>0</v>
      </c>
      <c r="DI153" s="18">
        <v>0</v>
      </c>
      <c r="DJ153" s="18">
        <f t="shared" si="204"/>
        <v>153.25277208956322</v>
      </c>
      <c r="DK153" s="18">
        <f t="shared" si="231"/>
        <v>157</v>
      </c>
      <c r="DL153" s="18">
        <f>Design!$N$71</f>
        <v>2.85</v>
      </c>
      <c r="DM153" s="18">
        <f t="shared" si="205"/>
        <v>167</v>
      </c>
      <c r="DN153" s="18">
        <v>0</v>
      </c>
      <c r="DO153" s="18">
        <f t="shared" si="206"/>
        <v>14278.5</v>
      </c>
      <c r="DP153" s="19" t="str">
        <f t="shared" si="232"/>
        <v>N/A</v>
      </c>
      <c r="DQ153" s="68">
        <f t="shared" si="207"/>
        <v>157</v>
      </c>
      <c r="DR153" s="18">
        <f>'Ohio Intensities'!W153</f>
        <v>1.3533271028875591</v>
      </c>
      <c r="DS153" s="18">
        <f>Design!$I$24*DR153*Design!$I$23</f>
        <v>2.3277226169666032</v>
      </c>
      <c r="DT153" s="18">
        <v>0</v>
      </c>
      <c r="DU153" s="18">
        <v>0</v>
      </c>
      <c r="DV153" s="18">
        <f>Design!$I$22</f>
        <v>10</v>
      </c>
      <c r="DW153" s="18">
        <f t="shared" si="208"/>
        <v>2.3277226169666032</v>
      </c>
      <c r="DX153" s="18">
        <f t="shared" si="209"/>
        <v>157</v>
      </c>
      <c r="DY153" s="18">
        <f t="shared" si="210"/>
        <v>2.3277226169666032</v>
      </c>
      <c r="DZ153" s="18">
        <f t="shared" si="211"/>
        <v>167</v>
      </c>
      <c r="EA153" s="18">
        <v>0</v>
      </c>
      <c r="EB153" s="18" t="str">
        <f t="shared" si="233"/>
        <v>N/A</v>
      </c>
      <c r="EC153" s="18">
        <f t="shared" si="212"/>
        <v>-0.23277226169666032</v>
      </c>
      <c r="ED153" s="18">
        <f t="shared" si="213"/>
        <v>38.872967703342276</v>
      </c>
      <c r="EE153" s="18">
        <f>(Design!$N$72-ED153)/EC153</f>
        <v>154.7562731090614</v>
      </c>
      <c r="EF153" s="18">
        <v>0</v>
      </c>
      <c r="EG153" s="18">
        <v>0</v>
      </c>
      <c r="EH153" s="18">
        <f t="shared" si="214"/>
        <v>154.7562731090614</v>
      </c>
      <c r="EI153" s="18">
        <f t="shared" si="234"/>
        <v>157</v>
      </c>
      <c r="EJ153" s="18">
        <f>Design!$N$72</f>
        <v>2.85</v>
      </c>
      <c r="EK153" s="18">
        <f t="shared" si="215"/>
        <v>167</v>
      </c>
      <c r="EL153" s="18">
        <v>0</v>
      </c>
      <c r="EM153" s="18">
        <f t="shared" si="216"/>
        <v>14278.5</v>
      </c>
      <c r="EN153" s="19" t="str">
        <f t="shared" si="235"/>
        <v>N/A</v>
      </c>
      <c r="EO153" s="19">
        <f t="shared" si="217"/>
        <v>157</v>
      </c>
    </row>
    <row r="154" spans="1:145" x14ac:dyDescent="0.25">
      <c r="A154" s="68">
        <f t="shared" si="157"/>
        <v>158</v>
      </c>
      <c r="B154" s="18">
        <f>'Ohio Intensities'!C154</f>
        <v>0.59130309379727874</v>
      </c>
      <c r="C154" s="18">
        <f>Design!$I$24*B154*Design!$I$23</f>
        <v>1.0170413213313201</v>
      </c>
      <c r="D154" s="18">
        <v>0</v>
      </c>
      <c r="E154" s="18">
        <v>0</v>
      </c>
      <c r="F154" s="18">
        <f>Design!$I$22</f>
        <v>10</v>
      </c>
      <c r="G154" s="18">
        <f t="shared" si="158"/>
        <v>1.0170413213313201</v>
      </c>
      <c r="H154" s="18">
        <f t="shared" si="159"/>
        <v>158</v>
      </c>
      <c r="I154" s="18">
        <f t="shared" si="160"/>
        <v>1.0170413213313201</v>
      </c>
      <c r="J154" s="18">
        <f t="shared" si="161"/>
        <v>168</v>
      </c>
      <c r="K154" s="18">
        <v>0</v>
      </c>
      <c r="L154" s="18" t="str">
        <f t="shared" si="218"/>
        <v>N/A</v>
      </c>
      <c r="M154" s="18">
        <f t="shared" si="162"/>
        <v>-0.10170413213313201</v>
      </c>
      <c r="N154" s="18">
        <f t="shared" si="163"/>
        <v>17.086294198366176</v>
      </c>
      <c r="O154" s="18">
        <f>(Design!$N$67-N154)/M154</f>
        <v>147.84349350411321</v>
      </c>
      <c r="P154" s="18">
        <v>0</v>
      </c>
      <c r="Q154" s="18">
        <v>0</v>
      </c>
      <c r="R154" s="18">
        <f t="shared" si="164"/>
        <v>147.84349350411321</v>
      </c>
      <c r="S154" s="18">
        <f t="shared" si="219"/>
        <v>158</v>
      </c>
      <c r="T154" s="18">
        <f>Design!$N$67</f>
        <v>2.0499999999999998</v>
      </c>
      <c r="U154" s="18">
        <f t="shared" si="165"/>
        <v>168</v>
      </c>
      <c r="V154" s="18">
        <v>0</v>
      </c>
      <c r="W154" s="18">
        <f t="shared" si="166"/>
        <v>10332</v>
      </c>
      <c r="X154" s="19" t="str">
        <f t="shared" si="220"/>
        <v>N/A</v>
      </c>
      <c r="Y154" s="68">
        <f t="shared" si="167"/>
        <v>158</v>
      </c>
      <c r="Z154" s="18">
        <f>'Ohio Intensities'!G154</f>
        <v>0.74584997758433702</v>
      </c>
      <c r="AA154" s="18">
        <f>Design!$I$24*Z154*Design!$I$23</f>
        <v>1.2828619614450605</v>
      </c>
      <c r="AB154" s="18">
        <v>0</v>
      </c>
      <c r="AC154" s="18">
        <v>0</v>
      </c>
      <c r="AD154" s="18">
        <f>Design!$I$22</f>
        <v>10</v>
      </c>
      <c r="AE154" s="18">
        <f t="shared" si="168"/>
        <v>1.2828619614450605</v>
      </c>
      <c r="AF154" s="18">
        <f t="shared" si="169"/>
        <v>158</v>
      </c>
      <c r="AG154" s="18">
        <f t="shared" si="170"/>
        <v>1.2828619614450605</v>
      </c>
      <c r="AH154" s="18">
        <f t="shared" si="171"/>
        <v>168</v>
      </c>
      <c r="AI154" s="18">
        <v>0</v>
      </c>
      <c r="AJ154" s="18" t="str">
        <f t="shared" si="221"/>
        <v>N/A</v>
      </c>
      <c r="AK154" s="18">
        <f t="shared" si="172"/>
        <v>-0.12828619614450604</v>
      </c>
      <c r="AL154" s="18">
        <f t="shared" si="173"/>
        <v>21.552080952277016</v>
      </c>
      <c r="AM154" s="18">
        <f>(Design!$N$68-AL154)/AK154</f>
        <v>148.51232264160433</v>
      </c>
      <c r="AN154" s="18">
        <v>0</v>
      </c>
      <c r="AO154" s="18">
        <v>0</v>
      </c>
      <c r="AP154" s="18">
        <f t="shared" si="174"/>
        <v>148.51232264160433</v>
      </c>
      <c r="AQ154" s="18">
        <f t="shared" si="222"/>
        <v>158</v>
      </c>
      <c r="AR154" s="18">
        <f>Design!$N$68</f>
        <v>2.5</v>
      </c>
      <c r="AS154" s="18">
        <f t="shared" si="175"/>
        <v>168</v>
      </c>
      <c r="AT154" s="18">
        <v>0</v>
      </c>
      <c r="AU154" s="18">
        <f t="shared" si="176"/>
        <v>12600</v>
      </c>
      <c r="AV154" s="19" t="str">
        <f t="shared" si="223"/>
        <v>N/A</v>
      </c>
      <c r="AW154" s="68">
        <f t="shared" si="177"/>
        <v>158</v>
      </c>
      <c r="AX154" s="18">
        <f>'Ohio Intensities'!K154</f>
        <v>0.86934948056887962</v>
      </c>
      <c r="AY154" s="18">
        <f>Design!$I$24*AX154*Design!$I$23</f>
        <v>1.4952811065784739</v>
      </c>
      <c r="AZ154" s="18">
        <v>0</v>
      </c>
      <c r="BA154" s="18">
        <v>0</v>
      </c>
      <c r="BB154" s="18">
        <f>Design!$I$22</f>
        <v>10</v>
      </c>
      <c r="BC154" s="18">
        <f t="shared" si="178"/>
        <v>1.4952811065784739</v>
      </c>
      <c r="BD154" s="18">
        <f t="shared" si="179"/>
        <v>158</v>
      </c>
      <c r="BE154" s="18">
        <f t="shared" si="180"/>
        <v>1.4952811065784739</v>
      </c>
      <c r="BF154" s="18">
        <f t="shared" si="181"/>
        <v>168</v>
      </c>
      <c r="BG154" s="18">
        <v>0</v>
      </c>
      <c r="BH154" s="18" t="str">
        <f t="shared" si="224"/>
        <v>N/A</v>
      </c>
      <c r="BI154" s="18">
        <f t="shared" si="182"/>
        <v>-0.14952811065784738</v>
      </c>
      <c r="BJ154" s="18">
        <f t="shared" si="183"/>
        <v>25.120722590518362</v>
      </c>
      <c r="BK154" s="18">
        <f>(Design!$N$69-BJ154)/BI154</f>
        <v>148.94003871605511</v>
      </c>
      <c r="BL154" s="18">
        <v>0</v>
      </c>
      <c r="BM154" s="18">
        <v>0</v>
      </c>
      <c r="BN154" s="18">
        <f t="shared" si="184"/>
        <v>148.94003871605511</v>
      </c>
      <c r="BO154" s="18">
        <f t="shared" si="225"/>
        <v>158</v>
      </c>
      <c r="BP154" s="18">
        <f>Design!$N$69</f>
        <v>2.85</v>
      </c>
      <c r="BQ154" s="18">
        <f t="shared" si="185"/>
        <v>168</v>
      </c>
      <c r="BR154" s="18">
        <v>0</v>
      </c>
      <c r="BS154" s="18">
        <f t="shared" si="186"/>
        <v>14364</v>
      </c>
      <c r="BT154" s="19" t="str">
        <f t="shared" si="226"/>
        <v>N/A</v>
      </c>
      <c r="BU154" s="68">
        <f t="shared" si="187"/>
        <v>158</v>
      </c>
      <c r="BV154" s="18">
        <f>'Ohio Intensities'!O154</f>
        <v>1.0518167903096771</v>
      </c>
      <c r="BW154" s="18">
        <f>Design!$I$24*BV154*Design!$I$23</f>
        <v>1.8091248793326458</v>
      </c>
      <c r="BX154" s="18">
        <v>0</v>
      </c>
      <c r="BY154" s="18">
        <v>0</v>
      </c>
      <c r="BZ154" s="18">
        <f>Design!$I$22</f>
        <v>10</v>
      </c>
      <c r="CA154" s="18">
        <f t="shared" si="188"/>
        <v>1.8091248793326458</v>
      </c>
      <c r="CB154" s="18">
        <f t="shared" si="189"/>
        <v>158</v>
      </c>
      <c r="CC154" s="18">
        <f t="shared" si="190"/>
        <v>1.8091248793326458</v>
      </c>
      <c r="CD154" s="18">
        <f t="shared" si="191"/>
        <v>168</v>
      </c>
      <c r="CE154" s="18">
        <v>0</v>
      </c>
      <c r="CF154" s="18" t="str">
        <f t="shared" si="227"/>
        <v>N/A</v>
      </c>
      <c r="CG154" s="18">
        <f t="shared" si="192"/>
        <v>-0.18091248793326459</v>
      </c>
      <c r="CH154" s="18">
        <f t="shared" si="193"/>
        <v>30.393297972788453</v>
      </c>
      <c r="CI154" s="18">
        <f>(Design!$N$70-CH154)/CG154</f>
        <v>152.24652696694264</v>
      </c>
      <c r="CJ154" s="18">
        <v>0</v>
      </c>
      <c r="CK154" s="18">
        <v>0</v>
      </c>
      <c r="CL154" s="18">
        <f t="shared" si="194"/>
        <v>152.24652696694264</v>
      </c>
      <c r="CM154" s="18">
        <f t="shared" si="228"/>
        <v>158</v>
      </c>
      <c r="CN154" s="18">
        <f>Design!$N$70</f>
        <v>2.85</v>
      </c>
      <c r="CO154" s="18">
        <f t="shared" si="195"/>
        <v>168</v>
      </c>
      <c r="CP154" s="18">
        <v>0</v>
      </c>
      <c r="CQ154" s="18">
        <f t="shared" si="196"/>
        <v>14364</v>
      </c>
      <c r="CR154" s="19" t="str">
        <f t="shared" si="229"/>
        <v>N/A</v>
      </c>
      <c r="CS154" s="68">
        <f t="shared" si="197"/>
        <v>158</v>
      </c>
      <c r="CT154" s="18">
        <f>'Ohio Intensities'!S154</f>
        <v>1.1997100453946579</v>
      </c>
      <c r="CU154" s="18">
        <f>Design!$I$24*CT154*Design!$I$23</f>
        <v>2.0635012780788129</v>
      </c>
      <c r="CV154" s="18">
        <v>0</v>
      </c>
      <c r="CW154" s="18">
        <v>0</v>
      </c>
      <c r="CX154" s="18">
        <f>Design!$I$22</f>
        <v>10</v>
      </c>
      <c r="CY154" s="18">
        <f t="shared" si="198"/>
        <v>2.0635012780788129</v>
      </c>
      <c r="CZ154" s="18">
        <f t="shared" si="199"/>
        <v>158</v>
      </c>
      <c r="DA154" s="18">
        <f t="shared" si="200"/>
        <v>2.0635012780788129</v>
      </c>
      <c r="DB154" s="18">
        <f t="shared" si="201"/>
        <v>168</v>
      </c>
      <c r="DC154" s="18">
        <v>0</v>
      </c>
      <c r="DD154" s="18" t="str">
        <f t="shared" si="230"/>
        <v>N/A</v>
      </c>
      <c r="DE154" s="18">
        <f t="shared" si="202"/>
        <v>-0.20635012780788128</v>
      </c>
      <c r="DF154" s="18">
        <f t="shared" si="203"/>
        <v>34.666821471724056</v>
      </c>
      <c r="DG154" s="18">
        <f>(Design!$N$71-DF154)/DE154</f>
        <v>154.18852321403239</v>
      </c>
      <c r="DH154" s="18">
        <v>0</v>
      </c>
      <c r="DI154" s="18">
        <v>0</v>
      </c>
      <c r="DJ154" s="18">
        <f t="shared" si="204"/>
        <v>154.18852321403239</v>
      </c>
      <c r="DK154" s="18">
        <f t="shared" si="231"/>
        <v>158</v>
      </c>
      <c r="DL154" s="18">
        <f>Design!$N$71</f>
        <v>2.85</v>
      </c>
      <c r="DM154" s="18">
        <f t="shared" si="205"/>
        <v>168</v>
      </c>
      <c r="DN154" s="18">
        <v>0</v>
      </c>
      <c r="DO154" s="18">
        <f t="shared" si="206"/>
        <v>14364</v>
      </c>
      <c r="DP154" s="19" t="str">
        <f t="shared" si="232"/>
        <v>N/A</v>
      </c>
      <c r="DQ154" s="68">
        <f t="shared" si="207"/>
        <v>158</v>
      </c>
      <c r="DR154" s="18">
        <f>'Ohio Intensities'!W154</f>
        <v>1.3469539587727004</v>
      </c>
      <c r="DS154" s="18">
        <f>Design!$I$24*DR154*Design!$I$23</f>
        <v>2.3167608090890464</v>
      </c>
      <c r="DT154" s="18">
        <v>0</v>
      </c>
      <c r="DU154" s="18">
        <v>0</v>
      </c>
      <c r="DV154" s="18">
        <f>Design!$I$22</f>
        <v>10</v>
      </c>
      <c r="DW154" s="18">
        <f t="shared" si="208"/>
        <v>2.3167608090890464</v>
      </c>
      <c r="DX154" s="18">
        <f t="shared" si="209"/>
        <v>158</v>
      </c>
      <c r="DY154" s="18">
        <f t="shared" si="210"/>
        <v>2.3167608090890464</v>
      </c>
      <c r="DZ154" s="18">
        <f t="shared" si="211"/>
        <v>168</v>
      </c>
      <c r="EA154" s="18">
        <v>0</v>
      </c>
      <c r="EB154" s="18" t="str">
        <f t="shared" si="233"/>
        <v>N/A</v>
      </c>
      <c r="EC154" s="18">
        <f t="shared" si="212"/>
        <v>-0.23167608090890462</v>
      </c>
      <c r="ED154" s="18">
        <f t="shared" si="213"/>
        <v>38.921581592695979</v>
      </c>
      <c r="EE154" s="18">
        <f>(Design!$N$72-ED154)/EC154</f>
        <v>155.69834162931727</v>
      </c>
      <c r="EF154" s="18">
        <v>0</v>
      </c>
      <c r="EG154" s="18">
        <v>0</v>
      </c>
      <c r="EH154" s="18">
        <f t="shared" si="214"/>
        <v>155.69834162931727</v>
      </c>
      <c r="EI154" s="18">
        <f t="shared" si="234"/>
        <v>158</v>
      </c>
      <c r="EJ154" s="18">
        <f>Design!$N$72</f>
        <v>2.85</v>
      </c>
      <c r="EK154" s="18">
        <f t="shared" si="215"/>
        <v>168</v>
      </c>
      <c r="EL154" s="18">
        <v>0</v>
      </c>
      <c r="EM154" s="18">
        <f t="shared" si="216"/>
        <v>14364</v>
      </c>
      <c r="EN154" s="19" t="str">
        <f t="shared" si="235"/>
        <v>N/A</v>
      </c>
      <c r="EO154" s="19">
        <f t="shared" si="217"/>
        <v>158</v>
      </c>
    </row>
    <row r="155" spans="1:145" x14ac:dyDescent="0.25">
      <c r="A155" s="68">
        <f t="shared" si="157"/>
        <v>159</v>
      </c>
      <c r="B155" s="18">
        <f>'Ohio Intensities'!C155</f>
        <v>0.58827843313902128</v>
      </c>
      <c r="C155" s="18">
        <f>Design!$I$24*B155*Design!$I$23</f>
        <v>1.0118389049991172</v>
      </c>
      <c r="D155" s="18">
        <v>0</v>
      </c>
      <c r="E155" s="18">
        <v>0</v>
      </c>
      <c r="F155" s="18">
        <f>Design!$I$22</f>
        <v>10</v>
      </c>
      <c r="G155" s="18">
        <f t="shared" si="158"/>
        <v>1.0118389049991172</v>
      </c>
      <c r="H155" s="18">
        <f t="shared" si="159"/>
        <v>159</v>
      </c>
      <c r="I155" s="18">
        <f t="shared" si="160"/>
        <v>1.0118389049991172</v>
      </c>
      <c r="J155" s="18">
        <f t="shared" si="161"/>
        <v>169</v>
      </c>
      <c r="K155" s="18">
        <v>0</v>
      </c>
      <c r="L155" s="18" t="str">
        <f t="shared" si="218"/>
        <v>N/A</v>
      </c>
      <c r="M155" s="18">
        <f t="shared" si="162"/>
        <v>-0.10118389049991172</v>
      </c>
      <c r="N155" s="18">
        <f t="shared" si="163"/>
        <v>17.100077494485081</v>
      </c>
      <c r="O155" s="18">
        <f>(Design!$N$67-N155)/M155</f>
        <v>148.73985789761869</v>
      </c>
      <c r="P155" s="18">
        <v>0</v>
      </c>
      <c r="Q155" s="18">
        <v>0</v>
      </c>
      <c r="R155" s="18">
        <f t="shared" si="164"/>
        <v>148.73985789761869</v>
      </c>
      <c r="S155" s="18">
        <f t="shared" si="219"/>
        <v>159</v>
      </c>
      <c r="T155" s="18">
        <f>Design!$N$67</f>
        <v>2.0499999999999998</v>
      </c>
      <c r="U155" s="18">
        <f t="shared" si="165"/>
        <v>169</v>
      </c>
      <c r="V155" s="18">
        <v>0</v>
      </c>
      <c r="W155" s="18">
        <f t="shared" si="166"/>
        <v>10393.5</v>
      </c>
      <c r="X155" s="19" t="str">
        <f t="shared" si="220"/>
        <v>N/A</v>
      </c>
      <c r="Y155" s="68">
        <f t="shared" si="167"/>
        <v>159</v>
      </c>
      <c r="Z155" s="18">
        <f>'Ohio Intensities'!G155</f>
        <v>0.74207293957934239</v>
      </c>
      <c r="AA155" s="18">
        <f>Design!$I$24*Z155*Design!$I$23</f>
        <v>1.2763654560764697</v>
      </c>
      <c r="AB155" s="18">
        <v>0</v>
      </c>
      <c r="AC155" s="18">
        <v>0</v>
      </c>
      <c r="AD155" s="18">
        <f>Design!$I$22</f>
        <v>10</v>
      </c>
      <c r="AE155" s="18">
        <f t="shared" si="168"/>
        <v>1.2763654560764697</v>
      </c>
      <c r="AF155" s="18">
        <f t="shared" si="169"/>
        <v>159</v>
      </c>
      <c r="AG155" s="18">
        <f t="shared" si="170"/>
        <v>1.2763654560764697</v>
      </c>
      <c r="AH155" s="18">
        <f t="shared" si="171"/>
        <v>169</v>
      </c>
      <c r="AI155" s="18">
        <v>0</v>
      </c>
      <c r="AJ155" s="18" t="str">
        <f t="shared" si="221"/>
        <v>N/A</v>
      </c>
      <c r="AK155" s="18">
        <f t="shared" si="172"/>
        <v>-0.12763654560764698</v>
      </c>
      <c r="AL155" s="18">
        <f t="shared" si="173"/>
        <v>21.570576207692337</v>
      </c>
      <c r="AM155" s="18">
        <f>(Design!$N$68-AL155)/AK155</f>
        <v>149.41313333811956</v>
      </c>
      <c r="AN155" s="18">
        <v>0</v>
      </c>
      <c r="AO155" s="18">
        <v>0</v>
      </c>
      <c r="AP155" s="18">
        <f t="shared" si="174"/>
        <v>149.41313333811956</v>
      </c>
      <c r="AQ155" s="18">
        <f t="shared" si="222"/>
        <v>159</v>
      </c>
      <c r="AR155" s="18">
        <f>Design!$N$68</f>
        <v>2.5</v>
      </c>
      <c r="AS155" s="18">
        <f t="shared" si="175"/>
        <v>169</v>
      </c>
      <c r="AT155" s="18">
        <v>0</v>
      </c>
      <c r="AU155" s="18">
        <f t="shared" si="176"/>
        <v>12675</v>
      </c>
      <c r="AV155" s="19" t="str">
        <f t="shared" si="223"/>
        <v>N/A</v>
      </c>
      <c r="AW155" s="68">
        <f t="shared" si="177"/>
        <v>159</v>
      </c>
      <c r="AX155" s="18">
        <f>'Ohio Intensities'!K155</f>
        <v>0.86496030040450878</v>
      </c>
      <c r="AY155" s="18">
        <f>Design!$I$24*AX155*Design!$I$23</f>
        <v>1.487731716695756</v>
      </c>
      <c r="AZ155" s="18">
        <v>0</v>
      </c>
      <c r="BA155" s="18">
        <v>0</v>
      </c>
      <c r="BB155" s="18">
        <f>Design!$I$22</f>
        <v>10</v>
      </c>
      <c r="BC155" s="18">
        <f t="shared" si="178"/>
        <v>1.487731716695756</v>
      </c>
      <c r="BD155" s="18">
        <f t="shared" si="179"/>
        <v>159</v>
      </c>
      <c r="BE155" s="18">
        <f t="shared" si="180"/>
        <v>1.487731716695756</v>
      </c>
      <c r="BF155" s="18">
        <f t="shared" si="181"/>
        <v>169</v>
      </c>
      <c r="BG155" s="18">
        <v>0</v>
      </c>
      <c r="BH155" s="18" t="str">
        <f t="shared" si="224"/>
        <v>N/A</v>
      </c>
      <c r="BI155" s="18">
        <f t="shared" si="182"/>
        <v>-0.1487731716695756</v>
      </c>
      <c r="BJ155" s="18">
        <f t="shared" si="183"/>
        <v>25.142666012158276</v>
      </c>
      <c r="BK155" s="18">
        <f>(Design!$N$69-BJ155)/BI155</f>
        <v>149.84332028405069</v>
      </c>
      <c r="BL155" s="18">
        <v>0</v>
      </c>
      <c r="BM155" s="18">
        <v>0</v>
      </c>
      <c r="BN155" s="18">
        <f t="shared" si="184"/>
        <v>149.84332028405069</v>
      </c>
      <c r="BO155" s="18">
        <f t="shared" si="225"/>
        <v>159</v>
      </c>
      <c r="BP155" s="18">
        <f>Design!$N$69</f>
        <v>2.85</v>
      </c>
      <c r="BQ155" s="18">
        <f t="shared" si="185"/>
        <v>169</v>
      </c>
      <c r="BR155" s="18">
        <v>0</v>
      </c>
      <c r="BS155" s="18">
        <f t="shared" si="186"/>
        <v>14449.500000000002</v>
      </c>
      <c r="BT155" s="19" t="str">
        <f t="shared" si="226"/>
        <v>N/A</v>
      </c>
      <c r="BU155" s="68">
        <f t="shared" si="187"/>
        <v>159</v>
      </c>
      <c r="BV155" s="18">
        <f>'Ohio Intensities'!O155</f>
        <v>1.0466905201526526</v>
      </c>
      <c r="BW155" s="18">
        <f>Design!$I$24*BV155*Design!$I$23</f>
        <v>1.8003076946625636</v>
      </c>
      <c r="BX155" s="18">
        <v>0</v>
      </c>
      <c r="BY155" s="18">
        <v>0</v>
      </c>
      <c r="BZ155" s="18">
        <f>Design!$I$22</f>
        <v>10</v>
      </c>
      <c r="CA155" s="18">
        <f t="shared" si="188"/>
        <v>1.8003076946625636</v>
      </c>
      <c r="CB155" s="18">
        <f t="shared" si="189"/>
        <v>159</v>
      </c>
      <c r="CC155" s="18">
        <f t="shared" si="190"/>
        <v>1.8003076946625636</v>
      </c>
      <c r="CD155" s="18">
        <f t="shared" si="191"/>
        <v>169</v>
      </c>
      <c r="CE155" s="18">
        <v>0</v>
      </c>
      <c r="CF155" s="18" t="str">
        <f t="shared" si="227"/>
        <v>N/A</v>
      </c>
      <c r="CG155" s="18">
        <f t="shared" si="192"/>
        <v>-0.18003076946625635</v>
      </c>
      <c r="CH155" s="18">
        <f t="shared" si="193"/>
        <v>30.425200039797325</v>
      </c>
      <c r="CI155" s="18">
        <f>(Design!$N$70-CH155)/CG155</f>
        <v>153.16937277750077</v>
      </c>
      <c r="CJ155" s="18">
        <v>0</v>
      </c>
      <c r="CK155" s="18">
        <v>0</v>
      </c>
      <c r="CL155" s="18">
        <f t="shared" si="194"/>
        <v>153.16937277750077</v>
      </c>
      <c r="CM155" s="18">
        <f t="shared" si="228"/>
        <v>159</v>
      </c>
      <c r="CN155" s="18">
        <f>Design!$N$70</f>
        <v>2.85</v>
      </c>
      <c r="CO155" s="18">
        <f t="shared" si="195"/>
        <v>169</v>
      </c>
      <c r="CP155" s="18">
        <v>0</v>
      </c>
      <c r="CQ155" s="18">
        <f t="shared" si="196"/>
        <v>14449.500000000002</v>
      </c>
      <c r="CR155" s="19" t="str">
        <f t="shared" si="229"/>
        <v>N/A</v>
      </c>
      <c r="CS155" s="68">
        <f t="shared" si="197"/>
        <v>159</v>
      </c>
      <c r="CT155" s="18">
        <f>'Ohio Intensities'!S155</f>
        <v>1.1941622223044468</v>
      </c>
      <c r="CU155" s="18">
        <f>Design!$I$24*CT155*Design!$I$23</f>
        <v>2.0539590223636499</v>
      </c>
      <c r="CV155" s="18">
        <v>0</v>
      </c>
      <c r="CW155" s="18">
        <v>0</v>
      </c>
      <c r="CX155" s="18">
        <f>Design!$I$22</f>
        <v>10</v>
      </c>
      <c r="CY155" s="18">
        <f t="shared" si="198"/>
        <v>2.0539590223636499</v>
      </c>
      <c r="CZ155" s="18">
        <f t="shared" si="199"/>
        <v>159</v>
      </c>
      <c r="DA155" s="18">
        <f t="shared" si="200"/>
        <v>2.0539590223636499</v>
      </c>
      <c r="DB155" s="18">
        <f t="shared" si="201"/>
        <v>169</v>
      </c>
      <c r="DC155" s="18">
        <v>0</v>
      </c>
      <c r="DD155" s="18" t="str">
        <f t="shared" si="230"/>
        <v>N/A</v>
      </c>
      <c r="DE155" s="18">
        <f t="shared" si="202"/>
        <v>-0.205395902236365</v>
      </c>
      <c r="DF155" s="18">
        <f t="shared" si="203"/>
        <v>34.711907477945687</v>
      </c>
      <c r="DG155" s="18">
        <f>(Design!$N$71-DF155)/DE155</f>
        <v>155.12435803748272</v>
      </c>
      <c r="DH155" s="18">
        <v>0</v>
      </c>
      <c r="DI155" s="18">
        <v>0</v>
      </c>
      <c r="DJ155" s="18">
        <f t="shared" si="204"/>
        <v>155.12435803748272</v>
      </c>
      <c r="DK155" s="18">
        <f t="shared" si="231"/>
        <v>159</v>
      </c>
      <c r="DL155" s="18">
        <f>Design!$N$71</f>
        <v>2.85</v>
      </c>
      <c r="DM155" s="18">
        <f t="shared" si="205"/>
        <v>169</v>
      </c>
      <c r="DN155" s="18">
        <v>0</v>
      </c>
      <c r="DO155" s="18">
        <f t="shared" si="206"/>
        <v>14449.500000000002</v>
      </c>
      <c r="DP155" s="19" t="str">
        <f t="shared" si="232"/>
        <v>N/A</v>
      </c>
      <c r="DQ155" s="68">
        <f t="shared" si="207"/>
        <v>159</v>
      </c>
      <c r="DR155" s="18">
        <f>'Ohio Intensities'!W155</f>
        <v>1.3406476733009232</v>
      </c>
      <c r="DS155" s="18">
        <f>Design!$I$24*DR155*Design!$I$23</f>
        <v>2.3059139980775893</v>
      </c>
      <c r="DT155" s="18">
        <v>0</v>
      </c>
      <c r="DU155" s="18">
        <v>0</v>
      </c>
      <c r="DV155" s="18">
        <f>Design!$I$22</f>
        <v>10</v>
      </c>
      <c r="DW155" s="18">
        <f t="shared" si="208"/>
        <v>2.3059139980775893</v>
      </c>
      <c r="DX155" s="18">
        <f t="shared" si="209"/>
        <v>159</v>
      </c>
      <c r="DY155" s="18">
        <f t="shared" si="210"/>
        <v>2.3059139980775893</v>
      </c>
      <c r="DZ155" s="18">
        <f t="shared" si="211"/>
        <v>169</v>
      </c>
      <c r="EA155" s="18">
        <v>0</v>
      </c>
      <c r="EB155" s="18" t="str">
        <f t="shared" si="233"/>
        <v>N/A</v>
      </c>
      <c r="EC155" s="18">
        <f t="shared" si="212"/>
        <v>-0.23059139980775895</v>
      </c>
      <c r="ED155" s="18">
        <f t="shared" si="213"/>
        <v>38.969946567511265</v>
      </c>
      <c r="EE155" s="18">
        <f>(Design!$N$72-ED155)/EC155</f>
        <v>156.64047574030945</v>
      </c>
      <c r="EF155" s="18">
        <v>0</v>
      </c>
      <c r="EG155" s="18">
        <v>0</v>
      </c>
      <c r="EH155" s="18">
        <f t="shared" si="214"/>
        <v>156.64047574030945</v>
      </c>
      <c r="EI155" s="18">
        <f t="shared" si="234"/>
        <v>159</v>
      </c>
      <c r="EJ155" s="18">
        <f>Design!$N$72</f>
        <v>2.85</v>
      </c>
      <c r="EK155" s="18">
        <f t="shared" si="215"/>
        <v>169</v>
      </c>
      <c r="EL155" s="18">
        <v>0</v>
      </c>
      <c r="EM155" s="18">
        <f t="shared" si="216"/>
        <v>14449.500000000002</v>
      </c>
      <c r="EN155" s="19" t="str">
        <f t="shared" si="235"/>
        <v>N/A</v>
      </c>
      <c r="EO155" s="19">
        <f t="shared" si="217"/>
        <v>159</v>
      </c>
    </row>
    <row r="156" spans="1:145" x14ac:dyDescent="0.25">
      <c r="A156" s="68">
        <f t="shared" si="157"/>
        <v>160</v>
      </c>
      <c r="B156" s="18">
        <f>'Ohio Intensities'!C156</f>
        <v>0.5852870576726299</v>
      </c>
      <c r="C156" s="18">
        <f>Design!$I$24*B156*Design!$I$23</f>
        <v>1.006693739196924</v>
      </c>
      <c r="D156" s="18">
        <v>0</v>
      </c>
      <c r="E156" s="18">
        <v>0</v>
      </c>
      <c r="F156" s="18">
        <f>Design!$I$22</f>
        <v>10</v>
      </c>
      <c r="G156" s="18">
        <f t="shared" si="158"/>
        <v>1.006693739196924</v>
      </c>
      <c r="H156" s="18">
        <f t="shared" si="159"/>
        <v>160</v>
      </c>
      <c r="I156" s="18">
        <f t="shared" si="160"/>
        <v>1.006693739196924</v>
      </c>
      <c r="J156" s="18">
        <f t="shared" si="161"/>
        <v>170</v>
      </c>
      <c r="K156" s="18">
        <v>0</v>
      </c>
      <c r="L156" s="18" t="str">
        <f t="shared" si="218"/>
        <v>N/A</v>
      </c>
      <c r="M156" s="18">
        <f t="shared" si="162"/>
        <v>-0.1006693739196924</v>
      </c>
      <c r="N156" s="18">
        <f t="shared" si="163"/>
        <v>17.113793566347706</v>
      </c>
      <c r="O156" s="18">
        <f>(Design!$N$67-N156)/M156</f>
        <v>149.63630923506724</v>
      </c>
      <c r="P156" s="18">
        <v>0</v>
      </c>
      <c r="Q156" s="18">
        <v>0</v>
      </c>
      <c r="R156" s="18">
        <f t="shared" si="164"/>
        <v>149.63630923506724</v>
      </c>
      <c r="S156" s="18">
        <f t="shared" si="219"/>
        <v>160</v>
      </c>
      <c r="T156" s="18">
        <f>Design!$N$67</f>
        <v>2.0499999999999998</v>
      </c>
      <c r="U156" s="18">
        <f t="shared" si="165"/>
        <v>170</v>
      </c>
      <c r="V156" s="18">
        <v>0</v>
      </c>
      <c r="W156" s="18">
        <f t="shared" si="166"/>
        <v>10455</v>
      </c>
      <c r="X156" s="19" t="str">
        <f t="shared" si="220"/>
        <v>N/A</v>
      </c>
      <c r="Y156" s="68">
        <f t="shared" si="167"/>
        <v>160</v>
      </c>
      <c r="Z156" s="18">
        <f>'Ohio Intensities'!G156</f>
        <v>0.73833707851506258</v>
      </c>
      <c r="AA156" s="18">
        <f>Design!$I$24*Z156*Design!$I$23</f>
        <v>1.2699397750459085</v>
      </c>
      <c r="AB156" s="18">
        <v>0</v>
      </c>
      <c r="AC156" s="18">
        <v>0</v>
      </c>
      <c r="AD156" s="18">
        <f>Design!$I$22</f>
        <v>10</v>
      </c>
      <c r="AE156" s="18">
        <f t="shared" si="168"/>
        <v>1.2699397750459085</v>
      </c>
      <c r="AF156" s="18">
        <f t="shared" si="169"/>
        <v>160</v>
      </c>
      <c r="AG156" s="18">
        <f t="shared" si="170"/>
        <v>1.2699397750459085</v>
      </c>
      <c r="AH156" s="18">
        <f t="shared" si="171"/>
        <v>170</v>
      </c>
      <c r="AI156" s="18">
        <v>0</v>
      </c>
      <c r="AJ156" s="18" t="str">
        <f t="shared" si="221"/>
        <v>N/A</v>
      </c>
      <c r="AK156" s="18">
        <f t="shared" si="172"/>
        <v>-0.12699397750459085</v>
      </c>
      <c r="AL156" s="18">
        <f t="shared" si="173"/>
        <v>21.588976175780445</v>
      </c>
      <c r="AM156" s="18">
        <f>(Design!$N$68-AL156)/AK156</f>
        <v>150.3140270969966</v>
      </c>
      <c r="AN156" s="18">
        <v>0</v>
      </c>
      <c r="AO156" s="18">
        <v>0</v>
      </c>
      <c r="AP156" s="18">
        <f t="shared" si="174"/>
        <v>150.3140270969966</v>
      </c>
      <c r="AQ156" s="18">
        <f t="shared" si="222"/>
        <v>160</v>
      </c>
      <c r="AR156" s="18">
        <f>Design!$N$68</f>
        <v>2.5</v>
      </c>
      <c r="AS156" s="18">
        <f t="shared" si="175"/>
        <v>170</v>
      </c>
      <c r="AT156" s="18">
        <v>0</v>
      </c>
      <c r="AU156" s="18">
        <f t="shared" si="176"/>
        <v>12750</v>
      </c>
      <c r="AV156" s="19" t="str">
        <f t="shared" si="223"/>
        <v>N/A</v>
      </c>
      <c r="AW156" s="68">
        <f t="shared" si="177"/>
        <v>160</v>
      </c>
      <c r="AX156" s="18">
        <f>'Ohio Intensities'!K156</f>
        <v>0.86061868017963339</v>
      </c>
      <c r="AY156" s="18">
        <f>Design!$I$24*AX156*Design!$I$23</f>
        <v>1.4802641299089703</v>
      </c>
      <c r="AZ156" s="18">
        <v>0</v>
      </c>
      <c r="BA156" s="18">
        <v>0</v>
      </c>
      <c r="BB156" s="18">
        <f>Design!$I$22</f>
        <v>10</v>
      </c>
      <c r="BC156" s="18">
        <f t="shared" si="178"/>
        <v>1.4802641299089703</v>
      </c>
      <c r="BD156" s="18">
        <f t="shared" si="179"/>
        <v>160</v>
      </c>
      <c r="BE156" s="18">
        <f t="shared" si="180"/>
        <v>1.4802641299089703</v>
      </c>
      <c r="BF156" s="18">
        <f t="shared" si="181"/>
        <v>170</v>
      </c>
      <c r="BG156" s="18">
        <v>0</v>
      </c>
      <c r="BH156" s="18" t="str">
        <f t="shared" si="224"/>
        <v>N/A</v>
      </c>
      <c r="BI156" s="18">
        <f t="shared" si="182"/>
        <v>-0.14802641299089703</v>
      </c>
      <c r="BJ156" s="18">
        <f t="shared" si="183"/>
        <v>25.164490208452495</v>
      </c>
      <c r="BK156" s="18">
        <f>(Design!$N$69-BJ156)/BI156</f>
        <v>150.74667930935229</v>
      </c>
      <c r="BL156" s="18">
        <v>0</v>
      </c>
      <c r="BM156" s="18">
        <v>0</v>
      </c>
      <c r="BN156" s="18">
        <f t="shared" si="184"/>
        <v>150.74667930935229</v>
      </c>
      <c r="BO156" s="18">
        <f t="shared" si="225"/>
        <v>160</v>
      </c>
      <c r="BP156" s="18">
        <f>Design!$N$69</f>
        <v>2.85</v>
      </c>
      <c r="BQ156" s="18">
        <f t="shared" si="185"/>
        <v>170</v>
      </c>
      <c r="BR156" s="18">
        <v>0</v>
      </c>
      <c r="BS156" s="18">
        <f t="shared" si="186"/>
        <v>14535.000000000002</v>
      </c>
      <c r="BT156" s="19" t="str">
        <f t="shared" si="226"/>
        <v>N/A</v>
      </c>
      <c r="BU156" s="68">
        <f t="shared" si="187"/>
        <v>160</v>
      </c>
      <c r="BV156" s="18">
        <f>'Ohio Intensities'!O156</f>
        <v>1.0416189071448834</v>
      </c>
      <c r="BW156" s="18">
        <f>Design!$I$24*BV156*Design!$I$23</f>
        <v>1.7915845202892005</v>
      </c>
      <c r="BX156" s="18">
        <v>0</v>
      </c>
      <c r="BY156" s="18">
        <v>0</v>
      </c>
      <c r="BZ156" s="18">
        <f>Design!$I$22</f>
        <v>10</v>
      </c>
      <c r="CA156" s="18">
        <f t="shared" si="188"/>
        <v>1.7915845202892005</v>
      </c>
      <c r="CB156" s="18">
        <f t="shared" si="189"/>
        <v>160</v>
      </c>
      <c r="CC156" s="18">
        <f t="shared" si="190"/>
        <v>1.7915845202892005</v>
      </c>
      <c r="CD156" s="18">
        <f t="shared" si="191"/>
        <v>170</v>
      </c>
      <c r="CE156" s="18">
        <v>0</v>
      </c>
      <c r="CF156" s="18" t="str">
        <f t="shared" si="227"/>
        <v>N/A</v>
      </c>
      <c r="CG156" s="18">
        <f t="shared" si="192"/>
        <v>-0.17915845202892006</v>
      </c>
      <c r="CH156" s="18">
        <f t="shared" si="193"/>
        <v>30.456936844916406</v>
      </c>
      <c r="CI156" s="18">
        <f>(Design!$N$70-CH156)/CG156</f>
        <v>154.09229390115541</v>
      </c>
      <c r="CJ156" s="18">
        <v>0</v>
      </c>
      <c r="CK156" s="18">
        <v>0</v>
      </c>
      <c r="CL156" s="18">
        <f t="shared" si="194"/>
        <v>154.09229390115541</v>
      </c>
      <c r="CM156" s="18">
        <f t="shared" si="228"/>
        <v>160</v>
      </c>
      <c r="CN156" s="18">
        <f>Design!$N$70</f>
        <v>2.85</v>
      </c>
      <c r="CO156" s="18">
        <f t="shared" si="195"/>
        <v>170</v>
      </c>
      <c r="CP156" s="18">
        <v>0</v>
      </c>
      <c r="CQ156" s="18">
        <f t="shared" si="196"/>
        <v>14535</v>
      </c>
      <c r="CR156" s="19" t="str">
        <f t="shared" si="229"/>
        <v>N/A</v>
      </c>
      <c r="CS156" s="68">
        <f t="shared" si="197"/>
        <v>160</v>
      </c>
      <c r="CT156" s="18">
        <f>'Ohio Intensities'!S156</f>
        <v>1.188672558383759</v>
      </c>
      <c r="CU156" s="18">
        <f>Design!$I$24*CT156*Design!$I$23</f>
        <v>2.0445168004200669</v>
      </c>
      <c r="CV156" s="18">
        <v>0</v>
      </c>
      <c r="CW156" s="18">
        <v>0</v>
      </c>
      <c r="CX156" s="18">
        <f>Design!$I$22</f>
        <v>10</v>
      </c>
      <c r="CY156" s="18">
        <f t="shared" si="198"/>
        <v>2.0445168004200669</v>
      </c>
      <c r="CZ156" s="18">
        <f t="shared" si="199"/>
        <v>160</v>
      </c>
      <c r="DA156" s="18">
        <f t="shared" si="200"/>
        <v>2.0445168004200669</v>
      </c>
      <c r="DB156" s="18">
        <f t="shared" si="201"/>
        <v>170</v>
      </c>
      <c r="DC156" s="18">
        <v>0</v>
      </c>
      <c r="DD156" s="18" t="str">
        <f t="shared" si="230"/>
        <v>N/A</v>
      </c>
      <c r="DE156" s="18">
        <f t="shared" si="202"/>
        <v>-0.2044516800420067</v>
      </c>
      <c r="DF156" s="18">
        <f t="shared" si="203"/>
        <v>34.75678560714114</v>
      </c>
      <c r="DG156" s="18">
        <f>(Design!$N$71-DF156)/DE156</f>
        <v>156.06027595657596</v>
      </c>
      <c r="DH156" s="18">
        <v>0</v>
      </c>
      <c r="DI156" s="18">
        <v>0</v>
      </c>
      <c r="DJ156" s="18">
        <f t="shared" si="204"/>
        <v>156.06027595657596</v>
      </c>
      <c r="DK156" s="18">
        <f t="shared" si="231"/>
        <v>160</v>
      </c>
      <c r="DL156" s="18">
        <f>Design!$N$71</f>
        <v>2.85</v>
      </c>
      <c r="DM156" s="18">
        <f t="shared" si="205"/>
        <v>170</v>
      </c>
      <c r="DN156" s="18">
        <v>0</v>
      </c>
      <c r="DO156" s="18">
        <f t="shared" si="206"/>
        <v>14535</v>
      </c>
      <c r="DP156" s="19" t="str">
        <f t="shared" si="232"/>
        <v>N/A</v>
      </c>
      <c r="DQ156" s="68">
        <f t="shared" si="207"/>
        <v>160</v>
      </c>
      <c r="DR156" s="18">
        <f>'Ohio Intensities'!W156</f>
        <v>1.3344071630041912</v>
      </c>
      <c r="DS156" s="18">
        <f>Design!$I$24*DR156*Design!$I$23</f>
        <v>2.2951803203672103</v>
      </c>
      <c r="DT156" s="18">
        <v>0</v>
      </c>
      <c r="DU156" s="18">
        <v>0</v>
      </c>
      <c r="DV156" s="18">
        <f>Design!$I$22</f>
        <v>10</v>
      </c>
      <c r="DW156" s="18">
        <f t="shared" si="208"/>
        <v>2.2951803203672103</v>
      </c>
      <c r="DX156" s="18">
        <f t="shared" si="209"/>
        <v>160</v>
      </c>
      <c r="DY156" s="18">
        <f t="shared" si="210"/>
        <v>2.2951803203672103</v>
      </c>
      <c r="DZ156" s="18">
        <f t="shared" si="211"/>
        <v>170</v>
      </c>
      <c r="EA156" s="18">
        <v>0</v>
      </c>
      <c r="EB156" s="18" t="str">
        <f t="shared" si="233"/>
        <v>N/A</v>
      </c>
      <c r="EC156" s="18">
        <f t="shared" si="212"/>
        <v>-0.22951803203672103</v>
      </c>
      <c r="ED156" s="18">
        <f t="shared" si="213"/>
        <v>39.018065446242574</v>
      </c>
      <c r="EE156" s="18">
        <f>(Design!$N$72-ED156)/EC156</f>
        <v>157.58267498762788</v>
      </c>
      <c r="EF156" s="18">
        <v>0</v>
      </c>
      <c r="EG156" s="18">
        <v>0</v>
      </c>
      <c r="EH156" s="18">
        <f t="shared" si="214"/>
        <v>157.58267498762788</v>
      </c>
      <c r="EI156" s="18">
        <f t="shared" si="234"/>
        <v>160</v>
      </c>
      <c r="EJ156" s="18">
        <f>Design!$N$72</f>
        <v>2.85</v>
      </c>
      <c r="EK156" s="18">
        <f t="shared" si="215"/>
        <v>170</v>
      </c>
      <c r="EL156" s="18">
        <v>0</v>
      </c>
      <c r="EM156" s="18">
        <f t="shared" si="216"/>
        <v>14535</v>
      </c>
      <c r="EN156" s="19" t="str">
        <f t="shared" si="235"/>
        <v>N/A</v>
      </c>
      <c r="EO156" s="19">
        <f t="shared" si="217"/>
        <v>160</v>
      </c>
    </row>
    <row r="157" spans="1:145" x14ac:dyDescent="0.25">
      <c r="A157" s="68">
        <f t="shared" si="157"/>
        <v>161</v>
      </c>
      <c r="B157" s="18">
        <f>'Ohio Intensities'!C157</f>
        <v>0.5823284073863696</v>
      </c>
      <c r="C157" s="18">
        <f>Design!$I$24*B157*Design!$I$23</f>
        <v>1.0016048607045562</v>
      </c>
      <c r="D157" s="18">
        <v>0</v>
      </c>
      <c r="E157" s="18">
        <v>0</v>
      </c>
      <c r="F157" s="18">
        <f>Design!$I$22</f>
        <v>10</v>
      </c>
      <c r="G157" s="18">
        <f t="shared" si="158"/>
        <v>1.0016048607045562</v>
      </c>
      <c r="H157" s="18">
        <f t="shared" si="159"/>
        <v>161</v>
      </c>
      <c r="I157" s="18">
        <f t="shared" si="160"/>
        <v>1.0016048607045562</v>
      </c>
      <c r="J157" s="18">
        <f t="shared" si="161"/>
        <v>171</v>
      </c>
      <c r="K157" s="18">
        <v>0</v>
      </c>
      <c r="L157" s="18" t="str">
        <f t="shared" si="218"/>
        <v>N/A</v>
      </c>
      <c r="M157" s="18">
        <f t="shared" si="162"/>
        <v>-0.10016048607045562</v>
      </c>
      <c r="N157" s="18">
        <f t="shared" si="163"/>
        <v>17.127443118047911</v>
      </c>
      <c r="O157" s="18">
        <f>(Design!$N$67-N157)/M157</f>
        <v>150.53284692969666</v>
      </c>
      <c r="P157" s="18">
        <v>0</v>
      </c>
      <c r="Q157" s="18">
        <v>0</v>
      </c>
      <c r="R157" s="18">
        <f t="shared" si="164"/>
        <v>150.53284692969666</v>
      </c>
      <c r="S157" s="18">
        <f t="shared" si="219"/>
        <v>161</v>
      </c>
      <c r="T157" s="18">
        <f>Design!$N$67</f>
        <v>2.0499999999999998</v>
      </c>
      <c r="U157" s="18">
        <f t="shared" si="165"/>
        <v>171</v>
      </c>
      <c r="V157" s="18">
        <v>0</v>
      </c>
      <c r="W157" s="18">
        <f t="shared" si="166"/>
        <v>10516.5</v>
      </c>
      <c r="X157" s="19" t="str">
        <f t="shared" si="220"/>
        <v>N/A</v>
      </c>
      <c r="Y157" s="68">
        <f t="shared" si="167"/>
        <v>161</v>
      </c>
      <c r="Z157" s="18">
        <f>'Ohio Intensities'!G157</f>
        <v>0.73464170790390981</v>
      </c>
      <c r="AA157" s="18">
        <f>Design!$I$24*Z157*Design!$I$23</f>
        <v>1.2635837375947256</v>
      </c>
      <c r="AB157" s="18">
        <v>0</v>
      </c>
      <c r="AC157" s="18">
        <v>0</v>
      </c>
      <c r="AD157" s="18">
        <f>Design!$I$22</f>
        <v>10</v>
      </c>
      <c r="AE157" s="18">
        <f t="shared" si="168"/>
        <v>1.2635837375947256</v>
      </c>
      <c r="AF157" s="18">
        <f t="shared" si="169"/>
        <v>161</v>
      </c>
      <c r="AG157" s="18">
        <f t="shared" si="170"/>
        <v>1.2635837375947256</v>
      </c>
      <c r="AH157" s="18">
        <f t="shared" si="171"/>
        <v>171</v>
      </c>
      <c r="AI157" s="18">
        <v>0</v>
      </c>
      <c r="AJ157" s="18" t="str">
        <f t="shared" si="221"/>
        <v>N/A</v>
      </c>
      <c r="AK157" s="18">
        <f t="shared" si="172"/>
        <v>-0.12635837375947256</v>
      </c>
      <c r="AL157" s="18">
        <f t="shared" si="173"/>
        <v>21.607281912869809</v>
      </c>
      <c r="AM157" s="18">
        <f>(Design!$N$68-AL157)/AK157</f>
        <v>151.21500336211326</v>
      </c>
      <c r="AN157" s="18">
        <v>0</v>
      </c>
      <c r="AO157" s="18">
        <v>0</v>
      </c>
      <c r="AP157" s="18">
        <f t="shared" si="174"/>
        <v>151.21500336211326</v>
      </c>
      <c r="AQ157" s="18">
        <f t="shared" si="222"/>
        <v>161</v>
      </c>
      <c r="AR157" s="18">
        <f>Design!$N$68</f>
        <v>2.5</v>
      </c>
      <c r="AS157" s="18">
        <f t="shared" si="175"/>
        <v>171</v>
      </c>
      <c r="AT157" s="18">
        <v>0</v>
      </c>
      <c r="AU157" s="18">
        <f t="shared" si="176"/>
        <v>12825</v>
      </c>
      <c r="AV157" s="19" t="str">
        <f t="shared" si="223"/>
        <v>N/A</v>
      </c>
      <c r="AW157" s="68">
        <f t="shared" si="177"/>
        <v>161</v>
      </c>
      <c r="AX157" s="18">
        <f>'Ohio Intensities'!K157</f>
        <v>0.85632383250554966</v>
      </c>
      <c r="AY157" s="18">
        <f>Design!$I$24*AX157*Design!$I$23</f>
        <v>1.4728769919095464</v>
      </c>
      <c r="AZ157" s="18">
        <v>0</v>
      </c>
      <c r="BA157" s="18">
        <v>0</v>
      </c>
      <c r="BB157" s="18">
        <f>Design!$I$22</f>
        <v>10</v>
      </c>
      <c r="BC157" s="18">
        <f t="shared" si="178"/>
        <v>1.4728769919095464</v>
      </c>
      <c r="BD157" s="18">
        <f t="shared" si="179"/>
        <v>161</v>
      </c>
      <c r="BE157" s="18">
        <f t="shared" si="180"/>
        <v>1.4728769919095464</v>
      </c>
      <c r="BF157" s="18">
        <f t="shared" si="181"/>
        <v>171</v>
      </c>
      <c r="BG157" s="18">
        <v>0</v>
      </c>
      <c r="BH157" s="18" t="str">
        <f t="shared" si="224"/>
        <v>N/A</v>
      </c>
      <c r="BI157" s="18">
        <f t="shared" si="182"/>
        <v>-0.14728769919095464</v>
      </c>
      <c r="BJ157" s="18">
        <f t="shared" si="183"/>
        <v>25.186196561653244</v>
      </c>
      <c r="BK157" s="18">
        <f>(Design!$N$69-BJ157)/BI157</f>
        <v>151.65011528012906</v>
      </c>
      <c r="BL157" s="18">
        <v>0</v>
      </c>
      <c r="BM157" s="18">
        <v>0</v>
      </c>
      <c r="BN157" s="18">
        <f t="shared" si="184"/>
        <v>151.65011528012906</v>
      </c>
      <c r="BO157" s="18">
        <f t="shared" si="225"/>
        <v>161</v>
      </c>
      <c r="BP157" s="18">
        <f>Design!$N$69</f>
        <v>2.85</v>
      </c>
      <c r="BQ157" s="18">
        <f t="shared" si="185"/>
        <v>171</v>
      </c>
      <c r="BR157" s="18">
        <v>0</v>
      </c>
      <c r="BS157" s="18">
        <f t="shared" si="186"/>
        <v>14620.5</v>
      </c>
      <c r="BT157" s="19" t="str">
        <f t="shared" si="226"/>
        <v>N/A</v>
      </c>
      <c r="BU157" s="68">
        <f t="shared" si="187"/>
        <v>161</v>
      </c>
      <c r="BV157" s="18">
        <f>'Ohio Intensities'!O157</f>
        <v>1.0366010558022316</v>
      </c>
      <c r="BW157" s="18">
        <f>Design!$I$24*BV157*Design!$I$23</f>
        <v>1.7829538159798395</v>
      </c>
      <c r="BX157" s="18">
        <v>0</v>
      </c>
      <c r="BY157" s="18">
        <v>0</v>
      </c>
      <c r="BZ157" s="18">
        <f>Design!$I$22</f>
        <v>10</v>
      </c>
      <c r="CA157" s="18">
        <f t="shared" si="188"/>
        <v>1.7829538159798395</v>
      </c>
      <c r="CB157" s="18">
        <f t="shared" si="189"/>
        <v>161</v>
      </c>
      <c r="CC157" s="18">
        <f t="shared" si="190"/>
        <v>1.7829538159798395</v>
      </c>
      <c r="CD157" s="18">
        <f t="shared" si="191"/>
        <v>171</v>
      </c>
      <c r="CE157" s="18">
        <v>0</v>
      </c>
      <c r="CF157" s="18" t="str">
        <f t="shared" si="227"/>
        <v>N/A</v>
      </c>
      <c r="CG157" s="18">
        <f t="shared" si="192"/>
        <v>-0.17829538159798394</v>
      </c>
      <c r="CH157" s="18">
        <f t="shared" si="193"/>
        <v>30.488510253255257</v>
      </c>
      <c r="CI157" s="18">
        <f>(Design!$N$70-CH157)/CG157</f>
        <v>155.01528982715823</v>
      </c>
      <c r="CJ157" s="18">
        <v>0</v>
      </c>
      <c r="CK157" s="18">
        <v>0</v>
      </c>
      <c r="CL157" s="18">
        <f t="shared" si="194"/>
        <v>155.01528982715823</v>
      </c>
      <c r="CM157" s="18">
        <f t="shared" si="228"/>
        <v>161</v>
      </c>
      <c r="CN157" s="18">
        <f>Design!$N$70</f>
        <v>2.85</v>
      </c>
      <c r="CO157" s="18">
        <f t="shared" si="195"/>
        <v>171</v>
      </c>
      <c r="CP157" s="18">
        <v>0</v>
      </c>
      <c r="CQ157" s="18">
        <f t="shared" si="196"/>
        <v>14620.5</v>
      </c>
      <c r="CR157" s="19" t="str">
        <f t="shared" si="229"/>
        <v>N/A</v>
      </c>
      <c r="CS157" s="68">
        <f t="shared" si="197"/>
        <v>161</v>
      </c>
      <c r="CT157" s="18">
        <f>'Ohio Intensities'!S157</f>
        <v>1.1832401071725187</v>
      </c>
      <c r="CU157" s="18">
        <f>Design!$I$24*CT157*Design!$I$23</f>
        <v>2.0351729843367337</v>
      </c>
      <c r="CV157" s="18">
        <v>0</v>
      </c>
      <c r="CW157" s="18">
        <v>0</v>
      </c>
      <c r="CX157" s="18">
        <f>Design!$I$22</f>
        <v>10</v>
      </c>
      <c r="CY157" s="18">
        <f t="shared" si="198"/>
        <v>2.0351729843367337</v>
      </c>
      <c r="CZ157" s="18">
        <f t="shared" si="199"/>
        <v>161</v>
      </c>
      <c r="DA157" s="18">
        <f t="shared" si="200"/>
        <v>2.0351729843367337</v>
      </c>
      <c r="DB157" s="18">
        <f t="shared" si="201"/>
        <v>171</v>
      </c>
      <c r="DC157" s="18">
        <v>0</v>
      </c>
      <c r="DD157" s="18" t="str">
        <f t="shared" si="230"/>
        <v>N/A</v>
      </c>
      <c r="DE157" s="18">
        <f t="shared" si="202"/>
        <v>-0.20351729843367336</v>
      </c>
      <c r="DF157" s="18">
        <f t="shared" si="203"/>
        <v>34.801458032158145</v>
      </c>
      <c r="DG157" s="18">
        <f>(Design!$N$71-DF157)/DE157</f>
        <v>156.99627637584419</v>
      </c>
      <c r="DH157" s="18">
        <v>0</v>
      </c>
      <c r="DI157" s="18">
        <v>0</v>
      </c>
      <c r="DJ157" s="18">
        <f t="shared" si="204"/>
        <v>156.99627637584419</v>
      </c>
      <c r="DK157" s="18">
        <f t="shared" si="231"/>
        <v>161</v>
      </c>
      <c r="DL157" s="18">
        <f>Design!$N$71</f>
        <v>2.85</v>
      </c>
      <c r="DM157" s="18">
        <f t="shared" si="205"/>
        <v>171</v>
      </c>
      <c r="DN157" s="18">
        <v>0</v>
      </c>
      <c r="DO157" s="18">
        <f t="shared" si="206"/>
        <v>14620.5</v>
      </c>
      <c r="DP157" s="19" t="str">
        <f t="shared" si="232"/>
        <v>N/A</v>
      </c>
      <c r="DQ157" s="68">
        <f t="shared" si="207"/>
        <v>161</v>
      </c>
      <c r="DR157" s="18">
        <f>'Ohio Intensities'!W157</f>
        <v>1.3282313680930167</v>
      </c>
      <c r="DS157" s="18">
        <f>Design!$I$24*DR157*Design!$I$23</f>
        <v>2.28455795311999</v>
      </c>
      <c r="DT157" s="18">
        <v>0</v>
      </c>
      <c r="DU157" s="18">
        <v>0</v>
      </c>
      <c r="DV157" s="18">
        <f>Design!$I$22</f>
        <v>10</v>
      </c>
      <c r="DW157" s="18">
        <f t="shared" si="208"/>
        <v>2.28455795311999</v>
      </c>
      <c r="DX157" s="18">
        <f t="shared" si="209"/>
        <v>161</v>
      </c>
      <c r="DY157" s="18">
        <f t="shared" si="210"/>
        <v>2.28455795311999</v>
      </c>
      <c r="DZ157" s="18">
        <f t="shared" si="211"/>
        <v>171</v>
      </c>
      <c r="EA157" s="18">
        <v>0</v>
      </c>
      <c r="EB157" s="18" t="str">
        <f t="shared" si="233"/>
        <v>N/A</v>
      </c>
      <c r="EC157" s="18">
        <f t="shared" si="212"/>
        <v>-0.228455795311999</v>
      </c>
      <c r="ED157" s="18">
        <f t="shared" si="213"/>
        <v>39.065940998351834</v>
      </c>
      <c r="EE157" s="18">
        <f>(Design!$N$72-ED157)/EC157</f>
        <v>158.52493892261393</v>
      </c>
      <c r="EF157" s="18">
        <v>0</v>
      </c>
      <c r="EG157" s="18">
        <v>0</v>
      </c>
      <c r="EH157" s="18">
        <f t="shared" si="214"/>
        <v>158.52493892261393</v>
      </c>
      <c r="EI157" s="18">
        <f t="shared" si="234"/>
        <v>161</v>
      </c>
      <c r="EJ157" s="18">
        <f>Design!$N$72</f>
        <v>2.85</v>
      </c>
      <c r="EK157" s="18">
        <f t="shared" si="215"/>
        <v>171</v>
      </c>
      <c r="EL157" s="18">
        <v>0</v>
      </c>
      <c r="EM157" s="18">
        <f t="shared" si="216"/>
        <v>14620.5</v>
      </c>
      <c r="EN157" s="19" t="str">
        <f t="shared" si="235"/>
        <v>N/A</v>
      </c>
      <c r="EO157" s="19">
        <f t="shared" si="217"/>
        <v>161</v>
      </c>
    </row>
    <row r="158" spans="1:145" x14ac:dyDescent="0.25">
      <c r="A158" s="68">
        <f t="shared" si="157"/>
        <v>162</v>
      </c>
      <c r="B158" s="18">
        <f>'Ohio Intensities'!C158</f>
        <v>0.57940193491166836</v>
      </c>
      <c r="C158" s="18">
        <f>Design!$I$24*B158*Design!$I$23</f>
        <v>0.99657132804807025</v>
      </c>
      <c r="D158" s="18">
        <v>0</v>
      </c>
      <c r="E158" s="18">
        <v>0</v>
      </c>
      <c r="F158" s="18">
        <f>Design!$I$22</f>
        <v>10</v>
      </c>
      <c r="G158" s="18">
        <f t="shared" si="158"/>
        <v>0.99657132804807025</v>
      </c>
      <c r="H158" s="18">
        <f t="shared" si="159"/>
        <v>162</v>
      </c>
      <c r="I158" s="18">
        <f t="shared" si="160"/>
        <v>0.99657132804807025</v>
      </c>
      <c r="J158" s="18">
        <f t="shared" si="161"/>
        <v>172</v>
      </c>
      <c r="K158" s="18">
        <v>0</v>
      </c>
      <c r="L158" s="18" t="str">
        <f t="shared" si="218"/>
        <v>N/A</v>
      </c>
      <c r="M158" s="18">
        <f t="shared" si="162"/>
        <v>-9.9657132804807022E-2</v>
      </c>
      <c r="N158" s="18">
        <f t="shared" si="163"/>
        <v>17.141026842426808</v>
      </c>
      <c r="O158" s="18">
        <f>(Design!$N$67-N158)/M158</f>
        <v>151.42947040213144</v>
      </c>
      <c r="P158" s="18">
        <v>0</v>
      </c>
      <c r="Q158" s="18">
        <v>0</v>
      </c>
      <c r="R158" s="18">
        <f t="shared" si="164"/>
        <v>151.42947040213144</v>
      </c>
      <c r="S158" s="18">
        <f t="shared" si="219"/>
        <v>162</v>
      </c>
      <c r="T158" s="18">
        <f>Design!$N$67</f>
        <v>2.0499999999999998</v>
      </c>
      <c r="U158" s="18">
        <f t="shared" si="165"/>
        <v>172</v>
      </c>
      <c r="V158" s="18">
        <v>0</v>
      </c>
      <c r="W158" s="18">
        <f t="shared" si="166"/>
        <v>10577.999999999998</v>
      </c>
      <c r="X158" s="19" t="str">
        <f t="shared" si="220"/>
        <v>N/A</v>
      </c>
      <c r="Y158" s="68">
        <f t="shared" si="167"/>
        <v>162</v>
      </c>
      <c r="Z158" s="18">
        <f>'Ohio Intensities'!G158</f>
        <v>0.73098615661809141</v>
      </c>
      <c r="AA158" s="18">
        <f>Design!$I$24*Z158*Design!$I$23</f>
        <v>1.257296189383118</v>
      </c>
      <c r="AB158" s="18">
        <v>0</v>
      </c>
      <c r="AC158" s="18">
        <v>0</v>
      </c>
      <c r="AD158" s="18">
        <f>Design!$I$22</f>
        <v>10</v>
      </c>
      <c r="AE158" s="18">
        <f t="shared" si="168"/>
        <v>1.257296189383118</v>
      </c>
      <c r="AF158" s="18">
        <f t="shared" si="169"/>
        <v>162</v>
      </c>
      <c r="AG158" s="18">
        <f t="shared" si="170"/>
        <v>1.257296189383118</v>
      </c>
      <c r="AH158" s="18">
        <f t="shared" si="171"/>
        <v>172</v>
      </c>
      <c r="AI158" s="18">
        <v>0</v>
      </c>
      <c r="AJ158" s="18" t="str">
        <f t="shared" si="221"/>
        <v>N/A</v>
      </c>
      <c r="AK158" s="18">
        <f t="shared" si="172"/>
        <v>-0.1257296189383118</v>
      </c>
      <c r="AL158" s="18">
        <f t="shared" si="173"/>
        <v>21.625494457389632</v>
      </c>
      <c r="AM158" s="18">
        <f>(Design!$N$68-AL158)/AK158</f>
        <v>152.11606158429063</v>
      </c>
      <c r="AN158" s="18">
        <v>0</v>
      </c>
      <c r="AO158" s="18">
        <v>0</v>
      </c>
      <c r="AP158" s="18">
        <f t="shared" si="174"/>
        <v>152.11606158429063</v>
      </c>
      <c r="AQ158" s="18">
        <f t="shared" si="222"/>
        <v>162</v>
      </c>
      <c r="AR158" s="18">
        <f>Design!$N$68</f>
        <v>2.5</v>
      </c>
      <c r="AS158" s="18">
        <f t="shared" si="175"/>
        <v>172</v>
      </c>
      <c r="AT158" s="18">
        <v>0</v>
      </c>
      <c r="AU158" s="18">
        <f t="shared" si="176"/>
        <v>12900</v>
      </c>
      <c r="AV158" s="19" t="str">
        <f t="shared" si="223"/>
        <v>N/A</v>
      </c>
      <c r="AW158" s="68">
        <f t="shared" si="177"/>
        <v>162</v>
      </c>
      <c r="AX158" s="18">
        <f>'Ohio Intensities'!K158</f>
        <v>0.8520749874814092</v>
      </c>
      <c r="AY158" s="18">
        <f>Design!$I$24*AX158*Design!$I$23</f>
        <v>1.4655689784680248</v>
      </c>
      <c r="AZ158" s="18">
        <v>0</v>
      </c>
      <c r="BA158" s="18">
        <v>0</v>
      </c>
      <c r="BB158" s="18">
        <f>Design!$I$22</f>
        <v>10</v>
      </c>
      <c r="BC158" s="18">
        <f t="shared" si="178"/>
        <v>1.4655689784680248</v>
      </c>
      <c r="BD158" s="18">
        <f t="shared" si="179"/>
        <v>162</v>
      </c>
      <c r="BE158" s="18">
        <f t="shared" si="180"/>
        <v>1.4655689784680248</v>
      </c>
      <c r="BF158" s="18">
        <f t="shared" si="181"/>
        <v>172</v>
      </c>
      <c r="BG158" s="18">
        <v>0</v>
      </c>
      <c r="BH158" s="18" t="str">
        <f t="shared" si="224"/>
        <v>N/A</v>
      </c>
      <c r="BI158" s="18">
        <f t="shared" si="182"/>
        <v>-0.14655689784680248</v>
      </c>
      <c r="BJ158" s="18">
        <f t="shared" si="183"/>
        <v>25.207786429650024</v>
      </c>
      <c r="BK158" s="18">
        <f>(Design!$N$69-BJ158)/BI158</f>
        <v>152.55362769087034</v>
      </c>
      <c r="BL158" s="18">
        <v>0</v>
      </c>
      <c r="BM158" s="18">
        <v>0</v>
      </c>
      <c r="BN158" s="18">
        <f t="shared" si="184"/>
        <v>152.55362769087034</v>
      </c>
      <c r="BO158" s="18">
        <f t="shared" si="225"/>
        <v>162</v>
      </c>
      <c r="BP158" s="18">
        <f>Design!$N$69</f>
        <v>2.85</v>
      </c>
      <c r="BQ158" s="18">
        <f t="shared" si="185"/>
        <v>172</v>
      </c>
      <c r="BR158" s="18">
        <v>0</v>
      </c>
      <c r="BS158" s="18">
        <f t="shared" si="186"/>
        <v>14706</v>
      </c>
      <c r="BT158" s="19" t="str">
        <f t="shared" si="226"/>
        <v>N/A</v>
      </c>
      <c r="BU158" s="68">
        <f t="shared" si="187"/>
        <v>162</v>
      </c>
      <c r="BV158" s="18">
        <f>'Ohio Intensities'!O158</f>
        <v>1.031636090376465</v>
      </c>
      <c r="BW158" s="18">
        <f>Design!$I$24*BV158*Design!$I$23</f>
        <v>1.7744140754475208</v>
      </c>
      <c r="BX158" s="18">
        <v>0</v>
      </c>
      <c r="BY158" s="18">
        <v>0</v>
      </c>
      <c r="BZ158" s="18">
        <f>Design!$I$22</f>
        <v>10</v>
      </c>
      <c r="CA158" s="18">
        <f t="shared" si="188"/>
        <v>1.7744140754475208</v>
      </c>
      <c r="CB158" s="18">
        <f t="shared" si="189"/>
        <v>162</v>
      </c>
      <c r="CC158" s="18">
        <f t="shared" si="190"/>
        <v>1.7744140754475208</v>
      </c>
      <c r="CD158" s="18">
        <f t="shared" si="191"/>
        <v>172</v>
      </c>
      <c r="CE158" s="18">
        <v>0</v>
      </c>
      <c r="CF158" s="18" t="str">
        <f t="shared" si="227"/>
        <v>N/A</v>
      </c>
      <c r="CG158" s="18">
        <f t="shared" si="192"/>
        <v>-0.17744140754475207</v>
      </c>
      <c r="CH158" s="18">
        <f t="shared" si="193"/>
        <v>30.519922097697357</v>
      </c>
      <c r="CI158" s="18">
        <f>(Design!$N$70-CH158)/CG158</f>
        <v>155.93836005115543</v>
      </c>
      <c r="CJ158" s="18">
        <v>0</v>
      </c>
      <c r="CK158" s="18">
        <v>0</v>
      </c>
      <c r="CL158" s="18">
        <f t="shared" si="194"/>
        <v>155.93836005115543</v>
      </c>
      <c r="CM158" s="18">
        <f t="shared" si="228"/>
        <v>162</v>
      </c>
      <c r="CN158" s="18">
        <f>Design!$N$70</f>
        <v>2.85</v>
      </c>
      <c r="CO158" s="18">
        <f t="shared" si="195"/>
        <v>172</v>
      </c>
      <c r="CP158" s="18">
        <v>0</v>
      </c>
      <c r="CQ158" s="18">
        <f t="shared" si="196"/>
        <v>14706</v>
      </c>
      <c r="CR158" s="19" t="str">
        <f t="shared" si="229"/>
        <v>N/A</v>
      </c>
      <c r="CS158" s="68">
        <f t="shared" si="197"/>
        <v>162</v>
      </c>
      <c r="CT158" s="18">
        <f>'Ohio Intensities'!S158</f>
        <v>1.1778639430295779</v>
      </c>
      <c r="CU158" s="18">
        <f>Design!$I$24*CT158*Design!$I$23</f>
        <v>2.0259259820108753</v>
      </c>
      <c r="CV158" s="18">
        <v>0</v>
      </c>
      <c r="CW158" s="18">
        <v>0</v>
      </c>
      <c r="CX158" s="18">
        <f>Design!$I$22</f>
        <v>10</v>
      </c>
      <c r="CY158" s="18">
        <f t="shared" si="198"/>
        <v>2.0259259820108753</v>
      </c>
      <c r="CZ158" s="18">
        <f t="shared" si="199"/>
        <v>162</v>
      </c>
      <c r="DA158" s="18">
        <f t="shared" si="200"/>
        <v>2.0259259820108753</v>
      </c>
      <c r="DB158" s="18">
        <f t="shared" si="201"/>
        <v>172</v>
      </c>
      <c r="DC158" s="18">
        <v>0</v>
      </c>
      <c r="DD158" s="18" t="str">
        <f t="shared" si="230"/>
        <v>N/A</v>
      </c>
      <c r="DE158" s="18">
        <f t="shared" si="202"/>
        <v>-0.20259259820108752</v>
      </c>
      <c r="DF158" s="18">
        <f t="shared" si="203"/>
        <v>34.845926890587052</v>
      </c>
      <c r="DG158" s="18">
        <f>(Design!$N$71-DF158)/DE158</f>
        <v>157.93235870754185</v>
      </c>
      <c r="DH158" s="18">
        <v>0</v>
      </c>
      <c r="DI158" s="18">
        <v>0</v>
      </c>
      <c r="DJ158" s="18">
        <f t="shared" si="204"/>
        <v>157.93235870754185</v>
      </c>
      <c r="DK158" s="18">
        <f t="shared" si="231"/>
        <v>162</v>
      </c>
      <c r="DL158" s="18">
        <f>Design!$N$71</f>
        <v>2.85</v>
      </c>
      <c r="DM158" s="18">
        <f t="shared" si="205"/>
        <v>172</v>
      </c>
      <c r="DN158" s="18">
        <v>0</v>
      </c>
      <c r="DO158" s="18">
        <f t="shared" si="206"/>
        <v>14706.000000000002</v>
      </c>
      <c r="DP158" s="19" t="str">
        <f t="shared" si="232"/>
        <v>N/A</v>
      </c>
      <c r="DQ158" s="68">
        <f t="shared" si="207"/>
        <v>162</v>
      </c>
      <c r="DR158" s="18">
        <f>'Ohio Intensities'!W158</f>
        <v>1.3221192518067466</v>
      </c>
      <c r="DS158" s="18">
        <f>Design!$I$24*DR158*Design!$I$23</f>
        <v>2.2740451131076056</v>
      </c>
      <c r="DT158" s="18">
        <v>0</v>
      </c>
      <c r="DU158" s="18">
        <v>0</v>
      </c>
      <c r="DV158" s="18">
        <f>Design!$I$22</f>
        <v>10</v>
      </c>
      <c r="DW158" s="18">
        <f t="shared" si="208"/>
        <v>2.2740451131076056</v>
      </c>
      <c r="DX158" s="18">
        <f t="shared" si="209"/>
        <v>162</v>
      </c>
      <c r="DY158" s="18">
        <f t="shared" si="210"/>
        <v>2.2740451131076056</v>
      </c>
      <c r="DZ158" s="18">
        <f t="shared" si="211"/>
        <v>172</v>
      </c>
      <c r="EA158" s="18">
        <v>0</v>
      </c>
      <c r="EB158" s="18" t="str">
        <f t="shared" si="233"/>
        <v>N/A</v>
      </c>
      <c r="EC158" s="18">
        <f t="shared" si="212"/>
        <v>-0.22740451131076056</v>
      </c>
      <c r="ED158" s="18">
        <f t="shared" si="213"/>
        <v>39.113575945450812</v>
      </c>
      <c r="EE158" s="18">
        <f>(Design!$N$72-ED158)/EC158</f>
        <v>159.46726710225494</v>
      </c>
      <c r="EF158" s="18">
        <v>0</v>
      </c>
      <c r="EG158" s="18">
        <v>0</v>
      </c>
      <c r="EH158" s="18">
        <f t="shared" si="214"/>
        <v>159.46726710225494</v>
      </c>
      <c r="EI158" s="18">
        <f t="shared" si="234"/>
        <v>162</v>
      </c>
      <c r="EJ158" s="18">
        <f>Design!$N$72</f>
        <v>2.85</v>
      </c>
      <c r="EK158" s="18">
        <f t="shared" si="215"/>
        <v>172</v>
      </c>
      <c r="EL158" s="18">
        <v>0</v>
      </c>
      <c r="EM158" s="18">
        <f t="shared" si="216"/>
        <v>14706</v>
      </c>
      <c r="EN158" s="19" t="str">
        <f t="shared" si="235"/>
        <v>N/A</v>
      </c>
      <c r="EO158" s="19">
        <f t="shared" si="217"/>
        <v>162</v>
      </c>
    </row>
    <row r="159" spans="1:145" x14ac:dyDescent="0.25">
      <c r="A159" s="68">
        <f t="shared" si="157"/>
        <v>163</v>
      </c>
      <c r="B159" s="18">
        <f>'Ohio Intensities'!C159</f>
        <v>0.57650710516579995</v>
      </c>
      <c r="C159" s="18">
        <f>Design!$I$24*B159*Design!$I$23</f>
        <v>0.99159222088517651</v>
      </c>
      <c r="D159" s="18">
        <v>0</v>
      </c>
      <c r="E159" s="18">
        <v>0</v>
      </c>
      <c r="F159" s="18">
        <f>Design!$I$22</f>
        <v>10</v>
      </c>
      <c r="G159" s="18">
        <f t="shared" si="158"/>
        <v>0.99159222088517651</v>
      </c>
      <c r="H159" s="18">
        <f t="shared" si="159"/>
        <v>163</v>
      </c>
      <c r="I159" s="18">
        <f t="shared" si="160"/>
        <v>0.99159222088517651</v>
      </c>
      <c r="J159" s="18">
        <f t="shared" si="161"/>
        <v>173</v>
      </c>
      <c r="K159" s="18">
        <v>0</v>
      </c>
      <c r="L159" s="18" t="str">
        <f t="shared" si="218"/>
        <v>N/A</v>
      </c>
      <c r="M159" s="18">
        <f t="shared" si="162"/>
        <v>-9.9159222088517657E-2</v>
      </c>
      <c r="N159" s="18">
        <f t="shared" si="163"/>
        <v>17.154545421313557</v>
      </c>
      <c r="O159" s="18">
        <f>(Design!$N$67-N159)/M159</f>
        <v>152.32617908024733</v>
      </c>
      <c r="P159" s="18">
        <v>0</v>
      </c>
      <c r="Q159" s="18">
        <v>0</v>
      </c>
      <c r="R159" s="18">
        <f t="shared" si="164"/>
        <v>152.32617908024733</v>
      </c>
      <c r="S159" s="18">
        <f t="shared" si="219"/>
        <v>163</v>
      </c>
      <c r="T159" s="18">
        <f>Design!$N$67</f>
        <v>2.0499999999999998</v>
      </c>
      <c r="U159" s="18">
        <f t="shared" si="165"/>
        <v>173</v>
      </c>
      <c r="V159" s="18">
        <v>0</v>
      </c>
      <c r="W159" s="18">
        <f t="shared" si="166"/>
        <v>10639.499999999998</v>
      </c>
      <c r="X159" s="19" t="str">
        <f t="shared" si="220"/>
        <v>N/A</v>
      </c>
      <c r="Y159" s="68">
        <f t="shared" si="167"/>
        <v>163</v>
      </c>
      <c r="Z159" s="18">
        <f>'Ohio Intensities'!G159</f>
        <v>0.72736976845935808</v>
      </c>
      <c r="AA159" s="18">
        <f>Design!$I$24*Z159*Design!$I$23</f>
        <v>1.2510760017500966</v>
      </c>
      <c r="AB159" s="18">
        <v>0</v>
      </c>
      <c r="AC159" s="18">
        <v>0</v>
      </c>
      <c r="AD159" s="18">
        <f>Design!$I$22</f>
        <v>10</v>
      </c>
      <c r="AE159" s="18">
        <f t="shared" si="168"/>
        <v>1.2510760017500966</v>
      </c>
      <c r="AF159" s="18">
        <f t="shared" si="169"/>
        <v>163</v>
      </c>
      <c r="AG159" s="18">
        <f t="shared" si="170"/>
        <v>1.2510760017500966</v>
      </c>
      <c r="AH159" s="18">
        <f t="shared" si="171"/>
        <v>173</v>
      </c>
      <c r="AI159" s="18">
        <v>0</v>
      </c>
      <c r="AJ159" s="18" t="str">
        <f t="shared" si="221"/>
        <v>N/A</v>
      </c>
      <c r="AK159" s="18">
        <f t="shared" si="172"/>
        <v>-0.12510760017500966</v>
      </c>
      <c r="AL159" s="18">
        <f t="shared" si="173"/>
        <v>21.643614830276672</v>
      </c>
      <c r="AM159" s="18">
        <f>(Design!$N$68-AL159)/AK159</f>
        <v>153.01720122116629</v>
      </c>
      <c r="AN159" s="18">
        <v>0</v>
      </c>
      <c r="AO159" s="18">
        <v>0</v>
      </c>
      <c r="AP159" s="18">
        <f t="shared" si="174"/>
        <v>153.01720122116629</v>
      </c>
      <c r="AQ159" s="18">
        <f t="shared" si="222"/>
        <v>163</v>
      </c>
      <c r="AR159" s="18">
        <f>Design!$N$68</f>
        <v>2.5</v>
      </c>
      <c r="AS159" s="18">
        <f t="shared" si="175"/>
        <v>173</v>
      </c>
      <c r="AT159" s="18">
        <v>0</v>
      </c>
      <c r="AU159" s="18">
        <f t="shared" si="176"/>
        <v>12975</v>
      </c>
      <c r="AV159" s="19" t="str">
        <f t="shared" si="223"/>
        <v>N/A</v>
      </c>
      <c r="AW159" s="68">
        <f t="shared" si="177"/>
        <v>163</v>
      </c>
      <c r="AX159" s="18">
        <f>'Ohio Intensities'!K159</f>
        <v>0.84787139220805796</v>
      </c>
      <c r="AY159" s="18">
        <f>Design!$I$24*AX159*Design!$I$23</f>
        <v>1.4583387945978605</v>
      </c>
      <c r="AZ159" s="18">
        <v>0</v>
      </c>
      <c r="BA159" s="18">
        <v>0</v>
      </c>
      <c r="BB159" s="18">
        <f>Design!$I$22</f>
        <v>10</v>
      </c>
      <c r="BC159" s="18">
        <f t="shared" si="178"/>
        <v>1.4583387945978605</v>
      </c>
      <c r="BD159" s="18">
        <f t="shared" si="179"/>
        <v>163</v>
      </c>
      <c r="BE159" s="18">
        <f t="shared" si="180"/>
        <v>1.4583387945978605</v>
      </c>
      <c r="BF159" s="18">
        <f t="shared" si="181"/>
        <v>173</v>
      </c>
      <c r="BG159" s="18">
        <v>0</v>
      </c>
      <c r="BH159" s="18" t="str">
        <f t="shared" si="224"/>
        <v>N/A</v>
      </c>
      <c r="BI159" s="18">
        <f t="shared" si="182"/>
        <v>-0.14583387945978604</v>
      </c>
      <c r="BJ159" s="18">
        <f t="shared" si="183"/>
        <v>25.229261146542985</v>
      </c>
      <c r="BK159" s="18">
        <f>(Design!$N$69-BJ159)/BI159</f>
        <v>153.45721604227163</v>
      </c>
      <c r="BL159" s="18">
        <v>0</v>
      </c>
      <c r="BM159" s="18">
        <v>0</v>
      </c>
      <c r="BN159" s="18">
        <f t="shared" si="184"/>
        <v>153.45721604227163</v>
      </c>
      <c r="BO159" s="18">
        <f t="shared" si="225"/>
        <v>163</v>
      </c>
      <c r="BP159" s="18">
        <f>Design!$N$69</f>
        <v>2.85</v>
      </c>
      <c r="BQ159" s="18">
        <f t="shared" si="185"/>
        <v>173</v>
      </c>
      <c r="BR159" s="18">
        <v>0</v>
      </c>
      <c r="BS159" s="18">
        <f t="shared" si="186"/>
        <v>14791.5</v>
      </c>
      <c r="BT159" s="19" t="str">
        <f t="shared" si="226"/>
        <v>N/A</v>
      </c>
      <c r="BU159" s="68">
        <f t="shared" si="187"/>
        <v>163</v>
      </c>
      <c r="BV159" s="18">
        <f>'Ohio Intensities'!O159</f>
        <v>1.026723154309932</v>
      </c>
      <c r="BW159" s="18">
        <f>Design!$I$24*BV159*Design!$I$23</f>
        <v>1.7659638254130841</v>
      </c>
      <c r="BX159" s="18">
        <v>0</v>
      </c>
      <c r="BY159" s="18">
        <v>0</v>
      </c>
      <c r="BZ159" s="18">
        <f>Design!$I$22</f>
        <v>10</v>
      </c>
      <c r="CA159" s="18">
        <f t="shared" si="188"/>
        <v>1.7659638254130841</v>
      </c>
      <c r="CB159" s="18">
        <f t="shared" si="189"/>
        <v>163</v>
      </c>
      <c r="CC159" s="18">
        <f t="shared" si="190"/>
        <v>1.7659638254130841</v>
      </c>
      <c r="CD159" s="18">
        <f t="shared" si="191"/>
        <v>173</v>
      </c>
      <c r="CE159" s="18">
        <v>0</v>
      </c>
      <c r="CF159" s="18" t="str">
        <f t="shared" si="227"/>
        <v>N/A</v>
      </c>
      <c r="CG159" s="18">
        <f t="shared" si="192"/>
        <v>-0.17659638254130841</v>
      </c>
      <c r="CH159" s="18">
        <f t="shared" si="193"/>
        <v>30.551174179646356</v>
      </c>
      <c r="CI159" s="18">
        <f>(Design!$N$70-CH159)/CG159</f>
        <v>156.86150407507162</v>
      </c>
      <c r="CJ159" s="18">
        <v>0</v>
      </c>
      <c r="CK159" s="18">
        <v>0</v>
      </c>
      <c r="CL159" s="18">
        <f t="shared" si="194"/>
        <v>156.86150407507162</v>
      </c>
      <c r="CM159" s="18">
        <f t="shared" si="228"/>
        <v>163</v>
      </c>
      <c r="CN159" s="18">
        <f>Design!$N$70</f>
        <v>2.85</v>
      </c>
      <c r="CO159" s="18">
        <f t="shared" si="195"/>
        <v>173</v>
      </c>
      <c r="CP159" s="18">
        <v>0</v>
      </c>
      <c r="CQ159" s="18">
        <f t="shared" si="196"/>
        <v>14791.5</v>
      </c>
      <c r="CR159" s="19" t="str">
        <f t="shared" si="229"/>
        <v>N/A</v>
      </c>
      <c r="CS159" s="68">
        <f t="shared" si="197"/>
        <v>163</v>
      </c>
      <c r="CT159" s="18">
        <f>'Ohio Intensities'!S159</f>
        <v>1.1725431605570036</v>
      </c>
      <c r="CU159" s="18">
        <f>Design!$I$24*CT159*Design!$I$23</f>
        <v>2.0167742361580476</v>
      </c>
      <c r="CV159" s="18">
        <v>0</v>
      </c>
      <c r="CW159" s="18">
        <v>0</v>
      </c>
      <c r="CX159" s="18">
        <f>Design!$I$22</f>
        <v>10</v>
      </c>
      <c r="CY159" s="18">
        <f t="shared" si="198"/>
        <v>2.0167742361580476</v>
      </c>
      <c r="CZ159" s="18">
        <f t="shared" si="199"/>
        <v>163</v>
      </c>
      <c r="DA159" s="18">
        <f t="shared" si="200"/>
        <v>2.0167742361580476</v>
      </c>
      <c r="DB159" s="18">
        <f t="shared" si="201"/>
        <v>173</v>
      </c>
      <c r="DC159" s="18">
        <v>0</v>
      </c>
      <c r="DD159" s="18" t="str">
        <f t="shared" si="230"/>
        <v>N/A</v>
      </c>
      <c r="DE159" s="18">
        <f t="shared" si="202"/>
        <v>-0.20167742361580476</v>
      </c>
      <c r="DF159" s="18">
        <f t="shared" si="203"/>
        <v>34.890194285534228</v>
      </c>
      <c r="DG159" s="18">
        <f>(Design!$N$71-DF159)/DE159</f>
        <v>158.86852237150131</v>
      </c>
      <c r="DH159" s="18">
        <v>0</v>
      </c>
      <c r="DI159" s="18">
        <v>0</v>
      </c>
      <c r="DJ159" s="18">
        <f t="shared" si="204"/>
        <v>158.86852237150131</v>
      </c>
      <c r="DK159" s="18">
        <f t="shared" si="231"/>
        <v>163</v>
      </c>
      <c r="DL159" s="18">
        <f>Design!$N$71</f>
        <v>2.85</v>
      </c>
      <c r="DM159" s="18">
        <f t="shared" si="205"/>
        <v>173</v>
      </c>
      <c r="DN159" s="18">
        <v>0</v>
      </c>
      <c r="DO159" s="18">
        <f t="shared" si="206"/>
        <v>14791.5</v>
      </c>
      <c r="DP159" s="19" t="str">
        <f t="shared" si="232"/>
        <v>N/A</v>
      </c>
      <c r="DQ159" s="68">
        <f t="shared" si="207"/>
        <v>163</v>
      </c>
      <c r="DR159" s="18">
        <f>'Ohio Intensities'!W159</f>
        <v>1.316069799785256</v>
      </c>
      <c r="DS159" s="18">
        <f>Design!$I$24*DR159*Design!$I$23</f>
        <v>2.2636400556306415</v>
      </c>
      <c r="DT159" s="18">
        <v>0</v>
      </c>
      <c r="DU159" s="18">
        <v>0</v>
      </c>
      <c r="DV159" s="18">
        <f>Design!$I$22</f>
        <v>10</v>
      </c>
      <c r="DW159" s="18">
        <f t="shared" si="208"/>
        <v>2.2636400556306415</v>
      </c>
      <c r="DX159" s="18">
        <f t="shared" si="209"/>
        <v>163</v>
      </c>
      <c r="DY159" s="18">
        <f t="shared" si="210"/>
        <v>2.2636400556306415</v>
      </c>
      <c r="DZ159" s="18">
        <f t="shared" si="211"/>
        <v>173</v>
      </c>
      <c r="EA159" s="18">
        <v>0</v>
      </c>
      <c r="EB159" s="18" t="str">
        <f t="shared" si="233"/>
        <v>N/A</v>
      </c>
      <c r="EC159" s="18">
        <f t="shared" si="212"/>
        <v>-0.22636400556306416</v>
      </c>
      <c r="ED159" s="18">
        <f t="shared" si="213"/>
        <v>39.160972962410099</v>
      </c>
      <c r="EE159" s="18">
        <f>(Design!$N$72-ED159)/EC159</f>
        <v>160.40965908908163</v>
      </c>
      <c r="EF159" s="18">
        <v>0</v>
      </c>
      <c r="EG159" s="18">
        <v>0</v>
      </c>
      <c r="EH159" s="18">
        <f t="shared" si="214"/>
        <v>160.40965908908163</v>
      </c>
      <c r="EI159" s="18">
        <f t="shared" si="234"/>
        <v>163</v>
      </c>
      <c r="EJ159" s="18">
        <f>Design!$N$72</f>
        <v>2.85</v>
      </c>
      <c r="EK159" s="18">
        <f t="shared" si="215"/>
        <v>173</v>
      </c>
      <c r="EL159" s="18">
        <v>0</v>
      </c>
      <c r="EM159" s="18">
        <f t="shared" si="216"/>
        <v>14791.5</v>
      </c>
      <c r="EN159" s="19" t="str">
        <f t="shared" si="235"/>
        <v>N/A</v>
      </c>
      <c r="EO159" s="19">
        <f t="shared" si="217"/>
        <v>163</v>
      </c>
    </row>
    <row r="160" spans="1:145" x14ac:dyDescent="0.25">
      <c r="A160" s="68">
        <f t="shared" si="157"/>
        <v>164</v>
      </c>
      <c r="B160" s="18">
        <f>'Ohio Intensities'!C160</f>
        <v>0.57364339500667316</v>
      </c>
      <c r="C160" s="18">
        <f>Design!$I$24*B160*Design!$I$23</f>
        <v>0.98666663941147847</v>
      </c>
      <c r="D160" s="18">
        <v>0</v>
      </c>
      <c r="E160" s="18">
        <v>0</v>
      </c>
      <c r="F160" s="18">
        <f>Design!$I$22</f>
        <v>10</v>
      </c>
      <c r="G160" s="18">
        <f t="shared" si="158"/>
        <v>0.98666663941147847</v>
      </c>
      <c r="H160" s="18">
        <f t="shared" si="159"/>
        <v>164</v>
      </c>
      <c r="I160" s="18">
        <f t="shared" si="160"/>
        <v>0.98666663941147847</v>
      </c>
      <c r="J160" s="18">
        <f t="shared" si="161"/>
        <v>174</v>
      </c>
      <c r="K160" s="18">
        <v>0</v>
      </c>
      <c r="L160" s="18" t="str">
        <f t="shared" si="218"/>
        <v>N/A</v>
      </c>
      <c r="M160" s="18">
        <f t="shared" si="162"/>
        <v>-9.8666663941147842E-2</v>
      </c>
      <c r="N160" s="18">
        <f t="shared" si="163"/>
        <v>17.167999525759726</v>
      </c>
      <c r="O160" s="18">
        <f>(Design!$N$67-N160)/M160</f>
        <v>153.22297239903872</v>
      </c>
      <c r="P160" s="18">
        <v>0</v>
      </c>
      <c r="Q160" s="18">
        <v>0</v>
      </c>
      <c r="R160" s="18">
        <f t="shared" si="164"/>
        <v>153.22297239903872</v>
      </c>
      <c r="S160" s="18">
        <f t="shared" si="219"/>
        <v>164</v>
      </c>
      <c r="T160" s="18">
        <f>Design!$N$67</f>
        <v>2.0499999999999998</v>
      </c>
      <c r="U160" s="18">
        <f t="shared" si="165"/>
        <v>174</v>
      </c>
      <c r="V160" s="18">
        <v>0</v>
      </c>
      <c r="W160" s="18">
        <f t="shared" si="166"/>
        <v>10701</v>
      </c>
      <c r="X160" s="19" t="str">
        <f t="shared" si="220"/>
        <v>N/A</v>
      </c>
      <c r="Y160" s="68">
        <f t="shared" si="167"/>
        <v>164</v>
      </c>
      <c r="Z160" s="18">
        <f>'Ohio Intensities'!G160</f>
        <v>0.72379190174320518</v>
      </c>
      <c r="AA160" s="18">
        <f>Design!$I$24*Z160*Design!$I$23</f>
        <v>1.2449220709983138</v>
      </c>
      <c r="AB160" s="18">
        <v>0</v>
      </c>
      <c r="AC160" s="18">
        <v>0</v>
      </c>
      <c r="AD160" s="18">
        <f>Design!$I$22</f>
        <v>10</v>
      </c>
      <c r="AE160" s="18">
        <f t="shared" si="168"/>
        <v>1.2449220709983138</v>
      </c>
      <c r="AF160" s="18">
        <f t="shared" si="169"/>
        <v>164</v>
      </c>
      <c r="AG160" s="18">
        <f t="shared" si="170"/>
        <v>1.2449220709983138</v>
      </c>
      <c r="AH160" s="18">
        <f t="shared" si="171"/>
        <v>174</v>
      </c>
      <c r="AI160" s="18">
        <v>0</v>
      </c>
      <c r="AJ160" s="18" t="str">
        <f t="shared" si="221"/>
        <v>N/A</v>
      </c>
      <c r="AK160" s="18">
        <f t="shared" si="172"/>
        <v>-0.12449220709983137</v>
      </c>
      <c r="AL160" s="18">
        <f t="shared" si="173"/>
        <v>21.66164403537066</v>
      </c>
      <c r="AM160" s="18">
        <f>(Design!$N$68-AL160)/AK160</f>
        <v>153.91842173707124</v>
      </c>
      <c r="AN160" s="18">
        <v>0</v>
      </c>
      <c r="AO160" s="18">
        <v>0</v>
      </c>
      <c r="AP160" s="18">
        <f t="shared" si="174"/>
        <v>153.91842173707124</v>
      </c>
      <c r="AQ160" s="18">
        <f t="shared" si="222"/>
        <v>164</v>
      </c>
      <c r="AR160" s="18">
        <f>Design!$N$68</f>
        <v>2.5</v>
      </c>
      <c r="AS160" s="18">
        <f t="shared" si="175"/>
        <v>174</v>
      </c>
      <c r="AT160" s="18">
        <v>0</v>
      </c>
      <c r="AU160" s="18">
        <f t="shared" si="176"/>
        <v>13050</v>
      </c>
      <c r="AV160" s="19" t="str">
        <f t="shared" si="223"/>
        <v>N/A</v>
      </c>
      <c r="AW160" s="68">
        <f t="shared" si="177"/>
        <v>164</v>
      </c>
      <c r="AX160" s="18">
        <f>'Ohio Intensities'!K160</f>
        <v>0.84371231031808858</v>
      </c>
      <c r="AY160" s="18">
        <f>Design!$I$24*AX160*Design!$I$23</f>
        <v>1.4511851737471133</v>
      </c>
      <c r="AZ160" s="18">
        <v>0</v>
      </c>
      <c r="BA160" s="18">
        <v>0</v>
      </c>
      <c r="BB160" s="18">
        <f>Design!$I$22</f>
        <v>10</v>
      </c>
      <c r="BC160" s="18">
        <f t="shared" si="178"/>
        <v>1.4511851737471133</v>
      </c>
      <c r="BD160" s="18">
        <f t="shared" si="179"/>
        <v>164</v>
      </c>
      <c r="BE160" s="18">
        <f t="shared" si="180"/>
        <v>1.4511851737471133</v>
      </c>
      <c r="BF160" s="18">
        <f t="shared" si="181"/>
        <v>174</v>
      </c>
      <c r="BG160" s="18">
        <v>0</v>
      </c>
      <c r="BH160" s="18" t="str">
        <f t="shared" si="224"/>
        <v>N/A</v>
      </c>
      <c r="BI160" s="18">
        <f t="shared" si="182"/>
        <v>-0.14511851737471132</v>
      </c>
      <c r="BJ160" s="18">
        <f t="shared" si="183"/>
        <v>25.250622023199771</v>
      </c>
      <c r="BK160" s="18">
        <f>(Design!$N$69-BJ160)/BI160</f>
        <v>154.36087984112325</v>
      </c>
      <c r="BL160" s="18">
        <v>0</v>
      </c>
      <c r="BM160" s="18">
        <v>0</v>
      </c>
      <c r="BN160" s="18">
        <f t="shared" si="184"/>
        <v>154.36087984112325</v>
      </c>
      <c r="BO160" s="18">
        <f t="shared" si="225"/>
        <v>164</v>
      </c>
      <c r="BP160" s="18">
        <f>Design!$N$69</f>
        <v>2.85</v>
      </c>
      <c r="BQ160" s="18">
        <f t="shared" si="185"/>
        <v>174</v>
      </c>
      <c r="BR160" s="18">
        <v>0</v>
      </c>
      <c r="BS160" s="18">
        <f t="shared" si="186"/>
        <v>14877</v>
      </c>
      <c r="BT160" s="19" t="str">
        <f t="shared" si="226"/>
        <v>N/A</v>
      </c>
      <c r="BU160" s="68">
        <f t="shared" si="187"/>
        <v>164</v>
      </c>
      <c r="BV160" s="18">
        <f>'Ohio Intensities'!O160</f>
        <v>1.0218614097083469</v>
      </c>
      <c r="BW160" s="18">
        <f>Design!$I$24*BV160*Design!$I$23</f>
        <v>1.7576016246983579</v>
      </c>
      <c r="BX160" s="18">
        <v>0</v>
      </c>
      <c r="BY160" s="18">
        <v>0</v>
      </c>
      <c r="BZ160" s="18">
        <f>Design!$I$22</f>
        <v>10</v>
      </c>
      <c r="CA160" s="18">
        <f t="shared" si="188"/>
        <v>1.7576016246983579</v>
      </c>
      <c r="CB160" s="18">
        <f t="shared" si="189"/>
        <v>164</v>
      </c>
      <c r="CC160" s="18">
        <f t="shared" si="190"/>
        <v>1.7576016246983579</v>
      </c>
      <c r="CD160" s="18">
        <f t="shared" si="191"/>
        <v>174</v>
      </c>
      <c r="CE160" s="18">
        <v>0</v>
      </c>
      <c r="CF160" s="18" t="str">
        <f t="shared" si="227"/>
        <v>N/A</v>
      </c>
      <c r="CG160" s="18">
        <f t="shared" si="192"/>
        <v>-0.17576016246983578</v>
      </c>
      <c r="CH160" s="18">
        <f t="shared" si="193"/>
        <v>30.582268269751424</v>
      </c>
      <c r="CI160" s="18">
        <f>(Design!$N$70-CH160)/CG160</f>
        <v>157.78472140699617</v>
      </c>
      <c r="CJ160" s="18">
        <v>0</v>
      </c>
      <c r="CK160" s="18">
        <v>0</v>
      </c>
      <c r="CL160" s="18">
        <f t="shared" si="194"/>
        <v>157.78472140699617</v>
      </c>
      <c r="CM160" s="18">
        <f t="shared" si="228"/>
        <v>164</v>
      </c>
      <c r="CN160" s="18">
        <f>Design!$N$70</f>
        <v>2.85</v>
      </c>
      <c r="CO160" s="18">
        <f t="shared" si="195"/>
        <v>174</v>
      </c>
      <c r="CP160" s="18">
        <v>0</v>
      </c>
      <c r="CQ160" s="18">
        <f t="shared" si="196"/>
        <v>14877.000000000002</v>
      </c>
      <c r="CR160" s="19" t="str">
        <f t="shared" si="229"/>
        <v>N/A</v>
      </c>
      <c r="CS160" s="68">
        <f t="shared" si="197"/>
        <v>164</v>
      </c>
      <c r="CT160" s="18">
        <f>'Ohio Intensities'!S160</f>
        <v>1.1672768740435044</v>
      </c>
      <c r="CU160" s="18">
        <f>Design!$I$24*CT160*Design!$I$23</f>
        <v>2.0077162233548287</v>
      </c>
      <c r="CV160" s="18">
        <v>0</v>
      </c>
      <c r="CW160" s="18">
        <v>0</v>
      </c>
      <c r="CX160" s="18">
        <f>Design!$I$22</f>
        <v>10</v>
      </c>
      <c r="CY160" s="18">
        <f t="shared" si="198"/>
        <v>2.0077162233548287</v>
      </c>
      <c r="CZ160" s="18">
        <f t="shared" si="199"/>
        <v>164</v>
      </c>
      <c r="DA160" s="18">
        <f t="shared" si="200"/>
        <v>2.0077162233548287</v>
      </c>
      <c r="DB160" s="18">
        <f t="shared" si="201"/>
        <v>174</v>
      </c>
      <c r="DC160" s="18">
        <v>0</v>
      </c>
      <c r="DD160" s="18" t="str">
        <f t="shared" si="230"/>
        <v>N/A</v>
      </c>
      <c r="DE160" s="18">
        <f t="shared" si="202"/>
        <v>-0.20077162233548287</v>
      </c>
      <c r="DF160" s="18">
        <f t="shared" si="203"/>
        <v>34.934262286374015</v>
      </c>
      <c r="DG160" s="18">
        <f>(Design!$N$71-DF160)/DE160</f>
        <v>159.80476679499182</v>
      </c>
      <c r="DH160" s="18">
        <v>0</v>
      </c>
      <c r="DI160" s="18">
        <v>0</v>
      </c>
      <c r="DJ160" s="18">
        <f t="shared" si="204"/>
        <v>159.80476679499182</v>
      </c>
      <c r="DK160" s="18">
        <f t="shared" si="231"/>
        <v>164</v>
      </c>
      <c r="DL160" s="18">
        <f>Design!$N$71</f>
        <v>2.85</v>
      </c>
      <c r="DM160" s="18">
        <f t="shared" si="205"/>
        <v>174</v>
      </c>
      <c r="DN160" s="18">
        <v>0</v>
      </c>
      <c r="DO160" s="18">
        <f t="shared" si="206"/>
        <v>14877</v>
      </c>
      <c r="DP160" s="19" t="str">
        <f t="shared" si="232"/>
        <v>N/A</v>
      </c>
      <c r="DQ160" s="68">
        <f t="shared" si="207"/>
        <v>164</v>
      </c>
      <c r="DR160" s="18">
        <f>'Ohio Intensities'!W160</f>
        <v>1.3100820194612488</v>
      </c>
      <c r="DS160" s="18">
        <f>Design!$I$24*DR160*Design!$I$23</f>
        <v>2.2533410734733494</v>
      </c>
      <c r="DT160" s="18">
        <v>0</v>
      </c>
      <c r="DU160" s="18">
        <v>0</v>
      </c>
      <c r="DV160" s="18">
        <f>Design!$I$22</f>
        <v>10</v>
      </c>
      <c r="DW160" s="18">
        <f t="shared" si="208"/>
        <v>2.2533410734733494</v>
      </c>
      <c r="DX160" s="18">
        <f t="shared" si="209"/>
        <v>164</v>
      </c>
      <c r="DY160" s="18">
        <f t="shared" si="210"/>
        <v>2.2533410734733494</v>
      </c>
      <c r="DZ160" s="18">
        <f t="shared" si="211"/>
        <v>174</v>
      </c>
      <c r="EA160" s="18">
        <v>0</v>
      </c>
      <c r="EB160" s="18" t="str">
        <f t="shared" si="233"/>
        <v>N/A</v>
      </c>
      <c r="EC160" s="18">
        <f t="shared" si="212"/>
        <v>-0.22533410734733494</v>
      </c>
      <c r="ED160" s="18">
        <f t="shared" si="213"/>
        <v>39.208134678436281</v>
      </c>
      <c r="EE160" s="18">
        <f>(Design!$N$72-ED160)/EC160</f>
        <v>161.35211445106734</v>
      </c>
      <c r="EF160" s="18">
        <v>0</v>
      </c>
      <c r="EG160" s="18">
        <v>0</v>
      </c>
      <c r="EH160" s="18">
        <f t="shared" si="214"/>
        <v>161.35211445106734</v>
      </c>
      <c r="EI160" s="18">
        <f t="shared" si="234"/>
        <v>164</v>
      </c>
      <c r="EJ160" s="18">
        <f>Design!$N$72</f>
        <v>2.85</v>
      </c>
      <c r="EK160" s="18">
        <f t="shared" si="215"/>
        <v>174</v>
      </c>
      <c r="EL160" s="18">
        <v>0</v>
      </c>
      <c r="EM160" s="18">
        <f t="shared" si="216"/>
        <v>14877</v>
      </c>
      <c r="EN160" s="19" t="str">
        <f t="shared" si="235"/>
        <v>N/A</v>
      </c>
      <c r="EO160" s="19">
        <f t="shared" si="217"/>
        <v>164</v>
      </c>
    </row>
    <row r="161" spans="1:145" x14ac:dyDescent="0.25">
      <c r="A161" s="68">
        <f t="shared" si="157"/>
        <v>165</v>
      </c>
      <c r="B161" s="18">
        <f>'Ohio Intensities'!C161</f>
        <v>0.57081029289925356</v>
      </c>
      <c r="C161" s="18">
        <f>Design!$I$24*B161*Design!$I$23</f>
        <v>0.98179370378671671</v>
      </c>
      <c r="D161" s="18">
        <v>0</v>
      </c>
      <c r="E161" s="18">
        <v>0</v>
      </c>
      <c r="F161" s="18">
        <f>Design!$I$22</f>
        <v>10</v>
      </c>
      <c r="G161" s="18">
        <f t="shared" si="158"/>
        <v>0.98179370378671671</v>
      </c>
      <c r="H161" s="18">
        <f t="shared" si="159"/>
        <v>165</v>
      </c>
      <c r="I161" s="18">
        <f t="shared" si="160"/>
        <v>0.98179370378671671</v>
      </c>
      <c r="J161" s="18">
        <f t="shared" si="161"/>
        <v>175</v>
      </c>
      <c r="K161" s="18">
        <v>0</v>
      </c>
      <c r="L161" s="18" t="str">
        <f t="shared" si="218"/>
        <v>N/A</v>
      </c>
      <c r="M161" s="18">
        <f t="shared" si="162"/>
        <v>-9.8179370378671665E-2</v>
      </c>
      <c r="N161" s="18">
        <f t="shared" si="163"/>
        <v>17.181389816267544</v>
      </c>
      <c r="O161" s="18">
        <f>(Design!$N$67-N161)/M161</f>
        <v>154.11984980048987</v>
      </c>
      <c r="P161" s="18">
        <v>0</v>
      </c>
      <c r="Q161" s="18">
        <v>0</v>
      </c>
      <c r="R161" s="18">
        <f t="shared" si="164"/>
        <v>154.11984980048987</v>
      </c>
      <c r="S161" s="18">
        <f t="shared" si="219"/>
        <v>165</v>
      </c>
      <c r="T161" s="18">
        <f>Design!$N$67</f>
        <v>2.0499999999999998</v>
      </c>
      <c r="U161" s="18">
        <f t="shared" si="165"/>
        <v>175</v>
      </c>
      <c r="V161" s="18">
        <v>0</v>
      </c>
      <c r="W161" s="18">
        <f t="shared" si="166"/>
        <v>10762.5</v>
      </c>
      <c r="X161" s="19" t="str">
        <f t="shared" si="220"/>
        <v>N/A</v>
      </c>
      <c r="Y161" s="68">
        <f t="shared" si="167"/>
        <v>165</v>
      </c>
      <c r="Z161" s="18">
        <f>'Ohio Intensities'!G161</f>
        <v>0.72025192889695255</v>
      </c>
      <c r="AA161" s="18">
        <f>Design!$I$24*Z161*Design!$I$23</f>
        <v>1.2388333177027591</v>
      </c>
      <c r="AB161" s="18">
        <v>0</v>
      </c>
      <c r="AC161" s="18">
        <v>0</v>
      </c>
      <c r="AD161" s="18">
        <f>Design!$I$22</f>
        <v>10</v>
      </c>
      <c r="AE161" s="18">
        <f t="shared" si="168"/>
        <v>1.2388333177027591</v>
      </c>
      <c r="AF161" s="18">
        <f t="shared" si="169"/>
        <v>165</v>
      </c>
      <c r="AG161" s="18">
        <f t="shared" si="170"/>
        <v>1.2388333177027591</v>
      </c>
      <c r="AH161" s="18">
        <f t="shared" si="171"/>
        <v>175</v>
      </c>
      <c r="AI161" s="18">
        <v>0</v>
      </c>
      <c r="AJ161" s="18" t="str">
        <f t="shared" si="221"/>
        <v>N/A</v>
      </c>
      <c r="AK161" s="18">
        <f t="shared" si="172"/>
        <v>-0.12388333177027591</v>
      </c>
      <c r="AL161" s="18">
        <f t="shared" si="173"/>
        <v>21.679583059798286</v>
      </c>
      <c r="AM161" s="18">
        <f>(Design!$N$68-AL161)/AK161</f>
        <v>154.81972260290922</v>
      </c>
      <c r="AN161" s="18">
        <v>0</v>
      </c>
      <c r="AO161" s="18">
        <v>0</v>
      </c>
      <c r="AP161" s="18">
        <f t="shared" si="174"/>
        <v>154.81972260290922</v>
      </c>
      <c r="AQ161" s="18">
        <f t="shared" si="222"/>
        <v>165</v>
      </c>
      <c r="AR161" s="18">
        <f>Design!$N$68</f>
        <v>2.5</v>
      </c>
      <c r="AS161" s="18">
        <f t="shared" si="175"/>
        <v>175</v>
      </c>
      <c r="AT161" s="18">
        <v>0</v>
      </c>
      <c r="AU161" s="18">
        <f t="shared" si="176"/>
        <v>13125</v>
      </c>
      <c r="AV161" s="19" t="str">
        <f t="shared" si="223"/>
        <v>N/A</v>
      </c>
      <c r="AW161" s="68">
        <f t="shared" si="177"/>
        <v>165</v>
      </c>
      <c r="AX161" s="18">
        <f>'Ohio Intensities'!K161</f>
        <v>0.83959702152145887</v>
      </c>
      <c r="AY161" s="18">
        <f>Design!$I$24*AX161*Design!$I$23</f>
        <v>1.4441068770169101</v>
      </c>
      <c r="AZ161" s="18">
        <v>0</v>
      </c>
      <c r="BA161" s="18">
        <v>0</v>
      </c>
      <c r="BB161" s="18">
        <f>Design!$I$22</f>
        <v>10</v>
      </c>
      <c r="BC161" s="18">
        <f t="shared" si="178"/>
        <v>1.4441068770169101</v>
      </c>
      <c r="BD161" s="18">
        <f t="shared" si="179"/>
        <v>165</v>
      </c>
      <c r="BE161" s="18">
        <f t="shared" si="180"/>
        <v>1.4441068770169101</v>
      </c>
      <c r="BF161" s="18">
        <f t="shared" si="181"/>
        <v>175</v>
      </c>
      <c r="BG161" s="18">
        <v>0</v>
      </c>
      <c r="BH161" s="18" t="str">
        <f t="shared" si="224"/>
        <v>N/A</v>
      </c>
      <c r="BI161" s="18">
        <f t="shared" si="182"/>
        <v>-0.14441068770169102</v>
      </c>
      <c r="BJ161" s="18">
        <f t="shared" si="183"/>
        <v>25.271870347795929</v>
      </c>
      <c r="BK161" s="18">
        <f>(Design!$N$69-BJ161)/BI161</f>
        <v>155.26461860020191</v>
      </c>
      <c r="BL161" s="18">
        <v>0</v>
      </c>
      <c r="BM161" s="18">
        <v>0</v>
      </c>
      <c r="BN161" s="18">
        <f t="shared" si="184"/>
        <v>155.26461860020191</v>
      </c>
      <c r="BO161" s="18">
        <f t="shared" si="225"/>
        <v>165</v>
      </c>
      <c r="BP161" s="18">
        <f>Design!$N$69</f>
        <v>2.85</v>
      </c>
      <c r="BQ161" s="18">
        <f t="shared" si="185"/>
        <v>175</v>
      </c>
      <c r="BR161" s="18">
        <v>0</v>
      </c>
      <c r="BS161" s="18">
        <f t="shared" si="186"/>
        <v>14962.5</v>
      </c>
      <c r="BT161" s="19" t="str">
        <f t="shared" si="226"/>
        <v>N/A</v>
      </c>
      <c r="BU161" s="68">
        <f t="shared" si="187"/>
        <v>165</v>
      </c>
      <c r="BV161" s="18">
        <f>'Ohio Intensities'!O161</f>
        <v>1.0170500368309268</v>
      </c>
      <c r="BW161" s="18">
        <f>Design!$I$24*BV161*Design!$I$23</f>
        <v>1.7493260633491952</v>
      </c>
      <c r="BX161" s="18">
        <v>0</v>
      </c>
      <c r="BY161" s="18">
        <v>0</v>
      </c>
      <c r="BZ161" s="18">
        <f>Design!$I$22</f>
        <v>10</v>
      </c>
      <c r="CA161" s="18">
        <f t="shared" si="188"/>
        <v>1.7493260633491952</v>
      </c>
      <c r="CB161" s="18">
        <f t="shared" si="189"/>
        <v>165</v>
      </c>
      <c r="CC161" s="18">
        <f t="shared" si="190"/>
        <v>1.7493260633491952</v>
      </c>
      <c r="CD161" s="18">
        <f t="shared" si="191"/>
        <v>175</v>
      </c>
      <c r="CE161" s="18">
        <v>0</v>
      </c>
      <c r="CF161" s="18" t="str">
        <f t="shared" si="227"/>
        <v>N/A</v>
      </c>
      <c r="CG161" s="18">
        <f t="shared" si="192"/>
        <v>-0.17493260633491953</v>
      </c>
      <c r="CH161" s="18">
        <f t="shared" si="193"/>
        <v>30.613206108610918</v>
      </c>
      <c r="CI161" s="18">
        <f>(Design!$N$70-CH161)/CG161</f>
        <v>158.70801156107228</v>
      </c>
      <c r="CJ161" s="18">
        <v>0</v>
      </c>
      <c r="CK161" s="18">
        <v>0</v>
      </c>
      <c r="CL161" s="18">
        <f t="shared" si="194"/>
        <v>158.70801156107228</v>
      </c>
      <c r="CM161" s="18">
        <f t="shared" si="228"/>
        <v>165</v>
      </c>
      <c r="CN161" s="18">
        <f>Design!$N$70</f>
        <v>2.85</v>
      </c>
      <c r="CO161" s="18">
        <f t="shared" si="195"/>
        <v>175</v>
      </c>
      <c r="CP161" s="18">
        <v>0</v>
      </c>
      <c r="CQ161" s="18">
        <f t="shared" si="196"/>
        <v>14962.5</v>
      </c>
      <c r="CR161" s="19" t="str">
        <f t="shared" si="229"/>
        <v>N/A</v>
      </c>
      <c r="CS161" s="68">
        <f t="shared" si="197"/>
        <v>165</v>
      </c>
      <c r="CT161" s="18">
        <f>'Ohio Intensities'!S161</f>
        <v>1.1620642169262472</v>
      </c>
      <c r="CU161" s="18">
        <f>Design!$I$24*CT161*Design!$I$23</f>
        <v>1.9987504531131464</v>
      </c>
      <c r="CV161" s="18">
        <v>0</v>
      </c>
      <c r="CW161" s="18">
        <v>0</v>
      </c>
      <c r="CX161" s="18">
        <f>Design!$I$22</f>
        <v>10</v>
      </c>
      <c r="CY161" s="18">
        <f t="shared" si="198"/>
        <v>1.9987504531131464</v>
      </c>
      <c r="CZ161" s="18">
        <f t="shared" si="199"/>
        <v>165</v>
      </c>
      <c r="DA161" s="18">
        <f t="shared" si="200"/>
        <v>1.9987504531131464</v>
      </c>
      <c r="DB161" s="18">
        <f t="shared" si="201"/>
        <v>175</v>
      </c>
      <c r="DC161" s="18">
        <v>0</v>
      </c>
      <c r="DD161" s="18" t="str">
        <f t="shared" si="230"/>
        <v>N/A</v>
      </c>
      <c r="DE161" s="18">
        <f t="shared" si="202"/>
        <v>-0.19987504531131464</v>
      </c>
      <c r="DF161" s="18">
        <f t="shared" si="203"/>
        <v>34.978132929480061</v>
      </c>
      <c r="DG161" s="18">
        <f>(Design!$N$71-DF161)/DE161</f>
        <v>160.74109141258231</v>
      </c>
      <c r="DH161" s="18">
        <v>0</v>
      </c>
      <c r="DI161" s="18">
        <v>0</v>
      </c>
      <c r="DJ161" s="18">
        <f t="shared" si="204"/>
        <v>160.74109141258231</v>
      </c>
      <c r="DK161" s="18">
        <f t="shared" si="231"/>
        <v>165</v>
      </c>
      <c r="DL161" s="18">
        <f>Design!$N$71</f>
        <v>2.85</v>
      </c>
      <c r="DM161" s="18">
        <f t="shared" si="205"/>
        <v>175</v>
      </c>
      <c r="DN161" s="18">
        <v>0</v>
      </c>
      <c r="DO161" s="18">
        <f t="shared" si="206"/>
        <v>14962.5</v>
      </c>
      <c r="DP161" s="19" t="str">
        <f t="shared" si="232"/>
        <v>N/A</v>
      </c>
      <c r="DQ161" s="68">
        <f t="shared" si="207"/>
        <v>165</v>
      </c>
      <c r="DR161" s="18">
        <f>'Ohio Intensities'!W161</f>
        <v>1.3041549394723491</v>
      </c>
      <c r="DS161" s="18">
        <f>Design!$I$24*DR161*Design!$I$23</f>
        <v>2.2431464958924416</v>
      </c>
      <c r="DT161" s="18">
        <v>0</v>
      </c>
      <c r="DU161" s="18">
        <v>0</v>
      </c>
      <c r="DV161" s="18">
        <f>Design!$I$22</f>
        <v>10</v>
      </c>
      <c r="DW161" s="18">
        <f t="shared" si="208"/>
        <v>2.2431464958924416</v>
      </c>
      <c r="DX161" s="18">
        <f t="shared" si="209"/>
        <v>165</v>
      </c>
      <c r="DY161" s="18">
        <f t="shared" si="210"/>
        <v>2.2431464958924416</v>
      </c>
      <c r="DZ161" s="18">
        <f t="shared" si="211"/>
        <v>175</v>
      </c>
      <c r="EA161" s="18">
        <v>0</v>
      </c>
      <c r="EB161" s="18" t="str">
        <f t="shared" si="233"/>
        <v>N/A</v>
      </c>
      <c r="EC161" s="18">
        <f t="shared" si="212"/>
        <v>-0.22431464958924416</v>
      </c>
      <c r="ED161" s="18">
        <f t="shared" si="213"/>
        <v>39.255063678117729</v>
      </c>
      <c r="EE161" s="18">
        <f>(Design!$N$72-ED161)/EC161</f>
        <v>162.29463276153027</v>
      </c>
      <c r="EF161" s="18">
        <v>0</v>
      </c>
      <c r="EG161" s="18">
        <v>0</v>
      </c>
      <c r="EH161" s="18">
        <f t="shared" si="214"/>
        <v>162.29463276153027</v>
      </c>
      <c r="EI161" s="18">
        <f t="shared" si="234"/>
        <v>165</v>
      </c>
      <c r="EJ161" s="18">
        <f>Design!$N$72</f>
        <v>2.85</v>
      </c>
      <c r="EK161" s="18">
        <f t="shared" si="215"/>
        <v>175</v>
      </c>
      <c r="EL161" s="18">
        <v>0</v>
      </c>
      <c r="EM161" s="18">
        <f t="shared" si="216"/>
        <v>14962.5</v>
      </c>
      <c r="EN161" s="19" t="str">
        <f t="shared" si="235"/>
        <v>N/A</v>
      </c>
      <c r="EO161" s="19">
        <f t="shared" si="217"/>
        <v>165</v>
      </c>
    </row>
    <row r="162" spans="1:145" x14ac:dyDescent="0.25">
      <c r="A162" s="68">
        <f t="shared" si="157"/>
        <v>166</v>
      </c>
      <c r="B162" s="18">
        <f>'Ohio Intensities'!C162</f>
        <v>0.56800729859315124</v>
      </c>
      <c r="C162" s="18">
        <f>Design!$I$24*B162*Design!$I$23</f>
        <v>0.97697255358022073</v>
      </c>
      <c r="D162" s="18">
        <v>0</v>
      </c>
      <c r="E162" s="18">
        <v>0</v>
      </c>
      <c r="F162" s="18">
        <f>Design!$I$22</f>
        <v>10</v>
      </c>
      <c r="G162" s="18">
        <f t="shared" si="158"/>
        <v>0.97697255358022073</v>
      </c>
      <c r="H162" s="18">
        <f t="shared" si="159"/>
        <v>166</v>
      </c>
      <c r="I162" s="18">
        <f t="shared" si="160"/>
        <v>0.97697255358022073</v>
      </c>
      <c r="J162" s="18">
        <f t="shared" si="161"/>
        <v>176</v>
      </c>
      <c r="K162" s="18">
        <v>0</v>
      </c>
      <c r="L162" s="18" t="str">
        <f t="shared" si="218"/>
        <v>N/A</v>
      </c>
      <c r="M162" s="18">
        <f t="shared" si="162"/>
        <v>-9.7697255358022067E-2</v>
      </c>
      <c r="N162" s="18">
        <f t="shared" si="163"/>
        <v>17.194716943011883</v>
      </c>
      <c r="O162" s="18">
        <f>(Design!$N$67-N162)/M162</f>
        <v>155.01681073344838</v>
      </c>
      <c r="P162" s="18">
        <v>0</v>
      </c>
      <c r="Q162" s="18">
        <v>0</v>
      </c>
      <c r="R162" s="18">
        <f t="shared" si="164"/>
        <v>155.01681073344838</v>
      </c>
      <c r="S162" s="18">
        <f t="shared" si="219"/>
        <v>166</v>
      </c>
      <c r="T162" s="18">
        <f>Design!$N$67</f>
        <v>2.0499999999999998</v>
      </c>
      <c r="U162" s="18">
        <f t="shared" si="165"/>
        <v>176</v>
      </c>
      <c r="V162" s="18">
        <v>0</v>
      </c>
      <c r="W162" s="18">
        <f t="shared" si="166"/>
        <v>10823.999999999998</v>
      </c>
      <c r="X162" s="19" t="str">
        <f t="shared" si="220"/>
        <v>N/A</v>
      </c>
      <c r="Y162" s="68">
        <f t="shared" si="167"/>
        <v>166</v>
      </c>
      <c r="Z162" s="18">
        <f>'Ohio Intensities'!G162</f>
        <v>0.71674923607117635</v>
      </c>
      <c r="AA162" s="18">
        <f>Design!$I$24*Z162*Design!$I$23</f>
        <v>1.2328086860424241</v>
      </c>
      <c r="AB162" s="18">
        <v>0</v>
      </c>
      <c r="AC162" s="18">
        <v>0</v>
      </c>
      <c r="AD162" s="18">
        <f>Design!$I$22</f>
        <v>10</v>
      </c>
      <c r="AE162" s="18">
        <f t="shared" si="168"/>
        <v>1.2328086860424241</v>
      </c>
      <c r="AF162" s="18">
        <f t="shared" si="169"/>
        <v>166</v>
      </c>
      <c r="AG162" s="18">
        <f t="shared" si="170"/>
        <v>1.2328086860424241</v>
      </c>
      <c r="AH162" s="18">
        <f t="shared" si="171"/>
        <v>176</v>
      </c>
      <c r="AI162" s="18">
        <v>0</v>
      </c>
      <c r="AJ162" s="18" t="str">
        <f t="shared" si="221"/>
        <v>N/A</v>
      </c>
      <c r="AK162" s="18">
        <f t="shared" si="172"/>
        <v>-0.12328086860424241</v>
      </c>
      <c r="AL162" s="18">
        <f t="shared" si="173"/>
        <v>21.697432874346664</v>
      </c>
      <c r="AM162" s="18">
        <f>(Design!$N$68-AL162)/AK162</f>
        <v>155.72110329603916</v>
      </c>
      <c r="AN162" s="18">
        <v>0</v>
      </c>
      <c r="AO162" s="18">
        <v>0</v>
      </c>
      <c r="AP162" s="18">
        <f t="shared" si="174"/>
        <v>155.72110329603916</v>
      </c>
      <c r="AQ162" s="18">
        <f t="shared" si="222"/>
        <v>166</v>
      </c>
      <c r="AR162" s="18">
        <f>Design!$N$68</f>
        <v>2.5</v>
      </c>
      <c r="AS162" s="18">
        <f t="shared" si="175"/>
        <v>176</v>
      </c>
      <c r="AT162" s="18">
        <v>0</v>
      </c>
      <c r="AU162" s="18">
        <f t="shared" si="176"/>
        <v>13200</v>
      </c>
      <c r="AV162" s="19" t="str">
        <f t="shared" si="223"/>
        <v>N/A</v>
      </c>
      <c r="AW162" s="68">
        <f t="shared" si="177"/>
        <v>166</v>
      </c>
      <c r="AX162" s="18">
        <f>'Ohio Intensities'!K162</f>
        <v>0.83552482116608351</v>
      </c>
      <c r="AY162" s="18">
        <f>Design!$I$24*AX162*Design!$I$23</f>
        <v>1.4371026924056645</v>
      </c>
      <c r="AZ162" s="18">
        <v>0</v>
      </c>
      <c r="BA162" s="18">
        <v>0</v>
      </c>
      <c r="BB162" s="18">
        <f>Design!$I$22</f>
        <v>10</v>
      </c>
      <c r="BC162" s="18">
        <f t="shared" si="178"/>
        <v>1.4371026924056645</v>
      </c>
      <c r="BD162" s="18">
        <f t="shared" si="179"/>
        <v>166</v>
      </c>
      <c r="BE162" s="18">
        <f t="shared" si="180"/>
        <v>1.4371026924056645</v>
      </c>
      <c r="BF162" s="18">
        <f t="shared" si="181"/>
        <v>176</v>
      </c>
      <c r="BG162" s="18">
        <v>0</v>
      </c>
      <c r="BH162" s="18" t="str">
        <f t="shared" si="224"/>
        <v>N/A</v>
      </c>
      <c r="BI162" s="18">
        <f t="shared" si="182"/>
        <v>-0.14371026924056646</v>
      </c>
      <c r="BJ162" s="18">
        <f t="shared" si="183"/>
        <v>25.293007386339696</v>
      </c>
      <c r="BK162" s="18">
        <f>(Design!$N$69-BJ162)/BI162</f>
        <v>156.16843183816465</v>
      </c>
      <c r="BL162" s="18">
        <v>0</v>
      </c>
      <c r="BM162" s="18">
        <v>0</v>
      </c>
      <c r="BN162" s="18">
        <f t="shared" si="184"/>
        <v>156.16843183816465</v>
      </c>
      <c r="BO162" s="18">
        <f t="shared" si="225"/>
        <v>166</v>
      </c>
      <c r="BP162" s="18">
        <f>Design!$N$69</f>
        <v>2.85</v>
      </c>
      <c r="BQ162" s="18">
        <f t="shared" si="185"/>
        <v>176</v>
      </c>
      <c r="BR162" s="18">
        <v>0</v>
      </c>
      <c r="BS162" s="18">
        <f t="shared" si="186"/>
        <v>15048</v>
      </c>
      <c r="BT162" s="19" t="str">
        <f t="shared" si="226"/>
        <v>N/A</v>
      </c>
      <c r="BU162" s="68">
        <f t="shared" si="187"/>
        <v>166</v>
      </c>
      <c r="BV162" s="18">
        <f>'Ohio Intensities'!O162</f>
        <v>1.012288233597278</v>
      </c>
      <c r="BW162" s="18">
        <f>Design!$I$24*BV162*Design!$I$23</f>
        <v>1.7411357617873193</v>
      </c>
      <c r="BX162" s="18">
        <v>0</v>
      </c>
      <c r="BY162" s="18">
        <v>0</v>
      </c>
      <c r="BZ162" s="18">
        <f>Design!$I$22</f>
        <v>10</v>
      </c>
      <c r="CA162" s="18">
        <f t="shared" si="188"/>
        <v>1.7411357617873193</v>
      </c>
      <c r="CB162" s="18">
        <f t="shared" si="189"/>
        <v>166</v>
      </c>
      <c r="CC162" s="18">
        <f t="shared" si="190"/>
        <v>1.7411357617873193</v>
      </c>
      <c r="CD162" s="18">
        <f t="shared" si="191"/>
        <v>176</v>
      </c>
      <c r="CE162" s="18">
        <v>0</v>
      </c>
      <c r="CF162" s="18" t="str">
        <f t="shared" si="227"/>
        <v>N/A</v>
      </c>
      <c r="CG162" s="18">
        <f t="shared" si="192"/>
        <v>-0.17411357617873194</v>
      </c>
      <c r="CH162" s="18">
        <f t="shared" si="193"/>
        <v>30.643989407456822</v>
      </c>
      <c r="CI162" s="18">
        <f>(Design!$N$70-CH162)/CG162</f>
        <v>159.63137405738883</v>
      </c>
      <c r="CJ162" s="18">
        <v>0</v>
      </c>
      <c r="CK162" s="18">
        <v>0</v>
      </c>
      <c r="CL162" s="18">
        <f t="shared" si="194"/>
        <v>159.63137405738883</v>
      </c>
      <c r="CM162" s="18">
        <f t="shared" si="228"/>
        <v>166</v>
      </c>
      <c r="CN162" s="18">
        <f>Design!$N$70</f>
        <v>2.85</v>
      </c>
      <c r="CO162" s="18">
        <f t="shared" si="195"/>
        <v>176</v>
      </c>
      <c r="CP162" s="18">
        <v>0</v>
      </c>
      <c r="CQ162" s="18">
        <f t="shared" si="196"/>
        <v>15048</v>
      </c>
      <c r="CR162" s="19" t="str">
        <f t="shared" si="229"/>
        <v>N/A</v>
      </c>
      <c r="CS162" s="68">
        <f t="shared" si="197"/>
        <v>166</v>
      </c>
      <c r="CT162" s="18">
        <f>'Ohio Intensities'!S162</f>
        <v>1.1569043412703752</v>
      </c>
      <c r="CU162" s="18">
        <f>Design!$I$24*CT162*Design!$I$23</f>
        <v>1.9898754669850467</v>
      </c>
      <c r="CV162" s="18">
        <v>0</v>
      </c>
      <c r="CW162" s="18">
        <v>0</v>
      </c>
      <c r="CX162" s="18">
        <f>Design!$I$22</f>
        <v>10</v>
      </c>
      <c r="CY162" s="18">
        <f t="shared" si="198"/>
        <v>1.9898754669850467</v>
      </c>
      <c r="CZ162" s="18">
        <f t="shared" si="199"/>
        <v>166</v>
      </c>
      <c r="DA162" s="18">
        <f t="shared" si="200"/>
        <v>1.9898754669850467</v>
      </c>
      <c r="DB162" s="18">
        <f t="shared" si="201"/>
        <v>176</v>
      </c>
      <c r="DC162" s="18">
        <v>0</v>
      </c>
      <c r="DD162" s="18" t="str">
        <f t="shared" si="230"/>
        <v>N/A</v>
      </c>
      <c r="DE162" s="18">
        <f t="shared" si="202"/>
        <v>-0.19898754669850466</v>
      </c>
      <c r="DF162" s="18">
        <f t="shared" si="203"/>
        <v>35.021808218936819</v>
      </c>
      <c r="DG162" s="18">
        <f>(Design!$N$71-DF162)/DE162</f>
        <v>161.67749566600682</v>
      </c>
      <c r="DH162" s="18">
        <v>0</v>
      </c>
      <c r="DI162" s="18">
        <v>0</v>
      </c>
      <c r="DJ162" s="18">
        <f t="shared" si="204"/>
        <v>161.67749566600682</v>
      </c>
      <c r="DK162" s="18">
        <f t="shared" si="231"/>
        <v>166</v>
      </c>
      <c r="DL162" s="18">
        <f>Design!$N$71</f>
        <v>2.85</v>
      </c>
      <c r="DM162" s="18">
        <f t="shared" si="205"/>
        <v>176</v>
      </c>
      <c r="DN162" s="18">
        <v>0</v>
      </c>
      <c r="DO162" s="18">
        <f t="shared" si="206"/>
        <v>15048</v>
      </c>
      <c r="DP162" s="19" t="str">
        <f t="shared" si="232"/>
        <v>N/A</v>
      </c>
      <c r="DQ162" s="68">
        <f t="shared" si="207"/>
        <v>166</v>
      </c>
      <c r="DR162" s="18">
        <f>'Ohio Intensities'!W162</f>
        <v>1.2982876090922535</v>
      </c>
      <c r="DS162" s="18">
        <f>Design!$I$24*DR162*Design!$I$23</f>
        <v>2.2330546876386772</v>
      </c>
      <c r="DT162" s="18">
        <v>0</v>
      </c>
      <c r="DU162" s="18">
        <v>0</v>
      </c>
      <c r="DV162" s="18">
        <f>Design!$I$22</f>
        <v>10</v>
      </c>
      <c r="DW162" s="18">
        <f t="shared" si="208"/>
        <v>2.2330546876386772</v>
      </c>
      <c r="DX162" s="18">
        <f t="shared" si="209"/>
        <v>166</v>
      </c>
      <c r="DY162" s="18">
        <f t="shared" si="210"/>
        <v>2.2330546876386772</v>
      </c>
      <c r="DZ162" s="18">
        <f t="shared" si="211"/>
        <v>176</v>
      </c>
      <c r="EA162" s="18">
        <v>0</v>
      </c>
      <c r="EB162" s="18" t="str">
        <f t="shared" si="233"/>
        <v>N/A</v>
      </c>
      <c r="EC162" s="18">
        <f t="shared" si="212"/>
        <v>-0.22330546876386773</v>
      </c>
      <c r="ED162" s="18">
        <f t="shared" si="213"/>
        <v>39.301762502440717</v>
      </c>
      <c r="EE162" s="18">
        <f>(Design!$N$72-ED162)/EC162</f>
        <v>163.23721359903769</v>
      </c>
      <c r="EF162" s="18">
        <v>0</v>
      </c>
      <c r="EG162" s="18">
        <v>0</v>
      </c>
      <c r="EH162" s="18">
        <f t="shared" si="214"/>
        <v>163.23721359903769</v>
      </c>
      <c r="EI162" s="18">
        <f t="shared" si="234"/>
        <v>166</v>
      </c>
      <c r="EJ162" s="18">
        <f>Design!$N$72</f>
        <v>2.85</v>
      </c>
      <c r="EK162" s="18">
        <f t="shared" si="215"/>
        <v>176</v>
      </c>
      <c r="EL162" s="18">
        <v>0</v>
      </c>
      <c r="EM162" s="18">
        <f t="shared" si="216"/>
        <v>15048</v>
      </c>
      <c r="EN162" s="19" t="str">
        <f t="shared" si="235"/>
        <v>N/A</v>
      </c>
      <c r="EO162" s="19">
        <f t="shared" si="217"/>
        <v>166</v>
      </c>
    </row>
    <row r="163" spans="1:145" x14ac:dyDescent="0.25">
      <c r="A163" s="68">
        <f t="shared" si="157"/>
        <v>167</v>
      </c>
      <c r="B163" s="18">
        <f>'Ohio Intensities'!C163</f>
        <v>0.56523392281095075</v>
      </c>
      <c r="C163" s="18">
        <f>Design!$I$24*B163*Design!$I$23</f>
        <v>0.9722023472348359</v>
      </c>
      <c r="D163" s="18">
        <v>0</v>
      </c>
      <c r="E163" s="18">
        <v>0</v>
      </c>
      <c r="F163" s="18">
        <f>Design!$I$22</f>
        <v>10</v>
      </c>
      <c r="G163" s="18">
        <f t="shared" si="158"/>
        <v>0.9722023472348359</v>
      </c>
      <c r="H163" s="18">
        <f t="shared" si="159"/>
        <v>167</v>
      </c>
      <c r="I163" s="18">
        <f t="shared" si="160"/>
        <v>0.9722023472348359</v>
      </c>
      <c r="J163" s="18">
        <f t="shared" si="161"/>
        <v>177</v>
      </c>
      <c r="K163" s="18">
        <v>0</v>
      </c>
      <c r="L163" s="18" t="str">
        <f t="shared" si="218"/>
        <v>N/A</v>
      </c>
      <c r="M163" s="18">
        <f t="shared" si="162"/>
        <v>-9.7220234723483595E-2</v>
      </c>
      <c r="N163" s="18">
        <f t="shared" si="163"/>
        <v>17.207981546056597</v>
      </c>
      <c r="O163" s="18">
        <f>(Design!$N$67-N163)/M163</f>
        <v>155.91385465350228</v>
      </c>
      <c r="P163" s="18">
        <v>0</v>
      </c>
      <c r="Q163" s="18">
        <v>0</v>
      </c>
      <c r="R163" s="18">
        <f t="shared" si="164"/>
        <v>155.91385465350228</v>
      </c>
      <c r="S163" s="18">
        <f t="shared" si="219"/>
        <v>167</v>
      </c>
      <c r="T163" s="18">
        <f>Design!$N$67</f>
        <v>2.0499999999999998</v>
      </c>
      <c r="U163" s="18">
        <f t="shared" si="165"/>
        <v>177</v>
      </c>
      <c r="V163" s="18">
        <v>0</v>
      </c>
      <c r="W163" s="18">
        <f t="shared" si="166"/>
        <v>10885.499999999998</v>
      </c>
      <c r="X163" s="19" t="str">
        <f t="shared" si="220"/>
        <v>N/A</v>
      </c>
      <c r="Y163" s="68">
        <f t="shared" si="167"/>
        <v>167</v>
      </c>
      <c r="Z163" s="18">
        <f>'Ohio Intensities'!G163</f>
        <v>0.71328322276395972</v>
      </c>
      <c r="AA163" s="18">
        <f>Design!$I$24*Z163*Design!$I$23</f>
        <v>1.2268471431540116</v>
      </c>
      <c r="AB163" s="18">
        <v>0</v>
      </c>
      <c r="AC163" s="18">
        <v>0</v>
      </c>
      <c r="AD163" s="18">
        <f>Design!$I$22</f>
        <v>10</v>
      </c>
      <c r="AE163" s="18">
        <f t="shared" si="168"/>
        <v>1.2268471431540116</v>
      </c>
      <c r="AF163" s="18">
        <f t="shared" si="169"/>
        <v>167</v>
      </c>
      <c r="AG163" s="18">
        <f t="shared" si="170"/>
        <v>1.2268471431540116</v>
      </c>
      <c r="AH163" s="18">
        <f t="shared" si="171"/>
        <v>177</v>
      </c>
      <c r="AI163" s="18">
        <v>0</v>
      </c>
      <c r="AJ163" s="18" t="str">
        <f t="shared" si="221"/>
        <v>N/A</v>
      </c>
      <c r="AK163" s="18">
        <f t="shared" si="172"/>
        <v>-0.12268471431540115</v>
      </c>
      <c r="AL163" s="18">
        <f t="shared" si="173"/>
        <v>21.715194433826003</v>
      </c>
      <c r="AM163" s="18">
        <f>(Design!$N$68-AL163)/AK163</f>
        <v>156.62256330016032</v>
      </c>
      <c r="AN163" s="18">
        <v>0</v>
      </c>
      <c r="AO163" s="18">
        <v>0</v>
      </c>
      <c r="AP163" s="18">
        <f t="shared" si="174"/>
        <v>156.62256330016032</v>
      </c>
      <c r="AQ163" s="18">
        <f t="shared" si="222"/>
        <v>167</v>
      </c>
      <c r="AR163" s="18">
        <f>Design!$N$68</f>
        <v>2.5</v>
      </c>
      <c r="AS163" s="18">
        <f t="shared" si="175"/>
        <v>177</v>
      </c>
      <c r="AT163" s="18">
        <v>0</v>
      </c>
      <c r="AU163" s="18">
        <f t="shared" si="176"/>
        <v>13275</v>
      </c>
      <c r="AV163" s="19" t="str">
        <f t="shared" si="223"/>
        <v>N/A</v>
      </c>
      <c r="AW163" s="68">
        <f t="shared" si="177"/>
        <v>167</v>
      </c>
      <c r="AX163" s="18">
        <f>'Ohio Intensities'!K163</f>
        <v>0.8314950198128277</v>
      </c>
      <c r="AY163" s="18">
        <f>Design!$I$24*AX163*Design!$I$23</f>
        <v>1.4301714340780645</v>
      </c>
      <c r="AZ163" s="18">
        <v>0</v>
      </c>
      <c r="BA163" s="18">
        <v>0</v>
      </c>
      <c r="BB163" s="18">
        <f>Design!$I$22</f>
        <v>10</v>
      </c>
      <c r="BC163" s="18">
        <f t="shared" si="178"/>
        <v>1.4301714340780645</v>
      </c>
      <c r="BD163" s="18">
        <f t="shared" si="179"/>
        <v>167</v>
      </c>
      <c r="BE163" s="18">
        <f t="shared" si="180"/>
        <v>1.4301714340780645</v>
      </c>
      <c r="BF163" s="18">
        <f t="shared" si="181"/>
        <v>177</v>
      </c>
      <c r="BG163" s="18">
        <v>0</v>
      </c>
      <c r="BH163" s="18" t="str">
        <f t="shared" si="224"/>
        <v>N/A</v>
      </c>
      <c r="BI163" s="18">
        <f t="shared" si="182"/>
        <v>-0.14301714340780644</v>
      </c>
      <c r="BJ163" s="18">
        <f t="shared" si="183"/>
        <v>25.314034383181742</v>
      </c>
      <c r="BK163" s="18">
        <f>(Design!$N$69-BJ163)/BI163</f>
        <v>157.07231907944515</v>
      </c>
      <c r="BL163" s="18">
        <v>0</v>
      </c>
      <c r="BM163" s="18">
        <v>0</v>
      </c>
      <c r="BN163" s="18">
        <f t="shared" si="184"/>
        <v>157.07231907944515</v>
      </c>
      <c r="BO163" s="18">
        <f t="shared" si="225"/>
        <v>167</v>
      </c>
      <c r="BP163" s="18">
        <f>Design!$N$69</f>
        <v>2.85</v>
      </c>
      <c r="BQ163" s="18">
        <f t="shared" si="185"/>
        <v>177</v>
      </c>
      <c r="BR163" s="18">
        <v>0</v>
      </c>
      <c r="BS163" s="18">
        <f t="shared" si="186"/>
        <v>15133.5</v>
      </c>
      <c r="BT163" s="19" t="str">
        <f t="shared" si="226"/>
        <v>N/A</v>
      </c>
      <c r="BU163" s="68">
        <f t="shared" si="187"/>
        <v>167</v>
      </c>
      <c r="BV163" s="18">
        <f>'Ohio Intensities'!O163</f>
        <v>1.0075752151103281</v>
      </c>
      <c r="BW163" s="18">
        <f>Design!$I$24*BV163*Design!$I$23</f>
        <v>1.7330293699897654</v>
      </c>
      <c r="BX163" s="18">
        <v>0</v>
      </c>
      <c r="BY163" s="18">
        <v>0</v>
      </c>
      <c r="BZ163" s="18">
        <f>Design!$I$22</f>
        <v>10</v>
      </c>
      <c r="CA163" s="18">
        <f t="shared" si="188"/>
        <v>1.7330293699897654</v>
      </c>
      <c r="CB163" s="18">
        <f t="shared" si="189"/>
        <v>167</v>
      </c>
      <c r="CC163" s="18">
        <f t="shared" si="190"/>
        <v>1.7330293699897654</v>
      </c>
      <c r="CD163" s="18">
        <f t="shared" si="191"/>
        <v>177</v>
      </c>
      <c r="CE163" s="18">
        <v>0</v>
      </c>
      <c r="CF163" s="18" t="str">
        <f t="shared" si="227"/>
        <v>N/A</v>
      </c>
      <c r="CG163" s="18">
        <f t="shared" si="192"/>
        <v>-0.17330293699897653</v>
      </c>
      <c r="CH163" s="18">
        <f t="shared" si="193"/>
        <v>30.674619848818846</v>
      </c>
      <c r="CI163" s="18">
        <f>(Design!$N$70-CH163)/CG163</f>
        <v>160.55480842187438</v>
      </c>
      <c r="CJ163" s="18">
        <v>0</v>
      </c>
      <c r="CK163" s="18">
        <v>0</v>
      </c>
      <c r="CL163" s="18">
        <f t="shared" si="194"/>
        <v>160.55480842187438</v>
      </c>
      <c r="CM163" s="18">
        <f t="shared" si="228"/>
        <v>167</v>
      </c>
      <c r="CN163" s="18">
        <f>Design!$N$70</f>
        <v>2.85</v>
      </c>
      <c r="CO163" s="18">
        <f t="shared" si="195"/>
        <v>177</v>
      </c>
      <c r="CP163" s="18">
        <v>0</v>
      </c>
      <c r="CQ163" s="18">
        <f t="shared" si="196"/>
        <v>15133.500000000002</v>
      </c>
      <c r="CR163" s="19" t="str">
        <f t="shared" si="229"/>
        <v>N/A</v>
      </c>
      <c r="CS163" s="68">
        <f t="shared" si="197"/>
        <v>167</v>
      </c>
      <c r="CT163" s="18">
        <f>'Ohio Intensities'!S163</f>
        <v>1.1517964172655224</v>
      </c>
      <c r="CU163" s="18">
        <f>Design!$I$24*CT163*Design!$I$23</f>
        <v>1.9810898376966999</v>
      </c>
      <c r="CV163" s="18">
        <v>0</v>
      </c>
      <c r="CW163" s="18">
        <v>0</v>
      </c>
      <c r="CX163" s="18">
        <f>Design!$I$22</f>
        <v>10</v>
      </c>
      <c r="CY163" s="18">
        <f t="shared" si="198"/>
        <v>1.9810898376966999</v>
      </c>
      <c r="CZ163" s="18">
        <f t="shared" si="199"/>
        <v>167</v>
      </c>
      <c r="DA163" s="18">
        <f t="shared" si="200"/>
        <v>1.9810898376966999</v>
      </c>
      <c r="DB163" s="18">
        <f t="shared" si="201"/>
        <v>177</v>
      </c>
      <c r="DC163" s="18">
        <v>0</v>
      </c>
      <c r="DD163" s="18" t="str">
        <f t="shared" si="230"/>
        <v>N/A</v>
      </c>
      <c r="DE163" s="18">
        <f t="shared" si="202"/>
        <v>-0.19810898376966998</v>
      </c>
      <c r="DF163" s="18">
        <f t="shared" si="203"/>
        <v>35.065290127231584</v>
      </c>
      <c r="DG163" s="18">
        <f>(Design!$N$71-DF163)/DE163</f>
        <v>162.61397900403378</v>
      </c>
      <c r="DH163" s="18">
        <v>0</v>
      </c>
      <c r="DI163" s="18">
        <v>0</v>
      </c>
      <c r="DJ163" s="18">
        <f t="shared" si="204"/>
        <v>162.61397900403378</v>
      </c>
      <c r="DK163" s="18">
        <f t="shared" si="231"/>
        <v>167</v>
      </c>
      <c r="DL163" s="18">
        <f>Design!$N$71</f>
        <v>2.85</v>
      </c>
      <c r="DM163" s="18">
        <f t="shared" si="205"/>
        <v>177</v>
      </c>
      <c r="DN163" s="18">
        <v>0</v>
      </c>
      <c r="DO163" s="18">
        <f t="shared" si="206"/>
        <v>15133.500000000002</v>
      </c>
      <c r="DP163" s="19" t="str">
        <f t="shared" si="232"/>
        <v>N/A</v>
      </c>
      <c r="DQ163" s="68">
        <f t="shared" si="207"/>
        <v>167</v>
      </c>
      <c r="DR163" s="18">
        <f>'Ohio Intensities'!W163</f>
        <v>1.2924790976802125</v>
      </c>
      <c r="DS163" s="18">
        <f>Design!$I$24*DR163*Design!$I$23</f>
        <v>2.223064048009967</v>
      </c>
      <c r="DT163" s="18">
        <v>0</v>
      </c>
      <c r="DU163" s="18">
        <v>0</v>
      </c>
      <c r="DV163" s="18">
        <f>Design!$I$22</f>
        <v>10</v>
      </c>
      <c r="DW163" s="18">
        <f t="shared" si="208"/>
        <v>2.223064048009967</v>
      </c>
      <c r="DX163" s="18">
        <f t="shared" si="209"/>
        <v>167</v>
      </c>
      <c r="DY163" s="18">
        <f t="shared" si="210"/>
        <v>2.223064048009967</v>
      </c>
      <c r="DZ163" s="18">
        <f t="shared" si="211"/>
        <v>177</v>
      </c>
      <c r="EA163" s="18">
        <v>0</v>
      </c>
      <c r="EB163" s="18" t="str">
        <f t="shared" si="233"/>
        <v>N/A</v>
      </c>
      <c r="EC163" s="18">
        <f t="shared" si="212"/>
        <v>-0.2223064048009967</v>
      </c>
      <c r="ED163" s="18">
        <f t="shared" si="213"/>
        <v>39.348233649776418</v>
      </c>
      <c r="EE163" s="18">
        <f>(Design!$N$72-ED163)/EC163</f>
        <v>164.17985654731248</v>
      </c>
      <c r="EF163" s="18">
        <v>0</v>
      </c>
      <c r="EG163" s="18">
        <v>0</v>
      </c>
      <c r="EH163" s="18">
        <f t="shared" si="214"/>
        <v>164.17985654731248</v>
      </c>
      <c r="EI163" s="18">
        <f t="shared" si="234"/>
        <v>167</v>
      </c>
      <c r="EJ163" s="18">
        <f>Design!$N$72</f>
        <v>2.85</v>
      </c>
      <c r="EK163" s="18">
        <f t="shared" si="215"/>
        <v>177</v>
      </c>
      <c r="EL163" s="18">
        <v>0</v>
      </c>
      <c r="EM163" s="18">
        <f t="shared" si="216"/>
        <v>15133.500000000002</v>
      </c>
      <c r="EN163" s="19" t="str">
        <f t="shared" si="235"/>
        <v>N/A</v>
      </c>
      <c r="EO163" s="19">
        <f t="shared" si="217"/>
        <v>167</v>
      </c>
    </row>
    <row r="164" spans="1:145" x14ac:dyDescent="0.25">
      <c r="A164" s="68">
        <f t="shared" si="157"/>
        <v>168</v>
      </c>
      <c r="B164" s="18">
        <f>'Ohio Intensities'!C164</f>
        <v>0.56248968694685941</v>
      </c>
      <c r="C164" s="18">
        <f>Design!$I$24*B164*Design!$I$23</f>
        <v>0.96748226154859884</v>
      </c>
      <c r="D164" s="18">
        <v>0</v>
      </c>
      <c r="E164" s="18">
        <v>0</v>
      </c>
      <c r="F164" s="18">
        <f>Design!$I$22</f>
        <v>10</v>
      </c>
      <c r="G164" s="18">
        <f t="shared" si="158"/>
        <v>0.96748226154859884</v>
      </c>
      <c r="H164" s="18">
        <f t="shared" si="159"/>
        <v>168</v>
      </c>
      <c r="I164" s="18">
        <f t="shared" si="160"/>
        <v>0.96748226154859884</v>
      </c>
      <c r="J164" s="18">
        <f t="shared" si="161"/>
        <v>178</v>
      </c>
      <c r="K164" s="18">
        <v>0</v>
      </c>
      <c r="L164" s="18" t="str">
        <f t="shared" si="218"/>
        <v>N/A</v>
      </c>
      <c r="M164" s="18">
        <f t="shared" si="162"/>
        <v>-9.6748226154859882E-2</v>
      </c>
      <c r="N164" s="18">
        <f t="shared" si="163"/>
        <v>17.22118425556506</v>
      </c>
      <c r="O164" s="18">
        <f>(Design!$N$67-N164)/M164</f>
        <v>156.81098102285958</v>
      </c>
      <c r="P164" s="18">
        <v>0</v>
      </c>
      <c r="Q164" s="18">
        <v>0</v>
      </c>
      <c r="R164" s="18">
        <f t="shared" si="164"/>
        <v>156.81098102285958</v>
      </c>
      <c r="S164" s="18">
        <f t="shared" si="219"/>
        <v>168</v>
      </c>
      <c r="T164" s="18">
        <f>Design!$N$67</f>
        <v>2.0499999999999998</v>
      </c>
      <c r="U164" s="18">
        <f t="shared" si="165"/>
        <v>178</v>
      </c>
      <c r="V164" s="18">
        <v>0</v>
      </c>
      <c r="W164" s="18">
        <f t="shared" si="166"/>
        <v>10947</v>
      </c>
      <c r="X164" s="19" t="str">
        <f t="shared" si="220"/>
        <v>N/A</v>
      </c>
      <c r="Y164" s="68">
        <f t="shared" si="167"/>
        <v>168</v>
      </c>
      <c r="Z164" s="18">
        <f>'Ohio Intensities'!G164</f>
        <v>0.70985330145749226</v>
      </c>
      <c r="AA164" s="18">
        <f>Design!$I$24*Z164*Design!$I$23</f>
        <v>1.2209476785068873</v>
      </c>
      <c r="AB164" s="18">
        <v>0</v>
      </c>
      <c r="AC164" s="18">
        <v>0</v>
      </c>
      <c r="AD164" s="18">
        <f>Design!$I$22</f>
        <v>10</v>
      </c>
      <c r="AE164" s="18">
        <f t="shared" si="168"/>
        <v>1.2209476785068873</v>
      </c>
      <c r="AF164" s="18">
        <f t="shared" si="169"/>
        <v>168</v>
      </c>
      <c r="AG164" s="18">
        <f t="shared" si="170"/>
        <v>1.2209476785068873</v>
      </c>
      <c r="AH164" s="18">
        <f t="shared" si="171"/>
        <v>178</v>
      </c>
      <c r="AI164" s="18">
        <v>0</v>
      </c>
      <c r="AJ164" s="18" t="str">
        <f t="shared" si="221"/>
        <v>N/A</v>
      </c>
      <c r="AK164" s="18">
        <f t="shared" si="172"/>
        <v>-0.12209476785068873</v>
      </c>
      <c r="AL164" s="18">
        <f t="shared" si="173"/>
        <v>21.732868677422594</v>
      </c>
      <c r="AM164" s="18">
        <f>(Design!$N$68-AL164)/AK164</f>
        <v>157.52410210520009</v>
      </c>
      <c r="AN164" s="18">
        <v>0</v>
      </c>
      <c r="AO164" s="18">
        <v>0</v>
      </c>
      <c r="AP164" s="18">
        <f t="shared" si="174"/>
        <v>157.52410210520009</v>
      </c>
      <c r="AQ164" s="18">
        <f t="shared" si="222"/>
        <v>168</v>
      </c>
      <c r="AR164" s="18">
        <f>Design!$N$68</f>
        <v>2.5</v>
      </c>
      <c r="AS164" s="18">
        <f t="shared" si="175"/>
        <v>178</v>
      </c>
      <c r="AT164" s="18">
        <v>0</v>
      </c>
      <c r="AU164" s="18">
        <f t="shared" si="176"/>
        <v>13350</v>
      </c>
      <c r="AV164" s="19" t="str">
        <f t="shared" si="223"/>
        <v>N/A</v>
      </c>
      <c r="AW164" s="68">
        <f t="shared" si="177"/>
        <v>168</v>
      </c>
      <c r="AX164" s="18">
        <f>'Ohio Intensities'!K164</f>
        <v>0.82750694282434545</v>
      </c>
      <c r="AY164" s="18">
        <f>Design!$I$24*AX164*Design!$I$23</f>
        <v>1.423311941657875</v>
      </c>
      <c r="AZ164" s="18">
        <v>0</v>
      </c>
      <c r="BA164" s="18">
        <v>0</v>
      </c>
      <c r="BB164" s="18">
        <f>Design!$I$22</f>
        <v>10</v>
      </c>
      <c r="BC164" s="18">
        <f t="shared" si="178"/>
        <v>1.423311941657875</v>
      </c>
      <c r="BD164" s="18">
        <f t="shared" si="179"/>
        <v>168</v>
      </c>
      <c r="BE164" s="18">
        <f t="shared" si="180"/>
        <v>1.423311941657875</v>
      </c>
      <c r="BF164" s="18">
        <f t="shared" si="181"/>
        <v>178</v>
      </c>
      <c r="BG164" s="18">
        <v>0</v>
      </c>
      <c r="BH164" s="18" t="str">
        <f t="shared" si="224"/>
        <v>N/A</v>
      </c>
      <c r="BI164" s="18">
        <f t="shared" si="182"/>
        <v>-0.14233119416578749</v>
      </c>
      <c r="BJ164" s="18">
        <f t="shared" si="183"/>
        <v>25.334952561510175</v>
      </c>
      <c r="BK164" s="18">
        <f>(Design!$N$69-BJ164)/BI164</f>
        <v>157.97627985415258</v>
      </c>
      <c r="BL164" s="18">
        <v>0</v>
      </c>
      <c r="BM164" s="18">
        <v>0</v>
      </c>
      <c r="BN164" s="18">
        <f t="shared" si="184"/>
        <v>157.97627985415258</v>
      </c>
      <c r="BO164" s="18">
        <f t="shared" si="225"/>
        <v>168</v>
      </c>
      <c r="BP164" s="18">
        <f>Design!$N$69</f>
        <v>2.85</v>
      </c>
      <c r="BQ164" s="18">
        <f t="shared" si="185"/>
        <v>178</v>
      </c>
      <c r="BR164" s="18">
        <v>0</v>
      </c>
      <c r="BS164" s="18">
        <f t="shared" si="186"/>
        <v>15219</v>
      </c>
      <c r="BT164" s="19" t="str">
        <f t="shared" si="226"/>
        <v>N/A</v>
      </c>
      <c r="BU164" s="68">
        <f t="shared" si="187"/>
        <v>168</v>
      </c>
      <c r="BV164" s="18">
        <f>'Ohio Intensities'!O164</f>
        <v>1.0029102131947472</v>
      </c>
      <c r="BW164" s="18">
        <f>Design!$I$24*BV164*Design!$I$23</f>
        <v>1.7250055666949662</v>
      </c>
      <c r="BX164" s="18">
        <v>0</v>
      </c>
      <c r="BY164" s="18">
        <v>0</v>
      </c>
      <c r="BZ164" s="18">
        <f>Design!$I$22</f>
        <v>10</v>
      </c>
      <c r="CA164" s="18">
        <f t="shared" si="188"/>
        <v>1.7250055666949662</v>
      </c>
      <c r="CB164" s="18">
        <f t="shared" si="189"/>
        <v>168</v>
      </c>
      <c r="CC164" s="18">
        <f t="shared" si="190"/>
        <v>1.7250055666949662</v>
      </c>
      <c r="CD164" s="18">
        <f t="shared" si="191"/>
        <v>178</v>
      </c>
      <c r="CE164" s="18">
        <v>0</v>
      </c>
      <c r="CF164" s="18" t="str">
        <f t="shared" si="227"/>
        <v>N/A</v>
      </c>
      <c r="CG164" s="18">
        <f t="shared" si="192"/>
        <v>-0.17250055666949662</v>
      </c>
      <c r="CH164" s="18">
        <f t="shared" si="193"/>
        <v>30.705099087170399</v>
      </c>
      <c r="CI164" s="18">
        <f>(Design!$N$70-CH164)/CG164</f>
        <v>161.47831418619435</v>
      </c>
      <c r="CJ164" s="18">
        <v>0</v>
      </c>
      <c r="CK164" s="18">
        <v>0</v>
      </c>
      <c r="CL164" s="18">
        <f t="shared" si="194"/>
        <v>161.47831418619435</v>
      </c>
      <c r="CM164" s="18">
        <f t="shared" si="228"/>
        <v>168</v>
      </c>
      <c r="CN164" s="18">
        <f>Design!$N$70</f>
        <v>2.85</v>
      </c>
      <c r="CO164" s="18">
        <f t="shared" si="195"/>
        <v>178</v>
      </c>
      <c r="CP164" s="18">
        <v>0</v>
      </c>
      <c r="CQ164" s="18">
        <f t="shared" si="196"/>
        <v>15219</v>
      </c>
      <c r="CR164" s="19" t="str">
        <f t="shared" si="229"/>
        <v>N/A</v>
      </c>
      <c r="CS164" s="68">
        <f t="shared" si="197"/>
        <v>168</v>
      </c>
      <c r="CT164" s="18">
        <f>'Ohio Intensities'!S164</f>
        <v>1.1467396327386989</v>
      </c>
      <c r="CU164" s="18">
        <f>Design!$I$24*CT164*Design!$I$23</f>
        <v>1.9723921683105634</v>
      </c>
      <c r="CV164" s="18">
        <v>0</v>
      </c>
      <c r="CW164" s="18">
        <v>0</v>
      </c>
      <c r="CX164" s="18">
        <f>Design!$I$22</f>
        <v>10</v>
      </c>
      <c r="CY164" s="18">
        <f t="shared" si="198"/>
        <v>1.9723921683105634</v>
      </c>
      <c r="CZ164" s="18">
        <f t="shared" si="199"/>
        <v>168</v>
      </c>
      <c r="DA164" s="18">
        <f t="shared" si="200"/>
        <v>1.9723921683105634</v>
      </c>
      <c r="DB164" s="18">
        <f t="shared" si="201"/>
        <v>178</v>
      </c>
      <c r="DC164" s="18">
        <v>0</v>
      </c>
      <c r="DD164" s="18" t="str">
        <f t="shared" si="230"/>
        <v>N/A</v>
      </c>
      <c r="DE164" s="18">
        <f t="shared" si="202"/>
        <v>-0.19723921683105633</v>
      </c>
      <c r="DF164" s="18">
        <f t="shared" si="203"/>
        <v>35.108580595928025</v>
      </c>
      <c r="DG164" s="18">
        <f>(Design!$N$71-DF164)/DE164</f>
        <v>163.55054088233808</v>
      </c>
      <c r="DH164" s="18">
        <v>0</v>
      </c>
      <c r="DI164" s="18">
        <v>0</v>
      </c>
      <c r="DJ164" s="18">
        <f t="shared" si="204"/>
        <v>163.55054088233808</v>
      </c>
      <c r="DK164" s="18">
        <f t="shared" si="231"/>
        <v>168</v>
      </c>
      <c r="DL164" s="18">
        <f>Design!$N$71</f>
        <v>2.85</v>
      </c>
      <c r="DM164" s="18">
        <f t="shared" si="205"/>
        <v>178</v>
      </c>
      <c r="DN164" s="18">
        <v>0</v>
      </c>
      <c r="DO164" s="18">
        <f t="shared" si="206"/>
        <v>15219</v>
      </c>
      <c r="DP164" s="19" t="str">
        <f t="shared" si="232"/>
        <v>N/A</v>
      </c>
      <c r="DQ164" s="68">
        <f t="shared" si="207"/>
        <v>168</v>
      </c>
      <c r="DR164" s="18">
        <f>'Ohio Intensities'!W164</f>
        <v>1.2867284941481647</v>
      </c>
      <c r="DS164" s="18">
        <f>Design!$I$24*DR164*Design!$I$23</f>
        <v>2.2131730099348448</v>
      </c>
      <c r="DT164" s="18">
        <v>0</v>
      </c>
      <c r="DU164" s="18">
        <v>0</v>
      </c>
      <c r="DV164" s="18">
        <f>Design!$I$22</f>
        <v>10</v>
      </c>
      <c r="DW164" s="18">
        <f t="shared" si="208"/>
        <v>2.2131730099348448</v>
      </c>
      <c r="DX164" s="18">
        <f t="shared" si="209"/>
        <v>168</v>
      </c>
      <c r="DY164" s="18">
        <f t="shared" si="210"/>
        <v>2.2131730099348448</v>
      </c>
      <c r="DZ164" s="18">
        <f t="shared" si="211"/>
        <v>178</v>
      </c>
      <c r="EA164" s="18">
        <v>0</v>
      </c>
      <c r="EB164" s="18" t="str">
        <f t="shared" si="233"/>
        <v>N/A</v>
      </c>
      <c r="EC164" s="18">
        <f t="shared" si="212"/>
        <v>-0.22131730099348448</v>
      </c>
      <c r="ED164" s="18">
        <f t="shared" si="213"/>
        <v>39.394479576840233</v>
      </c>
      <c r="EE164" s="18">
        <f>(Design!$N$72-ED164)/EC164</f>
        <v>165.12256119514169</v>
      </c>
      <c r="EF164" s="18">
        <v>0</v>
      </c>
      <c r="EG164" s="18">
        <v>0</v>
      </c>
      <c r="EH164" s="18">
        <f t="shared" si="214"/>
        <v>165.12256119514169</v>
      </c>
      <c r="EI164" s="18">
        <f t="shared" si="234"/>
        <v>168</v>
      </c>
      <c r="EJ164" s="18">
        <f>Design!$N$72</f>
        <v>2.85</v>
      </c>
      <c r="EK164" s="18">
        <f t="shared" si="215"/>
        <v>178</v>
      </c>
      <c r="EL164" s="18">
        <v>0</v>
      </c>
      <c r="EM164" s="18">
        <f t="shared" si="216"/>
        <v>15219</v>
      </c>
      <c r="EN164" s="19" t="str">
        <f t="shared" si="235"/>
        <v>N/A</v>
      </c>
      <c r="EO164" s="19">
        <f t="shared" si="217"/>
        <v>168</v>
      </c>
    </row>
    <row r="165" spans="1:145" x14ac:dyDescent="0.25">
      <c r="A165" s="68">
        <f t="shared" si="157"/>
        <v>169</v>
      </c>
      <c r="B165" s="18">
        <f>'Ohio Intensities'!C165</f>
        <v>0.5597741227752816</v>
      </c>
      <c r="C165" s="18">
        <f>Design!$I$24*B165*Design!$I$23</f>
        <v>0.96281149117348497</v>
      </c>
      <c r="D165" s="18">
        <v>0</v>
      </c>
      <c r="E165" s="18">
        <v>0</v>
      </c>
      <c r="F165" s="18">
        <f>Design!$I$22</f>
        <v>10</v>
      </c>
      <c r="G165" s="18">
        <f t="shared" si="158"/>
        <v>0.96281149117348497</v>
      </c>
      <c r="H165" s="18">
        <f t="shared" si="159"/>
        <v>169</v>
      </c>
      <c r="I165" s="18">
        <f t="shared" si="160"/>
        <v>0.96281149117348497</v>
      </c>
      <c r="J165" s="18">
        <f t="shared" si="161"/>
        <v>179</v>
      </c>
      <c r="K165" s="18">
        <v>0</v>
      </c>
      <c r="L165" s="18" t="str">
        <f t="shared" si="218"/>
        <v>N/A</v>
      </c>
      <c r="M165" s="18">
        <f t="shared" si="162"/>
        <v>-9.6281149117348502E-2</v>
      </c>
      <c r="N165" s="18">
        <f t="shared" si="163"/>
        <v>17.234325692005385</v>
      </c>
      <c r="O165" s="18">
        <f>(Design!$N$67-N165)/M165</f>
        <v>157.70818931023106</v>
      </c>
      <c r="P165" s="18">
        <v>0</v>
      </c>
      <c r="Q165" s="18">
        <v>0</v>
      </c>
      <c r="R165" s="18">
        <f t="shared" si="164"/>
        <v>157.70818931023106</v>
      </c>
      <c r="S165" s="18">
        <f t="shared" si="219"/>
        <v>169</v>
      </c>
      <c r="T165" s="18">
        <f>Design!$N$67</f>
        <v>2.0499999999999998</v>
      </c>
      <c r="U165" s="18">
        <f t="shared" si="165"/>
        <v>179</v>
      </c>
      <c r="V165" s="18">
        <v>0</v>
      </c>
      <c r="W165" s="18">
        <f t="shared" si="166"/>
        <v>11008.5</v>
      </c>
      <c r="X165" s="19" t="str">
        <f t="shared" si="220"/>
        <v>N/A</v>
      </c>
      <c r="Y165" s="68">
        <f t="shared" si="167"/>
        <v>169</v>
      </c>
      <c r="Z165" s="18">
        <f>'Ohio Intensities'!G165</f>
        <v>0.70645889726652289</v>
      </c>
      <c r="AA165" s="18">
        <f>Design!$I$24*Z165*Design!$I$23</f>
        <v>1.2151093032984202</v>
      </c>
      <c r="AB165" s="18">
        <v>0</v>
      </c>
      <c r="AC165" s="18">
        <v>0</v>
      </c>
      <c r="AD165" s="18">
        <f>Design!$I$22</f>
        <v>10</v>
      </c>
      <c r="AE165" s="18">
        <f t="shared" si="168"/>
        <v>1.2151093032984202</v>
      </c>
      <c r="AF165" s="18">
        <f t="shared" si="169"/>
        <v>169</v>
      </c>
      <c r="AG165" s="18">
        <f t="shared" si="170"/>
        <v>1.2151093032984202</v>
      </c>
      <c r="AH165" s="18">
        <f t="shared" si="171"/>
        <v>179</v>
      </c>
      <c r="AI165" s="18">
        <v>0</v>
      </c>
      <c r="AJ165" s="18" t="str">
        <f t="shared" si="221"/>
        <v>N/A</v>
      </c>
      <c r="AK165" s="18">
        <f t="shared" si="172"/>
        <v>-0.12151093032984202</v>
      </c>
      <c r="AL165" s="18">
        <f t="shared" si="173"/>
        <v>21.75045652904172</v>
      </c>
      <c r="AM165" s="18">
        <f>(Design!$N$68-AL165)/AK165</f>
        <v>158.42571920720434</v>
      </c>
      <c r="AN165" s="18">
        <v>0</v>
      </c>
      <c r="AO165" s="18">
        <v>0</v>
      </c>
      <c r="AP165" s="18">
        <f t="shared" si="174"/>
        <v>158.42571920720434</v>
      </c>
      <c r="AQ165" s="18">
        <f t="shared" si="222"/>
        <v>169</v>
      </c>
      <c r="AR165" s="18">
        <f>Design!$N$68</f>
        <v>2.5</v>
      </c>
      <c r="AS165" s="18">
        <f t="shared" si="175"/>
        <v>179</v>
      </c>
      <c r="AT165" s="18">
        <v>0</v>
      </c>
      <c r="AU165" s="18">
        <f t="shared" si="176"/>
        <v>13425</v>
      </c>
      <c r="AV165" s="19" t="str">
        <f t="shared" si="223"/>
        <v>N/A</v>
      </c>
      <c r="AW165" s="68">
        <f t="shared" si="177"/>
        <v>169</v>
      </c>
      <c r="AX165" s="18">
        <f>'Ohio Intensities'!K165</f>
        <v>0.82355992996724159</v>
      </c>
      <c r="AY165" s="18">
        <f>Design!$I$24*AX165*Design!$I$23</f>
        <v>1.4165230795436565</v>
      </c>
      <c r="AZ165" s="18">
        <v>0</v>
      </c>
      <c r="BA165" s="18">
        <v>0</v>
      </c>
      <c r="BB165" s="18">
        <f>Design!$I$22</f>
        <v>10</v>
      </c>
      <c r="BC165" s="18">
        <f t="shared" si="178"/>
        <v>1.4165230795436565</v>
      </c>
      <c r="BD165" s="18">
        <f t="shared" si="179"/>
        <v>169</v>
      </c>
      <c r="BE165" s="18">
        <f t="shared" si="180"/>
        <v>1.4165230795436565</v>
      </c>
      <c r="BF165" s="18">
        <f t="shared" si="181"/>
        <v>179</v>
      </c>
      <c r="BG165" s="18">
        <v>0</v>
      </c>
      <c r="BH165" s="18" t="str">
        <f t="shared" si="224"/>
        <v>N/A</v>
      </c>
      <c r="BI165" s="18">
        <f t="shared" si="182"/>
        <v>-0.14165230795436565</v>
      </c>
      <c r="BJ165" s="18">
        <f t="shared" si="183"/>
        <v>25.355763123831448</v>
      </c>
      <c r="BK165" s="18">
        <f>(Design!$N$69-BJ165)/BI165</f>
        <v>158.8803136979727</v>
      </c>
      <c r="BL165" s="18">
        <v>0</v>
      </c>
      <c r="BM165" s="18">
        <v>0</v>
      </c>
      <c r="BN165" s="18">
        <f t="shared" si="184"/>
        <v>158.8803136979727</v>
      </c>
      <c r="BO165" s="18">
        <f t="shared" si="225"/>
        <v>169</v>
      </c>
      <c r="BP165" s="18">
        <f>Design!$N$69</f>
        <v>2.85</v>
      </c>
      <c r="BQ165" s="18">
        <f t="shared" si="185"/>
        <v>179</v>
      </c>
      <c r="BR165" s="18">
        <v>0</v>
      </c>
      <c r="BS165" s="18">
        <f t="shared" si="186"/>
        <v>15304.500000000002</v>
      </c>
      <c r="BT165" s="19" t="str">
        <f t="shared" si="226"/>
        <v>N/A</v>
      </c>
      <c r="BU165" s="68">
        <f t="shared" si="187"/>
        <v>169</v>
      </c>
      <c r="BV165" s="18">
        <f>'Ohio Intensities'!O165</f>
        <v>0.9982924759502374</v>
      </c>
      <c r="BW165" s="18">
        <f>Design!$I$24*BV165*Design!$I$23</f>
        <v>1.7170630586344093</v>
      </c>
      <c r="BX165" s="18">
        <v>0</v>
      </c>
      <c r="BY165" s="18">
        <v>0</v>
      </c>
      <c r="BZ165" s="18">
        <f>Design!$I$22</f>
        <v>10</v>
      </c>
      <c r="CA165" s="18">
        <f t="shared" si="188"/>
        <v>1.7170630586344093</v>
      </c>
      <c r="CB165" s="18">
        <f t="shared" si="189"/>
        <v>169</v>
      </c>
      <c r="CC165" s="18">
        <f t="shared" si="190"/>
        <v>1.7170630586344093</v>
      </c>
      <c r="CD165" s="18">
        <f t="shared" si="191"/>
        <v>179</v>
      </c>
      <c r="CE165" s="18">
        <v>0</v>
      </c>
      <c r="CF165" s="18" t="str">
        <f t="shared" si="227"/>
        <v>N/A</v>
      </c>
      <c r="CG165" s="18">
        <f t="shared" si="192"/>
        <v>-0.17170630586344093</v>
      </c>
      <c r="CH165" s="18">
        <f t="shared" si="193"/>
        <v>30.735428749555926</v>
      </c>
      <c r="CI165" s="18">
        <f>(Design!$N$70-CH165)/CG165</f>
        <v>162.40189088764961</v>
      </c>
      <c r="CJ165" s="18">
        <v>0</v>
      </c>
      <c r="CK165" s="18">
        <v>0</v>
      </c>
      <c r="CL165" s="18">
        <f t="shared" si="194"/>
        <v>162.40189088764961</v>
      </c>
      <c r="CM165" s="18">
        <f t="shared" si="228"/>
        <v>169</v>
      </c>
      <c r="CN165" s="18">
        <f>Design!$N$70</f>
        <v>2.85</v>
      </c>
      <c r="CO165" s="18">
        <f t="shared" si="195"/>
        <v>179</v>
      </c>
      <c r="CP165" s="18">
        <v>0</v>
      </c>
      <c r="CQ165" s="18">
        <f t="shared" si="196"/>
        <v>15304.500000000002</v>
      </c>
      <c r="CR165" s="19" t="str">
        <f t="shared" si="229"/>
        <v>N/A</v>
      </c>
      <c r="CS165" s="68">
        <f t="shared" si="197"/>
        <v>169</v>
      </c>
      <c r="CT165" s="18">
        <f>'Ohio Intensities'!S165</f>
        <v>1.1417331926829195</v>
      </c>
      <c r="CU165" s="18">
        <f>Design!$I$24*CT165*Design!$I$23</f>
        <v>1.9637810914146228</v>
      </c>
      <c r="CV165" s="18">
        <v>0</v>
      </c>
      <c r="CW165" s="18">
        <v>0</v>
      </c>
      <c r="CX165" s="18">
        <f>Design!$I$22</f>
        <v>10</v>
      </c>
      <c r="CY165" s="18">
        <f t="shared" si="198"/>
        <v>1.9637810914146228</v>
      </c>
      <c r="CZ165" s="18">
        <f t="shared" si="199"/>
        <v>169</v>
      </c>
      <c r="DA165" s="18">
        <f t="shared" si="200"/>
        <v>1.9637810914146228</v>
      </c>
      <c r="DB165" s="18">
        <f t="shared" si="201"/>
        <v>179</v>
      </c>
      <c r="DC165" s="18">
        <v>0</v>
      </c>
      <c r="DD165" s="18" t="str">
        <f t="shared" si="230"/>
        <v>N/A</v>
      </c>
      <c r="DE165" s="18">
        <f t="shared" si="202"/>
        <v>-0.19637810914146228</v>
      </c>
      <c r="DF165" s="18">
        <f t="shared" si="203"/>
        <v>35.151681536321753</v>
      </c>
      <c r="DG165" s="18">
        <f>(Design!$N$71-DF165)/DE165</f>
        <v>164.48718076337633</v>
      </c>
      <c r="DH165" s="18">
        <v>0</v>
      </c>
      <c r="DI165" s="18">
        <v>0</v>
      </c>
      <c r="DJ165" s="18">
        <f t="shared" si="204"/>
        <v>164.48718076337633</v>
      </c>
      <c r="DK165" s="18">
        <f t="shared" si="231"/>
        <v>169</v>
      </c>
      <c r="DL165" s="18">
        <f>Design!$N$71</f>
        <v>2.85</v>
      </c>
      <c r="DM165" s="18">
        <f t="shared" si="205"/>
        <v>179</v>
      </c>
      <c r="DN165" s="18">
        <v>0</v>
      </c>
      <c r="DO165" s="18">
        <f t="shared" si="206"/>
        <v>15304.500000000002</v>
      </c>
      <c r="DP165" s="19" t="str">
        <f t="shared" si="232"/>
        <v>N/A</v>
      </c>
      <c r="DQ165" s="68">
        <f t="shared" si="207"/>
        <v>169</v>
      </c>
      <c r="DR165" s="18">
        <f>'Ohio Intensities'!W165</f>
        <v>1.2810349064448374</v>
      </c>
      <c r="DS165" s="18">
        <f>Design!$I$24*DR165*Design!$I$23</f>
        <v>2.2033800390851219</v>
      </c>
      <c r="DT165" s="18">
        <v>0</v>
      </c>
      <c r="DU165" s="18">
        <v>0</v>
      </c>
      <c r="DV165" s="18">
        <f>Design!$I$22</f>
        <v>10</v>
      </c>
      <c r="DW165" s="18">
        <f t="shared" si="208"/>
        <v>2.2033800390851219</v>
      </c>
      <c r="DX165" s="18">
        <f t="shared" si="209"/>
        <v>169</v>
      </c>
      <c r="DY165" s="18">
        <f t="shared" si="210"/>
        <v>2.2033800390851219</v>
      </c>
      <c r="DZ165" s="18">
        <f t="shared" si="211"/>
        <v>179</v>
      </c>
      <c r="EA165" s="18">
        <v>0</v>
      </c>
      <c r="EB165" s="18" t="str">
        <f t="shared" si="233"/>
        <v>N/A</v>
      </c>
      <c r="EC165" s="18">
        <f t="shared" si="212"/>
        <v>-0.22033800390851219</v>
      </c>
      <c r="ED165" s="18">
        <f t="shared" si="213"/>
        <v>39.440502699623678</v>
      </c>
      <c r="EE165" s="18">
        <f>(Design!$N$72-ED165)/EC165</f>
        <v>166.06532713628752</v>
      </c>
      <c r="EF165" s="18">
        <v>0</v>
      </c>
      <c r="EG165" s="18">
        <v>0</v>
      </c>
      <c r="EH165" s="18">
        <f t="shared" si="214"/>
        <v>166.06532713628752</v>
      </c>
      <c r="EI165" s="18">
        <f t="shared" si="234"/>
        <v>169</v>
      </c>
      <c r="EJ165" s="18">
        <f>Design!$N$72</f>
        <v>2.85</v>
      </c>
      <c r="EK165" s="18">
        <f t="shared" si="215"/>
        <v>179</v>
      </c>
      <c r="EL165" s="18">
        <v>0</v>
      </c>
      <c r="EM165" s="18">
        <f t="shared" si="216"/>
        <v>15304.500000000002</v>
      </c>
      <c r="EN165" s="19" t="str">
        <f t="shared" si="235"/>
        <v>N/A</v>
      </c>
      <c r="EO165" s="19">
        <f t="shared" si="217"/>
        <v>169</v>
      </c>
    </row>
    <row r="166" spans="1:145" x14ac:dyDescent="0.25">
      <c r="A166" s="68">
        <f t="shared" si="157"/>
        <v>170</v>
      </c>
      <c r="B166" s="18">
        <f>'Ohio Intensities'!C166</f>
        <v>0.55708677216893254</v>
      </c>
      <c r="C166" s="18">
        <f>Design!$I$24*B166*Design!$I$23</f>
        <v>0.95818924813056461</v>
      </c>
      <c r="D166" s="18">
        <v>0</v>
      </c>
      <c r="E166" s="18">
        <v>0</v>
      </c>
      <c r="F166" s="18">
        <f>Design!$I$22</f>
        <v>10</v>
      </c>
      <c r="G166" s="18">
        <f t="shared" si="158"/>
        <v>0.95818924813056461</v>
      </c>
      <c r="H166" s="18">
        <f t="shared" si="159"/>
        <v>170</v>
      </c>
      <c r="I166" s="18">
        <f t="shared" si="160"/>
        <v>0.95818924813056461</v>
      </c>
      <c r="J166" s="18">
        <f t="shared" si="161"/>
        <v>180</v>
      </c>
      <c r="K166" s="18">
        <v>0</v>
      </c>
      <c r="L166" s="18" t="str">
        <f t="shared" si="218"/>
        <v>N/A</v>
      </c>
      <c r="M166" s="18">
        <f t="shared" si="162"/>
        <v>-9.5818924813056455E-2</v>
      </c>
      <c r="N166" s="18">
        <f t="shared" si="163"/>
        <v>17.247406466350164</v>
      </c>
      <c r="O166" s="18">
        <f>(Design!$N$67-N166)/M166</f>
        <v>158.6054789907154</v>
      </c>
      <c r="P166" s="18">
        <v>0</v>
      </c>
      <c r="Q166" s="18">
        <v>0</v>
      </c>
      <c r="R166" s="18">
        <f t="shared" si="164"/>
        <v>158.6054789907154</v>
      </c>
      <c r="S166" s="18">
        <f t="shared" si="219"/>
        <v>170</v>
      </c>
      <c r="T166" s="18">
        <f>Design!$N$67</f>
        <v>2.0499999999999998</v>
      </c>
      <c r="U166" s="18">
        <f t="shared" si="165"/>
        <v>180</v>
      </c>
      <c r="V166" s="18">
        <v>0</v>
      </c>
      <c r="W166" s="18">
        <f t="shared" si="166"/>
        <v>11069.999999999998</v>
      </c>
      <c r="X166" s="19" t="str">
        <f t="shared" si="220"/>
        <v>N/A</v>
      </c>
      <c r="Y166" s="68">
        <f t="shared" si="167"/>
        <v>170</v>
      </c>
      <c r="Z166" s="18">
        <f>'Ohio Intensities'!G166</f>
        <v>0.70309944759823328</v>
      </c>
      <c r="AA166" s="18">
        <f>Design!$I$24*Z166*Design!$I$23</f>
        <v>1.209331049868962</v>
      </c>
      <c r="AB166" s="18">
        <v>0</v>
      </c>
      <c r="AC166" s="18">
        <v>0</v>
      </c>
      <c r="AD166" s="18">
        <f>Design!$I$22</f>
        <v>10</v>
      </c>
      <c r="AE166" s="18">
        <f t="shared" si="168"/>
        <v>1.209331049868962</v>
      </c>
      <c r="AF166" s="18">
        <f t="shared" si="169"/>
        <v>170</v>
      </c>
      <c r="AG166" s="18">
        <f t="shared" si="170"/>
        <v>1.209331049868962</v>
      </c>
      <c r="AH166" s="18">
        <f t="shared" si="171"/>
        <v>180</v>
      </c>
      <c r="AI166" s="18">
        <v>0</v>
      </c>
      <c r="AJ166" s="18" t="str">
        <f t="shared" si="221"/>
        <v>N/A</v>
      </c>
      <c r="AK166" s="18">
        <f t="shared" si="172"/>
        <v>-0.1209331049868962</v>
      </c>
      <c r="AL166" s="18">
        <f t="shared" si="173"/>
        <v>21.767958897641314</v>
      </c>
      <c r="AM166" s="18">
        <f>(Design!$N$68-AL166)/AK166</f>
        <v>159.32741410823041</v>
      </c>
      <c r="AN166" s="18">
        <v>0</v>
      </c>
      <c r="AO166" s="18">
        <v>0</v>
      </c>
      <c r="AP166" s="18">
        <f t="shared" si="174"/>
        <v>159.32741410823041</v>
      </c>
      <c r="AQ166" s="18">
        <f t="shared" si="222"/>
        <v>170</v>
      </c>
      <c r="AR166" s="18">
        <f>Design!$N$68</f>
        <v>2.5</v>
      </c>
      <c r="AS166" s="18">
        <f t="shared" si="175"/>
        <v>180</v>
      </c>
      <c r="AT166" s="18">
        <v>0</v>
      </c>
      <c r="AU166" s="18">
        <f t="shared" si="176"/>
        <v>13500</v>
      </c>
      <c r="AV166" s="19" t="str">
        <f t="shared" si="223"/>
        <v>N/A</v>
      </c>
      <c r="AW166" s="68">
        <f t="shared" si="177"/>
        <v>170</v>
      </c>
      <c r="AX166" s="18">
        <f>'Ohio Intensities'!K166</f>
        <v>0.81965333502705495</v>
      </c>
      <c r="AY166" s="18">
        <f>Design!$I$24*AX166*Design!$I$23</f>
        <v>1.4098037362465354</v>
      </c>
      <c r="AZ166" s="18">
        <v>0</v>
      </c>
      <c r="BA166" s="18">
        <v>0</v>
      </c>
      <c r="BB166" s="18">
        <f>Design!$I$22</f>
        <v>10</v>
      </c>
      <c r="BC166" s="18">
        <f t="shared" si="178"/>
        <v>1.4098037362465354</v>
      </c>
      <c r="BD166" s="18">
        <f t="shared" si="179"/>
        <v>170</v>
      </c>
      <c r="BE166" s="18">
        <f t="shared" si="180"/>
        <v>1.4098037362465354</v>
      </c>
      <c r="BF166" s="18">
        <f t="shared" si="181"/>
        <v>180</v>
      </c>
      <c r="BG166" s="18">
        <v>0</v>
      </c>
      <c r="BH166" s="18" t="str">
        <f t="shared" si="224"/>
        <v>N/A</v>
      </c>
      <c r="BI166" s="18">
        <f t="shared" si="182"/>
        <v>-0.14098037362465354</v>
      </c>
      <c r="BJ166" s="18">
        <f t="shared" si="183"/>
        <v>25.376467252437635</v>
      </c>
      <c r="BK166" s="18">
        <f>(Design!$N$69-BJ166)/BI166</f>
        <v>159.78442015207131</v>
      </c>
      <c r="BL166" s="18">
        <v>0</v>
      </c>
      <c r="BM166" s="18">
        <v>0</v>
      </c>
      <c r="BN166" s="18">
        <f t="shared" si="184"/>
        <v>159.78442015207131</v>
      </c>
      <c r="BO166" s="18">
        <f t="shared" si="225"/>
        <v>170</v>
      </c>
      <c r="BP166" s="18">
        <f>Design!$N$69</f>
        <v>2.85</v>
      </c>
      <c r="BQ166" s="18">
        <f t="shared" si="185"/>
        <v>180</v>
      </c>
      <c r="BR166" s="18">
        <v>0</v>
      </c>
      <c r="BS166" s="18">
        <f t="shared" si="186"/>
        <v>15390</v>
      </c>
      <c r="BT166" s="19" t="str">
        <f t="shared" si="226"/>
        <v>N/A</v>
      </c>
      <c r="BU166" s="68">
        <f t="shared" si="187"/>
        <v>170</v>
      </c>
      <c r="BV166" s="18">
        <f>'Ohio Intensities'!O166</f>
        <v>0.99372126731915444</v>
      </c>
      <c r="BW166" s="18">
        <f>Design!$I$24*BV166*Design!$I$23</f>
        <v>1.7092005797889467</v>
      </c>
      <c r="BX166" s="18">
        <v>0</v>
      </c>
      <c r="BY166" s="18">
        <v>0</v>
      </c>
      <c r="BZ166" s="18">
        <f>Design!$I$22</f>
        <v>10</v>
      </c>
      <c r="CA166" s="18">
        <f t="shared" si="188"/>
        <v>1.7092005797889467</v>
      </c>
      <c r="CB166" s="18">
        <f t="shared" si="189"/>
        <v>170</v>
      </c>
      <c r="CC166" s="18">
        <f t="shared" si="190"/>
        <v>1.7092005797889467</v>
      </c>
      <c r="CD166" s="18">
        <f t="shared" si="191"/>
        <v>180</v>
      </c>
      <c r="CE166" s="18">
        <v>0</v>
      </c>
      <c r="CF166" s="18" t="str">
        <f t="shared" si="227"/>
        <v>N/A</v>
      </c>
      <c r="CG166" s="18">
        <f t="shared" si="192"/>
        <v>-0.17092005797889467</v>
      </c>
      <c r="CH166" s="18">
        <f t="shared" si="193"/>
        <v>30.765610436201044</v>
      </c>
      <c r="CI166" s="18">
        <f>(Design!$N$70-CH166)/CG166</f>
        <v>163.32553806907836</v>
      </c>
      <c r="CJ166" s="18">
        <v>0</v>
      </c>
      <c r="CK166" s="18">
        <v>0</v>
      </c>
      <c r="CL166" s="18">
        <f t="shared" si="194"/>
        <v>163.32553806907836</v>
      </c>
      <c r="CM166" s="18">
        <f t="shared" si="228"/>
        <v>170</v>
      </c>
      <c r="CN166" s="18">
        <f>Design!$N$70</f>
        <v>2.85</v>
      </c>
      <c r="CO166" s="18">
        <f t="shared" si="195"/>
        <v>180</v>
      </c>
      <c r="CP166" s="18">
        <v>0</v>
      </c>
      <c r="CQ166" s="18">
        <f t="shared" si="196"/>
        <v>15390</v>
      </c>
      <c r="CR166" s="19" t="str">
        <f t="shared" si="229"/>
        <v>N/A</v>
      </c>
      <c r="CS166" s="68">
        <f t="shared" si="197"/>
        <v>170</v>
      </c>
      <c r="CT166" s="18">
        <f>'Ohio Intensities'!S166</f>
        <v>1.1367763188009707</v>
      </c>
      <c r="CU166" s="18">
        <f>Design!$I$24*CT166*Design!$I$23</f>
        <v>1.9552552683376709</v>
      </c>
      <c r="CV166" s="18">
        <v>0</v>
      </c>
      <c r="CW166" s="18">
        <v>0</v>
      </c>
      <c r="CX166" s="18">
        <f>Design!$I$22</f>
        <v>10</v>
      </c>
      <c r="CY166" s="18">
        <f t="shared" si="198"/>
        <v>1.9552552683376709</v>
      </c>
      <c r="CZ166" s="18">
        <f t="shared" si="199"/>
        <v>170</v>
      </c>
      <c r="DA166" s="18">
        <f t="shared" si="200"/>
        <v>1.9552552683376709</v>
      </c>
      <c r="DB166" s="18">
        <f t="shared" si="201"/>
        <v>180</v>
      </c>
      <c r="DC166" s="18">
        <v>0</v>
      </c>
      <c r="DD166" s="18" t="str">
        <f t="shared" si="230"/>
        <v>N/A</v>
      </c>
      <c r="DE166" s="18">
        <f t="shared" si="202"/>
        <v>-0.19552552683376709</v>
      </c>
      <c r="DF166" s="18">
        <f t="shared" si="203"/>
        <v>35.194594830078081</v>
      </c>
      <c r="DG166" s="18">
        <f>(Design!$N$71-DF166)/DE166</f>
        <v>165.42389811626478</v>
      </c>
      <c r="DH166" s="18">
        <v>0</v>
      </c>
      <c r="DI166" s="18">
        <v>0</v>
      </c>
      <c r="DJ166" s="18">
        <f t="shared" si="204"/>
        <v>165.42389811626478</v>
      </c>
      <c r="DK166" s="18">
        <f t="shared" si="231"/>
        <v>170</v>
      </c>
      <c r="DL166" s="18">
        <f>Design!$N$71</f>
        <v>2.85</v>
      </c>
      <c r="DM166" s="18">
        <f t="shared" si="205"/>
        <v>180</v>
      </c>
      <c r="DN166" s="18">
        <v>0</v>
      </c>
      <c r="DO166" s="18">
        <f t="shared" si="206"/>
        <v>15390</v>
      </c>
      <c r="DP166" s="19" t="str">
        <f t="shared" si="232"/>
        <v>N/A</v>
      </c>
      <c r="DQ166" s="68">
        <f t="shared" si="207"/>
        <v>170</v>
      </c>
      <c r="DR166" s="18">
        <f>'Ohio Intensities'!W166</f>
        <v>1.2753974610562233</v>
      </c>
      <c r="DS166" s="18">
        <f>Design!$I$24*DR166*Design!$I$23</f>
        <v>2.1936836330167053</v>
      </c>
      <c r="DT166" s="18">
        <v>0</v>
      </c>
      <c r="DU166" s="18">
        <v>0</v>
      </c>
      <c r="DV166" s="18">
        <f>Design!$I$22</f>
        <v>10</v>
      </c>
      <c r="DW166" s="18">
        <f t="shared" si="208"/>
        <v>2.1936836330167053</v>
      </c>
      <c r="DX166" s="18">
        <f t="shared" si="209"/>
        <v>170</v>
      </c>
      <c r="DY166" s="18">
        <f t="shared" si="210"/>
        <v>2.1936836330167053</v>
      </c>
      <c r="DZ166" s="18">
        <f t="shared" si="211"/>
        <v>180</v>
      </c>
      <c r="EA166" s="18">
        <v>0</v>
      </c>
      <c r="EB166" s="18" t="str">
        <f t="shared" si="233"/>
        <v>N/A</v>
      </c>
      <c r="EC166" s="18">
        <f t="shared" si="212"/>
        <v>-0.21936836330167053</v>
      </c>
      <c r="ED166" s="18">
        <f t="shared" si="213"/>
        <v>39.486305394300693</v>
      </c>
      <c r="EE166" s="18">
        <f>(Design!$N$72-ED166)/EC166</f>
        <v>167.0081539694001</v>
      </c>
      <c r="EF166" s="18">
        <v>0</v>
      </c>
      <c r="EG166" s="18">
        <v>0</v>
      </c>
      <c r="EH166" s="18">
        <f t="shared" si="214"/>
        <v>167.0081539694001</v>
      </c>
      <c r="EI166" s="18">
        <f t="shared" si="234"/>
        <v>170</v>
      </c>
      <c r="EJ166" s="18">
        <f>Design!$N$72</f>
        <v>2.85</v>
      </c>
      <c r="EK166" s="18">
        <f t="shared" si="215"/>
        <v>180</v>
      </c>
      <c r="EL166" s="18">
        <v>0</v>
      </c>
      <c r="EM166" s="18">
        <f t="shared" si="216"/>
        <v>15390</v>
      </c>
      <c r="EN166" s="19" t="str">
        <f t="shared" si="235"/>
        <v>N/A</v>
      </c>
      <c r="EO166" s="19">
        <f t="shared" si="217"/>
        <v>170</v>
      </c>
    </row>
    <row r="167" spans="1:145" x14ac:dyDescent="0.25">
      <c r="A167" s="68">
        <f t="shared" si="157"/>
        <v>171</v>
      </c>
      <c r="B167" s="18">
        <f>'Ohio Intensities'!C167</f>
        <v>0.55442718682613412</v>
      </c>
      <c r="C167" s="18">
        <f>Design!$I$24*B167*Design!$I$23</f>
        <v>0.95361476134095124</v>
      </c>
      <c r="D167" s="18">
        <v>0</v>
      </c>
      <c r="E167" s="18">
        <v>0</v>
      </c>
      <c r="F167" s="18">
        <f>Design!$I$22</f>
        <v>10</v>
      </c>
      <c r="G167" s="18">
        <f t="shared" si="158"/>
        <v>0.95361476134095124</v>
      </c>
      <c r="H167" s="18">
        <f t="shared" si="159"/>
        <v>171</v>
      </c>
      <c r="I167" s="18">
        <f t="shared" si="160"/>
        <v>0.95361476134095124</v>
      </c>
      <c r="J167" s="18">
        <f t="shared" si="161"/>
        <v>181</v>
      </c>
      <c r="K167" s="18">
        <v>0</v>
      </c>
      <c r="L167" s="18" t="str">
        <f t="shared" si="218"/>
        <v>N/A</v>
      </c>
      <c r="M167" s="18">
        <f t="shared" si="162"/>
        <v>-9.5361476134095124E-2</v>
      </c>
      <c r="N167" s="18">
        <f t="shared" si="163"/>
        <v>17.260427180271218</v>
      </c>
      <c r="O167" s="18">
        <f>(Design!$N$67-N167)/M167</f>
        <v>159.50284954568721</v>
      </c>
      <c r="P167" s="18">
        <v>0</v>
      </c>
      <c r="Q167" s="18">
        <v>0</v>
      </c>
      <c r="R167" s="18">
        <f t="shared" si="164"/>
        <v>159.50284954568721</v>
      </c>
      <c r="S167" s="18">
        <f t="shared" si="219"/>
        <v>171</v>
      </c>
      <c r="T167" s="18">
        <f>Design!$N$67</f>
        <v>2.0499999999999998</v>
      </c>
      <c r="U167" s="18">
        <f t="shared" si="165"/>
        <v>181</v>
      </c>
      <c r="V167" s="18">
        <v>0</v>
      </c>
      <c r="W167" s="18">
        <f t="shared" si="166"/>
        <v>11131.499999999998</v>
      </c>
      <c r="X167" s="19" t="str">
        <f t="shared" si="220"/>
        <v>N/A</v>
      </c>
      <c r="Y167" s="68">
        <f t="shared" si="167"/>
        <v>171</v>
      </c>
      <c r="Z167" s="18">
        <f>'Ohio Intensities'!G167</f>
        <v>0.69977440182309247</v>
      </c>
      <c r="AA167" s="18">
        <f>Design!$I$24*Z167*Design!$I$23</f>
        <v>1.2036119711357198</v>
      </c>
      <c r="AB167" s="18">
        <v>0</v>
      </c>
      <c r="AC167" s="18">
        <v>0</v>
      </c>
      <c r="AD167" s="18">
        <f>Design!$I$22</f>
        <v>10</v>
      </c>
      <c r="AE167" s="18">
        <f t="shared" si="168"/>
        <v>1.2036119711357198</v>
      </c>
      <c r="AF167" s="18">
        <f t="shared" si="169"/>
        <v>171</v>
      </c>
      <c r="AG167" s="18">
        <f t="shared" si="170"/>
        <v>1.2036119711357198</v>
      </c>
      <c r="AH167" s="18">
        <f t="shared" si="171"/>
        <v>181</v>
      </c>
      <c r="AI167" s="18">
        <v>0</v>
      </c>
      <c r="AJ167" s="18" t="str">
        <f t="shared" si="221"/>
        <v>N/A</v>
      </c>
      <c r="AK167" s="18">
        <f t="shared" si="172"/>
        <v>-0.12036119711357199</v>
      </c>
      <c r="AL167" s="18">
        <f t="shared" si="173"/>
        <v>21.785376677556528</v>
      </c>
      <c r="AM167" s="18">
        <f>(Design!$N$68-AL167)/AK167</f>
        <v>160.22918631624262</v>
      </c>
      <c r="AN167" s="18">
        <v>0</v>
      </c>
      <c r="AO167" s="18">
        <v>0</v>
      </c>
      <c r="AP167" s="18">
        <f t="shared" si="174"/>
        <v>160.22918631624262</v>
      </c>
      <c r="AQ167" s="18">
        <f t="shared" si="222"/>
        <v>171</v>
      </c>
      <c r="AR167" s="18">
        <f>Design!$N$68</f>
        <v>2.5</v>
      </c>
      <c r="AS167" s="18">
        <f t="shared" si="175"/>
        <v>181</v>
      </c>
      <c r="AT167" s="18">
        <v>0</v>
      </c>
      <c r="AU167" s="18">
        <f t="shared" si="176"/>
        <v>13575</v>
      </c>
      <c r="AV167" s="19" t="str">
        <f t="shared" si="223"/>
        <v>N/A</v>
      </c>
      <c r="AW167" s="68">
        <f t="shared" si="177"/>
        <v>171</v>
      </c>
      <c r="AX167" s="18">
        <f>'Ohio Intensities'!K167</f>
        <v>0.81578652543558527</v>
      </c>
      <c r="AY167" s="18">
        <f>Design!$I$24*AX167*Design!$I$23</f>
        <v>1.4031528237492075</v>
      </c>
      <c r="AZ167" s="18">
        <v>0</v>
      </c>
      <c r="BA167" s="18">
        <v>0</v>
      </c>
      <c r="BB167" s="18">
        <f>Design!$I$22</f>
        <v>10</v>
      </c>
      <c r="BC167" s="18">
        <f t="shared" si="178"/>
        <v>1.4031528237492075</v>
      </c>
      <c r="BD167" s="18">
        <f t="shared" si="179"/>
        <v>171</v>
      </c>
      <c r="BE167" s="18">
        <f t="shared" si="180"/>
        <v>1.4031528237492075</v>
      </c>
      <c r="BF167" s="18">
        <f t="shared" si="181"/>
        <v>181</v>
      </c>
      <c r="BG167" s="18">
        <v>0</v>
      </c>
      <c r="BH167" s="18" t="str">
        <f t="shared" si="224"/>
        <v>N/A</v>
      </c>
      <c r="BI167" s="18">
        <f t="shared" si="182"/>
        <v>-0.14031528237492075</v>
      </c>
      <c r="BJ167" s="18">
        <f t="shared" si="183"/>
        <v>25.397066109860653</v>
      </c>
      <c r="BK167" s="18">
        <f>(Design!$N$69-BJ167)/BI167</f>
        <v>160.68859876299976</v>
      </c>
      <c r="BL167" s="18">
        <v>0</v>
      </c>
      <c r="BM167" s="18">
        <v>0</v>
      </c>
      <c r="BN167" s="18">
        <f t="shared" si="184"/>
        <v>160.68859876299976</v>
      </c>
      <c r="BO167" s="18">
        <f t="shared" si="225"/>
        <v>171</v>
      </c>
      <c r="BP167" s="18">
        <f>Design!$N$69</f>
        <v>2.85</v>
      </c>
      <c r="BQ167" s="18">
        <f t="shared" si="185"/>
        <v>181</v>
      </c>
      <c r="BR167" s="18">
        <v>0</v>
      </c>
      <c r="BS167" s="18">
        <f t="shared" si="186"/>
        <v>15475.5</v>
      </c>
      <c r="BT167" s="19" t="str">
        <f t="shared" si="226"/>
        <v>N/A</v>
      </c>
      <c r="BU167" s="68">
        <f t="shared" si="187"/>
        <v>171</v>
      </c>
      <c r="BV167" s="18">
        <f>'Ohio Intensities'!O167</f>
        <v>0.9891958666679086</v>
      </c>
      <c r="BW167" s="18">
        <f>Design!$I$24*BV167*Design!$I$23</f>
        <v>1.7014168906688039</v>
      </c>
      <c r="BX167" s="18">
        <v>0</v>
      </c>
      <c r="BY167" s="18">
        <v>0</v>
      </c>
      <c r="BZ167" s="18">
        <f>Design!$I$22</f>
        <v>10</v>
      </c>
      <c r="CA167" s="18">
        <f t="shared" si="188"/>
        <v>1.7014168906688039</v>
      </c>
      <c r="CB167" s="18">
        <f t="shared" si="189"/>
        <v>171</v>
      </c>
      <c r="CC167" s="18">
        <f t="shared" si="190"/>
        <v>1.7014168906688039</v>
      </c>
      <c r="CD167" s="18">
        <f t="shared" si="191"/>
        <v>181</v>
      </c>
      <c r="CE167" s="18">
        <v>0</v>
      </c>
      <c r="CF167" s="18" t="str">
        <f t="shared" si="227"/>
        <v>N/A</v>
      </c>
      <c r="CG167" s="18">
        <f t="shared" si="192"/>
        <v>-0.17014168906688037</v>
      </c>
      <c r="CH167" s="18">
        <f t="shared" si="193"/>
        <v>30.795645721105348</v>
      </c>
      <c r="CI167" s="18">
        <f>(Design!$N$70-CH167)/CG167</f>
        <v>164.24925527875942</v>
      </c>
      <c r="CJ167" s="18">
        <v>0</v>
      </c>
      <c r="CK167" s="18">
        <v>0</v>
      </c>
      <c r="CL167" s="18">
        <f t="shared" si="194"/>
        <v>164.24925527875942</v>
      </c>
      <c r="CM167" s="18">
        <f t="shared" si="228"/>
        <v>171</v>
      </c>
      <c r="CN167" s="18">
        <f>Design!$N$70</f>
        <v>2.85</v>
      </c>
      <c r="CO167" s="18">
        <f t="shared" si="195"/>
        <v>181</v>
      </c>
      <c r="CP167" s="18">
        <v>0</v>
      </c>
      <c r="CQ167" s="18">
        <f t="shared" si="196"/>
        <v>15475.5</v>
      </c>
      <c r="CR167" s="19" t="str">
        <f t="shared" si="229"/>
        <v>N/A</v>
      </c>
      <c r="CS167" s="68">
        <f t="shared" si="197"/>
        <v>171</v>
      </c>
      <c r="CT167" s="18">
        <f>'Ohio Intensities'!S167</f>
        <v>1.1318682490637646</v>
      </c>
      <c r="CU167" s="18">
        <f>Design!$I$24*CT167*Design!$I$23</f>
        <v>1.9468133883896763</v>
      </c>
      <c r="CV167" s="18">
        <v>0</v>
      </c>
      <c r="CW167" s="18">
        <v>0</v>
      </c>
      <c r="CX167" s="18">
        <f>Design!$I$22</f>
        <v>10</v>
      </c>
      <c r="CY167" s="18">
        <f t="shared" si="198"/>
        <v>1.9468133883896763</v>
      </c>
      <c r="CZ167" s="18">
        <f t="shared" si="199"/>
        <v>171</v>
      </c>
      <c r="DA167" s="18">
        <f t="shared" si="200"/>
        <v>1.9468133883896763</v>
      </c>
      <c r="DB167" s="18">
        <f t="shared" si="201"/>
        <v>181</v>
      </c>
      <c r="DC167" s="18">
        <v>0</v>
      </c>
      <c r="DD167" s="18" t="str">
        <f t="shared" si="230"/>
        <v>N/A</v>
      </c>
      <c r="DE167" s="18">
        <f t="shared" si="202"/>
        <v>-0.19468133883896763</v>
      </c>
      <c r="DF167" s="18">
        <f t="shared" si="203"/>
        <v>35.237322329853143</v>
      </c>
      <c r="DG167" s="18">
        <f>(Design!$N$71-DF167)/DE167</f>
        <v>166.36069241666044</v>
      </c>
      <c r="DH167" s="18">
        <v>0</v>
      </c>
      <c r="DI167" s="18">
        <v>0</v>
      </c>
      <c r="DJ167" s="18">
        <f t="shared" si="204"/>
        <v>166.36069241666044</v>
      </c>
      <c r="DK167" s="18">
        <f t="shared" si="231"/>
        <v>171</v>
      </c>
      <c r="DL167" s="18">
        <f>Design!$N$71</f>
        <v>2.85</v>
      </c>
      <c r="DM167" s="18">
        <f t="shared" si="205"/>
        <v>181</v>
      </c>
      <c r="DN167" s="18">
        <v>0</v>
      </c>
      <c r="DO167" s="18">
        <f t="shared" si="206"/>
        <v>15475.5</v>
      </c>
      <c r="DP167" s="19" t="str">
        <f t="shared" si="232"/>
        <v>N/A</v>
      </c>
      <c r="DQ167" s="68">
        <f t="shared" si="207"/>
        <v>171</v>
      </c>
      <c r="DR167" s="18">
        <f>'Ohio Intensities'!W167</f>
        <v>1.269815302521792</v>
      </c>
      <c r="DS167" s="18">
        <f>Design!$I$24*DR167*Design!$I$23</f>
        <v>2.1840823203374837</v>
      </c>
      <c r="DT167" s="18">
        <v>0</v>
      </c>
      <c r="DU167" s="18">
        <v>0</v>
      </c>
      <c r="DV167" s="18">
        <f>Design!$I$22</f>
        <v>10</v>
      </c>
      <c r="DW167" s="18">
        <f t="shared" si="208"/>
        <v>2.1840823203374837</v>
      </c>
      <c r="DX167" s="18">
        <f t="shared" si="209"/>
        <v>171</v>
      </c>
      <c r="DY167" s="18">
        <f t="shared" si="210"/>
        <v>2.1840823203374837</v>
      </c>
      <c r="DZ167" s="18">
        <f t="shared" si="211"/>
        <v>181</v>
      </c>
      <c r="EA167" s="18">
        <v>0</v>
      </c>
      <c r="EB167" s="18" t="str">
        <f t="shared" si="233"/>
        <v>N/A</v>
      </c>
      <c r="EC167" s="18">
        <f t="shared" si="212"/>
        <v>-0.21840823203374837</v>
      </c>
      <c r="ED167" s="18">
        <f t="shared" si="213"/>
        <v>39.531889998108454</v>
      </c>
      <c r="EE167" s="18">
        <f>(Design!$N$72-ED167)/EC167</f>
        <v>167.95104129793231</v>
      </c>
      <c r="EF167" s="18">
        <v>0</v>
      </c>
      <c r="EG167" s="18">
        <v>0</v>
      </c>
      <c r="EH167" s="18">
        <f t="shared" si="214"/>
        <v>167.95104129793231</v>
      </c>
      <c r="EI167" s="18">
        <f t="shared" si="234"/>
        <v>171</v>
      </c>
      <c r="EJ167" s="18">
        <f>Design!$N$72</f>
        <v>2.85</v>
      </c>
      <c r="EK167" s="18">
        <f t="shared" si="215"/>
        <v>181</v>
      </c>
      <c r="EL167" s="18">
        <v>0</v>
      </c>
      <c r="EM167" s="18">
        <f t="shared" si="216"/>
        <v>15475.5</v>
      </c>
      <c r="EN167" s="19" t="str">
        <f t="shared" si="235"/>
        <v>N/A</v>
      </c>
      <c r="EO167" s="19">
        <f t="shared" si="217"/>
        <v>171</v>
      </c>
    </row>
    <row r="168" spans="1:145" x14ac:dyDescent="0.25">
      <c r="A168" s="68">
        <f t="shared" si="157"/>
        <v>172</v>
      </c>
      <c r="B168" s="18">
        <f>'Ohio Intensities'!C168</f>
        <v>0.55179492800693852</v>
      </c>
      <c r="C168" s="18">
        <f>Design!$I$24*B168*Design!$I$23</f>
        <v>0.94908727617193489</v>
      </c>
      <c r="D168" s="18">
        <v>0</v>
      </c>
      <c r="E168" s="18">
        <v>0</v>
      </c>
      <c r="F168" s="18">
        <f>Design!$I$22</f>
        <v>10</v>
      </c>
      <c r="G168" s="18">
        <f t="shared" si="158"/>
        <v>0.94908727617193489</v>
      </c>
      <c r="H168" s="18">
        <f t="shared" si="159"/>
        <v>172</v>
      </c>
      <c r="I168" s="18">
        <f t="shared" si="160"/>
        <v>0.94908727617193489</v>
      </c>
      <c r="J168" s="18">
        <f t="shared" si="161"/>
        <v>182</v>
      </c>
      <c r="K168" s="18">
        <v>0</v>
      </c>
      <c r="L168" s="18" t="str">
        <f t="shared" si="218"/>
        <v>N/A</v>
      </c>
      <c r="M168" s="18">
        <f t="shared" si="162"/>
        <v>-9.4908727617193489E-2</v>
      </c>
      <c r="N168" s="18">
        <f t="shared" si="163"/>
        <v>17.273388426329213</v>
      </c>
      <c r="O168" s="18">
        <f>(Design!$N$67-N168)/M168</f>
        <v>160.4003004626876</v>
      </c>
      <c r="P168" s="18">
        <v>0</v>
      </c>
      <c r="Q168" s="18">
        <v>0</v>
      </c>
      <c r="R168" s="18">
        <f t="shared" si="164"/>
        <v>160.4003004626876</v>
      </c>
      <c r="S168" s="18">
        <f t="shared" si="219"/>
        <v>172</v>
      </c>
      <c r="T168" s="18">
        <f>Design!$N$67</f>
        <v>2.0499999999999998</v>
      </c>
      <c r="U168" s="18">
        <f t="shared" si="165"/>
        <v>182</v>
      </c>
      <c r="V168" s="18">
        <v>0</v>
      </c>
      <c r="W168" s="18">
        <f t="shared" si="166"/>
        <v>11192.999999999998</v>
      </c>
      <c r="X168" s="19" t="str">
        <f t="shared" si="220"/>
        <v>N/A</v>
      </c>
      <c r="Y168" s="68">
        <f t="shared" si="167"/>
        <v>172</v>
      </c>
      <c r="Z168" s="18">
        <f>'Ohio Intensities'!G168</f>
        <v>0.69648322095627435</v>
      </c>
      <c r="AA168" s="18">
        <f>Design!$I$24*Z168*Design!$I$23</f>
        <v>1.1979511400447926</v>
      </c>
      <c r="AB168" s="18">
        <v>0</v>
      </c>
      <c r="AC168" s="18">
        <v>0</v>
      </c>
      <c r="AD168" s="18">
        <f>Design!$I$22</f>
        <v>10</v>
      </c>
      <c r="AE168" s="18">
        <f t="shared" si="168"/>
        <v>1.1979511400447926</v>
      </c>
      <c r="AF168" s="18">
        <f t="shared" si="169"/>
        <v>172</v>
      </c>
      <c r="AG168" s="18">
        <f t="shared" si="170"/>
        <v>1.1979511400447926</v>
      </c>
      <c r="AH168" s="18">
        <f t="shared" si="171"/>
        <v>182</v>
      </c>
      <c r="AI168" s="18">
        <v>0</v>
      </c>
      <c r="AJ168" s="18" t="str">
        <f t="shared" si="221"/>
        <v>N/A</v>
      </c>
      <c r="AK168" s="18">
        <f t="shared" si="172"/>
        <v>-0.11979511400447926</v>
      </c>
      <c r="AL168" s="18">
        <f t="shared" si="173"/>
        <v>21.802710748815226</v>
      </c>
      <c r="AM168" s="18">
        <f>(Design!$N$68-AL168)/AK168</f>
        <v>161.13103534500979</v>
      </c>
      <c r="AN168" s="18">
        <v>0</v>
      </c>
      <c r="AO168" s="18">
        <v>0</v>
      </c>
      <c r="AP168" s="18">
        <f t="shared" si="174"/>
        <v>161.13103534500979</v>
      </c>
      <c r="AQ168" s="18">
        <f t="shared" si="222"/>
        <v>172</v>
      </c>
      <c r="AR168" s="18">
        <f>Design!$N$68</f>
        <v>2.5</v>
      </c>
      <c r="AS168" s="18">
        <f t="shared" si="175"/>
        <v>182</v>
      </c>
      <c r="AT168" s="18">
        <v>0</v>
      </c>
      <c r="AU168" s="18">
        <f t="shared" si="176"/>
        <v>13650</v>
      </c>
      <c r="AV168" s="19" t="str">
        <f t="shared" si="223"/>
        <v>N/A</v>
      </c>
      <c r="AW168" s="68">
        <f t="shared" si="177"/>
        <v>172</v>
      </c>
      <c r="AX168" s="18">
        <f>'Ohio Intensities'!K168</f>
        <v>0.81195888191009435</v>
      </c>
      <c r="AY168" s="18">
        <f>Design!$I$24*AX168*Design!$I$23</f>
        <v>1.3965692768853633</v>
      </c>
      <c r="AZ168" s="18">
        <v>0</v>
      </c>
      <c r="BA168" s="18">
        <v>0</v>
      </c>
      <c r="BB168" s="18">
        <f>Design!$I$22</f>
        <v>10</v>
      </c>
      <c r="BC168" s="18">
        <f t="shared" si="178"/>
        <v>1.3965692768853633</v>
      </c>
      <c r="BD168" s="18">
        <f t="shared" si="179"/>
        <v>172</v>
      </c>
      <c r="BE168" s="18">
        <f t="shared" si="180"/>
        <v>1.3965692768853633</v>
      </c>
      <c r="BF168" s="18">
        <f t="shared" si="181"/>
        <v>182</v>
      </c>
      <c r="BG168" s="18">
        <v>0</v>
      </c>
      <c r="BH168" s="18" t="str">
        <f t="shared" si="224"/>
        <v>N/A</v>
      </c>
      <c r="BI168" s="18">
        <f t="shared" si="182"/>
        <v>-0.13965692768853633</v>
      </c>
      <c r="BJ168" s="18">
        <f t="shared" si="183"/>
        <v>25.417560839313609</v>
      </c>
      <c r="BK168" s="18">
        <f>(Design!$N$69-BJ168)/BI168</f>
        <v>161.5928490826027</v>
      </c>
      <c r="BL168" s="18">
        <v>0</v>
      </c>
      <c r="BM168" s="18">
        <v>0</v>
      </c>
      <c r="BN168" s="18">
        <f t="shared" si="184"/>
        <v>161.5928490826027</v>
      </c>
      <c r="BO168" s="18">
        <f t="shared" si="225"/>
        <v>172</v>
      </c>
      <c r="BP168" s="18">
        <f>Design!$N$69</f>
        <v>2.85</v>
      </c>
      <c r="BQ168" s="18">
        <f t="shared" si="185"/>
        <v>182</v>
      </c>
      <c r="BR168" s="18">
        <v>0</v>
      </c>
      <c r="BS168" s="18">
        <f t="shared" si="186"/>
        <v>15561.000000000002</v>
      </c>
      <c r="BT168" s="19" t="str">
        <f t="shared" si="226"/>
        <v>N/A</v>
      </c>
      <c r="BU168" s="68">
        <f t="shared" si="187"/>
        <v>172</v>
      </c>
      <c r="BV168" s="18">
        <f>'Ohio Intensities'!O168</f>
        <v>0.98471556838165408</v>
      </c>
      <c r="BW168" s="18">
        <f>Design!$I$24*BV168*Design!$I$23</f>
        <v>1.6937107776164462</v>
      </c>
      <c r="BX168" s="18">
        <v>0</v>
      </c>
      <c r="BY168" s="18">
        <v>0</v>
      </c>
      <c r="BZ168" s="18">
        <f>Design!$I$22</f>
        <v>10</v>
      </c>
      <c r="CA168" s="18">
        <f t="shared" si="188"/>
        <v>1.6937107776164462</v>
      </c>
      <c r="CB168" s="18">
        <f t="shared" si="189"/>
        <v>172</v>
      </c>
      <c r="CC168" s="18">
        <f t="shared" si="190"/>
        <v>1.6937107776164462</v>
      </c>
      <c r="CD168" s="18">
        <f t="shared" si="191"/>
        <v>182</v>
      </c>
      <c r="CE168" s="18">
        <v>0</v>
      </c>
      <c r="CF168" s="18" t="str">
        <f t="shared" si="227"/>
        <v>N/A</v>
      </c>
      <c r="CG168" s="18">
        <f t="shared" si="192"/>
        <v>-0.16937107776164462</v>
      </c>
      <c r="CH168" s="18">
        <f t="shared" si="193"/>
        <v>30.825536152619321</v>
      </c>
      <c r="CI168" s="18">
        <f>(Design!$N$70-CH168)/CG168</f>
        <v>165.17304207031853</v>
      </c>
      <c r="CJ168" s="18">
        <v>0</v>
      </c>
      <c r="CK168" s="18">
        <v>0</v>
      </c>
      <c r="CL168" s="18">
        <f t="shared" si="194"/>
        <v>165.17304207031853</v>
      </c>
      <c r="CM168" s="18">
        <f t="shared" si="228"/>
        <v>172</v>
      </c>
      <c r="CN168" s="18">
        <f>Design!$N$70</f>
        <v>2.85</v>
      </c>
      <c r="CO168" s="18">
        <f t="shared" si="195"/>
        <v>182</v>
      </c>
      <c r="CP168" s="18">
        <v>0</v>
      </c>
      <c r="CQ168" s="18">
        <f t="shared" si="196"/>
        <v>15561.000000000002</v>
      </c>
      <c r="CR168" s="19" t="str">
        <f t="shared" si="229"/>
        <v>N/A</v>
      </c>
      <c r="CS168" s="68">
        <f t="shared" si="197"/>
        <v>172</v>
      </c>
      <c r="CT168" s="18">
        <f>'Ohio Intensities'!S168</f>
        <v>1.1270082372827357</v>
      </c>
      <c r="CU168" s="18">
        <f>Design!$I$24*CT168*Design!$I$23</f>
        <v>1.9384541681263066</v>
      </c>
      <c r="CV168" s="18">
        <v>0</v>
      </c>
      <c r="CW168" s="18">
        <v>0</v>
      </c>
      <c r="CX168" s="18">
        <f>Design!$I$22</f>
        <v>10</v>
      </c>
      <c r="CY168" s="18">
        <f t="shared" si="198"/>
        <v>1.9384541681263066</v>
      </c>
      <c r="CZ168" s="18">
        <f t="shared" si="199"/>
        <v>172</v>
      </c>
      <c r="DA168" s="18">
        <f t="shared" si="200"/>
        <v>1.9384541681263066</v>
      </c>
      <c r="DB168" s="18">
        <f t="shared" si="201"/>
        <v>182</v>
      </c>
      <c r="DC168" s="18">
        <v>0</v>
      </c>
      <c r="DD168" s="18" t="str">
        <f t="shared" si="230"/>
        <v>N/A</v>
      </c>
      <c r="DE168" s="18">
        <f t="shared" si="202"/>
        <v>-0.19384541681263065</v>
      </c>
      <c r="DF168" s="18">
        <f t="shared" si="203"/>
        <v>35.279865859898777</v>
      </c>
      <c r="DG168" s="18">
        <f>(Design!$N$71-DF168)/DE168</f>
        <v>167.2975631466449</v>
      </c>
      <c r="DH168" s="18">
        <v>0</v>
      </c>
      <c r="DI168" s="18">
        <v>0</v>
      </c>
      <c r="DJ168" s="18">
        <f t="shared" si="204"/>
        <v>167.2975631466449</v>
      </c>
      <c r="DK168" s="18">
        <f t="shared" si="231"/>
        <v>172</v>
      </c>
      <c r="DL168" s="18">
        <f>Design!$N$71</f>
        <v>2.85</v>
      </c>
      <c r="DM168" s="18">
        <f t="shared" si="205"/>
        <v>182</v>
      </c>
      <c r="DN168" s="18">
        <v>0</v>
      </c>
      <c r="DO168" s="18">
        <f t="shared" si="206"/>
        <v>15561.000000000002</v>
      </c>
      <c r="DP168" s="19" t="str">
        <f t="shared" si="232"/>
        <v>N/A</v>
      </c>
      <c r="DQ168" s="68">
        <f t="shared" si="207"/>
        <v>172</v>
      </c>
      <c r="DR168" s="18">
        <f>'Ohio Intensities'!W168</f>
        <v>1.2642875929658748</v>
      </c>
      <c r="DS168" s="18">
        <f>Design!$I$24*DR168*Design!$I$23</f>
        <v>2.1745746599013058</v>
      </c>
      <c r="DT168" s="18">
        <v>0</v>
      </c>
      <c r="DU168" s="18">
        <v>0</v>
      </c>
      <c r="DV168" s="18">
        <f>Design!$I$22</f>
        <v>10</v>
      </c>
      <c r="DW168" s="18">
        <f t="shared" si="208"/>
        <v>2.1745746599013058</v>
      </c>
      <c r="DX168" s="18">
        <f t="shared" si="209"/>
        <v>172</v>
      </c>
      <c r="DY168" s="18">
        <f t="shared" si="210"/>
        <v>2.1745746599013058</v>
      </c>
      <c r="DZ168" s="18">
        <f t="shared" si="211"/>
        <v>182</v>
      </c>
      <c r="EA168" s="18">
        <v>0</v>
      </c>
      <c r="EB168" s="18" t="str">
        <f t="shared" si="233"/>
        <v>N/A</v>
      </c>
      <c r="EC168" s="18">
        <f t="shared" si="212"/>
        <v>-0.21745746599013058</v>
      </c>
      <c r="ED168" s="18">
        <f t="shared" si="213"/>
        <v>39.577258810203766</v>
      </c>
      <c r="EE168" s="18">
        <f>(Design!$N$72-ED168)/EC168</f>
        <v>168.89398873005652</v>
      </c>
      <c r="EF168" s="18">
        <v>0</v>
      </c>
      <c r="EG168" s="18">
        <v>0</v>
      </c>
      <c r="EH168" s="18">
        <f t="shared" si="214"/>
        <v>168.89398873005652</v>
      </c>
      <c r="EI168" s="18">
        <f t="shared" si="234"/>
        <v>172</v>
      </c>
      <c r="EJ168" s="18">
        <f>Design!$N$72</f>
        <v>2.85</v>
      </c>
      <c r="EK168" s="18">
        <f t="shared" si="215"/>
        <v>182</v>
      </c>
      <c r="EL168" s="18">
        <v>0</v>
      </c>
      <c r="EM168" s="18">
        <f t="shared" si="216"/>
        <v>15561.000000000002</v>
      </c>
      <c r="EN168" s="19" t="str">
        <f t="shared" si="235"/>
        <v>N/A</v>
      </c>
      <c r="EO168" s="19">
        <f t="shared" si="217"/>
        <v>172</v>
      </c>
    </row>
    <row r="169" spans="1:145" x14ac:dyDescent="0.25">
      <c r="A169" s="68">
        <f t="shared" si="157"/>
        <v>173</v>
      </c>
      <c r="B169" s="18">
        <f>'Ohio Intensities'!C169</f>
        <v>0.5491895662777535</v>
      </c>
      <c r="C169" s="18">
        <f>Design!$I$24*B169*Design!$I$23</f>
        <v>0.94460605399773667</v>
      </c>
      <c r="D169" s="18">
        <v>0</v>
      </c>
      <c r="E169" s="18">
        <v>0</v>
      </c>
      <c r="F169" s="18">
        <f>Design!$I$22</f>
        <v>10</v>
      </c>
      <c r="G169" s="18">
        <f t="shared" si="158"/>
        <v>0.94460605399773667</v>
      </c>
      <c r="H169" s="18">
        <f t="shared" si="159"/>
        <v>173</v>
      </c>
      <c r="I169" s="18">
        <f t="shared" si="160"/>
        <v>0.94460605399773667</v>
      </c>
      <c r="J169" s="18">
        <f t="shared" si="161"/>
        <v>183</v>
      </c>
      <c r="K169" s="18">
        <v>0</v>
      </c>
      <c r="L169" s="18" t="str">
        <f t="shared" si="218"/>
        <v>N/A</v>
      </c>
      <c r="M169" s="18">
        <f t="shared" si="162"/>
        <v>-9.4460605399773662E-2</v>
      </c>
      <c r="N169" s="18">
        <f t="shared" si="163"/>
        <v>17.286290788158581</v>
      </c>
      <c r="O169" s="18">
        <f>(Design!$N$67-N169)/M169</f>
        <v>161.29783123531715</v>
      </c>
      <c r="P169" s="18">
        <v>0</v>
      </c>
      <c r="Q169" s="18">
        <v>0</v>
      </c>
      <c r="R169" s="18">
        <f t="shared" si="164"/>
        <v>161.29783123531715</v>
      </c>
      <c r="S169" s="18">
        <f t="shared" si="219"/>
        <v>173</v>
      </c>
      <c r="T169" s="18">
        <f>Design!$N$67</f>
        <v>2.0499999999999998</v>
      </c>
      <c r="U169" s="18">
        <f t="shared" si="165"/>
        <v>183</v>
      </c>
      <c r="V169" s="18">
        <v>0</v>
      </c>
      <c r="W169" s="18">
        <f t="shared" si="166"/>
        <v>11254.5</v>
      </c>
      <c r="X169" s="19" t="str">
        <f t="shared" si="220"/>
        <v>N/A</v>
      </c>
      <c r="Y169" s="68">
        <f t="shared" si="167"/>
        <v>173</v>
      </c>
      <c r="Z169" s="18">
        <f>'Ohio Intensities'!G169</f>
        <v>0.69322537734925915</v>
      </c>
      <c r="AA169" s="18">
        <f>Design!$I$24*Z169*Design!$I$23</f>
        <v>1.1923476490407265</v>
      </c>
      <c r="AB169" s="18">
        <v>0</v>
      </c>
      <c r="AC169" s="18">
        <v>0</v>
      </c>
      <c r="AD169" s="18">
        <f>Design!$I$22</f>
        <v>10</v>
      </c>
      <c r="AE169" s="18">
        <f t="shared" si="168"/>
        <v>1.1923476490407265</v>
      </c>
      <c r="AF169" s="18">
        <f t="shared" si="169"/>
        <v>173</v>
      </c>
      <c r="AG169" s="18">
        <f t="shared" si="170"/>
        <v>1.1923476490407265</v>
      </c>
      <c r="AH169" s="18">
        <f t="shared" si="171"/>
        <v>183</v>
      </c>
      <c r="AI169" s="18">
        <v>0</v>
      </c>
      <c r="AJ169" s="18" t="str">
        <f t="shared" si="221"/>
        <v>N/A</v>
      </c>
      <c r="AK169" s="18">
        <f t="shared" si="172"/>
        <v>-0.11923476490407266</v>
      </c>
      <c r="AL169" s="18">
        <f t="shared" si="173"/>
        <v>21.819961977445296</v>
      </c>
      <c r="AM169" s="18">
        <f>(Design!$N$68-AL169)/AK169</f>
        <v>162.03296071400558</v>
      </c>
      <c r="AN169" s="18">
        <v>0</v>
      </c>
      <c r="AO169" s="18">
        <v>0</v>
      </c>
      <c r="AP169" s="18">
        <f t="shared" si="174"/>
        <v>162.03296071400558</v>
      </c>
      <c r="AQ169" s="18">
        <f t="shared" si="222"/>
        <v>173</v>
      </c>
      <c r="AR169" s="18">
        <f>Design!$N$68</f>
        <v>2.5</v>
      </c>
      <c r="AS169" s="18">
        <f t="shared" si="175"/>
        <v>183</v>
      </c>
      <c r="AT169" s="18">
        <v>0</v>
      </c>
      <c r="AU169" s="18">
        <f t="shared" si="176"/>
        <v>13725</v>
      </c>
      <c r="AV169" s="19" t="str">
        <f t="shared" si="223"/>
        <v>N/A</v>
      </c>
      <c r="AW169" s="68">
        <f t="shared" si="177"/>
        <v>173</v>
      </c>
      <c r="AX169" s="18">
        <f>'Ohio Intensities'!K169</f>
        <v>0.80816979810394751</v>
      </c>
      <c r="AY169" s="18">
        <f>Design!$I$24*AX169*Design!$I$23</f>
        <v>1.3900520527387905</v>
      </c>
      <c r="AZ169" s="18">
        <v>0</v>
      </c>
      <c r="BA169" s="18">
        <v>0</v>
      </c>
      <c r="BB169" s="18">
        <f>Design!$I$22</f>
        <v>10</v>
      </c>
      <c r="BC169" s="18">
        <f t="shared" si="178"/>
        <v>1.3900520527387905</v>
      </c>
      <c r="BD169" s="18">
        <f t="shared" si="179"/>
        <v>173</v>
      </c>
      <c r="BE169" s="18">
        <f t="shared" si="180"/>
        <v>1.3900520527387905</v>
      </c>
      <c r="BF169" s="18">
        <f t="shared" si="181"/>
        <v>183</v>
      </c>
      <c r="BG169" s="18">
        <v>0</v>
      </c>
      <c r="BH169" s="18" t="str">
        <f t="shared" si="224"/>
        <v>N/A</v>
      </c>
      <c r="BI169" s="18">
        <f t="shared" si="182"/>
        <v>-0.13900520527387905</v>
      </c>
      <c r="BJ169" s="18">
        <f t="shared" si="183"/>
        <v>25.437952565119868</v>
      </c>
      <c r="BK169" s="18">
        <f>(Design!$N$69-BJ169)/BI169</f>
        <v>162.49717066792783</v>
      </c>
      <c r="BL169" s="18">
        <v>0</v>
      </c>
      <c r="BM169" s="18">
        <v>0</v>
      </c>
      <c r="BN169" s="18">
        <f t="shared" si="184"/>
        <v>162.49717066792783</v>
      </c>
      <c r="BO169" s="18">
        <f t="shared" si="225"/>
        <v>173</v>
      </c>
      <c r="BP169" s="18">
        <f>Design!$N$69</f>
        <v>2.85</v>
      </c>
      <c r="BQ169" s="18">
        <f t="shared" si="185"/>
        <v>183</v>
      </c>
      <c r="BR169" s="18">
        <v>0</v>
      </c>
      <c r="BS169" s="18">
        <f t="shared" si="186"/>
        <v>15646.500000000002</v>
      </c>
      <c r="BT169" s="19" t="str">
        <f t="shared" si="226"/>
        <v>N/A</v>
      </c>
      <c r="BU169" s="68">
        <f t="shared" si="187"/>
        <v>173</v>
      </c>
      <c r="BV169" s="18">
        <f>'Ohio Intensities'!O169</f>
        <v>0.98027968147175004</v>
      </c>
      <c r="BW169" s="18">
        <f>Design!$I$24*BV169*Design!$I$23</f>
        <v>1.6860810521314111</v>
      </c>
      <c r="BX169" s="18">
        <v>0</v>
      </c>
      <c r="BY169" s="18">
        <v>0</v>
      </c>
      <c r="BZ169" s="18">
        <f>Design!$I$22</f>
        <v>10</v>
      </c>
      <c r="CA169" s="18">
        <f t="shared" si="188"/>
        <v>1.6860810521314111</v>
      </c>
      <c r="CB169" s="18">
        <f t="shared" si="189"/>
        <v>173</v>
      </c>
      <c r="CC169" s="18">
        <f t="shared" si="190"/>
        <v>1.6860810521314111</v>
      </c>
      <c r="CD169" s="18">
        <f t="shared" si="191"/>
        <v>183</v>
      </c>
      <c r="CE169" s="18">
        <v>0</v>
      </c>
      <c r="CF169" s="18" t="str">
        <f t="shared" si="227"/>
        <v>N/A</v>
      </c>
      <c r="CG169" s="18">
        <f t="shared" si="192"/>
        <v>-0.16860810521314112</v>
      </c>
      <c r="CH169" s="18">
        <f t="shared" si="193"/>
        <v>30.855283254004824</v>
      </c>
      <c r="CI169" s="18">
        <f>(Design!$N$70-CH169)/CG169</f>
        <v>166.09689800263601</v>
      </c>
      <c r="CJ169" s="18">
        <v>0</v>
      </c>
      <c r="CK169" s="18">
        <v>0</v>
      </c>
      <c r="CL169" s="18">
        <f t="shared" si="194"/>
        <v>166.09689800263601</v>
      </c>
      <c r="CM169" s="18">
        <f t="shared" si="228"/>
        <v>173</v>
      </c>
      <c r="CN169" s="18">
        <f>Design!$N$70</f>
        <v>2.85</v>
      </c>
      <c r="CO169" s="18">
        <f t="shared" si="195"/>
        <v>183</v>
      </c>
      <c r="CP169" s="18">
        <v>0</v>
      </c>
      <c r="CQ169" s="18">
        <f t="shared" si="196"/>
        <v>15646.499999999998</v>
      </c>
      <c r="CR169" s="19" t="str">
        <f t="shared" si="229"/>
        <v>N/A</v>
      </c>
      <c r="CS169" s="68">
        <f t="shared" si="197"/>
        <v>173</v>
      </c>
      <c r="CT169" s="18">
        <f>'Ohio Intensities'!S169</f>
        <v>1.122195552695737</v>
      </c>
      <c r="CU169" s="18">
        <f>Design!$I$24*CT169*Design!$I$23</f>
        <v>1.9301763506366689</v>
      </c>
      <c r="CV169" s="18">
        <v>0</v>
      </c>
      <c r="CW169" s="18">
        <v>0</v>
      </c>
      <c r="CX169" s="18">
        <f>Design!$I$22</f>
        <v>10</v>
      </c>
      <c r="CY169" s="18">
        <f t="shared" si="198"/>
        <v>1.9301763506366689</v>
      </c>
      <c r="CZ169" s="18">
        <f t="shared" si="199"/>
        <v>173</v>
      </c>
      <c r="DA169" s="18">
        <f t="shared" si="200"/>
        <v>1.9301763506366689</v>
      </c>
      <c r="DB169" s="18">
        <f t="shared" si="201"/>
        <v>183</v>
      </c>
      <c r="DC169" s="18">
        <v>0</v>
      </c>
      <c r="DD169" s="18" t="str">
        <f t="shared" si="230"/>
        <v>N/A</v>
      </c>
      <c r="DE169" s="18">
        <f t="shared" si="202"/>
        <v>-0.1930176350636669</v>
      </c>
      <c r="DF169" s="18">
        <f t="shared" si="203"/>
        <v>35.322227216651044</v>
      </c>
      <c r="DG169" s="18">
        <f>(Design!$N$71-DF169)/DE169</f>
        <v>168.2345097946106</v>
      </c>
      <c r="DH169" s="18">
        <v>0</v>
      </c>
      <c r="DI169" s="18">
        <v>0</v>
      </c>
      <c r="DJ169" s="18">
        <f t="shared" si="204"/>
        <v>168.2345097946106</v>
      </c>
      <c r="DK169" s="18">
        <f t="shared" si="231"/>
        <v>173</v>
      </c>
      <c r="DL169" s="18">
        <f>Design!$N$71</f>
        <v>2.85</v>
      </c>
      <c r="DM169" s="18">
        <f t="shared" si="205"/>
        <v>183</v>
      </c>
      <c r="DN169" s="18">
        <v>0</v>
      </c>
      <c r="DO169" s="18">
        <f t="shared" si="206"/>
        <v>15646.499999999998</v>
      </c>
      <c r="DP169" s="19" t="str">
        <f t="shared" si="232"/>
        <v>N/A</v>
      </c>
      <c r="DQ169" s="68">
        <f t="shared" si="207"/>
        <v>173</v>
      </c>
      <c r="DR169" s="18">
        <f>'Ohio Intensities'!W169</f>
        <v>1.2588135116436723</v>
      </c>
      <c r="DS169" s="18">
        <f>Design!$I$24*DR169*Design!$I$23</f>
        <v>2.1651592400271178</v>
      </c>
      <c r="DT169" s="18">
        <v>0</v>
      </c>
      <c r="DU169" s="18">
        <v>0</v>
      </c>
      <c r="DV169" s="18">
        <f>Design!$I$22</f>
        <v>10</v>
      </c>
      <c r="DW169" s="18">
        <f t="shared" si="208"/>
        <v>2.1651592400271178</v>
      </c>
      <c r="DX169" s="18">
        <f t="shared" si="209"/>
        <v>173</v>
      </c>
      <c r="DY169" s="18">
        <f t="shared" si="210"/>
        <v>2.1651592400271178</v>
      </c>
      <c r="DZ169" s="18">
        <f t="shared" si="211"/>
        <v>183</v>
      </c>
      <c r="EA169" s="18">
        <v>0</v>
      </c>
      <c r="EB169" s="18" t="str">
        <f t="shared" si="233"/>
        <v>N/A</v>
      </c>
      <c r="EC169" s="18">
        <f t="shared" si="212"/>
        <v>-0.21651592400271177</v>
      </c>
      <c r="ED169" s="18">
        <f t="shared" si="213"/>
        <v>39.62241409249625</v>
      </c>
      <c r="EE169" s="18">
        <f>(Design!$N$72-ED169)/EC169</f>
        <v>169.83699587858345</v>
      </c>
      <c r="EF169" s="18">
        <v>0</v>
      </c>
      <c r="EG169" s="18">
        <v>0</v>
      </c>
      <c r="EH169" s="18">
        <f t="shared" si="214"/>
        <v>169.83699587858345</v>
      </c>
      <c r="EI169" s="18">
        <f t="shared" si="234"/>
        <v>173</v>
      </c>
      <c r="EJ169" s="18">
        <f>Design!$N$72</f>
        <v>2.85</v>
      </c>
      <c r="EK169" s="18">
        <f t="shared" si="215"/>
        <v>183</v>
      </c>
      <c r="EL169" s="18">
        <v>0</v>
      </c>
      <c r="EM169" s="18">
        <f t="shared" si="216"/>
        <v>15646.500000000002</v>
      </c>
      <c r="EN169" s="19" t="str">
        <f t="shared" si="235"/>
        <v>N/A</v>
      </c>
      <c r="EO169" s="19">
        <f t="shared" si="217"/>
        <v>173</v>
      </c>
    </row>
    <row r="170" spans="1:145" x14ac:dyDescent="0.25">
      <c r="A170" s="68">
        <f t="shared" si="157"/>
        <v>174</v>
      </c>
      <c r="B170" s="18">
        <f>'Ohio Intensities'!C170</f>
        <v>0.54661068126414225</v>
      </c>
      <c r="C170" s="18">
        <f>Design!$I$24*B170*Design!$I$23</f>
        <v>0.94017037177432528</v>
      </c>
      <c r="D170" s="18">
        <v>0</v>
      </c>
      <c r="E170" s="18">
        <v>0</v>
      </c>
      <c r="F170" s="18">
        <f>Design!$I$22</f>
        <v>10</v>
      </c>
      <c r="G170" s="18">
        <f t="shared" si="158"/>
        <v>0.94017037177432528</v>
      </c>
      <c r="H170" s="18">
        <f t="shared" si="159"/>
        <v>174</v>
      </c>
      <c r="I170" s="18">
        <f t="shared" si="160"/>
        <v>0.94017037177432528</v>
      </c>
      <c r="J170" s="18">
        <f t="shared" si="161"/>
        <v>184</v>
      </c>
      <c r="K170" s="18">
        <v>0</v>
      </c>
      <c r="L170" s="18" t="str">
        <f t="shared" si="218"/>
        <v>N/A</v>
      </c>
      <c r="M170" s="18">
        <f t="shared" si="162"/>
        <v>-9.4017037177432525E-2</v>
      </c>
      <c r="N170" s="18">
        <f t="shared" si="163"/>
        <v>17.299134840647586</v>
      </c>
      <c r="O170" s="18">
        <f>(Design!$N$67-N170)/M170</f>
        <v>162.19544136313121</v>
      </c>
      <c r="P170" s="18">
        <v>0</v>
      </c>
      <c r="Q170" s="18">
        <v>0</v>
      </c>
      <c r="R170" s="18">
        <f t="shared" si="164"/>
        <v>162.19544136313121</v>
      </c>
      <c r="S170" s="18">
        <f t="shared" si="219"/>
        <v>174</v>
      </c>
      <c r="T170" s="18">
        <f>Design!$N$67</f>
        <v>2.0499999999999998</v>
      </c>
      <c r="U170" s="18">
        <f t="shared" si="165"/>
        <v>184</v>
      </c>
      <c r="V170" s="18">
        <v>0</v>
      </c>
      <c r="W170" s="18">
        <f t="shared" si="166"/>
        <v>11316</v>
      </c>
      <c r="X170" s="19" t="str">
        <f t="shared" si="220"/>
        <v>N/A</v>
      </c>
      <c r="Y170" s="68">
        <f t="shared" si="167"/>
        <v>174</v>
      </c>
      <c r="Z170" s="18">
        <f>'Ohio Intensities'!G170</f>
        <v>0.69000035439122498</v>
      </c>
      <c r="AA170" s="18">
        <f>Design!$I$24*Z170*Design!$I$23</f>
        <v>1.1868006095529078</v>
      </c>
      <c r="AB170" s="18">
        <v>0</v>
      </c>
      <c r="AC170" s="18">
        <v>0</v>
      </c>
      <c r="AD170" s="18">
        <f>Design!$I$22</f>
        <v>10</v>
      </c>
      <c r="AE170" s="18">
        <f t="shared" si="168"/>
        <v>1.1868006095529078</v>
      </c>
      <c r="AF170" s="18">
        <f t="shared" si="169"/>
        <v>174</v>
      </c>
      <c r="AG170" s="18">
        <f t="shared" si="170"/>
        <v>1.1868006095529078</v>
      </c>
      <c r="AH170" s="18">
        <f t="shared" si="171"/>
        <v>184</v>
      </c>
      <c r="AI170" s="18">
        <v>0</v>
      </c>
      <c r="AJ170" s="18" t="str">
        <f t="shared" si="221"/>
        <v>N/A</v>
      </c>
      <c r="AK170" s="18">
        <f t="shared" si="172"/>
        <v>-0.11868006095529078</v>
      </c>
      <c r="AL170" s="18">
        <f t="shared" si="173"/>
        <v>21.837131215773503</v>
      </c>
      <c r="AM170" s="18">
        <f>(Design!$N$68-AL170)/AK170</f>
        <v>162.93496194831076</v>
      </c>
      <c r="AN170" s="18">
        <v>0</v>
      </c>
      <c r="AO170" s="18">
        <v>0</v>
      </c>
      <c r="AP170" s="18">
        <f t="shared" si="174"/>
        <v>162.93496194831076</v>
      </c>
      <c r="AQ170" s="18">
        <f t="shared" si="222"/>
        <v>174</v>
      </c>
      <c r="AR170" s="18">
        <f>Design!$N$68</f>
        <v>2.5</v>
      </c>
      <c r="AS170" s="18">
        <f t="shared" si="175"/>
        <v>184</v>
      </c>
      <c r="AT170" s="18">
        <v>0</v>
      </c>
      <c r="AU170" s="18">
        <f t="shared" si="176"/>
        <v>13800</v>
      </c>
      <c r="AV170" s="19" t="str">
        <f t="shared" si="223"/>
        <v>N/A</v>
      </c>
      <c r="AW170" s="68">
        <f t="shared" si="177"/>
        <v>174</v>
      </c>
      <c r="AX170" s="18">
        <f>'Ohio Intensities'!K170</f>
        <v>0.80441868026827135</v>
      </c>
      <c r="AY170" s="18">
        <f>Design!$I$24*AX170*Design!$I$23</f>
        <v>1.3836001300614276</v>
      </c>
      <c r="AZ170" s="18">
        <v>0</v>
      </c>
      <c r="BA170" s="18">
        <v>0</v>
      </c>
      <c r="BB170" s="18">
        <f>Design!$I$22</f>
        <v>10</v>
      </c>
      <c r="BC170" s="18">
        <f t="shared" si="178"/>
        <v>1.3836001300614276</v>
      </c>
      <c r="BD170" s="18">
        <f t="shared" si="179"/>
        <v>174</v>
      </c>
      <c r="BE170" s="18">
        <f t="shared" si="180"/>
        <v>1.3836001300614276</v>
      </c>
      <c r="BF170" s="18">
        <f t="shared" si="181"/>
        <v>184</v>
      </c>
      <c r="BG170" s="18">
        <v>0</v>
      </c>
      <c r="BH170" s="18" t="str">
        <f t="shared" si="224"/>
        <v>N/A</v>
      </c>
      <c r="BI170" s="18">
        <f t="shared" si="182"/>
        <v>-0.13836001300614276</v>
      </c>
      <c r="BJ170" s="18">
        <f t="shared" si="183"/>
        <v>25.458242393130266</v>
      </c>
      <c r="BK170" s="18">
        <f>(Design!$N$69-BJ170)/BI170</f>
        <v>163.40156308113768</v>
      </c>
      <c r="BL170" s="18">
        <v>0</v>
      </c>
      <c r="BM170" s="18">
        <v>0</v>
      </c>
      <c r="BN170" s="18">
        <f t="shared" si="184"/>
        <v>163.40156308113768</v>
      </c>
      <c r="BO170" s="18">
        <f t="shared" si="225"/>
        <v>174</v>
      </c>
      <c r="BP170" s="18">
        <f>Design!$N$69</f>
        <v>2.85</v>
      </c>
      <c r="BQ170" s="18">
        <f t="shared" si="185"/>
        <v>184</v>
      </c>
      <c r="BR170" s="18">
        <v>0</v>
      </c>
      <c r="BS170" s="18">
        <f t="shared" si="186"/>
        <v>15732.000000000004</v>
      </c>
      <c r="BT170" s="19" t="str">
        <f t="shared" si="226"/>
        <v>N/A</v>
      </c>
      <c r="BU170" s="68">
        <f t="shared" si="187"/>
        <v>174</v>
      </c>
      <c r="BV170" s="18">
        <f>'Ohio Intensities'!O170</f>
        <v>0.97588752919554556</v>
      </c>
      <c r="BW170" s="18">
        <f>Design!$I$24*BV170*Design!$I$23</f>
        <v>1.6785265502163393</v>
      </c>
      <c r="BX170" s="18">
        <v>0</v>
      </c>
      <c r="BY170" s="18">
        <v>0</v>
      </c>
      <c r="BZ170" s="18">
        <f>Design!$I$22</f>
        <v>10</v>
      </c>
      <c r="CA170" s="18">
        <f t="shared" si="188"/>
        <v>1.6785265502163393</v>
      </c>
      <c r="CB170" s="18">
        <f t="shared" si="189"/>
        <v>174</v>
      </c>
      <c r="CC170" s="18">
        <f t="shared" si="190"/>
        <v>1.6785265502163393</v>
      </c>
      <c r="CD170" s="18">
        <f t="shared" si="191"/>
        <v>184</v>
      </c>
      <c r="CE170" s="18">
        <v>0</v>
      </c>
      <c r="CF170" s="18" t="str">
        <f t="shared" si="227"/>
        <v>N/A</v>
      </c>
      <c r="CG170" s="18">
        <f t="shared" si="192"/>
        <v>-0.16785265502163393</v>
      </c>
      <c r="CH170" s="18">
        <f t="shared" si="193"/>
        <v>30.884888523980646</v>
      </c>
      <c r="CI170" s="18">
        <f>(Design!$N$70-CH170)/CG170</f>
        <v>167.02082263975703</v>
      </c>
      <c r="CJ170" s="18">
        <v>0</v>
      </c>
      <c r="CK170" s="18">
        <v>0</v>
      </c>
      <c r="CL170" s="18">
        <f t="shared" si="194"/>
        <v>167.02082263975703</v>
      </c>
      <c r="CM170" s="18">
        <f t="shared" si="228"/>
        <v>174</v>
      </c>
      <c r="CN170" s="18">
        <f>Design!$N$70</f>
        <v>2.85</v>
      </c>
      <c r="CO170" s="18">
        <f t="shared" si="195"/>
        <v>184</v>
      </c>
      <c r="CP170" s="18">
        <v>0</v>
      </c>
      <c r="CQ170" s="18">
        <f t="shared" si="196"/>
        <v>15732.000000000004</v>
      </c>
      <c r="CR170" s="19" t="str">
        <f t="shared" si="229"/>
        <v>N/A</v>
      </c>
      <c r="CS170" s="68">
        <f t="shared" si="197"/>
        <v>174</v>
      </c>
      <c r="CT170" s="18">
        <f>'Ohio Intensities'!S170</f>
        <v>1.1174294795659743</v>
      </c>
      <c r="CU170" s="18">
        <f>Design!$I$24*CT170*Design!$I$23</f>
        <v>1.9219787048534769</v>
      </c>
      <c r="CV170" s="18">
        <v>0</v>
      </c>
      <c r="CW170" s="18">
        <v>0</v>
      </c>
      <c r="CX170" s="18">
        <f>Design!$I$22</f>
        <v>10</v>
      </c>
      <c r="CY170" s="18">
        <f t="shared" si="198"/>
        <v>1.9219787048534769</v>
      </c>
      <c r="CZ170" s="18">
        <f t="shared" si="199"/>
        <v>174</v>
      </c>
      <c r="DA170" s="18">
        <f t="shared" si="200"/>
        <v>1.9219787048534769</v>
      </c>
      <c r="DB170" s="18">
        <f t="shared" si="201"/>
        <v>184</v>
      </c>
      <c r="DC170" s="18">
        <v>0</v>
      </c>
      <c r="DD170" s="18" t="str">
        <f t="shared" si="230"/>
        <v>N/A</v>
      </c>
      <c r="DE170" s="18">
        <f t="shared" si="202"/>
        <v>-0.1921978704853477</v>
      </c>
      <c r="DF170" s="18">
        <f t="shared" si="203"/>
        <v>35.364408169303978</v>
      </c>
      <c r="DG170" s="18">
        <f>(Design!$N$71-DF170)/DE170</f>
        <v>169.17153185514991</v>
      </c>
      <c r="DH170" s="18">
        <v>0</v>
      </c>
      <c r="DI170" s="18">
        <v>0</v>
      </c>
      <c r="DJ170" s="18">
        <f t="shared" si="204"/>
        <v>169.17153185514991</v>
      </c>
      <c r="DK170" s="18">
        <f t="shared" si="231"/>
        <v>174</v>
      </c>
      <c r="DL170" s="18">
        <f>Design!$N$71</f>
        <v>2.85</v>
      </c>
      <c r="DM170" s="18">
        <f t="shared" si="205"/>
        <v>184</v>
      </c>
      <c r="DN170" s="18">
        <v>0</v>
      </c>
      <c r="DO170" s="18">
        <f t="shared" si="206"/>
        <v>15732.000000000004</v>
      </c>
      <c r="DP170" s="19" t="str">
        <f t="shared" si="232"/>
        <v>N/A</v>
      </c>
      <c r="DQ170" s="68">
        <f t="shared" si="207"/>
        <v>174</v>
      </c>
      <c r="DR170" s="18">
        <f>'Ohio Intensities'!W170</f>
        <v>1.2533922545013338</v>
      </c>
      <c r="DS170" s="18">
        <f>Design!$I$24*DR170*Design!$I$23</f>
        <v>2.1558346777422956</v>
      </c>
      <c r="DT170" s="18">
        <v>0</v>
      </c>
      <c r="DU170" s="18">
        <v>0</v>
      </c>
      <c r="DV170" s="18">
        <f>Design!$I$22</f>
        <v>10</v>
      </c>
      <c r="DW170" s="18">
        <f t="shared" si="208"/>
        <v>2.1558346777422956</v>
      </c>
      <c r="DX170" s="18">
        <f t="shared" si="209"/>
        <v>174</v>
      </c>
      <c r="DY170" s="18">
        <f t="shared" si="210"/>
        <v>2.1558346777422956</v>
      </c>
      <c r="DZ170" s="18">
        <f t="shared" si="211"/>
        <v>184</v>
      </c>
      <c r="EA170" s="18">
        <v>0</v>
      </c>
      <c r="EB170" s="18" t="str">
        <f t="shared" si="233"/>
        <v>N/A</v>
      </c>
      <c r="EC170" s="18">
        <f t="shared" si="212"/>
        <v>-0.21558346777422957</v>
      </c>
      <c r="ED170" s="18">
        <f t="shared" si="213"/>
        <v>39.667358070458242</v>
      </c>
      <c r="EE170" s="18">
        <f>(Design!$N$72-ED170)/EC170</f>
        <v>170.78006236088257</v>
      </c>
      <c r="EF170" s="18">
        <v>0</v>
      </c>
      <c r="EG170" s="18">
        <v>0</v>
      </c>
      <c r="EH170" s="18">
        <f t="shared" si="214"/>
        <v>170.78006236088257</v>
      </c>
      <c r="EI170" s="18">
        <f t="shared" si="234"/>
        <v>174</v>
      </c>
      <c r="EJ170" s="18">
        <f>Design!$N$72</f>
        <v>2.85</v>
      </c>
      <c r="EK170" s="18">
        <f t="shared" si="215"/>
        <v>184</v>
      </c>
      <c r="EL170" s="18">
        <v>0</v>
      </c>
      <c r="EM170" s="18">
        <f t="shared" si="216"/>
        <v>15732</v>
      </c>
      <c r="EN170" s="19" t="str">
        <f t="shared" si="235"/>
        <v>N/A</v>
      </c>
      <c r="EO170" s="19">
        <f t="shared" si="217"/>
        <v>174</v>
      </c>
    </row>
    <row r="171" spans="1:145" x14ac:dyDescent="0.25">
      <c r="A171" s="68">
        <f t="shared" si="157"/>
        <v>175</v>
      </c>
      <c r="B171" s="18">
        <f>'Ohio Intensities'!C171</f>
        <v>0.54405786141150381</v>
      </c>
      <c r="C171" s="18">
        <f>Design!$I$24*B171*Design!$I$23</f>
        <v>0.9357795216277871</v>
      </c>
      <c r="D171" s="18">
        <v>0</v>
      </c>
      <c r="E171" s="18">
        <v>0</v>
      </c>
      <c r="F171" s="18">
        <f>Design!$I$22</f>
        <v>10</v>
      </c>
      <c r="G171" s="18">
        <f t="shared" si="158"/>
        <v>0.9357795216277871</v>
      </c>
      <c r="H171" s="18">
        <f t="shared" si="159"/>
        <v>175</v>
      </c>
      <c r="I171" s="18">
        <f t="shared" si="160"/>
        <v>0.9357795216277871</v>
      </c>
      <c r="J171" s="18">
        <f t="shared" si="161"/>
        <v>185</v>
      </c>
      <c r="K171" s="18">
        <v>0</v>
      </c>
      <c r="L171" s="18" t="str">
        <f t="shared" si="218"/>
        <v>N/A</v>
      </c>
      <c r="M171" s="18">
        <f t="shared" si="162"/>
        <v>-9.3577952162778713E-2</v>
      </c>
      <c r="N171" s="18">
        <f t="shared" si="163"/>
        <v>17.31192115011406</v>
      </c>
      <c r="O171" s="18">
        <f>(Design!$N$67-N171)/M171</f>
        <v>163.09313035153804</v>
      </c>
      <c r="P171" s="18">
        <v>0</v>
      </c>
      <c r="Q171" s="18">
        <v>0</v>
      </c>
      <c r="R171" s="18">
        <f t="shared" si="164"/>
        <v>163.09313035153804</v>
      </c>
      <c r="S171" s="18">
        <f t="shared" si="219"/>
        <v>175</v>
      </c>
      <c r="T171" s="18">
        <f>Design!$N$67</f>
        <v>2.0499999999999998</v>
      </c>
      <c r="U171" s="18">
        <f t="shared" si="165"/>
        <v>185</v>
      </c>
      <c r="V171" s="18">
        <v>0</v>
      </c>
      <c r="W171" s="18">
        <f t="shared" si="166"/>
        <v>11377.5</v>
      </c>
      <c r="X171" s="19" t="str">
        <f t="shared" si="220"/>
        <v>N/A</v>
      </c>
      <c r="Y171" s="68">
        <f t="shared" si="167"/>
        <v>175</v>
      </c>
      <c r="Z171" s="18">
        <f>'Ohio Intensities'!G171</f>
        <v>0.68680764621987223</v>
      </c>
      <c r="AA171" s="18">
        <f>Design!$I$24*Z171*Design!$I$23</f>
        <v>1.1813091514981811</v>
      </c>
      <c r="AB171" s="18">
        <v>0</v>
      </c>
      <c r="AC171" s="18">
        <v>0</v>
      </c>
      <c r="AD171" s="18">
        <f>Design!$I$22</f>
        <v>10</v>
      </c>
      <c r="AE171" s="18">
        <f t="shared" si="168"/>
        <v>1.1813091514981811</v>
      </c>
      <c r="AF171" s="18">
        <f t="shared" si="169"/>
        <v>175</v>
      </c>
      <c r="AG171" s="18">
        <f t="shared" si="170"/>
        <v>1.1813091514981811</v>
      </c>
      <c r="AH171" s="18">
        <f t="shared" si="171"/>
        <v>185</v>
      </c>
      <c r="AI171" s="18">
        <v>0</v>
      </c>
      <c r="AJ171" s="18" t="str">
        <f t="shared" si="221"/>
        <v>N/A</v>
      </c>
      <c r="AK171" s="18">
        <f t="shared" si="172"/>
        <v>-0.11813091514981811</v>
      </c>
      <c r="AL171" s="18">
        <f t="shared" si="173"/>
        <v>21.854219302716348</v>
      </c>
      <c r="AM171" s="18">
        <f>(Design!$N$68-AL171)/AK171</f>
        <v>163.83703857851768</v>
      </c>
      <c r="AN171" s="18">
        <v>0</v>
      </c>
      <c r="AO171" s="18">
        <v>0</v>
      </c>
      <c r="AP171" s="18">
        <f t="shared" si="174"/>
        <v>163.83703857851768</v>
      </c>
      <c r="AQ171" s="18">
        <f t="shared" si="222"/>
        <v>175</v>
      </c>
      <c r="AR171" s="18">
        <f>Design!$N$68</f>
        <v>2.5</v>
      </c>
      <c r="AS171" s="18">
        <f t="shared" si="175"/>
        <v>185</v>
      </c>
      <c r="AT171" s="18">
        <v>0</v>
      </c>
      <c r="AU171" s="18">
        <f t="shared" si="176"/>
        <v>13875</v>
      </c>
      <c r="AV171" s="19" t="str">
        <f t="shared" si="223"/>
        <v>N/A</v>
      </c>
      <c r="AW171" s="68">
        <f t="shared" si="177"/>
        <v>175</v>
      </c>
      <c r="AX171" s="18">
        <f>'Ohio Intensities'!K171</f>
        <v>0.80070494692422778</v>
      </c>
      <c r="AY171" s="18">
        <f>Design!$I$24*AX171*Design!$I$23</f>
        <v>1.3772125087096727</v>
      </c>
      <c r="AZ171" s="18">
        <v>0</v>
      </c>
      <c r="BA171" s="18">
        <v>0</v>
      </c>
      <c r="BB171" s="18">
        <f>Design!$I$22</f>
        <v>10</v>
      </c>
      <c r="BC171" s="18">
        <f t="shared" si="178"/>
        <v>1.3772125087096727</v>
      </c>
      <c r="BD171" s="18">
        <f t="shared" si="179"/>
        <v>175</v>
      </c>
      <c r="BE171" s="18">
        <f t="shared" si="180"/>
        <v>1.3772125087096727</v>
      </c>
      <c r="BF171" s="18">
        <f t="shared" si="181"/>
        <v>185</v>
      </c>
      <c r="BG171" s="18">
        <v>0</v>
      </c>
      <c r="BH171" s="18" t="str">
        <f t="shared" si="224"/>
        <v>N/A</v>
      </c>
      <c r="BI171" s="18">
        <f t="shared" si="182"/>
        <v>-0.13772125087096726</v>
      </c>
      <c r="BJ171" s="18">
        <f t="shared" si="183"/>
        <v>25.478431411128941</v>
      </c>
      <c r="BK171" s="18">
        <f>(Design!$N$69-BJ171)/BI171</f>
        <v>164.30602588942352</v>
      </c>
      <c r="BL171" s="18">
        <v>0</v>
      </c>
      <c r="BM171" s="18">
        <v>0</v>
      </c>
      <c r="BN171" s="18">
        <f t="shared" si="184"/>
        <v>164.30602588942352</v>
      </c>
      <c r="BO171" s="18">
        <f t="shared" si="225"/>
        <v>175</v>
      </c>
      <c r="BP171" s="18">
        <f>Design!$N$69</f>
        <v>2.85</v>
      </c>
      <c r="BQ171" s="18">
        <f t="shared" si="185"/>
        <v>185</v>
      </c>
      <c r="BR171" s="18">
        <v>0</v>
      </c>
      <c r="BS171" s="18">
        <f t="shared" si="186"/>
        <v>15817.5</v>
      </c>
      <c r="BT171" s="19" t="str">
        <f t="shared" si="226"/>
        <v>N/A</v>
      </c>
      <c r="BU171" s="68">
        <f t="shared" si="187"/>
        <v>175</v>
      </c>
      <c r="BV171" s="18">
        <f>'Ohio Intensities'!O171</f>
        <v>0.97153844868803019</v>
      </c>
      <c r="BW171" s="18">
        <f>Design!$I$24*BV171*Design!$I$23</f>
        <v>1.6710461317434129</v>
      </c>
      <c r="BX171" s="18">
        <v>0</v>
      </c>
      <c r="BY171" s="18">
        <v>0</v>
      </c>
      <c r="BZ171" s="18">
        <f>Design!$I$22</f>
        <v>10</v>
      </c>
      <c r="CA171" s="18">
        <f t="shared" si="188"/>
        <v>1.6710461317434129</v>
      </c>
      <c r="CB171" s="18">
        <f t="shared" si="189"/>
        <v>175</v>
      </c>
      <c r="CC171" s="18">
        <f t="shared" si="190"/>
        <v>1.6710461317434129</v>
      </c>
      <c r="CD171" s="18">
        <f t="shared" si="191"/>
        <v>185</v>
      </c>
      <c r="CE171" s="18">
        <v>0</v>
      </c>
      <c r="CF171" s="18" t="str">
        <f t="shared" si="227"/>
        <v>N/A</v>
      </c>
      <c r="CG171" s="18">
        <f t="shared" si="192"/>
        <v>-0.16710461317434128</v>
      </c>
      <c r="CH171" s="18">
        <f t="shared" si="193"/>
        <v>30.914353437253137</v>
      </c>
      <c r="CI171" s="18">
        <f>(Design!$N$70-CH171)/CG171</f>
        <v>167.94481555080364</v>
      </c>
      <c r="CJ171" s="18">
        <v>0</v>
      </c>
      <c r="CK171" s="18">
        <v>0</v>
      </c>
      <c r="CL171" s="18">
        <f t="shared" si="194"/>
        <v>167.94481555080364</v>
      </c>
      <c r="CM171" s="18">
        <f t="shared" si="228"/>
        <v>175</v>
      </c>
      <c r="CN171" s="18">
        <f>Design!$N$70</f>
        <v>2.85</v>
      </c>
      <c r="CO171" s="18">
        <f t="shared" si="195"/>
        <v>185</v>
      </c>
      <c r="CP171" s="18">
        <v>0</v>
      </c>
      <c r="CQ171" s="18">
        <f t="shared" si="196"/>
        <v>15817.5</v>
      </c>
      <c r="CR171" s="19" t="str">
        <f t="shared" si="229"/>
        <v>N/A</v>
      </c>
      <c r="CS171" s="68">
        <f t="shared" si="197"/>
        <v>175</v>
      </c>
      <c r="CT171" s="18">
        <f>'Ohio Intensities'!S171</f>
        <v>1.1127093167934667</v>
      </c>
      <c r="CU171" s="18">
        <f>Design!$I$24*CT171*Design!$I$23</f>
        <v>1.9138600248847639</v>
      </c>
      <c r="CV171" s="18">
        <v>0</v>
      </c>
      <c r="CW171" s="18">
        <v>0</v>
      </c>
      <c r="CX171" s="18">
        <f>Design!$I$22</f>
        <v>10</v>
      </c>
      <c r="CY171" s="18">
        <f t="shared" si="198"/>
        <v>1.9138600248847639</v>
      </c>
      <c r="CZ171" s="18">
        <f t="shared" si="199"/>
        <v>175</v>
      </c>
      <c r="DA171" s="18">
        <f t="shared" si="200"/>
        <v>1.9138600248847639</v>
      </c>
      <c r="DB171" s="18">
        <f t="shared" si="201"/>
        <v>185</v>
      </c>
      <c r="DC171" s="18">
        <v>0</v>
      </c>
      <c r="DD171" s="18" t="str">
        <f t="shared" si="230"/>
        <v>N/A</v>
      </c>
      <c r="DE171" s="18">
        <f t="shared" si="202"/>
        <v>-0.1913860024884764</v>
      </c>
      <c r="DF171" s="18">
        <f t="shared" si="203"/>
        <v>35.406410460368129</v>
      </c>
      <c r="DG171" s="18">
        <f>(Design!$N$71-DF171)/DE171</f>
        <v>170.10862882894685</v>
      </c>
      <c r="DH171" s="18">
        <v>0</v>
      </c>
      <c r="DI171" s="18">
        <v>0</v>
      </c>
      <c r="DJ171" s="18">
        <f t="shared" si="204"/>
        <v>170.10862882894685</v>
      </c>
      <c r="DK171" s="18">
        <f t="shared" si="231"/>
        <v>175</v>
      </c>
      <c r="DL171" s="18">
        <f>Design!$N$71</f>
        <v>2.85</v>
      </c>
      <c r="DM171" s="18">
        <f t="shared" si="205"/>
        <v>185</v>
      </c>
      <c r="DN171" s="18">
        <v>0</v>
      </c>
      <c r="DO171" s="18">
        <f t="shared" si="206"/>
        <v>15817.5</v>
      </c>
      <c r="DP171" s="19" t="str">
        <f t="shared" si="232"/>
        <v>N/A</v>
      </c>
      <c r="DQ171" s="68">
        <f t="shared" si="207"/>
        <v>175</v>
      </c>
      <c r="DR171" s="18">
        <f>'Ohio Intensities'!W171</f>
        <v>1.2480230337496221</v>
      </c>
      <c r="DS171" s="18">
        <f>Design!$I$24*DR171*Design!$I$23</f>
        <v>2.1465996180493514</v>
      </c>
      <c r="DT171" s="18">
        <v>0</v>
      </c>
      <c r="DU171" s="18">
        <v>0</v>
      </c>
      <c r="DV171" s="18">
        <f>Design!$I$22</f>
        <v>10</v>
      </c>
      <c r="DW171" s="18">
        <f t="shared" si="208"/>
        <v>2.1465996180493514</v>
      </c>
      <c r="DX171" s="18">
        <f t="shared" si="209"/>
        <v>175</v>
      </c>
      <c r="DY171" s="18">
        <f t="shared" si="210"/>
        <v>2.1465996180493514</v>
      </c>
      <c r="DZ171" s="18">
        <f t="shared" si="211"/>
        <v>185</v>
      </c>
      <c r="EA171" s="18">
        <v>0</v>
      </c>
      <c r="EB171" s="18" t="str">
        <f t="shared" si="233"/>
        <v>N/A</v>
      </c>
      <c r="EC171" s="18">
        <f t="shared" si="212"/>
        <v>-0.21465996180493513</v>
      </c>
      <c r="ED171" s="18">
        <f t="shared" si="213"/>
        <v>39.712092933912999</v>
      </c>
      <c r="EE171" s="18">
        <f>(Design!$N$72-ED171)/EC171</f>
        <v>171.72318779880413</v>
      </c>
      <c r="EF171" s="18">
        <v>0</v>
      </c>
      <c r="EG171" s="18">
        <v>0</v>
      </c>
      <c r="EH171" s="18">
        <f t="shared" si="214"/>
        <v>171.72318779880413</v>
      </c>
      <c r="EI171" s="18">
        <f t="shared" si="234"/>
        <v>175</v>
      </c>
      <c r="EJ171" s="18">
        <f>Design!$N$72</f>
        <v>2.85</v>
      </c>
      <c r="EK171" s="18">
        <f t="shared" si="215"/>
        <v>185</v>
      </c>
      <c r="EL171" s="18">
        <v>0</v>
      </c>
      <c r="EM171" s="18">
        <f t="shared" si="216"/>
        <v>15817.5</v>
      </c>
      <c r="EN171" s="19" t="str">
        <f t="shared" si="235"/>
        <v>N/A</v>
      </c>
      <c r="EO171" s="19">
        <f t="shared" si="217"/>
        <v>175</v>
      </c>
    </row>
    <row r="172" spans="1:145" x14ac:dyDescent="0.25">
      <c r="A172" s="68">
        <f t="shared" si="157"/>
        <v>176</v>
      </c>
      <c r="B172" s="18">
        <f>'Ohio Intensities'!C172</f>
        <v>0.54153070375333057</v>
      </c>
      <c r="C172" s="18">
        <f>Design!$I$24*B172*Design!$I$23</f>
        <v>0.93143281045572912</v>
      </c>
      <c r="D172" s="18">
        <v>0</v>
      </c>
      <c r="E172" s="18">
        <v>0</v>
      </c>
      <c r="F172" s="18">
        <f>Design!$I$22</f>
        <v>10</v>
      </c>
      <c r="G172" s="18">
        <f t="shared" si="158"/>
        <v>0.93143281045572912</v>
      </c>
      <c r="H172" s="18">
        <f t="shared" si="159"/>
        <v>176</v>
      </c>
      <c r="I172" s="18">
        <f t="shared" si="160"/>
        <v>0.93143281045572912</v>
      </c>
      <c r="J172" s="18">
        <f t="shared" si="161"/>
        <v>186</v>
      </c>
      <c r="K172" s="18">
        <v>0</v>
      </c>
      <c r="L172" s="18" t="str">
        <f t="shared" si="218"/>
        <v>N/A</v>
      </c>
      <c r="M172" s="18">
        <f t="shared" si="162"/>
        <v>-9.3143281045572915E-2</v>
      </c>
      <c r="N172" s="18">
        <f t="shared" si="163"/>
        <v>17.324650274476561</v>
      </c>
      <c r="O172" s="18">
        <f>(Design!$N$67-N172)/M172</f>
        <v>163.99089771169878</v>
      </c>
      <c r="P172" s="18">
        <v>0</v>
      </c>
      <c r="Q172" s="18">
        <v>0</v>
      </c>
      <c r="R172" s="18">
        <f t="shared" si="164"/>
        <v>163.99089771169878</v>
      </c>
      <c r="S172" s="18">
        <f t="shared" si="219"/>
        <v>176</v>
      </c>
      <c r="T172" s="18">
        <f>Design!$N$67</f>
        <v>2.0499999999999998</v>
      </c>
      <c r="U172" s="18">
        <f t="shared" si="165"/>
        <v>186</v>
      </c>
      <c r="V172" s="18">
        <v>0</v>
      </c>
      <c r="W172" s="18">
        <f t="shared" si="166"/>
        <v>11438.999999999998</v>
      </c>
      <c r="X172" s="19" t="str">
        <f t="shared" si="220"/>
        <v>N/A</v>
      </c>
      <c r="Y172" s="68">
        <f t="shared" si="167"/>
        <v>176</v>
      </c>
      <c r="Z172" s="18">
        <f>'Ohio Intensities'!G172</f>
        <v>0.68364675744133674</v>
      </c>
      <c r="AA172" s="18">
        <f>Design!$I$24*Z172*Design!$I$23</f>
        <v>1.1758724227991</v>
      </c>
      <c r="AB172" s="18">
        <v>0</v>
      </c>
      <c r="AC172" s="18">
        <v>0</v>
      </c>
      <c r="AD172" s="18">
        <f>Design!$I$22</f>
        <v>10</v>
      </c>
      <c r="AE172" s="18">
        <f t="shared" si="168"/>
        <v>1.1758724227991</v>
      </c>
      <c r="AF172" s="18">
        <f t="shared" si="169"/>
        <v>176</v>
      </c>
      <c r="AG172" s="18">
        <f t="shared" si="170"/>
        <v>1.1758724227991</v>
      </c>
      <c r="AH172" s="18">
        <f t="shared" si="171"/>
        <v>186</v>
      </c>
      <c r="AI172" s="18">
        <v>0</v>
      </c>
      <c r="AJ172" s="18" t="str">
        <f t="shared" si="221"/>
        <v>N/A</v>
      </c>
      <c r="AK172" s="18">
        <f t="shared" si="172"/>
        <v>-0.11758724227990999</v>
      </c>
      <c r="AL172" s="18">
        <f t="shared" si="173"/>
        <v>21.871227064063259</v>
      </c>
      <c r="AM172" s="18">
        <f>(Design!$N$68-AL172)/AK172</f>
        <v>164.73919014063713</v>
      </c>
      <c r="AN172" s="18">
        <v>0</v>
      </c>
      <c r="AO172" s="18">
        <v>0</v>
      </c>
      <c r="AP172" s="18">
        <f t="shared" si="174"/>
        <v>164.73919014063713</v>
      </c>
      <c r="AQ172" s="18">
        <f t="shared" si="222"/>
        <v>176</v>
      </c>
      <c r="AR172" s="18">
        <f>Design!$N$68</f>
        <v>2.5</v>
      </c>
      <c r="AS172" s="18">
        <f t="shared" si="175"/>
        <v>186</v>
      </c>
      <c r="AT172" s="18">
        <v>0</v>
      </c>
      <c r="AU172" s="18">
        <f t="shared" si="176"/>
        <v>13950</v>
      </c>
      <c r="AV172" s="19" t="str">
        <f t="shared" si="223"/>
        <v>N/A</v>
      </c>
      <c r="AW172" s="68">
        <f t="shared" si="177"/>
        <v>176</v>
      </c>
      <c r="AX172" s="18">
        <f>'Ohio Intensities'!K172</f>
        <v>0.79702802854550447</v>
      </c>
      <c r="AY172" s="18">
        <f>Design!$I$24*AX172*Design!$I$23</f>
        <v>1.3708882090982686</v>
      </c>
      <c r="AZ172" s="18">
        <v>0</v>
      </c>
      <c r="BA172" s="18">
        <v>0</v>
      </c>
      <c r="BB172" s="18">
        <f>Design!$I$22</f>
        <v>10</v>
      </c>
      <c r="BC172" s="18">
        <f t="shared" si="178"/>
        <v>1.3708882090982686</v>
      </c>
      <c r="BD172" s="18">
        <f t="shared" si="179"/>
        <v>176</v>
      </c>
      <c r="BE172" s="18">
        <f t="shared" si="180"/>
        <v>1.3708882090982686</v>
      </c>
      <c r="BF172" s="18">
        <f t="shared" si="181"/>
        <v>186</v>
      </c>
      <c r="BG172" s="18">
        <v>0</v>
      </c>
      <c r="BH172" s="18" t="str">
        <f t="shared" si="224"/>
        <v>N/A</v>
      </c>
      <c r="BI172" s="18">
        <f t="shared" si="182"/>
        <v>-0.13708882090982685</v>
      </c>
      <c r="BJ172" s="18">
        <f t="shared" si="183"/>
        <v>25.498520689227796</v>
      </c>
      <c r="BK172" s="18">
        <f>(Design!$N$69-BJ172)/BI172</f>
        <v>165.21055866492097</v>
      </c>
      <c r="BL172" s="18">
        <v>0</v>
      </c>
      <c r="BM172" s="18">
        <v>0</v>
      </c>
      <c r="BN172" s="18">
        <f t="shared" si="184"/>
        <v>165.21055866492097</v>
      </c>
      <c r="BO172" s="18">
        <f t="shared" si="225"/>
        <v>176</v>
      </c>
      <c r="BP172" s="18">
        <f>Design!$N$69</f>
        <v>2.85</v>
      </c>
      <c r="BQ172" s="18">
        <f t="shared" si="185"/>
        <v>186</v>
      </c>
      <c r="BR172" s="18">
        <v>0</v>
      </c>
      <c r="BS172" s="18">
        <f t="shared" si="186"/>
        <v>15903</v>
      </c>
      <c r="BT172" s="19" t="str">
        <f t="shared" si="226"/>
        <v>N/A</v>
      </c>
      <c r="BU172" s="68">
        <f t="shared" si="187"/>
        <v>176</v>
      </c>
      <c r="BV172" s="18">
        <f>'Ohio Intensities'!O172</f>
        <v>0.96723179060491371</v>
      </c>
      <c r="BW172" s="18">
        <f>Design!$I$24*BV172*Design!$I$23</f>
        <v>1.6636386798404525</v>
      </c>
      <c r="BX172" s="18">
        <v>0</v>
      </c>
      <c r="BY172" s="18">
        <v>0</v>
      </c>
      <c r="BZ172" s="18">
        <f>Design!$I$22</f>
        <v>10</v>
      </c>
      <c r="CA172" s="18">
        <f t="shared" si="188"/>
        <v>1.6636386798404525</v>
      </c>
      <c r="CB172" s="18">
        <f t="shared" si="189"/>
        <v>176</v>
      </c>
      <c r="CC172" s="18">
        <f t="shared" si="190"/>
        <v>1.6636386798404525</v>
      </c>
      <c r="CD172" s="18">
        <f t="shared" si="191"/>
        <v>186</v>
      </c>
      <c r="CE172" s="18">
        <v>0</v>
      </c>
      <c r="CF172" s="18" t="str">
        <f t="shared" si="227"/>
        <v>N/A</v>
      </c>
      <c r="CG172" s="18">
        <f t="shared" si="192"/>
        <v>-0.16636386798404526</v>
      </c>
      <c r="CH172" s="18">
        <f t="shared" si="193"/>
        <v>30.943679445032419</v>
      </c>
      <c r="CI172" s="18">
        <f>(Design!$N$70-CH172)/CG172</f>
        <v>168.86887630988886</v>
      </c>
      <c r="CJ172" s="18">
        <v>0</v>
      </c>
      <c r="CK172" s="18">
        <v>0</v>
      </c>
      <c r="CL172" s="18">
        <f t="shared" si="194"/>
        <v>168.86887630988886</v>
      </c>
      <c r="CM172" s="18">
        <f t="shared" si="228"/>
        <v>176</v>
      </c>
      <c r="CN172" s="18">
        <f>Design!$N$70</f>
        <v>2.85</v>
      </c>
      <c r="CO172" s="18">
        <f t="shared" si="195"/>
        <v>186</v>
      </c>
      <c r="CP172" s="18">
        <v>0</v>
      </c>
      <c r="CQ172" s="18">
        <f t="shared" si="196"/>
        <v>15903</v>
      </c>
      <c r="CR172" s="19" t="str">
        <f t="shared" si="229"/>
        <v>N/A</v>
      </c>
      <c r="CS172" s="68">
        <f t="shared" si="197"/>
        <v>176</v>
      </c>
      <c r="CT172" s="18">
        <f>'Ohio Intensities'!S172</f>
        <v>1.1080343775385904</v>
      </c>
      <c r="CU172" s="18">
        <f>Design!$I$24*CT172*Design!$I$23</f>
        <v>1.9058191293663767</v>
      </c>
      <c r="CV172" s="18">
        <v>0</v>
      </c>
      <c r="CW172" s="18">
        <v>0</v>
      </c>
      <c r="CX172" s="18">
        <f>Design!$I$22</f>
        <v>10</v>
      </c>
      <c r="CY172" s="18">
        <f t="shared" si="198"/>
        <v>1.9058191293663767</v>
      </c>
      <c r="CZ172" s="18">
        <f t="shared" si="199"/>
        <v>176</v>
      </c>
      <c r="DA172" s="18">
        <f t="shared" si="200"/>
        <v>1.9058191293663767</v>
      </c>
      <c r="DB172" s="18">
        <f t="shared" si="201"/>
        <v>186</v>
      </c>
      <c r="DC172" s="18">
        <v>0</v>
      </c>
      <c r="DD172" s="18" t="str">
        <f t="shared" si="230"/>
        <v>N/A</v>
      </c>
      <c r="DE172" s="18">
        <f t="shared" si="202"/>
        <v>-0.19058191293663768</v>
      </c>
      <c r="DF172" s="18">
        <f t="shared" si="203"/>
        <v>35.448235806214612</v>
      </c>
      <c r="DG172" s="18">
        <f>(Design!$N$71-DF172)/DE172</f>
        <v>171.04580022267103</v>
      </c>
      <c r="DH172" s="18">
        <v>0</v>
      </c>
      <c r="DI172" s="18">
        <v>0</v>
      </c>
      <c r="DJ172" s="18">
        <f t="shared" si="204"/>
        <v>171.04580022267103</v>
      </c>
      <c r="DK172" s="18">
        <f t="shared" si="231"/>
        <v>176</v>
      </c>
      <c r="DL172" s="18">
        <f>Design!$N$71</f>
        <v>2.85</v>
      </c>
      <c r="DM172" s="18">
        <f t="shared" si="205"/>
        <v>186</v>
      </c>
      <c r="DN172" s="18">
        <v>0</v>
      </c>
      <c r="DO172" s="18">
        <f t="shared" si="206"/>
        <v>15903</v>
      </c>
      <c r="DP172" s="19" t="str">
        <f t="shared" si="232"/>
        <v>N/A</v>
      </c>
      <c r="DQ172" s="68">
        <f t="shared" si="207"/>
        <v>176</v>
      </c>
      <c r="DR172" s="18">
        <f>'Ohio Intensities'!W172</f>
        <v>1.2427050774506603</v>
      </c>
      <c r="DS172" s="18">
        <f>Design!$I$24*DR172*Design!$I$23</f>
        <v>2.1374527332151372</v>
      </c>
      <c r="DT172" s="18">
        <v>0</v>
      </c>
      <c r="DU172" s="18">
        <v>0</v>
      </c>
      <c r="DV172" s="18">
        <f>Design!$I$22</f>
        <v>10</v>
      </c>
      <c r="DW172" s="18">
        <f t="shared" si="208"/>
        <v>2.1374527332151372</v>
      </c>
      <c r="DX172" s="18">
        <f t="shared" si="209"/>
        <v>176</v>
      </c>
      <c r="DY172" s="18">
        <f t="shared" si="210"/>
        <v>2.1374527332151372</v>
      </c>
      <c r="DZ172" s="18">
        <f t="shared" si="211"/>
        <v>186</v>
      </c>
      <c r="EA172" s="18">
        <v>0</v>
      </c>
      <c r="EB172" s="18" t="str">
        <f t="shared" si="233"/>
        <v>N/A</v>
      </c>
      <c r="EC172" s="18">
        <f t="shared" si="212"/>
        <v>-0.21374527332151372</v>
      </c>
      <c r="ED172" s="18">
        <f t="shared" si="213"/>
        <v>39.756620837801549</v>
      </c>
      <c r="EE172" s="18">
        <f>(Design!$N$72-ED172)/EC172</f>
        <v>172.66637181860364</v>
      </c>
      <c r="EF172" s="18">
        <v>0</v>
      </c>
      <c r="EG172" s="18">
        <v>0</v>
      </c>
      <c r="EH172" s="18">
        <f t="shared" si="214"/>
        <v>172.66637181860364</v>
      </c>
      <c r="EI172" s="18">
        <f t="shared" si="234"/>
        <v>176</v>
      </c>
      <c r="EJ172" s="18">
        <f>Design!$N$72</f>
        <v>2.85</v>
      </c>
      <c r="EK172" s="18">
        <f t="shared" si="215"/>
        <v>186</v>
      </c>
      <c r="EL172" s="18">
        <v>0</v>
      </c>
      <c r="EM172" s="18">
        <f t="shared" si="216"/>
        <v>15903</v>
      </c>
      <c r="EN172" s="19" t="str">
        <f t="shared" si="235"/>
        <v>N/A</v>
      </c>
      <c r="EO172" s="19">
        <f t="shared" si="217"/>
        <v>176</v>
      </c>
    </row>
    <row r="173" spans="1:145" x14ac:dyDescent="0.25">
      <c r="A173" s="68">
        <f t="shared" si="157"/>
        <v>177</v>
      </c>
      <c r="B173" s="18">
        <f>'Ohio Intensities'!C173</f>
        <v>0.53902881368676958</v>
      </c>
      <c r="C173" s="18">
        <f>Design!$I$24*B173*Design!$I$23</f>
        <v>0.92712955954124432</v>
      </c>
      <c r="D173" s="18">
        <v>0</v>
      </c>
      <c r="E173" s="18">
        <v>0</v>
      </c>
      <c r="F173" s="18">
        <f>Design!$I$22</f>
        <v>10</v>
      </c>
      <c r="G173" s="18">
        <f t="shared" si="158"/>
        <v>0.92712955954124432</v>
      </c>
      <c r="H173" s="18">
        <f t="shared" si="159"/>
        <v>177</v>
      </c>
      <c r="I173" s="18">
        <f t="shared" si="160"/>
        <v>0.92712955954124432</v>
      </c>
      <c r="J173" s="18">
        <f t="shared" si="161"/>
        <v>187</v>
      </c>
      <c r="K173" s="18">
        <v>0</v>
      </c>
      <c r="L173" s="18" t="str">
        <f t="shared" si="218"/>
        <v>N/A</v>
      </c>
      <c r="M173" s="18">
        <f t="shared" si="162"/>
        <v>-9.2712955954124432E-2</v>
      </c>
      <c r="N173" s="18">
        <f t="shared" si="163"/>
        <v>17.33732276342127</v>
      </c>
      <c r="O173" s="18">
        <f>(Design!$N$67-N173)/M173</f>
        <v>164.88874296042977</v>
      </c>
      <c r="P173" s="18">
        <v>0</v>
      </c>
      <c r="Q173" s="18">
        <v>0</v>
      </c>
      <c r="R173" s="18">
        <f t="shared" si="164"/>
        <v>164.88874296042977</v>
      </c>
      <c r="S173" s="18">
        <f t="shared" si="219"/>
        <v>177</v>
      </c>
      <c r="T173" s="18">
        <f>Design!$N$67</f>
        <v>2.0499999999999998</v>
      </c>
      <c r="U173" s="18">
        <f t="shared" si="165"/>
        <v>187</v>
      </c>
      <c r="V173" s="18">
        <v>0</v>
      </c>
      <c r="W173" s="18">
        <f t="shared" si="166"/>
        <v>11500.499999999998</v>
      </c>
      <c r="X173" s="19" t="str">
        <f t="shared" si="220"/>
        <v>N/A</v>
      </c>
      <c r="Y173" s="68">
        <f t="shared" si="167"/>
        <v>177</v>
      </c>
      <c r="Z173" s="18">
        <f>'Ohio Intensities'!G173</f>
        <v>0.68051720285885831</v>
      </c>
      <c r="AA173" s="18">
        <f>Design!$I$24*Z173*Design!$I$23</f>
        <v>1.1704895889172371</v>
      </c>
      <c r="AB173" s="18">
        <v>0</v>
      </c>
      <c r="AC173" s="18">
        <v>0</v>
      </c>
      <c r="AD173" s="18">
        <f>Design!$I$22</f>
        <v>10</v>
      </c>
      <c r="AE173" s="18">
        <f t="shared" si="168"/>
        <v>1.1704895889172371</v>
      </c>
      <c r="AF173" s="18">
        <f t="shared" si="169"/>
        <v>177</v>
      </c>
      <c r="AG173" s="18">
        <f t="shared" si="170"/>
        <v>1.1704895889172371</v>
      </c>
      <c r="AH173" s="18">
        <f t="shared" si="171"/>
        <v>187</v>
      </c>
      <c r="AI173" s="18">
        <v>0</v>
      </c>
      <c r="AJ173" s="18" t="str">
        <f t="shared" si="221"/>
        <v>N/A</v>
      </c>
      <c r="AK173" s="18">
        <f t="shared" si="172"/>
        <v>-0.1170489588917237</v>
      </c>
      <c r="AL173" s="18">
        <f t="shared" si="173"/>
        <v>21.888155312752335</v>
      </c>
      <c r="AM173" s="18">
        <f>(Design!$N$68-AL173)/AK173</f>
        <v>165.64141617600694</v>
      </c>
      <c r="AN173" s="18">
        <v>0</v>
      </c>
      <c r="AO173" s="18">
        <v>0</v>
      </c>
      <c r="AP173" s="18">
        <f t="shared" si="174"/>
        <v>165.64141617600694</v>
      </c>
      <c r="AQ173" s="18">
        <f t="shared" si="222"/>
        <v>177</v>
      </c>
      <c r="AR173" s="18">
        <f>Design!$N$68</f>
        <v>2.5</v>
      </c>
      <c r="AS173" s="18">
        <f t="shared" si="175"/>
        <v>187</v>
      </c>
      <c r="AT173" s="18">
        <v>0</v>
      </c>
      <c r="AU173" s="18">
        <f t="shared" si="176"/>
        <v>14025</v>
      </c>
      <c r="AV173" s="19" t="str">
        <f t="shared" si="223"/>
        <v>N/A</v>
      </c>
      <c r="AW173" s="68">
        <f t="shared" si="177"/>
        <v>177</v>
      </c>
      <c r="AX173" s="18">
        <f>'Ohio Intensities'!K173</f>
        <v>0.79338736725066139</v>
      </c>
      <c r="AY173" s="18">
        <f>Design!$I$24*AX173*Design!$I$23</f>
        <v>1.3646262716711384</v>
      </c>
      <c r="AZ173" s="18">
        <v>0</v>
      </c>
      <c r="BA173" s="18">
        <v>0</v>
      </c>
      <c r="BB173" s="18">
        <f>Design!$I$22</f>
        <v>10</v>
      </c>
      <c r="BC173" s="18">
        <f t="shared" si="178"/>
        <v>1.3646262716711384</v>
      </c>
      <c r="BD173" s="18">
        <f t="shared" si="179"/>
        <v>177</v>
      </c>
      <c r="BE173" s="18">
        <f t="shared" si="180"/>
        <v>1.3646262716711384</v>
      </c>
      <c r="BF173" s="18">
        <f t="shared" si="181"/>
        <v>187</v>
      </c>
      <c r="BG173" s="18">
        <v>0</v>
      </c>
      <c r="BH173" s="18" t="str">
        <f t="shared" si="224"/>
        <v>N/A</v>
      </c>
      <c r="BI173" s="18">
        <f t="shared" si="182"/>
        <v>-0.13646262716711383</v>
      </c>
      <c r="BJ173" s="18">
        <f t="shared" si="183"/>
        <v>25.518511280250287</v>
      </c>
      <c r="BK173" s="18">
        <f>(Design!$N$69-BJ173)/BI173</f>
        <v>166.11516098462729</v>
      </c>
      <c r="BL173" s="18">
        <v>0</v>
      </c>
      <c r="BM173" s="18">
        <v>0</v>
      </c>
      <c r="BN173" s="18">
        <f t="shared" si="184"/>
        <v>166.11516098462729</v>
      </c>
      <c r="BO173" s="18">
        <f t="shared" si="225"/>
        <v>177</v>
      </c>
      <c r="BP173" s="18">
        <f>Design!$N$69</f>
        <v>2.85</v>
      </c>
      <c r="BQ173" s="18">
        <f t="shared" si="185"/>
        <v>187</v>
      </c>
      <c r="BR173" s="18">
        <v>0</v>
      </c>
      <c r="BS173" s="18">
        <f t="shared" si="186"/>
        <v>15988.500000000002</v>
      </c>
      <c r="BT173" s="19" t="str">
        <f t="shared" si="226"/>
        <v>N/A</v>
      </c>
      <c r="BU173" s="68">
        <f t="shared" si="187"/>
        <v>177</v>
      </c>
      <c r="BV173" s="18">
        <f>'Ohio Intensities'!O173</f>
        <v>0.96296691877672747</v>
      </c>
      <c r="BW173" s="18">
        <f>Design!$I$24*BV173*Design!$I$23</f>
        <v>1.6563031002959723</v>
      </c>
      <c r="BX173" s="18">
        <v>0</v>
      </c>
      <c r="BY173" s="18">
        <v>0</v>
      </c>
      <c r="BZ173" s="18">
        <f>Design!$I$22</f>
        <v>10</v>
      </c>
      <c r="CA173" s="18">
        <f t="shared" si="188"/>
        <v>1.6563031002959723</v>
      </c>
      <c r="CB173" s="18">
        <f t="shared" si="189"/>
        <v>177</v>
      </c>
      <c r="CC173" s="18">
        <f t="shared" si="190"/>
        <v>1.6563031002959723</v>
      </c>
      <c r="CD173" s="18">
        <f t="shared" si="191"/>
        <v>187</v>
      </c>
      <c r="CE173" s="18">
        <v>0</v>
      </c>
      <c r="CF173" s="18" t="str">
        <f t="shared" si="227"/>
        <v>N/A</v>
      </c>
      <c r="CG173" s="18">
        <f t="shared" si="192"/>
        <v>-0.16563031002959722</v>
      </c>
      <c r="CH173" s="18">
        <f t="shared" si="193"/>
        <v>30.97286797553468</v>
      </c>
      <c r="CI173" s="18">
        <f>(Design!$N$70-CH173)/CG173</f>
        <v>169.79300449603264</v>
      </c>
      <c r="CJ173" s="18">
        <v>0</v>
      </c>
      <c r="CK173" s="18">
        <v>0</v>
      </c>
      <c r="CL173" s="18">
        <f t="shared" si="194"/>
        <v>169.79300449603264</v>
      </c>
      <c r="CM173" s="18">
        <f t="shared" si="228"/>
        <v>177</v>
      </c>
      <c r="CN173" s="18">
        <f>Design!$N$70</f>
        <v>2.85</v>
      </c>
      <c r="CO173" s="18">
        <f t="shared" si="195"/>
        <v>187</v>
      </c>
      <c r="CP173" s="18">
        <v>0</v>
      </c>
      <c r="CQ173" s="18">
        <f t="shared" si="196"/>
        <v>15988.500000000002</v>
      </c>
      <c r="CR173" s="19" t="str">
        <f t="shared" si="229"/>
        <v>N/A</v>
      </c>
      <c r="CS173" s="68">
        <f t="shared" si="197"/>
        <v>177</v>
      </c>
      <c r="CT173" s="18">
        <f>'Ohio Intensities'!S173</f>
        <v>1.1034039888572837</v>
      </c>
      <c r="CU173" s="18">
        <f>Design!$I$24*CT173*Design!$I$23</f>
        <v>1.8978548608345291</v>
      </c>
      <c r="CV173" s="18">
        <v>0</v>
      </c>
      <c r="CW173" s="18">
        <v>0</v>
      </c>
      <c r="CX173" s="18">
        <f>Design!$I$22</f>
        <v>10</v>
      </c>
      <c r="CY173" s="18">
        <f t="shared" si="198"/>
        <v>1.8978548608345291</v>
      </c>
      <c r="CZ173" s="18">
        <f t="shared" si="199"/>
        <v>177</v>
      </c>
      <c r="DA173" s="18">
        <f t="shared" si="200"/>
        <v>1.8978548608345291</v>
      </c>
      <c r="DB173" s="18">
        <f t="shared" si="201"/>
        <v>187</v>
      </c>
      <c r="DC173" s="18">
        <v>0</v>
      </c>
      <c r="DD173" s="18" t="str">
        <f t="shared" si="230"/>
        <v>N/A</v>
      </c>
      <c r="DE173" s="18">
        <f t="shared" si="202"/>
        <v>-0.18978548608345291</v>
      </c>
      <c r="DF173" s="18">
        <f t="shared" si="203"/>
        <v>35.489885897605696</v>
      </c>
      <c r="DG173" s="18">
        <f>(Design!$N$71-DF173)/DE173</f>
        <v>171.98304554887409</v>
      </c>
      <c r="DH173" s="18">
        <v>0</v>
      </c>
      <c r="DI173" s="18">
        <v>0</v>
      </c>
      <c r="DJ173" s="18">
        <f t="shared" si="204"/>
        <v>171.98304554887409</v>
      </c>
      <c r="DK173" s="18">
        <f t="shared" si="231"/>
        <v>177</v>
      </c>
      <c r="DL173" s="18">
        <f>Design!$N$71</f>
        <v>2.85</v>
      </c>
      <c r="DM173" s="18">
        <f t="shared" si="205"/>
        <v>187</v>
      </c>
      <c r="DN173" s="18">
        <v>0</v>
      </c>
      <c r="DO173" s="18">
        <f t="shared" si="206"/>
        <v>15988.500000000002</v>
      </c>
      <c r="DP173" s="19" t="str">
        <f t="shared" si="232"/>
        <v>N/A</v>
      </c>
      <c r="DQ173" s="68">
        <f t="shared" si="207"/>
        <v>177</v>
      </c>
      <c r="DR173" s="18">
        <f>'Ohio Intensities'!W173</f>
        <v>1.2374376291173004</v>
      </c>
      <c r="DS173" s="18">
        <f>Design!$I$24*DR173*Design!$I$23</f>
        <v>2.1283927220817578</v>
      </c>
      <c r="DT173" s="18">
        <v>0</v>
      </c>
      <c r="DU173" s="18">
        <v>0</v>
      </c>
      <c r="DV173" s="18">
        <f>Design!$I$22</f>
        <v>10</v>
      </c>
      <c r="DW173" s="18">
        <f t="shared" si="208"/>
        <v>2.1283927220817578</v>
      </c>
      <c r="DX173" s="18">
        <f t="shared" si="209"/>
        <v>177</v>
      </c>
      <c r="DY173" s="18">
        <f t="shared" si="210"/>
        <v>2.1283927220817578</v>
      </c>
      <c r="DZ173" s="18">
        <f t="shared" si="211"/>
        <v>187</v>
      </c>
      <c r="EA173" s="18">
        <v>0</v>
      </c>
      <c r="EB173" s="18" t="str">
        <f t="shared" si="233"/>
        <v>N/A</v>
      </c>
      <c r="EC173" s="18">
        <f t="shared" si="212"/>
        <v>-0.21283927220817578</v>
      </c>
      <c r="ED173" s="18">
        <f t="shared" si="213"/>
        <v>39.800943902928871</v>
      </c>
      <c r="EE173" s="18">
        <f>(Design!$N$72-ED173)/EC173</f>
        <v>173.60961405086724</v>
      </c>
      <c r="EF173" s="18">
        <v>0</v>
      </c>
      <c r="EG173" s="18">
        <v>0</v>
      </c>
      <c r="EH173" s="18">
        <f t="shared" si="214"/>
        <v>173.60961405086724</v>
      </c>
      <c r="EI173" s="18">
        <f t="shared" si="234"/>
        <v>177</v>
      </c>
      <c r="EJ173" s="18">
        <f>Design!$N$72</f>
        <v>2.85</v>
      </c>
      <c r="EK173" s="18">
        <f t="shared" si="215"/>
        <v>187</v>
      </c>
      <c r="EL173" s="18">
        <v>0</v>
      </c>
      <c r="EM173" s="18">
        <f t="shared" si="216"/>
        <v>15988.500000000002</v>
      </c>
      <c r="EN173" s="19" t="str">
        <f t="shared" si="235"/>
        <v>N/A</v>
      </c>
      <c r="EO173" s="19">
        <f t="shared" si="217"/>
        <v>177</v>
      </c>
    </row>
    <row r="174" spans="1:145" x14ac:dyDescent="0.25">
      <c r="A174" s="68">
        <f t="shared" si="157"/>
        <v>178</v>
      </c>
      <c r="B174" s="18">
        <f>'Ohio Intensities'!C174</f>
        <v>0.53655180475522291</v>
      </c>
      <c r="C174" s="18">
        <f>Design!$I$24*B174*Design!$I$23</f>
        <v>0.92286910417898393</v>
      </c>
      <c r="D174" s="18">
        <v>0</v>
      </c>
      <c r="E174" s="18">
        <v>0</v>
      </c>
      <c r="F174" s="18">
        <f>Design!$I$22</f>
        <v>10</v>
      </c>
      <c r="G174" s="18">
        <f t="shared" si="158"/>
        <v>0.92286910417898393</v>
      </c>
      <c r="H174" s="18">
        <f t="shared" si="159"/>
        <v>178</v>
      </c>
      <c r="I174" s="18">
        <f t="shared" si="160"/>
        <v>0.92286910417898393</v>
      </c>
      <c r="J174" s="18">
        <f t="shared" si="161"/>
        <v>188</v>
      </c>
      <c r="K174" s="18">
        <v>0</v>
      </c>
      <c r="L174" s="18" t="str">
        <f t="shared" si="218"/>
        <v>N/A</v>
      </c>
      <c r="M174" s="18">
        <f t="shared" si="162"/>
        <v>-9.2286910417898396E-2</v>
      </c>
      <c r="N174" s="18">
        <f t="shared" si="163"/>
        <v>17.349939158564897</v>
      </c>
      <c r="O174" s="18">
        <f>(Design!$N$67-N174)/M174</f>
        <v>165.78666562010707</v>
      </c>
      <c r="P174" s="18">
        <v>0</v>
      </c>
      <c r="Q174" s="18">
        <v>0</v>
      </c>
      <c r="R174" s="18">
        <f t="shared" si="164"/>
        <v>165.78666562010707</v>
      </c>
      <c r="S174" s="18">
        <f t="shared" si="219"/>
        <v>178</v>
      </c>
      <c r="T174" s="18">
        <f>Design!$N$67</f>
        <v>2.0499999999999998</v>
      </c>
      <c r="U174" s="18">
        <f t="shared" si="165"/>
        <v>188</v>
      </c>
      <c r="V174" s="18">
        <v>0</v>
      </c>
      <c r="W174" s="18">
        <f t="shared" si="166"/>
        <v>11562</v>
      </c>
      <c r="X174" s="19" t="str">
        <f t="shared" si="220"/>
        <v>N/A</v>
      </c>
      <c r="Y174" s="68">
        <f t="shared" si="167"/>
        <v>178</v>
      </c>
      <c r="Z174" s="18">
        <f>'Ohio Intensities'!G174</f>
        <v>0.67741850720987828</v>
      </c>
      <c r="AA174" s="18">
        <f>Design!$I$24*Z174*Design!$I$23</f>
        <v>1.1651598324009913</v>
      </c>
      <c r="AB174" s="18">
        <v>0</v>
      </c>
      <c r="AC174" s="18">
        <v>0</v>
      </c>
      <c r="AD174" s="18">
        <f>Design!$I$22</f>
        <v>10</v>
      </c>
      <c r="AE174" s="18">
        <f t="shared" si="168"/>
        <v>1.1651598324009913</v>
      </c>
      <c r="AF174" s="18">
        <f t="shared" si="169"/>
        <v>178</v>
      </c>
      <c r="AG174" s="18">
        <f t="shared" si="170"/>
        <v>1.1651598324009913</v>
      </c>
      <c r="AH174" s="18">
        <f t="shared" si="171"/>
        <v>188</v>
      </c>
      <c r="AI174" s="18">
        <v>0</v>
      </c>
      <c r="AJ174" s="18" t="str">
        <f t="shared" si="221"/>
        <v>N/A</v>
      </c>
      <c r="AK174" s="18">
        <f t="shared" si="172"/>
        <v>-0.11651598324009912</v>
      </c>
      <c r="AL174" s="18">
        <f t="shared" si="173"/>
        <v>21.905004849138635</v>
      </c>
      <c r="AM174" s="18">
        <f>(Design!$N$68-AL174)/AK174</f>
        <v>166.54371623120267</v>
      </c>
      <c r="AN174" s="18">
        <v>0</v>
      </c>
      <c r="AO174" s="18">
        <v>0</v>
      </c>
      <c r="AP174" s="18">
        <f t="shared" si="174"/>
        <v>166.54371623120267</v>
      </c>
      <c r="AQ174" s="18">
        <f t="shared" si="222"/>
        <v>178</v>
      </c>
      <c r="AR174" s="18">
        <f>Design!$N$68</f>
        <v>2.5</v>
      </c>
      <c r="AS174" s="18">
        <f t="shared" si="175"/>
        <v>188</v>
      </c>
      <c r="AT174" s="18">
        <v>0</v>
      </c>
      <c r="AU174" s="18">
        <f t="shared" si="176"/>
        <v>14100</v>
      </c>
      <c r="AV174" s="19" t="str">
        <f t="shared" si="223"/>
        <v>N/A</v>
      </c>
      <c r="AW174" s="68">
        <f t="shared" si="177"/>
        <v>178</v>
      </c>
      <c r="AX174" s="18">
        <f>'Ohio Intensities'!K174</f>
        <v>0.78978241650498082</v>
      </c>
      <c r="AY174" s="18">
        <f>Design!$I$24*AX174*Design!$I$23</f>
        <v>1.3584257563885678</v>
      </c>
      <c r="AZ174" s="18">
        <v>0</v>
      </c>
      <c r="BA174" s="18">
        <v>0</v>
      </c>
      <c r="BB174" s="18">
        <f>Design!$I$22</f>
        <v>10</v>
      </c>
      <c r="BC174" s="18">
        <f t="shared" si="178"/>
        <v>1.3584257563885678</v>
      </c>
      <c r="BD174" s="18">
        <f t="shared" si="179"/>
        <v>178</v>
      </c>
      <c r="BE174" s="18">
        <f t="shared" si="180"/>
        <v>1.3584257563885678</v>
      </c>
      <c r="BF174" s="18">
        <f t="shared" si="181"/>
        <v>188</v>
      </c>
      <c r="BG174" s="18">
        <v>0</v>
      </c>
      <c r="BH174" s="18" t="str">
        <f t="shared" si="224"/>
        <v>N/A</v>
      </c>
      <c r="BI174" s="18">
        <f t="shared" si="182"/>
        <v>-0.13584257563885677</v>
      </c>
      <c r="BJ174" s="18">
        <f t="shared" si="183"/>
        <v>25.538404220105072</v>
      </c>
      <c r="BK174" s="18">
        <f>(Design!$N$69-BJ174)/BI174</f>
        <v>167.01983243032106</v>
      </c>
      <c r="BL174" s="18">
        <v>0</v>
      </c>
      <c r="BM174" s="18">
        <v>0</v>
      </c>
      <c r="BN174" s="18">
        <f t="shared" si="184"/>
        <v>167.01983243032106</v>
      </c>
      <c r="BO174" s="18">
        <f t="shared" si="225"/>
        <v>178</v>
      </c>
      <c r="BP174" s="18">
        <f>Design!$N$69</f>
        <v>2.85</v>
      </c>
      <c r="BQ174" s="18">
        <f t="shared" si="185"/>
        <v>188</v>
      </c>
      <c r="BR174" s="18">
        <v>0</v>
      </c>
      <c r="BS174" s="18">
        <f t="shared" si="186"/>
        <v>16073.999999999998</v>
      </c>
      <c r="BT174" s="19" t="str">
        <f t="shared" si="226"/>
        <v>N/A</v>
      </c>
      <c r="BU174" s="68">
        <f t="shared" si="187"/>
        <v>178</v>
      </c>
      <c r="BV174" s="18">
        <f>'Ohio Intensities'!O174</f>
        <v>0.95874320987355144</v>
      </c>
      <c r="BW174" s="18">
        <f>Design!$I$24*BV174*Design!$I$23</f>
        <v>1.6490383209825095</v>
      </c>
      <c r="BX174" s="18">
        <v>0</v>
      </c>
      <c r="BY174" s="18">
        <v>0</v>
      </c>
      <c r="BZ174" s="18">
        <f>Design!$I$22</f>
        <v>10</v>
      </c>
      <c r="CA174" s="18">
        <f t="shared" si="188"/>
        <v>1.6490383209825095</v>
      </c>
      <c r="CB174" s="18">
        <f t="shared" si="189"/>
        <v>178</v>
      </c>
      <c r="CC174" s="18">
        <f t="shared" si="190"/>
        <v>1.6490383209825095</v>
      </c>
      <c r="CD174" s="18">
        <f t="shared" si="191"/>
        <v>188</v>
      </c>
      <c r="CE174" s="18">
        <v>0</v>
      </c>
      <c r="CF174" s="18" t="str">
        <f t="shared" si="227"/>
        <v>N/A</v>
      </c>
      <c r="CG174" s="18">
        <f t="shared" si="192"/>
        <v>-0.16490383209825094</v>
      </c>
      <c r="CH174" s="18">
        <f t="shared" si="193"/>
        <v>31.001920434471174</v>
      </c>
      <c r="CI174" s="18">
        <f>(Design!$N$70-CH174)/CG174</f>
        <v>170.71719969307958</v>
      </c>
      <c r="CJ174" s="18">
        <v>0</v>
      </c>
      <c r="CK174" s="18">
        <v>0</v>
      </c>
      <c r="CL174" s="18">
        <f t="shared" si="194"/>
        <v>170.71719969307958</v>
      </c>
      <c r="CM174" s="18">
        <f t="shared" si="228"/>
        <v>178</v>
      </c>
      <c r="CN174" s="18">
        <f>Design!$N$70</f>
        <v>2.85</v>
      </c>
      <c r="CO174" s="18">
        <f t="shared" si="195"/>
        <v>188</v>
      </c>
      <c r="CP174" s="18">
        <v>0</v>
      </c>
      <c r="CQ174" s="18">
        <f t="shared" si="196"/>
        <v>16073.999999999998</v>
      </c>
      <c r="CR174" s="19" t="str">
        <f t="shared" si="229"/>
        <v>N/A</v>
      </c>
      <c r="CS174" s="68">
        <f t="shared" si="197"/>
        <v>178</v>
      </c>
      <c r="CT174" s="18">
        <f>'Ohio Intensities'!S174</f>
        <v>1.0988174913474509</v>
      </c>
      <c r="CU174" s="18">
        <f>Design!$I$24*CT174*Design!$I$23</f>
        <v>1.8899660851176168</v>
      </c>
      <c r="CV174" s="18">
        <v>0</v>
      </c>
      <c r="CW174" s="18">
        <v>0</v>
      </c>
      <c r="CX174" s="18">
        <f>Design!$I$22</f>
        <v>10</v>
      </c>
      <c r="CY174" s="18">
        <f t="shared" si="198"/>
        <v>1.8899660851176168</v>
      </c>
      <c r="CZ174" s="18">
        <f t="shared" si="199"/>
        <v>178</v>
      </c>
      <c r="DA174" s="18">
        <f t="shared" si="200"/>
        <v>1.8899660851176168</v>
      </c>
      <c r="DB174" s="18">
        <f t="shared" si="201"/>
        <v>188</v>
      </c>
      <c r="DC174" s="18">
        <v>0</v>
      </c>
      <c r="DD174" s="18" t="str">
        <f t="shared" si="230"/>
        <v>N/A</v>
      </c>
      <c r="DE174" s="18">
        <f t="shared" si="202"/>
        <v>-0.18899660851176167</v>
      </c>
      <c r="DF174" s="18">
        <f t="shared" si="203"/>
        <v>35.531362400211194</v>
      </c>
      <c r="DG174" s="18">
        <f>(Design!$N$71-DF174)/DE174</f>
        <v>172.92036432588873</v>
      </c>
      <c r="DH174" s="18">
        <v>0</v>
      </c>
      <c r="DI174" s="18">
        <v>0</v>
      </c>
      <c r="DJ174" s="18">
        <f t="shared" si="204"/>
        <v>172.92036432588873</v>
      </c>
      <c r="DK174" s="18">
        <f t="shared" si="231"/>
        <v>178</v>
      </c>
      <c r="DL174" s="18">
        <f>Design!$N$71</f>
        <v>2.85</v>
      </c>
      <c r="DM174" s="18">
        <f t="shared" si="205"/>
        <v>188</v>
      </c>
      <c r="DN174" s="18">
        <v>0</v>
      </c>
      <c r="DO174" s="18">
        <f t="shared" si="206"/>
        <v>16074.000000000002</v>
      </c>
      <c r="DP174" s="19" t="str">
        <f t="shared" si="232"/>
        <v>N/A</v>
      </c>
      <c r="DQ174" s="68">
        <f t="shared" si="207"/>
        <v>178</v>
      </c>
      <c r="DR174" s="18">
        <f>'Ohio Intensities'!W174</f>
        <v>1.2322199473246518</v>
      </c>
      <c r="DS174" s="18">
        <f>Design!$I$24*DR174*Design!$I$23</f>
        <v>2.1194183093984025</v>
      </c>
      <c r="DT174" s="18">
        <v>0</v>
      </c>
      <c r="DU174" s="18">
        <v>0</v>
      </c>
      <c r="DV174" s="18">
        <f>Design!$I$22</f>
        <v>10</v>
      </c>
      <c r="DW174" s="18">
        <f t="shared" si="208"/>
        <v>2.1194183093984025</v>
      </c>
      <c r="DX174" s="18">
        <f t="shared" si="209"/>
        <v>178</v>
      </c>
      <c r="DY174" s="18">
        <f t="shared" si="210"/>
        <v>2.1194183093984025</v>
      </c>
      <c r="DZ174" s="18">
        <f t="shared" si="211"/>
        <v>188</v>
      </c>
      <c r="EA174" s="18">
        <v>0</v>
      </c>
      <c r="EB174" s="18" t="str">
        <f t="shared" si="233"/>
        <v>N/A</v>
      </c>
      <c r="EC174" s="18">
        <f t="shared" si="212"/>
        <v>-0.21194183093984026</v>
      </c>
      <c r="ED174" s="18">
        <f t="shared" si="213"/>
        <v>39.84506421668997</v>
      </c>
      <c r="EE174" s="18">
        <f>(Design!$N$72-ED174)/EC174</f>
        <v>174.55291413043906</v>
      </c>
      <c r="EF174" s="18">
        <v>0</v>
      </c>
      <c r="EG174" s="18">
        <v>0</v>
      </c>
      <c r="EH174" s="18">
        <f t="shared" si="214"/>
        <v>174.55291413043906</v>
      </c>
      <c r="EI174" s="18">
        <f t="shared" si="234"/>
        <v>178</v>
      </c>
      <c r="EJ174" s="18">
        <f>Design!$N$72</f>
        <v>2.85</v>
      </c>
      <c r="EK174" s="18">
        <f t="shared" si="215"/>
        <v>188</v>
      </c>
      <c r="EL174" s="18">
        <v>0</v>
      </c>
      <c r="EM174" s="18">
        <f t="shared" si="216"/>
        <v>16074.000000000002</v>
      </c>
      <c r="EN174" s="19" t="str">
        <f t="shared" si="235"/>
        <v>N/A</v>
      </c>
      <c r="EO174" s="19">
        <f t="shared" si="217"/>
        <v>178</v>
      </c>
    </row>
    <row r="175" spans="1:145" x14ac:dyDescent="0.25">
      <c r="A175" s="68">
        <f t="shared" si="157"/>
        <v>179</v>
      </c>
      <c r="B175" s="18">
        <f>'Ohio Intensities'!C175</f>
        <v>0.53409929843771786</v>
      </c>
      <c r="C175" s="18">
        <f>Design!$I$24*B175*Design!$I$23</f>
        <v>0.91865079331287525</v>
      </c>
      <c r="D175" s="18">
        <v>0</v>
      </c>
      <c r="E175" s="18">
        <v>0</v>
      </c>
      <c r="F175" s="18">
        <f>Design!$I$22</f>
        <v>10</v>
      </c>
      <c r="G175" s="18">
        <f t="shared" si="158"/>
        <v>0.91865079331287525</v>
      </c>
      <c r="H175" s="18">
        <f t="shared" si="159"/>
        <v>179</v>
      </c>
      <c r="I175" s="18">
        <f t="shared" si="160"/>
        <v>0.91865079331287525</v>
      </c>
      <c r="J175" s="18">
        <f t="shared" si="161"/>
        <v>189</v>
      </c>
      <c r="K175" s="18">
        <v>0</v>
      </c>
      <c r="L175" s="18" t="str">
        <f t="shared" si="218"/>
        <v>N/A</v>
      </c>
      <c r="M175" s="18">
        <f t="shared" si="162"/>
        <v>-9.1865079331287527E-2</v>
      </c>
      <c r="N175" s="18">
        <f t="shared" si="163"/>
        <v>17.362499993613341</v>
      </c>
      <c r="O175" s="18">
        <f>(Design!$N$67-N175)/M175</f>
        <v>166.68466521857331</v>
      </c>
      <c r="P175" s="18">
        <v>0</v>
      </c>
      <c r="Q175" s="18">
        <v>0</v>
      </c>
      <c r="R175" s="18">
        <f t="shared" si="164"/>
        <v>166.68466521857331</v>
      </c>
      <c r="S175" s="18">
        <f t="shared" si="219"/>
        <v>179</v>
      </c>
      <c r="T175" s="18">
        <f>Design!$N$67</f>
        <v>2.0499999999999998</v>
      </c>
      <c r="U175" s="18">
        <f t="shared" si="165"/>
        <v>189</v>
      </c>
      <c r="V175" s="18">
        <v>0</v>
      </c>
      <c r="W175" s="18">
        <f t="shared" si="166"/>
        <v>11623.499999999998</v>
      </c>
      <c r="X175" s="19" t="str">
        <f t="shared" si="220"/>
        <v>N/A</v>
      </c>
      <c r="Y175" s="68">
        <f t="shared" si="167"/>
        <v>179</v>
      </c>
      <c r="Z175" s="18">
        <f>'Ohio Intensities'!G175</f>
        <v>0.67435020491127828</v>
      </c>
      <c r="AA175" s="18">
        <f>Design!$I$24*Z175*Design!$I$23</f>
        <v>1.1598823524473993</v>
      </c>
      <c r="AB175" s="18">
        <v>0</v>
      </c>
      <c r="AC175" s="18">
        <v>0</v>
      </c>
      <c r="AD175" s="18">
        <f>Design!$I$22</f>
        <v>10</v>
      </c>
      <c r="AE175" s="18">
        <f t="shared" si="168"/>
        <v>1.1598823524473993</v>
      </c>
      <c r="AF175" s="18">
        <f t="shared" si="169"/>
        <v>179</v>
      </c>
      <c r="AG175" s="18">
        <f t="shared" si="170"/>
        <v>1.1598823524473993</v>
      </c>
      <c r="AH175" s="18">
        <f t="shared" si="171"/>
        <v>189</v>
      </c>
      <c r="AI175" s="18">
        <v>0</v>
      </c>
      <c r="AJ175" s="18" t="str">
        <f t="shared" si="221"/>
        <v>N/A</v>
      </c>
      <c r="AK175" s="18">
        <f t="shared" si="172"/>
        <v>-0.11598823524473993</v>
      </c>
      <c r="AL175" s="18">
        <f t="shared" si="173"/>
        <v>21.921776461255849</v>
      </c>
      <c r="AM175" s="18">
        <f>(Design!$N$68-AL175)/AK175</f>
        <v>167.44608985795071</v>
      </c>
      <c r="AN175" s="18">
        <v>0</v>
      </c>
      <c r="AO175" s="18">
        <v>0</v>
      </c>
      <c r="AP175" s="18">
        <f t="shared" si="174"/>
        <v>167.44608985795071</v>
      </c>
      <c r="AQ175" s="18">
        <f t="shared" si="222"/>
        <v>179</v>
      </c>
      <c r="AR175" s="18">
        <f>Design!$N$68</f>
        <v>2.5</v>
      </c>
      <c r="AS175" s="18">
        <f t="shared" si="175"/>
        <v>189</v>
      </c>
      <c r="AT175" s="18">
        <v>0</v>
      </c>
      <c r="AU175" s="18">
        <f t="shared" si="176"/>
        <v>14175</v>
      </c>
      <c r="AV175" s="19" t="str">
        <f t="shared" si="223"/>
        <v>N/A</v>
      </c>
      <c r="AW175" s="68">
        <f t="shared" si="177"/>
        <v>179</v>
      </c>
      <c r="AX175" s="18">
        <f>'Ohio Intensities'!K175</f>
        <v>0.78621264083146247</v>
      </c>
      <c r="AY175" s="18">
        <f>Design!$I$24*AX175*Design!$I$23</f>
        <v>1.3522857422301162</v>
      </c>
      <c r="AZ175" s="18">
        <v>0</v>
      </c>
      <c r="BA175" s="18">
        <v>0</v>
      </c>
      <c r="BB175" s="18">
        <f>Design!$I$22</f>
        <v>10</v>
      </c>
      <c r="BC175" s="18">
        <f t="shared" si="178"/>
        <v>1.3522857422301162</v>
      </c>
      <c r="BD175" s="18">
        <f t="shared" si="179"/>
        <v>179</v>
      </c>
      <c r="BE175" s="18">
        <f t="shared" si="180"/>
        <v>1.3522857422301162</v>
      </c>
      <c r="BF175" s="18">
        <f t="shared" si="181"/>
        <v>189</v>
      </c>
      <c r="BG175" s="18">
        <v>0</v>
      </c>
      <c r="BH175" s="18" t="str">
        <f t="shared" si="224"/>
        <v>N/A</v>
      </c>
      <c r="BI175" s="18">
        <f t="shared" si="182"/>
        <v>-0.13522857422301163</v>
      </c>
      <c r="BJ175" s="18">
        <f t="shared" si="183"/>
        <v>25.558200528149197</v>
      </c>
      <c r="BK175" s="18">
        <f>(Design!$N$69-BJ175)/BI175</f>
        <v>167.92457258848313</v>
      </c>
      <c r="BL175" s="18">
        <v>0</v>
      </c>
      <c r="BM175" s="18">
        <v>0</v>
      </c>
      <c r="BN175" s="18">
        <f t="shared" si="184"/>
        <v>167.92457258848313</v>
      </c>
      <c r="BO175" s="18">
        <f t="shared" si="225"/>
        <v>179</v>
      </c>
      <c r="BP175" s="18">
        <f>Design!$N$69</f>
        <v>2.85</v>
      </c>
      <c r="BQ175" s="18">
        <f t="shared" si="185"/>
        <v>189</v>
      </c>
      <c r="BR175" s="18">
        <v>0</v>
      </c>
      <c r="BS175" s="18">
        <f t="shared" si="186"/>
        <v>16159.500000000004</v>
      </c>
      <c r="BT175" s="19" t="str">
        <f t="shared" si="226"/>
        <v>N/A</v>
      </c>
      <c r="BU175" s="68">
        <f t="shared" si="187"/>
        <v>179</v>
      </c>
      <c r="BV175" s="18">
        <f>'Ohio Intensities'!O175</f>
        <v>0.9545600530799857</v>
      </c>
      <c r="BW175" s="18">
        <f>Design!$I$24*BV175*Design!$I$23</f>
        <v>1.6418432912975764</v>
      </c>
      <c r="BX175" s="18">
        <v>0</v>
      </c>
      <c r="BY175" s="18">
        <v>0</v>
      </c>
      <c r="BZ175" s="18">
        <f>Design!$I$22</f>
        <v>10</v>
      </c>
      <c r="CA175" s="18">
        <f t="shared" si="188"/>
        <v>1.6418432912975764</v>
      </c>
      <c r="CB175" s="18">
        <f t="shared" si="189"/>
        <v>179</v>
      </c>
      <c r="CC175" s="18">
        <f t="shared" si="190"/>
        <v>1.6418432912975764</v>
      </c>
      <c r="CD175" s="18">
        <f t="shared" si="191"/>
        <v>189</v>
      </c>
      <c r="CE175" s="18">
        <v>0</v>
      </c>
      <c r="CF175" s="18" t="str">
        <f t="shared" si="227"/>
        <v>N/A</v>
      </c>
      <c r="CG175" s="18">
        <f t="shared" si="192"/>
        <v>-0.16418432912975764</v>
      </c>
      <c r="CH175" s="18">
        <f t="shared" si="193"/>
        <v>31.030838205524194</v>
      </c>
      <c r="CI175" s="18">
        <f>(Design!$N$70-CH175)/CG175</f>
        <v>171.64146148961879</v>
      </c>
      <c r="CJ175" s="18">
        <v>0</v>
      </c>
      <c r="CK175" s="18">
        <v>0</v>
      </c>
      <c r="CL175" s="18">
        <f t="shared" si="194"/>
        <v>171.64146148961879</v>
      </c>
      <c r="CM175" s="18">
        <f t="shared" si="228"/>
        <v>179</v>
      </c>
      <c r="CN175" s="18">
        <f>Design!$N$70</f>
        <v>2.85</v>
      </c>
      <c r="CO175" s="18">
        <f t="shared" si="195"/>
        <v>189</v>
      </c>
      <c r="CP175" s="18">
        <v>0</v>
      </c>
      <c r="CQ175" s="18">
        <f t="shared" si="196"/>
        <v>16159.500000000004</v>
      </c>
      <c r="CR175" s="19" t="str">
        <f t="shared" si="229"/>
        <v>N/A</v>
      </c>
      <c r="CS175" s="68">
        <f t="shared" si="197"/>
        <v>179</v>
      </c>
      <c r="CT175" s="18">
        <f>'Ohio Intensities'!S175</f>
        <v>1.094274238806209</v>
      </c>
      <c r="CU175" s="18">
        <f>Design!$I$24*CT175*Design!$I$23</f>
        <v>1.8821516907466807</v>
      </c>
      <c r="CV175" s="18">
        <v>0</v>
      </c>
      <c r="CW175" s="18">
        <v>0</v>
      </c>
      <c r="CX175" s="18">
        <f>Design!$I$22</f>
        <v>10</v>
      </c>
      <c r="CY175" s="18">
        <f t="shared" si="198"/>
        <v>1.8821516907466807</v>
      </c>
      <c r="CZ175" s="18">
        <f t="shared" si="199"/>
        <v>179</v>
      </c>
      <c r="DA175" s="18">
        <f t="shared" si="200"/>
        <v>1.8821516907466807</v>
      </c>
      <c r="DB175" s="18">
        <f t="shared" si="201"/>
        <v>189</v>
      </c>
      <c r="DC175" s="18">
        <v>0</v>
      </c>
      <c r="DD175" s="18" t="str">
        <f t="shared" si="230"/>
        <v>N/A</v>
      </c>
      <c r="DE175" s="18">
        <f t="shared" si="202"/>
        <v>-0.18821516907466807</v>
      </c>
      <c r="DF175" s="18">
        <f t="shared" si="203"/>
        <v>35.572666955112268</v>
      </c>
      <c r="DG175" s="18">
        <f>(Design!$N$71-DF175)/DE175</f>
        <v>173.85775607772956</v>
      </c>
      <c r="DH175" s="18">
        <v>0</v>
      </c>
      <c r="DI175" s="18">
        <v>0</v>
      </c>
      <c r="DJ175" s="18">
        <f t="shared" si="204"/>
        <v>173.85775607772956</v>
      </c>
      <c r="DK175" s="18">
        <f t="shared" si="231"/>
        <v>179</v>
      </c>
      <c r="DL175" s="18">
        <f>Design!$N$71</f>
        <v>2.85</v>
      </c>
      <c r="DM175" s="18">
        <f t="shared" si="205"/>
        <v>189</v>
      </c>
      <c r="DN175" s="18">
        <v>0</v>
      </c>
      <c r="DO175" s="18">
        <f t="shared" si="206"/>
        <v>16159.5</v>
      </c>
      <c r="DP175" s="19" t="str">
        <f t="shared" si="232"/>
        <v>N/A</v>
      </c>
      <c r="DQ175" s="68">
        <f t="shared" si="207"/>
        <v>179</v>
      </c>
      <c r="DR175" s="18">
        <f>'Ohio Intensities'!W175</f>
        <v>1.2270513053333569</v>
      </c>
      <c r="DS175" s="18">
        <f>Design!$I$24*DR175*Design!$I$23</f>
        <v>2.1105282451733753</v>
      </c>
      <c r="DT175" s="18">
        <v>0</v>
      </c>
      <c r="DU175" s="18">
        <v>0</v>
      </c>
      <c r="DV175" s="18">
        <f>Design!$I$22</f>
        <v>10</v>
      </c>
      <c r="DW175" s="18">
        <f t="shared" si="208"/>
        <v>2.1105282451733753</v>
      </c>
      <c r="DX175" s="18">
        <f t="shared" si="209"/>
        <v>179</v>
      </c>
      <c r="DY175" s="18">
        <f t="shared" si="210"/>
        <v>2.1105282451733753</v>
      </c>
      <c r="DZ175" s="18">
        <f t="shared" si="211"/>
        <v>189</v>
      </c>
      <c r="EA175" s="18">
        <v>0</v>
      </c>
      <c r="EB175" s="18" t="str">
        <f t="shared" si="233"/>
        <v>N/A</v>
      </c>
      <c r="EC175" s="18">
        <f t="shared" si="212"/>
        <v>-0.21105282451733753</v>
      </c>
      <c r="ED175" s="18">
        <f t="shared" si="213"/>
        <v>39.888983833776798</v>
      </c>
      <c r="EE175" s="18">
        <f>(Design!$N$72-ED175)/EC175</f>
        <v>175.49627169635025</v>
      </c>
      <c r="EF175" s="18">
        <v>0</v>
      </c>
      <c r="EG175" s="18">
        <v>0</v>
      </c>
      <c r="EH175" s="18">
        <f t="shared" si="214"/>
        <v>175.49627169635025</v>
      </c>
      <c r="EI175" s="18">
        <f t="shared" si="234"/>
        <v>179</v>
      </c>
      <c r="EJ175" s="18">
        <f>Design!$N$72</f>
        <v>2.85</v>
      </c>
      <c r="EK175" s="18">
        <f t="shared" si="215"/>
        <v>189</v>
      </c>
      <c r="EL175" s="18">
        <v>0</v>
      </c>
      <c r="EM175" s="18">
        <f t="shared" si="216"/>
        <v>16159.5</v>
      </c>
      <c r="EN175" s="19" t="str">
        <f t="shared" si="235"/>
        <v>N/A</v>
      </c>
      <c r="EO175" s="19">
        <f t="shared" si="217"/>
        <v>179</v>
      </c>
    </row>
    <row r="176" spans="1:145" x14ac:dyDescent="0.25">
      <c r="A176" s="68">
        <f t="shared" si="157"/>
        <v>180</v>
      </c>
      <c r="B176" s="18">
        <f>'Ohio Intensities'!C176</f>
        <v>0.5316709239448153</v>
      </c>
      <c r="C176" s="18">
        <f>Design!$I$24*B176*Design!$I$23</f>
        <v>0.91447398918508294</v>
      </c>
      <c r="D176" s="18">
        <v>0</v>
      </c>
      <c r="E176" s="18">
        <v>0</v>
      </c>
      <c r="F176" s="18">
        <f>Design!$I$22</f>
        <v>10</v>
      </c>
      <c r="G176" s="18">
        <f t="shared" si="158"/>
        <v>0.91447398918508294</v>
      </c>
      <c r="H176" s="18">
        <f t="shared" si="159"/>
        <v>180</v>
      </c>
      <c r="I176" s="18">
        <f t="shared" si="160"/>
        <v>0.91447398918508294</v>
      </c>
      <c r="J176" s="18">
        <f t="shared" si="161"/>
        <v>190</v>
      </c>
      <c r="K176" s="18">
        <v>0</v>
      </c>
      <c r="L176" s="18" t="str">
        <f t="shared" si="218"/>
        <v>N/A</v>
      </c>
      <c r="M176" s="18">
        <f t="shared" si="162"/>
        <v>-9.1447398918508296E-2</v>
      </c>
      <c r="N176" s="18">
        <f t="shared" si="163"/>
        <v>17.375005794516575</v>
      </c>
      <c r="O176" s="18">
        <f>(Design!$N$67-N176)/M176</f>
        <v>167.58274128904614</v>
      </c>
      <c r="P176" s="18">
        <v>0</v>
      </c>
      <c r="Q176" s="18">
        <v>0</v>
      </c>
      <c r="R176" s="18">
        <f t="shared" si="164"/>
        <v>167.58274128904614</v>
      </c>
      <c r="S176" s="18">
        <f t="shared" si="219"/>
        <v>180</v>
      </c>
      <c r="T176" s="18">
        <f>Design!$N$67</f>
        <v>2.0499999999999998</v>
      </c>
      <c r="U176" s="18">
        <f t="shared" si="165"/>
        <v>190</v>
      </c>
      <c r="V176" s="18">
        <v>0</v>
      </c>
      <c r="W176" s="18">
        <f t="shared" si="166"/>
        <v>11684.999999999998</v>
      </c>
      <c r="X176" s="19" t="str">
        <f t="shared" si="220"/>
        <v>N/A</v>
      </c>
      <c r="Y176" s="68">
        <f t="shared" si="167"/>
        <v>180</v>
      </c>
      <c r="Z176" s="18">
        <f>'Ohio Intensities'!G176</f>
        <v>0.67131183981244025</v>
      </c>
      <c r="AA176" s="18">
        <f>Design!$I$24*Z176*Design!$I$23</f>
        <v>1.1546563644773979</v>
      </c>
      <c r="AB176" s="18">
        <v>0</v>
      </c>
      <c r="AC176" s="18">
        <v>0</v>
      </c>
      <c r="AD176" s="18">
        <f>Design!$I$22</f>
        <v>10</v>
      </c>
      <c r="AE176" s="18">
        <f t="shared" si="168"/>
        <v>1.1546563644773979</v>
      </c>
      <c r="AF176" s="18">
        <f t="shared" si="169"/>
        <v>180</v>
      </c>
      <c r="AG176" s="18">
        <f t="shared" si="170"/>
        <v>1.1546563644773979</v>
      </c>
      <c r="AH176" s="18">
        <f t="shared" si="171"/>
        <v>190</v>
      </c>
      <c r="AI176" s="18">
        <v>0</v>
      </c>
      <c r="AJ176" s="18" t="str">
        <f t="shared" si="221"/>
        <v>N/A</v>
      </c>
      <c r="AK176" s="18">
        <f t="shared" si="172"/>
        <v>-0.1154656364477398</v>
      </c>
      <c r="AL176" s="18">
        <f t="shared" si="173"/>
        <v>21.938470925070561</v>
      </c>
      <c r="AM176" s="18">
        <f>(Design!$N$68-AL176)/AK176</f>
        <v>168.34853661304234</v>
      </c>
      <c r="AN176" s="18">
        <v>0</v>
      </c>
      <c r="AO176" s="18">
        <v>0</v>
      </c>
      <c r="AP176" s="18">
        <f t="shared" si="174"/>
        <v>168.34853661304234</v>
      </c>
      <c r="AQ176" s="18">
        <f t="shared" si="222"/>
        <v>180</v>
      </c>
      <c r="AR176" s="18">
        <f>Design!$N$68</f>
        <v>2.5</v>
      </c>
      <c r="AS176" s="18">
        <f t="shared" si="175"/>
        <v>190</v>
      </c>
      <c r="AT176" s="18">
        <v>0</v>
      </c>
      <c r="AU176" s="18">
        <f t="shared" si="176"/>
        <v>14250</v>
      </c>
      <c r="AV176" s="19" t="str">
        <f t="shared" si="223"/>
        <v>N/A</v>
      </c>
      <c r="AW176" s="68">
        <f t="shared" si="177"/>
        <v>180</v>
      </c>
      <c r="AX176" s="18">
        <f>'Ohio Intensities'!K176</f>
        <v>0.78267751553065212</v>
      </c>
      <c r="AY176" s="18">
        <f>Design!$I$24*AX176*Design!$I$23</f>
        <v>1.3462053267127225</v>
      </c>
      <c r="AZ176" s="18">
        <v>0</v>
      </c>
      <c r="BA176" s="18">
        <v>0</v>
      </c>
      <c r="BB176" s="18">
        <f>Design!$I$22</f>
        <v>10</v>
      </c>
      <c r="BC176" s="18">
        <f t="shared" si="178"/>
        <v>1.3462053267127225</v>
      </c>
      <c r="BD176" s="18">
        <f t="shared" si="179"/>
        <v>180</v>
      </c>
      <c r="BE176" s="18">
        <f t="shared" si="180"/>
        <v>1.3462053267127225</v>
      </c>
      <c r="BF176" s="18">
        <f t="shared" si="181"/>
        <v>190</v>
      </c>
      <c r="BG176" s="18">
        <v>0</v>
      </c>
      <c r="BH176" s="18" t="str">
        <f t="shared" si="224"/>
        <v>N/A</v>
      </c>
      <c r="BI176" s="18">
        <f t="shared" si="182"/>
        <v>-0.13462053267127225</v>
      </c>
      <c r="BJ176" s="18">
        <f t="shared" si="183"/>
        <v>25.577901207541728</v>
      </c>
      <c r="BK176" s="18">
        <f>(Design!$N$69-BJ176)/BI176</f>
        <v>168.82938105021935</v>
      </c>
      <c r="BL176" s="18">
        <v>0</v>
      </c>
      <c r="BM176" s="18">
        <v>0</v>
      </c>
      <c r="BN176" s="18">
        <f t="shared" si="184"/>
        <v>168.82938105021935</v>
      </c>
      <c r="BO176" s="18">
        <f t="shared" si="225"/>
        <v>180</v>
      </c>
      <c r="BP176" s="18">
        <f>Design!$N$69</f>
        <v>2.85</v>
      </c>
      <c r="BQ176" s="18">
        <f t="shared" si="185"/>
        <v>190</v>
      </c>
      <c r="BR176" s="18">
        <v>0</v>
      </c>
      <c r="BS176" s="18">
        <f t="shared" si="186"/>
        <v>16245</v>
      </c>
      <c r="BT176" s="19" t="str">
        <f t="shared" si="226"/>
        <v>N/A</v>
      </c>
      <c r="BU176" s="68">
        <f t="shared" si="187"/>
        <v>180</v>
      </c>
      <c r="BV176" s="18">
        <f>'Ohio Intensities'!O176</f>
        <v>0.95041684977999585</v>
      </c>
      <c r="BW176" s="18">
        <f>Design!$I$24*BV176*Design!$I$23</f>
        <v>1.6347169816215938</v>
      </c>
      <c r="BX176" s="18">
        <v>0</v>
      </c>
      <c r="BY176" s="18">
        <v>0</v>
      </c>
      <c r="BZ176" s="18">
        <f>Design!$I$22</f>
        <v>10</v>
      </c>
      <c r="CA176" s="18">
        <f t="shared" si="188"/>
        <v>1.6347169816215938</v>
      </c>
      <c r="CB176" s="18">
        <f t="shared" si="189"/>
        <v>180</v>
      </c>
      <c r="CC176" s="18">
        <f t="shared" si="190"/>
        <v>1.6347169816215938</v>
      </c>
      <c r="CD176" s="18">
        <f t="shared" si="191"/>
        <v>190</v>
      </c>
      <c r="CE176" s="18">
        <v>0</v>
      </c>
      <c r="CF176" s="18" t="str">
        <f t="shared" si="227"/>
        <v>N/A</v>
      </c>
      <c r="CG176" s="18">
        <f t="shared" si="192"/>
        <v>-0.1634716981621594</v>
      </c>
      <c r="CH176" s="18">
        <f t="shared" si="193"/>
        <v>31.059622650810287</v>
      </c>
      <c r="CI176" s="18">
        <f>(Design!$N$70-CH176)/CG176</f>
        <v>172.56578947890492</v>
      </c>
      <c r="CJ176" s="18">
        <v>0</v>
      </c>
      <c r="CK176" s="18">
        <v>0</v>
      </c>
      <c r="CL176" s="18">
        <f t="shared" si="194"/>
        <v>172.56578947890492</v>
      </c>
      <c r="CM176" s="18">
        <f t="shared" si="228"/>
        <v>180</v>
      </c>
      <c r="CN176" s="18">
        <f>Design!$N$70</f>
        <v>2.85</v>
      </c>
      <c r="CO176" s="18">
        <f t="shared" si="195"/>
        <v>190</v>
      </c>
      <c r="CP176" s="18">
        <v>0</v>
      </c>
      <c r="CQ176" s="18">
        <f t="shared" si="196"/>
        <v>16245</v>
      </c>
      <c r="CR176" s="19" t="str">
        <f t="shared" si="229"/>
        <v>N/A</v>
      </c>
      <c r="CS176" s="68">
        <f t="shared" si="197"/>
        <v>180</v>
      </c>
      <c r="CT176" s="18">
        <f>'Ohio Intensities'!S176</f>
        <v>1.0897735978975611</v>
      </c>
      <c r="CU176" s="18">
        <f>Design!$I$24*CT176*Design!$I$23</f>
        <v>1.8744105883838063</v>
      </c>
      <c r="CV176" s="18">
        <v>0</v>
      </c>
      <c r="CW176" s="18">
        <v>0</v>
      </c>
      <c r="CX176" s="18">
        <f>Design!$I$22</f>
        <v>10</v>
      </c>
      <c r="CY176" s="18">
        <f t="shared" si="198"/>
        <v>1.8744105883838063</v>
      </c>
      <c r="CZ176" s="18">
        <f t="shared" si="199"/>
        <v>180</v>
      </c>
      <c r="DA176" s="18">
        <f t="shared" si="200"/>
        <v>1.8744105883838063</v>
      </c>
      <c r="DB176" s="18">
        <f t="shared" si="201"/>
        <v>190</v>
      </c>
      <c r="DC176" s="18">
        <v>0</v>
      </c>
      <c r="DD176" s="18" t="str">
        <f t="shared" si="230"/>
        <v>N/A</v>
      </c>
      <c r="DE176" s="18">
        <f t="shared" si="202"/>
        <v>-0.18744105883838064</v>
      </c>
      <c r="DF176" s="18">
        <f t="shared" si="203"/>
        <v>35.613801179292317</v>
      </c>
      <c r="DG176" s="18">
        <f>(Design!$N$71-DF176)/DE176</f>
        <v>174.79522033399633</v>
      </c>
      <c r="DH176" s="18">
        <v>0</v>
      </c>
      <c r="DI176" s="18">
        <v>0</v>
      </c>
      <c r="DJ176" s="18">
        <f t="shared" si="204"/>
        <v>174.79522033399633</v>
      </c>
      <c r="DK176" s="18">
        <f t="shared" si="231"/>
        <v>180</v>
      </c>
      <c r="DL176" s="18">
        <f>Design!$N$71</f>
        <v>2.85</v>
      </c>
      <c r="DM176" s="18">
        <f t="shared" si="205"/>
        <v>190</v>
      </c>
      <c r="DN176" s="18">
        <v>0</v>
      </c>
      <c r="DO176" s="18">
        <f t="shared" si="206"/>
        <v>16245</v>
      </c>
      <c r="DP176" s="19" t="str">
        <f t="shared" si="232"/>
        <v>N/A</v>
      </c>
      <c r="DQ176" s="68">
        <f t="shared" si="207"/>
        <v>180</v>
      </c>
      <c r="DR176" s="18">
        <f>'Ohio Intensities'!W176</f>
        <v>1.2219309907241889</v>
      </c>
      <c r="DS176" s="18">
        <f>Design!$I$24*DR176*Design!$I$23</f>
        <v>2.101721304045606</v>
      </c>
      <c r="DT176" s="18">
        <v>0</v>
      </c>
      <c r="DU176" s="18">
        <v>0</v>
      </c>
      <c r="DV176" s="18">
        <f>Design!$I$22</f>
        <v>10</v>
      </c>
      <c r="DW176" s="18">
        <f t="shared" si="208"/>
        <v>2.101721304045606</v>
      </c>
      <c r="DX176" s="18">
        <f t="shared" si="209"/>
        <v>180</v>
      </c>
      <c r="DY176" s="18">
        <f t="shared" si="210"/>
        <v>2.101721304045606</v>
      </c>
      <c r="DZ176" s="18">
        <f t="shared" si="211"/>
        <v>190</v>
      </c>
      <c r="EA176" s="18">
        <v>0</v>
      </c>
      <c r="EB176" s="18" t="str">
        <f t="shared" si="233"/>
        <v>N/A</v>
      </c>
      <c r="EC176" s="18">
        <f t="shared" si="212"/>
        <v>-0.21017213040456059</v>
      </c>
      <c r="ED176" s="18">
        <f t="shared" si="213"/>
        <v>39.932704776866508</v>
      </c>
      <c r="EE176" s="18">
        <f>(Design!$N$72-ED176)/EC176</f>
        <v>176.43968639174929</v>
      </c>
      <c r="EF176" s="18">
        <v>0</v>
      </c>
      <c r="EG176" s="18">
        <v>0</v>
      </c>
      <c r="EH176" s="18">
        <f t="shared" si="214"/>
        <v>176.43968639174929</v>
      </c>
      <c r="EI176" s="18">
        <f t="shared" si="234"/>
        <v>180</v>
      </c>
      <c r="EJ176" s="18">
        <f>Design!$N$72</f>
        <v>2.85</v>
      </c>
      <c r="EK176" s="18">
        <f t="shared" si="215"/>
        <v>190</v>
      </c>
      <c r="EL176" s="18">
        <v>0</v>
      </c>
      <c r="EM176" s="18">
        <f t="shared" si="216"/>
        <v>16245</v>
      </c>
      <c r="EN176" s="19" t="str">
        <f t="shared" si="235"/>
        <v>N/A</v>
      </c>
      <c r="EO176" s="19">
        <f t="shared" si="217"/>
        <v>180</v>
      </c>
    </row>
    <row r="177" spans="1:145" x14ac:dyDescent="0.25">
      <c r="A177" s="68">
        <f t="shared" si="157"/>
        <v>181</v>
      </c>
      <c r="B177" s="18">
        <f>'Ohio Intensities'!C177</f>
        <v>0.52926631802081359</v>
      </c>
      <c r="C177" s="18">
        <f>Design!$I$24*B177*Design!$I$23</f>
        <v>0.91033806699579989</v>
      </c>
      <c r="D177" s="18">
        <v>0</v>
      </c>
      <c r="E177" s="18">
        <v>0</v>
      </c>
      <c r="F177" s="18">
        <f>Design!$I$22</f>
        <v>10</v>
      </c>
      <c r="G177" s="18">
        <f t="shared" si="158"/>
        <v>0.91033806699579989</v>
      </c>
      <c r="H177" s="18">
        <f t="shared" si="159"/>
        <v>181</v>
      </c>
      <c r="I177" s="18">
        <f t="shared" si="160"/>
        <v>0.91033806699579989</v>
      </c>
      <c r="J177" s="18">
        <f t="shared" si="161"/>
        <v>191</v>
      </c>
      <c r="K177" s="18">
        <v>0</v>
      </c>
      <c r="L177" s="18" t="str">
        <f t="shared" si="218"/>
        <v>N/A</v>
      </c>
      <c r="M177" s="18">
        <f t="shared" si="162"/>
        <v>-9.1033806699579986E-2</v>
      </c>
      <c r="N177" s="18">
        <f t="shared" si="163"/>
        <v>17.387457079619775</v>
      </c>
      <c r="O177" s="18">
        <f>(Design!$N$67-N177)/M177</f>
        <v>168.48089337002907</v>
      </c>
      <c r="P177" s="18">
        <v>0</v>
      </c>
      <c r="Q177" s="18">
        <v>0</v>
      </c>
      <c r="R177" s="18">
        <f t="shared" si="164"/>
        <v>168.48089337002907</v>
      </c>
      <c r="S177" s="18">
        <f t="shared" si="219"/>
        <v>181</v>
      </c>
      <c r="T177" s="18">
        <f>Design!$N$67</f>
        <v>2.0499999999999998</v>
      </c>
      <c r="U177" s="18">
        <f t="shared" si="165"/>
        <v>191</v>
      </c>
      <c r="V177" s="18">
        <v>0</v>
      </c>
      <c r="W177" s="18">
        <f t="shared" si="166"/>
        <v>11746.499999999998</v>
      </c>
      <c r="X177" s="19" t="str">
        <f t="shared" si="220"/>
        <v>N/A</v>
      </c>
      <c r="Y177" s="68">
        <f t="shared" si="167"/>
        <v>181</v>
      </c>
      <c r="Z177" s="18">
        <f>'Ohio Intensities'!G177</f>
        <v>0.66830296495588115</v>
      </c>
      <c r="AA177" s="18">
        <f>Design!$I$24*Z177*Design!$I$23</f>
        <v>1.1494810997241163</v>
      </c>
      <c r="AB177" s="18">
        <v>0</v>
      </c>
      <c r="AC177" s="18">
        <v>0</v>
      </c>
      <c r="AD177" s="18">
        <f>Design!$I$22</f>
        <v>10</v>
      </c>
      <c r="AE177" s="18">
        <f t="shared" si="168"/>
        <v>1.1494810997241163</v>
      </c>
      <c r="AF177" s="18">
        <f t="shared" si="169"/>
        <v>181</v>
      </c>
      <c r="AG177" s="18">
        <f t="shared" si="170"/>
        <v>1.1494810997241163</v>
      </c>
      <c r="AH177" s="18">
        <f t="shared" si="171"/>
        <v>191</v>
      </c>
      <c r="AI177" s="18">
        <v>0</v>
      </c>
      <c r="AJ177" s="18" t="str">
        <f t="shared" si="221"/>
        <v>N/A</v>
      </c>
      <c r="AK177" s="18">
        <f t="shared" si="172"/>
        <v>-0.11494810997241163</v>
      </c>
      <c r="AL177" s="18">
        <f t="shared" si="173"/>
        <v>21.95508900473062</v>
      </c>
      <c r="AM177" s="18">
        <f>(Design!$N$68-AL177)/AK177</f>
        <v>169.25105605825081</v>
      </c>
      <c r="AN177" s="18">
        <v>0</v>
      </c>
      <c r="AO177" s="18">
        <v>0</v>
      </c>
      <c r="AP177" s="18">
        <f t="shared" si="174"/>
        <v>169.25105605825081</v>
      </c>
      <c r="AQ177" s="18">
        <f t="shared" si="222"/>
        <v>181</v>
      </c>
      <c r="AR177" s="18">
        <f>Design!$N$68</f>
        <v>2.5</v>
      </c>
      <c r="AS177" s="18">
        <f t="shared" si="175"/>
        <v>191</v>
      </c>
      <c r="AT177" s="18">
        <v>0</v>
      </c>
      <c r="AU177" s="18">
        <f t="shared" si="176"/>
        <v>14325</v>
      </c>
      <c r="AV177" s="19" t="str">
        <f t="shared" si="223"/>
        <v>N/A</v>
      </c>
      <c r="AW177" s="68">
        <f t="shared" si="177"/>
        <v>181</v>
      </c>
      <c r="AX177" s="18">
        <f>'Ohio Intensities'!K177</f>
        <v>0.77917652640898782</v>
      </c>
      <c r="AY177" s="18">
        <f>Design!$I$24*AX177*Design!$I$23</f>
        <v>1.3401836254234598</v>
      </c>
      <c r="AZ177" s="18">
        <v>0</v>
      </c>
      <c r="BA177" s="18">
        <v>0</v>
      </c>
      <c r="BB177" s="18">
        <f>Design!$I$22</f>
        <v>10</v>
      </c>
      <c r="BC177" s="18">
        <f t="shared" si="178"/>
        <v>1.3401836254234598</v>
      </c>
      <c r="BD177" s="18">
        <f t="shared" si="179"/>
        <v>181</v>
      </c>
      <c r="BE177" s="18">
        <f t="shared" si="180"/>
        <v>1.3401836254234598</v>
      </c>
      <c r="BF177" s="18">
        <f t="shared" si="181"/>
        <v>191</v>
      </c>
      <c r="BG177" s="18">
        <v>0</v>
      </c>
      <c r="BH177" s="18" t="str">
        <f t="shared" si="224"/>
        <v>N/A</v>
      </c>
      <c r="BI177" s="18">
        <f t="shared" si="182"/>
        <v>-0.13401836254234598</v>
      </c>
      <c r="BJ177" s="18">
        <f t="shared" si="183"/>
        <v>25.597507245588083</v>
      </c>
      <c r="BK177" s="18">
        <f>(Design!$N$69-BJ177)/BI177</f>
        <v>169.73425741118513</v>
      </c>
      <c r="BL177" s="18">
        <v>0</v>
      </c>
      <c r="BM177" s="18">
        <v>0</v>
      </c>
      <c r="BN177" s="18">
        <f t="shared" si="184"/>
        <v>169.73425741118513</v>
      </c>
      <c r="BO177" s="18">
        <f t="shared" si="225"/>
        <v>181</v>
      </c>
      <c r="BP177" s="18">
        <f>Design!$N$69</f>
        <v>2.85</v>
      </c>
      <c r="BQ177" s="18">
        <f t="shared" si="185"/>
        <v>191</v>
      </c>
      <c r="BR177" s="18">
        <v>0</v>
      </c>
      <c r="BS177" s="18">
        <f t="shared" si="186"/>
        <v>16330.5</v>
      </c>
      <c r="BT177" s="19" t="str">
        <f t="shared" si="226"/>
        <v>N/A</v>
      </c>
      <c r="BU177" s="68">
        <f t="shared" si="187"/>
        <v>181</v>
      </c>
      <c r="BV177" s="18">
        <f>'Ohio Intensities'!O177</f>
        <v>0.9463130132512918</v>
      </c>
      <c r="BW177" s="18">
        <f>Design!$I$24*BV177*Design!$I$23</f>
        <v>1.6276583827922229</v>
      </c>
      <c r="BX177" s="18">
        <v>0</v>
      </c>
      <c r="BY177" s="18">
        <v>0</v>
      </c>
      <c r="BZ177" s="18">
        <f>Design!$I$22</f>
        <v>10</v>
      </c>
      <c r="CA177" s="18">
        <f t="shared" si="188"/>
        <v>1.6276583827922229</v>
      </c>
      <c r="CB177" s="18">
        <f t="shared" si="189"/>
        <v>181</v>
      </c>
      <c r="CC177" s="18">
        <f t="shared" si="190"/>
        <v>1.6276583827922229</v>
      </c>
      <c r="CD177" s="18">
        <f t="shared" si="191"/>
        <v>191</v>
      </c>
      <c r="CE177" s="18">
        <v>0</v>
      </c>
      <c r="CF177" s="18" t="str">
        <f t="shared" si="227"/>
        <v>N/A</v>
      </c>
      <c r="CG177" s="18">
        <f t="shared" si="192"/>
        <v>-0.16276583827922228</v>
      </c>
      <c r="CH177" s="18">
        <f t="shared" si="193"/>
        <v>31.088275111331455</v>
      </c>
      <c r="CI177" s="18">
        <f>(Design!$N$70-CH177)/CG177</f>
        <v>173.49018325878143</v>
      </c>
      <c r="CJ177" s="18">
        <v>0</v>
      </c>
      <c r="CK177" s="18">
        <v>0</v>
      </c>
      <c r="CL177" s="18">
        <f t="shared" si="194"/>
        <v>173.49018325878143</v>
      </c>
      <c r="CM177" s="18">
        <f t="shared" si="228"/>
        <v>181</v>
      </c>
      <c r="CN177" s="18">
        <f>Design!$N$70</f>
        <v>2.85</v>
      </c>
      <c r="CO177" s="18">
        <f t="shared" si="195"/>
        <v>191</v>
      </c>
      <c r="CP177" s="18">
        <v>0</v>
      </c>
      <c r="CQ177" s="18">
        <f t="shared" si="196"/>
        <v>16330.5</v>
      </c>
      <c r="CR177" s="19" t="str">
        <f t="shared" si="229"/>
        <v>N/A</v>
      </c>
      <c r="CS177" s="68">
        <f t="shared" si="197"/>
        <v>181</v>
      </c>
      <c r="CT177" s="18">
        <f>'Ohio Intensities'!S177</f>
        <v>1.0853149478301278</v>
      </c>
      <c r="CU177" s="18">
        <f>Design!$I$24*CT177*Design!$I$23</f>
        <v>1.866741710267821</v>
      </c>
      <c r="CV177" s="18">
        <v>0</v>
      </c>
      <c r="CW177" s="18">
        <v>0</v>
      </c>
      <c r="CX177" s="18">
        <f>Design!$I$22</f>
        <v>10</v>
      </c>
      <c r="CY177" s="18">
        <f t="shared" si="198"/>
        <v>1.866741710267821</v>
      </c>
      <c r="CZ177" s="18">
        <f t="shared" si="199"/>
        <v>181</v>
      </c>
      <c r="DA177" s="18">
        <f t="shared" si="200"/>
        <v>1.866741710267821</v>
      </c>
      <c r="DB177" s="18">
        <f t="shared" si="201"/>
        <v>191</v>
      </c>
      <c r="DC177" s="18">
        <v>0</v>
      </c>
      <c r="DD177" s="18" t="str">
        <f t="shared" si="230"/>
        <v>N/A</v>
      </c>
      <c r="DE177" s="18">
        <f t="shared" si="202"/>
        <v>-0.1866741710267821</v>
      </c>
      <c r="DF177" s="18">
        <f t="shared" si="203"/>
        <v>35.654766666115385</v>
      </c>
      <c r="DG177" s="18">
        <f>(Design!$N$71-DF177)/DE177</f>
        <v>175.73275662977977</v>
      </c>
      <c r="DH177" s="18">
        <v>0</v>
      </c>
      <c r="DI177" s="18">
        <v>0</v>
      </c>
      <c r="DJ177" s="18">
        <f t="shared" si="204"/>
        <v>175.73275662977977</v>
      </c>
      <c r="DK177" s="18">
        <f t="shared" si="231"/>
        <v>181</v>
      </c>
      <c r="DL177" s="18">
        <f>Design!$N$71</f>
        <v>2.85</v>
      </c>
      <c r="DM177" s="18">
        <f t="shared" si="205"/>
        <v>191</v>
      </c>
      <c r="DN177" s="18">
        <v>0</v>
      </c>
      <c r="DO177" s="18">
        <f t="shared" si="206"/>
        <v>16330.5</v>
      </c>
      <c r="DP177" s="19" t="str">
        <f t="shared" si="232"/>
        <v>N/A</v>
      </c>
      <c r="DQ177" s="68">
        <f t="shared" si="207"/>
        <v>181</v>
      </c>
      <c r="DR177" s="18">
        <f>'Ohio Intensities'!W177</f>
        <v>1.2168583050435706</v>
      </c>
      <c r="DS177" s="18">
        <f>Design!$I$24*DR177*Design!$I$23</f>
        <v>2.0929962846749426</v>
      </c>
      <c r="DT177" s="18">
        <v>0</v>
      </c>
      <c r="DU177" s="18">
        <v>0</v>
      </c>
      <c r="DV177" s="18">
        <f>Design!$I$22</f>
        <v>10</v>
      </c>
      <c r="DW177" s="18">
        <f t="shared" si="208"/>
        <v>2.0929962846749426</v>
      </c>
      <c r="DX177" s="18">
        <f t="shared" si="209"/>
        <v>181</v>
      </c>
      <c r="DY177" s="18">
        <f t="shared" si="210"/>
        <v>2.0929962846749426</v>
      </c>
      <c r="DZ177" s="18">
        <f t="shared" si="211"/>
        <v>191</v>
      </c>
      <c r="EA177" s="18">
        <v>0</v>
      </c>
      <c r="EB177" s="18" t="str">
        <f t="shared" si="233"/>
        <v>N/A</v>
      </c>
      <c r="EC177" s="18">
        <f t="shared" si="212"/>
        <v>-0.20929962846749425</v>
      </c>
      <c r="ED177" s="18">
        <f t="shared" si="213"/>
        <v>39.976229037291404</v>
      </c>
      <c r="EE177" s="18">
        <f>(Design!$N$72-ED177)/EC177</f>
        <v>177.3831578638343</v>
      </c>
      <c r="EF177" s="18">
        <v>0</v>
      </c>
      <c r="EG177" s="18">
        <v>0</v>
      </c>
      <c r="EH177" s="18">
        <f t="shared" si="214"/>
        <v>177.3831578638343</v>
      </c>
      <c r="EI177" s="18">
        <f t="shared" si="234"/>
        <v>181</v>
      </c>
      <c r="EJ177" s="18">
        <f>Design!$N$72</f>
        <v>2.85</v>
      </c>
      <c r="EK177" s="18">
        <f t="shared" si="215"/>
        <v>191</v>
      </c>
      <c r="EL177" s="18">
        <v>0</v>
      </c>
      <c r="EM177" s="18">
        <f t="shared" si="216"/>
        <v>16330.5</v>
      </c>
      <c r="EN177" s="19" t="str">
        <f t="shared" si="235"/>
        <v>N/A</v>
      </c>
      <c r="EO177" s="19">
        <f t="shared" si="217"/>
        <v>181</v>
      </c>
    </row>
    <row r="178" spans="1:145" x14ac:dyDescent="0.25">
      <c r="A178" s="68">
        <f t="shared" si="157"/>
        <v>182</v>
      </c>
      <c r="B178" s="18">
        <f>'Ohio Intensities'!C178</f>
        <v>0.52688512475201843</v>
      </c>
      <c r="C178" s="18">
        <f>Design!$I$24*B178*Design!$I$23</f>
        <v>0.90624241457347232</v>
      </c>
      <c r="D178" s="18">
        <v>0</v>
      </c>
      <c r="E178" s="18">
        <v>0</v>
      </c>
      <c r="F178" s="18">
        <f>Design!$I$22</f>
        <v>10</v>
      </c>
      <c r="G178" s="18">
        <f t="shared" si="158"/>
        <v>0.90624241457347232</v>
      </c>
      <c r="H178" s="18">
        <f t="shared" si="159"/>
        <v>182</v>
      </c>
      <c r="I178" s="18">
        <f t="shared" si="160"/>
        <v>0.90624241457347232</v>
      </c>
      <c r="J178" s="18">
        <f t="shared" si="161"/>
        <v>192</v>
      </c>
      <c r="K178" s="18">
        <v>0</v>
      </c>
      <c r="L178" s="18" t="str">
        <f t="shared" si="218"/>
        <v>N/A</v>
      </c>
      <c r="M178" s="18">
        <f t="shared" si="162"/>
        <v>-9.0624241457347238E-2</v>
      </c>
      <c r="N178" s="18">
        <f t="shared" si="163"/>
        <v>17.399854359810671</v>
      </c>
      <c r="O178" s="18">
        <f>(Design!$N$67-N178)/M178</f>
        <v>169.37912100522416</v>
      </c>
      <c r="P178" s="18">
        <v>0</v>
      </c>
      <c r="Q178" s="18">
        <v>0</v>
      </c>
      <c r="R178" s="18">
        <f t="shared" si="164"/>
        <v>169.37912100522416</v>
      </c>
      <c r="S178" s="18">
        <f t="shared" si="219"/>
        <v>182</v>
      </c>
      <c r="T178" s="18">
        <f>Design!$N$67</f>
        <v>2.0499999999999998</v>
      </c>
      <c r="U178" s="18">
        <f t="shared" si="165"/>
        <v>192</v>
      </c>
      <c r="V178" s="18">
        <v>0</v>
      </c>
      <c r="W178" s="18">
        <f t="shared" si="166"/>
        <v>11807.999999999998</v>
      </c>
      <c r="X178" s="19" t="str">
        <f t="shared" si="220"/>
        <v>N/A</v>
      </c>
      <c r="Y178" s="68">
        <f t="shared" si="167"/>
        <v>182</v>
      </c>
      <c r="Z178" s="18">
        <f>'Ohio Intensities'!G178</f>
        <v>0.66532314234515955</v>
      </c>
      <c r="AA178" s="18">
        <f>Design!$I$24*Z178*Design!$I$23</f>
        <v>1.144355804833675</v>
      </c>
      <c r="AB178" s="18">
        <v>0</v>
      </c>
      <c r="AC178" s="18">
        <v>0</v>
      </c>
      <c r="AD178" s="18">
        <f>Design!$I$22</f>
        <v>10</v>
      </c>
      <c r="AE178" s="18">
        <f t="shared" si="168"/>
        <v>1.144355804833675</v>
      </c>
      <c r="AF178" s="18">
        <f t="shared" si="169"/>
        <v>182</v>
      </c>
      <c r="AG178" s="18">
        <f t="shared" si="170"/>
        <v>1.144355804833675</v>
      </c>
      <c r="AH178" s="18">
        <f t="shared" si="171"/>
        <v>192</v>
      </c>
      <c r="AI178" s="18">
        <v>0</v>
      </c>
      <c r="AJ178" s="18" t="str">
        <f t="shared" si="221"/>
        <v>N/A</v>
      </c>
      <c r="AK178" s="18">
        <f t="shared" si="172"/>
        <v>-0.11443558048336751</v>
      </c>
      <c r="AL178" s="18">
        <f t="shared" si="173"/>
        <v>21.971631452806562</v>
      </c>
      <c r="AM178" s="18">
        <f>(Design!$N$68-AL178)/AK178</f>
        <v>170.15364776024919</v>
      </c>
      <c r="AN178" s="18">
        <v>0</v>
      </c>
      <c r="AO178" s="18">
        <v>0</v>
      </c>
      <c r="AP178" s="18">
        <f t="shared" si="174"/>
        <v>170.15364776024919</v>
      </c>
      <c r="AQ178" s="18">
        <f t="shared" si="222"/>
        <v>182</v>
      </c>
      <c r="AR178" s="18">
        <f>Design!$N$68</f>
        <v>2.5</v>
      </c>
      <c r="AS178" s="18">
        <f t="shared" si="175"/>
        <v>192</v>
      </c>
      <c r="AT178" s="18">
        <v>0</v>
      </c>
      <c r="AU178" s="18">
        <f t="shared" si="176"/>
        <v>14400</v>
      </c>
      <c r="AV178" s="19" t="str">
        <f t="shared" si="223"/>
        <v>N/A</v>
      </c>
      <c r="AW178" s="68">
        <f t="shared" si="177"/>
        <v>182</v>
      </c>
      <c r="AX178" s="18">
        <f>'Ohio Intensities'!K178</f>
        <v>0.77570916951534985</v>
      </c>
      <c r="AY178" s="18">
        <f>Design!$I$24*AX178*Design!$I$23</f>
        <v>1.3342197715664026</v>
      </c>
      <c r="AZ178" s="18">
        <v>0</v>
      </c>
      <c r="BA178" s="18">
        <v>0</v>
      </c>
      <c r="BB178" s="18">
        <f>Design!$I$22</f>
        <v>10</v>
      </c>
      <c r="BC178" s="18">
        <f t="shared" si="178"/>
        <v>1.3342197715664026</v>
      </c>
      <c r="BD178" s="18">
        <f t="shared" si="179"/>
        <v>182</v>
      </c>
      <c r="BE178" s="18">
        <f t="shared" si="180"/>
        <v>1.3342197715664026</v>
      </c>
      <c r="BF178" s="18">
        <f t="shared" si="181"/>
        <v>192</v>
      </c>
      <c r="BG178" s="18">
        <v>0</v>
      </c>
      <c r="BH178" s="18" t="str">
        <f t="shared" si="224"/>
        <v>N/A</v>
      </c>
      <c r="BI178" s="18">
        <f t="shared" si="182"/>
        <v>-0.13342197715664025</v>
      </c>
      <c r="BJ178" s="18">
        <f t="shared" si="183"/>
        <v>25.61701961407493</v>
      </c>
      <c r="BK178" s="18">
        <f>(Design!$N$69-BJ178)/BI178</f>
        <v>170.63920127151138</v>
      </c>
      <c r="BL178" s="18">
        <v>0</v>
      </c>
      <c r="BM178" s="18">
        <v>0</v>
      </c>
      <c r="BN178" s="18">
        <f t="shared" si="184"/>
        <v>170.63920127151138</v>
      </c>
      <c r="BO178" s="18">
        <f t="shared" si="225"/>
        <v>182</v>
      </c>
      <c r="BP178" s="18">
        <f>Design!$N$69</f>
        <v>2.85</v>
      </c>
      <c r="BQ178" s="18">
        <f t="shared" si="185"/>
        <v>192</v>
      </c>
      <c r="BR178" s="18">
        <v>0</v>
      </c>
      <c r="BS178" s="18">
        <f t="shared" si="186"/>
        <v>16416</v>
      </c>
      <c r="BT178" s="19" t="str">
        <f t="shared" si="226"/>
        <v>N/A</v>
      </c>
      <c r="BU178" s="68">
        <f t="shared" si="187"/>
        <v>182</v>
      </c>
      <c r="BV178" s="18">
        <f>'Ohio Intensities'!O178</f>
        <v>0.94224796836889579</v>
      </c>
      <c r="BW178" s="18">
        <f>Design!$I$24*BV178*Design!$I$23</f>
        <v>1.6206665055945018</v>
      </c>
      <c r="BX178" s="18">
        <v>0</v>
      </c>
      <c r="BY178" s="18">
        <v>0</v>
      </c>
      <c r="BZ178" s="18">
        <f>Design!$I$22</f>
        <v>10</v>
      </c>
      <c r="CA178" s="18">
        <f t="shared" si="188"/>
        <v>1.6206665055945018</v>
      </c>
      <c r="CB178" s="18">
        <f t="shared" si="189"/>
        <v>182</v>
      </c>
      <c r="CC178" s="18">
        <f t="shared" si="190"/>
        <v>1.6206665055945018</v>
      </c>
      <c r="CD178" s="18">
        <f t="shared" si="191"/>
        <v>192</v>
      </c>
      <c r="CE178" s="18">
        <v>0</v>
      </c>
      <c r="CF178" s="18" t="str">
        <f t="shared" si="227"/>
        <v>N/A</v>
      </c>
      <c r="CG178" s="18">
        <f t="shared" si="192"/>
        <v>-0.16206665055945019</v>
      </c>
      <c r="CH178" s="18">
        <f t="shared" si="193"/>
        <v>31.116796907414436</v>
      </c>
      <c r="CI178" s="18">
        <f>(Design!$N$70-CH178)/CG178</f>
        <v>174.41464243160533</v>
      </c>
      <c r="CJ178" s="18">
        <v>0</v>
      </c>
      <c r="CK178" s="18">
        <v>0</v>
      </c>
      <c r="CL178" s="18">
        <f t="shared" si="194"/>
        <v>174.41464243160533</v>
      </c>
      <c r="CM178" s="18">
        <f t="shared" si="228"/>
        <v>182</v>
      </c>
      <c r="CN178" s="18">
        <f>Design!$N$70</f>
        <v>2.85</v>
      </c>
      <c r="CO178" s="18">
        <f t="shared" si="195"/>
        <v>192</v>
      </c>
      <c r="CP178" s="18">
        <v>0</v>
      </c>
      <c r="CQ178" s="18">
        <f t="shared" si="196"/>
        <v>16416</v>
      </c>
      <c r="CR178" s="19" t="str">
        <f t="shared" si="229"/>
        <v>N/A</v>
      </c>
      <c r="CS178" s="68">
        <f t="shared" si="197"/>
        <v>182</v>
      </c>
      <c r="CT178" s="18">
        <f>'Ohio Intensities'!S178</f>
        <v>1.0808976800446031</v>
      </c>
      <c r="CU178" s="18">
        <f>Design!$I$24*CT178*Design!$I$23</f>
        <v>1.8591440096767184</v>
      </c>
      <c r="CV178" s="18">
        <v>0</v>
      </c>
      <c r="CW178" s="18">
        <v>0</v>
      </c>
      <c r="CX178" s="18">
        <f>Design!$I$22</f>
        <v>10</v>
      </c>
      <c r="CY178" s="18">
        <f t="shared" si="198"/>
        <v>1.8591440096767184</v>
      </c>
      <c r="CZ178" s="18">
        <f t="shared" si="199"/>
        <v>182</v>
      </c>
      <c r="DA178" s="18">
        <f t="shared" si="200"/>
        <v>1.8591440096767184</v>
      </c>
      <c r="DB178" s="18">
        <f t="shared" si="201"/>
        <v>192</v>
      </c>
      <c r="DC178" s="18">
        <v>0</v>
      </c>
      <c r="DD178" s="18" t="str">
        <f t="shared" si="230"/>
        <v>N/A</v>
      </c>
      <c r="DE178" s="18">
        <f t="shared" si="202"/>
        <v>-0.18591440096767184</v>
      </c>
      <c r="DF178" s="18">
        <f t="shared" si="203"/>
        <v>35.695564985792991</v>
      </c>
      <c r="DG178" s="18">
        <f>(Design!$N$71-DF178)/DE178</f>
        <v>176.67036450556844</v>
      </c>
      <c r="DH178" s="18">
        <v>0</v>
      </c>
      <c r="DI178" s="18">
        <v>0</v>
      </c>
      <c r="DJ178" s="18">
        <f t="shared" si="204"/>
        <v>176.67036450556844</v>
      </c>
      <c r="DK178" s="18">
        <f t="shared" si="231"/>
        <v>182</v>
      </c>
      <c r="DL178" s="18">
        <f>Design!$N$71</f>
        <v>2.85</v>
      </c>
      <c r="DM178" s="18">
        <f t="shared" si="205"/>
        <v>192</v>
      </c>
      <c r="DN178" s="18">
        <v>0</v>
      </c>
      <c r="DO178" s="18">
        <f t="shared" si="206"/>
        <v>16416</v>
      </c>
      <c r="DP178" s="19" t="str">
        <f t="shared" si="232"/>
        <v>N/A</v>
      </c>
      <c r="DQ178" s="68">
        <f t="shared" si="207"/>
        <v>182</v>
      </c>
      <c r="DR178" s="18">
        <f>'Ohio Intensities'!W178</f>
        <v>1.2118325634596474</v>
      </c>
      <c r="DS178" s="18">
        <f>Design!$I$24*DR178*Design!$I$23</f>
        <v>2.0843520091505949</v>
      </c>
      <c r="DT178" s="18">
        <v>0</v>
      </c>
      <c r="DU178" s="18">
        <v>0</v>
      </c>
      <c r="DV178" s="18">
        <f>Design!$I$22</f>
        <v>10</v>
      </c>
      <c r="DW178" s="18">
        <f t="shared" si="208"/>
        <v>2.0843520091505949</v>
      </c>
      <c r="DX178" s="18">
        <f t="shared" si="209"/>
        <v>182</v>
      </c>
      <c r="DY178" s="18">
        <f t="shared" si="210"/>
        <v>2.0843520091505949</v>
      </c>
      <c r="DZ178" s="18">
        <f t="shared" si="211"/>
        <v>192</v>
      </c>
      <c r="EA178" s="18">
        <v>0</v>
      </c>
      <c r="EB178" s="18" t="str">
        <f t="shared" si="233"/>
        <v>N/A</v>
      </c>
      <c r="EC178" s="18">
        <f t="shared" si="212"/>
        <v>-0.20843520091505949</v>
      </c>
      <c r="ED178" s="18">
        <f t="shared" si="213"/>
        <v>40.01955857569142</v>
      </c>
      <c r="EE178" s="18">
        <f>(Design!$N$72-ED178)/EC178</f>
        <v>178.32668576378603</v>
      </c>
      <c r="EF178" s="18">
        <v>0</v>
      </c>
      <c r="EG178" s="18">
        <v>0</v>
      </c>
      <c r="EH178" s="18">
        <f t="shared" si="214"/>
        <v>178.32668576378603</v>
      </c>
      <c r="EI178" s="18">
        <f t="shared" si="234"/>
        <v>182</v>
      </c>
      <c r="EJ178" s="18">
        <f>Design!$N$72</f>
        <v>2.85</v>
      </c>
      <c r="EK178" s="18">
        <f t="shared" si="215"/>
        <v>192</v>
      </c>
      <c r="EL178" s="18">
        <v>0</v>
      </c>
      <c r="EM178" s="18">
        <f t="shared" si="216"/>
        <v>16416</v>
      </c>
      <c r="EN178" s="19" t="str">
        <f t="shared" si="235"/>
        <v>N/A</v>
      </c>
      <c r="EO178" s="19">
        <f t="shared" si="217"/>
        <v>182</v>
      </c>
    </row>
    <row r="179" spans="1:145" x14ac:dyDescent="0.25">
      <c r="A179" s="68">
        <f t="shared" si="157"/>
        <v>183</v>
      </c>
      <c r="B179" s="18">
        <f>'Ohio Intensities'!C179</f>
        <v>0.52452699538086967</v>
      </c>
      <c r="C179" s="18">
        <f>Design!$I$24*B179*Design!$I$23</f>
        <v>0.90218643205509641</v>
      </c>
      <c r="D179" s="18">
        <v>0</v>
      </c>
      <c r="E179" s="18">
        <v>0</v>
      </c>
      <c r="F179" s="18">
        <f>Design!$I$22</f>
        <v>10</v>
      </c>
      <c r="G179" s="18">
        <f t="shared" ref="G179:G196" si="236">C179</f>
        <v>0.90218643205509641</v>
      </c>
      <c r="H179" s="18">
        <f t="shared" ref="H179:H196" si="237">A179</f>
        <v>183</v>
      </c>
      <c r="I179" s="18">
        <f t="shared" ref="I179:I196" si="238">G179</f>
        <v>0.90218643205509641</v>
      </c>
      <c r="J179" s="18">
        <f t="shared" ref="J179:J196" si="239">F179+H179</f>
        <v>193</v>
      </c>
      <c r="K179" s="18">
        <v>0</v>
      </c>
      <c r="L179" s="18" t="str">
        <f t="shared" si="218"/>
        <v>N/A</v>
      </c>
      <c r="M179" s="18">
        <f t="shared" ref="M179:M196" si="240">(K179-I179)/(J179-H179)</f>
        <v>-9.0218643205509638E-2</v>
      </c>
      <c r="N179" s="18">
        <f t="shared" ref="N179:N196" si="241">I179-M179*H179</f>
        <v>17.41219813866336</v>
      </c>
      <c r="O179" s="18">
        <f>(Design!$N$67-N179)/M179</f>
        <v>170.27742374344632</v>
      </c>
      <c r="P179" s="18">
        <v>0</v>
      </c>
      <c r="Q179" s="18">
        <v>0</v>
      </c>
      <c r="R179" s="18">
        <f t="shared" ref="R179:R196" si="242">O179</f>
        <v>170.27742374344632</v>
      </c>
      <c r="S179" s="18">
        <f t="shared" si="219"/>
        <v>183</v>
      </c>
      <c r="T179" s="18">
        <f>Design!$N$67</f>
        <v>2.0499999999999998</v>
      </c>
      <c r="U179" s="18">
        <f t="shared" ref="U179:U196" si="243">J179</f>
        <v>193</v>
      </c>
      <c r="V179" s="18">
        <v>0</v>
      </c>
      <c r="W179" s="18">
        <f t="shared" ref="W179:W196" si="244">(0.5*R179*T179+0.5*(U179-R179)*T179)*60</f>
        <v>11869.5</v>
      </c>
      <c r="X179" s="19" t="str">
        <f t="shared" si="220"/>
        <v>N/A</v>
      </c>
      <c r="Y179" s="68">
        <f t="shared" ref="Y179:Y196" si="245">A179</f>
        <v>183</v>
      </c>
      <c r="Z179" s="18">
        <f>'Ohio Intensities'!G179</f>
        <v>0.6623719427198197</v>
      </c>
      <c r="AA179" s="18">
        <f>Design!$I$24*Z179*Design!$I$23</f>
        <v>1.1392797414780906</v>
      </c>
      <c r="AB179" s="18">
        <v>0</v>
      </c>
      <c r="AC179" s="18">
        <v>0</v>
      </c>
      <c r="AD179" s="18">
        <f>Design!$I$22</f>
        <v>10</v>
      </c>
      <c r="AE179" s="18">
        <f t="shared" ref="AE179:AE196" si="246">AA179</f>
        <v>1.1392797414780906</v>
      </c>
      <c r="AF179" s="18">
        <f t="shared" ref="AF179:AF196" si="247">Y179</f>
        <v>183</v>
      </c>
      <c r="AG179" s="18">
        <f t="shared" ref="AG179:AG196" si="248">AE179</f>
        <v>1.1392797414780906</v>
      </c>
      <c r="AH179" s="18">
        <f t="shared" ref="AH179:AH196" si="249">AD179+AF179</f>
        <v>193</v>
      </c>
      <c r="AI179" s="18">
        <v>0</v>
      </c>
      <c r="AJ179" s="18" t="str">
        <f t="shared" si="221"/>
        <v>N/A</v>
      </c>
      <c r="AK179" s="18">
        <f t="shared" ref="AK179:AK196" si="250">(AI179-AG179)/(AH179-AF179)</f>
        <v>-0.11392797414780906</v>
      </c>
      <c r="AL179" s="18">
        <f t="shared" ref="AL179:AL196" si="251">AG179-AK179*AF179</f>
        <v>21.988099010527151</v>
      </c>
      <c r="AM179" s="18">
        <f>(Design!$N$68-AL179)/AK179</f>
        <v>171.05631129053063</v>
      </c>
      <c r="AN179" s="18">
        <v>0</v>
      </c>
      <c r="AO179" s="18">
        <v>0</v>
      </c>
      <c r="AP179" s="18">
        <f t="shared" ref="AP179:AP196" si="252">AM179</f>
        <v>171.05631129053063</v>
      </c>
      <c r="AQ179" s="18">
        <f t="shared" si="222"/>
        <v>183</v>
      </c>
      <c r="AR179" s="18">
        <f>Design!$N$68</f>
        <v>2.5</v>
      </c>
      <c r="AS179" s="18">
        <f t="shared" ref="AS179:AS196" si="253">AH179</f>
        <v>193</v>
      </c>
      <c r="AT179" s="18">
        <v>0</v>
      </c>
      <c r="AU179" s="18">
        <f t="shared" ref="AU179:AU196" si="254">(0.5*AP179*AR179+0.5*(AS179-AP179)*AR179)*60</f>
        <v>14475</v>
      </c>
      <c r="AV179" s="19" t="str">
        <f t="shared" si="223"/>
        <v>N/A</v>
      </c>
      <c r="AW179" s="68">
        <f t="shared" ref="AW179:AW196" si="255">Y179</f>
        <v>183</v>
      </c>
      <c r="AX179" s="18">
        <f>'Ohio Intensities'!K179</f>
        <v>0.7722749508855441</v>
      </c>
      <c r="AY179" s="18">
        <f>Design!$I$24*AX179*Design!$I$23</f>
        <v>1.3283129155231368</v>
      </c>
      <c r="AZ179" s="18">
        <v>0</v>
      </c>
      <c r="BA179" s="18">
        <v>0</v>
      </c>
      <c r="BB179" s="18">
        <f>Design!$I$22</f>
        <v>10</v>
      </c>
      <c r="BC179" s="18">
        <f t="shared" ref="BC179:BC196" si="256">AY179</f>
        <v>1.3283129155231368</v>
      </c>
      <c r="BD179" s="18">
        <f t="shared" ref="BD179:BD196" si="257">AW179</f>
        <v>183</v>
      </c>
      <c r="BE179" s="18">
        <f t="shared" ref="BE179:BE196" si="258">BC179</f>
        <v>1.3283129155231368</v>
      </c>
      <c r="BF179" s="18">
        <f t="shared" ref="BF179:BF196" si="259">BB179+BD179</f>
        <v>193</v>
      </c>
      <c r="BG179" s="18">
        <v>0</v>
      </c>
      <c r="BH179" s="18" t="str">
        <f t="shared" si="224"/>
        <v>N/A</v>
      </c>
      <c r="BI179" s="18">
        <f t="shared" ref="BI179:BI196" si="260">(BG179-BE179)/(BF179-BD179)</f>
        <v>-0.13283129155231369</v>
      </c>
      <c r="BJ179" s="18">
        <f t="shared" ref="BJ179:BJ196" si="261">BE179-BI179*BD179</f>
        <v>25.636439269596544</v>
      </c>
      <c r="BK179" s="18">
        <f>(Design!$N$69-BJ179)/BI179</f>
        <v>171.54421223573237</v>
      </c>
      <c r="BL179" s="18">
        <v>0</v>
      </c>
      <c r="BM179" s="18">
        <v>0</v>
      </c>
      <c r="BN179" s="18">
        <f t="shared" ref="BN179:BN196" si="262">BK179</f>
        <v>171.54421223573237</v>
      </c>
      <c r="BO179" s="18">
        <f t="shared" si="225"/>
        <v>183</v>
      </c>
      <c r="BP179" s="18">
        <f>Design!$N$69</f>
        <v>2.85</v>
      </c>
      <c r="BQ179" s="18">
        <f t="shared" ref="BQ179:BQ196" si="263">BF179</f>
        <v>193</v>
      </c>
      <c r="BR179" s="18">
        <v>0</v>
      </c>
      <c r="BS179" s="18">
        <f t="shared" ref="BS179:BS196" si="264">(0.5*BN179*BP179+0.5*(BQ179-BN179)*BP179)*60</f>
        <v>16501.500000000004</v>
      </c>
      <c r="BT179" s="19" t="str">
        <f t="shared" si="226"/>
        <v>N/A</v>
      </c>
      <c r="BU179" s="68">
        <f t="shared" ref="BU179:BU196" si="265">AW179</f>
        <v>183</v>
      </c>
      <c r="BV179" s="18">
        <f>'Ohio Intensities'!O179</f>
        <v>0.93822115131758921</v>
      </c>
      <c r="BW179" s="18">
        <f>Design!$I$24*BV179*Design!$I$23</f>
        <v>1.6137403802662544</v>
      </c>
      <c r="BX179" s="18">
        <v>0</v>
      </c>
      <c r="BY179" s="18">
        <v>0</v>
      </c>
      <c r="BZ179" s="18">
        <f>Design!$I$22</f>
        <v>10</v>
      </c>
      <c r="CA179" s="18">
        <f t="shared" ref="CA179:CA196" si="266">BW179</f>
        <v>1.6137403802662544</v>
      </c>
      <c r="CB179" s="18">
        <f t="shared" ref="CB179:CB196" si="267">BU179</f>
        <v>183</v>
      </c>
      <c r="CC179" s="18">
        <f t="shared" ref="CC179:CC196" si="268">CA179</f>
        <v>1.6137403802662544</v>
      </c>
      <c r="CD179" s="18">
        <f t="shared" ref="CD179:CD196" si="269">BZ179+CB179</f>
        <v>193</v>
      </c>
      <c r="CE179" s="18">
        <v>0</v>
      </c>
      <c r="CF179" s="18" t="str">
        <f t="shared" si="227"/>
        <v>N/A</v>
      </c>
      <c r="CG179" s="18">
        <f t="shared" ref="CG179:CG196" si="270">(CE179-CC179)/(CD179-CB179)</f>
        <v>-0.16137403802662545</v>
      </c>
      <c r="CH179" s="18">
        <f t="shared" ref="CH179:CH196" si="271">CC179-CG179*CB179</f>
        <v>31.14518933913871</v>
      </c>
      <c r="CI179" s="18">
        <f>(Design!$N$70-CH179)/CG179</f>
        <v>175.3391666041735</v>
      </c>
      <c r="CJ179" s="18">
        <v>0</v>
      </c>
      <c r="CK179" s="18">
        <v>0</v>
      </c>
      <c r="CL179" s="18">
        <f t="shared" ref="CL179:CL196" si="272">CI179</f>
        <v>175.3391666041735</v>
      </c>
      <c r="CM179" s="18">
        <f t="shared" si="228"/>
        <v>183</v>
      </c>
      <c r="CN179" s="18">
        <f>Design!$N$70</f>
        <v>2.85</v>
      </c>
      <c r="CO179" s="18">
        <f t="shared" ref="CO179:CO196" si="273">CD179</f>
        <v>193</v>
      </c>
      <c r="CP179" s="18">
        <v>0</v>
      </c>
      <c r="CQ179" s="18">
        <f t="shared" ref="CQ179:CQ196" si="274">(0.5*CL179*CN179+0.5*(CO179-CL179)*CN179)*60</f>
        <v>16501.5</v>
      </c>
      <c r="CR179" s="19" t="str">
        <f t="shared" si="229"/>
        <v>N/A</v>
      </c>
      <c r="CS179" s="68">
        <f t="shared" ref="CS179:CS196" si="275">BU179</f>
        <v>183</v>
      </c>
      <c r="CT179" s="18">
        <f>'Ohio Intensities'!S179</f>
        <v>1.0765211979105609</v>
      </c>
      <c r="CU179" s="18">
        <f>Design!$I$24*CT179*Design!$I$23</f>
        <v>1.8516164604061658</v>
      </c>
      <c r="CV179" s="18">
        <v>0</v>
      </c>
      <c r="CW179" s="18">
        <v>0</v>
      </c>
      <c r="CX179" s="18">
        <f>Design!$I$22</f>
        <v>10</v>
      </c>
      <c r="CY179" s="18">
        <f t="shared" ref="CY179:CY196" si="276">CU179</f>
        <v>1.8516164604061658</v>
      </c>
      <c r="CZ179" s="18">
        <f t="shared" ref="CZ179:CZ196" si="277">CS179</f>
        <v>183</v>
      </c>
      <c r="DA179" s="18">
        <f t="shared" ref="DA179:DA196" si="278">CY179</f>
        <v>1.8516164604061658</v>
      </c>
      <c r="DB179" s="18">
        <f t="shared" ref="DB179:DB196" si="279">CX179+CZ179</f>
        <v>193</v>
      </c>
      <c r="DC179" s="18">
        <v>0</v>
      </c>
      <c r="DD179" s="18" t="str">
        <f t="shared" si="230"/>
        <v>N/A</v>
      </c>
      <c r="DE179" s="18">
        <f t="shared" ref="DE179:DE196" si="280">(DC179-DA179)/(DB179-CZ179)</f>
        <v>-0.18516164604061658</v>
      </c>
      <c r="DF179" s="18">
        <f t="shared" ref="DF179:DF196" si="281">DA179-DE179*CZ179</f>
        <v>35.736197685838995</v>
      </c>
      <c r="DG179" s="18">
        <f>(Design!$N$71-DF179)/DE179</f>
        <v>177.60804350715895</v>
      </c>
      <c r="DH179" s="18">
        <v>0</v>
      </c>
      <c r="DI179" s="18">
        <v>0</v>
      </c>
      <c r="DJ179" s="18">
        <f t="shared" ref="DJ179:DJ196" si="282">DG179</f>
        <v>177.60804350715895</v>
      </c>
      <c r="DK179" s="18">
        <f t="shared" si="231"/>
        <v>183</v>
      </c>
      <c r="DL179" s="18">
        <f>Design!$N$71</f>
        <v>2.85</v>
      </c>
      <c r="DM179" s="18">
        <f t="shared" ref="DM179:DM196" si="283">DB179</f>
        <v>193</v>
      </c>
      <c r="DN179" s="18">
        <v>0</v>
      </c>
      <c r="DO179" s="18">
        <f t="shared" ref="DO179:DO196" si="284">(0.5*DJ179*DL179+0.5*(DM179-DJ179)*DL179)*60</f>
        <v>16501.5</v>
      </c>
      <c r="DP179" s="19" t="str">
        <f t="shared" si="232"/>
        <v>N/A</v>
      </c>
      <c r="DQ179" s="68">
        <f t="shared" ref="DQ179:DQ196" si="285">CS179</f>
        <v>183</v>
      </c>
      <c r="DR179" s="18">
        <f>'Ohio Intensities'!W179</f>
        <v>1.2068530944285343</v>
      </c>
      <c r="DS179" s="18">
        <f>Design!$I$24*DR179*Design!$I$23</f>
        <v>2.0757873224170802</v>
      </c>
      <c r="DT179" s="18">
        <v>0</v>
      </c>
      <c r="DU179" s="18">
        <v>0</v>
      </c>
      <c r="DV179" s="18">
        <f>Design!$I$22</f>
        <v>10</v>
      </c>
      <c r="DW179" s="18">
        <f t="shared" ref="DW179:DW196" si="286">DS179</f>
        <v>2.0757873224170802</v>
      </c>
      <c r="DX179" s="18">
        <f t="shared" ref="DX179:DX196" si="287">DQ179</f>
        <v>183</v>
      </c>
      <c r="DY179" s="18">
        <f t="shared" ref="DY179:DY196" si="288">DW179</f>
        <v>2.0757873224170802</v>
      </c>
      <c r="DZ179" s="18">
        <f t="shared" ref="DZ179:DZ196" si="289">DV179+DX179</f>
        <v>193</v>
      </c>
      <c r="EA179" s="18">
        <v>0</v>
      </c>
      <c r="EB179" s="18" t="str">
        <f t="shared" si="233"/>
        <v>N/A</v>
      </c>
      <c r="EC179" s="18">
        <f t="shared" ref="EC179:EC196" si="290">(EA179-DY179)/(DZ179-DX179)</f>
        <v>-0.20757873224170803</v>
      </c>
      <c r="ED179" s="18">
        <f t="shared" ref="ED179:ED196" si="291">DY179-EC179*DX179</f>
        <v>40.062695322649645</v>
      </c>
      <c r="EE179" s="18">
        <f>(Design!$N$72-ED179)/EC179</f>
        <v>179.27026974670304</v>
      </c>
      <c r="EF179" s="18">
        <v>0</v>
      </c>
      <c r="EG179" s="18">
        <v>0</v>
      </c>
      <c r="EH179" s="18">
        <f t="shared" ref="EH179:EH196" si="292">EE179</f>
        <v>179.27026974670304</v>
      </c>
      <c r="EI179" s="18">
        <f t="shared" si="234"/>
        <v>183</v>
      </c>
      <c r="EJ179" s="18">
        <f>Design!$N$72</f>
        <v>2.85</v>
      </c>
      <c r="EK179" s="18">
        <f t="shared" ref="EK179:EK196" si="293">DZ179</f>
        <v>193</v>
      </c>
      <c r="EL179" s="18">
        <v>0</v>
      </c>
      <c r="EM179" s="18">
        <f t="shared" ref="EM179:EM196" si="294">(0.5*EH179*EJ179+0.5*(EK179-EH179)*EJ179)*60</f>
        <v>16501.5</v>
      </c>
      <c r="EN179" s="19" t="str">
        <f t="shared" si="235"/>
        <v>N/A</v>
      </c>
      <c r="EO179" s="19">
        <f t="shared" ref="EO179:EO196" si="295">DQ179</f>
        <v>183</v>
      </c>
    </row>
    <row r="180" spans="1:145" x14ac:dyDescent="0.25">
      <c r="A180" s="68">
        <f t="shared" si="157"/>
        <v>184</v>
      </c>
      <c r="B180" s="18">
        <f>'Ohio Intensities'!C180</f>
        <v>0.52219158812570854</v>
      </c>
      <c r="C180" s="18">
        <f>Design!$I$24*B180*Design!$I$23</f>
        <v>0.89816953157621926</v>
      </c>
      <c r="D180" s="18">
        <v>0</v>
      </c>
      <c r="E180" s="18">
        <v>0</v>
      </c>
      <c r="F180" s="18">
        <f>Design!$I$22</f>
        <v>10</v>
      </c>
      <c r="G180" s="18">
        <f t="shared" si="236"/>
        <v>0.89816953157621926</v>
      </c>
      <c r="H180" s="18">
        <f t="shared" si="237"/>
        <v>184</v>
      </c>
      <c r="I180" s="18">
        <f t="shared" si="238"/>
        <v>0.89816953157621926</v>
      </c>
      <c r="J180" s="18">
        <f t="shared" si="239"/>
        <v>194</v>
      </c>
      <c r="K180" s="18">
        <v>0</v>
      </c>
      <c r="L180" s="18" t="str">
        <f t="shared" si="218"/>
        <v>N/A</v>
      </c>
      <c r="M180" s="18">
        <f t="shared" si="240"/>
        <v>-8.981695315762192E-2</v>
      </c>
      <c r="N180" s="18">
        <f t="shared" si="241"/>
        <v>17.424488912578653</v>
      </c>
      <c r="O180" s="18">
        <f>(Design!$N$67-N180)/M180</f>
        <v>171.17580113854001</v>
      </c>
      <c r="P180" s="18">
        <v>0</v>
      </c>
      <c r="Q180" s="18">
        <v>0</v>
      </c>
      <c r="R180" s="18">
        <f t="shared" si="242"/>
        <v>171.17580113854001</v>
      </c>
      <c r="S180" s="18">
        <f t="shared" si="219"/>
        <v>184</v>
      </c>
      <c r="T180" s="18">
        <f>Design!$N$67</f>
        <v>2.0499999999999998</v>
      </c>
      <c r="U180" s="18">
        <f t="shared" si="243"/>
        <v>194</v>
      </c>
      <c r="V180" s="18">
        <v>0</v>
      </c>
      <c r="W180" s="18">
        <f t="shared" si="244"/>
        <v>11930.999999999998</v>
      </c>
      <c r="X180" s="19" t="str">
        <f t="shared" si="220"/>
        <v>N/A</v>
      </c>
      <c r="Y180" s="68">
        <f t="shared" si="245"/>
        <v>184</v>
      </c>
      <c r="Z180" s="18">
        <f>'Ohio Intensities'!G180</f>
        <v>0.65944894533711373</v>
      </c>
      <c r="AA180" s="18">
        <f>Design!$I$24*Z180*Design!$I$23</f>
        <v>1.1342521859798362</v>
      </c>
      <c r="AB180" s="18">
        <v>0</v>
      </c>
      <c r="AC180" s="18">
        <v>0</v>
      </c>
      <c r="AD180" s="18">
        <f>Design!$I$22</f>
        <v>10</v>
      </c>
      <c r="AE180" s="18">
        <f t="shared" si="246"/>
        <v>1.1342521859798362</v>
      </c>
      <c r="AF180" s="18">
        <f t="shared" si="247"/>
        <v>184</v>
      </c>
      <c r="AG180" s="18">
        <f t="shared" si="248"/>
        <v>1.1342521859798362</v>
      </c>
      <c r="AH180" s="18">
        <f t="shared" si="249"/>
        <v>194</v>
      </c>
      <c r="AI180" s="18">
        <v>0</v>
      </c>
      <c r="AJ180" s="18" t="str">
        <f t="shared" si="221"/>
        <v>N/A</v>
      </c>
      <c r="AK180" s="18">
        <f t="shared" si="250"/>
        <v>-0.11342521859798363</v>
      </c>
      <c r="AL180" s="18">
        <f t="shared" si="251"/>
        <v>22.004492408008822</v>
      </c>
      <c r="AM180" s="18">
        <f>(Design!$N$68-AL180)/AK180</f>
        <v>171.95904622532996</v>
      </c>
      <c r="AN180" s="18">
        <v>0</v>
      </c>
      <c r="AO180" s="18">
        <v>0</v>
      </c>
      <c r="AP180" s="18">
        <f t="shared" si="252"/>
        <v>171.95904622532996</v>
      </c>
      <c r="AQ180" s="18">
        <f t="shared" si="222"/>
        <v>184</v>
      </c>
      <c r="AR180" s="18">
        <f>Design!$N$68</f>
        <v>2.5</v>
      </c>
      <c r="AS180" s="18">
        <f t="shared" si="253"/>
        <v>194</v>
      </c>
      <c r="AT180" s="18">
        <v>0</v>
      </c>
      <c r="AU180" s="18">
        <f t="shared" si="254"/>
        <v>14550</v>
      </c>
      <c r="AV180" s="19" t="str">
        <f t="shared" si="223"/>
        <v>N/A</v>
      </c>
      <c r="AW180" s="68">
        <f t="shared" si="255"/>
        <v>184</v>
      </c>
      <c r="AX180" s="18">
        <f>'Ohio Intensities'!K180</f>
        <v>0.76887338629442437</v>
      </c>
      <c r="AY180" s="18">
        <f>Design!$I$24*AX180*Design!$I$23</f>
        <v>1.3224622244264108</v>
      </c>
      <c r="AZ180" s="18">
        <v>0</v>
      </c>
      <c r="BA180" s="18">
        <v>0</v>
      </c>
      <c r="BB180" s="18">
        <f>Design!$I$22</f>
        <v>10</v>
      </c>
      <c r="BC180" s="18">
        <f t="shared" si="256"/>
        <v>1.3224622244264108</v>
      </c>
      <c r="BD180" s="18">
        <f t="shared" si="257"/>
        <v>184</v>
      </c>
      <c r="BE180" s="18">
        <f t="shared" si="258"/>
        <v>1.3224622244264108</v>
      </c>
      <c r="BF180" s="18">
        <f t="shared" si="259"/>
        <v>194</v>
      </c>
      <c r="BG180" s="18">
        <v>0</v>
      </c>
      <c r="BH180" s="18" t="str">
        <f t="shared" si="224"/>
        <v>N/A</v>
      </c>
      <c r="BI180" s="18">
        <f t="shared" si="260"/>
        <v>-0.13224622244264109</v>
      </c>
      <c r="BJ180" s="18">
        <f t="shared" si="261"/>
        <v>25.655767153872368</v>
      </c>
      <c r="BK180" s="18">
        <f>(Design!$N$69-BJ180)/BI180</f>
        <v>172.44928991271468</v>
      </c>
      <c r="BL180" s="18">
        <v>0</v>
      </c>
      <c r="BM180" s="18">
        <v>0</v>
      </c>
      <c r="BN180" s="18">
        <f t="shared" si="262"/>
        <v>172.44928991271468</v>
      </c>
      <c r="BO180" s="18">
        <f t="shared" si="225"/>
        <v>184</v>
      </c>
      <c r="BP180" s="18">
        <f>Design!$N$69</f>
        <v>2.85</v>
      </c>
      <c r="BQ180" s="18">
        <f t="shared" si="263"/>
        <v>194</v>
      </c>
      <c r="BR180" s="18">
        <v>0</v>
      </c>
      <c r="BS180" s="18">
        <f t="shared" si="264"/>
        <v>16587</v>
      </c>
      <c r="BT180" s="19" t="str">
        <f t="shared" si="226"/>
        <v>N/A</v>
      </c>
      <c r="BU180" s="68">
        <f t="shared" si="265"/>
        <v>184</v>
      </c>
      <c r="BV180" s="18">
        <f>'Ohio Intensities'!O180</f>
        <v>0.93423200931290984</v>
      </c>
      <c r="BW180" s="18">
        <f>Design!$I$24*BV180*Design!$I$23</f>
        <v>1.606879056018206</v>
      </c>
      <c r="BX180" s="18">
        <v>0</v>
      </c>
      <c r="BY180" s="18">
        <v>0</v>
      </c>
      <c r="BZ180" s="18">
        <f>Design!$I$22</f>
        <v>10</v>
      </c>
      <c r="CA180" s="18">
        <f t="shared" si="266"/>
        <v>1.606879056018206</v>
      </c>
      <c r="CB180" s="18">
        <f t="shared" si="267"/>
        <v>184</v>
      </c>
      <c r="CC180" s="18">
        <f t="shared" si="268"/>
        <v>1.606879056018206</v>
      </c>
      <c r="CD180" s="18">
        <f t="shared" si="269"/>
        <v>194</v>
      </c>
      <c r="CE180" s="18">
        <v>0</v>
      </c>
      <c r="CF180" s="18" t="str">
        <f t="shared" si="227"/>
        <v>N/A</v>
      </c>
      <c r="CG180" s="18">
        <f t="shared" si="270"/>
        <v>-0.16068790560182061</v>
      </c>
      <c r="CH180" s="18">
        <f t="shared" si="271"/>
        <v>31.173453686753199</v>
      </c>
      <c r="CI180" s="18">
        <f>(Design!$N$70-CH180)/CG180</f>
        <v>176.26375538765058</v>
      </c>
      <c r="CJ180" s="18">
        <v>0</v>
      </c>
      <c r="CK180" s="18">
        <v>0</v>
      </c>
      <c r="CL180" s="18">
        <f t="shared" si="272"/>
        <v>176.26375538765058</v>
      </c>
      <c r="CM180" s="18">
        <f t="shared" si="228"/>
        <v>184</v>
      </c>
      <c r="CN180" s="18">
        <f>Design!$N$70</f>
        <v>2.85</v>
      </c>
      <c r="CO180" s="18">
        <f t="shared" si="273"/>
        <v>194</v>
      </c>
      <c r="CP180" s="18">
        <v>0</v>
      </c>
      <c r="CQ180" s="18">
        <f t="shared" si="274"/>
        <v>16587</v>
      </c>
      <c r="CR180" s="19" t="str">
        <f t="shared" si="229"/>
        <v>N/A</v>
      </c>
      <c r="CS180" s="68">
        <f t="shared" si="275"/>
        <v>184</v>
      </c>
      <c r="CT180" s="18">
        <f>'Ohio Intensities'!S180</f>
        <v>1.0721849164323132</v>
      </c>
      <c r="CU180" s="18">
        <f>Design!$I$24*CT180*Design!$I$23</f>
        <v>1.8441580562635798</v>
      </c>
      <c r="CV180" s="18">
        <v>0</v>
      </c>
      <c r="CW180" s="18">
        <v>0</v>
      </c>
      <c r="CX180" s="18">
        <f>Design!$I$22</f>
        <v>10</v>
      </c>
      <c r="CY180" s="18">
        <f t="shared" si="276"/>
        <v>1.8441580562635798</v>
      </c>
      <c r="CZ180" s="18">
        <f t="shared" si="277"/>
        <v>184</v>
      </c>
      <c r="DA180" s="18">
        <f t="shared" si="278"/>
        <v>1.8441580562635798</v>
      </c>
      <c r="DB180" s="18">
        <f t="shared" si="279"/>
        <v>194</v>
      </c>
      <c r="DC180" s="18">
        <v>0</v>
      </c>
      <c r="DD180" s="18" t="str">
        <f t="shared" si="230"/>
        <v>N/A</v>
      </c>
      <c r="DE180" s="18">
        <f t="shared" si="280"/>
        <v>-0.18441580562635798</v>
      </c>
      <c r="DF180" s="18">
        <f t="shared" si="281"/>
        <v>35.77666629151345</v>
      </c>
      <c r="DG180" s="18">
        <f>(Design!$N$71-DF180)/DE180</f>
        <v>178.54579318556708</v>
      </c>
      <c r="DH180" s="18">
        <v>0</v>
      </c>
      <c r="DI180" s="18">
        <v>0</v>
      </c>
      <c r="DJ180" s="18">
        <f t="shared" si="282"/>
        <v>178.54579318556708</v>
      </c>
      <c r="DK180" s="18">
        <f t="shared" si="231"/>
        <v>184</v>
      </c>
      <c r="DL180" s="18">
        <f>Design!$N$71</f>
        <v>2.85</v>
      </c>
      <c r="DM180" s="18">
        <f t="shared" si="283"/>
        <v>194</v>
      </c>
      <c r="DN180" s="18">
        <v>0</v>
      </c>
      <c r="DO180" s="18">
        <f t="shared" si="284"/>
        <v>16587</v>
      </c>
      <c r="DP180" s="19" t="str">
        <f t="shared" si="232"/>
        <v>N/A</v>
      </c>
      <c r="DQ180" s="68">
        <f t="shared" si="285"/>
        <v>184</v>
      </c>
      <c r="DR180" s="18">
        <f>'Ohio Intensities'!W180</f>
        <v>1.2019192393703961</v>
      </c>
      <c r="DS180" s="18">
        <f>Design!$I$24*DR180*Design!$I$23</f>
        <v>2.0673010917170824</v>
      </c>
      <c r="DT180" s="18">
        <v>0</v>
      </c>
      <c r="DU180" s="18">
        <v>0</v>
      </c>
      <c r="DV180" s="18">
        <f>Design!$I$22</f>
        <v>10</v>
      </c>
      <c r="DW180" s="18">
        <f t="shared" si="286"/>
        <v>2.0673010917170824</v>
      </c>
      <c r="DX180" s="18">
        <f t="shared" si="287"/>
        <v>184</v>
      </c>
      <c r="DY180" s="18">
        <f t="shared" si="288"/>
        <v>2.0673010917170824</v>
      </c>
      <c r="DZ180" s="18">
        <f t="shared" si="289"/>
        <v>194</v>
      </c>
      <c r="EA180" s="18">
        <v>0</v>
      </c>
      <c r="EB180" s="18" t="str">
        <f t="shared" si="233"/>
        <v>N/A</v>
      </c>
      <c r="EC180" s="18">
        <f t="shared" si="290"/>
        <v>-0.20673010917170825</v>
      </c>
      <c r="ED180" s="18">
        <f t="shared" si="291"/>
        <v>40.105641179311405</v>
      </c>
      <c r="EE180" s="18">
        <f>(Design!$N$72-ED180)/EC180</f>
        <v>180.21390947153802</v>
      </c>
      <c r="EF180" s="18">
        <v>0</v>
      </c>
      <c r="EG180" s="18">
        <v>0</v>
      </c>
      <c r="EH180" s="18">
        <f t="shared" si="292"/>
        <v>180.21390947153802</v>
      </c>
      <c r="EI180" s="18">
        <f t="shared" si="234"/>
        <v>184</v>
      </c>
      <c r="EJ180" s="18">
        <f>Design!$N$72</f>
        <v>2.85</v>
      </c>
      <c r="EK180" s="18">
        <f t="shared" si="293"/>
        <v>194</v>
      </c>
      <c r="EL180" s="18">
        <v>0</v>
      </c>
      <c r="EM180" s="18">
        <f t="shared" si="294"/>
        <v>16587</v>
      </c>
      <c r="EN180" s="19" t="str">
        <f t="shared" si="235"/>
        <v>N/A</v>
      </c>
      <c r="EO180" s="19">
        <f t="shared" si="295"/>
        <v>184</v>
      </c>
    </row>
    <row r="181" spans="1:145" x14ac:dyDescent="0.25">
      <c r="A181" s="68">
        <f t="shared" si="157"/>
        <v>185</v>
      </c>
      <c r="B181" s="18">
        <f>'Ohio Intensities'!C181</f>
        <v>0.51987856800599686</v>
      </c>
      <c r="C181" s="18">
        <f>Design!$I$24*B181*Design!$I$23</f>
        <v>0.89419113697031516</v>
      </c>
      <c r="D181" s="18">
        <v>0</v>
      </c>
      <c r="E181" s="18">
        <v>0</v>
      </c>
      <c r="F181" s="18">
        <f>Design!$I$22</f>
        <v>10</v>
      </c>
      <c r="G181" s="18">
        <f t="shared" si="236"/>
        <v>0.89419113697031516</v>
      </c>
      <c r="H181" s="18">
        <f t="shared" si="237"/>
        <v>185</v>
      </c>
      <c r="I181" s="18">
        <f t="shared" si="238"/>
        <v>0.89419113697031516</v>
      </c>
      <c r="J181" s="18">
        <f t="shared" si="239"/>
        <v>195</v>
      </c>
      <c r="K181" s="18">
        <v>0</v>
      </c>
      <c r="L181" s="18" t="str">
        <f t="shared" si="218"/>
        <v>N/A</v>
      </c>
      <c r="M181" s="18">
        <f t="shared" si="240"/>
        <v>-8.941911369703151E-2</v>
      </c>
      <c r="N181" s="18">
        <f t="shared" si="241"/>
        <v>17.436727170921142</v>
      </c>
      <c r="O181" s="18">
        <f>(Design!$N$67-N181)/M181</f>
        <v>172.07425274929716</v>
      </c>
      <c r="P181" s="18">
        <v>0</v>
      </c>
      <c r="Q181" s="18">
        <v>0</v>
      </c>
      <c r="R181" s="18">
        <f t="shared" si="242"/>
        <v>172.07425274929716</v>
      </c>
      <c r="S181" s="18">
        <f t="shared" si="219"/>
        <v>185</v>
      </c>
      <c r="T181" s="18">
        <f>Design!$N$67</f>
        <v>2.0499999999999998</v>
      </c>
      <c r="U181" s="18">
        <f t="shared" si="243"/>
        <v>195</v>
      </c>
      <c r="V181" s="18">
        <v>0</v>
      </c>
      <c r="W181" s="18">
        <f t="shared" si="244"/>
        <v>11992.499999999998</v>
      </c>
      <c r="X181" s="19" t="str">
        <f t="shared" si="220"/>
        <v>N/A</v>
      </c>
      <c r="Y181" s="68">
        <f t="shared" si="245"/>
        <v>185</v>
      </c>
      <c r="Z181" s="18">
        <f>'Ohio Intensities'!G181</f>
        <v>0.65655373776026715</v>
      </c>
      <c r="AA181" s="18">
        <f>Design!$I$24*Z181*Design!$I$23</f>
        <v>1.1292724289476601</v>
      </c>
      <c r="AB181" s="18">
        <v>0</v>
      </c>
      <c r="AC181" s="18">
        <v>0</v>
      </c>
      <c r="AD181" s="18">
        <f>Design!$I$22</f>
        <v>10</v>
      </c>
      <c r="AE181" s="18">
        <f t="shared" si="246"/>
        <v>1.1292724289476601</v>
      </c>
      <c r="AF181" s="18">
        <f t="shared" si="247"/>
        <v>185</v>
      </c>
      <c r="AG181" s="18">
        <f t="shared" si="248"/>
        <v>1.1292724289476601</v>
      </c>
      <c r="AH181" s="18">
        <f t="shared" si="249"/>
        <v>195</v>
      </c>
      <c r="AI181" s="18">
        <v>0</v>
      </c>
      <c r="AJ181" s="18" t="str">
        <f t="shared" si="221"/>
        <v>N/A</v>
      </c>
      <c r="AK181" s="18">
        <f t="shared" si="250"/>
        <v>-0.11292724289476601</v>
      </c>
      <c r="AL181" s="18">
        <f t="shared" si="251"/>
        <v>22.020812364479372</v>
      </c>
      <c r="AM181" s="18">
        <f>(Design!$N$68-AL181)/AK181</f>
        <v>172.86185214554752</v>
      </c>
      <c r="AN181" s="18">
        <v>0</v>
      </c>
      <c r="AO181" s="18">
        <v>0</v>
      </c>
      <c r="AP181" s="18">
        <f t="shared" si="252"/>
        <v>172.86185214554752</v>
      </c>
      <c r="AQ181" s="18">
        <f t="shared" si="222"/>
        <v>185</v>
      </c>
      <c r="AR181" s="18">
        <f>Design!$N$68</f>
        <v>2.5</v>
      </c>
      <c r="AS181" s="18">
        <f t="shared" si="253"/>
        <v>195</v>
      </c>
      <c r="AT181" s="18">
        <v>0</v>
      </c>
      <c r="AU181" s="18">
        <f t="shared" si="254"/>
        <v>14625</v>
      </c>
      <c r="AV181" s="19" t="str">
        <f t="shared" si="223"/>
        <v>N/A</v>
      </c>
      <c r="AW181" s="68">
        <f t="shared" si="255"/>
        <v>185</v>
      </c>
      <c r="AX181" s="18">
        <f>'Ohio Intensities'!K181</f>
        <v>0.76550400101539884</v>
      </c>
      <c r="AY181" s="18">
        <f>Design!$I$24*AX181*Design!$I$23</f>
        <v>1.3166668817464868</v>
      </c>
      <c r="AZ181" s="18">
        <v>0</v>
      </c>
      <c r="BA181" s="18">
        <v>0</v>
      </c>
      <c r="BB181" s="18">
        <f>Design!$I$22</f>
        <v>10</v>
      </c>
      <c r="BC181" s="18">
        <f t="shared" si="256"/>
        <v>1.3166668817464868</v>
      </c>
      <c r="BD181" s="18">
        <f t="shared" si="257"/>
        <v>185</v>
      </c>
      <c r="BE181" s="18">
        <f t="shared" si="258"/>
        <v>1.3166668817464868</v>
      </c>
      <c r="BF181" s="18">
        <f t="shared" si="259"/>
        <v>195</v>
      </c>
      <c r="BG181" s="18">
        <v>0</v>
      </c>
      <c r="BH181" s="18" t="str">
        <f t="shared" si="224"/>
        <v>N/A</v>
      </c>
      <c r="BI181" s="18">
        <f t="shared" si="260"/>
        <v>-0.13166668817464869</v>
      </c>
      <c r="BJ181" s="18">
        <f t="shared" si="261"/>
        <v>25.675004194056491</v>
      </c>
      <c r="BK181" s="18">
        <f>(Design!$N$69-BJ181)/BI181</f>
        <v>173.35443391558817</v>
      </c>
      <c r="BL181" s="18">
        <v>0</v>
      </c>
      <c r="BM181" s="18">
        <v>0</v>
      </c>
      <c r="BN181" s="18">
        <f t="shared" si="262"/>
        <v>173.35443391558817</v>
      </c>
      <c r="BO181" s="18">
        <f t="shared" si="225"/>
        <v>185</v>
      </c>
      <c r="BP181" s="18">
        <f>Design!$N$69</f>
        <v>2.85</v>
      </c>
      <c r="BQ181" s="18">
        <f t="shared" si="263"/>
        <v>195</v>
      </c>
      <c r="BR181" s="18">
        <v>0</v>
      </c>
      <c r="BS181" s="18">
        <f t="shared" si="264"/>
        <v>16672.5</v>
      </c>
      <c r="BT181" s="19" t="str">
        <f t="shared" si="226"/>
        <v>N/A</v>
      </c>
      <c r="BU181" s="68">
        <f t="shared" si="265"/>
        <v>185</v>
      </c>
      <c r="BV181" s="18">
        <f>'Ohio Intensities'!O181</f>
        <v>0.93028000033041913</v>
      </c>
      <c r="BW181" s="18">
        <f>Design!$I$24*BV181*Design!$I$23</f>
        <v>1.6000816005683218</v>
      </c>
      <c r="BX181" s="18">
        <v>0</v>
      </c>
      <c r="BY181" s="18">
        <v>0</v>
      </c>
      <c r="BZ181" s="18">
        <f>Design!$I$22</f>
        <v>10</v>
      </c>
      <c r="CA181" s="18">
        <f t="shared" si="266"/>
        <v>1.6000816005683218</v>
      </c>
      <c r="CB181" s="18">
        <f t="shared" si="267"/>
        <v>185</v>
      </c>
      <c r="CC181" s="18">
        <f t="shared" si="268"/>
        <v>1.6000816005683218</v>
      </c>
      <c r="CD181" s="18">
        <f t="shared" si="269"/>
        <v>195</v>
      </c>
      <c r="CE181" s="18">
        <v>0</v>
      </c>
      <c r="CF181" s="18" t="str">
        <f t="shared" si="227"/>
        <v>N/A</v>
      </c>
      <c r="CG181" s="18">
        <f t="shared" si="270"/>
        <v>-0.16000816005683219</v>
      </c>
      <c r="CH181" s="18">
        <f t="shared" si="271"/>
        <v>31.201591211082278</v>
      </c>
      <c r="CI181" s="18">
        <f>(Design!$N$70-CH181)/CG181</f>
        <v>177.18840839749842</v>
      </c>
      <c r="CJ181" s="18">
        <v>0</v>
      </c>
      <c r="CK181" s="18">
        <v>0</v>
      </c>
      <c r="CL181" s="18">
        <f t="shared" si="272"/>
        <v>177.18840839749842</v>
      </c>
      <c r="CM181" s="18">
        <f t="shared" si="228"/>
        <v>185</v>
      </c>
      <c r="CN181" s="18">
        <f>Design!$N$70</f>
        <v>2.85</v>
      </c>
      <c r="CO181" s="18">
        <f t="shared" si="273"/>
        <v>195</v>
      </c>
      <c r="CP181" s="18">
        <v>0</v>
      </c>
      <c r="CQ181" s="18">
        <f t="shared" si="274"/>
        <v>16672.5</v>
      </c>
      <c r="CR181" s="19" t="str">
        <f t="shared" si="229"/>
        <v>N/A</v>
      </c>
      <c r="CS181" s="68">
        <f t="shared" si="275"/>
        <v>185</v>
      </c>
      <c r="CT181" s="18">
        <f>'Ohio Intensities'!S181</f>
        <v>1.0678882619634886</v>
      </c>
      <c r="CU181" s="18">
        <f>Design!$I$24*CT181*Design!$I$23</f>
        <v>1.8367678105772016</v>
      </c>
      <c r="CV181" s="18">
        <v>0</v>
      </c>
      <c r="CW181" s="18">
        <v>0</v>
      </c>
      <c r="CX181" s="18">
        <f>Design!$I$22</f>
        <v>10</v>
      </c>
      <c r="CY181" s="18">
        <f t="shared" si="276"/>
        <v>1.8367678105772016</v>
      </c>
      <c r="CZ181" s="18">
        <f t="shared" si="277"/>
        <v>185</v>
      </c>
      <c r="DA181" s="18">
        <f t="shared" si="278"/>
        <v>1.8367678105772016</v>
      </c>
      <c r="DB181" s="18">
        <f t="shared" si="279"/>
        <v>195</v>
      </c>
      <c r="DC181" s="18">
        <v>0</v>
      </c>
      <c r="DD181" s="18" t="str">
        <f t="shared" si="230"/>
        <v>N/A</v>
      </c>
      <c r="DE181" s="18">
        <f t="shared" si="280"/>
        <v>-0.18367678105772017</v>
      </c>
      <c r="DF181" s="18">
        <f t="shared" si="281"/>
        <v>35.81697230625543</v>
      </c>
      <c r="DG181" s="18">
        <f>(Design!$N$71-DF181)/DE181</f>
        <v>179.48361309694121</v>
      </c>
      <c r="DH181" s="18">
        <v>0</v>
      </c>
      <c r="DI181" s="18">
        <v>0</v>
      </c>
      <c r="DJ181" s="18">
        <f t="shared" si="282"/>
        <v>179.48361309694121</v>
      </c>
      <c r="DK181" s="18">
        <f t="shared" si="231"/>
        <v>185</v>
      </c>
      <c r="DL181" s="18">
        <f>Design!$N$71</f>
        <v>2.85</v>
      </c>
      <c r="DM181" s="18">
        <f t="shared" si="283"/>
        <v>195</v>
      </c>
      <c r="DN181" s="18">
        <v>0</v>
      </c>
      <c r="DO181" s="18">
        <f t="shared" si="284"/>
        <v>16672.5</v>
      </c>
      <c r="DP181" s="19" t="str">
        <f t="shared" si="232"/>
        <v>N/A</v>
      </c>
      <c r="DQ181" s="68">
        <f t="shared" si="285"/>
        <v>185</v>
      </c>
      <c r="DR181" s="18">
        <f>'Ohio Intensities'!W181</f>
        <v>1.1970303523550176</v>
      </c>
      <c r="DS181" s="18">
        <f>Design!$I$24*DR181*Design!$I$23</f>
        <v>2.0588922060506318</v>
      </c>
      <c r="DT181" s="18">
        <v>0</v>
      </c>
      <c r="DU181" s="18">
        <v>0</v>
      </c>
      <c r="DV181" s="18">
        <f>Design!$I$22</f>
        <v>10</v>
      </c>
      <c r="DW181" s="18">
        <f t="shared" si="286"/>
        <v>2.0588922060506318</v>
      </c>
      <c r="DX181" s="18">
        <f t="shared" si="287"/>
        <v>185</v>
      </c>
      <c r="DY181" s="18">
        <f t="shared" si="288"/>
        <v>2.0588922060506318</v>
      </c>
      <c r="DZ181" s="18">
        <f t="shared" si="289"/>
        <v>195</v>
      </c>
      <c r="EA181" s="18">
        <v>0</v>
      </c>
      <c r="EB181" s="18" t="str">
        <f t="shared" si="233"/>
        <v>N/A</v>
      </c>
      <c r="EC181" s="18">
        <f t="shared" si="290"/>
        <v>-0.20588922060506318</v>
      </c>
      <c r="ED181" s="18">
        <f t="shared" si="291"/>
        <v>40.148398017987319</v>
      </c>
      <c r="EE181" s="18">
        <f>(Design!$N$72-ED181)/EC181</f>
        <v>181.15760460103508</v>
      </c>
      <c r="EF181" s="18">
        <v>0</v>
      </c>
      <c r="EG181" s="18">
        <v>0</v>
      </c>
      <c r="EH181" s="18">
        <f t="shared" si="292"/>
        <v>181.15760460103508</v>
      </c>
      <c r="EI181" s="18">
        <f t="shared" si="234"/>
        <v>185</v>
      </c>
      <c r="EJ181" s="18">
        <f>Design!$N$72</f>
        <v>2.85</v>
      </c>
      <c r="EK181" s="18">
        <f t="shared" si="293"/>
        <v>195</v>
      </c>
      <c r="EL181" s="18">
        <v>0</v>
      </c>
      <c r="EM181" s="18">
        <f t="shared" si="294"/>
        <v>16672.500000000004</v>
      </c>
      <c r="EN181" s="19" t="str">
        <f t="shared" si="235"/>
        <v>N/A</v>
      </c>
      <c r="EO181" s="19">
        <f t="shared" si="295"/>
        <v>185</v>
      </c>
    </row>
    <row r="182" spans="1:145" x14ac:dyDescent="0.25">
      <c r="A182" s="68">
        <f t="shared" si="157"/>
        <v>186</v>
      </c>
      <c r="B182" s="18">
        <f>'Ohio Intensities'!C182</f>
        <v>0.51758760667278092</v>
      </c>
      <c r="C182" s="18">
        <f>Design!$I$24*B182*Design!$I$23</f>
        <v>0.89025068347718372</v>
      </c>
      <c r="D182" s="18">
        <v>0</v>
      </c>
      <c r="E182" s="18">
        <v>0</v>
      </c>
      <c r="F182" s="18">
        <f>Design!$I$22</f>
        <v>10</v>
      </c>
      <c r="G182" s="18">
        <f t="shared" si="236"/>
        <v>0.89025068347718372</v>
      </c>
      <c r="H182" s="18">
        <f t="shared" si="237"/>
        <v>186</v>
      </c>
      <c r="I182" s="18">
        <f t="shared" si="238"/>
        <v>0.89025068347718372</v>
      </c>
      <c r="J182" s="18">
        <f t="shared" si="239"/>
        <v>196</v>
      </c>
      <c r="K182" s="18">
        <v>0</v>
      </c>
      <c r="L182" s="18" t="str">
        <f t="shared" si="218"/>
        <v>N/A</v>
      </c>
      <c r="M182" s="18">
        <f t="shared" si="240"/>
        <v>-8.9025068347718367E-2</v>
      </c>
      <c r="N182" s="18">
        <f t="shared" si="241"/>
        <v>17.4489133961528</v>
      </c>
      <c r="O182" s="18">
        <f>(Design!$N$67-N182)/M182</f>
        <v>172.97277813937743</v>
      </c>
      <c r="P182" s="18">
        <v>0</v>
      </c>
      <c r="Q182" s="18">
        <v>0</v>
      </c>
      <c r="R182" s="18">
        <f t="shared" si="242"/>
        <v>172.97277813937743</v>
      </c>
      <c r="S182" s="18">
        <f t="shared" si="219"/>
        <v>186</v>
      </c>
      <c r="T182" s="18">
        <f>Design!$N$67</f>
        <v>2.0499999999999998</v>
      </c>
      <c r="U182" s="18">
        <f t="shared" si="243"/>
        <v>196</v>
      </c>
      <c r="V182" s="18">
        <v>0</v>
      </c>
      <c r="W182" s="18">
        <f t="shared" si="244"/>
        <v>12053.999999999998</v>
      </c>
      <c r="X182" s="19" t="str">
        <f t="shared" si="220"/>
        <v>N/A</v>
      </c>
      <c r="Y182" s="68">
        <f t="shared" si="245"/>
        <v>186</v>
      </c>
      <c r="Z182" s="18">
        <f>'Ohio Intensities'!G182</f>
        <v>0.65368591565305734</v>
      </c>
      <c r="AA182" s="18">
        <f>Design!$I$24*Z182*Design!$I$23</f>
        <v>1.1243397749232593</v>
      </c>
      <c r="AB182" s="18">
        <v>0</v>
      </c>
      <c r="AC182" s="18">
        <v>0</v>
      </c>
      <c r="AD182" s="18">
        <f>Design!$I$22</f>
        <v>10</v>
      </c>
      <c r="AE182" s="18">
        <f t="shared" si="246"/>
        <v>1.1243397749232593</v>
      </c>
      <c r="AF182" s="18">
        <f t="shared" si="247"/>
        <v>186</v>
      </c>
      <c r="AG182" s="18">
        <f t="shared" si="248"/>
        <v>1.1243397749232593</v>
      </c>
      <c r="AH182" s="18">
        <f t="shared" si="249"/>
        <v>196</v>
      </c>
      <c r="AI182" s="18">
        <v>0</v>
      </c>
      <c r="AJ182" s="18" t="str">
        <f t="shared" si="221"/>
        <v>N/A</v>
      </c>
      <c r="AK182" s="18">
        <f t="shared" si="250"/>
        <v>-0.11243397749232593</v>
      </c>
      <c r="AL182" s="18">
        <f t="shared" si="251"/>
        <v>22.037059588495886</v>
      </c>
      <c r="AM182" s="18">
        <f>(Design!$N$68-AL182)/AK182</f>
        <v>173.76472863667362</v>
      </c>
      <c r="AN182" s="18">
        <v>0</v>
      </c>
      <c r="AO182" s="18">
        <v>0</v>
      </c>
      <c r="AP182" s="18">
        <f t="shared" si="252"/>
        <v>173.76472863667362</v>
      </c>
      <c r="AQ182" s="18">
        <f t="shared" si="222"/>
        <v>186</v>
      </c>
      <c r="AR182" s="18">
        <f>Design!$N$68</f>
        <v>2.5</v>
      </c>
      <c r="AS182" s="18">
        <f t="shared" si="253"/>
        <v>196</v>
      </c>
      <c r="AT182" s="18">
        <v>0</v>
      </c>
      <c r="AU182" s="18">
        <f t="shared" si="254"/>
        <v>14700</v>
      </c>
      <c r="AV182" s="19" t="str">
        <f t="shared" si="223"/>
        <v>N/A</v>
      </c>
      <c r="AW182" s="68">
        <f t="shared" si="255"/>
        <v>186</v>
      </c>
      <c r="AX182" s="18">
        <f>'Ohio Intensities'!K182</f>
        <v>0.76216632958705766</v>
      </c>
      <c r="AY182" s="18">
        <f>Design!$I$24*AX182*Design!$I$23</f>
        <v>1.3109260868897399</v>
      </c>
      <c r="AZ182" s="18">
        <v>0</v>
      </c>
      <c r="BA182" s="18">
        <v>0</v>
      </c>
      <c r="BB182" s="18">
        <f>Design!$I$22</f>
        <v>10</v>
      </c>
      <c r="BC182" s="18">
        <f t="shared" si="256"/>
        <v>1.3109260868897399</v>
      </c>
      <c r="BD182" s="18">
        <f t="shared" si="257"/>
        <v>186</v>
      </c>
      <c r="BE182" s="18">
        <f t="shared" si="258"/>
        <v>1.3109260868897399</v>
      </c>
      <c r="BF182" s="18">
        <f t="shared" si="259"/>
        <v>196</v>
      </c>
      <c r="BG182" s="18">
        <v>0</v>
      </c>
      <c r="BH182" s="18" t="str">
        <f t="shared" si="224"/>
        <v>N/A</v>
      </c>
      <c r="BI182" s="18">
        <f t="shared" si="260"/>
        <v>-0.13109260868897399</v>
      </c>
      <c r="BJ182" s="18">
        <f t="shared" si="261"/>
        <v>25.6941513030389</v>
      </c>
      <c r="BK182" s="18">
        <f>(Design!$N$69-BJ182)/BI182</f>
        <v>174.25964386167783</v>
      </c>
      <c r="BL182" s="18">
        <v>0</v>
      </c>
      <c r="BM182" s="18">
        <v>0</v>
      </c>
      <c r="BN182" s="18">
        <f t="shared" si="262"/>
        <v>174.25964386167783</v>
      </c>
      <c r="BO182" s="18">
        <f t="shared" si="225"/>
        <v>186</v>
      </c>
      <c r="BP182" s="18">
        <f>Design!$N$69</f>
        <v>2.85</v>
      </c>
      <c r="BQ182" s="18">
        <f t="shared" si="263"/>
        <v>196</v>
      </c>
      <c r="BR182" s="18">
        <v>0</v>
      </c>
      <c r="BS182" s="18">
        <f t="shared" si="264"/>
        <v>16758</v>
      </c>
      <c r="BT182" s="19" t="str">
        <f t="shared" si="226"/>
        <v>N/A</v>
      </c>
      <c r="BU182" s="68">
        <f t="shared" si="265"/>
        <v>186</v>
      </c>
      <c r="BV182" s="18">
        <f>'Ohio Intensities'!O182</f>
        <v>0.92636459284295358</v>
      </c>
      <c r="BW182" s="18">
        <f>Design!$I$24*BV182*Design!$I$23</f>
        <v>1.5933470996898811</v>
      </c>
      <c r="BX182" s="18">
        <v>0</v>
      </c>
      <c r="BY182" s="18">
        <v>0</v>
      </c>
      <c r="BZ182" s="18">
        <f>Design!$I$22</f>
        <v>10</v>
      </c>
      <c r="CA182" s="18">
        <f t="shared" si="266"/>
        <v>1.5933470996898811</v>
      </c>
      <c r="CB182" s="18">
        <f t="shared" si="267"/>
        <v>186</v>
      </c>
      <c r="CC182" s="18">
        <f t="shared" si="268"/>
        <v>1.5933470996898811</v>
      </c>
      <c r="CD182" s="18">
        <f t="shared" si="269"/>
        <v>196</v>
      </c>
      <c r="CE182" s="18">
        <v>0</v>
      </c>
      <c r="CF182" s="18" t="str">
        <f t="shared" si="227"/>
        <v>N/A</v>
      </c>
      <c r="CG182" s="18">
        <f t="shared" si="270"/>
        <v>-0.1593347099689881</v>
      </c>
      <c r="CH182" s="18">
        <f t="shared" si="271"/>
        <v>31.229603153921669</v>
      </c>
      <c r="CI182" s="18">
        <f>(Design!$N$70-CH182)/CG182</f>
        <v>178.11312525340708</v>
      </c>
      <c r="CJ182" s="18">
        <v>0</v>
      </c>
      <c r="CK182" s="18">
        <v>0</v>
      </c>
      <c r="CL182" s="18">
        <f t="shared" si="272"/>
        <v>178.11312525340708</v>
      </c>
      <c r="CM182" s="18">
        <f t="shared" si="228"/>
        <v>186</v>
      </c>
      <c r="CN182" s="18">
        <f>Design!$N$70</f>
        <v>2.85</v>
      </c>
      <c r="CO182" s="18">
        <f t="shared" si="273"/>
        <v>196</v>
      </c>
      <c r="CP182" s="18">
        <v>0</v>
      </c>
      <c r="CQ182" s="18">
        <f t="shared" si="274"/>
        <v>16758</v>
      </c>
      <c r="CR182" s="19" t="str">
        <f t="shared" si="229"/>
        <v>N/A</v>
      </c>
      <c r="CS182" s="68">
        <f t="shared" si="275"/>
        <v>186</v>
      </c>
      <c r="CT182" s="18">
        <f>'Ohio Intensities'!S182</f>
        <v>1.0636306719300321</v>
      </c>
      <c r="CU182" s="18">
        <f>Design!$I$24*CT182*Design!$I$23</f>
        <v>1.8294447557196565</v>
      </c>
      <c r="CV182" s="18">
        <v>0</v>
      </c>
      <c r="CW182" s="18">
        <v>0</v>
      </c>
      <c r="CX182" s="18">
        <f>Design!$I$22</f>
        <v>10</v>
      </c>
      <c r="CY182" s="18">
        <f t="shared" si="276"/>
        <v>1.8294447557196565</v>
      </c>
      <c r="CZ182" s="18">
        <f t="shared" si="277"/>
        <v>186</v>
      </c>
      <c r="DA182" s="18">
        <f t="shared" si="278"/>
        <v>1.8294447557196565</v>
      </c>
      <c r="DB182" s="18">
        <f t="shared" si="279"/>
        <v>196</v>
      </c>
      <c r="DC182" s="18">
        <v>0</v>
      </c>
      <c r="DD182" s="18" t="str">
        <f t="shared" si="230"/>
        <v>N/A</v>
      </c>
      <c r="DE182" s="18">
        <f t="shared" si="280"/>
        <v>-0.18294447557196564</v>
      </c>
      <c r="DF182" s="18">
        <f t="shared" si="281"/>
        <v>35.857117212105265</v>
      </c>
      <c r="DG182" s="18">
        <f>(Design!$N$71-DF182)/DE182</f>
        <v>180.42150280247799</v>
      </c>
      <c r="DH182" s="18">
        <v>0</v>
      </c>
      <c r="DI182" s="18">
        <v>0</v>
      </c>
      <c r="DJ182" s="18">
        <f t="shared" si="282"/>
        <v>180.42150280247799</v>
      </c>
      <c r="DK182" s="18">
        <f t="shared" si="231"/>
        <v>186</v>
      </c>
      <c r="DL182" s="18">
        <f>Design!$N$71</f>
        <v>2.85</v>
      </c>
      <c r="DM182" s="18">
        <f t="shared" si="283"/>
        <v>196</v>
      </c>
      <c r="DN182" s="18">
        <v>0</v>
      </c>
      <c r="DO182" s="18">
        <f t="shared" si="284"/>
        <v>16758</v>
      </c>
      <c r="DP182" s="19" t="str">
        <f t="shared" si="232"/>
        <v>N/A</v>
      </c>
      <c r="DQ182" s="68">
        <f t="shared" si="285"/>
        <v>186</v>
      </c>
      <c r="DR182" s="18">
        <f>'Ohio Intensities'!W182</f>
        <v>1.192185799796537</v>
      </c>
      <c r="DS182" s="18">
        <f>Design!$I$24*DR182*Design!$I$23</f>
        <v>2.0505595756500452</v>
      </c>
      <c r="DT182" s="18">
        <v>0</v>
      </c>
      <c r="DU182" s="18">
        <v>0</v>
      </c>
      <c r="DV182" s="18">
        <f>Design!$I$22</f>
        <v>10</v>
      </c>
      <c r="DW182" s="18">
        <f t="shared" si="286"/>
        <v>2.0505595756500452</v>
      </c>
      <c r="DX182" s="18">
        <f t="shared" si="287"/>
        <v>186</v>
      </c>
      <c r="DY182" s="18">
        <f t="shared" si="288"/>
        <v>2.0505595756500452</v>
      </c>
      <c r="DZ182" s="18">
        <f t="shared" si="289"/>
        <v>196</v>
      </c>
      <c r="EA182" s="18">
        <v>0</v>
      </c>
      <c r="EB182" s="18" t="str">
        <f t="shared" si="233"/>
        <v>N/A</v>
      </c>
      <c r="EC182" s="18">
        <f t="shared" si="290"/>
        <v>-0.20505595756500453</v>
      </c>
      <c r="ED182" s="18">
        <f t="shared" si="291"/>
        <v>40.19096768274089</v>
      </c>
      <c r="EE182" s="18">
        <f>(Design!$N$72-ED182)/EC182</f>
        <v>182.10135480166909</v>
      </c>
      <c r="EF182" s="18">
        <v>0</v>
      </c>
      <c r="EG182" s="18">
        <v>0</v>
      </c>
      <c r="EH182" s="18">
        <f t="shared" si="292"/>
        <v>182.10135480166909</v>
      </c>
      <c r="EI182" s="18">
        <f t="shared" si="234"/>
        <v>186</v>
      </c>
      <c r="EJ182" s="18">
        <f>Design!$N$72</f>
        <v>2.85</v>
      </c>
      <c r="EK182" s="18">
        <f t="shared" si="293"/>
        <v>196</v>
      </c>
      <c r="EL182" s="18">
        <v>0</v>
      </c>
      <c r="EM182" s="18">
        <f t="shared" si="294"/>
        <v>16758</v>
      </c>
      <c r="EN182" s="19" t="str">
        <f t="shared" si="235"/>
        <v>N/A</v>
      </c>
      <c r="EO182" s="19">
        <f t="shared" si="295"/>
        <v>186</v>
      </c>
    </row>
    <row r="183" spans="1:145" x14ac:dyDescent="0.25">
      <c r="A183" s="68">
        <f t="shared" si="157"/>
        <v>187</v>
      </c>
      <c r="B183" s="18">
        <f>'Ohio Intensities'!C183</f>
        <v>0.51531838224423332</v>
      </c>
      <c r="C183" s="18">
        <f>Design!$I$24*B183*Design!$I$23</f>
        <v>0.88634761746008184</v>
      </c>
      <c r="D183" s="18">
        <v>0</v>
      </c>
      <c r="E183" s="18">
        <v>0</v>
      </c>
      <c r="F183" s="18">
        <f>Design!$I$22</f>
        <v>10</v>
      </c>
      <c r="G183" s="18">
        <f t="shared" si="236"/>
        <v>0.88634761746008184</v>
      </c>
      <c r="H183" s="18">
        <f t="shared" si="237"/>
        <v>187</v>
      </c>
      <c r="I183" s="18">
        <f t="shared" si="238"/>
        <v>0.88634761746008184</v>
      </c>
      <c r="J183" s="18">
        <f t="shared" si="239"/>
        <v>197</v>
      </c>
      <c r="K183" s="18">
        <v>0</v>
      </c>
      <c r="L183" s="18" t="str">
        <f t="shared" si="218"/>
        <v>N/A</v>
      </c>
      <c r="M183" s="18">
        <f t="shared" si="240"/>
        <v>-8.8634761746008178E-2</v>
      </c>
      <c r="N183" s="18">
        <f t="shared" si="241"/>
        <v>17.461048063963613</v>
      </c>
      <c r="O183" s="18">
        <f>(Design!$N$67-N183)/M183</f>
        <v>173.87137687722927</v>
      </c>
      <c r="P183" s="18">
        <v>0</v>
      </c>
      <c r="Q183" s="18">
        <v>0</v>
      </c>
      <c r="R183" s="18">
        <f t="shared" si="242"/>
        <v>173.87137687722927</v>
      </c>
      <c r="S183" s="18">
        <f t="shared" si="219"/>
        <v>187</v>
      </c>
      <c r="T183" s="18">
        <f>Design!$N$67</f>
        <v>2.0499999999999998</v>
      </c>
      <c r="U183" s="18">
        <f t="shared" si="243"/>
        <v>197</v>
      </c>
      <c r="V183" s="18">
        <v>0</v>
      </c>
      <c r="W183" s="18">
        <f t="shared" si="244"/>
        <v>12115.499999999998</v>
      </c>
      <c r="X183" s="19" t="str">
        <f t="shared" si="220"/>
        <v>N/A</v>
      </c>
      <c r="Y183" s="68">
        <f t="shared" si="245"/>
        <v>187</v>
      </c>
      <c r="Z183" s="18">
        <f>'Ohio Intensities'!G183</f>
        <v>0.6508450825804889</v>
      </c>
      <c r="AA183" s="18">
        <f>Design!$I$24*Z183*Design!$I$23</f>
        <v>1.1194535420384417</v>
      </c>
      <c r="AB183" s="18">
        <v>0</v>
      </c>
      <c r="AC183" s="18">
        <v>0</v>
      </c>
      <c r="AD183" s="18">
        <f>Design!$I$22</f>
        <v>10</v>
      </c>
      <c r="AE183" s="18">
        <f t="shared" si="246"/>
        <v>1.1194535420384417</v>
      </c>
      <c r="AF183" s="18">
        <f t="shared" si="247"/>
        <v>187</v>
      </c>
      <c r="AG183" s="18">
        <f t="shared" si="248"/>
        <v>1.1194535420384417</v>
      </c>
      <c r="AH183" s="18">
        <f t="shared" si="249"/>
        <v>197</v>
      </c>
      <c r="AI183" s="18">
        <v>0</v>
      </c>
      <c r="AJ183" s="18" t="str">
        <f t="shared" si="221"/>
        <v>N/A</v>
      </c>
      <c r="AK183" s="18">
        <f t="shared" si="250"/>
        <v>-0.11194535420384417</v>
      </c>
      <c r="AL183" s="18">
        <f t="shared" si="251"/>
        <v>22.053234778157304</v>
      </c>
      <c r="AM183" s="18">
        <f>(Design!$N$68-AL183)/AK183</f>
        <v>174.66767528871557</v>
      </c>
      <c r="AN183" s="18">
        <v>0</v>
      </c>
      <c r="AO183" s="18">
        <v>0</v>
      </c>
      <c r="AP183" s="18">
        <f t="shared" si="252"/>
        <v>174.66767528871557</v>
      </c>
      <c r="AQ183" s="18">
        <f t="shared" si="222"/>
        <v>187</v>
      </c>
      <c r="AR183" s="18">
        <f>Design!$N$68</f>
        <v>2.5</v>
      </c>
      <c r="AS183" s="18">
        <f t="shared" si="253"/>
        <v>197</v>
      </c>
      <c r="AT183" s="18">
        <v>0</v>
      </c>
      <c r="AU183" s="18">
        <f t="shared" si="254"/>
        <v>14775</v>
      </c>
      <c r="AV183" s="19" t="str">
        <f t="shared" si="223"/>
        <v>N/A</v>
      </c>
      <c r="AW183" s="68">
        <f t="shared" si="255"/>
        <v>187</v>
      </c>
      <c r="AX183" s="18">
        <f>'Ohio Intensities'!K183</f>
        <v>0.75885991558668109</v>
      </c>
      <c r="AY183" s="18">
        <f>Design!$I$24*AX183*Design!$I$23</f>
        <v>1.3052390548090922</v>
      </c>
      <c r="AZ183" s="18">
        <v>0</v>
      </c>
      <c r="BA183" s="18">
        <v>0</v>
      </c>
      <c r="BB183" s="18">
        <f>Design!$I$22</f>
        <v>10</v>
      </c>
      <c r="BC183" s="18">
        <f t="shared" si="256"/>
        <v>1.3052390548090922</v>
      </c>
      <c r="BD183" s="18">
        <f t="shared" si="257"/>
        <v>187</v>
      </c>
      <c r="BE183" s="18">
        <f t="shared" si="258"/>
        <v>1.3052390548090922</v>
      </c>
      <c r="BF183" s="18">
        <f t="shared" si="259"/>
        <v>197</v>
      </c>
      <c r="BG183" s="18">
        <v>0</v>
      </c>
      <c r="BH183" s="18" t="str">
        <f t="shared" si="224"/>
        <v>N/A</v>
      </c>
      <c r="BI183" s="18">
        <f t="shared" si="260"/>
        <v>-0.13052390548090922</v>
      </c>
      <c r="BJ183" s="18">
        <f t="shared" si="261"/>
        <v>25.713209379739119</v>
      </c>
      <c r="BK183" s="18">
        <f>(Design!$N$69-BJ183)/BI183</f>
        <v>175.16491937243751</v>
      </c>
      <c r="BL183" s="18">
        <v>0</v>
      </c>
      <c r="BM183" s="18">
        <v>0</v>
      </c>
      <c r="BN183" s="18">
        <f t="shared" si="262"/>
        <v>175.16491937243751</v>
      </c>
      <c r="BO183" s="18">
        <f t="shared" si="225"/>
        <v>187</v>
      </c>
      <c r="BP183" s="18">
        <f>Design!$N$69</f>
        <v>2.85</v>
      </c>
      <c r="BQ183" s="18">
        <f t="shared" si="263"/>
        <v>197</v>
      </c>
      <c r="BR183" s="18">
        <v>0</v>
      </c>
      <c r="BS183" s="18">
        <f t="shared" si="264"/>
        <v>16843.5</v>
      </c>
      <c r="BT183" s="19" t="str">
        <f t="shared" si="226"/>
        <v>N/A</v>
      </c>
      <c r="BU183" s="68">
        <f t="shared" si="265"/>
        <v>187</v>
      </c>
      <c r="BV183" s="18">
        <f>'Ohio Intensities'!O183</f>
        <v>0.92248526556557131</v>
      </c>
      <c r="BW183" s="18">
        <f>Design!$I$24*BV183*Design!$I$23</f>
        <v>1.5866746567727836</v>
      </c>
      <c r="BX183" s="18">
        <v>0</v>
      </c>
      <c r="BY183" s="18">
        <v>0</v>
      </c>
      <c r="BZ183" s="18">
        <f>Design!$I$22</f>
        <v>10</v>
      </c>
      <c r="CA183" s="18">
        <f t="shared" si="266"/>
        <v>1.5866746567727836</v>
      </c>
      <c r="CB183" s="18">
        <f t="shared" si="267"/>
        <v>187</v>
      </c>
      <c r="CC183" s="18">
        <f t="shared" si="268"/>
        <v>1.5866746567727836</v>
      </c>
      <c r="CD183" s="18">
        <f t="shared" si="269"/>
        <v>197</v>
      </c>
      <c r="CE183" s="18">
        <v>0</v>
      </c>
      <c r="CF183" s="18" t="str">
        <f t="shared" si="227"/>
        <v>N/A</v>
      </c>
      <c r="CG183" s="18">
        <f t="shared" si="270"/>
        <v>-0.15866746567727835</v>
      </c>
      <c r="CH183" s="18">
        <f t="shared" si="271"/>
        <v>31.257490738423833</v>
      </c>
      <c r="CI183" s="18">
        <f>(Design!$N$70-CH183)/CG183</f>
        <v>179.03790557922719</v>
      </c>
      <c r="CJ183" s="18">
        <v>0</v>
      </c>
      <c r="CK183" s="18">
        <v>0</v>
      </c>
      <c r="CL183" s="18">
        <f t="shared" si="272"/>
        <v>179.03790557922719</v>
      </c>
      <c r="CM183" s="18">
        <f t="shared" si="228"/>
        <v>187</v>
      </c>
      <c r="CN183" s="18">
        <f>Design!$N$70</f>
        <v>2.85</v>
      </c>
      <c r="CO183" s="18">
        <f t="shared" si="273"/>
        <v>197</v>
      </c>
      <c r="CP183" s="18">
        <v>0</v>
      </c>
      <c r="CQ183" s="18">
        <f t="shared" si="274"/>
        <v>16843.5</v>
      </c>
      <c r="CR183" s="19" t="str">
        <f t="shared" si="229"/>
        <v>N/A</v>
      </c>
      <c r="CS183" s="68">
        <f t="shared" si="275"/>
        <v>187</v>
      </c>
      <c r="CT183" s="18">
        <f>'Ohio Intensities'!S183</f>
        <v>1.0594115945613425</v>
      </c>
      <c r="CU183" s="18">
        <f>Design!$I$24*CT183*Design!$I$23</f>
        <v>1.8221879426455103</v>
      </c>
      <c r="CV183" s="18">
        <v>0</v>
      </c>
      <c r="CW183" s="18">
        <v>0</v>
      </c>
      <c r="CX183" s="18">
        <f>Design!$I$22</f>
        <v>10</v>
      </c>
      <c r="CY183" s="18">
        <f t="shared" si="276"/>
        <v>1.8221879426455103</v>
      </c>
      <c r="CZ183" s="18">
        <f t="shared" si="277"/>
        <v>187</v>
      </c>
      <c r="DA183" s="18">
        <f t="shared" si="278"/>
        <v>1.8221879426455103</v>
      </c>
      <c r="DB183" s="18">
        <f t="shared" si="279"/>
        <v>197</v>
      </c>
      <c r="DC183" s="18">
        <v>0</v>
      </c>
      <c r="DD183" s="18" t="str">
        <f t="shared" si="230"/>
        <v>N/A</v>
      </c>
      <c r="DE183" s="18">
        <f t="shared" si="280"/>
        <v>-0.18221879426455104</v>
      </c>
      <c r="DF183" s="18">
        <f t="shared" si="281"/>
        <v>35.897102470116558</v>
      </c>
      <c r="DG183" s="18">
        <f>(Design!$N$71-DF183)/DE183</f>
        <v>181.35946186833903</v>
      </c>
      <c r="DH183" s="18">
        <v>0</v>
      </c>
      <c r="DI183" s="18">
        <v>0</v>
      </c>
      <c r="DJ183" s="18">
        <f t="shared" si="282"/>
        <v>181.35946186833903</v>
      </c>
      <c r="DK183" s="18">
        <f t="shared" si="231"/>
        <v>187</v>
      </c>
      <c r="DL183" s="18">
        <f>Design!$N$71</f>
        <v>2.85</v>
      </c>
      <c r="DM183" s="18">
        <f t="shared" si="283"/>
        <v>197</v>
      </c>
      <c r="DN183" s="18">
        <v>0</v>
      </c>
      <c r="DO183" s="18">
        <f t="shared" si="284"/>
        <v>16843.5</v>
      </c>
      <c r="DP183" s="19" t="str">
        <f t="shared" si="232"/>
        <v>N/A</v>
      </c>
      <c r="DQ183" s="68">
        <f t="shared" si="285"/>
        <v>187</v>
      </c>
      <c r="DR183" s="18">
        <f>'Ohio Intensities'!W183</f>
        <v>1.1873849601570379</v>
      </c>
      <c r="DS183" s="18">
        <f>Design!$I$24*DR183*Design!$I$23</f>
        <v>2.0423021314701066</v>
      </c>
      <c r="DT183" s="18">
        <v>0</v>
      </c>
      <c r="DU183" s="18">
        <v>0</v>
      </c>
      <c r="DV183" s="18">
        <f>Design!$I$22</f>
        <v>10</v>
      </c>
      <c r="DW183" s="18">
        <f t="shared" si="286"/>
        <v>2.0423021314701066</v>
      </c>
      <c r="DX183" s="18">
        <f t="shared" si="287"/>
        <v>187</v>
      </c>
      <c r="DY183" s="18">
        <f t="shared" si="288"/>
        <v>2.0423021314701066</v>
      </c>
      <c r="DZ183" s="18">
        <f t="shared" si="289"/>
        <v>197</v>
      </c>
      <c r="EA183" s="18">
        <v>0</v>
      </c>
      <c r="EB183" s="18" t="str">
        <f t="shared" si="233"/>
        <v>N/A</v>
      </c>
      <c r="EC183" s="18">
        <f t="shared" si="290"/>
        <v>-0.20423021314701068</v>
      </c>
      <c r="ED183" s="18">
        <f t="shared" si="291"/>
        <v>40.233351989961108</v>
      </c>
      <c r="EE183" s="18">
        <f>(Design!$N$72-ED183)/EC183</f>
        <v>183.0451597435856</v>
      </c>
      <c r="EF183" s="18">
        <v>0</v>
      </c>
      <c r="EG183" s="18">
        <v>0</v>
      </c>
      <c r="EH183" s="18">
        <f t="shared" si="292"/>
        <v>183.0451597435856</v>
      </c>
      <c r="EI183" s="18">
        <f t="shared" si="234"/>
        <v>187</v>
      </c>
      <c r="EJ183" s="18">
        <f>Design!$N$72</f>
        <v>2.85</v>
      </c>
      <c r="EK183" s="18">
        <f t="shared" si="293"/>
        <v>197</v>
      </c>
      <c r="EL183" s="18">
        <v>0</v>
      </c>
      <c r="EM183" s="18">
        <f t="shared" si="294"/>
        <v>16843.5</v>
      </c>
      <c r="EN183" s="19" t="str">
        <f t="shared" si="235"/>
        <v>N/A</v>
      </c>
      <c r="EO183" s="19">
        <f t="shared" si="295"/>
        <v>187</v>
      </c>
    </row>
    <row r="184" spans="1:145" x14ac:dyDescent="0.25">
      <c r="A184" s="68">
        <f t="shared" si="157"/>
        <v>188</v>
      </c>
      <c r="B184" s="18">
        <f>'Ohio Intensities'!C184</f>
        <v>0.51307057914608134</v>
      </c>
      <c r="C184" s="18">
        <f>Design!$I$24*B184*Design!$I$23</f>
        <v>0.88248139613126042</v>
      </c>
      <c r="D184" s="18">
        <v>0</v>
      </c>
      <c r="E184" s="18">
        <v>0</v>
      </c>
      <c r="F184" s="18">
        <f>Design!$I$22</f>
        <v>10</v>
      </c>
      <c r="G184" s="18">
        <f t="shared" si="236"/>
        <v>0.88248139613126042</v>
      </c>
      <c r="H184" s="18">
        <f t="shared" si="237"/>
        <v>188</v>
      </c>
      <c r="I184" s="18">
        <f t="shared" si="238"/>
        <v>0.88248139613126042</v>
      </c>
      <c r="J184" s="18">
        <f t="shared" si="239"/>
        <v>198</v>
      </c>
      <c r="K184" s="18">
        <v>0</v>
      </c>
      <c r="L184" s="18" t="str">
        <f t="shared" si="218"/>
        <v>N/A</v>
      </c>
      <c r="M184" s="18">
        <f t="shared" si="240"/>
        <v>-8.8248139613126039E-2</v>
      </c>
      <c r="N184" s="18">
        <f t="shared" si="241"/>
        <v>17.473131643398958</v>
      </c>
      <c r="O184" s="18">
        <f>(Design!$N$67-N184)/M184</f>
        <v>174.77004853601377</v>
      </c>
      <c r="P184" s="18">
        <v>0</v>
      </c>
      <c r="Q184" s="18">
        <v>0</v>
      </c>
      <c r="R184" s="18">
        <f t="shared" si="242"/>
        <v>174.77004853601377</v>
      </c>
      <c r="S184" s="18">
        <f t="shared" si="219"/>
        <v>188</v>
      </c>
      <c r="T184" s="18">
        <f>Design!$N$67</f>
        <v>2.0499999999999998</v>
      </c>
      <c r="U184" s="18">
        <f t="shared" si="243"/>
        <v>198</v>
      </c>
      <c r="V184" s="18">
        <v>0</v>
      </c>
      <c r="W184" s="18">
        <f t="shared" si="244"/>
        <v>12177</v>
      </c>
      <c r="X184" s="19" t="str">
        <f t="shared" si="220"/>
        <v>N/A</v>
      </c>
      <c r="Y184" s="68">
        <f t="shared" si="245"/>
        <v>188</v>
      </c>
      <c r="Z184" s="18">
        <f>'Ohio Intensities'!G184</f>
        <v>0.64803084981535486</v>
      </c>
      <c r="AA184" s="18">
        <f>Design!$I$24*Z184*Design!$I$23</f>
        <v>1.114613061682411</v>
      </c>
      <c r="AB184" s="18">
        <v>0</v>
      </c>
      <c r="AC184" s="18">
        <v>0</v>
      </c>
      <c r="AD184" s="18">
        <f>Design!$I$22</f>
        <v>10</v>
      </c>
      <c r="AE184" s="18">
        <f t="shared" si="246"/>
        <v>1.114613061682411</v>
      </c>
      <c r="AF184" s="18">
        <f t="shared" si="247"/>
        <v>188</v>
      </c>
      <c r="AG184" s="18">
        <f t="shared" si="248"/>
        <v>1.114613061682411</v>
      </c>
      <c r="AH184" s="18">
        <f t="shared" si="249"/>
        <v>198</v>
      </c>
      <c r="AI184" s="18">
        <v>0</v>
      </c>
      <c r="AJ184" s="18" t="str">
        <f t="shared" si="221"/>
        <v>N/A</v>
      </c>
      <c r="AK184" s="18">
        <f t="shared" si="250"/>
        <v>-0.1114613061682411</v>
      </c>
      <c r="AL184" s="18">
        <f t="shared" si="251"/>
        <v>22.06933862131174</v>
      </c>
      <c r="AM184" s="18">
        <f>(Design!$N$68-AL184)/AK184</f>
        <v>175.57069169612578</v>
      </c>
      <c r="AN184" s="18">
        <v>0</v>
      </c>
      <c r="AO184" s="18">
        <v>0</v>
      </c>
      <c r="AP184" s="18">
        <f t="shared" si="252"/>
        <v>175.57069169612578</v>
      </c>
      <c r="AQ184" s="18">
        <f t="shared" si="222"/>
        <v>188</v>
      </c>
      <c r="AR184" s="18">
        <f>Design!$N$68</f>
        <v>2.5</v>
      </c>
      <c r="AS184" s="18">
        <f t="shared" si="253"/>
        <v>198</v>
      </c>
      <c r="AT184" s="18">
        <v>0</v>
      </c>
      <c r="AU184" s="18">
        <f t="shared" si="254"/>
        <v>14850</v>
      </c>
      <c r="AV184" s="19" t="str">
        <f t="shared" si="223"/>
        <v>N/A</v>
      </c>
      <c r="AW184" s="68">
        <f t="shared" si="255"/>
        <v>188</v>
      </c>
      <c r="AX184" s="18">
        <f>'Ohio Intensities'!K184</f>
        <v>0.75558431141038573</v>
      </c>
      <c r="AY184" s="18">
        <f>Design!$I$24*AX184*Design!$I$23</f>
        <v>1.2996050156258643</v>
      </c>
      <c r="AZ184" s="18">
        <v>0</v>
      </c>
      <c r="BA184" s="18">
        <v>0</v>
      </c>
      <c r="BB184" s="18">
        <f>Design!$I$22</f>
        <v>10</v>
      </c>
      <c r="BC184" s="18">
        <f t="shared" si="256"/>
        <v>1.2996050156258643</v>
      </c>
      <c r="BD184" s="18">
        <f t="shared" si="257"/>
        <v>188</v>
      </c>
      <c r="BE184" s="18">
        <f t="shared" si="258"/>
        <v>1.2996050156258643</v>
      </c>
      <c r="BF184" s="18">
        <f t="shared" si="259"/>
        <v>198</v>
      </c>
      <c r="BG184" s="18">
        <v>0</v>
      </c>
      <c r="BH184" s="18" t="str">
        <f t="shared" si="224"/>
        <v>N/A</v>
      </c>
      <c r="BI184" s="18">
        <f t="shared" si="260"/>
        <v>-0.12996050156258643</v>
      </c>
      <c r="BJ184" s="18">
        <f t="shared" si="261"/>
        <v>25.732179309392112</v>
      </c>
      <c r="BK184" s="18">
        <f>(Design!$N$69-BJ184)/BI184</f>
        <v>176.0702600733847</v>
      </c>
      <c r="BL184" s="18">
        <v>0</v>
      </c>
      <c r="BM184" s="18">
        <v>0</v>
      </c>
      <c r="BN184" s="18">
        <f t="shared" si="262"/>
        <v>176.0702600733847</v>
      </c>
      <c r="BO184" s="18">
        <f t="shared" si="225"/>
        <v>188</v>
      </c>
      <c r="BP184" s="18">
        <f>Design!$N$69</f>
        <v>2.85</v>
      </c>
      <c r="BQ184" s="18">
        <f t="shared" si="263"/>
        <v>198</v>
      </c>
      <c r="BR184" s="18">
        <v>0</v>
      </c>
      <c r="BS184" s="18">
        <f t="shared" si="264"/>
        <v>16929</v>
      </c>
      <c r="BT184" s="19" t="str">
        <f t="shared" si="226"/>
        <v>N/A</v>
      </c>
      <c r="BU184" s="68">
        <f t="shared" si="265"/>
        <v>188</v>
      </c>
      <c r="BV184" s="18">
        <f>'Ohio Intensities'!O184</f>
        <v>0.91864150720794413</v>
      </c>
      <c r="BW184" s="18">
        <f>Design!$I$24*BV184*Design!$I$23</f>
        <v>1.5800633923976648</v>
      </c>
      <c r="BX184" s="18">
        <v>0</v>
      </c>
      <c r="BY184" s="18">
        <v>0</v>
      </c>
      <c r="BZ184" s="18">
        <f>Design!$I$22</f>
        <v>10</v>
      </c>
      <c r="CA184" s="18">
        <f t="shared" si="266"/>
        <v>1.5800633923976648</v>
      </c>
      <c r="CB184" s="18">
        <f t="shared" si="267"/>
        <v>188</v>
      </c>
      <c r="CC184" s="18">
        <f t="shared" si="268"/>
        <v>1.5800633923976648</v>
      </c>
      <c r="CD184" s="18">
        <f t="shared" si="269"/>
        <v>198</v>
      </c>
      <c r="CE184" s="18">
        <v>0</v>
      </c>
      <c r="CF184" s="18" t="str">
        <f t="shared" si="227"/>
        <v>N/A</v>
      </c>
      <c r="CG184" s="18">
        <f t="shared" si="270"/>
        <v>-0.15800633923976648</v>
      </c>
      <c r="CH184" s="18">
        <f t="shared" si="271"/>
        <v>31.285255169473764</v>
      </c>
      <c r="CI184" s="18">
        <f>(Design!$N$70-CH184)/CG184</f>
        <v>179.96274900290379</v>
      </c>
      <c r="CJ184" s="18">
        <v>0</v>
      </c>
      <c r="CK184" s="18">
        <v>0</v>
      </c>
      <c r="CL184" s="18">
        <f t="shared" si="272"/>
        <v>179.96274900290379</v>
      </c>
      <c r="CM184" s="18">
        <f t="shared" si="228"/>
        <v>188</v>
      </c>
      <c r="CN184" s="18">
        <f>Design!$N$70</f>
        <v>2.85</v>
      </c>
      <c r="CO184" s="18">
        <f t="shared" si="273"/>
        <v>198</v>
      </c>
      <c r="CP184" s="18">
        <v>0</v>
      </c>
      <c r="CQ184" s="18">
        <f t="shared" si="274"/>
        <v>16929.000000000004</v>
      </c>
      <c r="CR184" s="19" t="str">
        <f t="shared" si="229"/>
        <v>N/A</v>
      </c>
      <c r="CS184" s="68">
        <f t="shared" si="275"/>
        <v>188</v>
      </c>
      <c r="CT184" s="18">
        <f>'Ohio Intensities'!S184</f>
        <v>1.0552304886292623</v>
      </c>
      <c r="CU184" s="18">
        <f>Design!$I$24*CT184*Design!$I$23</f>
        <v>1.8149964404423322</v>
      </c>
      <c r="CV184" s="18">
        <v>0</v>
      </c>
      <c r="CW184" s="18">
        <v>0</v>
      </c>
      <c r="CX184" s="18">
        <f>Design!$I$22</f>
        <v>10</v>
      </c>
      <c r="CY184" s="18">
        <f t="shared" si="276"/>
        <v>1.8149964404423322</v>
      </c>
      <c r="CZ184" s="18">
        <f t="shared" si="277"/>
        <v>188</v>
      </c>
      <c r="DA184" s="18">
        <f t="shared" si="278"/>
        <v>1.8149964404423322</v>
      </c>
      <c r="DB184" s="18">
        <f t="shared" si="279"/>
        <v>198</v>
      </c>
      <c r="DC184" s="18">
        <v>0</v>
      </c>
      <c r="DD184" s="18" t="str">
        <f t="shared" si="230"/>
        <v>N/A</v>
      </c>
      <c r="DE184" s="18">
        <f t="shared" si="280"/>
        <v>-0.18149964404423322</v>
      </c>
      <c r="DF184" s="18">
        <f t="shared" si="281"/>
        <v>35.93692952075817</v>
      </c>
      <c r="DG184" s="18">
        <f>(Design!$N$71-DF184)/DE184</f>
        <v>182.29748986557001</v>
      </c>
      <c r="DH184" s="18">
        <v>0</v>
      </c>
      <c r="DI184" s="18">
        <v>0</v>
      </c>
      <c r="DJ184" s="18">
        <f t="shared" si="282"/>
        <v>182.29748986557001</v>
      </c>
      <c r="DK184" s="18">
        <f t="shared" si="231"/>
        <v>188</v>
      </c>
      <c r="DL184" s="18">
        <f>Design!$N$71</f>
        <v>2.85</v>
      </c>
      <c r="DM184" s="18">
        <f t="shared" si="283"/>
        <v>198</v>
      </c>
      <c r="DN184" s="18">
        <v>0</v>
      </c>
      <c r="DO184" s="18">
        <f t="shared" si="284"/>
        <v>16929</v>
      </c>
      <c r="DP184" s="19" t="str">
        <f t="shared" si="232"/>
        <v>N/A</v>
      </c>
      <c r="DQ184" s="68">
        <f t="shared" si="285"/>
        <v>188</v>
      </c>
      <c r="DR184" s="18">
        <f>'Ohio Intensities'!W184</f>
        <v>1.1826272236586959</v>
      </c>
      <c r="DS184" s="18">
        <f>Design!$I$24*DR184*Design!$I$23</f>
        <v>2.0341188246929582</v>
      </c>
      <c r="DT184" s="18">
        <v>0</v>
      </c>
      <c r="DU184" s="18">
        <v>0</v>
      </c>
      <c r="DV184" s="18">
        <f>Design!$I$22</f>
        <v>10</v>
      </c>
      <c r="DW184" s="18">
        <f t="shared" si="286"/>
        <v>2.0341188246929582</v>
      </c>
      <c r="DX184" s="18">
        <f t="shared" si="287"/>
        <v>188</v>
      </c>
      <c r="DY184" s="18">
        <f t="shared" si="288"/>
        <v>2.0341188246929582</v>
      </c>
      <c r="DZ184" s="18">
        <f t="shared" si="289"/>
        <v>198</v>
      </c>
      <c r="EA184" s="18">
        <v>0</v>
      </c>
      <c r="EB184" s="18" t="str">
        <f t="shared" si="233"/>
        <v>N/A</v>
      </c>
      <c r="EC184" s="18">
        <f t="shared" si="290"/>
        <v>-0.20341188246929581</v>
      </c>
      <c r="ED184" s="18">
        <f t="shared" si="291"/>
        <v>40.275552728920573</v>
      </c>
      <c r="EE184" s="18">
        <f>(Design!$N$72-ED184)/EC184</f>
        <v>183.98901910054249</v>
      </c>
      <c r="EF184" s="18">
        <v>0</v>
      </c>
      <c r="EG184" s="18">
        <v>0</v>
      </c>
      <c r="EH184" s="18">
        <f t="shared" si="292"/>
        <v>183.98901910054249</v>
      </c>
      <c r="EI184" s="18">
        <f t="shared" si="234"/>
        <v>188</v>
      </c>
      <c r="EJ184" s="18">
        <f>Design!$N$72</f>
        <v>2.85</v>
      </c>
      <c r="EK184" s="18">
        <f t="shared" si="293"/>
        <v>198</v>
      </c>
      <c r="EL184" s="18">
        <v>0</v>
      </c>
      <c r="EM184" s="18">
        <f t="shared" si="294"/>
        <v>16929</v>
      </c>
      <c r="EN184" s="19" t="str">
        <f t="shared" si="235"/>
        <v>N/A</v>
      </c>
      <c r="EO184" s="19">
        <f t="shared" si="295"/>
        <v>188</v>
      </c>
    </row>
    <row r="185" spans="1:145" x14ac:dyDescent="0.25">
      <c r="A185" s="68">
        <f t="shared" si="157"/>
        <v>189</v>
      </c>
      <c r="B185" s="18">
        <f>'Ohio Intensities'!C185</f>
        <v>0.51084388795676405</v>
      </c>
      <c r="C185" s="18">
        <f>Design!$I$24*B185*Design!$I$23</f>
        <v>0.87865148728563469</v>
      </c>
      <c r="D185" s="18">
        <v>0</v>
      </c>
      <c r="E185" s="18">
        <v>0</v>
      </c>
      <c r="F185" s="18">
        <f>Design!$I$22</f>
        <v>10</v>
      </c>
      <c r="G185" s="18">
        <f t="shared" si="236"/>
        <v>0.87865148728563469</v>
      </c>
      <c r="H185" s="18">
        <f t="shared" si="237"/>
        <v>189</v>
      </c>
      <c r="I185" s="18">
        <f t="shared" si="238"/>
        <v>0.87865148728563469</v>
      </c>
      <c r="J185" s="18">
        <f t="shared" si="239"/>
        <v>199</v>
      </c>
      <c r="K185" s="18">
        <v>0</v>
      </c>
      <c r="L185" s="18" t="str">
        <f t="shared" si="218"/>
        <v>N/A</v>
      </c>
      <c r="M185" s="18">
        <f t="shared" si="240"/>
        <v>-8.7865148728563464E-2</v>
      </c>
      <c r="N185" s="18">
        <f t="shared" si="241"/>
        <v>17.485164596984127</v>
      </c>
      <c r="O185" s="18">
        <f>(Design!$N$67-N185)/M185</f>
        <v>175.66879269352921</v>
      </c>
      <c r="P185" s="18">
        <v>0</v>
      </c>
      <c r="Q185" s="18">
        <v>0</v>
      </c>
      <c r="R185" s="18">
        <f t="shared" si="242"/>
        <v>175.66879269352921</v>
      </c>
      <c r="S185" s="18">
        <f t="shared" si="219"/>
        <v>189</v>
      </c>
      <c r="T185" s="18">
        <f>Design!$N$67</f>
        <v>2.0499999999999998</v>
      </c>
      <c r="U185" s="18">
        <f t="shared" si="243"/>
        <v>199</v>
      </c>
      <c r="V185" s="18">
        <v>0</v>
      </c>
      <c r="W185" s="18">
        <f t="shared" si="244"/>
        <v>12238.499999999998</v>
      </c>
      <c r="X185" s="19" t="str">
        <f t="shared" si="220"/>
        <v>N/A</v>
      </c>
      <c r="Y185" s="68">
        <f t="shared" si="245"/>
        <v>189</v>
      </c>
      <c r="Z185" s="18">
        <f>'Ohio Intensities'!G185</f>
        <v>0.64524283615047562</v>
      </c>
      <c r="AA185" s="18">
        <f>Design!$I$24*Z185*Design!$I$23</f>
        <v>1.1098176781788187</v>
      </c>
      <c r="AB185" s="18">
        <v>0</v>
      </c>
      <c r="AC185" s="18">
        <v>0</v>
      </c>
      <c r="AD185" s="18">
        <f>Design!$I$22</f>
        <v>10</v>
      </c>
      <c r="AE185" s="18">
        <f t="shared" si="246"/>
        <v>1.1098176781788187</v>
      </c>
      <c r="AF185" s="18">
        <f t="shared" si="247"/>
        <v>189</v>
      </c>
      <c r="AG185" s="18">
        <f t="shared" si="248"/>
        <v>1.1098176781788187</v>
      </c>
      <c r="AH185" s="18">
        <f t="shared" si="249"/>
        <v>199</v>
      </c>
      <c r="AI185" s="18">
        <v>0</v>
      </c>
      <c r="AJ185" s="18" t="str">
        <f t="shared" si="221"/>
        <v>N/A</v>
      </c>
      <c r="AK185" s="18">
        <f t="shared" si="250"/>
        <v>-0.11098176781788187</v>
      </c>
      <c r="AL185" s="18">
        <f t="shared" si="251"/>
        <v>22.085371795758491</v>
      </c>
      <c r="AM185" s="18">
        <f>(Design!$N$68-AL185)/AK185</f>
        <v>176.4737774577313</v>
      </c>
      <c r="AN185" s="18">
        <v>0</v>
      </c>
      <c r="AO185" s="18">
        <v>0</v>
      </c>
      <c r="AP185" s="18">
        <f t="shared" si="252"/>
        <v>176.4737774577313</v>
      </c>
      <c r="AQ185" s="18">
        <f t="shared" si="222"/>
        <v>189</v>
      </c>
      <c r="AR185" s="18">
        <f>Design!$N$68</f>
        <v>2.5</v>
      </c>
      <c r="AS185" s="18">
        <f t="shared" si="253"/>
        <v>199</v>
      </c>
      <c r="AT185" s="18">
        <v>0</v>
      </c>
      <c r="AU185" s="18">
        <f t="shared" si="254"/>
        <v>14925</v>
      </c>
      <c r="AV185" s="19" t="str">
        <f t="shared" si="223"/>
        <v>N/A</v>
      </c>
      <c r="AW185" s="68">
        <f t="shared" si="255"/>
        <v>189</v>
      </c>
      <c r="AX185" s="18">
        <f>'Ohio Intensities'!K185</f>
        <v>0.75233907805968914</v>
      </c>
      <c r="AY185" s="18">
        <f>Design!$I$24*AX185*Design!$I$23</f>
        <v>1.2940232142626662</v>
      </c>
      <c r="AZ185" s="18">
        <v>0</v>
      </c>
      <c r="BA185" s="18">
        <v>0</v>
      </c>
      <c r="BB185" s="18">
        <f>Design!$I$22</f>
        <v>10</v>
      </c>
      <c r="BC185" s="18">
        <f t="shared" si="256"/>
        <v>1.2940232142626662</v>
      </c>
      <c r="BD185" s="18">
        <f t="shared" si="257"/>
        <v>189</v>
      </c>
      <c r="BE185" s="18">
        <f t="shared" si="258"/>
        <v>1.2940232142626662</v>
      </c>
      <c r="BF185" s="18">
        <f t="shared" si="259"/>
        <v>199</v>
      </c>
      <c r="BG185" s="18">
        <v>0</v>
      </c>
      <c r="BH185" s="18" t="str">
        <f t="shared" si="224"/>
        <v>N/A</v>
      </c>
      <c r="BI185" s="18">
        <f t="shared" si="260"/>
        <v>-0.12940232142626662</v>
      </c>
      <c r="BJ185" s="18">
        <f t="shared" si="261"/>
        <v>25.751061963827055</v>
      </c>
      <c r="BK185" s="18">
        <f>(Design!$N$69-BJ185)/BI185</f>
        <v>176.97566559403703</v>
      </c>
      <c r="BL185" s="18">
        <v>0</v>
      </c>
      <c r="BM185" s="18">
        <v>0</v>
      </c>
      <c r="BN185" s="18">
        <f t="shared" si="262"/>
        <v>176.97566559403703</v>
      </c>
      <c r="BO185" s="18">
        <f t="shared" si="225"/>
        <v>189</v>
      </c>
      <c r="BP185" s="18">
        <f>Design!$N$69</f>
        <v>2.85</v>
      </c>
      <c r="BQ185" s="18">
        <f t="shared" si="263"/>
        <v>199</v>
      </c>
      <c r="BR185" s="18">
        <v>0</v>
      </c>
      <c r="BS185" s="18">
        <f t="shared" si="264"/>
        <v>17014.500000000004</v>
      </c>
      <c r="BT185" s="19" t="str">
        <f t="shared" si="226"/>
        <v>N/A</v>
      </c>
      <c r="BU185" s="68">
        <f t="shared" si="265"/>
        <v>189</v>
      </c>
      <c r="BV185" s="18">
        <f>'Ohio Intensities'!O185</f>
        <v>0.91483281623394352</v>
      </c>
      <c r="BW185" s="18">
        <f>Design!$I$24*BV185*Design!$I$23</f>
        <v>1.5735124439223838</v>
      </c>
      <c r="BX185" s="18">
        <v>0</v>
      </c>
      <c r="BY185" s="18">
        <v>0</v>
      </c>
      <c r="BZ185" s="18">
        <f>Design!$I$22</f>
        <v>10</v>
      </c>
      <c r="CA185" s="18">
        <f t="shared" si="266"/>
        <v>1.5735124439223838</v>
      </c>
      <c r="CB185" s="18">
        <f t="shared" si="267"/>
        <v>189</v>
      </c>
      <c r="CC185" s="18">
        <f t="shared" si="268"/>
        <v>1.5735124439223838</v>
      </c>
      <c r="CD185" s="18">
        <f t="shared" si="269"/>
        <v>199</v>
      </c>
      <c r="CE185" s="18">
        <v>0</v>
      </c>
      <c r="CF185" s="18" t="str">
        <f t="shared" si="227"/>
        <v>N/A</v>
      </c>
      <c r="CG185" s="18">
        <f t="shared" si="270"/>
        <v>-0.15735124439223838</v>
      </c>
      <c r="CH185" s="18">
        <f t="shared" si="271"/>
        <v>31.312897634055435</v>
      </c>
      <c r="CI185" s="18">
        <f>(Design!$N$70-CH185)/CG185</f>
        <v>180.88765515641143</v>
      </c>
      <c r="CJ185" s="18">
        <v>0</v>
      </c>
      <c r="CK185" s="18">
        <v>0</v>
      </c>
      <c r="CL185" s="18">
        <f t="shared" si="272"/>
        <v>180.88765515641143</v>
      </c>
      <c r="CM185" s="18">
        <f t="shared" si="228"/>
        <v>189</v>
      </c>
      <c r="CN185" s="18">
        <f>Design!$N$70</f>
        <v>2.85</v>
      </c>
      <c r="CO185" s="18">
        <f t="shared" si="273"/>
        <v>199</v>
      </c>
      <c r="CP185" s="18">
        <v>0</v>
      </c>
      <c r="CQ185" s="18">
        <f t="shared" si="274"/>
        <v>17014.5</v>
      </c>
      <c r="CR185" s="19" t="str">
        <f t="shared" si="229"/>
        <v>N/A</v>
      </c>
      <c r="CS185" s="68">
        <f t="shared" si="275"/>
        <v>189</v>
      </c>
      <c r="CT185" s="18">
        <f>'Ohio Intensities'!S185</f>
        <v>1.0510868231946535</v>
      </c>
      <c r="CU185" s="18">
        <f>Design!$I$24*CT185*Design!$I$23</f>
        <v>1.8078693358948053</v>
      </c>
      <c r="CV185" s="18">
        <v>0</v>
      </c>
      <c r="CW185" s="18">
        <v>0</v>
      </c>
      <c r="CX185" s="18">
        <f>Design!$I$22</f>
        <v>10</v>
      </c>
      <c r="CY185" s="18">
        <f t="shared" si="276"/>
        <v>1.8078693358948053</v>
      </c>
      <c r="CZ185" s="18">
        <f t="shared" si="277"/>
        <v>189</v>
      </c>
      <c r="DA185" s="18">
        <f t="shared" si="278"/>
        <v>1.8078693358948053</v>
      </c>
      <c r="DB185" s="18">
        <f t="shared" si="279"/>
        <v>199</v>
      </c>
      <c r="DC185" s="18">
        <v>0</v>
      </c>
      <c r="DD185" s="18" t="str">
        <f t="shared" si="230"/>
        <v>N/A</v>
      </c>
      <c r="DE185" s="18">
        <f t="shared" si="280"/>
        <v>-0.18078693358948053</v>
      </c>
      <c r="DF185" s="18">
        <f t="shared" si="281"/>
        <v>35.976599784306629</v>
      </c>
      <c r="DG185" s="18">
        <f>(Design!$N$71-DF185)/DE185</f>
        <v>183.23558637002165</v>
      </c>
      <c r="DH185" s="18">
        <v>0</v>
      </c>
      <c r="DI185" s="18">
        <v>0</v>
      </c>
      <c r="DJ185" s="18">
        <f t="shared" si="282"/>
        <v>183.23558637002165</v>
      </c>
      <c r="DK185" s="18">
        <f t="shared" si="231"/>
        <v>189</v>
      </c>
      <c r="DL185" s="18">
        <f>Design!$N$71</f>
        <v>2.85</v>
      </c>
      <c r="DM185" s="18">
        <f t="shared" si="283"/>
        <v>199</v>
      </c>
      <c r="DN185" s="18">
        <v>0</v>
      </c>
      <c r="DO185" s="18">
        <f t="shared" si="284"/>
        <v>17014.500000000004</v>
      </c>
      <c r="DP185" s="19" t="str">
        <f t="shared" si="232"/>
        <v>N/A</v>
      </c>
      <c r="DQ185" s="68">
        <f t="shared" si="285"/>
        <v>189</v>
      </c>
      <c r="DR185" s="18">
        <f>'Ohio Intensities'!W185</f>
        <v>1.1779119920041963</v>
      </c>
      <c r="DS185" s="18">
        <f>Design!$I$24*DR185*Design!$I$23</f>
        <v>2.026008626247219</v>
      </c>
      <c r="DT185" s="18">
        <v>0</v>
      </c>
      <c r="DU185" s="18">
        <v>0</v>
      </c>
      <c r="DV185" s="18">
        <f>Design!$I$22</f>
        <v>10</v>
      </c>
      <c r="DW185" s="18">
        <f t="shared" si="286"/>
        <v>2.026008626247219</v>
      </c>
      <c r="DX185" s="18">
        <f t="shared" si="287"/>
        <v>189</v>
      </c>
      <c r="DY185" s="18">
        <f t="shared" si="288"/>
        <v>2.026008626247219</v>
      </c>
      <c r="DZ185" s="18">
        <f t="shared" si="289"/>
        <v>199</v>
      </c>
      <c r="EA185" s="18">
        <v>0</v>
      </c>
      <c r="EB185" s="18" t="str">
        <f t="shared" si="233"/>
        <v>N/A</v>
      </c>
      <c r="EC185" s="18">
        <f t="shared" si="290"/>
        <v>-0.20260086262472191</v>
      </c>
      <c r="ED185" s="18">
        <f t="shared" si="291"/>
        <v>40.317571662319658</v>
      </c>
      <c r="EE185" s="18">
        <f>(Design!$N$72-ED185)/EC185</f>
        <v>184.93293254985264</v>
      </c>
      <c r="EF185" s="18">
        <v>0</v>
      </c>
      <c r="EG185" s="18">
        <v>0</v>
      </c>
      <c r="EH185" s="18">
        <f t="shared" si="292"/>
        <v>184.93293254985264</v>
      </c>
      <c r="EI185" s="18">
        <f t="shared" si="234"/>
        <v>189</v>
      </c>
      <c r="EJ185" s="18">
        <f>Design!$N$72</f>
        <v>2.85</v>
      </c>
      <c r="EK185" s="18">
        <f t="shared" si="293"/>
        <v>199</v>
      </c>
      <c r="EL185" s="18">
        <v>0</v>
      </c>
      <c r="EM185" s="18">
        <f t="shared" si="294"/>
        <v>17014.5</v>
      </c>
      <c r="EN185" s="19" t="str">
        <f t="shared" si="235"/>
        <v>N/A</v>
      </c>
      <c r="EO185" s="19">
        <f t="shared" si="295"/>
        <v>189</v>
      </c>
    </row>
    <row r="186" spans="1:145" x14ac:dyDescent="0.25">
      <c r="A186" s="68">
        <f t="shared" si="157"/>
        <v>190</v>
      </c>
      <c r="B186" s="18">
        <f>'Ohio Intensities'!C186</f>
        <v>0.50863800525714442</v>
      </c>
      <c r="C186" s="18">
        <f>Design!$I$24*B186*Design!$I$23</f>
        <v>0.87485736904228895</v>
      </c>
      <c r="D186" s="18">
        <v>0</v>
      </c>
      <c r="E186" s="18">
        <v>0</v>
      </c>
      <c r="F186" s="18">
        <f>Design!$I$22</f>
        <v>10</v>
      </c>
      <c r="G186" s="18">
        <f t="shared" si="236"/>
        <v>0.87485736904228895</v>
      </c>
      <c r="H186" s="18">
        <f t="shared" si="237"/>
        <v>190</v>
      </c>
      <c r="I186" s="18">
        <f t="shared" si="238"/>
        <v>0.87485736904228895</v>
      </c>
      <c r="J186" s="18">
        <f t="shared" si="239"/>
        <v>200</v>
      </c>
      <c r="K186" s="18">
        <v>0</v>
      </c>
      <c r="L186" s="18" t="str">
        <f t="shared" si="218"/>
        <v>N/A</v>
      </c>
      <c r="M186" s="18">
        <f t="shared" si="240"/>
        <v>-8.7485736904228895E-2</v>
      </c>
      <c r="N186" s="18">
        <f t="shared" si="241"/>
        <v>17.497147380845778</v>
      </c>
      <c r="O186" s="18">
        <f>(Design!$N$67-N186)/M186</f>
        <v>176.56760893213774</v>
      </c>
      <c r="P186" s="18">
        <v>0</v>
      </c>
      <c r="Q186" s="18">
        <v>0</v>
      </c>
      <c r="R186" s="18">
        <f t="shared" si="242"/>
        <v>176.56760893213774</v>
      </c>
      <c r="S186" s="18">
        <f t="shared" si="219"/>
        <v>190</v>
      </c>
      <c r="T186" s="18">
        <f>Design!$N$67</f>
        <v>2.0499999999999998</v>
      </c>
      <c r="U186" s="18">
        <f t="shared" si="243"/>
        <v>200</v>
      </c>
      <c r="V186" s="18">
        <v>0</v>
      </c>
      <c r="W186" s="18">
        <f t="shared" si="244"/>
        <v>12299.999999999998</v>
      </c>
      <c r="X186" s="19" t="str">
        <f t="shared" si="220"/>
        <v>N/A</v>
      </c>
      <c r="Y186" s="68">
        <f t="shared" si="245"/>
        <v>190</v>
      </c>
      <c r="Z186" s="18">
        <f>'Ohio Intensities'!G186</f>
        <v>0.64248066771643009</v>
      </c>
      <c r="AA186" s="18">
        <f>Design!$I$24*Z186*Design!$I$23</f>
        <v>1.1050667484722605</v>
      </c>
      <c r="AB186" s="18">
        <v>0</v>
      </c>
      <c r="AC186" s="18">
        <v>0</v>
      </c>
      <c r="AD186" s="18">
        <f>Design!$I$22</f>
        <v>10</v>
      </c>
      <c r="AE186" s="18">
        <f t="shared" si="246"/>
        <v>1.1050667484722605</v>
      </c>
      <c r="AF186" s="18">
        <f t="shared" si="247"/>
        <v>190</v>
      </c>
      <c r="AG186" s="18">
        <f t="shared" si="248"/>
        <v>1.1050667484722605</v>
      </c>
      <c r="AH186" s="18">
        <f t="shared" si="249"/>
        <v>200</v>
      </c>
      <c r="AI186" s="18">
        <v>0</v>
      </c>
      <c r="AJ186" s="18" t="str">
        <f t="shared" si="221"/>
        <v>N/A</v>
      </c>
      <c r="AK186" s="18">
        <f t="shared" si="250"/>
        <v>-0.11050667484722605</v>
      </c>
      <c r="AL186" s="18">
        <f t="shared" si="251"/>
        <v>22.101334969445212</v>
      </c>
      <c r="AM186" s="18">
        <f>(Design!$N$68-AL186)/AK186</f>
        <v>177.37693217666521</v>
      </c>
      <c r="AN186" s="18">
        <v>0</v>
      </c>
      <c r="AO186" s="18">
        <v>0</v>
      </c>
      <c r="AP186" s="18">
        <f t="shared" si="252"/>
        <v>177.37693217666521</v>
      </c>
      <c r="AQ186" s="18">
        <f t="shared" si="222"/>
        <v>190</v>
      </c>
      <c r="AR186" s="18">
        <f>Design!$N$68</f>
        <v>2.5</v>
      </c>
      <c r="AS186" s="18">
        <f t="shared" si="253"/>
        <v>200</v>
      </c>
      <c r="AT186" s="18">
        <v>0</v>
      </c>
      <c r="AU186" s="18">
        <f t="shared" si="254"/>
        <v>15000</v>
      </c>
      <c r="AV186" s="19" t="str">
        <f t="shared" si="223"/>
        <v>N/A</v>
      </c>
      <c r="AW186" s="68">
        <f t="shared" si="255"/>
        <v>190</v>
      </c>
      <c r="AX186" s="18">
        <f>'Ohio Intensities'!K186</f>
        <v>0.74912378493427334</v>
      </c>
      <c r="AY186" s="18">
        <f>Design!$I$24*AX186*Design!$I$23</f>
        <v>1.2884929100869509</v>
      </c>
      <c r="AZ186" s="18">
        <v>0</v>
      </c>
      <c r="BA186" s="18">
        <v>0</v>
      </c>
      <c r="BB186" s="18">
        <f>Design!$I$22</f>
        <v>10</v>
      </c>
      <c r="BC186" s="18">
        <f t="shared" si="256"/>
        <v>1.2884929100869509</v>
      </c>
      <c r="BD186" s="18">
        <f t="shared" si="257"/>
        <v>190</v>
      </c>
      <c r="BE186" s="18">
        <f t="shared" si="258"/>
        <v>1.2884929100869509</v>
      </c>
      <c r="BF186" s="18">
        <f t="shared" si="259"/>
        <v>200</v>
      </c>
      <c r="BG186" s="18">
        <v>0</v>
      </c>
      <c r="BH186" s="18" t="str">
        <f t="shared" si="224"/>
        <v>N/A</v>
      </c>
      <c r="BI186" s="18">
        <f t="shared" si="260"/>
        <v>-0.12884929100869508</v>
      </c>
      <c r="BJ186" s="18">
        <f t="shared" si="261"/>
        <v>25.769858201739016</v>
      </c>
      <c r="BK186" s="18">
        <f>(Design!$N$69-BJ186)/BI186</f>
        <v>177.88113556784975</v>
      </c>
      <c r="BL186" s="18">
        <v>0</v>
      </c>
      <c r="BM186" s="18">
        <v>0</v>
      </c>
      <c r="BN186" s="18">
        <f t="shared" si="262"/>
        <v>177.88113556784975</v>
      </c>
      <c r="BO186" s="18">
        <f t="shared" si="225"/>
        <v>190</v>
      </c>
      <c r="BP186" s="18">
        <f>Design!$N$69</f>
        <v>2.85</v>
      </c>
      <c r="BQ186" s="18">
        <f t="shared" si="263"/>
        <v>200</v>
      </c>
      <c r="BR186" s="18">
        <v>0</v>
      </c>
      <c r="BS186" s="18">
        <f t="shared" si="264"/>
        <v>17100</v>
      </c>
      <c r="BT186" s="19" t="str">
        <f t="shared" si="226"/>
        <v>N/A</v>
      </c>
      <c r="BU186" s="68">
        <f t="shared" si="265"/>
        <v>190</v>
      </c>
      <c r="BV186" s="18">
        <f>'Ohio Intensities'!O186</f>
        <v>0.91105870062816441</v>
      </c>
      <c r="BW186" s="18">
        <f>Design!$I$24*BV186*Design!$I$23</f>
        <v>1.5670209650804439</v>
      </c>
      <c r="BX186" s="18">
        <v>0</v>
      </c>
      <c r="BY186" s="18">
        <v>0</v>
      </c>
      <c r="BZ186" s="18">
        <f>Design!$I$22</f>
        <v>10</v>
      </c>
      <c r="CA186" s="18">
        <f t="shared" si="266"/>
        <v>1.5670209650804439</v>
      </c>
      <c r="CB186" s="18">
        <f t="shared" si="267"/>
        <v>190</v>
      </c>
      <c r="CC186" s="18">
        <f t="shared" si="268"/>
        <v>1.5670209650804439</v>
      </c>
      <c r="CD186" s="18">
        <f t="shared" si="269"/>
        <v>200</v>
      </c>
      <c r="CE186" s="18">
        <v>0</v>
      </c>
      <c r="CF186" s="18" t="str">
        <f t="shared" si="227"/>
        <v>N/A</v>
      </c>
      <c r="CG186" s="18">
        <f t="shared" si="270"/>
        <v>-0.1567020965080444</v>
      </c>
      <c r="CH186" s="18">
        <f t="shared" si="271"/>
        <v>31.340419301608879</v>
      </c>
      <c r="CI186" s="18">
        <f>(Design!$N$70-CH186)/CG186</f>
        <v>181.81262367569093</v>
      </c>
      <c r="CJ186" s="18">
        <v>0</v>
      </c>
      <c r="CK186" s="18">
        <v>0</v>
      </c>
      <c r="CL186" s="18">
        <f t="shared" si="272"/>
        <v>181.81262367569093</v>
      </c>
      <c r="CM186" s="18">
        <f t="shared" si="228"/>
        <v>190</v>
      </c>
      <c r="CN186" s="18">
        <f>Design!$N$70</f>
        <v>2.85</v>
      </c>
      <c r="CO186" s="18">
        <f t="shared" si="273"/>
        <v>200</v>
      </c>
      <c r="CP186" s="18">
        <v>0</v>
      </c>
      <c r="CQ186" s="18">
        <f t="shared" si="274"/>
        <v>17100</v>
      </c>
      <c r="CR186" s="19" t="str">
        <f t="shared" si="229"/>
        <v>N/A</v>
      </c>
      <c r="CS186" s="68">
        <f t="shared" si="275"/>
        <v>190</v>
      </c>
      <c r="CT186" s="18">
        <f>'Ohio Intensities'!S186</f>
        <v>1.0469800773613021</v>
      </c>
      <c r="CU186" s="18">
        <f>Design!$I$24*CT186*Design!$I$23</f>
        <v>1.8008057330614406</v>
      </c>
      <c r="CV186" s="18">
        <v>0</v>
      </c>
      <c r="CW186" s="18">
        <v>0</v>
      </c>
      <c r="CX186" s="18">
        <f>Design!$I$22</f>
        <v>10</v>
      </c>
      <c r="CY186" s="18">
        <f t="shared" si="276"/>
        <v>1.8008057330614406</v>
      </c>
      <c r="CZ186" s="18">
        <f t="shared" si="277"/>
        <v>190</v>
      </c>
      <c r="DA186" s="18">
        <f t="shared" si="278"/>
        <v>1.8008057330614406</v>
      </c>
      <c r="DB186" s="18">
        <f t="shared" si="279"/>
        <v>200</v>
      </c>
      <c r="DC186" s="18">
        <v>0</v>
      </c>
      <c r="DD186" s="18" t="str">
        <f t="shared" si="230"/>
        <v>N/A</v>
      </c>
      <c r="DE186" s="18">
        <f t="shared" si="280"/>
        <v>-0.18008057330614408</v>
      </c>
      <c r="DF186" s="18">
        <f t="shared" si="281"/>
        <v>36.016114661228812</v>
      </c>
      <c r="DG186" s="18">
        <f>(Design!$N$71-DF186)/DE186</f>
        <v>184.17375096227124</v>
      </c>
      <c r="DH186" s="18">
        <v>0</v>
      </c>
      <c r="DI186" s="18">
        <v>0</v>
      </c>
      <c r="DJ186" s="18">
        <f t="shared" si="282"/>
        <v>184.17375096227124</v>
      </c>
      <c r="DK186" s="18">
        <f t="shared" si="231"/>
        <v>190</v>
      </c>
      <c r="DL186" s="18">
        <f>Design!$N$71</f>
        <v>2.85</v>
      </c>
      <c r="DM186" s="18">
        <f t="shared" si="283"/>
        <v>200</v>
      </c>
      <c r="DN186" s="18">
        <v>0</v>
      </c>
      <c r="DO186" s="18">
        <f t="shared" si="284"/>
        <v>17100</v>
      </c>
      <c r="DP186" s="19" t="str">
        <f t="shared" si="232"/>
        <v>N/A</v>
      </c>
      <c r="DQ186" s="68">
        <f t="shared" si="285"/>
        <v>190</v>
      </c>
      <c r="DR186" s="18">
        <f>'Ohio Intensities'!W186</f>
        <v>1.1732386781051323</v>
      </c>
      <c r="DS186" s="18">
        <f>Design!$I$24*DR186*Design!$I$23</f>
        <v>2.0179705263408287</v>
      </c>
      <c r="DT186" s="18">
        <v>0</v>
      </c>
      <c r="DU186" s="18">
        <v>0</v>
      </c>
      <c r="DV186" s="18">
        <f>Design!$I$22</f>
        <v>10</v>
      </c>
      <c r="DW186" s="18">
        <f t="shared" si="286"/>
        <v>2.0179705263408287</v>
      </c>
      <c r="DX186" s="18">
        <f t="shared" si="287"/>
        <v>190</v>
      </c>
      <c r="DY186" s="18">
        <f t="shared" si="288"/>
        <v>2.0179705263408287</v>
      </c>
      <c r="DZ186" s="18">
        <f t="shared" si="289"/>
        <v>200</v>
      </c>
      <c r="EA186" s="18">
        <v>0</v>
      </c>
      <c r="EB186" s="18" t="str">
        <f t="shared" si="233"/>
        <v>N/A</v>
      </c>
      <c r="EC186" s="18">
        <f t="shared" si="290"/>
        <v>-0.20179705263408287</v>
      </c>
      <c r="ED186" s="18">
        <f t="shared" si="291"/>
        <v>40.359410526816575</v>
      </c>
      <c r="EE186" s="18">
        <f>(Design!$N$72-ED186)/EC186</f>
        <v>185.87689977232776</v>
      </c>
      <c r="EF186" s="18">
        <v>0</v>
      </c>
      <c r="EG186" s="18">
        <v>0</v>
      </c>
      <c r="EH186" s="18">
        <f t="shared" si="292"/>
        <v>185.87689977232776</v>
      </c>
      <c r="EI186" s="18">
        <f t="shared" si="234"/>
        <v>190</v>
      </c>
      <c r="EJ186" s="18">
        <f>Design!$N$72</f>
        <v>2.85</v>
      </c>
      <c r="EK186" s="18">
        <f t="shared" si="293"/>
        <v>200</v>
      </c>
      <c r="EL186" s="18">
        <v>0</v>
      </c>
      <c r="EM186" s="18">
        <f t="shared" si="294"/>
        <v>17100</v>
      </c>
      <c r="EN186" s="19" t="str">
        <f t="shared" si="235"/>
        <v>N/A</v>
      </c>
      <c r="EO186" s="19">
        <f t="shared" si="295"/>
        <v>190</v>
      </c>
    </row>
    <row r="187" spans="1:145" x14ac:dyDescent="0.25">
      <c r="A187" s="68">
        <f t="shared" si="157"/>
        <v>191</v>
      </c>
      <c r="B187" s="18">
        <f>'Ohio Intensities'!C187</f>
        <v>0.50645263348463199</v>
      </c>
      <c r="C187" s="18">
        <f>Design!$I$24*B187*Design!$I$23</f>
        <v>0.87109852959356759</v>
      </c>
      <c r="D187" s="18">
        <v>0</v>
      </c>
      <c r="E187" s="18">
        <v>0</v>
      </c>
      <c r="F187" s="18">
        <f>Design!$I$22</f>
        <v>10</v>
      </c>
      <c r="G187" s="18">
        <f t="shared" si="236"/>
        <v>0.87109852959356759</v>
      </c>
      <c r="H187" s="18">
        <f t="shared" si="237"/>
        <v>191</v>
      </c>
      <c r="I187" s="18">
        <f t="shared" si="238"/>
        <v>0.87109852959356759</v>
      </c>
      <c r="J187" s="18">
        <f t="shared" si="239"/>
        <v>201</v>
      </c>
      <c r="K187" s="18">
        <v>0</v>
      </c>
      <c r="L187" s="18" t="str">
        <f t="shared" si="218"/>
        <v>N/A</v>
      </c>
      <c r="M187" s="18">
        <f t="shared" si="240"/>
        <v>-8.7109852959356762E-2</v>
      </c>
      <c r="N187" s="18">
        <f t="shared" si="241"/>
        <v>17.509080444830708</v>
      </c>
      <c r="O187" s="18">
        <f>(Design!$N$67-N187)/M187</f>
        <v>177.4664968386931</v>
      </c>
      <c r="P187" s="18">
        <v>0</v>
      </c>
      <c r="Q187" s="18">
        <v>0</v>
      </c>
      <c r="R187" s="18">
        <f t="shared" si="242"/>
        <v>177.4664968386931</v>
      </c>
      <c r="S187" s="18">
        <f t="shared" si="219"/>
        <v>191</v>
      </c>
      <c r="T187" s="18">
        <f>Design!$N$67</f>
        <v>2.0499999999999998</v>
      </c>
      <c r="U187" s="18">
        <f t="shared" si="243"/>
        <v>201</v>
      </c>
      <c r="V187" s="18">
        <v>0</v>
      </c>
      <c r="W187" s="18">
        <f t="shared" si="244"/>
        <v>12361.499999999998</v>
      </c>
      <c r="X187" s="19" t="str">
        <f t="shared" si="220"/>
        <v>N/A</v>
      </c>
      <c r="Y187" s="68">
        <f t="shared" si="245"/>
        <v>191</v>
      </c>
      <c r="Z187" s="18">
        <f>'Ohio Intensities'!G187</f>
        <v>0.63974397780458425</v>
      </c>
      <c r="AA187" s="18">
        <f>Design!$I$24*Z187*Design!$I$23</f>
        <v>1.1003596418238857</v>
      </c>
      <c r="AB187" s="18">
        <v>0</v>
      </c>
      <c r="AC187" s="18">
        <v>0</v>
      </c>
      <c r="AD187" s="18">
        <f>Design!$I$22</f>
        <v>10</v>
      </c>
      <c r="AE187" s="18">
        <f t="shared" si="246"/>
        <v>1.1003596418238857</v>
      </c>
      <c r="AF187" s="18">
        <f t="shared" si="247"/>
        <v>191</v>
      </c>
      <c r="AG187" s="18">
        <f t="shared" si="248"/>
        <v>1.1003596418238857</v>
      </c>
      <c r="AH187" s="18">
        <f t="shared" si="249"/>
        <v>201</v>
      </c>
      <c r="AI187" s="18">
        <v>0</v>
      </c>
      <c r="AJ187" s="18" t="str">
        <f t="shared" si="221"/>
        <v>N/A</v>
      </c>
      <c r="AK187" s="18">
        <f t="shared" si="250"/>
        <v>-0.11003596418238856</v>
      </c>
      <c r="AL187" s="18">
        <f t="shared" si="251"/>
        <v>22.117228800660101</v>
      </c>
      <c r="AM187" s="18">
        <f>(Design!$N$68-AL187)/AK187</f>
        <v>178.28015546029877</v>
      </c>
      <c r="AN187" s="18">
        <v>0</v>
      </c>
      <c r="AO187" s="18">
        <v>0</v>
      </c>
      <c r="AP187" s="18">
        <f t="shared" si="252"/>
        <v>178.28015546029877</v>
      </c>
      <c r="AQ187" s="18">
        <f t="shared" si="222"/>
        <v>191</v>
      </c>
      <c r="AR187" s="18">
        <f>Design!$N$68</f>
        <v>2.5</v>
      </c>
      <c r="AS187" s="18">
        <f t="shared" si="253"/>
        <v>201</v>
      </c>
      <c r="AT187" s="18">
        <v>0</v>
      </c>
      <c r="AU187" s="18">
        <f t="shared" si="254"/>
        <v>15075</v>
      </c>
      <c r="AV187" s="19" t="str">
        <f t="shared" si="223"/>
        <v>N/A</v>
      </c>
      <c r="AW187" s="68">
        <f t="shared" si="255"/>
        <v>191</v>
      </c>
      <c r="AX187" s="18">
        <f>'Ohio Intensities'!K187</f>
        <v>0.74593800963072887</v>
      </c>
      <c r="AY187" s="18">
        <f>Design!$I$24*AX187*Design!$I$23</f>
        <v>1.2830133765648544</v>
      </c>
      <c r="AZ187" s="18">
        <v>0</v>
      </c>
      <c r="BA187" s="18">
        <v>0</v>
      </c>
      <c r="BB187" s="18">
        <f>Design!$I$22</f>
        <v>10</v>
      </c>
      <c r="BC187" s="18">
        <f t="shared" si="256"/>
        <v>1.2830133765648544</v>
      </c>
      <c r="BD187" s="18">
        <f t="shared" si="257"/>
        <v>191</v>
      </c>
      <c r="BE187" s="18">
        <f t="shared" si="258"/>
        <v>1.2830133765648544</v>
      </c>
      <c r="BF187" s="18">
        <f t="shared" si="259"/>
        <v>201</v>
      </c>
      <c r="BG187" s="18">
        <v>0</v>
      </c>
      <c r="BH187" s="18" t="str">
        <f t="shared" si="224"/>
        <v>N/A</v>
      </c>
      <c r="BI187" s="18">
        <f t="shared" si="260"/>
        <v>-0.12830133765648544</v>
      </c>
      <c r="BJ187" s="18">
        <f t="shared" si="261"/>
        <v>25.788568868953575</v>
      </c>
      <c r="BK187" s="18">
        <f>(Design!$N$69-BJ187)/BI187</f>
        <v>178.78666963215457</v>
      </c>
      <c r="BL187" s="18">
        <v>0</v>
      </c>
      <c r="BM187" s="18">
        <v>0</v>
      </c>
      <c r="BN187" s="18">
        <f t="shared" si="262"/>
        <v>178.78666963215457</v>
      </c>
      <c r="BO187" s="18">
        <f t="shared" si="225"/>
        <v>191</v>
      </c>
      <c r="BP187" s="18">
        <f>Design!$N$69</f>
        <v>2.85</v>
      </c>
      <c r="BQ187" s="18">
        <f t="shared" si="263"/>
        <v>201</v>
      </c>
      <c r="BR187" s="18">
        <v>0</v>
      </c>
      <c r="BS187" s="18">
        <f t="shared" si="264"/>
        <v>17185.5</v>
      </c>
      <c r="BT187" s="19" t="str">
        <f t="shared" si="226"/>
        <v>N/A</v>
      </c>
      <c r="BU187" s="68">
        <f t="shared" si="265"/>
        <v>191</v>
      </c>
      <c r="BV187" s="18">
        <f>'Ohio Intensities'!O187</f>
        <v>0.90731867766916108</v>
      </c>
      <c r="BW187" s="18">
        <f>Design!$I$24*BV187*Design!$I$23</f>
        <v>1.5605881255909579</v>
      </c>
      <c r="BX187" s="18">
        <v>0</v>
      </c>
      <c r="BY187" s="18">
        <v>0</v>
      </c>
      <c r="BZ187" s="18">
        <f>Design!$I$22</f>
        <v>10</v>
      </c>
      <c r="CA187" s="18">
        <f t="shared" si="266"/>
        <v>1.5605881255909579</v>
      </c>
      <c r="CB187" s="18">
        <f t="shared" si="267"/>
        <v>191</v>
      </c>
      <c r="CC187" s="18">
        <f t="shared" si="268"/>
        <v>1.5605881255909579</v>
      </c>
      <c r="CD187" s="18">
        <f t="shared" si="269"/>
        <v>201</v>
      </c>
      <c r="CE187" s="18">
        <v>0</v>
      </c>
      <c r="CF187" s="18" t="str">
        <f t="shared" si="227"/>
        <v>N/A</v>
      </c>
      <c r="CG187" s="18">
        <f t="shared" si="270"/>
        <v>-0.15605881255909579</v>
      </c>
      <c r="CH187" s="18">
        <f t="shared" si="271"/>
        <v>31.367821324378252</v>
      </c>
      <c r="CI187" s="18">
        <f>(Design!$N$70-CH187)/CG187</f>
        <v>182.73765420058686</v>
      </c>
      <c r="CJ187" s="18">
        <v>0</v>
      </c>
      <c r="CK187" s="18">
        <v>0</v>
      </c>
      <c r="CL187" s="18">
        <f t="shared" si="272"/>
        <v>182.73765420058686</v>
      </c>
      <c r="CM187" s="18">
        <f t="shared" si="228"/>
        <v>191</v>
      </c>
      <c r="CN187" s="18">
        <f>Design!$N$70</f>
        <v>2.85</v>
      </c>
      <c r="CO187" s="18">
        <f t="shared" si="273"/>
        <v>201</v>
      </c>
      <c r="CP187" s="18">
        <v>0</v>
      </c>
      <c r="CQ187" s="18">
        <f t="shared" si="274"/>
        <v>17185.5</v>
      </c>
      <c r="CR187" s="19" t="str">
        <f t="shared" si="229"/>
        <v>N/A</v>
      </c>
      <c r="CS187" s="68">
        <f t="shared" si="275"/>
        <v>191</v>
      </c>
      <c r="CT187" s="18">
        <f>'Ohio Intensities'!S187</f>
        <v>1.0429097400369063</v>
      </c>
      <c r="CU187" s="18">
        <f>Design!$I$24*CT187*Design!$I$23</f>
        <v>1.79380475286348</v>
      </c>
      <c r="CV187" s="18">
        <v>0</v>
      </c>
      <c r="CW187" s="18">
        <v>0</v>
      </c>
      <c r="CX187" s="18">
        <f>Design!$I$22</f>
        <v>10</v>
      </c>
      <c r="CY187" s="18">
        <f t="shared" si="276"/>
        <v>1.79380475286348</v>
      </c>
      <c r="CZ187" s="18">
        <f t="shared" si="277"/>
        <v>191</v>
      </c>
      <c r="DA187" s="18">
        <f t="shared" si="278"/>
        <v>1.79380475286348</v>
      </c>
      <c r="DB187" s="18">
        <f t="shared" si="279"/>
        <v>201</v>
      </c>
      <c r="DC187" s="18">
        <v>0</v>
      </c>
      <c r="DD187" s="18" t="str">
        <f t="shared" si="230"/>
        <v>N/A</v>
      </c>
      <c r="DE187" s="18">
        <f t="shared" si="280"/>
        <v>-0.17938047528634798</v>
      </c>
      <c r="DF187" s="18">
        <f t="shared" si="281"/>
        <v>36.055475532555946</v>
      </c>
      <c r="DG187" s="18">
        <f>(Design!$N$71-DF187)/DE187</f>
        <v>185.11198322754748</v>
      </c>
      <c r="DH187" s="18">
        <v>0</v>
      </c>
      <c r="DI187" s="18">
        <v>0</v>
      </c>
      <c r="DJ187" s="18">
        <f t="shared" si="282"/>
        <v>185.11198322754748</v>
      </c>
      <c r="DK187" s="18">
        <f t="shared" si="231"/>
        <v>191</v>
      </c>
      <c r="DL187" s="18">
        <f>Design!$N$71</f>
        <v>2.85</v>
      </c>
      <c r="DM187" s="18">
        <f t="shared" si="283"/>
        <v>201</v>
      </c>
      <c r="DN187" s="18">
        <v>0</v>
      </c>
      <c r="DO187" s="18">
        <f t="shared" si="284"/>
        <v>17185.5</v>
      </c>
      <c r="DP187" s="19" t="str">
        <f t="shared" si="232"/>
        <v>N/A</v>
      </c>
      <c r="DQ187" s="68">
        <f t="shared" si="285"/>
        <v>191</v>
      </c>
      <c r="DR187" s="18">
        <f>'Ohio Intensities'!W187</f>
        <v>1.1686067058181384</v>
      </c>
      <c r="DS187" s="18">
        <f>Design!$I$24*DR187*Design!$I$23</f>
        <v>2.0100035340071996</v>
      </c>
      <c r="DT187" s="18">
        <v>0</v>
      </c>
      <c r="DU187" s="18">
        <v>0</v>
      </c>
      <c r="DV187" s="18">
        <f>Design!$I$22</f>
        <v>10</v>
      </c>
      <c r="DW187" s="18">
        <f t="shared" si="286"/>
        <v>2.0100035340071996</v>
      </c>
      <c r="DX187" s="18">
        <f t="shared" si="287"/>
        <v>191</v>
      </c>
      <c r="DY187" s="18">
        <f t="shared" si="288"/>
        <v>2.0100035340071996</v>
      </c>
      <c r="DZ187" s="18">
        <f t="shared" si="289"/>
        <v>201</v>
      </c>
      <c r="EA187" s="18">
        <v>0</v>
      </c>
      <c r="EB187" s="18" t="str">
        <f t="shared" si="233"/>
        <v>N/A</v>
      </c>
      <c r="EC187" s="18">
        <f t="shared" si="290"/>
        <v>-0.20100035340071995</v>
      </c>
      <c r="ED187" s="18">
        <f t="shared" si="291"/>
        <v>40.40107103354471</v>
      </c>
      <c r="EE187" s="18">
        <f>(Design!$N$72-ED187)/EC187</f>
        <v>186.82092045222348</v>
      </c>
      <c r="EF187" s="18">
        <v>0</v>
      </c>
      <c r="EG187" s="18">
        <v>0</v>
      </c>
      <c r="EH187" s="18">
        <f t="shared" si="292"/>
        <v>186.82092045222348</v>
      </c>
      <c r="EI187" s="18">
        <f t="shared" si="234"/>
        <v>191</v>
      </c>
      <c r="EJ187" s="18">
        <f>Design!$N$72</f>
        <v>2.85</v>
      </c>
      <c r="EK187" s="18">
        <f t="shared" si="293"/>
        <v>201</v>
      </c>
      <c r="EL187" s="18">
        <v>0</v>
      </c>
      <c r="EM187" s="18">
        <f t="shared" si="294"/>
        <v>17185.5</v>
      </c>
      <c r="EN187" s="19" t="str">
        <f t="shared" si="235"/>
        <v>N/A</v>
      </c>
      <c r="EO187" s="19">
        <f t="shared" si="295"/>
        <v>191</v>
      </c>
    </row>
    <row r="188" spans="1:145" x14ac:dyDescent="0.25">
      <c r="A188" s="68">
        <f t="shared" si="157"/>
        <v>192</v>
      </c>
      <c r="B188" s="18">
        <f>'Ohio Intensities'!C188</f>
        <v>0.50428748079155405</v>
      </c>
      <c r="C188" s="18">
        <f>Design!$I$24*B188*Design!$I$23</f>
        <v>0.86737446696147347</v>
      </c>
      <c r="D188" s="18">
        <v>0</v>
      </c>
      <c r="E188" s="18">
        <v>0</v>
      </c>
      <c r="F188" s="18">
        <f>Design!$I$22</f>
        <v>10</v>
      </c>
      <c r="G188" s="18">
        <f t="shared" si="236"/>
        <v>0.86737446696147347</v>
      </c>
      <c r="H188" s="18">
        <f t="shared" si="237"/>
        <v>192</v>
      </c>
      <c r="I188" s="18">
        <f t="shared" si="238"/>
        <v>0.86737446696147347</v>
      </c>
      <c r="J188" s="18">
        <f t="shared" si="239"/>
        <v>202</v>
      </c>
      <c r="K188" s="18">
        <v>0</v>
      </c>
      <c r="L188" s="18" t="str">
        <f t="shared" si="218"/>
        <v>N/A</v>
      </c>
      <c r="M188" s="18">
        <f t="shared" si="240"/>
        <v>-8.6737446696147344E-2</v>
      </c>
      <c r="N188" s="18">
        <f t="shared" si="241"/>
        <v>17.520964232621761</v>
      </c>
      <c r="O188" s="18">
        <f>(Design!$N$67-N188)/M188</f>
        <v>178.36545600447033</v>
      </c>
      <c r="P188" s="18">
        <v>0</v>
      </c>
      <c r="Q188" s="18">
        <v>0</v>
      </c>
      <c r="R188" s="18">
        <f t="shared" si="242"/>
        <v>178.36545600447033</v>
      </c>
      <c r="S188" s="18">
        <f t="shared" si="219"/>
        <v>192</v>
      </c>
      <c r="T188" s="18">
        <f>Design!$N$67</f>
        <v>2.0499999999999998</v>
      </c>
      <c r="U188" s="18">
        <f t="shared" si="243"/>
        <v>202</v>
      </c>
      <c r="V188" s="18">
        <v>0</v>
      </c>
      <c r="W188" s="18">
        <f t="shared" si="244"/>
        <v>12422.999999999998</v>
      </c>
      <c r="X188" s="19" t="str">
        <f t="shared" si="220"/>
        <v>N/A</v>
      </c>
      <c r="Y188" s="68">
        <f t="shared" si="245"/>
        <v>192</v>
      </c>
      <c r="Z188" s="18">
        <f>'Ohio Intensities'!G188</f>
        <v>0.63703240669524241</v>
      </c>
      <c r="AA188" s="18">
        <f>Design!$I$24*Z188*Design!$I$23</f>
        <v>1.0956957395158176</v>
      </c>
      <c r="AB188" s="18">
        <v>0</v>
      </c>
      <c r="AC188" s="18">
        <v>0</v>
      </c>
      <c r="AD188" s="18">
        <f>Design!$I$22</f>
        <v>10</v>
      </c>
      <c r="AE188" s="18">
        <f t="shared" si="246"/>
        <v>1.0956957395158176</v>
      </c>
      <c r="AF188" s="18">
        <f t="shared" si="247"/>
        <v>192</v>
      </c>
      <c r="AG188" s="18">
        <f t="shared" si="248"/>
        <v>1.0956957395158176</v>
      </c>
      <c r="AH188" s="18">
        <f t="shared" si="249"/>
        <v>202</v>
      </c>
      <c r="AI188" s="18">
        <v>0</v>
      </c>
      <c r="AJ188" s="18" t="str">
        <f t="shared" si="221"/>
        <v>N/A</v>
      </c>
      <c r="AK188" s="18">
        <f t="shared" si="250"/>
        <v>-0.10956957395158176</v>
      </c>
      <c r="AL188" s="18">
        <f t="shared" si="251"/>
        <v>22.133053938219518</v>
      </c>
      <c r="AM188" s="18">
        <f>(Design!$N$68-AL188)/AK188</f>
        <v>179.18344692017573</v>
      </c>
      <c r="AN188" s="18">
        <v>0</v>
      </c>
      <c r="AO188" s="18">
        <v>0</v>
      </c>
      <c r="AP188" s="18">
        <f t="shared" si="252"/>
        <v>179.18344692017573</v>
      </c>
      <c r="AQ188" s="18">
        <f t="shared" si="222"/>
        <v>192</v>
      </c>
      <c r="AR188" s="18">
        <f>Design!$N$68</f>
        <v>2.5</v>
      </c>
      <c r="AS188" s="18">
        <f t="shared" si="253"/>
        <v>202</v>
      </c>
      <c r="AT188" s="18">
        <v>0</v>
      </c>
      <c r="AU188" s="18">
        <f t="shared" si="254"/>
        <v>15150</v>
      </c>
      <c r="AV188" s="19" t="str">
        <f t="shared" si="223"/>
        <v>N/A</v>
      </c>
      <c r="AW188" s="68">
        <f t="shared" si="255"/>
        <v>192</v>
      </c>
      <c r="AX188" s="18">
        <f>'Ohio Intensities'!K188</f>
        <v>0.7427813377470901</v>
      </c>
      <c r="AY188" s="18">
        <f>Design!$I$24*AX188*Design!$I$23</f>
        <v>1.2775839009249959</v>
      </c>
      <c r="AZ188" s="18">
        <v>0</v>
      </c>
      <c r="BA188" s="18">
        <v>0</v>
      </c>
      <c r="BB188" s="18">
        <f>Design!$I$22</f>
        <v>10</v>
      </c>
      <c r="BC188" s="18">
        <f t="shared" si="256"/>
        <v>1.2775839009249959</v>
      </c>
      <c r="BD188" s="18">
        <f t="shared" si="257"/>
        <v>192</v>
      </c>
      <c r="BE188" s="18">
        <f t="shared" si="258"/>
        <v>1.2775839009249959</v>
      </c>
      <c r="BF188" s="18">
        <f t="shared" si="259"/>
        <v>202</v>
      </c>
      <c r="BG188" s="18">
        <v>0</v>
      </c>
      <c r="BH188" s="18" t="str">
        <f t="shared" si="224"/>
        <v>N/A</v>
      </c>
      <c r="BI188" s="18">
        <f t="shared" si="260"/>
        <v>-0.12775839009249959</v>
      </c>
      <c r="BJ188" s="18">
        <f t="shared" si="261"/>
        <v>25.807194798684918</v>
      </c>
      <c r="BK188" s="18">
        <f>(Design!$N$69-BJ188)/BI188</f>
        <v>179.69226742809968</v>
      </c>
      <c r="BL188" s="18">
        <v>0</v>
      </c>
      <c r="BM188" s="18">
        <v>0</v>
      </c>
      <c r="BN188" s="18">
        <f t="shared" si="262"/>
        <v>179.69226742809968</v>
      </c>
      <c r="BO188" s="18">
        <f t="shared" si="225"/>
        <v>192</v>
      </c>
      <c r="BP188" s="18">
        <f>Design!$N$69</f>
        <v>2.85</v>
      </c>
      <c r="BQ188" s="18">
        <f t="shared" si="263"/>
        <v>202</v>
      </c>
      <c r="BR188" s="18">
        <v>0</v>
      </c>
      <c r="BS188" s="18">
        <f t="shared" si="264"/>
        <v>17270.999999999996</v>
      </c>
      <c r="BT188" s="19" t="str">
        <f t="shared" si="226"/>
        <v>N/A</v>
      </c>
      <c r="BU188" s="68">
        <f t="shared" si="265"/>
        <v>192</v>
      </c>
      <c r="BV188" s="18">
        <f>'Ohio Intensities'!O188</f>
        <v>0.90361227370917629</v>
      </c>
      <c r="BW188" s="18">
        <f>Design!$I$24*BV188*Design!$I$23</f>
        <v>1.5542131107797843</v>
      </c>
      <c r="BX188" s="18">
        <v>0</v>
      </c>
      <c r="BY188" s="18">
        <v>0</v>
      </c>
      <c r="BZ188" s="18">
        <f>Design!$I$22</f>
        <v>10</v>
      </c>
      <c r="CA188" s="18">
        <f t="shared" si="266"/>
        <v>1.5542131107797843</v>
      </c>
      <c r="CB188" s="18">
        <f t="shared" si="267"/>
        <v>192</v>
      </c>
      <c r="CC188" s="18">
        <f t="shared" si="268"/>
        <v>1.5542131107797843</v>
      </c>
      <c r="CD188" s="18">
        <f t="shared" si="269"/>
        <v>202</v>
      </c>
      <c r="CE188" s="18">
        <v>0</v>
      </c>
      <c r="CF188" s="18" t="str">
        <f t="shared" si="227"/>
        <v>N/A</v>
      </c>
      <c r="CG188" s="18">
        <f t="shared" si="270"/>
        <v>-0.15542131107797844</v>
      </c>
      <c r="CH188" s="18">
        <f t="shared" si="271"/>
        <v>31.395104837751646</v>
      </c>
      <c r="CI188" s="18">
        <f>(Design!$N$70-CH188)/CG188</f>
        <v>183.6627463747871</v>
      </c>
      <c r="CJ188" s="18">
        <v>0</v>
      </c>
      <c r="CK188" s="18">
        <v>0</v>
      </c>
      <c r="CL188" s="18">
        <f t="shared" si="272"/>
        <v>183.6627463747871</v>
      </c>
      <c r="CM188" s="18">
        <f t="shared" si="228"/>
        <v>192</v>
      </c>
      <c r="CN188" s="18">
        <f>Design!$N$70</f>
        <v>2.85</v>
      </c>
      <c r="CO188" s="18">
        <f t="shared" si="273"/>
        <v>202</v>
      </c>
      <c r="CP188" s="18">
        <v>0</v>
      </c>
      <c r="CQ188" s="18">
        <f t="shared" si="274"/>
        <v>17271</v>
      </c>
      <c r="CR188" s="19" t="str">
        <f t="shared" si="229"/>
        <v>N/A</v>
      </c>
      <c r="CS188" s="68">
        <f t="shared" si="275"/>
        <v>192</v>
      </c>
      <c r="CT188" s="18">
        <f>'Ohio Intensities'!S188</f>
        <v>1.03887530970091</v>
      </c>
      <c r="CU188" s="18">
        <f>Design!$I$24*CT188*Design!$I$23</f>
        <v>1.7868655326855665</v>
      </c>
      <c r="CV188" s="18">
        <v>0</v>
      </c>
      <c r="CW188" s="18">
        <v>0</v>
      </c>
      <c r="CX188" s="18">
        <f>Design!$I$22</f>
        <v>10</v>
      </c>
      <c r="CY188" s="18">
        <f t="shared" si="276"/>
        <v>1.7868655326855665</v>
      </c>
      <c r="CZ188" s="18">
        <f t="shared" si="277"/>
        <v>192</v>
      </c>
      <c r="DA188" s="18">
        <f t="shared" si="278"/>
        <v>1.7868655326855665</v>
      </c>
      <c r="DB188" s="18">
        <f t="shared" si="279"/>
        <v>202</v>
      </c>
      <c r="DC188" s="18">
        <v>0</v>
      </c>
      <c r="DD188" s="18" t="str">
        <f t="shared" si="230"/>
        <v>N/A</v>
      </c>
      <c r="DE188" s="18">
        <f t="shared" si="280"/>
        <v>-0.17868655326855665</v>
      </c>
      <c r="DF188" s="18">
        <f t="shared" si="281"/>
        <v>36.094683760248444</v>
      </c>
      <c r="DG188" s="18">
        <f>(Design!$N$71-DF188)/DE188</f>
        <v>186.05028275565539</v>
      </c>
      <c r="DH188" s="18">
        <v>0</v>
      </c>
      <c r="DI188" s="18">
        <v>0</v>
      </c>
      <c r="DJ188" s="18">
        <f t="shared" si="282"/>
        <v>186.05028275565539</v>
      </c>
      <c r="DK188" s="18">
        <f t="shared" si="231"/>
        <v>192</v>
      </c>
      <c r="DL188" s="18">
        <f>Design!$N$71</f>
        <v>2.85</v>
      </c>
      <c r="DM188" s="18">
        <f t="shared" si="283"/>
        <v>202</v>
      </c>
      <c r="DN188" s="18">
        <v>0</v>
      </c>
      <c r="DO188" s="18">
        <f t="shared" si="284"/>
        <v>17271</v>
      </c>
      <c r="DP188" s="19" t="str">
        <f t="shared" si="232"/>
        <v>N/A</v>
      </c>
      <c r="DQ188" s="68">
        <f t="shared" si="285"/>
        <v>192</v>
      </c>
      <c r="DR188" s="18">
        <f>'Ohio Intensities'!W188</f>
        <v>1.1640155096884837</v>
      </c>
      <c r="DS188" s="18">
        <f>Design!$I$24*DR188*Design!$I$23</f>
        <v>2.0021066766641931</v>
      </c>
      <c r="DT188" s="18">
        <v>0</v>
      </c>
      <c r="DU188" s="18">
        <v>0</v>
      </c>
      <c r="DV188" s="18">
        <f>Design!$I$22</f>
        <v>10</v>
      </c>
      <c r="DW188" s="18">
        <f t="shared" si="286"/>
        <v>2.0021066766641931</v>
      </c>
      <c r="DX188" s="18">
        <f t="shared" si="287"/>
        <v>192</v>
      </c>
      <c r="DY188" s="18">
        <f t="shared" si="288"/>
        <v>2.0021066766641931</v>
      </c>
      <c r="DZ188" s="18">
        <f t="shared" si="289"/>
        <v>202</v>
      </c>
      <c r="EA188" s="18">
        <v>0</v>
      </c>
      <c r="EB188" s="18" t="str">
        <f t="shared" si="233"/>
        <v>N/A</v>
      </c>
      <c r="EC188" s="18">
        <f t="shared" si="290"/>
        <v>-0.20021066766641932</v>
      </c>
      <c r="ED188" s="18">
        <f t="shared" si="291"/>
        <v>40.442554868616703</v>
      </c>
      <c r="EE188" s="18">
        <f>(Design!$N$72-ED188)/EC188</f>
        <v>187.76499427718545</v>
      </c>
      <c r="EF188" s="18">
        <v>0</v>
      </c>
      <c r="EG188" s="18">
        <v>0</v>
      </c>
      <c r="EH188" s="18">
        <f t="shared" si="292"/>
        <v>187.76499427718545</v>
      </c>
      <c r="EI188" s="18">
        <f t="shared" si="234"/>
        <v>192</v>
      </c>
      <c r="EJ188" s="18">
        <f>Design!$N$72</f>
        <v>2.85</v>
      </c>
      <c r="EK188" s="18">
        <f t="shared" si="293"/>
        <v>202</v>
      </c>
      <c r="EL188" s="18">
        <v>0</v>
      </c>
      <c r="EM188" s="18">
        <f t="shared" si="294"/>
        <v>17271</v>
      </c>
      <c r="EN188" s="19" t="str">
        <f t="shared" si="235"/>
        <v>N/A</v>
      </c>
      <c r="EO188" s="19">
        <f t="shared" si="295"/>
        <v>192</v>
      </c>
    </row>
    <row r="189" spans="1:145" x14ac:dyDescent="0.25">
      <c r="A189" s="68">
        <f t="shared" si="157"/>
        <v>193</v>
      </c>
      <c r="B189" s="18">
        <f>'Ohio Intensities'!C189</f>
        <v>0.50214226090763903</v>
      </c>
      <c r="C189" s="18">
        <f>Design!$I$24*B189*Design!$I$23</f>
        <v>0.86368468876113969</v>
      </c>
      <c r="D189" s="18">
        <v>0</v>
      </c>
      <c r="E189" s="18">
        <v>0</v>
      </c>
      <c r="F189" s="18">
        <f>Design!$I$22</f>
        <v>10</v>
      </c>
      <c r="G189" s="18">
        <f t="shared" si="236"/>
        <v>0.86368468876113969</v>
      </c>
      <c r="H189" s="18">
        <f t="shared" si="237"/>
        <v>193</v>
      </c>
      <c r="I189" s="18">
        <f t="shared" si="238"/>
        <v>0.86368468876113969</v>
      </c>
      <c r="J189" s="18">
        <f t="shared" si="239"/>
        <v>203</v>
      </c>
      <c r="K189" s="18">
        <v>0</v>
      </c>
      <c r="L189" s="18" t="str">
        <f t="shared" si="218"/>
        <v>N/A</v>
      </c>
      <c r="M189" s="18">
        <f t="shared" si="240"/>
        <v>-8.6368468876113963E-2</v>
      </c>
      <c r="N189" s="18">
        <f t="shared" si="241"/>
        <v>17.532799181851136</v>
      </c>
      <c r="O189" s="18">
        <f>(Design!$N$67-N189)/M189</f>
        <v>179.26448602509674</v>
      </c>
      <c r="P189" s="18">
        <v>0</v>
      </c>
      <c r="Q189" s="18">
        <v>0</v>
      </c>
      <c r="R189" s="18">
        <f t="shared" si="242"/>
        <v>179.26448602509674</v>
      </c>
      <c r="S189" s="18">
        <f t="shared" si="219"/>
        <v>193</v>
      </c>
      <c r="T189" s="18">
        <f>Design!$N$67</f>
        <v>2.0499999999999998</v>
      </c>
      <c r="U189" s="18">
        <f t="shared" si="243"/>
        <v>203</v>
      </c>
      <c r="V189" s="18">
        <v>0</v>
      </c>
      <c r="W189" s="18">
        <f t="shared" si="244"/>
        <v>12484.5</v>
      </c>
      <c r="X189" s="19" t="str">
        <f t="shared" si="220"/>
        <v>N/A</v>
      </c>
      <c r="Y189" s="68">
        <f t="shared" si="245"/>
        <v>193</v>
      </c>
      <c r="Z189" s="18">
        <f>'Ohio Intensities'!G189</f>
        <v>0.63434560149074926</v>
      </c>
      <c r="AA189" s="18">
        <f>Design!$I$24*Z189*Design!$I$23</f>
        <v>1.0910744345640895</v>
      </c>
      <c r="AB189" s="18">
        <v>0</v>
      </c>
      <c r="AC189" s="18">
        <v>0</v>
      </c>
      <c r="AD189" s="18">
        <f>Design!$I$22</f>
        <v>10</v>
      </c>
      <c r="AE189" s="18">
        <f t="shared" si="246"/>
        <v>1.0910744345640895</v>
      </c>
      <c r="AF189" s="18">
        <f t="shared" si="247"/>
        <v>193</v>
      </c>
      <c r="AG189" s="18">
        <f t="shared" si="248"/>
        <v>1.0910744345640895</v>
      </c>
      <c r="AH189" s="18">
        <f t="shared" si="249"/>
        <v>203</v>
      </c>
      <c r="AI189" s="18">
        <v>0</v>
      </c>
      <c r="AJ189" s="18" t="str">
        <f t="shared" si="221"/>
        <v>N/A</v>
      </c>
      <c r="AK189" s="18">
        <f t="shared" si="250"/>
        <v>-0.10910744345640895</v>
      </c>
      <c r="AL189" s="18">
        <f t="shared" si="251"/>
        <v>22.148811021651017</v>
      </c>
      <c r="AM189" s="18">
        <f>(Design!$N$68-AL189)/AK189</f>
        <v>180.0868061719473</v>
      </c>
      <c r="AN189" s="18">
        <v>0</v>
      </c>
      <c r="AO189" s="18">
        <v>0</v>
      </c>
      <c r="AP189" s="18">
        <f t="shared" si="252"/>
        <v>180.0868061719473</v>
      </c>
      <c r="AQ189" s="18">
        <f t="shared" si="222"/>
        <v>193</v>
      </c>
      <c r="AR189" s="18">
        <f>Design!$N$68</f>
        <v>2.5</v>
      </c>
      <c r="AS189" s="18">
        <f t="shared" si="253"/>
        <v>203</v>
      </c>
      <c r="AT189" s="18">
        <v>0</v>
      </c>
      <c r="AU189" s="18">
        <f t="shared" si="254"/>
        <v>15225</v>
      </c>
      <c r="AV189" s="19" t="str">
        <f t="shared" si="223"/>
        <v>N/A</v>
      </c>
      <c r="AW189" s="68">
        <f t="shared" si="255"/>
        <v>193</v>
      </c>
      <c r="AX189" s="18">
        <f>'Ohio Intensities'!K189</f>
        <v>0.73965336269296322</v>
      </c>
      <c r="AY189" s="18">
        <f>Design!$I$24*AX189*Design!$I$23</f>
        <v>1.2722037838318976</v>
      </c>
      <c r="AZ189" s="18">
        <v>0</v>
      </c>
      <c r="BA189" s="18">
        <v>0</v>
      </c>
      <c r="BB189" s="18">
        <f>Design!$I$22</f>
        <v>10</v>
      </c>
      <c r="BC189" s="18">
        <f t="shared" si="256"/>
        <v>1.2722037838318976</v>
      </c>
      <c r="BD189" s="18">
        <f t="shared" si="257"/>
        <v>193</v>
      </c>
      <c r="BE189" s="18">
        <f t="shared" si="258"/>
        <v>1.2722037838318976</v>
      </c>
      <c r="BF189" s="18">
        <f t="shared" si="259"/>
        <v>203</v>
      </c>
      <c r="BG189" s="18">
        <v>0</v>
      </c>
      <c r="BH189" s="18" t="str">
        <f t="shared" si="224"/>
        <v>N/A</v>
      </c>
      <c r="BI189" s="18">
        <f t="shared" si="260"/>
        <v>-0.12722037838318975</v>
      </c>
      <c r="BJ189" s="18">
        <f t="shared" si="261"/>
        <v>25.825736811787522</v>
      </c>
      <c r="BK189" s="18">
        <f>(Design!$N$69-BJ189)/BI189</f>
        <v>180.59792860059136</v>
      </c>
      <c r="BL189" s="18">
        <v>0</v>
      </c>
      <c r="BM189" s="18">
        <v>0</v>
      </c>
      <c r="BN189" s="18">
        <f t="shared" si="262"/>
        <v>180.59792860059136</v>
      </c>
      <c r="BO189" s="18">
        <f t="shared" si="225"/>
        <v>193</v>
      </c>
      <c r="BP189" s="18">
        <f>Design!$N$69</f>
        <v>2.85</v>
      </c>
      <c r="BQ189" s="18">
        <f t="shared" si="263"/>
        <v>203</v>
      </c>
      <c r="BR189" s="18">
        <v>0</v>
      </c>
      <c r="BS189" s="18">
        <f t="shared" si="264"/>
        <v>17356.500000000004</v>
      </c>
      <c r="BT189" s="19" t="str">
        <f t="shared" si="226"/>
        <v>N/A</v>
      </c>
      <c r="BU189" s="68">
        <f t="shared" si="265"/>
        <v>193</v>
      </c>
      <c r="BV189" s="18">
        <f>'Ohio Intensities'!O189</f>
        <v>0.89993902396013115</v>
      </c>
      <c r="BW189" s="18">
        <f>Design!$I$24*BV189*Design!$I$23</f>
        <v>1.5478951212114265</v>
      </c>
      <c r="BX189" s="18">
        <v>0</v>
      </c>
      <c r="BY189" s="18">
        <v>0</v>
      </c>
      <c r="BZ189" s="18">
        <f>Design!$I$22</f>
        <v>10</v>
      </c>
      <c r="CA189" s="18">
        <f t="shared" si="266"/>
        <v>1.5478951212114265</v>
      </c>
      <c r="CB189" s="18">
        <f t="shared" si="267"/>
        <v>193</v>
      </c>
      <c r="CC189" s="18">
        <f t="shared" si="268"/>
        <v>1.5478951212114265</v>
      </c>
      <c r="CD189" s="18">
        <f t="shared" si="269"/>
        <v>203</v>
      </c>
      <c r="CE189" s="18">
        <v>0</v>
      </c>
      <c r="CF189" s="18" t="str">
        <f t="shared" si="227"/>
        <v>N/A</v>
      </c>
      <c r="CG189" s="18">
        <f t="shared" si="270"/>
        <v>-0.15478951212114264</v>
      </c>
      <c r="CH189" s="18">
        <f t="shared" si="271"/>
        <v>31.422270960591955</v>
      </c>
      <c r="CI189" s="18">
        <f>(Design!$N$70-CH189)/CG189</f>
        <v>184.58789984576273</v>
      </c>
      <c r="CJ189" s="18">
        <v>0</v>
      </c>
      <c r="CK189" s="18">
        <v>0</v>
      </c>
      <c r="CL189" s="18">
        <f t="shared" si="272"/>
        <v>184.58789984576273</v>
      </c>
      <c r="CM189" s="18">
        <f t="shared" si="228"/>
        <v>193</v>
      </c>
      <c r="CN189" s="18">
        <f>Design!$N$70</f>
        <v>2.85</v>
      </c>
      <c r="CO189" s="18">
        <f t="shared" si="273"/>
        <v>203</v>
      </c>
      <c r="CP189" s="18">
        <v>0</v>
      </c>
      <c r="CQ189" s="18">
        <f t="shared" si="274"/>
        <v>17356.500000000004</v>
      </c>
      <c r="CR189" s="19" t="str">
        <f t="shared" si="229"/>
        <v>N/A</v>
      </c>
      <c r="CS189" s="68">
        <f t="shared" si="275"/>
        <v>193</v>
      </c>
      <c r="CT189" s="18">
        <f>'Ohio Intensities'!S189</f>
        <v>1.034876294178948</v>
      </c>
      <c r="CU189" s="18">
        <f>Design!$I$24*CT189*Design!$I$23</f>
        <v>1.7799872259877916</v>
      </c>
      <c r="CV189" s="18">
        <v>0</v>
      </c>
      <c r="CW189" s="18">
        <v>0</v>
      </c>
      <c r="CX189" s="18">
        <f>Design!$I$22</f>
        <v>10</v>
      </c>
      <c r="CY189" s="18">
        <f t="shared" si="276"/>
        <v>1.7799872259877916</v>
      </c>
      <c r="CZ189" s="18">
        <f t="shared" si="277"/>
        <v>193</v>
      </c>
      <c r="DA189" s="18">
        <f t="shared" si="278"/>
        <v>1.7799872259877916</v>
      </c>
      <c r="DB189" s="18">
        <f t="shared" si="279"/>
        <v>203</v>
      </c>
      <c r="DC189" s="18">
        <v>0</v>
      </c>
      <c r="DD189" s="18" t="str">
        <f t="shared" si="230"/>
        <v>N/A</v>
      </c>
      <c r="DE189" s="18">
        <f t="shared" si="280"/>
        <v>-0.17799872259877916</v>
      </c>
      <c r="DF189" s="18">
        <f t="shared" si="281"/>
        <v>36.133740687552169</v>
      </c>
      <c r="DG189" s="18">
        <f>(Design!$N$71-DF189)/DE189</f>
        <v>186.98864914090373</v>
      </c>
      <c r="DH189" s="18">
        <v>0</v>
      </c>
      <c r="DI189" s="18">
        <v>0</v>
      </c>
      <c r="DJ189" s="18">
        <f t="shared" si="282"/>
        <v>186.98864914090373</v>
      </c>
      <c r="DK189" s="18">
        <f t="shared" si="231"/>
        <v>193</v>
      </c>
      <c r="DL189" s="18">
        <f>Design!$N$71</f>
        <v>2.85</v>
      </c>
      <c r="DM189" s="18">
        <f t="shared" si="283"/>
        <v>203</v>
      </c>
      <c r="DN189" s="18">
        <v>0</v>
      </c>
      <c r="DO189" s="18">
        <f t="shared" si="284"/>
        <v>17356.5</v>
      </c>
      <c r="DP189" s="19" t="str">
        <f t="shared" si="232"/>
        <v>N/A</v>
      </c>
      <c r="DQ189" s="68">
        <f t="shared" si="285"/>
        <v>193</v>
      </c>
      <c r="DR189" s="18">
        <f>'Ohio Intensities'!W189</f>
        <v>1.1594645347008932</v>
      </c>
      <c r="DS189" s="18">
        <f>Design!$I$24*DR189*Design!$I$23</f>
        <v>1.9942789996855375</v>
      </c>
      <c r="DT189" s="18">
        <v>0</v>
      </c>
      <c r="DU189" s="18">
        <v>0</v>
      </c>
      <c r="DV189" s="18">
        <f>Design!$I$22</f>
        <v>10</v>
      </c>
      <c r="DW189" s="18">
        <f t="shared" si="286"/>
        <v>1.9942789996855375</v>
      </c>
      <c r="DX189" s="18">
        <f t="shared" si="287"/>
        <v>193</v>
      </c>
      <c r="DY189" s="18">
        <f t="shared" si="288"/>
        <v>1.9942789996855375</v>
      </c>
      <c r="DZ189" s="18">
        <f t="shared" si="289"/>
        <v>203</v>
      </c>
      <c r="EA189" s="18">
        <v>0</v>
      </c>
      <c r="EB189" s="18" t="str">
        <f t="shared" si="233"/>
        <v>N/A</v>
      </c>
      <c r="EC189" s="18">
        <f t="shared" si="290"/>
        <v>-0.19942789996855376</v>
      </c>
      <c r="ED189" s="18">
        <f t="shared" si="291"/>
        <v>40.483863693616414</v>
      </c>
      <c r="EE189" s="18">
        <f>(Design!$N$72-ED189)/EC189</f>
        <v>188.70912093819675</v>
      </c>
      <c r="EF189" s="18">
        <v>0</v>
      </c>
      <c r="EG189" s="18">
        <v>0</v>
      </c>
      <c r="EH189" s="18">
        <f t="shared" si="292"/>
        <v>188.70912093819675</v>
      </c>
      <c r="EI189" s="18">
        <f t="shared" si="234"/>
        <v>193</v>
      </c>
      <c r="EJ189" s="18">
        <f>Design!$N$72</f>
        <v>2.85</v>
      </c>
      <c r="EK189" s="18">
        <f t="shared" si="293"/>
        <v>203</v>
      </c>
      <c r="EL189" s="18">
        <v>0</v>
      </c>
      <c r="EM189" s="18">
        <f t="shared" si="294"/>
        <v>17356.5</v>
      </c>
      <c r="EN189" s="19" t="str">
        <f t="shared" si="235"/>
        <v>N/A</v>
      </c>
      <c r="EO189" s="19">
        <f t="shared" si="295"/>
        <v>193</v>
      </c>
    </row>
    <row r="190" spans="1:145" x14ac:dyDescent="0.25">
      <c r="A190" s="68">
        <f t="shared" si="157"/>
        <v>194</v>
      </c>
      <c r="B190" s="18">
        <f>'Ohio Intensities'!C190</f>
        <v>0.500016693006469</v>
      </c>
      <c r="C190" s="18">
        <f>Design!$I$24*B190*Design!$I$23</f>
        <v>0.86002871197112718</v>
      </c>
      <c r="D190" s="18">
        <v>0</v>
      </c>
      <c r="E190" s="18">
        <v>0</v>
      </c>
      <c r="F190" s="18">
        <f>Design!$I$22</f>
        <v>10</v>
      </c>
      <c r="G190" s="18">
        <f t="shared" si="236"/>
        <v>0.86002871197112718</v>
      </c>
      <c r="H190" s="18">
        <f t="shared" si="237"/>
        <v>194</v>
      </c>
      <c r="I190" s="18">
        <f t="shared" si="238"/>
        <v>0.86002871197112718</v>
      </c>
      <c r="J190" s="18">
        <f t="shared" si="239"/>
        <v>204</v>
      </c>
      <c r="K190" s="18">
        <v>0</v>
      </c>
      <c r="L190" s="18" t="str">
        <f t="shared" si="218"/>
        <v>N/A</v>
      </c>
      <c r="M190" s="18">
        <f t="shared" si="240"/>
        <v>-8.6002871197112724E-2</v>
      </c>
      <c r="N190" s="18">
        <f t="shared" si="241"/>
        <v>17.544585724210997</v>
      </c>
      <c r="O190" s="18">
        <f>(Design!$N$67-N190)/M190</f>
        <v>180.16358650048392</v>
      </c>
      <c r="P190" s="18">
        <v>0</v>
      </c>
      <c r="Q190" s="18">
        <v>0</v>
      </c>
      <c r="R190" s="18">
        <f t="shared" si="242"/>
        <v>180.16358650048392</v>
      </c>
      <c r="S190" s="18">
        <f t="shared" si="219"/>
        <v>194</v>
      </c>
      <c r="T190" s="18">
        <f>Design!$N$67</f>
        <v>2.0499999999999998</v>
      </c>
      <c r="U190" s="18">
        <f t="shared" si="243"/>
        <v>204</v>
      </c>
      <c r="V190" s="18">
        <v>0</v>
      </c>
      <c r="W190" s="18">
        <f t="shared" si="244"/>
        <v>12546</v>
      </c>
      <c r="X190" s="19" t="str">
        <f t="shared" si="220"/>
        <v>N/A</v>
      </c>
      <c r="Y190" s="68">
        <f t="shared" si="245"/>
        <v>194</v>
      </c>
      <c r="Z190" s="18">
        <f>'Ohio Intensities'!G190</f>
        <v>0.63168321595336929</v>
      </c>
      <c r="AA190" s="18">
        <f>Design!$I$24*Z190*Design!$I$23</f>
        <v>1.0864951314397959</v>
      </c>
      <c r="AB190" s="18">
        <v>0</v>
      </c>
      <c r="AC190" s="18">
        <v>0</v>
      </c>
      <c r="AD190" s="18">
        <f>Design!$I$22</f>
        <v>10</v>
      </c>
      <c r="AE190" s="18">
        <f t="shared" si="246"/>
        <v>1.0864951314397959</v>
      </c>
      <c r="AF190" s="18">
        <f t="shared" si="247"/>
        <v>194</v>
      </c>
      <c r="AG190" s="18">
        <f t="shared" si="248"/>
        <v>1.0864951314397959</v>
      </c>
      <c r="AH190" s="18">
        <f t="shared" si="249"/>
        <v>204</v>
      </c>
      <c r="AI190" s="18">
        <v>0</v>
      </c>
      <c r="AJ190" s="18" t="str">
        <f t="shared" si="221"/>
        <v>N/A</v>
      </c>
      <c r="AK190" s="18">
        <f t="shared" si="250"/>
        <v>-0.1086495131439796</v>
      </c>
      <c r="AL190" s="18">
        <f t="shared" si="251"/>
        <v>22.164500681371837</v>
      </c>
      <c r="AM190" s="18">
        <f>(Design!$N$68-AL190)/AK190</f>
        <v>180.99023283530906</v>
      </c>
      <c r="AN190" s="18">
        <v>0</v>
      </c>
      <c r="AO190" s="18">
        <v>0</v>
      </c>
      <c r="AP190" s="18">
        <f t="shared" si="252"/>
        <v>180.99023283530906</v>
      </c>
      <c r="AQ190" s="18">
        <f t="shared" si="222"/>
        <v>194</v>
      </c>
      <c r="AR190" s="18">
        <f>Design!$N$68</f>
        <v>2.5</v>
      </c>
      <c r="AS190" s="18">
        <f t="shared" si="253"/>
        <v>204</v>
      </c>
      <c r="AT190" s="18">
        <v>0</v>
      </c>
      <c r="AU190" s="18">
        <f t="shared" si="254"/>
        <v>15300</v>
      </c>
      <c r="AV190" s="19" t="str">
        <f t="shared" si="223"/>
        <v>N/A</v>
      </c>
      <c r="AW190" s="68">
        <f t="shared" si="255"/>
        <v>194</v>
      </c>
      <c r="AX190" s="18">
        <f>'Ohio Intensities'!K190</f>
        <v>0.73655368550505851</v>
      </c>
      <c r="AY190" s="18">
        <f>Design!$I$24*AX190*Design!$I$23</f>
        <v>1.2668723390687013</v>
      </c>
      <c r="AZ190" s="18">
        <v>0</v>
      </c>
      <c r="BA190" s="18">
        <v>0</v>
      </c>
      <c r="BB190" s="18">
        <f>Design!$I$22</f>
        <v>10</v>
      </c>
      <c r="BC190" s="18">
        <f t="shared" si="256"/>
        <v>1.2668723390687013</v>
      </c>
      <c r="BD190" s="18">
        <f t="shared" si="257"/>
        <v>194</v>
      </c>
      <c r="BE190" s="18">
        <f t="shared" si="258"/>
        <v>1.2668723390687013</v>
      </c>
      <c r="BF190" s="18">
        <f t="shared" si="259"/>
        <v>204</v>
      </c>
      <c r="BG190" s="18">
        <v>0</v>
      </c>
      <c r="BH190" s="18" t="str">
        <f t="shared" si="224"/>
        <v>N/A</v>
      </c>
      <c r="BI190" s="18">
        <f t="shared" si="260"/>
        <v>-0.12668723390687014</v>
      </c>
      <c r="BJ190" s="18">
        <f t="shared" si="261"/>
        <v>25.844195717001508</v>
      </c>
      <c r="BK190" s="18">
        <f>(Design!$N$69-BJ190)/BI190</f>
        <v>181.50365279823629</v>
      </c>
      <c r="BL190" s="18">
        <v>0</v>
      </c>
      <c r="BM190" s="18">
        <v>0</v>
      </c>
      <c r="BN190" s="18">
        <f t="shared" si="262"/>
        <v>181.50365279823629</v>
      </c>
      <c r="BO190" s="18">
        <f t="shared" si="225"/>
        <v>194</v>
      </c>
      <c r="BP190" s="18">
        <f>Design!$N$69</f>
        <v>2.85</v>
      </c>
      <c r="BQ190" s="18">
        <f t="shared" si="263"/>
        <v>204</v>
      </c>
      <c r="BR190" s="18">
        <v>0</v>
      </c>
      <c r="BS190" s="18">
        <f t="shared" si="264"/>
        <v>17442</v>
      </c>
      <c r="BT190" s="19" t="str">
        <f t="shared" si="226"/>
        <v>N/A</v>
      </c>
      <c r="BU190" s="68">
        <f t="shared" si="265"/>
        <v>194</v>
      </c>
      <c r="BV190" s="18">
        <f>'Ohio Intensities'!O190</f>
        <v>0.89629847228568782</v>
      </c>
      <c r="BW190" s="18">
        <f>Design!$I$24*BV190*Design!$I$23</f>
        <v>1.541633372331384</v>
      </c>
      <c r="BX190" s="18">
        <v>0</v>
      </c>
      <c r="BY190" s="18">
        <v>0</v>
      </c>
      <c r="BZ190" s="18">
        <f>Design!$I$22</f>
        <v>10</v>
      </c>
      <c r="CA190" s="18">
        <f t="shared" si="266"/>
        <v>1.541633372331384</v>
      </c>
      <c r="CB190" s="18">
        <f t="shared" si="267"/>
        <v>194</v>
      </c>
      <c r="CC190" s="18">
        <f t="shared" si="268"/>
        <v>1.541633372331384</v>
      </c>
      <c r="CD190" s="18">
        <f t="shared" si="269"/>
        <v>204</v>
      </c>
      <c r="CE190" s="18">
        <v>0</v>
      </c>
      <c r="CF190" s="18" t="str">
        <f t="shared" si="227"/>
        <v>N/A</v>
      </c>
      <c r="CG190" s="18">
        <f t="shared" si="270"/>
        <v>-0.15416333723313841</v>
      </c>
      <c r="CH190" s="18">
        <f t="shared" si="271"/>
        <v>31.449320795560233</v>
      </c>
      <c r="CI190" s="18">
        <f>(Design!$N$70-CH190)/CG190</f>
        <v>185.51311426471003</v>
      </c>
      <c r="CJ190" s="18">
        <v>0</v>
      </c>
      <c r="CK190" s="18">
        <v>0</v>
      </c>
      <c r="CL190" s="18">
        <f t="shared" si="272"/>
        <v>185.51311426471003</v>
      </c>
      <c r="CM190" s="18">
        <f t="shared" si="228"/>
        <v>194</v>
      </c>
      <c r="CN190" s="18">
        <f>Design!$N$70</f>
        <v>2.85</v>
      </c>
      <c r="CO190" s="18">
        <f t="shared" si="273"/>
        <v>204</v>
      </c>
      <c r="CP190" s="18">
        <v>0</v>
      </c>
      <c r="CQ190" s="18">
        <f t="shared" si="274"/>
        <v>17442</v>
      </c>
      <c r="CR190" s="19" t="str">
        <f t="shared" si="229"/>
        <v>N/A</v>
      </c>
      <c r="CS190" s="68">
        <f t="shared" si="275"/>
        <v>194</v>
      </c>
      <c r="CT190" s="18">
        <f>'Ohio Intensities'!S190</f>
        <v>1.0309122104236847</v>
      </c>
      <c r="CU190" s="18">
        <f>Design!$I$24*CT190*Design!$I$23</f>
        <v>1.7731690019287389</v>
      </c>
      <c r="CV190" s="18">
        <v>0</v>
      </c>
      <c r="CW190" s="18">
        <v>0</v>
      </c>
      <c r="CX190" s="18">
        <f>Design!$I$22</f>
        <v>10</v>
      </c>
      <c r="CY190" s="18">
        <f t="shared" si="276"/>
        <v>1.7731690019287389</v>
      </c>
      <c r="CZ190" s="18">
        <f t="shared" si="277"/>
        <v>194</v>
      </c>
      <c r="DA190" s="18">
        <f t="shared" si="278"/>
        <v>1.7731690019287389</v>
      </c>
      <c r="DB190" s="18">
        <f t="shared" si="279"/>
        <v>204</v>
      </c>
      <c r="DC190" s="18">
        <v>0</v>
      </c>
      <c r="DD190" s="18" t="str">
        <f t="shared" si="230"/>
        <v>N/A</v>
      </c>
      <c r="DE190" s="18">
        <f t="shared" si="280"/>
        <v>-0.17731690019287388</v>
      </c>
      <c r="DF190" s="18">
        <f t="shared" si="281"/>
        <v>36.172647639346266</v>
      </c>
      <c r="DG190" s="18">
        <f>(Design!$N$71-DF190)/DE190</f>
        <v>187.92708198203351</v>
      </c>
      <c r="DH190" s="18">
        <v>0</v>
      </c>
      <c r="DI190" s="18">
        <v>0</v>
      </c>
      <c r="DJ190" s="18">
        <f t="shared" si="282"/>
        <v>187.92708198203351</v>
      </c>
      <c r="DK190" s="18">
        <f t="shared" si="231"/>
        <v>194</v>
      </c>
      <c r="DL190" s="18">
        <f>Design!$N$71</f>
        <v>2.85</v>
      </c>
      <c r="DM190" s="18">
        <f t="shared" si="283"/>
        <v>204</v>
      </c>
      <c r="DN190" s="18">
        <v>0</v>
      </c>
      <c r="DO190" s="18">
        <f t="shared" si="284"/>
        <v>17442</v>
      </c>
      <c r="DP190" s="19" t="str">
        <f t="shared" si="232"/>
        <v>N/A</v>
      </c>
      <c r="DQ190" s="68">
        <f t="shared" si="285"/>
        <v>194</v>
      </c>
      <c r="DR190" s="18">
        <f>'Ohio Intensities'!W190</f>
        <v>1.1549532360373436</v>
      </c>
      <c r="DS190" s="18">
        <f>Design!$I$24*DR190*Design!$I$23</f>
        <v>1.9865195659842323</v>
      </c>
      <c r="DT190" s="18">
        <v>0</v>
      </c>
      <c r="DU190" s="18">
        <v>0</v>
      </c>
      <c r="DV190" s="18">
        <f>Design!$I$22</f>
        <v>10</v>
      </c>
      <c r="DW190" s="18">
        <f t="shared" si="286"/>
        <v>1.9865195659842323</v>
      </c>
      <c r="DX190" s="18">
        <f t="shared" si="287"/>
        <v>194</v>
      </c>
      <c r="DY190" s="18">
        <f t="shared" si="288"/>
        <v>1.9865195659842323</v>
      </c>
      <c r="DZ190" s="18">
        <f t="shared" si="289"/>
        <v>204</v>
      </c>
      <c r="EA190" s="18">
        <v>0</v>
      </c>
      <c r="EB190" s="18" t="str">
        <f t="shared" si="233"/>
        <v>N/A</v>
      </c>
      <c r="EC190" s="18">
        <f t="shared" si="290"/>
        <v>-0.19865195659842322</v>
      </c>
      <c r="ED190" s="18">
        <f t="shared" si="291"/>
        <v>40.524999146078336</v>
      </c>
      <c r="EE190" s="18">
        <f>(Design!$N$72-ED190)/EC190</f>
        <v>189.65330012952603</v>
      </c>
      <c r="EF190" s="18">
        <v>0</v>
      </c>
      <c r="EG190" s="18">
        <v>0</v>
      </c>
      <c r="EH190" s="18">
        <f t="shared" si="292"/>
        <v>189.65330012952603</v>
      </c>
      <c r="EI190" s="18">
        <f t="shared" si="234"/>
        <v>194</v>
      </c>
      <c r="EJ190" s="18">
        <f>Design!$N$72</f>
        <v>2.85</v>
      </c>
      <c r="EK190" s="18">
        <f t="shared" si="293"/>
        <v>204</v>
      </c>
      <c r="EL190" s="18">
        <v>0</v>
      </c>
      <c r="EM190" s="18">
        <f t="shared" si="294"/>
        <v>17442</v>
      </c>
      <c r="EN190" s="19" t="str">
        <f t="shared" si="235"/>
        <v>N/A</v>
      </c>
      <c r="EO190" s="19">
        <f t="shared" si="295"/>
        <v>194</v>
      </c>
    </row>
    <row r="191" spans="1:145" x14ac:dyDescent="0.25">
      <c r="A191" s="68">
        <f t="shared" si="157"/>
        <v>195</v>
      </c>
      <c r="B191" s="18">
        <f>'Ohio Intensities'!C191</f>
        <v>0.49791050157576922</v>
      </c>
      <c r="C191" s="18">
        <f>Design!$I$24*B191*Design!$I$23</f>
        <v>0.8564060627103236</v>
      </c>
      <c r="D191" s="18">
        <v>0</v>
      </c>
      <c r="E191" s="18">
        <v>0</v>
      </c>
      <c r="F191" s="18">
        <f>Design!$I$22</f>
        <v>10</v>
      </c>
      <c r="G191" s="18">
        <f t="shared" si="236"/>
        <v>0.8564060627103236</v>
      </c>
      <c r="H191" s="18">
        <f t="shared" si="237"/>
        <v>195</v>
      </c>
      <c r="I191" s="18">
        <f t="shared" si="238"/>
        <v>0.8564060627103236</v>
      </c>
      <c r="J191" s="18">
        <f t="shared" si="239"/>
        <v>205</v>
      </c>
      <c r="K191" s="18">
        <v>0</v>
      </c>
      <c r="L191" s="18" t="str">
        <f t="shared" si="218"/>
        <v>N/A</v>
      </c>
      <c r="M191" s="18">
        <f t="shared" si="240"/>
        <v>-8.5640606271032357E-2</v>
      </c>
      <c r="N191" s="18">
        <f t="shared" si="241"/>
        <v>17.556324285561633</v>
      </c>
      <c r="O191" s="18">
        <f>(Design!$N$67-N191)/M191</f>
        <v>181.06275703476183</v>
      </c>
      <c r="P191" s="18">
        <v>0</v>
      </c>
      <c r="Q191" s="18">
        <v>0</v>
      </c>
      <c r="R191" s="18">
        <f t="shared" si="242"/>
        <v>181.06275703476183</v>
      </c>
      <c r="S191" s="18">
        <f t="shared" si="219"/>
        <v>195</v>
      </c>
      <c r="T191" s="18">
        <f>Design!$N$67</f>
        <v>2.0499999999999998</v>
      </c>
      <c r="U191" s="18">
        <f t="shared" si="243"/>
        <v>205</v>
      </c>
      <c r="V191" s="18">
        <v>0</v>
      </c>
      <c r="W191" s="18">
        <f t="shared" si="244"/>
        <v>12607.5</v>
      </c>
      <c r="X191" s="19" t="str">
        <f t="shared" si="220"/>
        <v>N/A</v>
      </c>
      <c r="Y191" s="68">
        <f t="shared" si="245"/>
        <v>195</v>
      </c>
      <c r="Z191" s="18">
        <f>'Ohio Intensities'!G191</f>
        <v>0.62904491034779375</v>
      </c>
      <c r="AA191" s="18">
        <f>Design!$I$24*Z191*Design!$I$23</f>
        <v>1.0819572457982058</v>
      </c>
      <c r="AB191" s="18">
        <v>0</v>
      </c>
      <c r="AC191" s="18">
        <v>0</v>
      </c>
      <c r="AD191" s="18">
        <f>Design!$I$22</f>
        <v>10</v>
      </c>
      <c r="AE191" s="18">
        <f t="shared" si="246"/>
        <v>1.0819572457982058</v>
      </c>
      <c r="AF191" s="18">
        <f t="shared" si="247"/>
        <v>195</v>
      </c>
      <c r="AG191" s="18">
        <f t="shared" si="248"/>
        <v>1.0819572457982058</v>
      </c>
      <c r="AH191" s="18">
        <f t="shared" si="249"/>
        <v>205</v>
      </c>
      <c r="AI191" s="18">
        <v>0</v>
      </c>
      <c r="AJ191" s="18" t="str">
        <f t="shared" si="221"/>
        <v>N/A</v>
      </c>
      <c r="AK191" s="18">
        <f t="shared" si="250"/>
        <v>-0.10819572457982059</v>
      </c>
      <c r="AL191" s="18">
        <f t="shared" si="251"/>
        <v>22.180123538863221</v>
      </c>
      <c r="AM191" s="18">
        <f>(Design!$N$68-AL191)/AK191</f>
        <v>181.89372653393858</v>
      </c>
      <c r="AN191" s="18">
        <v>0</v>
      </c>
      <c r="AO191" s="18">
        <v>0</v>
      </c>
      <c r="AP191" s="18">
        <f t="shared" si="252"/>
        <v>181.89372653393858</v>
      </c>
      <c r="AQ191" s="18">
        <f t="shared" si="222"/>
        <v>195</v>
      </c>
      <c r="AR191" s="18">
        <f>Design!$N$68</f>
        <v>2.5</v>
      </c>
      <c r="AS191" s="18">
        <f t="shared" si="253"/>
        <v>205</v>
      </c>
      <c r="AT191" s="18">
        <v>0</v>
      </c>
      <c r="AU191" s="18">
        <f t="shared" si="254"/>
        <v>15375</v>
      </c>
      <c r="AV191" s="19" t="str">
        <f t="shared" si="223"/>
        <v>N/A</v>
      </c>
      <c r="AW191" s="68">
        <f t="shared" si="255"/>
        <v>195</v>
      </c>
      <c r="AX191" s="18">
        <f>'Ohio Intensities'!K191</f>
        <v>0.7334819146679461</v>
      </c>
      <c r="AY191" s="18">
        <f>Design!$I$24*AX191*Design!$I$23</f>
        <v>1.2615888932288681</v>
      </c>
      <c r="AZ191" s="18">
        <v>0</v>
      </c>
      <c r="BA191" s="18">
        <v>0</v>
      </c>
      <c r="BB191" s="18">
        <f>Design!$I$22</f>
        <v>10</v>
      </c>
      <c r="BC191" s="18">
        <f t="shared" si="256"/>
        <v>1.2615888932288681</v>
      </c>
      <c r="BD191" s="18">
        <f t="shared" si="257"/>
        <v>195</v>
      </c>
      <c r="BE191" s="18">
        <f t="shared" si="258"/>
        <v>1.2615888932288681</v>
      </c>
      <c r="BF191" s="18">
        <f t="shared" si="259"/>
        <v>205</v>
      </c>
      <c r="BG191" s="18">
        <v>0</v>
      </c>
      <c r="BH191" s="18" t="str">
        <f t="shared" si="224"/>
        <v>N/A</v>
      </c>
      <c r="BI191" s="18">
        <f t="shared" si="260"/>
        <v>-0.12615888932288682</v>
      </c>
      <c r="BJ191" s="18">
        <f t="shared" si="261"/>
        <v>25.862572311191798</v>
      </c>
      <c r="BK191" s="18">
        <f>(Design!$N$69-BJ191)/BI191</f>
        <v>182.40943967328525</v>
      </c>
      <c r="BL191" s="18">
        <v>0</v>
      </c>
      <c r="BM191" s="18">
        <v>0</v>
      </c>
      <c r="BN191" s="18">
        <f t="shared" si="262"/>
        <v>182.40943967328525</v>
      </c>
      <c r="BO191" s="18">
        <f t="shared" si="225"/>
        <v>195</v>
      </c>
      <c r="BP191" s="18">
        <f>Design!$N$69</f>
        <v>2.85</v>
      </c>
      <c r="BQ191" s="18">
        <f t="shared" si="263"/>
        <v>205</v>
      </c>
      <c r="BR191" s="18">
        <v>0</v>
      </c>
      <c r="BS191" s="18">
        <f t="shared" si="264"/>
        <v>17527.5</v>
      </c>
      <c r="BT191" s="19" t="str">
        <f t="shared" si="226"/>
        <v>N/A</v>
      </c>
      <c r="BU191" s="68">
        <f t="shared" si="265"/>
        <v>195</v>
      </c>
      <c r="BV191" s="18">
        <f>'Ohio Intensities'!O191</f>
        <v>0.89269017099916259</v>
      </c>
      <c r="BW191" s="18">
        <f>Design!$I$24*BV191*Design!$I$23</f>
        <v>1.5354270941185606</v>
      </c>
      <c r="BX191" s="18">
        <v>0</v>
      </c>
      <c r="BY191" s="18">
        <v>0</v>
      </c>
      <c r="BZ191" s="18">
        <f>Design!$I$22</f>
        <v>10</v>
      </c>
      <c r="CA191" s="18">
        <f t="shared" si="266"/>
        <v>1.5354270941185606</v>
      </c>
      <c r="CB191" s="18">
        <f t="shared" si="267"/>
        <v>195</v>
      </c>
      <c r="CC191" s="18">
        <f t="shared" si="268"/>
        <v>1.5354270941185606</v>
      </c>
      <c r="CD191" s="18">
        <f t="shared" si="269"/>
        <v>205</v>
      </c>
      <c r="CE191" s="18">
        <v>0</v>
      </c>
      <c r="CF191" s="18" t="str">
        <f t="shared" si="227"/>
        <v>N/A</v>
      </c>
      <c r="CG191" s="18">
        <f t="shared" si="270"/>
        <v>-0.15354270941185605</v>
      </c>
      <c r="CH191" s="18">
        <f t="shared" si="271"/>
        <v>31.476255429430491</v>
      </c>
      <c r="CI191" s="18">
        <f>(Design!$N$70-CH191)/CG191</f>
        <v>186.43838928649299</v>
      </c>
      <c r="CJ191" s="18">
        <v>0</v>
      </c>
      <c r="CK191" s="18">
        <v>0</v>
      </c>
      <c r="CL191" s="18">
        <f t="shared" si="272"/>
        <v>186.43838928649299</v>
      </c>
      <c r="CM191" s="18">
        <f t="shared" si="228"/>
        <v>195</v>
      </c>
      <c r="CN191" s="18">
        <f>Design!$N$70</f>
        <v>2.85</v>
      </c>
      <c r="CO191" s="18">
        <f t="shared" si="273"/>
        <v>205</v>
      </c>
      <c r="CP191" s="18">
        <v>0</v>
      </c>
      <c r="CQ191" s="18">
        <f t="shared" si="274"/>
        <v>17527.5</v>
      </c>
      <c r="CR191" s="19" t="str">
        <f t="shared" si="229"/>
        <v>N/A</v>
      </c>
      <c r="CS191" s="68">
        <f t="shared" si="275"/>
        <v>195</v>
      </c>
      <c r="CT191" s="18">
        <f>'Ohio Intensities'!S191</f>
        <v>1.0269825843018439</v>
      </c>
      <c r="CU191" s="18">
        <f>Design!$I$24*CT191*Design!$I$23</f>
        <v>1.7664100449991726</v>
      </c>
      <c r="CV191" s="18">
        <v>0</v>
      </c>
      <c r="CW191" s="18">
        <v>0</v>
      </c>
      <c r="CX191" s="18">
        <f>Design!$I$22</f>
        <v>10</v>
      </c>
      <c r="CY191" s="18">
        <f t="shared" si="276"/>
        <v>1.7664100449991726</v>
      </c>
      <c r="CZ191" s="18">
        <f t="shared" si="277"/>
        <v>195</v>
      </c>
      <c r="DA191" s="18">
        <f t="shared" si="278"/>
        <v>1.7664100449991726</v>
      </c>
      <c r="DB191" s="18">
        <f t="shared" si="279"/>
        <v>205</v>
      </c>
      <c r="DC191" s="18">
        <v>0</v>
      </c>
      <c r="DD191" s="18" t="str">
        <f t="shared" si="230"/>
        <v>N/A</v>
      </c>
      <c r="DE191" s="18">
        <f t="shared" si="280"/>
        <v>-0.17664100449991726</v>
      </c>
      <c r="DF191" s="18">
        <f t="shared" si="281"/>
        <v>36.211405922483038</v>
      </c>
      <c r="DG191" s="18">
        <f>(Design!$N$71-DF191)/DE191</f>
        <v>188.86558088214824</v>
      </c>
      <c r="DH191" s="18">
        <v>0</v>
      </c>
      <c r="DI191" s="18">
        <v>0</v>
      </c>
      <c r="DJ191" s="18">
        <f t="shared" si="282"/>
        <v>188.86558088214824</v>
      </c>
      <c r="DK191" s="18">
        <f t="shared" si="231"/>
        <v>195</v>
      </c>
      <c r="DL191" s="18">
        <f>Design!$N$71</f>
        <v>2.85</v>
      </c>
      <c r="DM191" s="18">
        <f t="shared" si="283"/>
        <v>205</v>
      </c>
      <c r="DN191" s="18">
        <v>0</v>
      </c>
      <c r="DO191" s="18">
        <f t="shared" si="284"/>
        <v>17527.5</v>
      </c>
      <c r="DP191" s="19" t="str">
        <f t="shared" si="232"/>
        <v>N/A</v>
      </c>
      <c r="DQ191" s="68">
        <f t="shared" si="285"/>
        <v>195</v>
      </c>
      <c r="DR191" s="18">
        <f>'Ohio Intensities'!W191</f>
        <v>1.1504810788416271</v>
      </c>
      <c r="DS191" s="18">
        <f>Design!$I$24*DR191*Design!$I$23</f>
        <v>1.9788274556075998</v>
      </c>
      <c r="DT191" s="18">
        <v>0</v>
      </c>
      <c r="DU191" s="18">
        <v>0</v>
      </c>
      <c r="DV191" s="18">
        <f>Design!$I$22</f>
        <v>10</v>
      </c>
      <c r="DW191" s="18">
        <f t="shared" si="286"/>
        <v>1.9788274556075998</v>
      </c>
      <c r="DX191" s="18">
        <f t="shared" si="287"/>
        <v>195</v>
      </c>
      <c r="DY191" s="18">
        <f t="shared" si="288"/>
        <v>1.9788274556075998</v>
      </c>
      <c r="DZ191" s="18">
        <f t="shared" si="289"/>
        <v>205</v>
      </c>
      <c r="EA191" s="18">
        <v>0</v>
      </c>
      <c r="EB191" s="18" t="str">
        <f t="shared" si="233"/>
        <v>N/A</v>
      </c>
      <c r="EC191" s="18">
        <f t="shared" si="290"/>
        <v>-0.19788274556075997</v>
      </c>
      <c r="ED191" s="18">
        <f t="shared" si="291"/>
        <v>40.565962839955795</v>
      </c>
      <c r="EE191" s="18">
        <f>(Design!$N$72-ED191)/EC191</f>
        <v>190.59753154867713</v>
      </c>
      <c r="EF191" s="18">
        <v>0</v>
      </c>
      <c r="EG191" s="18">
        <v>0</v>
      </c>
      <c r="EH191" s="18">
        <f t="shared" si="292"/>
        <v>190.59753154867713</v>
      </c>
      <c r="EI191" s="18">
        <f t="shared" si="234"/>
        <v>195</v>
      </c>
      <c r="EJ191" s="18">
        <f>Design!$N$72</f>
        <v>2.85</v>
      </c>
      <c r="EK191" s="18">
        <f t="shared" si="293"/>
        <v>205</v>
      </c>
      <c r="EL191" s="18">
        <v>0</v>
      </c>
      <c r="EM191" s="18">
        <f t="shared" si="294"/>
        <v>17527.5</v>
      </c>
      <c r="EN191" s="19" t="str">
        <f t="shared" si="235"/>
        <v>N/A</v>
      </c>
      <c r="EO191" s="19">
        <f t="shared" si="295"/>
        <v>195</v>
      </c>
    </row>
    <row r="192" spans="1:145" x14ac:dyDescent="0.25">
      <c r="A192" s="68">
        <f t="shared" si="157"/>
        <v>196</v>
      </c>
      <c r="B192" s="18">
        <f>'Ohio Intensities'!C192</f>
        <v>0.49582341629140708</v>
      </c>
      <c r="C192" s="18">
        <f>Design!$I$24*B192*Design!$I$23</f>
        <v>0.85281627602122068</v>
      </c>
      <c r="D192" s="18">
        <v>0</v>
      </c>
      <c r="E192" s="18">
        <v>0</v>
      </c>
      <c r="F192" s="18">
        <f>Design!$I$22</f>
        <v>10</v>
      </c>
      <c r="G192" s="18">
        <f t="shared" si="236"/>
        <v>0.85281627602122068</v>
      </c>
      <c r="H192" s="18">
        <f t="shared" si="237"/>
        <v>196</v>
      </c>
      <c r="I192" s="18">
        <f t="shared" si="238"/>
        <v>0.85281627602122068</v>
      </c>
      <c r="J192" s="18">
        <f t="shared" si="239"/>
        <v>206</v>
      </c>
      <c r="K192" s="18">
        <v>0</v>
      </c>
      <c r="L192" s="18" t="str">
        <f t="shared" si="218"/>
        <v>N/A</v>
      </c>
      <c r="M192" s="18">
        <f t="shared" si="240"/>
        <v>-8.5281627602122073E-2</v>
      </c>
      <c r="N192" s="18">
        <f t="shared" si="241"/>
        <v>17.568015286037145</v>
      </c>
      <c r="O192" s="18">
        <f>(Design!$N$67-N192)/M192</f>
        <v>181.96199723621373</v>
      </c>
      <c r="P192" s="18">
        <v>0</v>
      </c>
      <c r="Q192" s="18">
        <v>0</v>
      </c>
      <c r="R192" s="18">
        <f t="shared" si="242"/>
        <v>181.96199723621373</v>
      </c>
      <c r="S192" s="18">
        <f t="shared" si="219"/>
        <v>196</v>
      </c>
      <c r="T192" s="18">
        <f>Design!$N$67</f>
        <v>2.0499999999999998</v>
      </c>
      <c r="U192" s="18">
        <f t="shared" si="243"/>
        <v>206</v>
      </c>
      <c r="V192" s="18">
        <v>0</v>
      </c>
      <c r="W192" s="18">
        <f t="shared" si="244"/>
        <v>12669</v>
      </c>
      <c r="X192" s="19" t="str">
        <f t="shared" si="220"/>
        <v>N/A</v>
      </c>
      <c r="Y192" s="68">
        <f t="shared" si="245"/>
        <v>196</v>
      </c>
      <c r="Z192" s="18">
        <f>'Ohio Intensities'!G192</f>
        <v>0.62643035128811686</v>
      </c>
      <c r="AA192" s="18">
        <f>Design!$I$24*Z192*Design!$I$23</f>
        <v>1.0774602042155617</v>
      </c>
      <c r="AB192" s="18">
        <v>0</v>
      </c>
      <c r="AC192" s="18">
        <v>0</v>
      </c>
      <c r="AD192" s="18">
        <f>Design!$I$22</f>
        <v>10</v>
      </c>
      <c r="AE192" s="18">
        <f t="shared" si="246"/>
        <v>1.0774602042155617</v>
      </c>
      <c r="AF192" s="18">
        <f t="shared" si="247"/>
        <v>196</v>
      </c>
      <c r="AG192" s="18">
        <f t="shared" si="248"/>
        <v>1.0774602042155617</v>
      </c>
      <c r="AH192" s="18">
        <f t="shared" si="249"/>
        <v>206</v>
      </c>
      <c r="AI192" s="18">
        <v>0</v>
      </c>
      <c r="AJ192" s="18" t="str">
        <f t="shared" si="221"/>
        <v>N/A</v>
      </c>
      <c r="AK192" s="18">
        <f t="shared" si="250"/>
        <v>-0.10774602042155616</v>
      </c>
      <c r="AL192" s="18">
        <f t="shared" si="251"/>
        <v>22.195680206840571</v>
      </c>
      <c r="AM192" s="18">
        <f>(Design!$N$68-AL192)/AK192</f>
        <v>182.79728689543472</v>
      </c>
      <c r="AN192" s="18">
        <v>0</v>
      </c>
      <c r="AO192" s="18">
        <v>0</v>
      </c>
      <c r="AP192" s="18">
        <f t="shared" si="252"/>
        <v>182.79728689543472</v>
      </c>
      <c r="AQ192" s="18">
        <f t="shared" si="222"/>
        <v>196</v>
      </c>
      <c r="AR192" s="18">
        <f>Design!$N$68</f>
        <v>2.5</v>
      </c>
      <c r="AS192" s="18">
        <f t="shared" si="253"/>
        <v>206</v>
      </c>
      <c r="AT192" s="18">
        <v>0</v>
      </c>
      <c r="AU192" s="18">
        <f t="shared" si="254"/>
        <v>15450</v>
      </c>
      <c r="AV192" s="19" t="str">
        <f t="shared" si="223"/>
        <v>N/A</v>
      </c>
      <c r="AW192" s="68">
        <f t="shared" si="255"/>
        <v>196</v>
      </c>
      <c r="AX192" s="18">
        <f>'Ohio Intensities'!K192</f>
        <v>0.73043766593987136</v>
      </c>
      <c r="AY192" s="18">
        <f>Design!$I$24*AX192*Design!$I$23</f>
        <v>1.2563527854165795</v>
      </c>
      <c r="AZ192" s="18">
        <v>0</v>
      </c>
      <c r="BA192" s="18">
        <v>0</v>
      </c>
      <c r="BB192" s="18">
        <f>Design!$I$22</f>
        <v>10</v>
      </c>
      <c r="BC192" s="18">
        <f t="shared" si="256"/>
        <v>1.2563527854165795</v>
      </c>
      <c r="BD192" s="18">
        <f t="shared" si="257"/>
        <v>196</v>
      </c>
      <c r="BE192" s="18">
        <f t="shared" si="258"/>
        <v>1.2563527854165795</v>
      </c>
      <c r="BF192" s="18">
        <f t="shared" si="259"/>
        <v>206</v>
      </c>
      <c r="BG192" s="18">
        <v>0</v>
      </c>
      <c r="BH192" s="18" t="str">
        <f t="shared" si="224"/>
        <v>N/A</v>
      </c>
      <c r="BI192" s="18">
        <f t="shared" si="260"/>
        <v>-0.12563527854165796</v>
      </c>
      <c r="BJ192" s="18">
        <f t="shared" si="261"/>
        <v>25.880867379581538</v>
      </c>
      <c r="BK192" s="18">
        <f>(Design!$N$69-BJ192)/BI192</f>
        <v>183.31528888157791</v>
      </c>
      <c r="BL192" s="18">
        <v>0</v>
      </c>
      <c r="BM192" s="18">
        <v>0</v>
      </c>
      <c r="BN192" s="18">
        <f t="shared" si="262"/>
        <v>183.31528888157791</v>
      </c>
      <c r="BO192" s="18">
        <f t="shared" si="225"/>
        <v>196</v>
      </c>
      <c r="BP192" s="18">
        <f>Design!$N$69</f>
        <v>2.85</v>
      </c>
      <c r="BQ192" s="18">
        <f t="shared" si="263"/>
        <v>206</v>
      </c>
      <c r="BR192" s="18">
        <v>0</v>
      </c>
      <c r="BS192" s="18">
        <f t="shared" si="264"/>
        <v>17613</v>
      </c>
      <c r="BT192" s="19" t="str">
        <f t="shared" si="226"/>
        <v>N/A</v>
      </c>
      <c r="BU192" s="68">
        <f t="shared" si="265"/>
        <v>196</v>
      </c>
      <c r="BV192" s="18">
        <f>'Ohio Intensities'!O192</f>
        <v>0.88911368066711649</v>
      </c>
      <c r="BW192" s="18">
        <f>Design!$I$24*BV192*Design!$I$23</f>
        <v>1.5292755307474413</v>
      </c>
      <c r="BX192" s="18">
        <v>0</v>
      </c>
      <c r="BY192" s="18">
        <v>0</v>
      </c>
      <c r="BZ192" s="18">
        <f>Design!$I$22</f>
        <v>10</v>
      </c>
      <c r="CA192" s="18">
        <f t="shared" si="266"/>
        <v>1.5292755307474413</v>
      </c>
      <c r="CB192" s="18">
        <f t="shared" si="267"/>
        <v>196</v>
      </c>
      <c r="CC192" s="18">
        <f t="shared" si="268"/>
        <v>1.5292755307474413</v>
      </c>
      <c r="CD192" s="18">
        <f t="shared" si="269"/>
        <v>206</v>
      </c>
      <c r="CE192" s="18">
        <v>0</v>
      </c>
      <c r="CF192" s="18" t="str">
        <f t="shared" si="227"/>
        <v>N/A</v>
      </c>
      <c r="CG192" s="18">
        <f t="shared" si="270"/>
        <v>-0.15292755307474412</v>
      </c>
      <c r="CH192" s="18">
        <f t="shared" si="271"/>
        <v>31.503075933397287</v>
      </c>
      <c r="CI192" s="18">
        <f>(Design!$N$70-CH192)/CG192</f>
        <v>187.36372456958719</v>
      </c>
      <c r="CJ192" s="18">
        <v>0</v>
      </c>
      <c r="CK192" s="18">
        <v>0</v>
      </c>
      <c r="CL192" s="18">
        <f t="shared" si="272"/>
        <v>187.36372456958719</v>
      </c>
      <c r="CM192" s="18">
        <f t="shared" si="228"/>
        <v>196</v>
      </c>
      <c r="CN192" s="18">
        <f>Design!$N$70</f>
        <v>2.85</v>
      </c>
      <c r="CO192" s="18">
        <f t="shared" si="273"/>
        <v>206</v>
      </c>
      <c r="CP192" s="18">
        <v>0</v>
      </c>
      <c r="CQ192" s="18">
        <f t="shared" si="274"/>
        <v>17613</v>
      </c>
      <c r="CR192" s="19" t="str">
        <f t="shared" si="229"/>
        <v>N/A</v>
      </c>
      <c r="CS192" s="68">
        <f t="shared" si="275"/>
        <v>196</v>
      </c>
      <c r="CT192" s="18">
        <f>'Ohio Intensities'!S192</f>
        <v>1.023086950387214</v>
      </c>
      <c r="CU192" s="18">
        <f>Design!$I$24*CT192*Design!$I$23</f>
        <v>1.7597095546660091</v>
      </c>
      <c r="CV192" s="18">
        <v>0</v>
      </c>
      <c r="CW192" s="18">
        <v>0</v>
      </c>
      <c r="CX192" s="18">
        <f>Design!$I$22</f>
        <v>10</v>
      </c>
      <c r="CY192" s="18">
        <f t="shared" si="276"/>
        <v>1.7597095546660091</v>
      </c>
      <c r="CZ192" s="18">
        <f t="shared" si="277"/>
        <v>196</v>
      </c>
      <c r="DA192" s="18">
        <f t="shared" si="278"/>
        <v>1.7597095546660091</v>
      </c>
      <c r="DB192" s="18">
        <f t="shared" si="279"/>
        <v>206</v>
      </c>
      <c r="DC192" s="18">
        <v>0</v>
      </c>
      <c r="DD192" s="18" t="str">
        <f t="shared" si="230"/>
        <v>N/A</v>
      </c>
      <c r="DE192" s="18">
        <f t="shared" si="280"/>
        <v>-0.17597095546660091</v>
      </c>
      <c r="DF192" s="18">
        <f t="shared" si="281"/>
        <v>36.25001682611979</v>
      </c>
      <c r="DG192" s="18">
        <f>(Design!$N$71-DF192)/DE192</f>
        <v>189.80414544864522</v>
      </c>
      <c r="DH192" s="18">
        <v>0</v>
      </c>
      <c r="DI192" s="18">
        <v>0</v>
      </c>
      <c r="DJ192" s="18">
        <f t="shared" si="282"/>
        <v>189.80414544864522</v>
      </c>
      <c r="DK192" s="18">
        <f t="shared" si="231"/>
        <v>196</v>
      </c>
      <c r="DL192" s="18">
        <f>Design!$N$71</f>
        <v>2.85</v>
      </c>
      <c r="DM192" s="18">
        <f t="shared" si="283"/>
        <v>206</v>
      </c>
      <c r="DN192" s="18">
        <v>0</v>
      </c>
      <c r="DO192" s="18">
        <f t="shared" si="284"/>
        <v>17613</v>
      </c>
      <c r="DP192" s="19" t="str">
        <f t="shared" si="232"/>
        <v>N/A</v>
      </c>
      <c r="DQ192" s="68">
        <f t="shared" si="285"/>
        <v>196</v>
      </c>
      <c r="DR192" s="18">
        <f>'Ohio Intensities'!W192</f>
        <v>1.1460475379904405</v>
      </c>
      <c r="DS192" s="18">
        <f>Design!$I$24*DR192*Design!$I$23</f>
        <v>1.9712017653435587</v>
      </c>
      <c r="DT192" s="18">
        <v>0</v>
      </c>
      <c r="DU192" s="18">
        <v>0</v>
      </c>
      <c r="DV192" s="18">
        <f>Design!$I$22</f>
        <v>10</v>
      </c>
      <c r="DW192" s="18">
        <f t="shared" si="286"/>
        <v>1.9712017653435587</v>
      </c>
      <c r="DX192" s="18">
        <f t="shared" si="287"/>
        <v>196</v>
      </c>
      <c r="DY192" s="18">
        <f t="shared" si="288"/>
        <v>1.9712017653435587</v>
      </c>
      <c r="DZ192" s="18">
        <f t="shared" si="289"/>
        <v>206</v>
      </c>
      <c r="EA192" s="18">
        <v>0</v>
      </c>
      <c r="EB192" s="18" t="str">
        <f t="shared" si="233"/>
        <v>N/A</v>
      </c>
      <c r="EC192" s="18">
        <f t="shared" si="290"/>
        <v>-0.19712017653435587</v>
      </c>
      <c r="ED192" s="18">
        <f t="shared" si="291"/>
        <v>40.606756366077306</v>
      </c>
      <c r="EE192" s="18">
        <f>(Design!$N$72-ED192)/EC192</f>
        <v>191.54181489633922</v>
      </c>
      <c r="EF192" s="18">
        <v>0</v>
      </c>
      <c r="EG192" s="18">
        <v>0</v>
      </c>
      <c r="EH192" s="18">
        <f t="shared" si="292"/>
        <v>191.54181489633922</v>
      </c>
      <c r="EI192" s="18">
        <f t="shared" si="234"/>
        <v>196</v>
      </c>
      <c r="EJ192" s="18">
        <f>Design!$N$72</f>
        <v>2.85</v>
      </c>
      <c r="EK192" s="18">
        <f t="shared" si="293"/>
        <v>206</v>
      </c>
      <c r="EL192" s="18">
        <v>0</v>
      </c>
      <c r="EM192" s="18">
        <f t="shared" si="294"/>
        <v>17613</v>
      </c>
      <c r="EN192" s="19" t="str">
        <f t="shared" si="235"/>
        <v>N/A</v>
      </c>
      <c r="EO192" s="19">
        <f t="shared" si="295"/>
        <v>196</v>
      </c>
    </row>
    <row r="193" spans="1:145" x14ac:dyDescent="0.25">
      <c r="A193" s="68">
        <f t="shared" si="157"/>
        <v>197</v>
      </c>
      <c r="B193" s="18">
        <f>'Ohio Intensities'!C193</f>
        <v>0.49375517189497597</v>
      </c>
      <c r="C193" s="18">
        <f>Design!$I$24*B193*Design!$I$23</f>
        <v>0.84925889565935919</v>
      </c>
      <c r="D193" s="18">
        <v>0</v>
      </c>
      <c r="E193" s="18">
        <v>0</v>
      </c>
      <c r="F193" s="18">
        <f>Design!$I$22</f>
        <v>10</v>
      </c>
      <c r="G193" s="18">
        <f t="shared" si="236"/>
        <v>0.84925889565935919</v>
      </c>
      <c r="H193" s="18">
        <f t="shared" si="237"/>
        <v>197</v>
      </c>
      <c r="I193" s="18">
        <f t="shared" si="238"/>
        <v>0.84925889565935919</v>
      </c>
      <c r="J193" s="18">
        <f t="shared" si="239"/>
        <v>207</v>
      </c>
      <c r="K193" s="18">
        <v>0</v>
      </c>
      <c r="L193" s="18" t="str">
        <f t="shared" si="218"/>
        <v>N/A</v>
      </c>
      <c r="M193" s="18">
        <f t="shared" si="240"/>
        <v>-8.4925889565935914E-2</v>
      </c>
      <c r="N193" s="18">
        <f t="shared" si="241"/>
        <v>17.579659140148735</v>
      </c>
      <c r="O193" s="18">
        <f>(Design!$N$67-N193)/M193</f>
        <v>182.86130671721261</v>
      </c>
      <c r="P193" s="18">
        <v>0</v>
      </c>
      <c r="Q193" s="18">
        <v>0</v>
      </c>
      <c r="R193" s="18">
        <f t="shared" si="242"/>
        <v>182.86130671721261</v>
      </c>
      <c r="S193" s="18">
        <f t="shared" si="219"/>
        <v>197</v>
      </c>
      <c r="T193" s="18">
        <f>Design!$N$67</f>
        <v>2.0499999999999998</v>
      </c>
      <c r="U193" s="18">
        <f t="shared" si="243"/>
        <v>207</v>
      </c>
      <c r="V193" s="18">
        <v>0</v>
      </c>
      <c r="W193" s="18">
        <f t="shared" si="244"/>
        <v>12730.5</v>
      </c>
      <c r="X193" s="19" t="str">
        <f t="shared" si="220"/>
        <v>N/A</v>
      </c>
      <c r="Y193" s="68">
        <f t="shared" si="245"/>
        <v>197</v>
      </c>
      <c r="Z193" s="18">
        <f>'Ohio Intensities'!G193</f>
        <v>0.62383921158912914</v>
      </c>
      <c r="AA193" s="18">
        <f>Design!$I$24*Z193*Design!$I$23</f>
        <v>1.0730034439333027</v>
      </c>
      <c r="AB193" s="18">
        <v>0</v>
      </c>
      <c r="AC193" s="18">
        <v>0</v>
      </c>
      <c r="AD193" s="18">
        <f>Design!$I$22</f>
        <v>10</v>
      </c>
      <c r="AE193" s="18">
        <f t="shared" si="246"/>
        <v>1.0730034439333027</v>
      </c>
      <c r="AF193" s="18">
        <f t="shared" si="247"/>
        <v>197</v>
      </c>
      <c r="AG193" s="18">
        <f t="shared" si="248"/>
        <v>1.0730034439333027</v>
      </c>
      <c r="AH193" s="18">
        <f t="shared" si="249"/>
        <v>207</v>
      </c>
      <c r="AI193" s="18">
        <v>0</v>
      </c>
      <c r="AJ193" s="18" t="str">
        <f t="shared" si="221"/>
        <v>N/A</v>
      </c>
      <c r="AK193" s="18">
        <f t="shared" si="250"/>
        <v>-0.10730034439333028</v>
      </c>
      <c r="AL193" s="18">
        <f t="shared" si="251"/>
        <v>22.211171289419369</v>
      </c>
      <c r="AM193" s="18">
        <f>(Design!$N$68-AL193)/AK193</f>
        <v>183.70091355125794</v>
      </c>
      <c r="AN193" s="18">
        <v>0</v>
      </c>
      <c r="AO193" s="18">
        <v>0</v>
      </c>
      <c r="AP193" s="18">
        <f t="shared" si="252"/>
        <v>183.70091355125794</v>
      </c>
      <c r="AQ193" s="18">
        <f t="shared" si="222"/>
        <v>197</v>
      </c>
      <c r="AR193" s="18">
        <f>Design!$N$68</f>
        <v>2.5</v>
      </c>
      <c r="AS193" s="18">
        <f t="shared" si="253"/>
        <v>207</v>
      </c>
      <c r="AT193" s="18">
        <v>0</v>
      </c>
      <c r="AU193" s="18">
        <f t="shared" si="254"/>
        <v>15525</v>
      </c>
      <c r="AV193" s="19" t="str">
        <f t="shared" si="223"/>
        <v>N/A</v>
      </c>
      <c r="AW193" s="68">
        <f t="shared" si="255"/>
        <v>197</v>
      </c>
      <c r="AX193" s="18">
        <f>'Ohio Intensities'!K193</f>
        <v>0.72742056218345563</v>
      </c>
      <c r="AY193" s="18">
        <f>Design!$I$24*AX193*Design!$I$23</f>
        <v>1.2511633669555444</v>
      </c>
      <c r="AZ193" s="18">
        <v>0</v>
      </c>
      <c r="BA193" s="18">
        <v>0</v>
      </c>
      <c r="BB193" s="18">
        <f>Design!$I$22</f>
        <v>10</v>
      </c>
      <c r="BC193" s="18">
        <f t="shared" si="256"/>
        <v>1.2511633669555444</v>
      </c>
      <c r="BD193" s="18">
        <f t="shared" si="257"/>
        <v>197</v>
      </c>
      <c r="BE193" s="18">
        <f t="shared" si="258"/>
        <v>1.2511633669555444</v>
      </c>
      <c r="BF193" s="18">
        <f t="shared" si="259"/>
        <v>207</v>
      </c>
      <c r="BG193" s="18">
        <v>0</v>
      </c>
      <c r="BH193" s="18" t="str">
        <f t="shared" si="224"/>
        <v>N/A</v>
      </c>
      <c r="BI193" s="18">
        <f t="shared" si="260"/>
        <v>-0.12511633669555444</v>
      </c>
      <c r="BJ193" s="18">
        <f t="shared" si="261"/>
        <v>25.899081695979771</v>
      </c>
      <c r="BK193" s="18">
        <f>(Design!$N$69-BJ193)/BI193</f>
        <v>184.22120008248879</v>
      </c>
      <c r="BL193" s="18">
        <v>0</v>
      </c>
      <c r="BM193" s="18">
        <v>0</v>
      </c>
      <c r="BN193" s="18">
        <f t="shared" si="262"/>
        <v>184.22120008248879</v>
      </c>
      <c r="BO193" s="18">
        <f t="shared" si="225"/>
        <v>197</v>
      </c>
      <c r="BP193" s="18">
        <f>Design!$N$69</f>
        <v>2.85</v>
      </c>
      <c r="BQ193" s="18">
        <f t="shared" si="263"/>
        <v>207</v>
      </c>
      <c r="BR193" s="18">
        <v>0</v>
      </c>
      <c r="BS193" s="18">
        <f t="shared" si="264"/>
        <v>17698.5</v>
      </c>
      <c r="BT193" s="19" t="str">
        <f t="shared" si="226"/>
        <v>N/A</v>
      </c>
      <c r="BU193" s="68">
        <f t="shared" si="265"/>
        <v>197</v>
      </c>
      <c r="BV193" s="18">
        <f>'Ohio Intensities'!O193</f>
        <v>0.88556856991842892</v>
      </c>
      <c r="BW193" s="18">
        <f>Design!$I$24*BV193*Design!$I$23</f>
        <v>1.5231779402596988</v>
      </c>
      <c r="BX193" s="18">
        <v>0</v>
      </c>
      <c r="BY193" s="18">
        <v>0</v>
      </c>
      <c r="BZ193" s="18">
        <f>Design!$I$22</f>
        <v>10</v>
      </c>
      <c r="CA193" s="18">
        <f t="shared" si="266"/>
        <v>1.5231779402596988</v>
      </c>
      <c r="CB193" s="18">
        <f t="shared" si="267"/>
        <v>197</v>
      </c>
      <c r="CC193" s="18">
        <f t="shared" si="268"/>
        <v>1.5231779402596988</v>
      </c>
      <c r="CD193" s="18">
        <f t="shared" si="269"/>
        <v>207</v>
      </c>
      <c r="CE193" s="18">
        <v>0</v>
      </c>
      <c r="CF193" s="18" t="str">
        <f t="shared" si="227"/>
        <v>N/A</v>
      </c>
      <c r="CG193" s="18">
        <f t="shared" si="270"/>
        <v>-0.15231779402596987</v>
      </c>
      <c r="CH193" s="18">
        <f t="shared" si="271"/>
        <v>31.529783363375763</v>
      </c>
      <c r="CI193" s="18">
        <f>(Design!$N$70-CH193)/CG193</f>
        <v>188.2891197760251</v>
      </c>
      <c r="CJ193" s="18">
        <v>0</v>
      </c>
      <c r="CK193" s="18">
        <v>0</v>
      </c>
      <c r="CL193" s="18">
        <f t="shared" si="272"/>
        <v>188.2891197760251</v>
      </c>
      <c r="CM193" s="18">
        <f t="shared" si="228"/>
        <v>197</v>
      </c>
      <c r="CN193" s="18">
        <f>Design!$N$70</f>
        <v>2.85</v>
      </c>
      <c r="CO193" s="18">
        <f t="shared" si="273"/>
        <v>207</v>
      </c>
      <c r="CP193" s="18">
        <v>0</v>
      </c>
      <c r="CQ193" s="18">
        <f t="shared" si="274"/>
        <v>17698.5</v>
      </c>
      <c r="CR193" s="19" t="str">
        <f t="shared" si="229"/>
        <v>N/A</v>
      </c>
      <c r="CS193" s="68">
        <f t="shared" si="275"/>
        <v>197</v>
      </c>
      <c r="CT193" s="18">
        <f>'Ohio Intensities'!S193</f>
        <v>1.0192248517594364</v>
      </c>
      <c r="CU193" s="18">
        <f>Design!$I$24*CT193*Design!$I$23</f>
        <v>1.7530667450262318</v>
      </c>
      <c r="CV193" s="18">
        <v>0</v>
      </c>
      <c r="CW193" s="18">
        <v>0</v>
      </c>
      <c r="CX193" s="18">
        <f>Design!$I$22</f>
        <v>10</v>
      </c>
      <c r="CY193" s="18">
        <f t="shared" si="276"/>
        <v>1.7530667450262318</v>
      </c>
      <c r="CZ193" s="18">
        <f t="shared" si="277"/>
        <v>197</v>
      </c>
      <c r="DA193" s="18">
        <f t="shared" si="278"/>
        <v>1.7530667450262318</v>
      </c>
      <c r="DB193" s="18">
        <f t="shared" si="279"/>
        <v>207</v>
      </c>
      <c r="DC193" s="18">
        <v>0</v>
      </c>
      <c r="DD193" s="18" t="str">
        <f t="shared" si="230"/>
        <v>N/A</v>
      </c>
      <c r="DE193" s="18">
        <f t="shared" si="280"/>
        <v>-0.17530667450262319</v>
      </c>
      <c r="DF193" s="18">
        <f t="shared" si="281"/>
        <v>36.288481622043001</v>
      </c>
      <c r="DG193" s="18">
        <f>(Design!$N$71-DF193)/DE193</f>
        <v>190.74277529314861</v>
      </c>
      <c r="DH193" s="18">
        <v>0</v>
      </c>
      <c r="DI193" s="18">
        <v>0</v>
      </c>
      <c r="DJ193" s="18">
        <f t="shared" si="282"/>
        <v>190.74277529314861</v>
      </c>
      <c r="DK193" s="18">
        <f t="shared" si="231"/>
        <v>197</v>
      </c>
      <c r="DL193" s="18">
        <f>Design!$N$71</f>
        <v>2.85</v>
      </c>
      <c r="DM193" s="18">
        <f t="shared" si="283"/>
        <v>207</v>
      </c>
      <c r="DN193" s="18">
        <v>0</v>
      </c>
      <c r="DO193" s="18">
        <f t="shared" si="284"/>
        <v>17698.5</v>
      </c>
      <c r="DP193" s="19" t="str">
        <f t="shared" si="232"/>
        <v>N/A</v>
      </c>
      <c r="DQ193" s="68">
        <f t="shared" si="285"/>
        <v>197</v>
      </c>
      <c r="DR193" s="18">
        <f>'Ohio Intensities'!W193</f>
        <v>1.1416520978708038</v>
      </c>
      <c r="DS193" s="18">
        <f>Design!$I$24*DR193*Design!$I$23</f>
        <v>1.9636416083377837</v>
      </c>
      <c r="DT193" s="18">
        <v>0</v>
      </c>
      <c r="DU193" s="18">
        <v>0</v>
      </c>
      <c r="DV193" s="18">
        <f>Design!$I$22</f>
        <v>10</v>
      </c>
      <c r="DW193" s="18">
        <f t="shared" si="286"/>
        <v>1.9636416083377837</v>
      </c>
      <c r="DX193" s="18">
        <f t="shared" si="287"/>
        <v>197</v>
      </c>
      <c r="DY193" s="18">
        <f t="shared" si="288"/>
        <v>1.9636416083377837</v>
      </c>
      <c r="DZ193" s="18">
        <f t="shared" si="289"/>
        <v>207</v>
      </c>
      <c r="EA193" s="18">
        <v>0</v>
      </c>
      <c r="EB193" s="18" t="str">
        <f t="shared" si="233"/>
        <v>N/A</v>
      </c>
      <c r="EC193" s="18">
        <f t="shared" si="290"/>
        <v>-0.19636416083377836</v>
      </c>
      <c r="ED193" s="18">
        <f t="shared" si="291"/>
        <v>40.647381292592115</v>
      </c>
      <c r="EE193" s="18">
        <f>(Design!$N$72-ED193)/EC193</f>
        <v>192.48614987633857</v>
      </c>
      <c r="EF193" s="18">
        <v>0</v>
      </c>
      <c r="EG193" s="18">
        <v>0</v>
      </c>
      <c r="EH193" s="18">
        <f t="shared" si="292"/>
        <v>192.48614987633857</v>
      </c>
      <c r="EI193" s="18">
        <f t="shared" si="234"/>
        <v>197</v>
      </c>
      <c r="EJ193" s="18">
        <f>Design!$N$72</f>
        <v>2.85</v>
      </c>
      <c r="EK193" s="18">
        <f t="shared" si="293"/>
        <v>207</v>
      </c>
      <c r="EL193" s="18">
        <v>0</v>
      </c>
      <c r="EM193" s="18">
        <f t="shared" si="294"/>
        <v>17698.499999999996</v>
      </c>
      <c r="EN193" s="19" t="str">
        <f t="shared" si="235"/>
        <v>N/A</v>
      </c>
      <c r="EO193" s="19">
        <f t="shared" si="295"/>
        <v>197</v>
      </c>
    </row>
    <row r="194" spans="1:145" x14ac:dyDescent="0.25">
      <c r="A194" s="68">
        <f t="shared" si="157"/>
        <v>198</v>
      </c>
      <c r="B194" s="18">
        <f>'Ohio Intensities'!C194</f>
        <v>0.49170550807484259</v>
      </c>
      <c r="C194" s="18">
        <f>Design!$I$24*B194*Design!$I$23</f>
        <v>0.84573347388872977</v>
      </c>
      <c r="D194" s="18">
        <v>0</v>
      </c>
      <c r="E194" s="18">
        <v>0</v>
      </c>
      <c r="F194" s="18">
        <f>Design!$I$22</f>
        <v>10</v>
      </c>
      <c r="G194" s="18">
        <f t="shared" si="236"/>
        <v>0.84573347388872977</v>
      </c>
      <c r="H194" s="18">
        <f t="shared" si="237"/>
        <v>198</v>
      </c>
      <c r="I194" s="18">
        <f t="shared" si="238"/>
        <v>0.84573347388872977</v>
      </c>
      <c r="J194" s="18">
        <f t="shared" si="239"/>
        <v>208</v>
      </c>
      <c r="K194" s="18">
        <v>0</v>
      </c>
      <c r="L194" s="18" t="str">
        <f t="shared" si="218"/>
        <v>N/A</v>
      </c>
      <c r="M194" s="18">
        <f t="shared" si="240"/>
        <v>-8.4573347388872983E-2</v>
      </c>
      <c r="N194" s="18">
        <f t="shared" si="241"/>
        <v>17.591256256885579</v>
      </c>
      <c r="O194" s="18">
        <f>(Design!$N$67-N194)/M194</f>
        <v>183.7606850941587</v>
      </c>
      <c r="P194" s="18">
        <v>0</v>
      </c>
      <c r="Q194" s="18">
        <v>0</v>
      </c>
      <c r="R194" s="18">
        <f t="shared" si="242"/>
        <v>183.7606850941587</v>
      </c>
      <c r="S194" s="18">
        <f t="shared" si="219"/>
        <v>198</v>
      </c>
      <c r="T194" s="18">
        <f>Design!$N$67</f>
        <v>2.0499999999999998</v>
      </c>
      <c r="U194" s="18">
        <f t="shared" si="243"/>
        <v>208</v>
      </c>
      <c r="V194" s="18">
        <v>0</v>
      </c>
      <c r="W194" s="18">
        <f t="shared" si="244"/>
        <v>12792</v>
      </c>
      <c r="X194" s="19" t="str">
        <f t="shared" si="220"/>
        <v>N/A</v>
      </c>
      <c r="Y194" s="68">
        <f t="shared" si="245"/>
        <v>198</v>
      </c>
      <c r="Z194" s="18">
        <f>'Ohio Intensities'!G194</f>
        <v>0.621271170121796</v>
      </c>
      <c r="AA194" s="18">
        <f>Design!$I$24*Z194*Design!$I$23</f>
        <v>1.0685864126094897</v>
      </c>
      <c r="AB194" s="18">
        <v>0</v>
      </c>
      <c r="AC194" s="18">
        <v>0</v>
      </c>
      <c r="AD194" s="18">
        <f>Design!$I$22</f>
        <v>10</v>
      </c>
      <c r="AE194" s="18">
        <f t="shared" si="246"/>
        <v>1.0685864126094897</v>
      </c>
      <c r="AF194" s="18">
        <f t="shared" si="247"/>
        <v>198</v>
      </c>
      <c r="AG194" s="18">
        <f t="shared" si="248"/>
        <v>1.0685864126094897</v>
      </c>
      <c r="AH194" s="18">
        <f t="shared" si="249"/>
        <v>208</v>
      </c>
      <c r="AI194" s="18">
        <v>0</v>
      </c>
      <c r="AJ194" s="18" t="str">
        <f t="shared" si="221"/>
        <v>N/A</v>
      </c>
      <c r="AK194" s="18">
        <f t="shared" si="250"/>
        <v>-0.10685864126094897</v>
      </c>
      <c r="AL194" s="18">
        <f t="shared" si="251"/>
        <v>22.226597382277387</v>
      </c>
      <c r="AM194" s="18">
        <f>(Design!$N$68-AL194)/AK194</f>
        <v>184.60460613667175</v>
      </c>
      <c r="AN194" s="18">
        <v>0</v>
      </c>
      <c r="AO194" s="18">
        <v>0</v>
      </c>
      <c r="AP194" s="18">
        <f t="shared" si="252"/>
        <v>184.60460613667175</v>
      </c>
      <c r="AQ194" s="18">
        <f t="shared" si="222"/>
        <v>198</v>
      </c>
      <c r="AR194" s="18">
        <f>Design!$N$68</f>
        <v>2.5</v>
      </c>
      <c r="AS194" s="18">
        <f t="shared" si="253"/>
        <v>208</v>
      </c>
      <c r="AT194" s="18">
        <v>0</v>
      </c>
      <c r="AU194" s="18">
        <f t="shared" si="254"/>
        <v>15600</v>
      </c>
      <c r="AV194" s="19" t="str">
        <f t="shared" si="223"/>
        <v>N/A</v>
      </c>
      <c r="AW194" s="68">
        <f t="shared" si="255"/>
        <v>198</v>
      </c>
      <c r="AX194" s="18">
        <f>'Ohio Intensities'!K194</f>
        <v>0.72443023320112343</v>
      </c>
      <c r="AY194" s="18">
        <f>Design!$I$24*AX194*Design!$I$23</f>
        <v>1.246020001105933</v>
      </c>
      <c r="AZ194" s="18">
        <v>0</v>
      </c>
      <c r="BA194" s="18">
        <v>0</v>
      </c>
      <c r="BB194" s="18">
        <f>Design!$I$22</f>
        <v>10</v>
      </c>
      <c r="BC194" s="18">
        <f t="shared" si="256"/>
        <v>1.246020001105933</v>
      </c>
      <c r="BD194" s="18">
        <f t="shared" si="257"/>
        <v>198</v>
      </c>
      <c r="BE194" s="18">
        <f t="shared" si="258"/>
        <v>1.246020001105933</v>
      </c>
      <c r="BF194" s="18">
        <f t="shared" si="259"/>
        <v>208</v>
      </c>
      <c r="BG194" s="18">
        <v>0</v>
      </c>
      <c r="BH194" s="18" t="str">
        <f t="shared" si="224"/>
        <v>N/A</v>
      </c>
      <c r="BI194" s="18">
        <f t="shared" si="260"/>
        <v>-0.1246020001105933</v>
      </c>
      <c r="BJ194" s="18">
        <f t="shared" si="261"/>
        <v>25.917216023003405</v>
      </c>
      <c r="BK194" s="18">
        <f>(Design!$N$69-BJ194)/BI194</f>
        <v>185.127172938874</v>
      </c>
      <c r="BL194" s="18">
        <v>0</v>
      </c>
      <c r="BM194" s="18">
        <v>0</v>
      </c>
      <c r="BN194" s="18">
        <f t="shared" si="262"/>
        <v>185.127172938874</v>
      </c>
      <c r="BO194" s="18">
        <f t="shared" si="225"/>
        <v>198</v>
      </c>
      <c r="BP194" s="18">
        <f>Design!$N$69</f>
        <v>2.85</v>
      </c>
      <c r="BQ194" s="18">
        <f t="shared" si="263"/>
        <v>208</v>
      </c>
      <c r="BR194" s="18">
        <v>0</v>
      </c>
      <c r="BS194" s="18">
        <f t="shared" si="264"/>
        <v>17784</v>
      </c>
      <c r="BT194" s="19" t="str">
        <f t="shared" si="226"/>
        <v>N/A</v>
      </c>
      <c r="BU194" s="68">
        <f t="shared" si="265"/>
        <v>198</v>
      </c>
      <c r="BV194" s="18">
        <f>'Ohio Intensities'!O194</f>
        <v>0.88205441525867179</v>
      </c>
      <c r="BW194" s="18">
        <f>Design!$I$24*BV194*Design!$I$23</f>
        <v>1.5171335942449165</v>
      </c>
      <c r="BX194" s="18">
        <v>0</v>
      </c>
      <c r="BY194" s="18">
        <v>0</v>
      </c>
      <c r="BZ194" s="18">
        <f>Design!$I$22</f>
        <v>10</v>
      </c>
      <c r="CA194" s="18">
        <f t="shared" si="266"/>
        <v>1.5171335942449165</v>
      </c>
      <c r="CB194" s="18">
        <f t="shared" si="267"/>
        <v>198</v>
      </c>
      <c r="CC194" s="18">
        <f t="shared" si="268"/>
        <v>1.5171335942449165</v>
      </c>
      <c r="CD194" s="18">
        <f t="shared" si="269"/>
        <v>208</v>
      </c>
      <c r="CE194" s="18">
        <v>0</v>
      </c>
      <c r="CF194" s="18" t="str">
        <f t="shared" si="227"/>
        <v>N/A</v>
      </c>
      <c r="CG194" s="18">
        <f t="shared" si="270"/>
        <v>-0.15171335942449166</v>
      </c>
      <c r="CH194" s="18">
        <f t="shared" si="271"/>
        <v>31.556378760294265</v>
      </c>
      <c r="CI194" s="18">
        <f>(Design!$N$70-CH194)/CG194</f>
        <v>189.21457457134184</v>
      </c>
      <c r="CJ194" s="18">
        <v>0</v>
      </c>
      <c r="CK194" s="18">
        <v>0</v>
      </c>
      <c r="CL194" s="18">
        <f t="shared" si="272"/>
        <v>189.21457457134184</v>
      </c>
      <c r="CM194" s="18">
        <f t="shared" si="228"/>
        <v>198</v>
      </c>
      <c r="CN194" s="18">
        <f>Design!$N$70</f>
        <v>2.85</v>
      </c>
      <c r="CO194" s="18">
        <f t="shared" si="273"/>
        <v>208</v>
      </c>
      <c r="CP194" s="18">
        <v>0</v>
      </c>
      <c r="CQ194" s="18">
        <f t="shared" si="274"/>
        <v>17784.000000000004</v>
      </c>
      <c r="CR194" s="19" t="str">
        <f t="shared" si="229"/>
        <v>N/A</v>
      </c>
      <c r="CS194" s="68">
        <f t="shared" si="275"/>
        <v>198</v>
      </c>
      <c r="CT194" s="18">
        <f>'Ohio Intensities'!S194</f>
        <v>1.0153958398083869</v>
      </c>
      <c r="CU194" s="18">
        <f>Design!$I$24*CT194*Design!$I$23</f>
        <v>1.7464808444704265</v>
      </c>
      <c r="CV194" s="18">
        <v>0</v>
      </c>
      <c r="CW194" s="18">
        <v>0</v>
      </c>
      <c r="CX194" s="18">
        <f>Design!$I$22</f>
        <v>10</v>
      </c>
      <c r="CY194" s="18">
        <f t="shared" si="276"/>
        <v>1.7464808444704265</v>
      </c>
      <c r="CZ194" s="18">
        <f t="shared" si="277"/>
        <v>198</v>
      </c>
      <c r="DA194" s="18">
        <f t="shared" si="278"/>
        <v>1.7464808444704265</v>
      </c>
      <c r="DB194" s="18">
        <f t="shared" si="279"/>
        <v>208</v>
      </c>
      <c r="DC194" s="18">
        <v>0</v>
      </c>
      <c r="DD194" s="18" t="str">
        <f t="shared" si="230"/>
        <v>N/A</v>
      </c>
      <c r="DE194" s="18">
        <f t="shared" si="280"/>
        <v>-0.17464808444704266</v>
      </c>
      <c r="DF194" s="18">
        <f t="shared" si="281"/>
        <v>36.326801564984876</v>
      </c>
      <c r="DG194" s="18">
        <f>(Design!$N$71-DF194)/DE194</f>
        <v>191.68147003144381</v>
      </c>
      <c r="DH194" s="18">
        <v>0</v>
      </c>
      <c r="DI194" s="18">
        <v>0</v>
      </c>
      <c r="DJ194" s="18">
        <f t="shared" si="282"/>
        <v>191.68147003144381</v>
      </c>
      <c r="DK194" s="18">
        <f t="shared" si="231"/>
        <v>198</v>
      </c>
      <c r="DL194" s="18">
        <f>Design!$N$71</f>
        <v>2.85</v>
      </c>
      <c r="DM194" s="18">
        <f t="shared" si="283"/>
        <v>208</v>
      </c>
      <c r="DN194" s="18">
        <v>0</v>
      </c>
      <c r="DO194" s="18">
        <f t="shared" si="284"/>
        <v>17784</v>
      </c>
      <c r="DP194" s="19" t="str">
        <f t="shared" si="232"/>
        <v>N/A</v>
      </c>
      <c r="DQ194" s="68">
        <f t="shared" si="285"/>
        <v>198</v>
      </c>
      <c r="DR194" s="18">
        <f>'Ohio Intensities'!W194</f>
        <v>1.1372942521635949</v>
      </c>
      <c r="DS194" s="18">
        <f>Design!$I$24*DR194*Design!$I$23</f>
        <v>1.9561461137213845</v>
      </c>
      <c r="DT194" s="18">
        <v>0</v>
      </c>
      <c r="DU194" s="18">
        <v>0</v>
      </c>
      <c r="DV194" s="18">
        <f>Design!$I$22</f>
        <v>10</v>
      </c>
      <c r="DW194" s="18">
        <f t="shared" si="286"/>
        <v>1.9561461137213845</v>
      </c>
      <c r="DX194" s="18">
        <f t="shared" si="287"/>
        <v>198</v>
      </c>
      <c r="DY194" s="18">
        <f t="shared" si="288"/>
        <v>1.9561461137213845</v>
      </c>
      <c r="DZ194" s="18">
        <f t="shared" si="289"/>
        <v>208</v>
      </c>
      <c r="EA194" s="18">
        <v>0</v>
      </c>
      <c r="EB194" s="18" t="str">
        <f t="shared" si="233"/>
        <v>N/A</v>
      </c>
      <c r="EC194" s="18">
        <f t="shared" si="290"/>
        <v>-0.19561461137213845</v>
      </c>
      <c r="ED194" s="18">
        <f t="shared" si="291"/>
        <v>40.687839165404796</v>
      </c>
      <c r="EE194" s="18">
        <f>(Design!$N$72-ED194)/EC194</f>
        <v>193.43053619559049</v>
      </c>
      <c r="EF194" s="18">
        <v>0</v>
      </c>
      <c r="EG194" s="18">
        <v>0</v>
      </c>
      <c r="EH194" s="18">
        <f t="shared" si="292"/>
        <v>193.43053619559049</v>
      </c>
      <c r="EI194" s="18">
        <f t="shared" si="234"/>
        <v>198</v>
      </c>
      <c r="EJ194" s="18">
        <f>Design!$N$72</f>
        <v>2.85</v>
      </c>
      <c r="EK194" s="18">
        <f t="shared" si="293"/>
        <v>208</v>
      </c>
      <c r="EL194" s="18">
        <v>0</v>
      </c>
      <c r="EM194" s="18">
        <f t="shared" si="294"/>
        <v>17784.000000000004</v>
      </c>
      <c r="EN194" s="19" t="str">
        <f t="shared" si="235"/>
        <v>N/A</v>
      </c>
      <c r="EO194" s="19">
        <f t="shared" si="295"/>
        <v>198</v>
      </c>
    </row>
    <row r="195" spans="1:145" x14ac:dyDescent="0.25">
      <c r="A195" s="68">
        <f t="shared" si="157"/>
        <v>199</v>
      </c>
      <c r="B195" s="18">
        <f>'Ohio Intensities'!C195</f>
        <v>0.48967416935054953</v>
      </c>
      <c r="C195" s="18">
        <f>Design!$I$24*B195*Design!$I$23</f>
        <v>0.84223957128294569</v>
      </c>
      <c r="D195" s="18">
        <v>0</v>
      </c>
      <c r="E195" s="18">
        <v>0</v>
      </c>
      <c r="F195" s="18">
        <f>Design!$I$22</f>
        <v>10</v>
      </c>
      <c r="G195" s="18">
        <f t="shared" si="236"/>
        <v>0.84223957128294569</v>
      </c>
      <c r="H195" s="18">
        <f t="shared" si="237"/>
        <v>199</v>
      </c>
      <c r="I195" s="18">
        <f t="shared" si="238"/>
        <v>0.84223957128294569</v>
      </c>
      <c r="J195" s="18">
        <f t="shared" si="239"/>
        <v>209</v>
      </c>
      <c r="K195" s="18">
        <v>0</v>
      </c>
      <c r="L195" s="18" t="str">
        <f t="shared" si="218"/>
        <v>N/A</v>
      </c>
      <c r="M195" s="18">
        <f t="shared" si="240"/>
        <v>-8.4223957128294571E-2</v>
      </c>
      <c r="N195" s="18">
        <f t="shared" si="241"/>
        <v>17.602807039813566</v>
      </c>
      <c r="O195" s="18">
        <f>(Design!$N$67-N195)/M195</f>
        <v>184.66013198741865</v>
      </c>
      <c r="P195" s="18">
        <v>0</v>
      </c>
      <c r="Q195" s="18">
        <v>0</v>
      </c>
      <c r="R195" s="18">
        <f t="shared" si="242"/>
        <v>184.66013198741865</v>
      </c>
      <c r="S195" s="18">
        <f t="shared" si="219"/>
        <v>199</v>
      </c>
      <c r="T195" s="18">
        <f>Design!$N$67</f>
        <v>2.0499999999999998</v>
      </c>
      <c r="U195" s="18">
        <f t="shared" si="243"/>
        <v>209</v>
      </c>
      <c r="V195" s="18">
        <v>0</v>
      </c>
      <c r="W195" s="18">
        <f t="shared" si="244"/>
        <v>12853.5</v>
      </c>
      <c r="X195" s="19" t="str">
        <f t="shared" si="220"/>
        <v>N/A</v>
      </c>
      <c r="Y195" s="68">
        <f t="shared" si="245"/>
        <v>199</v>
      </c>
      <c r="Z195" s="18">
        <f>'Ohio Intensities'!G195</f>
        <v>0.61872591167277335</v>
      </c>
      <c r="AA195" s="18">
        <f>Design!$I$24*Z195*Design!$I$23</f>
        <v>1.0642085680771709</v>
      </c>
      <c r="AB195" s="18">
        <v>0</v>
      </c>
      <c r="AC195" s="18">
        <v>0</v>
      </c>
      <c r="AD195" s="18">
        <f>Design!$I$22</f>
        <v>10</v>
      </c>
      <c r="AE195" s="18">
        <f t="shared" si="246"/>
        <v>1.0642085680771709</v>
      </c>
      <c r="AF195" s="18">
        <f t="shared" si="247"/>
        <v>199</v>
      </c>
      <c r="AG195" s="18">
        <f t="shared" si="248"/>
        <v>1.0642085680771709</v>
      </c>
      <c r="AH195" s="18">
        <f t="shared" si="249"/>
        <v>209</v>
      </c>
      <c r="AI195" s="18">
        <v>0</v>
      </c>
      <c r="AJ195" s="18" t="str">
        <f t="shared" si="221"/>
        <v>N/A</v>
      </c>
      <c r="AK195" s="18">
        <f t="shared" si="250"/>
        <v>-0.1064208568077171</v>
      </c>
      <c r="AL195" s="18">
        <f t="shared" si="251"/>
        <v>22.241959072812872</v>
      </c>
      <c r="AM195" s="18">
        <f>(Design!$N$68-AL195)/AK195</f>
        <v>185.50836429068559</v>
      </c>
      <c r="AN195" s="18">
        <v>0</v>
      </c>
      <c r="AO195" s="18">
        <v>0</v>
      </c>
      <c r="AP195" s="18">
        <f t="shared" si="252"/>
        <v>185.50836429068559</v>
      </c>
      <c r="AQ195" s="18">
        <f t="shared" si="222"/>
        <v>199</v>
      </c>
      <c r="AR195" s="18">
        <f>Design!$N$68</f>
        <v>2.5</v>
      </c>
      <c r="AS195" s="18">
        <f t="shared" si="253"/>
        <v>209</v>
      </c>
      <c r="AT195" s="18">
        <v>0</v>
      </c>
      <c r="AU195" s="18">
        <f t="shared" si="254"/>
        <v>15675</v>
      </c>
      <c r="AV195" s="19" t="str">
        <f t="shared" si="223"/>
        <v>N/A</v>
      </c>
      <c r="AW195" s="68">
        <f t="shared" si="255"/>
        <v>199</v>
      </c>
      <c r="AX195" s="18">
        <f>'Ohio Intensities'!K195</f>
        <v>0.72146631557510787</v>
      </c>
      <c r="AY195" s="18">
        <f>Design!$I$24*AX195*Design!$I$23</f>
        <v>1.2409220627891864</v>
      </c>
      <c r="AZ195" s="18">
        <v>0</v>
      </c>
      <c r="BA195" s="18">
        <v>0</v>
      </c>
      <c r="BB195" s="18">
        <f>Design!$I$22</f>
        <v>10</v>
      </c>
      <c r="BC195" s="18">
        <f t="shared" si="256"/>
        <v>1.2409220627891864</v>
      </c>
      <c r="BD195" s="18">
        <f t="shared" si="257"/>
        <v>199</v>
      </c>
      <c r="BE195" s="18">
        <f t="shared" si="258"/>
        <v>1.2409220627891864</v>
      </c>
      <c r="BF195" s="18">
        <f t="shared" si="259"/>
        <v>209</v>
      </c>
      <c r="BG195" s="18">
        <v>0</v>
      </c>
      <c r="BH195" s="18" t="str">
        <f t="shared" si="224"/>
        <v>N/A</v>
      </c>
      <c r="BI195" s="18">
        <f t="shared" si="260"/>
        <v>-0.12409220627891863</v>
      </c>
      <c r="BJ195" s="18">
        <f t="shared" si="261"/>
        <v>25.935271112293993</v>
      </c>
      <c r="BK195" s="18">
        <f>(Design!$N$69-BJ195)/BI195</f>
        <v>186.0332071170196</v>
      </c>
      <c r="BL195" s="18">
        <v>0</v>
      </c>
      <c r="BM195" s="18">
        <v>0</v>
      </c>
      <c r="BN195" s="18">
        <f t="shared" si="262"/>
        <v>186.0332071170196</v>
      </c>
      <c r="BO195" s="18">
        <f t="shared" si="225"/>
        <v>199</v>
      </c>
      <c r="BP195" s="18">
        <f>Design!$N$69</f>
        <v>2.85</v>
      </c>
      <c r="BQ195" s="18">
        <f t="shared" si="263"/>
        <v>209</v>
      </c>
      <c r="BR195" s="18">
        <v>0</v>
      </c>
      <c r="BS195" s="18">
        <f t="shared" si="264"/>
        <v>17869.500000000004</v>
      </c>
      <c r="BT195" s="19" t="str">
        <f t="shared" si="226"/>
        <v>N/A</v>
      </c>
      <c r="BU195" s="68">
        <f t="shared" si="265"/>
        <v>199</v>
      </c>
      <c r="BV195" s="18">
        <f>'Ohio Intensities'!O195</f>
        <v>0.87857080088962236</v>
      </c>
      <c r="BW195" s="18">
        <f>Design!$I$24*BV195*Design!$I$23</f>
        <v>1.5111417775301514</v>
      </c>
      <c r="BX195" s="18">
        <v>0</v>
      </c>
      <c r="BY195" s="18">
        <v>0</v>
      </c>
      <c r="BZ195" s="18">
        <f>Design!$I$22</f>
        <v>10</v>
      </c>
      <c r="CA195" s="18">
        <f t="shared" si="266"/>
        <v>1.5111417775301514</v>
      </c>
      <c r="CB195" s="18">
        <f t="shared" si="267"/>
        <v>199</v>
      </c>
      <c r="CC195" s="18">
        <f t="shared" si="268"/>
        <v>1.5111417775301514</v>
      </c>
      <c r="CD195" s="18">
        <f t="shared" si="269"/>
        <v>209</v>
      </c>
      <c r="CE195" s="18">
        <v>0</v>
      </c>
      <c r="CF195" s="18" t="str">
        <f t="shared" si="227"/>
        <v>N/A</v>
      </c>
      <c r="CG195" s="18">
        <f t="shared" si="270"/>
        <v>-0.15111417775301514</v>
      </c>
      <c r="CH195" s="18">
        <f t="shared" si="271"/>
        <v>31.582863150380167</v>
      </c>
      <c r="CI195" s="18">
        <f>(Design!$N$70-CH195)/CG195</f>
        <v>190.14008862452263</v>
      </c>
      <c r="CJ195" s="18">
        <v>0</v>
      </c>
      <c r="CK195" s="18">
        <v>0</v>
      </c>
      <c r="CL195" s="18">
        <f t="shared" si="272"/>
        <v>190.14008862452263</v>
      </c>
      <c r="CM195" s="18">
        <f t="shared" si="228"/>
        <v>199</v>
      </c>
      <c r="CN195" s="18">
        <f>Design!$N$70</f>
        <v>2.85</v>
      </c>
      <c r="CO195" s="18">
        <f t="shared" si="273"/>
        <v>209</v>
      </c>
      <c r="CP195" s="18">
        <v>0</v>
      </c>
      <c r="CQ195" s="18">
        <f t="shared" si="274"/>
        <v>17869.500000000004</v>
      </c>
      <c r="CR195" s="19" t="str">
        <f t="shared" si="229"/>
        <v>N/A</v>
      </c>
      <c r="CS195" s="68">
        <f t="shared" si="275"/>
        <v>199</v>
      </c>
      <c r="CT195" s="18">
        <f>'Ohio Intensities'!S195</f>
        <v>1.0115994740439791</v>
      </c>
      <c r="CU195" s="18">
        <f>Design!$I$24*CT195*Design!$I$23</f>
        <v>1.7399510953556452</v>
      </c>
      <c r="CV195" s="18">
        <v>0</v>
      </c>
      <c r="CW195" s="18">
        <v>0</v>
      </c>
      <c r="CX195" s="18">
        <f>Design!$I$22</f>
        <v>10</v>
      </c>
      <c r="CY195" s="18">
        <f t="shared" si="276"/>
        <v>1.7399510953556452</v>
      </c>
      <c r="CZ195" s="18">
        <f t="shared" si="277"/>
        <v>199</v>
      </c>
      <c r="DA195" s="18">
        <f t="shared" si="278"/>
        <v>1.7399510953556452</v>
      </c>
      <c r="DB195" s="18">
        <f t="shared" si="279"/>
        <v>209</v>
      </c>
      <c r="DC195" s="18">
        <v>0</v>
      </c>
      <c r="DD195" s="18" t="str">
        <f t="shared" si="230"/>
        <v>N/A</v>
      </c>
      <c r="DE195" s="18">
        <f t="shared" si="280"/>
        <v>-0.17399510953556452</v>
      </c>
      <c r="DF195" s="18">
        <f t="shared" si="281"/>
        <v>36.364977892932984</v>
      </c>
      <c r="DG195" s="18">
        <f>(Design!$N$71-DF195)/DE195</f>
        <v>192.62022928341293</v>
      </c>
      <c r="DH195" s="18">
        <v>0</v>
      </c>
      <c r="DI195" s="18">
        <v>0</v>
      </c>
      <c r="DJ195" s="18">
        <f t="shared" si="282"/>
        <v>192.62022928341293</v>
      </c>
      <c r="DK195" s="18">
        <f t="shared" si="231"/>
        <v>199</v>
      </c>
      <c r="DL195" s="18">
        <f>Design!$N$71</f>
        <v>2.85</v>
      </c>
      <c r="DM195" s="18">
        <f t="shared" si="283"/>
        <v>209</v>
      </c>
      <c r="DN195" s="18">
        <v>0</v>
      </c>
      <c r="DO195" s="18">
        <f t="shared" si="284"/>
        <v>17869.500000000004</v>
      </c>
      <c r="DP195" s="19" t="str">
        <f t="shared" si="232"/>
        <v>N/A</v>
      </c>
      <c r="DQ195" s="68">
        <f t="shared" si="285"/>
        <v>199</v>
      </c>
      <c r="DR195" s="18">
        <f>'Ohio Intensities'!W195</f>
        <v>1.1329735036330153</v>
      </c>
      <c r="DS195" s="18">
        <f>Design!$I$24*DR195*Design!$I$23</f>
        <v>1.9487144262487874</v>
      </c>
      <c r="DT195" s="18">
        <v>0</v>
      </c>
      <c r="DU195" s="18">
        <v>0</v>
      </c>
      <c r="DV195" s="18">
        <f>Design!$I$22</f>
        <v>10</v>
      </c>
      <c r="DW195" s="18">
        <f t="shared" si="286"/>
        <v>1.9487144262487874</v>
      </c>
      <c r="DX195" s="18">
        <f t="shared" si="287"/>
        <v>199</v>
      </c>
      <c r="DY195" s="18">
        <f t="shared" si="288"/>
        <v>1.9487144262487874</v>
      </c>
      <c r="DZ195" s="18">
        <f t="shared" si="289"/>
        <v>209</v>
      </c>
      <c r="EA195" s="18">
        <v>0</v>
      </c>
      <c r="EB195" s="18" t="str">
        <f t="shared" si="233"/>
        <v>N/A</v>
      </c>
      <c r="EC195" s="18">
        <f t="shared" si="290"/>
        <v>-0.19487144262487874</v>
      </c>
      <c r="ED195" s="18">
        <f t="shared" si="291"/>
        <v>40.728131508599652</v>
      </c>
      <c r="EE195" s="18">
        <f>(Design!$N$72-ED195)/EC195</f>
        <v>194.37497356405288</v>
      </c>
      <c r="EF195" s="18">
        <v>0</v>
      </c>
      <c r="EG195" s="18">
        <v>0</v>
      </c>
      <c r="EH195" s="18">
        <f t="shared" si="292"/>
        <v>194.37497356405288</v>
      </c>
      <c r="EI195" s="18">
        <f t="shared" si="234"/>
        <v>199</v>
      </c>
      <c r="EJ195" s="18">
        <f>Design!$N$72</f>
        <v>2.85</v>
      </c>
      <c r="EK195" s="18">
        <f t="shared" si="293"/>
        <v>209</v>
      </c>
      <c r="EL195" s="18">
        <v>0</v>
      </c>
      <c r="EM195" s="18">
        <f t="shared" si="294"/>
        <v>17869.500000000004</v>
      </c>
      <c r="EN195" s="19" t="str">
        <f t="shared" si="235"/>
        <v>N/A</v>
      </c>
      <c r="EO195" s="19">
        <f t="shared" si="295"/>
        <v>199</v>
      </c>
    </row>
    <row r="196" spans="1:145" x14ac:dyDescent="0.25">
      <c r="A196" s="69">
        <f t="shared" si="157"/>
        <v>200</v>
      </c>
      <c r="B196" s="70">
        <f>'Ohio Intensities'!C196</f>
        <v>0.48766090496045805</v>
      </c>
      <c r="C196" s="70">
        <f>Design!$I$24*B196*Design!$I$23</f>
        <v>0.83877675653198835</v>
      </c>
      <c r="D196" s="70">
        <v>0</v>
      </c>
      <c r="E196" s="70">
        <v>0</v>
      </c>
      <c r="F196" s="70">
        <f>Design!$I$22</f>
        <v>10</v>
      </c>
      <c r="G196" s="70">
        <f t="shared" si="236"/>
        <v>0.83877675653198835</v>
      </c>
      <c r="H196" s="70">
        <f t="shared" si="237"/>
        <v>200</v>
      </c>
      <c r="I196" s="70">
        <f t="shared" si="238"/>
        <v>0.83877675653198835</v>
      </c>
      <c r="J196" s="70">
        <f t="shared" si="239"/>
        <v>210</v>
      </c>
      <c r="K196" s="70">
        <v>0</v>
      </c>
      <c r="L196" s="70" t="str">
        <f t="shared" si="218"/>
        <v>N/A</v>
      </c>
      <c r="M196" s="70">
        <f t="shared" si="240"/>
        <v>-8.3877675653198841E-2</v>
      </c>
      <c r="N196" s="70">
        <f t="shared" si="241"/>
        <v>17.614311887171755</v>
      </c>
      <c r="O196" s="70">
        <f>(Design!$N$67-N196)/M196</f>
        <v>185.55964702126531</v>
      </c>
      <c r="P196" s="70">
        <v>0</v>
      </c>
      <c r="Q196" s="70">
        <v>0</v>
      </c>
      <c r="R196" s="70">
        <f t="shared" si="242"/>
        <v>185.55964702126531</v>
      </c>
      <c r="S196" s="70">
        <f t="shared" si="219"/>
        <v>200</v>
      </c>
      <c r="T196" s="70">
        <f>Design!$N$67</f>
        <v>2.0499999999999998</v>
      </c>
      <c r="U196" s="70">
        <f t="shared" si="243"/>
        <v>210</v>
      </c>
      <c r="V196" s="70">
        <v>0</v>
      </c>
      <c r="W196" s="70">
        <f t="shared" si="244"/>
        <v>12915</v>
      </c>
      <c r="X196" s="73" t="str">
        <f t="shared" si="220"/>
        <v>N/A</v>
      </c>
      <c r="Y196" s="69">
        <f t="shared" si="245"/>
        <v>200</v>
      </c>
      <c r="Z196" s="70">
        <f>'Ohio Intensities'!G196</f>
        <v>0.61620312680784006</v>
      </c>
      <c r="AA196" s="70">
        <f>Design!$I$24*Z196*Design!$I$23</f>
        <v>1.0598693781094857</v>
      </c>
      <c r="AB196" s="70">
        <v>0</v>
      </c>
      <c r="AC196" s="70">
        <v>0</v>
      </c>
      <c r="AD196" s="70">
        <f>Design!$I$22</f>
        <v>10</v>
      </c>
      <c r="AE196" s="70">
        <f t="shared" si="246"/>
        <v>1.0598693781094857</v>
      </c>
      <c r="AF196" s="70">
        <f t="shared" si="247"/>
        <v>200</v>
      </c>
      <c r="AG196" s="70">
        <f t="shared" si="248"/>
        <v>1.0598693781094857</v>
      </c>
      <c r="AH196" s="70">
        <f t="shared" si="249"/>
        <v>210</v>
      </c>
      <c r="AI196" s="70">
        <v>0</v>
      </c>
      <c r="AJ196" s="70" t="str">
        <f t="shared" si="221"/>
        <v>N/A</v>
      </c>
      <c r="AK196" s="70">
        <f t="shared" si="250"/>
        <v>-0.10598693781094856</v>
      </c>
      <c r="AL196" s="70">
        <f t="shared" si="251"/>
        <v>22.257256940299197</v>
      </c>
      <c r="AM196" s="70">
        <f>(Design!$N$68-AL196)/AK196</f>
        <v>186.41218765599859</v>
      </c>
      <c r="AN196" s="70">
        <v>0</v>
      </c>
      <c r="AO196" s="70">
        <v>0</v>
      </c>
      <c r="AP196" s="70">
        <f t="shared" si="252"/>
        <v>186.41218765599859</v>
      </c>
      <c r="AQ196" s="70">
        <f t="shared" si="222"/>
        <v>200</v>
      </c>
      <c r="AR196" s="70">
        <f>Design!$N$68</f>
        <v>2.5</v>
      </c>
      <c r="AS196" s="70">
        <f t="shared" si="253"/>
        <v>210</v>
      </c>
      <c r="AT196" s="70">
        <v>0</v>
      </c>
      <c r="AU196" s="70">
        <f t="shared" si="254"/>
        <v>15750</v>
      </c>
      <c r="AV196" s="73" t="str">
        <f t="shared" si="223"/>
        <v>N/A</v>
      </c>
      <c r="AW196" s="69">
        <f t="shared" si="255"/>
        <v>200</v>
      </c>
      <c r="AX196" s="70">
        <f>'Ohio Intensities'!K196</f>
        <v>0.71852845251188069</v>
      </c>
      <c r="AY196" s="70">
        <f>Design!$I$24*AX196*Design!$I$23</f>
        <v>1.2358689383204355</v>
      </c>
      <c r="AZ196" s="70">
        <v>0</v>
      </c>
      <c r="BA196" s="70">
        <v>0</v>
      </c>
      <c r="BB196" s="70">
        <f>Design!$I$22</f>
        <v>10</v>
      </c>
      <c r="BC196" s="70">
        <f t="shared" si="256"/>
        <v>1.2358689383204355</v>
      </c>
      <c r="BD196" s="70">
        <f t="shared" si="257"/>
        <v>200</v>
      </c>
      <c r="BE196" s="70">
        <f t="shared" si="258"/>
        <v>1.2358689383204355</v>
      </c>
      <c r="BF196" s="70">
        <f t="shared" si="259"/>
        <v>210</v>
      </c>
      <c r="BG196" s="70">
        <v>0</v>
      </c>
      <c r="BH196" s="70" t="str">
        <f t="shared" si="224"/>
        <v>N/A</v>
      </c>
      <c r="BI196" s="70">
        <f t="shared" si="260"/>
        <v>-0.12358689383204355</v>
      </c>
      <c r="BJ196" s="70">
        <f t="shared" si="261"/>
        <v>25.953247704729147</v>
      </c>
      <c r="BK196" s="70">
        <f>(Design!$N$69-BJ196)/BI196</f>
        <v>186.93930228659042</v>
      </c>
      <c r="BL196" s="70">
        <v>0</v>
      </c>
      <c r="BM196" s="70">
        <v>0</v>
      </c>
      <c r="BN196" s="70">
        <f t="shared" si="262"/>
        <v>186.93930228659042</v>
      </c>
      <c r="BO196" s="70">
        <f t="shared" si="225"/>
        <v>200</v>
      </c>
      <c r="BP196" s="70">
        <f>Design!$N$69</f>
        <v>2.85</v>
      </c>
      <c r="BQ196" s="70">
        <f t="shared" si="263"/>
        <v>210</v>
      </c>
      <c r="BR196" s="70">
        <v>0</v>
      </c>
      <c r="BS196" s="70">
        <f t="shared" si="264"/>
        <v>17955</v>
      </c>
      <c r="BT196" s="73" t="str">
        <f t="shared" si="226"/>
        <v>N/A</v>
      </c>
      <c r="BU196" s="69">
        <f t="shared" si="265"/>
        <v>200</v>
      </c>
      <c r="BV196" s="70">
        <f>'Ohio Intensities'!O196</f>
        <v>0.87511731853374219</v>
      </c>
      <c r="BW196" s="70">
        <f>Design!$I$24*BV196*Design!$I$23</f>
        <v>1.5052017878780375</v>
      </c>
      <c r="BX196" s="70">
        <v>0</v>
      </c>
      <c r="BY196" s="70">
        <v>0</v>
      </c>
      <c r="BZ196" s="70">
        <f>Design!$I$22</f>
        <v>10</v>
      </c>
      <c r="CA196" s="70">
        <f t="shared" si="266"/>
        <v>1.5052017878780375</v>
      </c>
      <c r="CB196" s="70">
        <f t="shared" si="267"/>
        <v>200</v>
      </c>
      <c r="CC196" s="70">
        <f t="shared" si="268"/>
        <v>1.5052017878780375</v>
      </c>
      <c r="CD196" s="70">
        <f t="shared" si="269"/>
        <v>210</v>
      </c>
      <c r="CE196" s="70">
        <v>0</v>
      </c>
      <c r="CF196" s="70" t="str">
        <f t="shared" si="227"/>
        <v>N/A</v>
      </c>
      <c r="CG196" s="70">
        <f t="shared" si="270"/>
        <v>-0.15052017878780374</v>
      </c>
      <c r="CH196" s="70">
        <f t="shared" si="271"/>
        <v>31.609237545438784</v>
      </c>
      <c r="CI196" s="70">
        <f>(Design!$N$70-CH196)/CG196</f>
        <v>191.06566160795091</v>
      </c>
      <c r="CJ196" s="70">
        <v>0</v>
      </c>
      <c r="CK196" s="70">
        <v>0</v>
      </c>
      <c r="CL196" s="70">
        <f t="shared" si="272"/>
        <v>191.06566160795091</v>
      </c>
      <c r="CM196" s="70">
        <f t="shared" si="228"/>
        <v>200</v>
      </c>
      <c r="CN196" s="70">
        <f>Design!$N$70</f>
        <v>2.85</v>
      </c>
      <c r="CO196" s="70">
        <f t="shared" si="273"/>
        <v>210</v>
      </c>
      <c r="CP196" s="70">
        <v>0</v>
      </c>
      <c r="CQ196" s="70">
        <f t="shared" si="274"/>
        <v>17955</v>
      </c>
      <c r="CR196" s="73" t="str">
        <f t="shared" si="229"/>
        <v>N/A</v>
      </c>
      <c r="CS196" s="69">
        <f t="shared" si="275"/>
        <v>200</v>
      </c>
      <c r="CT196" s="70">
        <f>'Ohio Intensities'!S196</f>
        <v>1.0078353219112002</v>
      </c>
      <c r="CU196" s="70">
        <f>Design!$I$24*CT196*Design!$I$23</f>
        <v>1.7334767536872655</v>
      </c>
      <c r="CV196" s="70">
        <v>0</v>
      </c>
      <c r="CW196" s="70">
        <v>0</v>
      </c>
      <c r="CX196" s="70">
        <f>Design!$I$22</f>
        <v>10</v>
      </c>
      <c r="CY196" s="70">
        <f t="shared" si="276"/>
        <v>1.7334767536872655</v>
      </c>
      <c r="CZ196" s="70">
        <f t="shared" si="277"/>
        <v>200</v>
      </c>
      <c r="DA196" s="70">
        <f t="shared" si="278"/>
        <v>1.7334767536872655</v>
      </c>
      <c r="DB196" s="70">
        <f t="shared" si="279"/>
        <v>210</v>
      </c>
      <c r="DC196" s="70">
        <v>0</v>
      </c>
      <c r="DD196" s="70" t="str">
        <f t="shared" si="230"/>
        <v>N/A</v>
      </c>
      <c r="DE196" s="70">
        <f t="shared" si="280"/>
        <v>-0.17334767536872656</v>
      </c>
      <c r="DF196" s="70">
        <f t="shared" si="281"/>
        <v>36.403011827432572</v>
      </c>
      <c r="DG196" s="70">
        <f>(Design!$N$71-DF196)/DE196</f>
        <v>193.55905267297186</v>
      </c>
      <c r="DH196" s="70">
        <v>0</v>
      </c>
      <c r="DI196" s="70">
        <v>0</v>
      </c>
      <c r="DJ196" s="70">
        <f t="shared" si="282"/>
        <v>193.55905267297186</v>
      </c>
      <c r="DK196" s="70">
        <f t="shared" si="231"/>
        <v>200</v>
      </c>
      <c r="DL196" s="70">
        <f>Design!$N$71</f>
        <v>2.85</v>
      </c>
      <c r="DM196" s="70">
        <f t="shared" si="283"/>
        <v>210</v>
      </c>
      <c r="DN196" s="70">
        <v>0</v>
      </c>
      <c r="DO196" s="70">
        <f t="shared" si="284"/>
        <v>17955</v>
      </c>
      <c r="DP196" s="73" t="str">
        <f t="shared" si="232"/>
        <v>N/A</v>
      </c>
      <c r="DQ196" s="69">
        <f t="shared" si="285"/>
        <v>200</v>
      </c>
      <c r="DR196" s="70">
        <f>'Ohio Intensities'!W196</f>
        <v>1.1286893639217848</v>
      </c>
      <c r="DS196" s="70">
        <f>Design!$I$24*DR196*Design!$I$23</f>
        <v>1.9413457059454711</v>
      </c>
      <c r="DT196" s="70">
        <v>0</v>
      </c>
      <c r="DU196" s="70">
        <v>0</v>
      </c>
      <c r="DV196" s="70">
        <f>Design!$I$22</f>
        <v>10</v>
      </c>
      <c r="DW196" s="70">
        <f t="shared" si="286"/>
        <v>1.9413457059454711</v>
      </c>
      <c r="DX196" s="70">
        <f t="shared" si="287"/>
        <v>200</v>
      </c>
      <c r="DY196" s="70">
        <f t="shared" si="288"/>
        <v>1.9413457059454711</v>
      </c>
      <c r="DZ196" s="70">
        <f t="shared" si="289"/>
        <v>210</v>
      </c>
      <c r="EA196" s="70">
        <v>0</v>
      </c>
      <c r="EB196" s="70" t="str">
        <f t="shared" si="233"/>
        <v>N/A</v>
      </c>
      <c r="EC196" s="70">
        <f t="shared" si="290"/>
        <v>-0.19413457059454711</v>
      </c>
      <c r="ED196" s="70">
        <f t="shared" si="291"/>
        <v>40.768259824854894</v>
      </c>
      <c r="EE196" s="70">
        <f>(Design!$N$72-ED196)/EC196</f>
        <v>195.31946169468051</v>
      </c>
      <c r="EF196" s="70">
        <v>0</v>
      </c>
      <c r="EG196" s="70">
        <v>0</v>
      </c>
      <c r="EH196" s="70">
        <f t="shared" si="292"/>
        <v>195.31946169468051</v>
      </c>
      <c r="EI196" s="70">
        <f t="shared" si="234"/>
        <v>200</v>
      </c>
      <c r="EJ196" s="70">
        <f>Design!$N$72</f>
        <v>2.85</v>
      </c>
      <c r="EK196" s="70">
        <f t="shared" si="293"/>
        <v>210</v>
      </c>
      <c r="EL196" s="70">
        <v>0</v>
      </c>
      <c r="EM196" s="70">
        <f t="shared" si="294"/>
        <v>17955</v>
      </c>
      <c r="EN196" s="73" t="str">
        <f t="shared" si="235"/>
        <v>N/A</v>
      </c>
      <c r="EO196" s="73">
        <f t="shared" si="295"/>
        <v>200</v>
      </c>
    </row>
    <row r="197" spans="1:145" x14ac:dyDescent="0.25">
      <c r="A197" s="74"/>
      <c r="B197" s="75"/>
      <c r="C197" s="75"/>
      <c r="D197" s="75"/>
      <c r="E197" s="75"/>
      <c r="F197" s="75"/>
      <c r="G197" s="75"/>
      <c r="H197" s="75"/>
      <c r="I197" s="75"/>
      <c r="J197" s="75"/>
      <c r="K197" s="60" t="s">
        <v>92</v>
      </c>
      <c r="L197" s="86">
        <f>VLOOKUP(X198,A6:L196,12)</f>
        <v>6716.538253199963</v>
      </c>
      <c r="M197" s="75"/>
      <c r="N197" s="75"/>
      <c r="O197" s="75"/>
      <c r="P197" s="75"/>
      <c r="Q197" s="75"/>
      <c r="R197" s="75"/>
      <c r="S197" s="75"/>
      <c r="T197" s="75"/>
      <c r="U197" s="75"/>
      <c r="V197" s="75"/>
      <c r="W197" s="60" t="s">
        <v>67</v>
      </c>
      <c r="X197" s="61">
        <f>MAX(X6:X196)</f>
        <v>3949.0382531999635</v>
      </c>
      <c r="Y197" s="76"/>
      <c r="Z197" s="75"/>
      <c r="AA197" s="75"/>
      <c r="AB197" s="75"/>
      <c r="AC197" s="75"/>
      <c r="AD197" s="75"/>
      <c r="AE197" s="75"/>
      <c r="AF197" s="75"/>
      <c r="AG197" s="75"/>
      <c r="AH197" s="75"/>
      <c r="AI197" s="60" t="s">
        <v>92</v>
      </c>
      <c r="AJ197" s="86">
        <f>VLOOKUP(AV198,Y6:AJ196,12)</f>
        <v>8440.1954550632272</v>
      </c>
      <c r="AK197" s="75"/>
      <c r="AL197" s="75"/>
      <c r="AM197" s="75"/>
      <c r="AN197" s="75"/>
      <c r="AO197" s="75"/>
      <c r="AP197" s="75"/>
      <c r="AQ197" s="75"/>
      <c r="AR197" s="75"/>
      <c r="AS197" s="75"/>
      <c r="AT197" s="75"/>
      <c r="AU197" s="60" t="s">
        <v>67</v>
      </c>
      <c r="AV197" s="61">
        <f>MAX(AV6:AV196)</f>
        <v>4915.1954550632272</v>
      </c>
      <c r="AW197" s="76"/>
      <c r="AX197" s="75"/>
      <c r="AY197" s="75"/>
      <c r="AZ197" s="75"/>
      <c r="BA197" s="75"/>
      <c r="BB197" s="75"/>
      <c r="BC197" s="75"/>
      <c r="BD197" s="75"/>
      <c r="BE197" s="75"/>
      <c r="BF197" s="75"/>
      <c r="BG197" s="60" t="s">
        <v>92</v>
      </c>
      <c r="BH197" s="86">
        <f>VLOOKUP(BT198,AW6:BH196,12)</f>
        <v>9889.6986977431661</v>
      </c>
      <c r="BI197" s="75"/>
      <c r="BJ197" s="75"/>
      <c r="BK197" s="75"/>
      <c r="BL197" s="75"/>
      <c r="BM197" s="75"/>
      <c r="BN197" s="75"/>
      <c r="BO197" s="75"/>
      <c r="BP197" s="75"/>
      <c r="BQ197" s="75"/>
      <c r="BR197" s="75"/>
      <c r="BS197" s="60" t="s">
        <v>67</v>
      </c>
      <c r="BT197" s="61">
        <f>MAX(BT6:BT196)</f>
        <v>5700.1986977431661</v>
      </c>
      <c r="BU197" s="76"/>
      <c r="BV197" s="75"/>
      <c r="BW197" s="75"/>
      <c r="BX197" s="75"/>
      <c r="BY197" s="75"/>
      <c r="BZ197" s="75"/>
      <c r="CA197" s="75"/>
      <c r="CB197" s="75"/>
      <c r="CC197" s="75"/>
      <c r="CD197" s="75"/>
      <c r="CE197" s="60" t="s">
        <v>92</v>
      </c>
      <c r="CF197" s="86">
        <f>VLOOKUP(CR198,BU6:CF196,12)</f>
        <v>12405.806239706313</v>
      </c>
      <c r="CG197" s="75"/>
      <c r="CH197" s="75"/>
      <c r="CI197" s="75"/>
      <c r="CJ197" s="75"/>
      <c r="CK197" s="75"/>
      <c r="CL197" s="75"/>
      <c r="CM197" s="75"/>
      <c r="CN197" s="75"/>
      <c r="CO197" s="75"/>
      <c r="CP197" s="75"/>
      <c r="CQ197" s="60" t="s">
        <v>67</v>
      </c>
      <c r="CR197" s="61">
        <f>MAX(CR6:CR196)</f>
        <v>7446.8062397063131</v>
      </c>
      <c r="CS197" s="76"/>
      <c r="CT197" s="75"/>
      <c r="CU197" s="75"/>
      <c r="CV197" s="75"/>
      <c r="CW197" s="75"/>
      <c r="CX197" s="75"/>
      <c r="CY197" s="75"/>
      <c r="CZ197" s="75"/>
      <c r="DA197" s="75"/>
      <c r="DB197" s="75"/>
      <c r="DC197" s="60" t="s">
        <v>92</v>
      </c>
      <c r="DD197" s="86">
        <f>VLOOKUP(DP198,CS6:DD196,12)</f>
        <v>14468.815421211437</v>
      </c>
      <c r="DE197" s="75"/>
      <c r="DF197" s="75"/>
      <c r="DG197" s="75"/>
      <c r="DH197" s="75"/>
      <c r="DI197" s="75"/>
      <c r="DJ197" s="75"/>
      <c r="DK197" s="75"/>
      <c r="DL197" s="75"/>
      <c r="DM197" s="75"/>
      <c r="DN197" s="75"/>
      <c r="DO197" s="60" t="s">
        <v>67</v>
      </c>
      <c r="DP197" s="61">
        <f>MAX(DP6:DP196)</f>
        <v>8740.315421211435</v>
      </c>
      <c r="DQ197" s="76"/>
      <c r="DR197" s="75"/>
      <c r="DS197" s="75"/>
      <c r="DT197" s="75"/>
      <c r="DU197" s="75"/>
      <c r="DV197" s="75"/>
      <c r="DW197" s="75"/>
      <c r="DX197" s="75"/>
      <c r="DY197" s="75"/>
      <c r="DZ197" s="75"/>
      <c r="EA197" s="60" t="s">
        <v>92</v>
      </c>
      <c r="EB197" s="86">
        <f>VLOOKUP(EN198,DQ6:EB196,12)</f>
        <v>17072.189358570326</v>
      </c>
      <c r="EC197" s="75"/>
      <c r="ED197" s="75"/>
      <c r="EE197" s="75"/>
      <c r="EF197" s="75"/>
      <c r="EG197" s="75"/>
      <c r="EH197" s="75"/>
      <c r="EI197" s="75"/>
      <c r="EJ197" s="75"/>
      <c r="EK197" s="75"/>
      <c r="EL197" s="75"/>
      <c r="EM197" s="60" t="s">
        <v>67</v>
      </c>
      <c r="EN197" s="61">
        <f>MAX(EN6:EN196)</f>
        <v>10574.189358570326</v>
      </c>
      <c r="EO197" s="77"/>
    </row>
    <row r="198" spans="1:145" x14ac:dyDescent="0.25">
      <c r="A198" s="74"/>
      <c r="B198" s="75"/>
      <c r="C198" s="75"/>
      <c r="D198" s="75"/>
      <c r="E198" s="75"/>
      <c r="F198" s="75"/>
      <c r="G198" s="75"/>
      <c r="H198" s="75"/>
      <c r="I198" s="75"/>
      <c r="J198" s="75"/>
      <c r="K198" s="75"/>
      <c r="L198" s="75"/>
      <c r="M198" s="75"/>
      <c r="N198" s="75"/>
      <c r="O198" s="75"/>
      <c r="P198" s="75"/>
      <c r="Q198" s="75"/>
      <c r="R198" s="75"/>
      <c r="S198" s="75"/>
      <c r="T198" s="75"/>
      <c r="U198" s="75"/>
      <c r="V198" s="75"/>
      <c r="W198" s="60" t="s">
        <v>68</v>
      </c>
      <c r="X198" s="61">
        <f>INDEX(X6:Y196,MATCH(X197,X6:X196,0),2)</f>
        <v>35</v>
      </c>
      <c r="Y198" s="76"/>
      <c r="Z198" s="75"/>
      <c r="AA198" s="75"/>
      <c r="AB198" s="75"/>
      <c r="AC198" s="75"/>
      <c r="AD198" s="75"/>
      <c r="AE198" s="75"/>
      <c r="AF198" s="75"/>
      <c r="AG198" s="75"/>
      <c r="AH198" s="75"/>
      <c r="AI198" s="75"/>
      <c r="AJ198" s="75"/>
      <c r="AK198" s="75"/>
      <c r="AL198" s="75"/>
      <c r="AM198" s="75"/>
      <c r="AN198" s="75"/>
      <c r="AO198" s="75"/>
      <c r="AP198" s="75"/>
      <c r="AQ198" s="75"/>
      <c r="AR198" s="75"/>
      <c r="AS198" s="75"/>
      <c r="AT198" s="75"/>
      <c r="AU198" s="60" t="s">
        <v>68</v>
      </c>
      <c r="AV198" s="61">
        <f>INDEX(AV6:AX196,MATCH(AV197,AV6:AV196,0),2)</f>
        <v>37</v>
      </c>
      <c r="AW198" s="76"/>
      <c r="AX198" s="75"/>
      <c r="AY198" s="75"/>
      <c r="AZ198" s="75"/>
      <c r="BA198" s="75"/>
      <c r="BB198" s="75"/>
      <c r="BC198" s="75"/>
      <c r="BD198" s="75"/>
      <c r="BE198" s="75"/>
      <c r="BF198" s="75"/>
      <c r="BG198" s="75"/>
      <c r="BH198" s="75"/>
      <c r="BI198" s="75"/>
      <c r="BJ198" s="75"/>
      <c r="BK198" s="75"/>
      <c r="BL198" s="75"/>
      <c r="BM198" s="75"/>
      <c r="BN198" s="75"/>
      <c r="BO198" s="75"/>
      <c r="BP198" s="75"/>
      <c r="BQ198" s="75"/>
      <c r="BR198" s="75"/>
      <c r="BS198" s="60" t="s">
        <v>68</v>
      </c>
      <c r="BT198" s="61">
        <f>INDEX(BT6:BU196,MATCH(BT197,BT6:BT196,0),2)</f>
        <v>39</v>
      </c>
      <c r="BU198" s="76"/>
      <c r="BV198" s="75"/>
      <c r="BW198" s="75"/>
      <c r="BX198" s="75"/>
      <c r="BY198" s="75"/>
      <c r="BZ198" s="75"/>
      <c r="CA198" s="75"/>
      <c r="CB198" s="75"/>
      <c r="CC198" s="75"/>
      <c r="CD198" s="75"/>
      <c r="CE198" s="75"/>
      <c r="CF198" s="75"/>
      <c r="CG198" s="75"/>
      <c r="CH198" s="75"/>
      <c r="CI198" s="75"/>
      <c r="CJ198" s="75"/>
      <c r="CK198" s="75"/>
      <c r="CL198" s="75"/>
      <c r="CM198" s="75"/>
      <c r="CN198" s="75"/>
      <c r="CO198" s="75"/>
      <c r="CP198" s="75"/>
      <c r="CQ198" s="60" t="s">
        <v>68</v>
      </c>
      <c r="CR198" s="61">
        <f>INDEX(CR6:CS196,MATCH(CR197,CR6:CR196,0),2)</f>
        <v>48</v>
      </c>
      <c r="CS198" s="76"/>
      <c r="CT198" s="75"/>
      <c r="CU198" s="75"/>
      <c r="CV198" s="75"/>
      <c r="CW198" s="75"/>
      <c r="CX198" s="75"/>
      <c r="CY198" s="75"/>
      <c r="CZ198" s="75"/>
      <c r="DA198" s="75"/>
      <c r="DB198" s="75"/>
      <c r="DC198" s="75"/>
      <c r="DD198" s="75"/>
      <c r="DE198" s="75"/>
      <c r="DF198" s="75"/>
      <c r="DG198" s="75"/>
      <c r="DH198" s="75"/>
      <c r="DI198" s="75"/>
      <c r="DJ198" s="75"/>
      <c r="DK198" s="75"/>
      <c r="DL198" s="75"/>
      <c r="DM198" s="75"/>
      <c r="DN198" s="75"/>
      <c r="DO198" s="60" t="s">
        <v>68</v>
      </c>
      <c r="DP198" s="61">
        <f>INDEX(DP6:DQ196,MATCH(DP197,DP6:DP196,0),2)</f>
        <v>57</v>
      </c>
      <c r="DQ198" s="76"/>
      <c r="DR198" s="75"/>
      <c r="DS198" s="75"/>
      <c r="DT198" s="75"/>
      <c r="DU198" s="75"/>
      <c r="DV198" s="75"/>
      <c r="DW198" s="75"/>
      <c r="DX198" s="75"/>
      <c r="DY198" s="75"/>
      <c r="DZ198" s="75"/>
      <c r="EA198" s="75"/>
      <c r="EB198" s="75"/>
      <c r="EC198" s="75"/>
      <c r="ED198" s="75"/>
      <c r="EE198" s="75"/>
      <c r="EF198" s="75"/>
      <c r="EG198" s="75"/>
      <c r="EH198" s="75"/>
      <c r="EI198" s="75"/>
      <c r="EJ198" s="75"/>
      <c r="EK198" s="75"/>
      <c r="EL198" s="75"/>
      <c r="EM198" s="60" t="s">
        <v>68</v>
      </c>
      <c r="EN198" s="61">
        <f>INDEX(EN6:EO196,MATCH(EN197,EN6:EN196,0),2)</f>
        <v>66</v>
      </c>
      <c r="EO198" s="77"/>
    </row>
    <row r="199" spans="1:145" x14ac:dyDescent="0.25">
      <c r="A199" s="58"/>
      <c r="B199" s="5"/>
      <c r="C199" s="5"/>
      <c r="D199" s="5"/>
      <c r="E199" s="5"/>
      <c r="F199" s="5"/>
      <c r="G199" s="5"/>
      <c r="H199" s="5"/>
      <c r="I199" s="5"/>
      <c r="J199" s="5"/>
      <c r="K199" s="5"/>
      <c r="L199" s="5"/>
      <c r="M199" s="5"/>
      <c r="N199" s="5"/>
      <c r="O199" s="5"/>
      <c r="P199" s="5"/>
      <c r="Q199" s="5"/>
      <c r="R199" s="5"/>
      <c r="S199" s="5"/>
      <c r="T199" s="5"/>
      <c r="U199" s="5"/>
      <c r="V199" s="5"/>
      <c r="W199" s="7" t="s">
        <v>128</v>
      </c>
      <c r="X199" s="164">
        <f>VLOOKUP(X198,A6:B196,2)</f>
        <v>1.8595067146179289</v>
      </c>
      <c r="Y199" s="6"/>
      <c r="Z199" s="5"/>
      <c r="AA199" s="5"/>
      <c r="AB199" s="5"/>
      <c r="AC199" s="5"/>
      <c r="AD199" s="5"/>
      <c r="AE199" s="5"/>
      <c r="AF199" s="5"/>
      <c r="AG199" s="5"/>
      <c r="AH199" s="5"/>
      <c r="AI199" s="5"/>
      <c r="AJ199" s="5"/>
      <c r="AK199" s="5"/>
      <c r="AL199" s="5"/>
      <c r="AM199" s="5"/>
      <c r="AN199" s="5"/>
      <c r="AO199" s="5"/>
      <c r="AP199" s="5"/>
      <c r="AQ199" s="5"/>
      <c r="AR199" s="5"/>
      <c r="AS199" s="5"/>
      <c r="AT199" s="5"/>
      <c r="AU199" s="7" t="s">
        <v>128</v>
      </c>
      <c r="AV199" s="164">
        <f>VLOOKUP(AV198,Y6:Z196,2)</f>
        <v>2.2104010724552752</v>
      </c>
      <c r="AW199" s="6"/>
      <c r="AX199" s="5"/>
      <c r="AY199" s="5"/>
      <c r="AZ199" s="5"/>
      <c r="BA199" s="5"/>
      <c r="BB199" s="5"/>
      <c r="BC199" s="5"/>
      <c r="BD199" s="5"/>
      <c r="BE199" s="5"/>
      <c r="BF199" s="5"/>
      <c r="BG199" s="5"/>
      <c r="BH199" s="5"/>
      <c r="BI199" s="5"/>
      <c r="BJ199" s="5"/>
      <c r="BK199" s="5"/>
      <c r="BL199" s="5"/>
      <c r="BM199" s="5"/>
      <c r="BN199" s="5"/>
      <c r="BO199" s="5"/>
      <c r="BP199" s="5"/>
      <c r="BQ199" s="5"/>
      <c r="BR199" s="5"/>
      <c r="BS199" s="7" t="s">
        <v>128</v>
      </c>
      <c r="BT199" s="164">
        <f>VLOOKUP(BT198,AW6:AX196,2)</f>
        <v>2.4571900958415727</v>
      </c>
      <c r="BU199" s="6"/>
      <c r="BV199" s="5"/>
      <c r="BW199" s="5"/>
      <c r="BX199" s="5"/>
      <c r="BY199" s="5"/>
      <c r="BZ199" s="5"/>
      <c r="CA199" s="5"/>
      <c r="CB199" s="5"/>
      <c r="CC199" s="5"/>
      <c r="CD199" s="5"/>
      <c r="CE199" s="5"/>
      <c r="CF199" s="5"/>
      <c r="CG199" s="5"/>
      <c r="CH199" s="5"/>
      <c r="CI199" s="5"/>
      <c r="CJ199" s="5"/>
      <c r="CK199" s="5"/>
      <c r="CL199" s="5"/>
      <c r="CM199" s="5"/>
      <c r="CN199" s="5"/>
      <c r="CO199" s="5"/>
      <c r="CP199" s="5"/>
      <c r="CQ199" s="7" t="s">
        <v>128</v>
      </c>
      <c r="CR199" s="164">
        <f>VLOOKUP(CR198,BU6:BV196,2)</f>
        <v>2.5044020994239147</v>
      </c>
      <c r="CS199" s="6"/>
      <c r="CT199" s="5"/>
      <c r="CU199" s="5"/>
      <c r="CV199" s="5"/>
      <c r="CW199" s="5"/>
      <c r="CX199" s="5"/>
      <c r="CY199" s="5"/>
      <c r="CZ199" s="5"/>
      <c r="DA199" s="5"/>
      <c r="DB199" s="5"/>
      <c r="DC199" s="5"/>
      <c r="DD199" s="5"/>
      <c r="DE199" s="5"/>
      <c r="DF199" s="5"/>
      <c r="DG199" s="5"/>
      <c r="DH199" s="5"/>
      <c r="DI199" s="5"/>
      <c r="DJ199" s="5"/>
      <c r="DK199" s="5"/>
      <c r="DL199" s="5"/>
      <c r="DM199" s="5"/>
      <c r="DN199" s="5"/>
      <c r="DO199" s="7" t="s">
        <v>128</v>
      </c>
      <c r="DP199" s="164">
        <f>VLOOKUP(DP198,CS6:CT196,2)</f>
        <v>2.4596789441743891</v>
      </c>
      <c r="DQ199" s="6"/>
      <c r="DR199" s="5"/>
      <c r="DS199" s="5"/>
      <c r="DT199" s="5"/>
      <c r="DU199" s="5"/>
      <c r="DV199" s="5"/>
      <c r="DW199" s="5"/>
      <c r="DX199" s="5"/>
      <c r="DY199" s="5"/>
      <c r="DZ199" s="5"/>
      <c r="EA199" s="5"/>
      <c r="EB199" s="5"/>
      <c r="EC199" s="5"/>
      <c r="ED199" s="5"/>
      <c r="EE199" s="5"/>
      <c r="EF199" s="5"/>
      <c r="EG199" s="5"/>
      <c r="EH199" s="5"/>
      <c r="EI199" s="5"/>
      <c r="EJ199" s="5"/>
      <c r="EK199" s="5"/>
      <c r="EL199" s="5"/>
      <c r="EM199" s="7" t="s">
        <v>128</v>
      </c>
      <c r="EN199" s="164">
        <f>VLOOKUP(EN198,DQ6:DR196,2)</f>
        <v>2.5064877493790108</v>
      </c>
      <c r="EO199" s="4"/>
    </row>
    <row r="200" spans="1:145" ht="13.8" thickBot="1" x14ac:dyDescent="0.3">
      <c r="A200" s="62"/>
      <c r="B200" s="88"/>
      <c r="C200" s="88"/>
      <c r="D200" s="88"/>
      <c r="E200" s="88"/>
      <c r="F200" s="88"/>
      <c r="G200" s="88"/>
      <c r="H200" s="88"/>
      <c r="I200" s="88"/>
      <c r="J200" s="88"/>
      <c r="K200" s="88"/>
      <c r="L200" s="88"/>
      <c r="M200" s="88"/>
      <c r="N200" s="88"/>
      <c r="O200" s="88"/>
      <c r="P200" s="88"/>
      <c r="Q200" s="88"/>
      <c r="R200" s="88"/>
      <c r="S200" s="88"/>
      <c r="T200" s="88"/>
      <c r="U200" s="88"/>
      <c r="V200" s="88"/>
      <c r="W200" s="10" t="s">
        <v>130</v>
      </c>
      <c r="X200" s="169">
        <f>VLOOKUP(X198,A6:G196,7)</f>
        <v>3.1983515491428398</v>
      </c>
      <c r="Y200" s="9"/>
      <c r="Z200" s="88"/>
      <c r="AA200" s="88"/>
      <c r="AB200" s="88"/>
      <c r="AC200" s="88"/>
      <c r="AD200" s="88"/>
      <c r="AE200" s="88"/>
      <c r="AF200" s="88"/>
      <c r="AG200" s="88"/>
      <c r="AH200" s="88"/>
      <c r="AI200" s="88"/>
      <c r="AJ200" s="88"/>
      <c r="AK200" s="88"/>
      <c r="AL200" s="88"/>
      <c r="AM200" s="88"/>
      <c r="AN200" s="88"/>
      <c r="AO200" s="88"/>
      <c r="AP200" s="88"/>
      <c r="AQ200" s="88"/>
      <c r="AR200" s="88"/>
      <c r="AS200" s="88"/>
      <c r="AT200" s="88"/>
      <c r="AU200" s="10" t="s">
        <v>130</v>
      </c>
      <c r="AV200" s="169">
        <f>VLOOKUP(AV198,Y6:AE196,7)</f>
        <v>3.8018898446230756</v>
      </c>
      <c r="AW200" s="9"/>
      <c r="AX200" s="88"/>
      <c r="AY200" s="88"/>
      <c r="AZ200" s="88"/>
      <c r="BA200" s="88"/>
      <c r="BB200" s="88"/>
      <c r="BC200" s="88"/>
      <c r="BD200" s="88"/>
      <c r="BE200" s="88"/>
      <c r="BF200" s="88"/>
      <c r="BG200" s="88"/>
      <c r="BH200" s="88"/>
      <c r="BI200" s="88"/>
      <c r="BJ200" s="88"/>
      <c r="BK200" s="88"/>
      <c r="BL200" s="88"/>
      <c r="BM200" s="88"/>
      <c r="BN200" s="88"/>
      <c r="BO200" s="88"/>
      <c r="BP200" s="88"/>
      <c r="BQ200" s="88"/>
      <c r="BR200" s="88"/>
      <c r="BS200" s="10" t="s">
        <v>130</v>
      </c>
      <c r="BT200" s="169">
        <f>VLOOKUP(BT198,AW6:BC196,7)</f>
        <v>4.2263669648475073</v>
      </c>
      <c r="BU200" s="9"/>
      <c r="BV200" s="88"/>
      <c r="BW200" s="88"/>
      <c r="BX200" s="88"/>
      <c r="BY200" s="88"/>
      <c r="BZ200" s="88"/>
      <c r="CA200" s="88"/>
      <c r="CB200" s="88"/>
      <c r="CC200" s="88"/>
      <c r="CD200" s="88"/>
      <c r="CE200" s="88"/>
      <c r="CF200" s="88"/>
      <c r="CG200" s="88"/>
      <c r="CH200" s="88"/>
      <c r="CI200" s="88"/>
      <c r="CJ200" s="88"/>
      <c r="CK200" s="88"/>
      <c r="CL200" s="88"/>
      <c r="CM200" s="88"/>
      <c r="CN200" s="88"/>
      <c r="CO200" s="88"/>
      <c r="CP200" s="88"/>
      <c r="CQ200" s="10" t="s">
        <v>130</v>
      </c>
      <c r="CR200" s="169">
        <f>VLOOKUP(CR198,BU6:CA196,7)</f>
        <v>4.307571611009136</v>
      </c>
      <c r="CS200" s="9"/>
      <c r="CT200" s="88"/>
      <c r="CU200" s="88"/>
      <c r="CV200" s="88"/>
      <c r="CW200" s="88"/>
      <c r="CX200" s="88"/>
      <c r="CY200" s="88"/>
      <c r="CZ200" s="88"/>
      <c r="DA200" s="88"/>
      <c r="DB200" s="88"/>
      <c r="DC200" s="88"/>
      <c r="DD200" s="88"/>
      <c r="DE200" s="88"/>
      <c r="DF200" s="88"/>
      <c r="DG200" s="88"/>
      <c r="DH200" s="88"/>
      <c r="DI200" s="88"/>
      <c r="DJ200" s="88"/>
      <c r="DK200" s="88"/>
      <c r="DL200" s="88"/>
      <c r="DM200" s="88"/>
      <c r="DN200" s="88"/>
      <c r="DO200" s="10" t="s">
        <v>130</v>
      </c>
      <c r="DP200" s="169">
        <f>VLOOKUP(DP198,CS6:CY196,7)</f>
        <v>4.2306477839799523</v>
      </c>
      <c r="DQ200" s="9"/>
      <c r="DR200" s="88"/>
      <c r="DS200" s="88"/>
      <c r="DT200" s="88"/>
      <c r="DU200" s="88"/>
      <c r="DV200" s="88"/>
      <c r="DW200" s="88"/>
      <c r="DX200" s="88"/>
      <c r="DY200" s="88"/>
      <c r="DZ200" s="88"/>
      <c r="EA200" s="88"/>
      <c r="EB200" s="88"/>
      <c r="EC200" s="88"/>
      <c r="ED200" s="88"/>
      <c r="EE200" s="88"/>
      <c r="EF200" s="88"/>
      <c r="EG200" s="88"/>
      <c r="EH200" s="88"/>
      <c r="EI200" s="88"/>
      <c r="EJ200" s="88"/>
      <c r="EK200" s="88"/>
      <c r="EL200" s="88"/>
      <c r="EM200" s="10" t="s">
        <v>130</v>
      </c>
      <c r="EN200" s="169">
        <f>VLOOKUP(EN198,DQ6:DW196,7)</f>
        <v>4.311158928931901</v>
      </c>
      <c r="EO200" s="11"/>
    </row>
  </sheetData>
  <sheetProtection password="DFCF" sheet="1" objects="1" scenarios="1" selectLockedCells="1" selectUnlockedCells="1"/>
  <mergeCells count="38">
    <mergeCell ref="CU3:DF3"/>
    <mergeCell ref="AA3:AL3"/>
    <mergeCell ref="AM3:AU3"/>
    <mergeCell ref="BW3:CH3"/>
    <mergeCell ref="CI3:CQ3"/>
    <mergeCell ref="CT3:CT4"/>
    <mergeCell ref="Y2:Y4"/>
    <mergeCell ref="BK3:BS3"/>
    <mergeCell ref="BV3:BV4"/>
    <mergeCell ref="CS2:CS4"/>
    <mergeCell ref="EO2:EO4"/>
    <mergeCell ref="DS3:ED3"/>
    <mergeCell ref="EE3:EM3"/>
    <mergeCell ref="AW2:AW4"/>
    <mergeCell ref="AX2:BT2"/>
    <mergeCell ref="BU2:BU4"/>
    <mergeCell ref="BV2:CR2"/>
    <mergeCell ref="DG3:DO3"/>
    <mergeCell ref="DR3:DR4"/>
    <mergeCell ref="DQ2:DQ4"/>
    <mergeCell ref="DR2:EN2"/>
    <mergeCell ref="CT2:DP2"/>
    <mergeCell ref="B3:B4"/>
    <mergeCell ref="C3:N3"/>
    <mergeCell ref="O3:W3"/>
    <mergeCell ref="Z3:Z4"/>
    <mergeCell ref="A1:EO1"/>
    <mergeCell ref="EN3:EN4"/>
    <mergeCell ref="DP3:DP4"/>
    <mergeCell ref="CR3:CR4"/>
    <mergeCell ref="BT3:BT4"/>
    <mergeCell ref="AV3:AV4"/>
    <mergeCell ref="X3:X4"/>
    <mergeCell ref="Z2:AV2"/>
    <mergeCell ref="AX3:AX4"/>
    <mergeCell ref="AY3:BJ3"/>
    <mergeCell ref="A2:A4"/>
    <mergeCell ref="B2:X2"/>
  </mergeCells>
  <phoneticPr fontId="4" type="noConversion"/>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33"/>
  </sheetPr>
  <dimension ref="A1:EO200"/>
  <sheetViews>
    <sheetView workbookViewId="0">
      <pane xSplit="1" ySplit="5" topLeftCell="DR179" activePane="bottomRight" state="frozen"/>
      <selection activeCell="D13" sqref="D13"/>
      <selection pane="topRight" activeCell="D13" sqref="D13"/>
      <selection pane="bottomLeft" activeCell="D13" sqref="D13"/>
      <selection pane="bottomRight" activeCell="EE186" sqref="EE186"/>
    </sheetView>
  </sheetViews>
  <sheetFormatPr defaultColWidth="9.109375" defaultRowHeight="13.2" x14ac:dyDescent="0.25"/>
  <cols>
    <col min="1" max="1" width="9.33203125" style="34" bestFit="1" customWidth="1"/>
    <col min="2" max="2" width="9.33203125" style="1" bestFit="1" customWidth="1"/>
    <col min="3" max="3" width="10.33203125" style="1" customWidth="1"/>
    <col min="4" max="4" width="5.6640625" style="1" bestFit="1" customWidth="1"/>
    <col min="5" max="5" width="4.6640625" style="1" bestFit="1" customWidth="1"/>
    <col min="6" max="6" width="5.6640625" style="1" bestFit="1" customWidth="1"/>
    <col min="7" max="7" width="5.5546875" style="1" bestFit="1" customWidth="1"/>
    <col min="8" max="8" width="6.5546875" style="1" bestFit="1" customWidth="1"/>
    <col min="9" max="9" width="5.5546875" style="1" bestFit="1" customWidth="1"/>
    <col min="10" max="10" width="6.5546875" style="1" bestFit="1" customWidth="1"/>
    <col min="11" max="11" width="4.6640625" style="1" bestFit="1" customWidth="1"/>
    <col min="12" max="12" width="11.5546875" style="1" customWidth="1"/>
    <col min="13" max="13" width="9.88671875" style="1" customWidth="1"/>
    <col min="14" max="14" width="9.33203125" style="1" bestFit="1" customWidth="1"/>
    <col min="15" max="15" width="9.88671875" style="1" customWidth="1"/>
    <col min="16" max="16" width="5.6640625" style="1" bestFit="1" customWidth="1"/>
    <col min="17" max="17" width="4.6640625" style="1" bestFit="1" customWidth="1"/>
    <col min="18" max="19" width="6.33203125" style="1" customWidth="1"/>
    <col min="20" max="20" width="6.33203125" style="1" bestFit="1" customWidth="1"/>
    <col min="21" max="21" width="6.5546875" style="1" bestFit="1" customWidth="1"/>
    <col min="22" max="22" width="4.6640625" style="1" bestFit="1" customWidth="1"/>
    <col min="23" max="23" width="11.5546875" style="1" customWidth="1"/>
    <col min="24" max="24" width="10.33203125" style="34" customWidth="1"/>
    <col min="25" max="27" width="9.33203125" style="1" bestFit="1" customWidth="1"/>
    <col min="28" max="28" width="5.6640625" style="1" bestFit="1" customWidth="1"/>
    <col min="29" max="29" width="4.6640625" style="1" bestFit="1" customWidth="1"/>
    <col min="30" max="30" width="5.6640625" style="1" bestFit="1" customWidth="1"/>
    <col min="31" max="31" width="5.5546875" style="1" bestFit="1" customWidth="1"/>
    <col min="32" max="32" width="6.5546875" style="1" bestFit="1" customWidth="1"/>
    <col min="33" max="33" width="5.5546875" style="1" bestFit="1" customWidth="1"/>
    <col min="34" max="34" width="6.5546875" style="1" bestFit="1" customWidth="1"/>
    <col min="35" max="35" width="4.6640625" style="1" bestFit="1" customWidth="1"/>
    <col min="36" max="36" width="11.33203125" style="1" customWidth="1"/>
    <col min="37" max="37" width="10.33203125" style="1" customWidth="1"/>
    <col min="38" max="38" width="9.33203125" style="1" bestFit="1" customWidth="1"/>
    <col min="39" max="39" width="10.109375" style="1" customWidth="1"/>
    <col min="40" max="40" width="5.6640625" style="1" bestFit="1" customWidth="1"/>
    <col min="41" max="41" width="4.6640625" style="1" bestFit="1" customWidth="1"/>
    <col min="42" max="42" width="6.6640625" style="1" bestFit="1" customWidth="1"/>
    <col min="43" max="43" width="6.6640625" style="1" customWidth="1"/>
    <col min="44" max="44" width="7.44140625" style="1" bestFit="1" customWidth="1"/>
    <col min="45" max="45" width="6.5546875" style="1" bestFit="1" customWidth="1"/>
    <col min="46" max="46" width="4.6640625" style="1" bestFit="1" customWidth="1"/>
    <col min="47" max="47" width="11.44140625" style="1" customWidth="1"/>
    <col min="48" max="48" width="10.5546875" style="1" customWidth="1"/>
    <col min="49" max="50" width="8.6640625" style="1" bestFit="1" customWidth="1"/>
    <col min="51" max="51" width="9.33203125" style="1" bestFit="1" customWidth="1"/>
    <col min="52" max="52" width="5.6640625" style="1" bestFit="1" customWidth="1"/>
    <col min="53" max="53" width="4.6640625" style="1" bestFit="1" customWidth="1"/>
    <col min="54" max="54" width="5.6640625" style="1" bestFit="1" customWidth="1"/>
    <col min="55" max="55" width="5.5546875" style="1" bestFit="1" customWidth="1"/>
    <col min="56" max="56" width="6.5546875" style="1" bestFit="1" customWidth="1"/>
    <col min="57" max="57" width="5.5546875" style="1" bestFit="1" customWidth="1"/>
    <col min="58" max="58" width="6.5546875" style="1" bestFit="1" customWidth="1"/>
    <col min="59" max="59" width="4.6640625" style="1" bestFit="1" customWidth="1"/>
    <col min="60" max="60" width="11.109375" style="1" customWidth="1"/>
    <col min="61" max="61" width="10.6640625" style="1" customWidth="1"/>
    <col min="62" max="62" width="9.33203125" style="1" bestFit="1" customWidth="1"/>
    <col min="63" max="63" width="9.6640625" style="1" customWidth="1"/>
    <col min="64" max="64" width="5.6640625" style="1" bestFit="1" customWidth="1"/>
    <col min="65" max="65" width="4.6640625" style="1" bestFit="1" customWidth="1"/>
    <col min="66" max="66" width="6.6640625" style="1" bestFit="1" customWidth="1"/>
    <col min="67" max="67" width="6.6640625" style="1" customWidth="1"/>
    <col min="68" max="68" width="7.44140625" style="1" bestFit="1" customWidth="1"/>
    <col min="69" max="69" width="6.5546875" style="1" bestFit="1" customWidth="1"/>
    <col min="70" max="70" width="4.6640625" style="1" bestFit="1" customWidth="1"/>
    <col min="71" max="71" width="11.33203125" style="1" customWidth="1"/>
    <col min="72" max="72" width="10.5546875" style="1" customWidth="1"/>
    <col min="73" max="74" width="8.6640625" style="1" bestFit="1" customWidth="1"/>
    <col min="75" max="75" width="9.33203125" style="1" bestFit="1" customWidth="1"/>
    <col min="76" max="76" width="5.6640625" style="1" bestFit="1" customWidth="1"/>
    <col min="77" max="77" width="4.6640625" style="1" bestFit="1" customWidth="1"/>
    <col min="78" max="79" width="5.6640625" style="1" bestFit="1" customWidth="1"/>
    <col min="80" max="80" width="6.5546875" style="1" bestFit="1" customWidth="1"/>
    <col min="81" max="81" width="5.6640625" style="1" bestFit="1" customWidth="1"/>
    <col min="82" max="82" width="6.5546875" style="1" bestFit="1" customWidth="1"/>
    <col min="83" max="83" width="4.6640625" style="1" bestFit="1" customWidth="1"/>
    <col min="84" max="84" width="11.109375" style="1" customWidth="1"/>
    <col min="85" max="85" width="10" style="1" customWidth="1"/>
    <col min="86" max="86" width="9.33203125" style="1" bestFit="1" customWidth="1"/>
    <col min="87" max="87" width="10" style="1" customWidth="1"/>
    <col min="88" max="88" width="5.6640625" style="1" bestFit="1" customWidth="1"/>
    <col min="89" max="89" width="4.6640625" style="1" bestFit="1" customWidth="1"/>
    <col min="90" max="90" width="6.6640625" style="1" bestFit="1" customWidth="1"/>
    <col min="91" max="91" width="6.6640625" style="1" customWidth="1"/>
    <col min="92" max="92" width="7.44140625" style="1" bestFit="1" customWidth="1"/>
    <col min="93" max="93" width="6.5546875" style="1" bestFit="1" customWidth="1"/>
    <col min="94" max="94" width="4.6640625" style="1" bestFit="1" customWidth="1"/>
    <col min="95" max="95" width="11.33203125" style="1" customWidth="1"/>
    <col min="96" max="96" width="10.6640625" style="1" customWidth="1"/>
    <col min="97" max="98" width="8.6640625" style="1" bestFit="1" customWidth="1"/>
    <col min="99" max="99" width="9.33203125" style="1" bestFit="1" customWidth="1"/>
    <col min="100" max="100" width="5.6640625" style="1" bestFit="1" customWidth="1"/>
    <col min="101" max="101" width="4.6640625" style="1" bestFit="1" customWidth="1"/>
    <col min="102" max="103" width="5.6640625" style="1" bestFit="1" customWidth="1"/>
    <col min="104" max="104" width="6.5546875" style="1" bestFit="1" customWidth="1"/>
    <col min="105" max="105" width="5.6640625" style="1" bestFit="1" customWidth="1"/>
    <col min="106" max="106" width="6.5546875" style="1" bestFit="1" customWidth="1"/>
    <col min="107" max="107" width="4.6640625" style="1" bestFit="1" customWidth="1"/>
    <col min="108" max="108" width="11.109375" style="1" customWidth="1"/>
    <col min="109" max="109" width="10.109375" style="1" customWidth="1"/>
    <col min="110" max="110" width="9.33203125" style="1" bestFit="1" customWidth="1"/>
    <col min="111" max="111" width="10" style="1" customWidth="1"/>
    <col min="112" max="112" width="5.6640625" style="1" bestFit="1" customWidth="1"/>
    <col min="113" max="113" width="4.6640625" style="1" bestFit="1" customWidth="1"/>
    <col min="114" max="114" width="7.6640625" style="1" bestFit="1" customWidth="1"/>
    <col min="115" max="115" width="7.6640625" style="1" customWidth="1"/>
    <col min="116" max="116" width="7.44140625" style="1" bestFit="1" customWidth="1"/>
    <col min="117" max="117" width="6.5546875" style="1" bestFit="1" customWidth="1"/>
    <col min="118" max="118" width="4.6640625" style="1" bestFit="1" customWidth="1"/>
    <col min="119" max="119" width="11" style="1" customWidth="1"/>
    <col min="120" max="120" width="10.6640625" style="1" customWidth="1"/>
    <col min="121" max="122" width="8.6640625" style="1" bestFit="1" customWidth="1"/>
    <col min="123" max="123" width="9.33203125" style="1" bestFit="1" customWidth="1"/>
    <col min="124" max="124" width="5.6640625" style="1" bestFit="1" customWidth="1"/>
    <col min="125" max="125" width="4.6640625" style="1" bestFit="1" customWidth="1"/>
    <col min="126" max="127" width="5.6640625" style="1" bestFit="1" customWidth="1"/>
    <col min="128" max="128" width="6.5546875" style="1" bestFit="1" customWidth="1"/>
    <col min="129" max="129" width="5.6640625" style="1" bestFit="1" customWidth="1"/>
    <col min="130" max="130" width="6.5546875" style="1" bestFit="1" customWidth="1"/>
    <col min="131" max="131" width="4.6640625" style="1" bestFit="1" customWidth="1"/>
    <col min="132" max="132" width="11.109375" style="1" customWidth="1"/>
    <col min="133" max="133" width="10.33203125" style="1" customWidth="1"/>
    <col min="134" max="134" width="9.33203125" style="1" bestFit="1" customWidth="1"/>
    <col min="135" max="135" width="10" style="1" customWidth="1"/>
    <col min="136" max="136" width="5.6640625" style="1" bestFit="1" customWidth="1"/>
    <col min="137" max="137" width="4.6640625" style="1" bestFit="1" customWidth="1"/>
    <col min="138" max="138" width="7.33203125" style="1" bestFit="1" customWidth="1"/>
    <col min="139" max="139" width="7.33203125" style="1" customWidth="1"/>
    <col min="140" max="140" width="7.44140625" style="1" bestFit="1" customWidth="1"/>
    <col min="141" max="141" width="6.5546875" style="1" bestFit="1" customWidth="1"/>
    <col min="142" max="142" width="4.6640625" style="1" bestFit="1" customWidth="1"/>
    <col min="143" max="143" width="11.6640625" style="1" customWidth="1"/>
    <col min="144" max="144" width="10.109375" style="1" customWidth="1"/>
    <col min="145" max="145" width="8.6640625" style="1" bestFit="1" customWidth="1"/>
    <col min="146" max="16384" width="9.109375" style="1"/>
  </cols>
  <sheetData>
    <row r="1" spans="1:145" ht="13.8" thickBot="1" x14ac:dyDescent="0.3">
      <c r="A1" s="327" t="s">
        <v>17</v>
      </c>
      <c r="B1" s="328"/>
      <c r="C1" s="328"/>
      <c r="D1" s="328"/>
      <c r="E1" s="328"/>
      <c r="F1" s="328"/>
      <c r="G1" s="328"/>
      <c r="H1" s="328"/>
      <c r="I1" s="328"/>
      <c r="J1" s="328"/>
      <c r="K1" s="328"/>
      <c r="L1" s="328"/>
      <c r="M1" s="328"/>
      <c r="N1" s="328"/>
      <c r="O1" s="328"/>
      <c r="P1" s="328"/>
      <c r="Q1" s="328"/>
      <c r="R1" s="328"/>
      <c r="S1" s="328"/>
      <c r="T1" s="328"/>
      <c r="U1" s="328"/>
      <c r="V1" s="328"/>
      <c r="W1" s="328"/>
      <c r="X1" s="328"/>
      <c r="Y1" s="328"/>
      <c r="Z1" s="328"/>
      <c r="AA1" s="328"/>
      <c r="AB1" s="328"/>
      <c r="AC1" s="328"/>
      <c r="AD1" s="328"/>
      <c r="AE1" s="328"/>
      <c r="AF1" s="328"/>
      <c r="AG1" s="328"/>
      <c r="AH1" s="328"/>
      <c r="AI1" s="328"/>
      <c r="AJ1" s="328"/>
      <c r="AK1" s="328"/>
      <c r="AL1" s="328"/>
      <c r="AM1" s="328"/>
      <c r="AN1" s="328"/>
      <c r="AO1" s="328"/>
      <c r="AP1" s="328"/>
      <c r="AQ1" s="328"/>
      <c r="AR1" s="328"/>
      <c r="AS1" s="328"/>
      <c r="AT1" s="328"/>
      <c r="AU1" s="328"/>
      <c r="AV1" s="328"/>
      <c r="AW1" s="328"/>
      <c r="AX1" s="328"/>
      <c r="AY1" s="328"/>
      <c r="AZ1" s="328"/>
      <c r="BA1" s="328"/>
      <c r="BB1" s="328"/>
      <c r="BC1" s="328"/>
      <c r="BD1" s="328"/>
      <c r="BE1" s="328"/>
      <c r="BF1" s="328"/>
      <c r="BG1" s="328"/>
      <c r="BH1" s="328"/>
      <c r="BI1" s="328"/>
      <c r="BJ1" s="328"/>
      <c r="BK1" s="328"/>
      <c r="BL1" s="328"/>
      <c r="BM1" s="328"/>
      <c r="BN1" s="328"/>
      <c r="BO1" s="328"/>
      <c r="BP1" s="328"/>
      <c r="BQ1" s="328"/>
      <c r="BR1" s="328"/>
      <c r="BS1" s="328"/>
      <c r="BT1" s="328"/>
      <c r="BU1" s="328"/>
      <c r="BV1" s="328"/>
      <c r="BW1" s="328"/>
      <c r="BX1" s="328"/>
      <c r="BY1" s="328"/>
      <c r="BZ1" s="328"/>
      <c r="CA1" s="328"/>
      <c r="CB1" s="328"/>
      <c r="CC1" s="328"/>
      <c r="CD1" s="328"/>
      <c r="CE1" s="328"/>
      <c r="CF1" s="328"/>
      <c r="CG1" s="328"/>
      <c r="CH1" s="328"/>
      <c r="CI1" s="328"/>
      <c r="CJ1" s="328"/>
      <c r="CK1" s="328"/>
      <c r="CL1" s="328"/>
      <c r="CM1" s="328"/>
      <c r="CN1" s="328"/>
      <c r="CO1" s="328"/>
      <c r="CP1" s="328"/>
      <c r="CQ1" s="328"/>
      <c r="CR1" s="328"/>
      <c r="CS1" s="328"/>
      <c r="CT1" s="328"/>
      <c r="CU1" s="328"/>
      <c r="CV1" s="328"/>
      <c r="CW1" s="328"/>
      <c r="CX1" s="328"/>
      <c r="CY1" s="328"/>
      <c r="CZ1" s="328"/>
      <c r="DA1" s="328"/>
      <c r="DB1" s="328"/>
      <c r="DC1" s="328"/>
      <c r="DD1" s="328"/>
      <c r="DE1" s="328"/>
      <c r="DF1" s="328"/>
      <c r="DG1" s="328"/>
      <c r="DH1" s="328"/>
      <c r="DI1" s="328"/>
      <c r="DJ1" s="328"/>
      <c r="DK1" s="328"/>
      <c r="DL1" s="328"/>
      <c r="DM1" s="328"/>
      <c r="DN1" s="328"/>
      <c r="DO1" s="328"/>
      <c r="DP1" s="328"/>
      <c r="DQ1" s="328"/>
      <c r="DR1" s="328"/>
      <c r="DS1" s="328"/>
      <c r="DT1" s="328"/>
      <c r="DU1" s="328"/>
      <c r="DV1" s="328"/>
      <c r="DW1" s="328"/>
      <c r="DX1" s="328"/>
      <c r="DY1" s="328"/>
      <c r="DZ1" s="328"/>
      <c r="EA1" s="328"/>
      <c r="EB1" s="328"/>
      <c r="EC1" s="328"/>
      <c r="ED1" s="328"/>
      <c r="EE1" s="328"/>
      <c r="EF1" s="328"/>
      <c r="EG1" s="328"/>
      <c r="EH1" s="328"/>
      <c r="EI1" s="328"/>
      <c r="EJ1" s="328"/>
      <c r="EK1" s="328"/>
      <c r="EL1" s="328"/>
      <c r="EM1" s="328"/>
      <c r="EN1" s="328"/>
      <c r="EO1" s="330"/>
    </row>
    <row r="2" spans="1:145" s="37" customFormat="1" x14ac:dyDescent="0.25">
      <c r="A2" s="325" t="s">
        <v>59</v>
      </c>
      <c r="B2" s="331" t="s">
        <v>30</v>
      </c>
      <c r="C2" s="332"/>
      <c r="D2" s="332"/>
      <c r="E2" s="332"/>
      <c r="F2" s="332"/>
      <c r="G2" s="332"/>
      <c r="H2" s="332"/>
      <c r="I2" s="332"/>
      <c r="J2" s="332"/>
      <c r="K2" s="332"/>
      <c r="L2" s="332"/>
      <c r="M2" s="332"/>
      <c r="N2" s="332"/>
      <c r="O2" s="332"/>
      <c r="P2" s="332"/>
      <c r="Q2" s="332"/>
      <c r="R2" s="332"/>
      <c r="S2" s="332"/>
      <c r="T2" s="332"/>
      <c r="U2" s="332"/>
      <c r="V2" s="332"/>
      <c r="W2" s="332"/>
      <c r="X2" s="333"/>
      <c r="Y2" s="325" t="s">
        <v>59</v>
      </c>
      <c r="Z2" s="331" t="s">
        <v>33</v>
      </c>
      <c r="AA2" s="332"/>
      <c r="AB2" s="332"/>
      <c r="AC2" s="332"/>
      <c r="AD2" s="332"/>
      <c r="AE2" s="332"/>
      <c r="AF2" s="332"/>
      <c r="AG2" s="332"/>
      <c r="AH2" s="332"/>
      <c r="AI2" s="332"/>
      <c r="AJ2" s="332"/>
      <c r="AK2" s="332"/>
      <c r="AL2" s="332"/>
      <c r="AM2" s="332"/>
      <c r="AN2" s="332"/>
      <c r="AO2" s="332"/>
      <c r="AP2" s="332"/>
      <c r="AQ2" s="332"/>
      <c r="AR2" s="332"/>
      <c r="AS2" s="332"/>
      <c r="AT2" s="332"/>
      <c r="AU2" s="332"/>
      <c r="AV2" s="333"/>
      <c r="AW2" s="325" t="s">
        <v>59</v>
      </c>
      <c r="AX2" s="331" t="s">
        <v>34</v>
      </c>
      <c r="AY2" s="332"/>
      <c r="AZ2" s="332"/>
      <c r="BA2" s="332"/>
      <c r="BB2" s="332"/>
      <c r="BC2" s="332"/>
      <c r="BD2" s="332"/>
      <c r="BE2" s="332"/>
      <c r="BF2" s="332"/>
      <c r="BG2" s="332"/>
      <c r="BH2" s="332"/>
      <c r="BI2" s="332"/>
      <c r="BJ2" s="332"/>
      <c r="BK2" s="332"/>
      <c r="BL2" s="332"/>
      <c r="BM2" s="332"/>
      <c r="BN2" s="332"/>
      <c r="BO2" s="332"/>
      <c r="BP2" s="332"/>
      <c r="BQ2" s="332"/>
      <c r="BR2" s="332"/>
      <c r="BS2" s="332"/>
      <c r="BT2" s="333"/>
      <c r="BU2" s="325" t="s">
        <v>59</v>
      </c>
      <c r="BV2" s="331" t="s">
        <v>35</v>
      </c>
      <c r="BW2" s="332"/>
      <c r="BX2" s="332"/>
      <c r="BY2" s="332"/>
      <c r="BZ2" s="332"/>
      <c r="CA2" s="332"/>
      <c r="CB2" s="332"/>
      <c r="CC2" s="332"/>
      <c r="CD2" s="332"/>
      <c r="CE2" s="332"/>
      <c r="CF2" s="332"/>
      <c r="CG2" s="332"/>
      <c r="CH2" s="332"/>
      <c r="CI2" s="332"/>
      <c r="CJ2" s="332"/>
      <c r="CK2" s="332"/>
      <c r="CL2" s="332"/>
      <c r="CM2" s="332"/>
      <c r="CN2" s="332"/>
      <c r="CO2" s="332"/>
      <c r="CP2" s="332"/>
      <c r="CQ2" s="332"/>
      <c r="CR2" s="333"/>
      <c r="CS2" s="325" t="s">
        <v>59</v>
      </c>
      <c r="CT2" s="331" t="s">
        <v>36</v>
      </c>
      <c r="CU2" s="332"/>
      <c r="CV2" s="332"/>
      <c r="CW2" s="332"/>
      <c r="CX2" s="332"/>
      <c r="CY2" s="332"/>
      <c r="CZ2" s="332"/>
      <c r="DA2" s="332"/>
      <c r="DB2" s="332"/>
      <c r="DC2" s="332"/>
      <c r="DD2" s="332"/>
      <c r="DE2" s="332"/>
      <c r="DF2" s="332"/>
      <c r="DG2" s="332"/>
      <c r="DH2" s="332"/>
      <c r="DI2" s="332"/>
      <c r="DJ2" s="332"/>
      <c r="DK2" s="332"/>
      <c r="DL2" s="332"/>
      <c r="DM2" s="332"/>
      <c r="DN2" s="332"/>
      <c r="DO2" s="332"/>
      <c r="DP2" s="333"/>
      <c r="DQ2" s="325" t="s">
        <v>59</v>
      </c>
      <c r="DR2" s="331" t="s">
        <v>37</v>
      </c>
      <c r="DS2" s="332"/>
      <c r="DT2" s="332"/>
      <c r="DU2" s="332"/>
      <c r="DV2" s="332"/>
      <c r="DW2" s="332"/>
      <c r="DX2" s="332"/>
      <c r="DY2" s="332"/>
      <c r="DZ2" s="332"/>
      <c r="EA2" s="332"/>
      <c r="EB2" s="332"/>
      <c r="EC2" s="332"/>
      <c r="ED2" s="332"/>
      <c r="EE2" s="332"/>
      <c r="EF2" s="332"/>
      <c r="EG2" s="332"/>
      <c r="EH2" s="332"/>
      <c r="EI2" s="332"/>
      <c r="EJ2" s="332"/>
      <c r="EK2" s="332"/>
      <c r="EL2" s="332"/>
      <c r="EM2" s="332"/>
      <c r="EN2" s="333"/>
      <c r="EO2" s="334" t="s">
        <v>59</v>
      </c>
    </row>
    <row r="3" spans="1:145" s="37" customFormat="1" ht="12.75" customHeight="1" x14ac:dyDescent="0.25">
      <c r="A3" s="326"/>
      <c r="B3" s="338" t="s">
        <v>29</v>
      </c>
      <c r="C3" s="340" t="s">
        <v>101</v>
      </c>
      <c r="D3" s="341"/>
      <c r="E3" s="341"/>
      <c r="F3" s="341"/>
      <c r="G3" s="341"/>
      <c r="H3" s="341"/>
      <c r="I3" s="341"/>
      <c r="J3" s="341"/>
      <c r="K3" s="341"/>
      <c r="L3" s="341"/>
      <c r="M3" s="341"/>
      <c r="N3" s="342"/>
      <c r="O3" s="340" t="s">
        <v>103</v>
      </c>
      <c r="P3" s="341"/>
      <c r="Q3" s="341"/>
      <c r="R3" s="341"/>
      <c r="S3" s="341"/>
      <c r="T3" s="341"/>
      <c r="U3" s="341"/>
      <c r="V3" s="341"/>
      <c r="W3" s="342"/>
      <c r="X3" s="336" t="s">
        <v>144</v>
      </c>
      <c r="Y3" s="326"/>
      <c r="Z3" s="338" t="s">
        <v>29</v>
      </c>
      <c r="AA3" s="340" t="s">
        <v>101</v>
      </c>
      <c r="AB3" s="341"/>
      <c r="AC3" s="341"/>
      <c r="AD3" s="341"/>
      <c r="AE3" s="341"/>
      <c r="AF3" s="341"/>
      <c r="AG3" s="341"/>
      <c r="AH3" s="341"/>
      <c r="AI3" s="341"/>
      <c r="AJ3" s="341"/>
      <c r="AK3" s="341"/>
      <c r="AL3" s="342"/>
      <c r="AM3" s="340" t="s">
        <v>103</v>
      </c>
      <c r="AN3" s="341"/>
      <c r="AO3" s="341"/>
      <c r="AP3" s="341"/>
      <c r="AQ3" s="341"/>
      <c r="AR3" s="341"/>
      <c r="AS3" s="341"/>
      <c r="AT3" s="341"/>
      <c r="AU3" s="342"/>
      <c r="AV3" s="336" t="s">
        <v>144</v>
      </c>
      <c r="AW3" s="326"/>
      <c r="AX3" s="338" t="s">
        <v>29</v>
      </c>
      <c r="AY3" s="340" t="s">
        <v>101</v>
      </c>
      <c r="AZ3" s="341"/>
      <c r="BA3" s="341"/>
      <c r="BB3" s="341"/>
      <c r="BC3" s="341"/>
      <c r="BD3" s="341"/>
      <c r="BE3" s="341"/>
      <c r="BF3" s="341"/>
      <c r="BG3" s="341"/>
      <c r="BH3" s="341"/>
      <c r="BI3" s="341"/>
      <c r="BJ3" s="342"/>
      <c r="BK3" s="340" t="s">
        <v>103</v>
      </c>
      <c r="BL3" s="341"/>
      <c r="BM3" s="341"/>
      <c r="BN3" s="341"/>
      <c r="BO3" s="341"/>
      <c r="BP3" s="341"/>
      <c r="BQ3" s="341"/>
      <c r="BR3" s="341"/>
      <c r="BS3" s="342"/>
      <c r="BT3" s="336" t="s">
        <v>144</v>
      </c>
      <c r="BU3" s="326"/>
      <c r="BV3" s="338" t="s">
        <v>29</v>
      </c>
      <c r="BW3" s="340" t="s">
        <v>101</v>
      </c>
      <c r="BX3" s="341"/>
      <c r="BY3" s="341"/>
      <c r="BZ3" s="341"/>
      <c r="CA3" s="341"/>
      <c r="CB3" s="341"/>
      <c r="CC3" s="341"/>
      <c r="CD3" s="341"/>
      <c r="CE3" s="341"/>
      <c r="CF3" s="341"/>
      <c r="CG3" s="341"/>
      <c r="CH3" s="342"/>
      <c r="CI3" s="340" t="s">
        <v>103</v>
      </c>
      <c r="CJ3" s="341"/>
      <c r="CK3" s="341"/>
      <c r="CL3" s="341"/>
      <c r="CM3" s="341"/>
      <c r="CN3" s="341"/>
      <c r="CO3" s="341"/>
      <c r="CP3" s="341"/>
      <c r="CQ3" s="342"/>
      <c r="CR3" s="336" t="s">
        <v>144</v>
      </c>
      <c r="CS3" s="326"/>
      <c r="CT3" s="338" t="s">
        <v>29</v>
      </c>
      <c r="CU3" s="340" t="s">
        <v>101</v>
      </c>
      <c r="CV3" s="341"/>
      <c r="CW3" s="341"/>
      <c r="CX3" s="341"/>
      <c r="CY3" s="341"/>
      <c r="CZ3" s="341"/>
      <c r="DA3" s="341"/>
      <c r="DB3" s="341"/>
      <c r="DC3" s="341"/>
      <c r="DD3" s="341"/>
      <c r="DE3" s="341"/>
      <c r="DF3" s="342"/>
      <c r="DG3" s="340" t="s">
        <v>103</v>
      </c>
      <c r="DH3" s="341"/>
      <c r="DI3" s="341"/>
      <c r="DJ3" s="341"/>
      <c r="DK3" s="341"/>
      <c r="DL3" s="341"/>
      <c r="DM3" s="341"/>
      <c r="DN3" s="341"/>
      <c r="DO3" s="342"/>
      <c r="DP3" s="336" t="s">
        <v>144</v>
      </c>
      <c r="DQ3" s="326"/>
      <c r="DR3" s="338" t="s">
        <v>29</v>
      </c>
      <c r="DS3" s="340" t="s">
        <v>101</v>
      </c>
      <c r="DT3" s="341"/>
      <c r="DU3" s="341"/>
      <c r="DV3" s="341"/>
      <c r="DW3" s="341"/>
      <c r="DX3" s="341"/>
      <c r="DY3" s="341"/>
      <c r="DZ3" s="341"/>
      <c r="EA3" s="341"/>
      <c r="EB3" s="341"/>
      <c r="EC3" s="341"/>
      <c r="ED3" s="342"/>
      <c r="EE3" s="340" t="s">
        <v>103</v>
      </c>
      <c r="EF3" s="341"/>
      <c r="EG3" s="341"/>
      <c r="EH3" s="341"/>
      <c r="EI3" s="341"/>
      <c r="EJ3" s="341"/>
      <c r="EK3" s="341"/>
      <c r="EL3" s="341"/>
      <c r="EM3" s="342"/>
      <c r="EN3" s="336" t="s">
        <v>144</v>
      </c>
      <c r="EO3" s="335"/>
    </row>
    <row r="4" spans="1:145" s="37" customFormat="1" ht="79.2" x14ac:dyDescent="0.25">
      <c r="A4" s="326"/>
      <c r="B4" s="339"/>
      <c r="C4" s="200" t="s">
        <v>32</v>
      </c>
      <c r="D4" s="200" t="s">
        <v>7</v>
      </c>
      <c r="E4" s="200" t="s">
        <v>11</v>
      </c>
      <c r="F4" s="200" t="s">
        <v>8</v>
      </c>
      <c r="G4" s="200" t="s">
        <v>12</v>
      </c>
      <c r="H4" s="200" t="s">
        <v>9</v>
      </c>
      <c r="I4" s="200" t="s">
        <v>13</v>
      </c>
      <c r="J4" s="200" t="s">
        <v>10</v>
      </c>
      <c r="K4" s="200" t="s">
        <v>14</v>
      </c>
      <c r="L4" s="200" t="s">
        <v>31</v>
      </c>
      <c r="M4" s="200" t="s">
        <v>25</v>
      </c>
      <c r="N4" s="200" t="s">
        <v>26</v>
      </c>
      <c r="O4" s="200" t="s">
        <v>27</v>
      </c>
      <c r="P4" s="200" t="s">
        <v>7</v>
      </c>
      <c r="Q4" s="200" t="s">
        <v>11</v>
      </c>
      <c r="R4" s="200" t="s">
        <v>141</v>
      </c>
      <c r="S4" s="200" t="s">
        <v>142</v>
      </c>
      <c r="T4" s="200" t="s">
        <v>143</v>
      </c>
      <c r="U4" s="200" t="s">
        <v>9</v>
      </c>
      <c r="V4" s="200" t="s">
        <v>13</v>
      </c>
      <c r="W4" s="200" t="s">
        <v>31</v>
      </c>
      <c r="X4" s="337"/>
      <c r="Y4" s="326"/>
      <c r="Z4" s="339"/>
      <c r="AA4" s="200" t="s">
        <v>32</v>
      </c>
      <c r="AB4" s="200" t="s">
        <v>7</v>
      </c>
      <c r="AC4" s="200" t="s">
        <v>11</v>
      </c>
      <c r="AD4" s="200" t="s">
        <v>8</v>
      </c>
      <c r="AE4" s="200" t="s">
        <v>12</v>
      </c>
      <c r="AF4" s="200" t="s">
        <v>9</v>
      </c>
      <c r="AG4" s="200" t="s">
        <v>13</v>
      </c>
      <c r="AH4" s="200" t="s">
        <v>10</v>
      </c>
      <c r="AI4" s="200" t="s">
        <v>14</v>
      </c>
      <c r="AJ4" s="200" t="s">
        <v>31</v>
      </c>
      <c r="AK4" s="200" t="s">
        <v>25</v>
      </c>
      <c r="AL4" s="200" t="s">
        <v>26</v>
      </c>
      <c r="AM4" s="200" t="s">
        <v>27</v>
      </c>
      <c r="AN4" s="200" t="s">
        <v>7</v>
      </c>
      <c r="AO4" s="200" t="s">
        <v>11</v>
      </c>
      <c r="AP4" s="200" t="s">
        <v>141</v>
      </c>
      <c r="AQ4" s="200" t="s">
        <v>142</v>
      </c>
      <c r="AR4" s="200" t="s">
        <v>143</v>
      </c>
      <c r="AS4" s="200" t="s">
        <v>9</v>
      </c>
      <c r="AT4" s="200" t="s">
        <v>13</v>
      </c>
      <c r="AU4" s="200" t="s">
        <v>31</v>
      </c>
      <c r="AV4" s="337"/>
      <c r="AW4" s="326"/>
      <c r="AX4" s="339"/>
      <c r="AY4" s="200" t="s">
        <v>32</v>
      </c>
      <c r="AZ4" s="200" t="s">
        <v>7</v>
      </c>
      <c r="BA4" s="200" t="s">
        <v>11</v>
      </c>
      <c r="BB4" s="200" t="s">
        <v>8</v>
      </c>
      <c r="BC4" s="200" t="s">
        <v>12</v>
      </c>
      <c r="BD4" s="200" t="s">
        <v>9</v>
      </c>
      <c r="BE4" s="200" t="s">
        <v>13</v>
      </c>
      <c r="BF4" s="200" t="s">
        <v>10</v>
      </c>
      <c r="BG4" s="200" t="s">
        <v>14</v>
      </c>
      <c r="BH4" s="200" t="s">
        <v>31</v>
      </c>
      <c r="BI4" s="200" t="s">
        <v>25</v>
      </c>
      <c r="BJ4" s="200" t="s">
        <v>26</v>
      </c>
      <c r="BK4" s="200" t="s">
        <v>27</v>
      </c>
      <c r="BL4" s="200" t="s">
        <v>7</v>
      </c>
      <c r="BM4" s="200" t="s">
        <v>11</v>
      </c>
      <c r="BN4" s="200" t="s">
        <v>141</v>
      </c>
      <c r="BO4" s="200" t="s">
        <v>142</v>
      </c>
      <c r="BP4" s="200" t="s">
        <v>143</v>
      </c>
      <c r="BQ4" s="200" t="s">
        <v>9</v>
      </c>
      <c r="BR4" s="200" t="s">
        <v>13</v>
      </c>
      <c r="BS4" s="200" t="s">
        <v>31</v>
      </c>
      <c r="BT4" s="337"/>
      <c r="BU4" s="326"/>
      <c r="BV4" s="339"/>
      <c r="BW4" s="200" t="s">
        <v>32</v>
      </c>
      <c r="BX4" s="200" t="s">
        <v>7</v>
      </c>
      <c r="BY4" s="200" t="s">
        <v>11</v>
      </c>
      <c r="BZ4" s="200" t="s">
        <v>8</v>
      </c>
      <c r="CA4" s="200" t="s">
        <v>12</v>
      </c>
      <c r="CB4" s="200" t="s">
        <v>9</v>
      </c>
      <c r="CC4" s="200" t="s">
        <v>13</v>
      </c>
      <c r="CD4" s="200" t="s">
        <v>10</v>
      </c>
      <c r="CE4" s="200" t="s">
        <v>14</v>
      </c>
      <c r="CF4" s="200" t="s">
        <v>31</v>
      </c>
      <c r="CG4" s="200" t="s">
        <v>25</v>
      </c>
      <c r="CH4" s="200" t="s">
        <v>26</v>
      </c>
      <c r="CI4" s="200" t="s">
        <v>27</v>
      </c>
      <c r="CJ4" s="200" t="s">
        <v>7</v>
      </c>
      <c r="CK4" s="200" t="s">
        <v>11</v>
      </c>
      <c r="CL4" s="200" t="s">
        <v>141</v>
      </c>
      <c r="CM4" s="200" t="s">
        <v>142</v>
      </c>
      <c r="CN4" s="200" t="s">
        <v>143</v>
      </c>
      <c r="CO4" s="200" t="s">
        <v>9</v>
      </c>
      <c r="CP4" s="200" t="s">
        <v>13</v>
      </c>
      <c r="CQ4" s="200" t="s">
        <v>31</v>
      </c>
      <c r="CR4" s="337"/>
      <c r="CS4" s="326"/>
      <c r="CT4" s="339"/>
      <c r="CU4" s="200" t="s">
        <v>32</v>
      </c>
      <c r="CV4" s="200" t="s">
        <v>7</v>
      </c>
      <c r="CW4" s="200" t="s">
        <v>11</v>
      </c>
      <c r="CX4" s="200" t="s">
        <v>8</v>
      </c>
      <c r="CY4" s="200" t="s">
        <v>12</v>
      </c>
      <c r="CZ4" s="200" t="s">
        <v>9</v>
      </c>
      <c r="DA4" s="200" t="s">
        <v>13</v>
      </c>
      <c r="DB4" s="200" t="s">
        <v>10</v>
      </c>
      <c r="DC4" s="200" t="s">
        <v>14</v>
      </c>
      <c r="DD4" s="200" t="s">
        <v>31</v>
      </c>
      <c r="DE4" s="200" t="s">
        <v>25</v>
      </c>
      <c r="DF4" s="200" t="s">
        <v>26</v>
      </c>
      <c r="DG4" s="200" t="s">
        <v>27</v>
      </c>
      <c r="DH4" s="200" t="s">
        <v>7</v>
      </c>
      <c r="DI4" s="200" t="s">
        <v>11</v>
      </c>
      <c r="DJ4" s="200" t="s">
        <v>141</v>
      </c>
      <c r="DK4" s="200" t="s">
        <v>142</v>
      </c>
      <c r="DL4" s="200" t="s">
        <v>143</v>
      </c>
      <c r="DM4" s="200" t="s">
        <v>9</v>
      </c>
      <c r="DN4" s="200" t="s">
        <v>13</v>
      </c>
      <c r="DO4" s="200" t="s">
        <v>31</v>
      </c>
      <c r="DP4" s="337"/>
      <c r="DQ4" s="326"/>
      <c r="DR4" s="339"/>
      <c r="DS4" s="200" t="s">
        <v>32</v>
      </c>
      <c r="DT4" s="200" t="s">
        <v>7</v>
      </c>
      <c r="DU4" s="200" t="s">
        <v>11</v>
      </c>
      <c r="DV4" s="200" t="s">
        <v>8</v>
      </c>
      <c r="DW4" s="200" t="s">
        <v>12</v>
      </c>
      <c r="DX4" s="200" t="s">
        <v>9</v>
      </c>
      <c r="DY4" s="200" t="s">
        <v>13</v>
      </c>
      <c r="DZ4" s="200" t="s">
        <v>10</v>
      </c>
      <c r="EA4" s="200" t="s">
        <v>14</v>
      </c>
      <c r="EB4" s="200" t="s">
        <v>31</v>
      </c>
      <c r="EC4" s="200" t="s">
        <v>25</v>
      </c>
      <c r="ED4" s="200" t="s">
        <v>26</v>
      </c>
      <c r="EE4" s="200" t="s">
        <v>27</v>
      </c>
      <c r="EF4" s="200" t="s">
        <v>7</v>
      </c>
      <c r="EG4" s="200" t="s">
        <v>11</v>
      </c>
      <c r="EH4" s="200" t="s">
        <v>141</v>
      </c>
      <c r="EI4" s="200" t="s">
        <v>142</v>
      </c>
      <c r="EJ4" s="200" t="s">
        <v>143</v>
      </c>
      <c r="EK4" s="200" t="s">
        <v>9</v>
      </c>
      <c r="EL4" s="200" t="s">
        <v>13</v>
      </c>
      <c r="EM4" s="200" t="s">
        <v>31</v>
      </c>
      <c r="EN4" s="337"/>
      <c r="EO4" s="335"/>
    </row>
    <row r="5" spans="1:145" x14ac:dyDescent="0.25">
      <c r="A5" s="20" t="s">
        <v>3</v>
      </c>
      <c r="B5" s="199" t="s">
        <v>4</v>
      </c>
      <c r="C5" s="46" t="s">
        <v>5</v>
      </c>
      <c r="D5" s="46" t="s">
        <v>3</v>
      </c>
      <c r="E5" s="46" t="s">
        <v>5</v>
      </c>
      <c r="F5" s="46" t="s">
        <v>3</v>
      </c>
      <c r="G5" s="46" t="s">
        <v>5</v>
      </c>
      <c r="H5" s="46" t="s">
        <v>3</v>
      </c>
      <c r="I5" s="46" t="s">
        <v>5</v>
      </c>
      <c r="J5" s="46" t="s">
        <v>3</v>
      </c>
      <c r="K5" s="46" t="s">
        <v>5</v>
      </c>
      <c r="L5" s="46" t="s">
        <v>28</v>
      </c>
      <c r="M5" s="46" t="s">
        <v>61</v>
      </c>
      <c r="N5" s="46" t="s">
        <v>5</v>
      </c>
      <c r="O5" s="46" t="s">
        <v>3</v>
      </c>
      <c r="P5" s="46" t="s">
        <v>3</v>
      </c>
      <c r="Q5" s="46" t="s">
        <v>5</v>
      </c>
      <c r="R5" s="46" t="s">
        <v>3</v>
      </c>
      <c r="S5" s="46" t="s">
        <v>3</v>
      </c>
      <c r="T5" s="46" t="s">
        <v>5</v>
      </c>
      <c r="U5" s="46" t="s">
        <v>3</v>
      </c>
      <c r="V5" s="46" t="s">
        <v>5</v>
      </c>
      <c r="W5" s="46" t="s">
        <v>28</v>
      </c>
      <c r="X5" s="67" t="s">
        <v>28</v>
      </c>
      <c r="Y5" s="20" t="s">
        <v>3</v>
      </c>
      <c r="Z5" s="199" t="s">
        <v>4</v>
      </c>
      <c r="AA5" s="46" t="s">
        <v>5</v>
      </c>
      <c r="AB5" s="46" t="s">
        <v>3</v>
      </c>
      <c r="AC5" s="46" t="s">
        <v>5</v>
      </c>
      <c r="AD5" s="46" t="s">
        <v>3</v>
      </c>
      <c r="AE5" s="46" t="s">
        <v>5</v>
      </c>
      <c r="AF5" s="46" t="s">
        <v>3</v>
      </c>
      <c r="AG5" s="46" t="s">
        <v>5</v>
      </c>
      <c r="AH5" s="46" t="s">
        <v>3</v>
      </c>
      <c r="AI5" s="46" t="s">
        <v>5</v>
      </c>
      <c r="AJ5" s="46" t="s">
        <v>28</v>
      </c>
      <c r="AK5" s="46" t="s">
        <v>61</v>
      </c>
      <c r="AL5" s="46" t="s">
        <v>5</v>
      </c>
      <c r="AM5" s="46" t="s">
        <v>3</v>
      </c>
      <c r="AN5" s="46" t="s">
        <v>3</v>
      </c>
      <c r="AO5" s="46" t="s">
        <v>5</v>
      </c>
      <c r="AP5" s="46" t="s">
        <v>3</v>
      </c>
      <c r="AQ5" s="46" t="s">
        <v>3</v>
      </c>
      <c r="AR5" s="46" t="s">
        <v>5</v>
      </c>
      <c r="AS5" s="46" t="s">
        <v>3</v>
      </c>
      <c r="AT5" s="46" t="s">
        <v>5</v>
      </c>
      <c r="AU5" s="46" t="s">
        <v>28</v>
      </c>
      <c r="AV5" s="67" t="s">
        <v>28</v>
      </c>
      <c r="AW5" s="20" t="s">
        <v>3</v>
      </c>
      <c r="AX5" s="199" t="s">
        <v>4</v>
      </c>
      <c r="AY5" s="46" t="s">
        <v>5</v>
      </c>
      <c r="AZ5" s="46" t="s">
        <v>3</v>
      </c>
      <c r="BA5" s="46" t="s">
        <v>5</v>
      </c>
      <c r="BB5" s="46" t="s">
        <v>3</v>
      </c>
      <c r="BC5" s="46" t="s">
        <v>5</v>
      </c>
      <c r="BD5" s="46" t="s">
        <v>3</v>
      </c>
      <c r="BE5" s="46" t="s">
        <v>5</v>
      </c>
      <c r="BF5" s="46" t="s">
        <v>3</v>
      </c>
      <c r="BG5" s="46" t="s">
        <v>5</v>
      </c>
      <c r="BH5" s="46" t="s">
        <v>28</v>
      </c>
      <c r="BI5" s="46" t="s">
        <v>61</v>
      </c>
      <c r="BJ5" s="46" t="s">
        <v>5</v>
      </c>
      <c r="BK5" s="46" t="s">
        <v>3</v>
      </c>
      <c r="BL5" s="46" t="s">
        <v>3</v>
      </c>
      <c r="BM5" s="46" t="s">
        <v>5</v>
      </c>
      <c r="BN5" s="46" t="s">
        <v>3</v>
      </c>
      <c r="BO5" s="46" t="s">
        <v>3</v>
      </c>
      <c r="BP5" s="46" t="s">
        <v>5</v>
      </c>
      <c r="BQ5" s="46" t="s">
        <v>3</v>
      </c>
      <c r="BR5" s="46" t="s">
        <v>5</v>
      </c>
      <c r="BS5" s="46" t="s">
        <v>28</v>
      </c>
      <c r="BT5" s="67" t="s">
        <v>28</v>
      </c>
      <c r="BU5" s="20" t="s">
        <v>3</v>
      </c>
      <c r="BV5" s="199" t="s">
        <v>4</v>
      </c>
      <c r="BW5" s="46" t="s">
        <v>5</v>
      </c>
      <c r="BX5" s="46" t="s">
        <v>3</v>
      </c>
      <c r="BY5" s="46" t="s">
        <v>5</v>
      </c>
      <c r="BZ5" s="46" t="s">
        <v>3</v>
      </c>
      <c r="CA5" s="46" t="s">
        <v>5</v>
      </c>
      <c r="CB5" s="46" t="s">
        <v>3</v>
      </c>
      <c r="CC5" s="46" t="s">
        <v>5</v>
      </c>
      <c r="CD5" s="46" t="s">
        <v>3</v>
      </c>
      <c r="CE5" s="46" t="s">
        <v>5</v>
      </c>
      <c r="CF5" s="46" t="s">
        <v>28</v>
      </c>
      <c r="CG5" s="46" t="s">
        <v>61</v>
      </c>
      <c r="CH5" s="46" t="s">
        <v>5</v>
      </c>
      <c r="CI5" s="46" t="s">
        <v>3</v>
      </c>
      <c r="CJ5" s="46" t="s">
        <v>3</v>
      </c>
      <c r="CK5" s="46" t="s">
        <v>5</v>
      </c>
      <c r="CL5" s="46" t="s">
        <v>3</v>
      </c>
      <c r="CM5" s="46" t="s">
        <v>3</v>
      </c>
      <c r="CN5" s="46" t="s">
        <v>5</v>
      </c>
      <c r="CO5" s="46" t="s">
        <v>3</v>
      </c>
      <c r="CP5" s="46" t="s">
        <v>5</v>
      </c>
      <c r="CQ5" s="46" t="s">
        <v>28</v>
      </c>
      <c r="CR5" s="67" t="s">
        <v>28</v>
      </c>
      <c r="CS5" s="20" t="s">
        <v>3</v>
      </c>
      <c r="CT5" s="199" t="s">
        <v>4</v>
      </c>
      <c r="CU5" s="46" t="s">
        <v>5</v>
      </c>
      <c r="CV5" s="46" t="s">
        <v>3</v>
      </c>
      <c r="CW5" s="46" t="s">
        <v>5</v>
      </c>
      <c r="CX5" s="46" t="s">
        <v>3</v>
      </c>
      <c r="CY5" s="46" t="s">
        <v>5</v>
      </c>
      <c r="CZ5" s="46" t="s">
        <v>3</v>
      </c>
      <c r="DA5" s="46" t="s">
        <v>5</v>
      </c>
      <c r="DB5" s="46" t="s">
        <v>3</v>
      </c>
      <c r="DC5" s="46" t="s">
        <v>5</v>
      </c>
      <c r="DD5" s="46" t="s">
        <v>28</v>
      </c>
      <c r="DE5" s="46" t="s">
        <v>61</v>
      </c>
      <c r="DF5" s="46" t="s">
        <v>5</v>
      </c>
      <c r="DG5" s="46" t="s">
        <v>3</v>
      </c>
      <c r="DH5" s="46" t="s">
        <v>3</v>
      </c>
      <c r="DI5" s="46" t="s">
        <v>5</v>
      </c>
      <c r="DJ5" s="46" t="s">
        <v>3</v>
      </c>
      <c r="DK5" s="46" t="s">
        <v>3</v>
      </c>
      <c r="DL5" s="46" t="s">
        <v>5</v>
      </c>
      <c r="DM5" s="46" t="s">
        <v>3</v>
      </c>
      <c r="DN5" s="46" t="s">
        <v>5</v>
      </c>
      <c r="DO5" s="46" t="s">
        <v>28</v>
      </c>
      <c r="DP5" s="67" t="s">
        <v>28</v>
      </c>
      <c r="DQ5" s="20" t="s">
        <v>3</v>
      </c>
      <c r="DR5" s="199" t="s">
        <v>4</v>
      </c>
      <c r="DS5" s="46" t="s">
        <v>5</v>
      </c>
      <c r="DT5" s="46" t="s">
        <v>3</v>
      </c>
      <c r="DU5" s="46" t="s">
        <v>5</v>
      </c>
      <c r="DV5" s="46" t="s">
        <v>3</v>
      </c>
      <c r="DW5" s="46" t="s">
        <v>5</v>
      </c>
      <c r="DX5" s="46" t="s">
        <v>3</v>
      </c>
      <c r="DY5" s="46" t="s">
        <v>5</v>
      </c>
      <c r="DZ5" s="46" t="s">
        <v>3</v>
      </c>
      <c r="EA5" s="46" t="s">
        <v>5</v>
      </c>
      <c r="EB5" s="46" t="s">
        <v>28</v>
      </c>
      <c r="EC5" s="46" t="s">
        <v>61</v>
      </c>
      <c r="ED5" s="46" t="s">
        <v>5</v>
      </c>
      <c r="EE5" s="46" t="s">
        <v>3</v>
      </c>
      <c r="EF5" s="46" t="s">
        <v>3</v>
      </c>
      <c r="EG5" s="46" t="s">
        <v>5</v>
      </c>
      <c r="EH5" s="46" t="s">
        <v>3</v>
      </c>
      <c r="EI5" s="46" t="s">
        <v>3</v>
      </c>
      <c r="EJ5" s="46" t="s">
        <v>5</v>
      </c>
      <c r="EK5" s="46" t="s">
        <v>3</v>
      </c>
      <c r="EL5" s="46" t="s">
        <v>5</v>
      </c>
      <c r="EM5" s="46" t="s">
        <v>28</v>
      </c>
      <c r="EN5" s="67" t="s">
        <v>28</v>
      </c>
      <c r="EO5" s="67" t="s">
        <v>3</v>
      </c>
    </row>
    <row r="6" spans="1:145" s="34" customFormat="1" x14ac:dyDescent="0.25">
      <c r="A6" s="68">
        <v>10</v>
      </c>
      <c r="B6" s="18">
        <f>'Ohio Intensities'!D6</f>
        <v>4.0812989235538186</v>
      </c>
      <c r="C6" s="18">
        <f>Design!$I$24*B6*Design!$I$23</f>
        <v>7.0198341485125724</v>
      </c>
      <c r="D6" s="18">
        <v>0</v>
      </c>
      <c r="E6" s="18">
        <v>0</v>
      </c>
      <c r="F6" s="18">
        <f>Design!$I$22</f>
        <v>10</v>
      </c>
      <c r="G6" s="18">
        <f>C6</f>
        <v>7.0198341485125724</v>
      </c>
      <c r="H6" s="18">
        <f>A6</f>
        <v>10</v>
      </c>
      <c r="I6" s="18">
        <f>G6</f>
        <v>7.0198341485125724</v>
      </c>
      <c r="J6" s="18">
        <f>F6+H6</f>
        <v>20</v>
      </c>
      <c r="K6" s="18">
        <v>0</v>
      </c>
      <c r="L6" s="18">
        <f>IF(G6&lt;T6,"N/A",(0.5*F6*G6+(H6-F6)*G6+0.5*(J6-H6)*I6)*60)</f>
        <v>4211.9004891075438</v>
      </c>
      <c r="M6" s="18">
        <f>(K6-I6)/(J6-H6)</f>
        <v>-0.70198341485125726</v>
      </c>
      <c r="N6" s="18">
        <f>I6-M6*H6</f>
        <v>14.039668297025145</v>
      </c>
      <c r="O6" s="18">
        <f>(Design!$N$67-N6)/M6</f>
        <v>17.079703086098732</v>
      </c>
      <c r="P6" s="18">
        <v>0</v>
      </c>
      <c r="Q6" s="18">
        <v>0</v>
      </c>
      <c r="R6" s="18">
        <f>O6</f>
        <v>17.079703086098732</v>
      </c>
      <c r="S6" s="18">
        <f>MAX(R6,H6)</f>
        <v>17.079703086098732</v>
      </c>
      <c r="T6" s="18">
        <f>Design!$N$67</f>
        <v>2.0499999999999998</v>
      </c>
      <c r="U6" s="18">
        <f>J6</f>
        <v>20</v>
      </c>
      <c r="V6" s="18">
        <v>0</v>
      </c>
      <c r="W6" s="18">
        <f>(0.5*R6*T6+0.5*(U6-R6)*T6)*60</f>
        <v>1230</v>
      </c>
      <c r="X6" s="19">
        <f>IF(L6="N/A","N/A",L6-W6)</f>
        <v>2981.9004891075438</v>
      </c>
      <c r="Y6" s="68">
        <f>A6</f>
        <v>10</v>
      </c>
      <c r="Z6" s="18">
        <f>'Ohio Intensities'!H6</f>
        <v>4.8202795627711961</v>
      </c>
      <c r="AA6" s="18">
        <f>Design!$I$24*Z6*Design!$I$23</f>
        <v>8.2908808479664629</v>
      </c>
      <c r="AB6" s="18">
        <v>0</v>
      </c>
      <c r="AC6" s="18">
        <v>0</v>
      </c>
      <c r="AD6" s="18">
        <f>Design!$I$22</f>
        <v>10</v>
      </c>
      <c r="AE6" s="18">
        <f>AA6</f>
        <v>8.2908808479664629</v>
      </c>
      <c r="AF6" s="18">
        <f>Y6</f>
        <v>10</v>
      </c>
      <c r="AG6" s="18">
        <f>AE6</f>
        <v>8.2908808479664629</v>
      </c>
      <c r="AH6" s="18">
        <f>AD6+AF6</f>
        <v>20</v>
      </c>
      <c r="AI6" s="18">
        <v>0</v>
      </c>
      <c r="AJ6" s="18">
        <f>IF(AE6&lt;AR6,"N/A",(0.5*AD6*AE6+(AF6-AD6)*AE6+0.5*(AH6-AF6)*AG6)*60)</f>
        <v>4974.5285087798775</v>
      </c>
      <c r="AK6" s="18">
        <f>(AI6-AG6)/(AH6-AF6)</f>
        <v>-0.82908808479664631</v>
      </c>
      <c r="AL6" s="18">
        <f>AG6-AK6*AF6</f>
        <v>16.581761695932926</v>
      </c>
      <c r="AM6" s="18">
        <f>(Design!$N$68-AL6)/AK6</f>
        <v>16.984638850993516</v>
      </c>
      <c r="AN6" s="18">
        <v>0</v>
      </c>
      <c r="AO6" s="18">
        <v>0</v>
      </c>
      <c r="AP6" s="18">
        <f>AM6</f>
        <v>16.984638850993516</v>
      </c>
      <c r="AQ6" s="18">
        <f>MAX(AP6,AF6)</f>
        <v>16.984638850993516</v>
      </c>
      <c r="AR6" s="18">
        <f>Design!$N$68</f>
        <v>2.5</v>
      </c>
      <c r="AS6" s="18">
        <f>AH6</f>
        <v>20</v>
      </c>
      <c r="AT6" s="18">
        <v>0</v>
      </c>
      <c r="AU6" s="18">
        <f>(0.5*AP6*AR6+0.5*(AS6-AP6)*AR6)*60</f>
        <v>1500</v>
      </c>
      <c r="AV6" s="19">
        <f>IF(AJ6="N/A","N/A",AJ6-AU6)</f>
        <v>3474.5285087798775</v>
      </c>
      <c r="AW6" s="68">
        <f>Y6</f>
        <v>10</v>
      </c>
      <c r="AX6" s="18">
        <f>'Ohio Intensities'!L6</f>
        <v>5.3219361594781596</v>
      </c>
      <c r="AY6" s="18">
        <f>Design!$I$24*AX6*Design!$I$23</f>
        <v>9.1537301943024403</v>
      </c>
      <c r="AZ6" s="18">
        <v>0</v>
      </c>
      <c r="BA6" s="18">
        <v>0</v>
      </c>
      <c r="BB6" s="18">
        <f>Design!$I$22</f>
        <v>10</v>
      </c>
      <c r="BC6" s="18">
        <f>AY6</f>
        <v>9.1537301943024403</v>
      </c>
      <c r="BD6" s="18">
        <f>AW6</f>
        <v>10</v>
      </c>
      <c r="BE6" s="18">
        <f>BC6</f>
        <v>9.1537301943024403</v>
      </c>
      <c r="BF6" s="18">
        <f>BB6+BD6</f>
        <v>20</v>
      </c>
      <c r="BG6" s="18">
        <v>0</v>
      </c>
      <c r="BH6" s="18">
        <f>IF(BC6&lt;BP6,"N/A",(0.5*BB6*BC6+(BD6-BB6)*BC6+0.5*(BF6-BD6)*BE6)*60)</f>
        <v>5492.2381165814641</v>
      </c>
      <c r="BI6" s="18">
        <f>(BG6-BE6)/(BF6-BD6)</f>
        <v>-0.91537301943024407</v>
      </c>
      <c r="BJ6" s="18">
        <f>BE6-BI6*BD6</f>
        <v>18.307460388604881</v>
      </c>
      <c r="BK6" s="18">
        <f>(Design!$N$69-BJ6)/BI6</f>
        <v>16.886515180692211</v>
      </c>
      <c r="BL6" s="18">
        <v>0</v>
      </c>
      <c r="BM6" s="18">
        <v>0</v>
      </c>
      <c r="BN6" s="18">
        <f>BK6</f>
        <v>16.886515180692211</v>
      </c>
      <c r="BO6" s="18">
        <f>MAX(BN6,BD6)</f>
        <v>16.886515180692211</v>
      </c>
      <c r="BP6" s="18">
        <f>Design!$N$69</f>
        <v>2.85</v>
      </c>
      <c r="BQ6" s="18">
        <f>BF6</f>
        <v>20</v>
      </c>
      <c r="BR6" s="18">
        <v>0</v>
      </c>
      <c r="BS6" s="18">
        <f>(0.5*BN6*BP6+0.5*(BQ6-BN6)*BP6)*60</f>
        <v>1710</v>
      </c>
      <c r="BT6" s="19">
        <f>IF(BH6="N/A","N/A",BH6-BS6)</f>
        <v>3782.2381165814641</v>
      </c>
      <c r="BU6" s="68">
        <f>AW6</f>
        <v>10</v>
      </c>
      <c r="BV6" s="18">
        <f>'Ohio Intensities'!P6</f>
        <v>6.0105094802247701</v>
      </c>
      <c r="BW6" s="18">
        <f>Design!$I$24*BV6*Design!$I$23</f>
        <v>10.338076305986611</v>
      </c>
      <c r="BX6" s="18">
        <v>0</v>
      </c>
      <c r="BY6" s="18">
        <v>0</v>
      </c>
      <c r="BZ6" s="18">
        <f>Design!$I$22</f>
        <v>10</v>
      </c>
      <c r="CA6" s="18">
        <f>BW6</f>
        <v>10.338076305986611</v>
      </c>
      <c r="CB6" s="18">
        <f>BU6</f>
        <v>10</v>
      </c>
      <c r="CC6" s="18">
        <f>CA6</f>
        <v>10.338076305986611</v>
      </c>
      <c r="CD6" s="18">
        <f>BZ6+CB6</f>
        <v>20</v>
      </c>
      <c r="CE6" s="18">
        <v>0</v>
      </c>
      <c r="CF6" s="18">
        <f>IF(CA6&lt;CN6,"N/A",(0.5*BZ6*CA6+(CB6-BZ6)*CA6+0.5*(CD6-CB6)*CC6)*60)</f>
        <v>6202.8457835919671</v>
      </c>
      <c r="CG6" s="18">
        <f>(CE6-CC6)/(CD6-CB6)</f>
        <v>-1.0338076305986612</v>
      </c>
      <c r="CH6" s="18">
        <f>CC6-CG6*CB6</f>
        <v>20.676152611973222</v>
      </c>
      <c r="CI6" s="18">
        <f>(Design!$N$70-CH6)/CG6</f>
        <v>17.243200847386266</v>
      </c>
      <c r="CJ6" s="18">
        <v>0</v>
      </c>
      <c r="CK6" s="18">
        <v>0</v>
      </c>
      <c r="CL6" s="18">
        <f>CI6</f>
        <v>17.243200847386266</v>
      </c>
      <c r="CM6" s="18">
        <f>MAX(CL6,CB6)</f>
        <v>17.243200847386266</v>
      </c>
      <c r="CN6" s="18">
        <f>Design!$N$70</f>
        <v>2.85</v>
      </c>
      <c r="CO6" s="18">
        <f>CD6</f>
        <v>20</v>
      </c>
      <c r="CP6" s="18">
        <v>0</v>
      </c>
      <c r="CQ6" s="18">
        <f>(0.5*CL6*CN6+0.5*(CO6-CL6)*CN6)*60</f>
        <v>1710</v>
      </c>
      <c r="CR6" s="19">
        <f>IF(CF6="N/A","N/A",CF6-CQ6)</f>
        <v>4492.8457835919671</v>
      </c>
      <c r="CS6" s="68">
        <f>BU6</f>
        <v>10</v>
      </c>
      <c r="CT6" s="18">
        <f>'Ohio Intensities'!T6</f>
        <v>6.4956037584871229</v>
      </c>
      <c r="CU6" s="18">
        <f>Design!$I$24*CT6*Design!$I$23</f>
        <v>11.172438464597858</v>
      </c>
      <c r="CV6" s="18">
        <v>0</v>
      </c>
      <c r="CW6" s="18">
        <v>0</v>
      </c>
      <c r="CX6" s="18">
        <f>Design!$I$22</f>
        <v>10</v>
      </c>
      <c r="CY6" s="18">
        <f>CU6</f>
        <v>11.172438464597858</v>
      </c>
      <c r="CZ6" s="18">
        <f>CS6</f>
        <v>10</v>
      </c>
      <c r="DA6" s="18">
        <f>CY6</f>
        <v>11.172438464597858</v>
      </c>
      <c r="DB6" s="18">
        <f>CX6+CZ6</f>
        <v>20</v>
      </c>
      <c r="DC6" s="18">
        <v>0</v>
      </c>
      <c r="DD6" s="18">
        <f>IF(CY6&lt;DL6,"N/A",(0.5*CX6*CY6+(CZ6-CX6)*CY6+0.5*(DB6-CZ6)*DA6)*60)</f>
        <v>6703.4630787587157</v>
      </c>
      <c r="DE6" s="18">
        <f>(DC6-DA6)/(DB6-CZ6)</f>
        <v>-1.1172438464597858</v>
      </c>
      <c r="DF6" s="18">
        <f>DA6-DE6*CZ6</f>
        <v>22.344876929195717</v>
      </c>
      <c r="DG6" s="18">
        <f>(Design!$N$71-DF6)/DE6</f>
        <v>17.44907970714647</v>
      </c>
      <c r="DH6" s="18">
        <v>0</v>
      </c>
      <c r="DI6" s="18">
        <v>0</v>
      </c>
      <c r="DJ6" s="18">
        <f>DG6</f>
        <v>17.44907970714647</v>
      </c>
      <c r="DK6" s="18">
        <f>MAX(DJ6,CZ6)</f>
        <v>17.44907970714647</v>
      </c>
      <c r="DL6" s="18">
        <f>Design!$N$71</f>
        <v>2.85</v>
      </c>
      <c r="DM6" s="18">
        <f>DB6</f>
        <v>20</v>
      </c>
      <c r="DN6" s="18">
        <v>0</v>
      </c>
      <c r="DO6" s="18">
        <f>(0.5*DJ6*DL6+0.5*(DM6-DJ6)*DL6)*60</f>
        <v>1710</v>
      </c>
      <c r="DP6" s="19">
        <f>IF(DD6="N/A","N/A",DD6-DO6)</f>
        <v>4993.4630787587157</v>
      </c>
      <c r="DQ6" s="68">
        <f>CS6</f>
        <v>10</v>
      </c>
      <c r="DR6" s="18">
        <f>'Ohio Intensities'!X6</f>
        <v>7.0387303554465674</v>
      </c>
      <c r="DS6" s="18">
        <f>Design!$I$24*DR6*Design!$I$23</f>
        <v>12.106616211368104</v>
      </c>
      <c r="DT6" s="18">
        <v>0</v>
      </c>
      <c r="DU6" s="18">
        <v>0</v>
      </c>
      <c r="DV6" s="18">
        <f>Design!$I$22</f>
        <v>10</v>
      </c>
      <c r="DW6" s="18">
        <f>DS6</f>
        <v>12.106616211368104</v>
      </c>
      <c r="DX6" s="18">
        <f>DQ6</f>
        <v>10</v>
      </c>
      <c r="DY6" s="18">
        <f>DW6</f>
        <v>12.106616211368104</v>
      </c>
      <c r="DZ6" s="18">
        <f>DV6+DX6</f>
        <v>20</v>
      </c>
      <c r="EA6" s="18">
        <v>0</v>
      </c>
      <c r="EB6" s="18">
        <f>IF(DW6&lt;EJ6,"N/A",(0.5*DV6*DW6+(DX6-DV6)*DW6+0.5*(DZ6-DX6)*DY6)*60)</f>
        <v>7263.9697268208629</v>
      </c>
      <c r="EC6" s="18">
        <f>(EA6-DY6)/(DZ6-DX6)</f>
        <v>-1.2106616211368104</v>
      </c>
      <c r="ED6" s="18">
        <f>DY6-EC6*DX6</f>
        <v>24.213232422736208</v>
      </c>
      <c r="EE6" s="18">
        <f>(Design!$N$72-ED6)/EC6</f>
        <v>17.645915299335371</v>
      </c>
      <c r="EF6" s="18">
        <v>0</v>
      </c>
      <c r="EG6" s="18">
        <v>0</v>
      </c>
      <c r="EH6" s="18">
        <f>EE6</f>
        <v>17.645915299335371</v>
      </c>
      <c r="EI6" s="18">
        <f>MAX(EH6,DX6)</f>
        <v>17.645915299335371</v>
      </c>
      <c r="EJ6" s="18">
        <f>Design!$N$72</f>
        <v>2.85</v>
      </c>
      <c r="EK6" s="18">
        <f>DZ6</f>
        <v>20</v>
      </c>
      <c r="EL6" s="18">
        <v>0</v>
      </c>
      <c r="EM6" s="18">
        <f>(0.5*EH6*EJ6+0.5*(EK6-EH6)*EJ6)*60</f>
        <v>1710</v>
      </c>
      <c r="EN6" s="19">
        <f>IF(EB6="N/A","N/A",EB6-EM6)</f>
        <v>5553.9697268208629</v>
      </c>
      <c r="EO6" s="19">
        <f>DQ6</f>
        <v>10</v>
      </c>
    </row>
    <row r="7" spans="1:145" x14ac:dyDescent="0.25">
      <c r="A7" s="68">
        <f>A6+1</f>
        <v>11</v>
      </c>
      <c r="B7" s="18">
        <f>'Ohio Intensities'!D7</f>
        <v>3.9105386143967302</v>
      </c>
      <c r="C7" s="18">
        <f>Design!$I$24*B7*Design!$I$23</f>
        <v>6.72612641676238</v>
      </c>
      <c r="D7" s="18">
        <v>0</v>
      </c>
      <c r="E7" s="18">
        <v>0</v>
      </c>
      <c r="F7" s="18">
        <f>Design!$I$22</f>
        <v>10</v>
      </c>
      <c r="G7" s="18">
        <f t="shared" ref="G7:G70" si="0">C7</f>
        <v>6.72612641676238</v>
      </c>
      <c r="H7" s="18">
        <f t="shared" ref="H7:H70" si="1">A7</f>
        <v>11</v>
      </c>
      <c r="I7" s="18">
        <f t="shared" ref="I7:I70" si="2">G7</f>
        <v>6.72612641676238</v>
      </c>
      <c r="J7" s="18">
        <f t="shared" ref="J7:J70" si="3">F7+H7</f>
        <v>21</v>
      </c>
      <c r="K7" s="18">
        <v>0</v>
      </c>
      <c r="L7" s="18">
        <f t="shared" ref="L7:L70" si="4">IF(G7&lt;T7,"N/A",(0.5*F7*G7+(H7-F7)*G7+0.5*(J7-H7)*I7)*60)</f>
        <v>4439.2434350631711</v>
      </c>
      <c r="M7" s="18">
        <f t="shared" ref="M7:M70" si="5">(K7-I7)/(J7-H7)</f>
        <v>-0.67261264167623802</v>
      </c>
      <c r="N7" s="18">
        <f t="shared" ref="N7:N70" si="6">I7-M7*H7</f>
        <v>14.124865475200998</v>
      </c>
      <c r="O7" s="18">
        <f>(Design!$N$67-N7)/M7</f>
        <v>17.952183362341906</v>
      </c>
      <c r="P7" s="18">
        <v>0</v>
      </c>
      <c r="Q7" s="18">
        <v>0</v>
      </c>
      <c r="R7" s="18">
        <f t="shared" ref="R7:R70" si="7">O7</f>
        <v>17.952183362341906</v>
      </c>
      <c r="S7" s="18">
        <f t="shared" ref="S7:S70" si="8">MAX(R7,H7)</f>
        <v>17.952183362341906</v>
      </c>
      <c r="T7" s="18">
        <f>Design!$N$67</f>
        <v>2.0499999999999998</v>
      </c>
      <c r="U7" s="18">
        <f t="shared" ref="U7:U70" si="9">J7</f>
        <v>21</v>
      </c>
      <c r="V7" s="18">
        <v>0</v>
      </c>
      <c r="W7" s="18">
        <f t="shared" ref="W7:W70" si="10">(0.5*R7*T7+0.5*(U7-R7)*T7)*60</f>
        <v>1291.5</v>
      </c>
      <c r="X7" s="19">
        <f t="shared" ref="X7:X70" si="11">IF(L7="N/A","N/A",L7-W7)</f>
        <v>3147.7434350631711</v>
      </c>
      <c r="Y7" s="68">
        <f t="shared" ref="Y7:Y70" si="12">A7</f>
        <v>11</v>
      </c>
      <c r="Z7" s="18">
        <f>'Ohio Intensities'!H7</f>
        <v>4.6293016878691224</v>
      </c>
      <c r="AA7" s="18">
        <f>Design!$I$24*Z7*Design!$I$23</f>
        <v>7.9623989031348952</v>
      </c>
      <c r="AB7" s="18">
        <v>0</v>
      </c>
      <c r="AC7" s="18">
        <v>0</v>
      </c>
      <c r="AD7" s="18">
        <f>Design!$I$22</f>
        <v>10</v>
      </c>
      <c r="AE7" s="18">
        <f t="shared" ref="AE7:AE70" si="13">AA7</f>
        <v>7.9623989031348952</v>
      </c>
      <c r="AF7" s="18">
        <f t="shared" ref="AF7:AF70" si="14">Y7</f>
        <v>11</v>
      </c>
      <c r="AG7" s="18">
        <f t="shared" ref="AG7:AG70" si="15">AE7</f>
        <v>7.9623989031348952</v>
      </c>
      <c r="AH7" s="18">
        <f t="shared" ref="AH7:AH70" si="16">AD7+AF7</f>
        <v>21</v>
      </c>
      <c r="AI7" s="18">
        <v>0</v>
      </c>
      <c r="AJ7" s="18">
        <f t="shared" ref="AJ7:AJ70" si="17">IF(AE7&lt;AR7,"N/A",(0.5*AD7*AE7+(AF7-AD7)*AE7+0.5*(AH7-AF7)*AG7)*60)</f>
        <v>5255.1832760690313</v>
      </c>
      <c r="AK7" s="18">
        <f t="shared" ref="AK7:AK70" si="18">(AI7-AG7)/(AH7-AF7)</f>
        <v>-0.79623989031348952</v>
      </c>
      <c r="AL7" s="18">
        <f t="shared" ref="AL7:AL70" si="19">AG7-AK7*AF7</f>
        <v>16.721037696583281</v>
      </c>
      <c r="AM7" s="18">
        <f>(Design!$N$68-AL7)/AK7</f>
        <v>17.86024271025191</v>
      </c>
      <c r="AN7" s="18">
        <v>0</v>
      </c>
      <c r="AO7" s="18">
        <v>0</v>
      </c>
      <c r="AP7" s="18">
        <f t="shared" ref="AP7:AP70" si="20">AM7</f>
        <v>17.86024271025191</v>
      </c>
      <c r="AQ7" s="18">
        <f t="shared" ref="AQ7:AQ70" si="21">MAX(AP7,AF7)</f>
        <v>17.86024271025191</v>
      </c>
      <c r="AR7" s="18">
        <f>Design!$N$68</f>
        <v>2.5</v>
      </c>
      <c r="AS7" s="18">
        <f t="shared" ref="AS7:AS70" si="22">AH7</f>
        <v>21</v>
      </c>
      <c r="AT7" s="18">
        <v>0</v>
      </c>
      <c r="AU7" s="18">
        <f t="shared" ref="AU7:AU70" si="23">(0.5*AP7*AR7+0.5*(AS7-AP7)*AR7)*60</f>
        <v>1575</v>
      </c>
      <c r="AV7" s="19">
        <f t="shared" ref="AV7:AV70" si="24">IF(AJ7="N/A","N/A",AJ7-AU7)</f>
        <v>3680.1832760690313</v>
      </c>
      <c r="AW7" s="68">
        <f t="shared" ref="AW7:AW70" si="25">Y7</f>
        <v>11</v>
      </c>
      <c r="AX7" s="18">
        <f>'Ohio Intensities'!L7</f>
        <v>5.1258665670143255</v>
      </c>
      <c r="AY7" s="18">
        <f>Design!$I$24*AX7*Design!$I$23</f>
        <v>8.8164904952646452</v>
      </c>
      <c r="AZ7" s="18">
        <v>0</v>
      </c>
      <c r="BA7" s="18">
        <v>0</v>
      </c>
      <c r="BB7" s="18">
        <f>Design!$I$22</f>
        <v>10</v>
      </c>
      <c r="BC7" s="18">
        <f t="shared" ref="BC7:BC70" si="26">AY7</f>
        <v>8.8164904952646452</v>
      </c>
      <c r="BD7" s="18">
        <f t="shared" ref="BD7:BD70" si="27">AW7</f>
        <v>11</v>
      </c>
      <c r="BE7" s="18">
        <f t="shared" ref="BE7:BE70" si="28">BC7</f>
        <v>8.8164904952646452</v>
      </c>
      <c r="BF7" s="18">
        <f t="shared" ref="BF7:BF70" si="29">BB7+BD7</f>
        <v>21</v>
      </c>
      <c r="BG7" s="18">
        <v>0</v>
      </c>
      <c r="BH7" s="18">
        <f t="shared" ref="BH7:BH70" si="30">IF(BC7&lt;BP7,"N/A",(0.5*BB7*BC7+(BD7-BB7)*BC7+0.5*(BF7-BD7)*BE7)*60)</f>
        <v>5818.8837268746656</v>
      </c>
      <c r="BI7" s="18">
        <f t="shared" ref="BI7:BI70" si="31">(BG7-BE7)/(BF7-BD7)</f>
        <v>-0.8816490495264645</v>
      </c>
      <c r="BJ7" s="18">
        <f t="shared" ref="BJ7:BJ70" si="32">BE7-BI7*BD7</f>
        <v>18.514630040055756</v>
      </c>
      <c r="BK7" s="18">
        <f>(Design!$N$69-BJ7)/BI7</f>
        <v>17.767421230102002</v>
      </c>
      <c r="BL7" s="18">
        <v>0</v>
      </c>
      <c r="BM7" s="18">
        <v>0</v>
      </c>
      <c r="BN7" s="18">
        <f t="shared" ref="BN7:BN70" si="33">BK7</f>
        <v>17.767421230102002</v>
      </c>
      <c r="BO7" s="18">
        <f t="shared" ref="BO7:BO70" si="34">MAX(BN7,BD7)</f>
        <v>17.767421230102002</v>
      </c>
      <c r="BP7" s="18">
        <f>Design!$N$69</f>
        <v>2.85</v>
      </c>
      <c r="BQ7" s="18">
        <f t="shared" ref="BQ7:BQ70" si="35">BF7</f>
        <v>21</v>
      </c>
      <c r="BR7" s="18">
        <v>0</v>
      </c>
      <c r="BS7" s="18">
        <f t="shared" ref="BS7:BS70" si="36">(0.5*BN7*BP7+0.5*(BQ7-BN7)*BP7)*60</f>
        <v>1795.5</v>
      </c>
      <c r="BT7" s="19">
        <f t="shared" ref="BT7:BT70" si="37">IF(BH7="N/A","N/A",BH7-BS7)</f>
        <v>4023.3837268746656</v>
      </c>
      <c r="BU7" s="68">
        <f t="shared" ref="BU7:BU70" si="38">AW7</f>
        <v>11</v>
      </c>
      <c r="BV7" s="18">
        <f>'Ohio Intensities'!P7</f>
        <v>5.8005547516285327</v>
      </c>
      <c r="BW7" s="18">
        <f>Design!$I$24*BV7*Design!$I$23</f>
        <v>9.9769541728010829</v>
      </c>
      <c r="BX7" s="18">
        <v>0</v>
      </c>
      <c r="BY7" s="18">
        <v>0</v>
      </c>
      <c r="BZ7" s="18">
        <f>Design!$I$22</f>
        <v>10</v>
      </c>
      <c r="CA7" s="18">
        <f t="shared" ref="CA7:CA70" si="39">BW7</f>
        <v>9.9769541728010829</v>
      </c>
      <c r="CB7" s="18">
        <f t="shared" ref="CB7:CB70" si="40">BU7</f>
        <v>11</v>
      </c>
      <c r="CC7" s="18">
        <f t="shared" ref="CC7:CC70" si="41">CA7</f>
        <v>9.9769541728010829</v>
      </c>
      <c r="CD7" s="18">
        <f t="shared" ref="CD7:CD70" si="42">BZ7+CB7</f>
        <v>21</v>
      </c>
      <c r="CE7" s="18">
        <v>0</v>
      </c>
      <c r="CF7" s="18">
        <f t="shared" ref="CF7:CF70" si="43">IF(CA7&lt;CN7,"N/A",(0.5*BZ7*CA7+(CB7-BZ7)*CA7+0.5*(CD7-CB7)*CC7)*60)</f>
        <v>6584.7897540487156</v>
      </c>
      <c r="CG7" s="18">
        <f t="shared" ref="CG7:CG70" si="44">(CE7-CC7)/(CD7-CB7)</f>
        <v>-0.99769541728010824</v>
      </c>
      <c r="CH7" s="18">
        <f t="shared" ref="CH7:CH70" si="45">CC7-CG7*CB7</f>
        <v>20.951603762882272</v>
      </c>
      <c r="CI7" s="18">
        <f>(Design!$N$70-CH7)/CG7</f>
        <v>18.14341676764478</v>
      </c>
      <c r="CJ7" s="18">
        <v>0</v>
      </c>
      <c r="CK7" s="18">
        <v>0</v>
      </c>
      <c r="CL7" s="18">
        <f t="shared" ref="CL7:CL70" si="46">CI7</f>
        <v>18.14341676764478</v>
      </c>
      <c r="CM7" s="18">
        <f t="shared" ref="CM7:CM70" si="47">MAX(CL7,CB7)</f>
        <v>18.14341676764478</v>
      </c>
      <c r="CN7" s="18">
        <f>Design!$N$70</f>
        <v>2.85</v>
      </c>
      <c r="CO7" s="18">
        <f t="shared" ref="CO7:CO70" si="48">CD7</f>
        <v>21</v>
      </c>
      <c r="CP7" s="18">
        <v>0</v>
      </c>
      <c r="CQ7" s="18">
        <f t="shared" ref="CQ7:CQ70" si="49">(0.5*CL7*CN7+0.5*(CO7-CL7)*CN7)*60</f>
        <v>1795.5</v>
      </c>
      <c r="CR7" s="19">
        <f t="shared" ref="CR7:CR70" si="50">IF(CF7="N/A","N/A",CF7-CQ7)</f>
        <v>4789.2897540487156</v>
      </c>
      <c r="CS7" s="68">
        <f t="shared" ref="CS7:CS70" si="51">BU7</f>
        <v>11</v>
      </c>
      <c r="CT7" s="18">
        <f>'Ohio Intensities'!T7</f>
        <v>6.274080295908627</v>
      </c>
      <c r="CU7" s="18">
        <f>Design!$I$24*CT7*Design!$I$23</f>
        <v>10.791418108962846</v>
      </c>
      <c r="CV7" s="18">
        <v>0</v>
      </c>
      <c r="CW7" s="18">
        <v>0</v>
      </c>
      <c r="CX7" s="18">
        <f>Design!$I$22</f>
        <v>10</v>
      </c>
      <c r="CY7" s="18">
        <f t="shared" ref="CY7:CY70" si="52">CU7</f>
        <v>10.791418108962846</v>
      </c>
      <c r="CZ7" s="18">
        <f t="shared" ref="CZ7:CZ70" si="53">CS7</f>
        <v>11</v>
      </c>
      <c r="DA7" s="18">
        <f t="shared" ref="DA7:DA70" si="54">CY7</f>
        <v>10.791418108962846</v>
      </c>
      <c r="DB7" s="18">
        <f t="shared" ref="DB7:DB70" si="55">CX7+CZ7</f>
        <v>21</v>
      </c>
      <c r="DC7" s="18">
        <v>0</v>
      </c>
      <c r="DD7" s="18">
        <f t="shared" ref="DD7:DD70" si="56">IF(CY7&lt;DL7,"N/A",(0.5*CX7*CY7+(CZ7-CX7)*CY7+0.5*(DB7-CZ7)*DA7)*60)</f>
        <v>7122.3359519154783</v>
      </c>
      <c r="DE7" s="18">
        <f t="shared" ref="DE7:DE70" si="57">(DC7-DA7)/(DB7-CZ7)</f>
        <v>-1.0791418108962847</v>
      </c>
      <c r="DF7" s="18">
        <f t="shared" ref="DF7:DF70" si="58">DA7-DE7*CZ7</f>
        <v>22.661978028821977</v>
      </c>
      <c r="DG7" s="18">
        <f>(Design!$N$71-DF7)/DE7</f>
        <v>18.359012530861975</v>
      </c>
      <c r="DH7" s="18">
        <v>0</v>
      </c>
      <c r="DI7" s="18">
        <v>0</v>
      </c>
      <c r="DJ7" s="18">
        <f t="shared" ref="DJ7:DJ70" si="59">DG7</f>
        <v>18.359012530861975</v>
      </c>
      <c r="DK7" s="18">
        <f t="shared" ref="DK7:DK70" si="60">MAX(DJ7,CZ7)</f>
        <v>18.359012530861975</v>
      </c>
      <c r="DL7" s="18">
        <f>Design!$N$71</f>
        <v>2.85</v>
      </c>
      <c r="DM7" s="18">
        <f t="shared" ref="DM7:DM70" si="61">DB7</f>
        <v>21</v>
      </c>
      <c r="DN7" s="18">
        <v>0</v>
      </c>
      <c r="DO7" s="18">
        <f t="shared" ref="DO7:DO70" si="62">(0.5*DJ7*DL7+0.5*(DM7-DJ7)*DL7)*60</f>
        <v>1795.5</v>
      </c>
      <c r="DP7" s="19">
        <f t="shared" ref="DP7:DP70" si="63">IF(DD7="N/A","N/A",DD7-DO7)</f>
        <v>5326.8359519154783</v>
      </c>
      <c r="DQ7" s="68">
        <f t="shared" ref="DQ7:DQ70" si="64">CS7</f>
        <v>11</v>
      </c>
      <c r="DR7" s="18">
        <f>'Ohio Intensities'!X7</f>
        <v>6.7891834842424599</v>
      </c>
      <c r="DS7" s="18">
        <f>Design!$I$24*DR7*Design!$I$23</f>
        <v>11.677395592897039</v>
      </c>
      <c r="DT7" s="18">
        <v>0</v>
      </c>
      <c r="DU7" s="18">
        <v>0</v>
      </c>
      <c r="DV7" s="18">
        <f>Design!$I$22</f>
        <v>10</v>
      </c>
      <c r="DW7" s="18">
        <f t="shared" ref="DW7:DW70" si="65">DS7</f>
        <v>11.677395592897039</v>
      </c>
      <c r="DX7" s="18">
        <f t="shared" ref="DX7:DX70" si="66">DQ7</f>
        <v>11</v>
      </c>
      <c r="DY7" s="18">
        <f t="shared" ref="DY7:DY70" si="67">DW7</f>
        <v>11.677395592897039</v>
      </c>
      <c r="DZ7" s="18">
        <f t="shared" ref="DZ7:DZ70" si="68">DV7+DX7</f>
        <v>21</v>
      </c>
      <c r="EA7" s="18">
        <v>0</v>
      </c>
      <c r="EB7" s="18">
        <f t="shared" ref="EB7:EB70" si="69">IF(DW7&lt;EJ7,"N/A",(0.5*DV7*DW7+(DX7-DV7)*DW7+0.5*(DZ7-DX7)*DY7)*60)</f>
        <v>7707.0810913120458</v>
      </c>
      <c r="EC7" s="18">
        <f t="shared" ref="EC7:EC70" si="70">(EA7-DY7)/(DZ7-DX7)</f>
        <v>-1.167739559289704</v>
      </c>
      <c r="ED7" s="18">
        <f t="shared" ref="ED7:ED70" si="71">DY7-EC7*DX7</f>
        <v>24.522530745083785</v>
      </c>
      <c r="EE7" s="18">
        <f>(Design!$N$72-ED7)/EC7</f>
        <v>18.559387298882331</v>
      </c>
      <c r="EF7" s="18">
        <v>0</v>
      </c>
      <c r="EG7" s="18">
        <v>0</v>
      </c>
      <c r="EH7" s="18">
        <f t="shared" ref="EH7:EH70" si="72">EE7</f>
        <v>18.559387298882331</v>
      </c>
      <c r="EI7" s="18">
        <f t="shared" ref="EI7:EI70" si="73">MAX(EH7,DX7)</f>
        <v>18.559387298882331</v>
      </c>
      <c r="EJ7" s="18">
        <f>Design!$N$72</f>
        <v>2.85</v>
      </c>
      <c r="EK7" s="18">
        <f t="shared" ref="EK7:EK70" si="74">DZ7</f>
        <v>21</v>
      </c>
      <c r="EL7" s="18">
        <v>0</v>
      </c>
      <c r="EM7" s="18">
        <f t="shared" ref="EM7:EM70" si="75">(0.5*EH7*EJ7+0.5*(EK7-EH7)*EJ7)*60</f>
        <v>1795.5000000000002</v>
      </c>
      <c r="EN7" s="19">
        <f t="shared" ref="EN7:EN70" si="76">IF(EB7="N/A","N/A",EB7-EM7)</f>
        <v>5911.5810913120458</v>
      </c>
      <c r="EO7" s="19">
        <f t="shared" ref="EO7:EO70" si="77">DQ7</f>
        <v>11</v>
      </c>
    </row>
    <row r="8" spans="1:145" x14ac:dyDescent="0.25">
      <c r="A8" s="68">
        <f t="shared" ref="A8:A71" si="78">A7+1</f>
        <v>12</v>
      </c>
      <c r="B8" s="18">
        <f>'Ohio Intensities'!D8</f>
        <v>3.7543815973226309</v>
      </c>
      <c r="C8" s="18">
        <f>Design!$I$24*B8*Design!$I$23</f>
        <v>6.457536347394929</v>
      </c>
      <c r="D8" s="18">
        <v>0</v>
      </c>
      <c r="E8" s="18">
        <v>0</v>
      </c>
      <c r="F8" s="18">
        <f>Design!$I$22</f>
        <v>10</v>
      </c>
      <c r="G8" s="18">
        <f t="shared" si="0"/>
        <v>6.457536347394929</v>
      </c>
      <c r="H8" s="18">
        <f t="shared" si="1"/>
        <v>12</v>
      </c>
      <c r="I8" s="18">
        <f t="shared" si="2"/>
        <v>6.457536347394929</v>
      </c>
      <c r="J8" s="18">
        <f t="shared" si="3"/>
        <v>22</v>
      </c>
      <c r="K8" s="18">
        <v>0</v>
      </c>
      <c r="L8" s="18">
        <f t="shared" si="4"/>
        <v>4649.4261701243495</v>
      </c>
      <c r="M8" s="18">
        <f t="shared" si="5"/>
        <v>-0.64575363473949288</v>
      </c>
      <c r="N8" s="18">
        <f t="shared" si="6"/>
        <v>14.206579964268844</v>
      </c>
      <c r="O8" s="18">
        <f>(Design!$N$67-N8)/M8</f>
        <v>18.825414694216931</v>
      </c>
      <c r="P8" s="18">
        <v>0</v>
      </c>
      <c r="Q8" s="18">
        <v>0</v>
      </c>
      <c r="R8" s="18">
        <f t="shared" si="7"/>
        <v>18.825414694216931</v>
      </c>
      <c r="S8" s="18">
        <f t="shared" si="8"/>
        <v>18.825414694216931</v>
      </c>
      <c r="T8" s="18">
        <f>Design!$N$67</f>
        <v>2.0499999999999998</v>
      </c>
      <c r="U8" s="18">
        <f t="shared" si="9"/>
        <v>22</v>
      </c>
      <c r="V8" s="18">
        <v>0</v>
      </c>
      <c r="W8" s="18">
        <f t="shared" si="10"/>
        <v>1352.9999999999998</v>
      </c>
      <c r="X8" s="19">
        <f t="shared" si="11"/>
        <v>3296.4261701243495</v>
      </c>
      <c r="Y8" s="68">
        <f t="shared" si="12"/>
        <v>12</v>
      </c>
      <c r="Z8" s="18">
        <f>'Ohio Intensities'!H8</f>
        <v>4.453888129661264</v>
      </c>
      <c r="AA8" s="18">
        <f>Design!$I$24*Z8*Design!$I$23</f>
        <v>7.6606875830173786</v>
      </c>
      <c r="AB8" s="18">
        <v>0</v>
      </c>
      <c r="AC8" s="18">
        <v>0</v>
      </c>
      <c r="AD8" s="18">
        <f>Design!$I$22</f>
        <v>10</v>
      </c>
      <c r="AE8" s="18">
        <f t="shared" si="13"/>
        <v>7.6606875830173786</v>
      </c>
      <c r="AF8" s="18">
        <f t="shared" si="14"/>
        <v>12</v>
      </c>
      <c r="AG8" s="18">
        <f t="shared" si="15"/>
        <v>7.6606875830173786</v>
      </c>
      <c r="AH8" s="18">
        <f t="shared" si="16"/>
        <v>22</v>
      </c>
      <c r="AI8" s="18">
        <v>0</v>
      </c>
      <c r="AJ8" s="18">
        <f t="shared" si="17"/>
        <v>5515.6950597725126</v>
      </c>
      <c r="AK8" s="18">
        <f t="shared" si="18"/>
        <v>-0.76606875830173782</v>
      </c>
      <c r="AL8" s="18">
        <f t="shared" si="19"/>
        <v>16.853512682638232</v>
      </c>
      <c r="AM8" s="18">
        <f>(Design!$N$68-AL8)/AK8</f>
        <v>18.736585361420907</v>
      </c>
      <c r="AN8" s="18">
        <v>0</v>
      </c>
      <c r="AO8" s="18">
        <v>0</v>
      </c>
      <c r="AP8" s="18">
        <f t="shared" si="20"/>
        <v>18.736585361420907</v>
      </c>
      <c r="AQ8" s="18">
        <f t="shared" si="21"/>
        <v>18.736585361420907</v>
      </c>
      <c r="AR8" s="18">
        <f>Design!$N$68</f>
        <v>2.5</v>
      </c>
      <c r="AS8" s="18">
        <f t="shared" si="22"/>
        <v>22</v>
      </c>
      <c r="AT8" s="18">
        <v>0</v>
      </c>
      <c r="AU8" s="18">
        <f t="shared" si="23"/>
        <v>1650</v>
      </c>
      <c r="AV8" s="19">
        <f t="shared" si="24"/>
        <v>3865.6950597725126</v>
      </c>
      <c r="AW8" s="68">
        <f t="shared" si="25"/>
        <v>12</v>
      </c>
      <c r="AX8" s="18">
        <f>'Ohio Intensities'!L8</f>
        <v>4.9445927106541996</v>
      </c>
      <c r="AY8" s="18">
        <f>Design!$I$24*AX8*Design!$I$23</f>
        <v>8.5046994623252292</v>
      </c>
      <c r="AZ8" s="18">
        <v>0</v>
      </c>
      <c r="BA8" s="18">
        <v>0</v>
      </c>
      <c r="BB8" s="18">
        <f>Design!$I$22</f>
        <v>10</v>
      </c>
      <c r="BC8" s="18">
        <f t="shared" si="26"/>
        <v>8.5046994623252292</v>
      </c>
      <c r="BD8" s="18">
        <f t="shared" si="27"/>
        <v>12</v>
      </c>
      <c r="BE8" s="18">
        <f t="shared" si="28"/>
        <v>8.5046994623252292</v>
      </c>
      <c r="BF8" s="18">
        <f t="shared" si="29"/>
        <v>22</v>
      </c>
      <c r="BG8" s="18">
        <v>0</v>
      </c>
      <c r="BH8" s="18">
        <f t="shared" si="30"/>
        <v>6123.383612874165</v>
      </c>
      <c r="BI8" s="18">
        <f t="shared" si="31"/>
        <v>-0.85046994623252292</v>
      </c>
      <c r="BJ8" s="18">
        <f t="shared" si="32"/>
        <v>18.710338817115506</v>
      </c>
      <c r="BK8" s="18">
        <f>(Design!$N$69-BJ8)/BI8</f>
        <v>18.648911566334416</v>
      </c>
      <c r="BL8" s="18">
        <v>0</v>
      </c>
      <c r="BM8" s="18">
        <v>0</v>
      </c>
      <c r="BN8" s="18">
        <f t="shared" si="33"/>
        <v>18.648911566334416</v>
      </c>
      <c r="BO8" s="18">
        <f t="shared" si="34"/>
        <v>18.648911566334416</v>
      </c>
      <c r="BP8" s="18">
        <f>Design!$N$69</f>
        <v>2.85</v>
      </c>
      <c r="BQ8" s="18">
        <f t="shared" si="35"/>
        <v>22</v>
      </c>
      <c r="BR8" s="18">
        <v>0</v>
      </c>
      <c r="BS8" s="18">
        <f t="shared" si="36"/>
        <v>1881</v>
      </c>
      <c r="BT8" s="19">
        <f t="shared" si="37"/>
        <v>4242.383612874165</v>
      </c>
      <c r="BU8" s="68">
        <f t="shared" si="38"/>
        <v>12</v>
      </c>
      <c r="BV8" s="18">
        <f>'Ohio Intensities'!P8</f>
        <v>5.6057469840120211</v>
      </c>
      <c r="BW8" s="18">
        <f>Design!$I$24*BV8*Design!$I$23</f>
        <v>9.6418848125006829</v>
      </c>
      <c r="BX8" s="18">
        <v>0</v>
      </c>
      <c r="BY8" s="18">
        <v>0</v>
      </c>
      <c r="BZ8" s="18">
        <f>Design!$I$22</f>
        <v>10</v>
      </c>
      <c r="CA8" s="18">
        <f t="shared" si="39"/>
        <v>9.6418848125006829</v>
      </c>
      <c r="CB8" s="18">
        <f t="shared" si="40"/>
        <v>12</v>
      </c>
      <c r="CC8" s="18">
        <f t="shared" si="41"/>
        <v>9.6418848125006829</v>
      </c>
      <c r="CD8" s="18">
        <f t="shared" si="42"/>
        <v>22</v>
      </c>
      <c r="CE8" s="18">
        <v>0</v>
      </c>
      <c r="CF8" s="18">
        <f t="shared" si="43"/>
        <v>6942.1570650004924</v>
      </c>
      <c r="CG8" s="18">
        <f t="shared" si="44"/>
        <v>-0.96418848125006829</v>
      </c>
      <c r="CH8" s="18">
        <f t="shared" si="45"/>
        <v>21.212146587501501</v>
      </c>
      <c r="CI8" s="18">
        <f>(Design!$N$70-CH8)/CG8</f>
        <v>19.044146393135723</v>
      </c>
      <c r="CJ8" s="18">
        <v>0</v>
      </c>
      <c r="CK8" s="18">
        <v>0</v>
      </c>
      <c r="CL8" s="18">
        <f t="shared" si="46"/>
        <v>19.044146393135723</v>
      </c>
      <c r="CM8" s="18">
        <f t="shared" si="47"/>
        <v>19.044146393135723</v>
      </c>
      <c r="CN8" s="18">
        <f>Design!$N$70</f>
        <v>2.85</v>
      </c>
      <c r="CO8" s="18">
        <f t="shared" si="48"/>
        <v>22</v>
      </c>
      <c r="CP8" s="18">
        <v>0</v>
      </c>
      <c r="CQ8" s="18">
        <f t="shared" si="49"/>
        <v>1881</v>
      </c>
      <c r="CR8" s="19">
        <f t="shared" si="50"/>
        <v>5061.1570650004924</v>
      </c>
      <c r="CS8" s="68">
        <f t="shared" si="51"/>
        <v>12</v>
      </c>
      <c r="CT8" s="18">
        <f>'Ohio Intensities'!T8</f>
        <v>6.0683655486670736</v>
      </c>
      <c r="CU8" s="18">
        <f>Design!$I$24*CT8*Design!$I$23</f>
        <v>10.437588743707373</v>
      </c>
      <c r="CV8" s="18">
        <v>0</v>
      </c>
      <c r="CW8" s="18">
        <v>0</v>
      </c>
      <c r="CX8" s="18">
        <f>Design!$I$22</f>
        <v>10</v>
      </c>
      <c r="CY8" s="18">
        <f t="shared" si="52"/>
        <v>10.437588743707373</v>
      </c>
      <c r="CZ8" s="18">
        <f t="shared" si="53"/>
        <v>12</v>
      </c>
      <c r="DA8" s="18">
        <f t="shared" si="54"/>
        <v>10.437588743707373</v>
      </c>
      <c r="DB8" s="18">
        <f t="shared" si="55"/>
        <v>22</v>
      </c>
      <c r="DC8" s="18">
        <v>0</v>
      </c>
      <c r="DD8" s="18">
        <f t="shared" si="56"/>
        <v>7515.0638954693086</v>
      </c>
      <c r="DE8" s="18">
        <f t="shared" si="57"/>
        <v>-1.0437588743707373</v>
      </c>
      <c r="DF8" s="18">
        <f t="shared" si="58"/>
        <v>22.962695236156222</v>
      </c>
      <c r="DG8" s="18">
        <f>(Design!$N$71-DF8)/DE8</f>
        <v>19.269484293756818</v>
      </c>
      <c r="DH8" s="18">
        <v>0</v>
      </c>
      <c r="DI8" s="18">
        <v>0</v>
      </c>
      <c r="DJ8" s="18">
        <f t="shared" si="59"/>
        <v>19.269484293756818</v>
      </c>
      <c r="DK8" s="18">
        <f t="shared" si="60"/>
        <v>19.269484293756818</v>
      </c>
      <c r="DL8" s="18">
        <f>Design!$N$71</f>
        <v>2.85</v>
      </c>
      <c r="DM8" s="18">
        <f t="shared" si="61"/>
        <v>22</v>
      </c>
      <c r="DN8" s="18">
        <v>0</v>
      </c>
      <c r="DO8" s="18">
        <f t="shared" si="62"/>
        <v>1881</v>
      </c>
      <c r="DP8" s="19">
        <f t="shared" si="63"/>
        <v>5634.0638954693086</v>
      </c>
      <c r="DQ8" s="68">
        <f t="shared" si="64"/>
        <v>12</v>
      </c>
      <c r="DR8" s="18">
        <f>'Ohio Intensities'!X8</f>
        <v>6.5587727375980851</v>
      </c>
      <c r="DS8" s="18">
        <f>Design!$I$24*DR8*Design!$I$23</f>
        <v>11.281089108668713</v>
      </c>
      <c r="DT8" s="18">
        <v>0</v>
      </c>
      <c r="DU8" s="18">
        <v>0</v>
      </c>
      <c r="DV8" s="18">
        <f>Design!$I$22</f>
        <v>10</v>
      </c>
      <c r="DW8" s="18">
        <f t="shared" si="65"/>
        <v>11.281089108668713</v>
      </c>
      <c r="DX8" s="18">
        <f t="shared" si="66"/>
        <v>12</v>
      </c>
      <c r="DY8" s="18">
        <f t="shared" si="67"/>
        <v>11.281089108668713</v>
      </c>
      <c r="DZ8" s="18">
        <f t="shared" si="68"/>
        <v>22</v>
      </c>
      <c r="EA8" s="18">
        <v>0</v>
      </c>
      <c r="EB8" s="18">
        <f t="shared" si="69"/>
        <v>8122.3841582414743</v>
      </c>
      <c r="EC8" s="18">
        <f t="shared" si="70"/>
        <v>-1.1281089108668714</v>
      </c>
      <c r="ED8" s="18">
        <f t="shared" si="71"/>
        <v>24.818396039071168</v>
      </c>
      <c r="EE8" s="18">
        <f>(Design!$N$72-ED8)/EC8</f>
        <v>19.473648180112342</v>
      </c>
      <c r="EF8" s="18">
        <v>0</v>
      </c>
      <c r="EG8" s="18">
        <v>0</v>
      </c>
      <c r="EH8" s="18">
        <f t="shared" si="72"/>
        <v>19.473648180112342</v>
      </c>
      <c r="EI8" s="18">
        <f t="shared" si="73"/>
        <v>19.473648180112342</v>
      </c>
      <c r="EJ8" s="18">
        <f>Design!$N$72</f>
        <v>2.85</v>
      </c>
      <c r="EK8" s="18">
        <f t="shared" si="74"/>
        <v>22</v>
      </c>
      <c r="EL8" s="18">
        <v>0</v>
      </c>
      <c r="EM8" s="18">
        <f t="shared" si="75"/>
        <v>1881</v>
      </c>
      <c r="EN8" s="19">
        <f t="shared" si="76"/>
        <v>6241.3841582414743</v>
      </c>
      <c r="EO8" s="19">
        <f t="shared" si="77"/>
        <v>12</v>
      </c>
    </row>
    <row r="9" spans="1:145" x14ac:dyDescent="0.25">
      <c r="A9" s="68">
        <f>A8+1</f>
        <v>13</v>
      </c>
      <c r="B9" s="18">
        <f>'Ohio Intensities'!D9</f>
        <v>3.6109967412519937</v>
      </c>
      <c r="C9" s="18">
        <f>Design!$I$24*B9*Design!$I$23</f>
        <v>6.2109143949534333</v>
      </c>
      <c r="D9" s="18">
        <v>0</v>
      </c>
      <c r="E9" s="18">
        <v>0</v>
      </c>
      <c r="F9" s="18">
        <f>Design!$I$22</f>
        <v>10</v>
      </c>
      <c r="G9" s="18">
        <f t="shared" si="0"/>
        <v>6.2109143949534333</v>
      </c>
      <c r="H9" s="18">
        <f t="shared" si="1"/>
        <v>13</v>
      </c>
      <c r="I9" s="18">
        <f t="shared" si="2"/>
        <v>6.2109143949534333</v>
      </c>
      <c r="J9" s="18">
        <f t="shared" si="3"/>
        <v>23</v>
      </c>
      <c r="K9" s="18">
        <v>0</v>
      </c>
      <c r="L9" s="18">
        <f t="shared" si="4"/>
        <v>4844.5132280636781</v>
      </c>
      <c r="M9" s="18">
        <f t="shared" si="5"/>
        <v>-0.62109143949534329</v>
      </c>
      <c r="N9" s="18">
        <f t="shared" si="6"/>
        <v>14.285103108392896</v>
      </c>
      <c r="O9" s="18">
        <f>(Design!$N$67-N9)/M9</f>
        <v>19.699358790606272</v>
      </c>
      <c r="P9" s="18">
        <v>0</v>
      </c>
      <c r="Q9" s="18">
        <v>0</v>
      </c>
      <c r="R9" s="18">
        <f t="shared" si="7"/>
        <v>19.699358790606272</v>
      </c>
      <c r="S9" s="18">
        <f t="shared" si="8"/>
        <v>19.699358790606272</v>
      </c>
      <c r="T9" s="18">
        <f>Design!$N$67</f>
        <v>2.0499999999999998</v>
      </c>
      <c r="U9" s="18">
        <f t="shared" si="9"/>
        <v>23</v>
      </c>
      <c r="V9" s="18">
        <v>0</v>
      </c>
      <c r="W9" s="18">
        <f t="shared" si="10"/>
        <v>1414.4999999999998</v>
      </c>
      <c r="X9" s="19">
        <f t="shared" si="11"/>
        <v>3430.0132280636781</v>
      </c>
      <c r="Y9" s="68">
        <f t="shared" si="12"/>
        <v>13</v>
      </c>
      <c r="Z9" s="18">
        <f>'Ohio Intensities'!H9</f>
        <v>4.2921730654973347</v>
      </c>
      <c r="AA9" s="18">
        <f>Design!$I$24*Z9*Design!$I$23</f>
        <v>7.3825376726554204</v>
      </c>
      <c r="AB9" s="18">
        <v>0</v>
      </c>
      <c r="AC9" s="18">
        <v>0</v>
      </c>
      <c r="AD9" s="18">
        <f>Design!$I$22</f>
        <v>10</v>
      </c>
      <c r="AE9" s="18">
        <f t="shared" si="13"/>
        <v>7.3825376726554204</v>
      </c>
      <c r="AF9" s="18">
        <f t="shared" si="14"/>
        <v>13</v>
      </c>
      <c r="AG9" s="18">
        <f t="shared" si="15"/>
        <v>7.3825376726554204</v>
      </c>
      <c r="AH9" s="18">
        <f t="shared" si="16"/>
        <v>23</v>
      </c>
      <c r="AI9" s="18">
        <v>0</v>
      </c>
      <c r="AJ9" s="18">
        <f t="shared" si="17"/>
        <v>5758.3793846712279</v>
      </c>
      <c r="AK9" s="18">
        <f t="shared" si="18"/>
        <v>-0.73825376726554204</v>
      </c>
      <c r="AL9" s="18">
        <f t="shared" si="19"/>
        <v>16.979836647107469</v>
      </c>
      <c r="AM9" s="18">
        <f>(Design!$N$68-AL9)/AK9</f>
        <v>19.6136305551682</v>
      </c>
      <c r="AN9" s="18">
        <v>0</v>
      </c>
      <c r="AO9" s="18">
        <v>0</v>
      </c>
      <c r="AP9" s="18">
        <f t="shared" si="20"/>
        <v>19.6136305551682</v>
      </c>
      <c r="AQ9" s="18">
        <f t="shared" si="21"/>
        <v>19.6136305551682</v>
      </c>
      <c r="AR9" s="18">
        <f>Design!$N$68</f>
        <v>2.5</v>
      </c>
      <c r="AS9" s="18">
        <f t="shared" si="22"/>
        <v>23</v>
      </c>
      <c r="AT9" s="18">
        <v>0</v>
      </c>
      <c r="AU9" s="18">
        <f t="shared" si="23"/>
        <v>1725</v>
      </c>
      <c r="AV9" s="19">
        <f t="shared" si="24"/>
        <v>4033.3793846712279</v>
      </c>
      <c r="AW9" s="68">
        <f t="shared" si="25"/>
        <v>13</v>
      </c>
      <c r="AX9" s="18">
        <f>'Ohio Intensities'!L9</f>
        <v>4.7764707109821147</v>
      </c>
      <c r="AY9" s="18">
        <f>Design!$I$24*AX9*Design!$I$23</f>
        <v>8.2155296228892425</v>
      </c>
      <c r="AZ9" s="18">
        <v>0</v>
      </c>
      <c r="BA9" s="18">
        <v>0</v>
      </c>
      <c r="BB9" s="18">
        <f>Design!$I$22</f>
        <v>10</v>
      </c>
      <c r="BC9" s="18">
        <f t="shared" si="26"/>
        <v>8.2155296228892425</v>
      </c>
      <c r="BD9" s="18">
        <f t="shared" si="27"/>
        <v>13</v>
      </c>
      <c r="BE9" s="18">
        <f t="shared" si="28"/>
        <v>8.2155296228892425</v>
      </c>
      <c r="BF9" s="18">
        <f t="shared" si="29"/>
        <v>23</v>
      </c>
      <c r="BG9" s="18">
        <v>0</v>
      </c>
      <c r="BH9" s="18">
        <f t="shared" si="30"/>
        <v>6408.1131058536093</v>
      </c>
      <c r="BI9" s="18">
        <f t="shared" si="31"/>
        <v>-0.82155296228892427</v>
      </c>
      <c r="BJ9" s="18">
        <f t="shared" si="32"/>
        <v>18.895718132645257</v>
      </c>
      <c r="BK9" s="18">
        <f>(Design!$N$69-BJ9)/BI9</f>
        <v>19.530960107477874</v>
      </c>
      <c r="BL9" s="18">
        <v>0</v>
      </c>
      <c r="BM9" s="18">
        <v>0</v>
      </c>
      <c r="BN9" s="18">
        <f t="shared" si="33"/>
        <v>19.530960107477874</v>
      </c>
      <c r="BO9" s="18">
        <f t="shared" si="34"/>
        <v>19.530960107477874</v>
      </c>
      <c r="BP9" s="18">
        <f>Design!$N$69</f>
        <v>2.85</v>
      </c>
      <c r="BQ9" s="18">
        <f t="shared" si="35"/>
        <v>23</v>
      </c>
      <c r="BR9" s="18">
        <v>0</v>
      </c>
      <c r="BS9" s="18">
        <f t="shared" si="36"/>
        <v>1966.5000000000005</v>
      </c>
      <c r="BT9" s="19">
        <f t="shared" si="37"/>
        <v>4441.6131058536084</v>
      </c>
      <c r="BU9" s="68">
        <f t="shared" si="38"/>
        <v>13</v>
      </c>
      <c r="BV9" s="18">
        <f>'Ohio Intensities'!P9</f>
        <v>5.4244715957708545</v>
      </c>
      <c r="BW9" s="18">
        <f>Design!$I$24*BV9*Design!$I$23</f>
        <v>9.3300911447258752</v>
      </c>
      <c r="BX9" s="18">
        <v>0</v>
      </c>
      <c r="BY9" s="18">
        <v>0</v>
      </c>
      <c r="BZ9" s="18">
        <f>Design!$I$22</f>
        <v>10</v>
      </c>
      <c r="CA9" s="18">
        <f t="shared" si="39"/>
        <v>9.3300911447258752</v>
      </c>
      <c r="CB9" s="18">
        <f t="shared" si="40"/>
        <v>13</v>
      </c>
      <c r="CC9" s="18">
        <f t="shared" si="41"/>
        <v>9.3300911447258752</v>
      </c>
      <c r="CD9" s="18">
        <f t="shared" si="42"/>
        <v>23</v>
      </c>
      <c r="CE9" s="18">
        <v>0</v>
      </c>
      <c r="CF9" s="18">
        <f t="shared" si="43"/>
        <v>7277.4710928861823</v>
      </c>
      <c r="CG9" s="18">
        <f t="shared" si="44"/>
        <v>-0.9330091144725875</v>
      </c>
      <c r="CH9" s="18">
        <f t="shared" si="45"/>
        <v>21.459209632869513</v>
      </c>
      <c r="CI9" s="18">
        <f>(Design!$N$70-CH9)/CG9</f>
        <v>19.945367461269601</v>
      </c>
      <c r="CJ9" s="18">
        <v>0</v>
      </c>
      <c r="CK9" s="18">
        <v>0</v>
      </c>
      <c r="CL9" s="18">
        <f t="shared" si="46"/>
        <v>19.945367461269601</v>
      </c>
      <c r="CM9" s="18">
        <f t="shared" si="47"/>
        <v>19.945367461269601</v>
      </c>
      <c r="CN9" s="18">
        <f>Design!$N$70</f>
        <v>2.85</v>
      </c>
      <c r="CO9" s="18">
        <f t="shared" si="48"/>
        <v>23</v>
      </c>
      <c r="CP9" s="18">
        <v>0</v>
      </c>
      <c r="CQ9" s="18">
        <f t="shared" si="49"/>
        <v>1966.5</v>
      </c>
      <c r="CR9" s="19">
        <f t="shared" si="50"/>
        <v>5310.9710928861823</v>
      </c>
      <c r="CS9" s="68">
        <f t="shared" si="51"/>
        <v>13</v>
      </c>
      <c r="CT9" s="18">
        <f>'Ohio Intensities'!T9</f>
        <v>5.8767860534175549</v>
      </c>
      <c r="CU9" s="18">
        <f>Design!$I$24*CT9*Design!$I$23</f>
        <v>10.108072011878201</v>
      </c>
      <c r="CV9" s="18">
        <v>0</v>
      </c>
      <c r="CW9" s="18">
        <v>0</v>
      </c>
      <c r="CX9" s="18">
        <f>Design!$I$22</f>
        <v>10</v>
      </c>
      <c r="CY9" s="18">
        <f t="shared" si="52"/>
        <v>10.108072011878201</v>
      </c>
      <c r="CZ9" s="18">
        <f t="shared" si="53"/>
        <v>13</v>
      </c>
      <c r="DA9" s="18">
        <f t="shared" si="54"/>
        <v>10.108072011878201</v>
      </c>
      <c r="DB9" s="18">
        <f t="shared" si="55"/>
        <v>23</v>
      </c>
      <c r="DC9" s="18">
        <v>0</v>
      </c>
      <c r="DD9" s="18">
        <f t="shared" si="56"/>
        <v>7884.2961692649969</v>
      </c>
      <c r="DE9" s="18">
        <f t="shared" si="57"/>
        <v>-1.0108072011878202</v>
      </c>
      <c r="DF9" s="18">
        <f t="shared" si="58"/>
        <v>23.248565627319863</v>
      </c>
      <c r="DG9" s="18">
        <f>(Design!$N$71-DF9)/DE9</f>
        <v>20.180471214836114</v>
      </c>
      <c r="DH9" s="18">
        <v>0</v>
      </c>
      <c r="DI9" s="18">
        <v>0</v>
      </c>
      <c r="DJ9" s="18">
        <f t="shared" si="59"/>
        <v>20.180471214836114</v>
      </c>
      <c r="DK9" s="18">
        <f t="shared" si="60"/>
        <v>20.180471214836114</v>
      </c>
      <c r="DL9" s="18">
        <f>Design!$N$71</f>
        <v>2.85</v>
      </c>
      <c r="DM9" s="18">
        <f t="shared" si="61"/>
        <v>23</v>
      </c>
      <c r="DN9" s="18">
        <v>0</v>
      </c>
      <c r="DO9" s="18">
        <f t="shared" si="62"/>
        <v>1966.5</v>
      </c>
      <c r="DP9" s="19">
        <f t="shared" si="63"/>
        <v>5917.7961692649969</v>
      </c>
      <c r="DQ9" s="68">
        <f t="shared" si="64"/>
        <v>13</v>
      </c>
      <c r="DR9" s="18">
        <f>'Ohio Intensities'!X9</f>
        <v>6.3453063481971306</v>
      </c>
      <c r="DS9" s="18">
        <f>Design!$I$24*DR9*Design!$I$23</f>
        <v>10.913926918899071</v>
      </c>
      <c r="DT9" s="18">
        <v>0</v>
      </c>
      <c r="DU9" s="18">
        <v>0</v>
      </c>
      <c r="DV9" s="18">
        <f>Design!$I$22</f>
        <v>10</v>
      </c>
      <c r="DW9" s="18">
        <f t="shared" si="65"/>
        <v>10.913926918899071</v>
      </c>
      <c r="DX9" s="18">
        <f t="shared" si="66"/>
        <v>13</v>
      </c>
      <c r="DY9" s="18">
        <f t="shared" si="67"/>
        <v>10.913926918899071</v>
      </c>
      <c r="DZ9" s="18">
        <f t="shared" si="68"/>
        <v>23</v>
      </c>
      <c r="EA9" s="18">
        <v>0</v>
      </c>
      <c r="EB9" s="18">
        <f t="shared" si="69"/>
        <v>8512.8629967412744</v>
      </c>
      <c r="EC9" s="18">
        <f t="shared" si="70"/>
        <v>-1.0913926918899071</v>
      </c>
      <c r="ED9" s="18">
        <f t="shared" si="71"/>
        <v>25.102031913467862</v>
      </c>
      <c r="EE9" s="18">
        <f>(Design!$N$72-ED9)/EC9</f>
        <v>20.388657610429103</v>
      </c>
      <c r="EF9" s="18">
        <v>0</v>
      </c>
      <c r="EG9" s="18">
        <v>0</v>
      </c>
      <c r="EH9" s="18">
        <f t="shared" si="72"/>
        <v>20.388657610429103</v>
      </c>
      <c r="EI9" s="18">
        <f t="shared" si="73"/>
        <v>20.388657610429103</v>
      </c>
      <c r="EJ9" s="18">
        <f>Design!$N$72</f>
        <v>2.85</v>
      </c>
      <c r="EK9" s="18">
        <f t="shared" si="74"/>
        <v>23</v>
      </c>
      <c r="EL9" s="18">
        <v>0</v>
      </c>
      <c r="EM9" s="18">
        <f t="shared" si="75"/>
        <v>1966.5</v>
      </c>
      <c r="EN9" s="19">
        <f t="shared" si="76"/>
        <v>6546.3629967412744</v>
      </c>
      <c r="EO9" s="19">
        <f t="shared" si="77"/>
        <v>13</v>
      </c>
    </row>
    <row r="10" spans="1:145" x14ac:dyDescent="0.25">
      <c r="A10" s="68">
        <f t="shared" si="78"/>
        <v>14</v>
      </c>
      <c r="B10" s="18">
        <f>'Ohio Intensities'!D10</f>
        <v>3.4788494371615983</v>
      </c>
      <c r="C10" s="18">
        <f>Design!$I$24*B10*Design!$I$23</f>
        <v>5.983621031917953</v>
      </c>
      <c r="D10" s="18">
        <v>0</v>
      </c>
      <c r="E10" s="18">
        <v>0</v>
      </c>
      <c r="F10" s="18">
        <f>Design!$I$22</f>
        <v>10</v>
      </c>
      <c r="G10" s="18">
        <f t="shared" si="0"/>
        <v>5.983621031917953</v>
      </c>
      <c r="H10" s="18">
        <f t="shared" si="1"/>
        <v>14</v>
      </c>
      <c r="I10" s="18">
        <f t="shared" si="2"/>
        <v>5.983621031917953</v>
      </c>
      <c r="J10" s="18">
        <f t="shared" si="3"/>
        <v>24</v>
      </c>
      <c r="K10" s="18">
        <v>0</v>
      </c>
      <c r="L10" s="18">
        <f t="shared" si="4"/>
        <v>5026.24166681108</v>
      </c>
      <c r="M10" s="18">
        <f t="shared" si="5"/>
        <v>-0.59836210319179528</v>
      </c>
      <c r="N10" s="18">
        <f t="shared" si="6"/>
        <v>14.360690476603086</v>
      </c>
      <c r="O10" s="18">
        <f>(Design!$N$67-N10)/M10</f>
        <v>20.573980890392541</v>
      </c>
      <c r="P10" s="18">
        <v>0</v>
      </c>
      <c r="Q10" s="18">
        <v>0</v>
      </c>
      <c r="R10" s="18">
        <f t="shared" si="7"/>
        <v>20.573980890392541</v>
      </c>
      <c r="S10" s="18">
        <f t="shared" si="8"/>
        <v>20.573980890392541</v>
      </c>
      <c r="T10" s="18">
        <f>Design!$N$67</f>
        <v>2.0499999999999998</v>
      </c>
      <c r="U10" s="18">
        <f t="shared" si="9"/>
        <v>24</v>
      </c>
      <c r="V10" s="18">
        <v>0</v>
      </c>
      <c r="W10" s="18">
        <f t="shared" si="10"/>
        <v>1476</v>
      </c>
      <c r="X10" s="19">
        <f t="shared" si="11"/>
        <v>3550.24166681108</v>
      </c>
      <c r="Y10" s="68">
        <f t="shared" si="12"/>
        <v>14</v>
      </c>
      <c r="Z10" s="18">
        <f>'Ohio Intensities'!H10</f>
        <v>4.1425802128660782</v>
      </c>
      <c r="AA10" s="18">
        <f>Design!$I$24*Z10*Design!$I$23</f>
        <v>7.1252379661296592</v>
      </c>
      <c r="AB10" s="18">
        <v>0</v>
      </c>
      <c r="AC10" s="18">
        <v>0</v>
      </c>
      <c r="AD10" s="18">
        <f>Design!$I$22</f>
        <v>10</v>
      </c>
      <c r="AE10" s="18">
        <f t="shared" si="13"/>
        <v>7.1252379661296592</v>
      </c>
      <c r="AF10" s="18">
        <f t="shared" si="14"/>
        <v>14</v>
      </c>
      <c r="AG10" s="18">
        <f t="shared" si="15"/>
        <v>7.1252379661296592</v>
      </c>
      <c r="AH10" s="18">
        <f t="shared" si="16"/>
        <v>24</v>
      </c>
      <c r="AI10" s="18">
        <v>0</v>
      </c>
      <c r="AJ10" s="18">
        <f t="shared" si="17"/>
        <v>5985.199891548913</v>
      </c>
      <c r="AK10" s="18">
        <f t="shared" si="18"/>
        <v>-0.71252379661296594</v>
      </c>
      <c r="AL10" s="18">
        <f t="shared" si="19"/>
        <v>17.100571118711184</v>
      </c>
      <c r="AM10" s="18">
        <f>(Design!$N$68-AL10)/AK10</f>
        <v>20.491345254875792</v>
      </c>
      <c r="AN10" s="18">
        <v>0</v>
      </c>
      <c r="AO10" s="18">
        <v>0</v>
      </c>
      <c r="AP10" s="18">
        <f t="shared" si="20"/>
        <v>20.491345254875792</v>
      </c>
      <c r="AQ10" s="18">
        <f t="shared" si="21"/>
        <v>20.491345254875792</v>
      </c>
      <c r="AR10" s="18">
        <f>Design!$N$68</f>
        <v>2.5</v>
      </c>
      <c r="AS10" s="18">
        <f t="shared" si="22"/>
        <v>24</v>
      </c>
      <c r="AT10" s="18">
        <v>0</v>
      </c>
      <c r="AU10" s="18">
        <f t="shared" si="23"/>
        <v>1800</v>
      </c>
      <c r="AV10" s="19">
        <f t="shared" si="24"/>
        <v>4185.199891548913</v>
      </c>
      <c r="AW10" s="68">
        <f t="shared" si="25"/>
        <v>14</v>
      </c>
      <c r="AX10" s="18">
        <f>'Ohio Intensities'!L10</f>
        <v>4.6200935764379363</v>
      </c>
      <c r="AY10" s="18">
        <f>Design!$I$24*AX10*Design!$I$23</f>
        <v>7.9465609514732556</v>
      </c>
      <c r="AZ10" s="18">
        <v>0</v>
      </c>
      <c r="BA10" s="18">
        <v>0</v>
      </c>
      <c r="BB10" s="18">
        <f>Design!$I$22</f>
        <v>10</v>
      </c>
      <c r="BC10" s="18">
        <f t="shared" si="26"/>
        <v>7.9465609514732556</v>
      </c>
      <c r="BD10" s="18">
        <f t="shared" si="27"/>
        <v>14</v>
      </c>
      <c r="BE10" s="18">
        <f t="shared" si="28"/>
        <v>7.9465609514732556</v>
      </c>
      <c r="BF10" s="18">
        <f t="shared" si="29"/>
        <v>24</v>
      </c>
      <c r="BG10" s="18">
        <v>0</v>
      </c>
      <c r="BH10" s="18">
        <f t="shared" si="30"/>
        <v>6675.1111992375354</v>
      </c>
      <c r="BI10" s="18">
        <f t="shared" si="31"/>
        <v>-0.7946560951473256</v>
      </c>
      <c r="BJ10" s="18">
        <f t="shared" si="32"/>
        <v>19.071746283535816</v>
      </c>
      <c r="BK10" s="18">
        <f>(Design!$N$69-BJ10)/BI10</f>
        <v>20.413542893078013</v>
      </c>
      <c r="BL10" s="18">
        <v>0</v>
      </c>
      <c r="BM10" s="18">
        <v>0</v>
      </c>
      <c r="BN10" s="18">
        <f t="shared" si="33"/>
        <v>20.413542893078013</v>
      </c>
      <c r="BO10" s="18">
        <f t="shared" si="34"/>
        <v>20.413542893078013</v>
      </c>
      <c r="BP10" s="18">
        <f>Design!$N$69</f>
        <v>2.85</v>
      </c>
      <c r="BQ10" s="18">
        <f t="shared" si="35"/>
        <v>24</v>
      </c>
      <c r="BR10" s="18">
        <v>0</v>
      </c>
      <c r="BS10" s="18">
        <f t="shared" si="36"/>
        <v>2052</v>
      </c>
      <c r="BT10" s="19">
        <f t="shared" si="37"/>
        <v>4623.1111992375354</v>
      </c>
      <c r="BU10" s="68">
        <f t="shared" si="38"/>
        <v>14</v>
      </c>
      <c r="BV10" s="18">
        <f>'Ohio Intensities'!P10</f>
        <v>5.2553377527499805</v>
      </c>
      <c r="BW10" s="18">
        <f>Design!$I$24*BV10*Design!$I$23</f>
        <v>9.0391809347299716</v>
      </c>
      <c r="BX10" s="18">
        <v>0</v>
      </c>
      <c r="BY10" s="18">
        <v>0</v>
      </c>
      <c r="BZ10" s="18">
        <f>Design!$I$22</f>
        <v>10</v>
      </c>
      <c r="CA10" s="18">
        <f t="shared" si="39"/>
        <v>9.0391809347299716</v>
      </c>
      <c r="CB10" s="18">
        <f t="shared" si="40"/>
        <v>14</v>
      </c>
      <c r="CC10" s="18">
        <f t="shared" si="41"/>
        <v>9.0391809347299716</v>
      </c>
      <c r="CD10" s="18">
        <f t="shared" si="42"/>
        <v>24</v>
      </c>
      <c r="CE10" s="18">
        <v>0</v>
      </c>
      <c r="CF10" s="18">
        <f t="shared" si="43"/>
        <v>7592.9119851731766</v>
      </c>
      <c r="CG10" s="18">
        <f t="shared" si="44"/>
        <v>-0.90391809347299712</v>
      </c>
      <c r="CH10" s="18">
        <f t="shared" si="45"/>
        <v>21.694034243351929</v>
      </c>
      <c r="CI10" s="18">
        <f>(Design!$N$70-CH10)/CG10</f>
        <v>20.847059461936588</v>
      </c>
      <c r="CJ10" s="18">
        <v>0</v>
      </c>
      <c r="CK10" s="18">
        <v>0</v>
      </c>
      <c r="CL10" s="18">
        <f t="shared" si="46"/>
        <v>20.847059461936588</v>
      </c>
      <c r="CM10" s="18">
        <f t="shared" si="47"/>
        <v>20.847059461936588</v>
      </c>
      <c r="CN10" s="18">
        <f>Design!$N$70</f>
        <v>2.85</v>
      </c>
      <c r="CO10" s="18">
        <f t="shared" si="48"/>
        <v>24</v>
      </c>
      <c r="CP10" s="18">
        <v>0</v>
      </c>
      <c r="CQ10" s="18">
        <f t="shared" si="49"/>
        <v>2052</v>
      </c>
      <c r="CR10" s="19">
        <f t="shared" si="50"/>
        <v>5540.9119851731766</v>
      </c>
      <c r="CS10" s="68">
        <f t="shared" si="51"/>
        <v>14</v>
      </c>
      <c r="CT10" s="18">
        <f>'Ohio Intensities'!T10</f>
        <v>5.6978990853262443</v>
      </c>
      <c r="CU10" s="18">
        <f>Design!$I$24*CT10*Design!$I$23</f>
        <v>9.8003864267611469</v>
      </c>
      <c r="CV10" s="18">
        <v>0</v>
      </c>
      <c r="CW10" s="18">
        <v>0</v>
      </c>
      <c r="CX10" s="18">
        <f>Design!$I$22</f>
        <v>10</v>
      </c>
      <c r="CY10" s="18">
        <f t="shared" si="52"/>
        <v>9.8003864267611469</v>
      </c>
      <c r="CZ10" s="18">
        <f t="shared" si="53"/>
        <v>14</v>
      </c>
      <c r="DA10" s="18">
        <f t="shared" si="54"/>
        <v>9.8003864267611469</v>
      </c>
      <c r="DB10" s="18">
        <f t="shared" si="55"/>
        <v>24</v>
      </c>
      <c r="DC10" s="18">
        <v>0</v>
      </c>
      <c r="DD10" s="18">
        <f t="shared" si="56"/>
        <v>8232.324598479363</v>
      </c>
      <c r="DE10" s="18">
        <f t="shared" si="57"/>
        <v>-0.98003864267611474</v>
      </c>
      <c r="DF10" s="18">
        <f t="shared" si="58"/>
        <v>23.520927424226755</v>
      </c>
      <c r="DG10" s="18">
        <f>(Design!$N$71-DF10)/DE10</f>
        <v>21.091951402836802</v>
      </c>
      <c r="DH10" s="18">
        <v>0</v>
      </c>
      <c r="DI10" s="18">
        <v>0</v>
      </c>
      <c r="DJ10" s="18">
        <f t="shared" si="59"/>
        <v>21.091951402836802</v>
      </c>
      <c r="DK10" s="18">
        <f t="shared" si="60"/>
        <v>21.091951402836802</v>
      </c>
      <c r="DL10" s="18">
        <f>Design!$N$71</f>
        <v>2.85</v>
      </c>
      <c r="DM10" s="18">
        <f t="shared" si="61"/>
        <v>24</v>
      </c>
      <c r="DN10" s="18">
        <v>0</v>
      </c>
      <c r="DO10" s="18">
        <f t="shared" si="62"/>
        <v>2052</v>
      </c>
      <c r="DP10" s="19">
        <f t="shared" si="63"/>
        <v>6180.324598479363</v>
      </c>
      <c r="DQ10" s="68">
        <f t="shared" si="64"/>
        <v>14</v>
      </c>
      <c r="DR10" s="18">
        <f>'Ohio Intensities'!X10</f>
        <v>6.1469200171113485</v>
      </c>
      <c r="DS10" s="18">
        <f>Design!$I$24*DR10*Design!$I$23</f>
        <v>10.572702429431526</v>
      </c>
      <c r="DT10" s="18">
        <v>0</v>
      </c>
      <c r="DU10" s="18">
        <v>0</v>
      </c>
      <c r="DV10" s="18">
        <f>Design!$I$22</f>
        <v>10</v>
      </c>
      <c r="DW10" s="18">
        <f t="shared" si="65"/>
        <v>10.572702429431526</v>
      </c>
      <c r="DX10" s="18">
        <f t="shared" si="66"/>
        <v>14</v>
      </c>
      <c r="DY10" s="18">
        <f t="shared" si="67"/>
        <v>10.572702429431526</v>
      </c>
      <c r="DZ10" s="18">
        <f t="shared" si="68"/>
        <v>24</v>
      </c>
      <c r="EA10" s="18">
        <v>0</v>
      </c>
      <c r="EB10" s="18">
        <f t="shared" si="69"/>
        <v>8881.0700407224813</v>
      </c>
      <c r="EC10" s="18">
        <f t="shared" si="70"/>
        <v>-1.0572702429431526</v>
      </c>
      <c r="ED10" s="18">
        <f t="shared" si="71"/>
        <v>25.374485830635663</v>
      </c>
      <c r="EE10" s="18">
        <f>(Design!$N$72-ED10)/EC10</f>
        <v>21.304378876618738</v>
      </c>
      <c r="EF10" s="18">
        <v>0</v>
      </c>
      <c r="EG10" s="18">
        <v>0</v>
      </c>
      <c r="EH10" s="18">
        <f t="shared" si="72"/>
        <v>21.304378876618738</v>
      </c>
      <c r="EI10" s="18">
        <f t="shared" si="73"/>
        <v>21.304378876618738</v>
      </c>
      <c r="EJ10" s="18">
        <f>Design!$N$72</f>
        <v>2.85</v>
      </c>
      <c r="EK10" s="18">
        <f t="shared" si="74"/>
        <v>24</v>
      </c>
      <c r="EL10" s="18">
        <v>0</v>
      </c>
      <c r="EM10" s="18">
        <f t="shared" si="75"/>
        <v>2052</v>
      </c>
      <c r="EN10" s="19">
        <f t="shared" si="76"/>
        <v>6829.0700407224813</v>
      </c>
      <c r="EO10" s="19">
        <f t="shared" si="77"/>
        <v>14</v>
      </c>
    </row>
    <row r="11" spans="1:145" x14ac:dyDescent="0.25">
      <c r="A11" s="68">
        <f t="shared" si="78"/>
        <v>15</v>
      </c>
      <c r="B11" s="18">
        <f>'Ohio Intensities'!D11</f>
        <v>3.3566436143395326</v>
      </c>
      <c r="C11" s="18">
        <f>Design!$I$24*B11*Design!$I$23</f>
        <v>5.7734270166639998</v>
      </c>
      <c r="D11" s="18">
        <v>0</v>
      </c>
      <c r="E11" s="18">
        <v>0</v>
      </c>
      <c r="F11" s="18">
        <f>Design!$I$22</f>
        <v>10</v>
      </c>
      <c r="G11" s="18">
        <f t="shared" si="0"/>
        <v>5.7734270166639998</v>
      </c>
      <c r="H11" s="18">
        <f t="shared" si="1"/>
        <v>15</v>
      </c>
      <c r="I11" s="18">
        <f t="shared" si="2"/>
        <v>5.7734270166639998</v>
      </c>
      <c r="J11" s="18">
        <f t="shared" si="3"/>
        <v>25</v>
      </c>
      <c r="K11" s="18">
        <v>0</v>
      </c>
      <c r="L11" s="18">
        <f t="shared" si="4"/>
        <v>5196.0843149976008</v>
      </c>
      <c r="M11" s="18">
        <f t="shared" si="5"/>
        <v>-0.5773427016664</v>
      </c>
      <c r="N11" s="18">
        <f t="shared" si="6"/>
        <v>14.43356754166</v>
      </c>
      <c r="O11" s="18">
        <f>(Design!$N$67-N11)/M11</f>
        <v>21.449249303605935</v>
      </c>
      <c r="P11" s="18">
        <v>0</v>
      </c>
      <c r="Q11" s="18">
        <v>0</v>
      </c>
      <c r="R11" s="18">
        <f t="shared" si="7"/>
        <v>21.449249303605935</v>
      </c>
      <c r="S11" s="18">
        <f t="shared" si="8"/>
        <v>21.449249303605935</v>
      </c>
      <c r="T11" s="18">
        <f>Design!$N$67</f>
        <v>2.0499999999999998</v>
      </c>
      <c r="U11" s="18">
        <f t="shared" si="9"/>
        <v>25</v>
      </c>
      <c r="V11" s="18">
        <v>0</v>
      </c>
      <c r="W11" s="18">
        <f t="shared" si="10"/>
        <v>1537.5</v>
      </c>
      <c r="X11" s="19">
        <f t="shared" si="11"/>
        <v>3658.5843149976008</v>
      </c>
      <c r="Y11" s="68">
        <f t="shared" si="12"/>
        <v>15</v>
      </c>
      <c r="Z11" s="18">
        <f>'Ohio Intensities'!H11</f>
        <v>4.0037684647579699</v>
      </c>
      <c r="AA11" s="18">
        <f>Design!$I$24*Z11*Design!$I$23</f>
        <v>6.8864817593837122</v>
      </c>
      <c r="AB11" s="18">
        <v>0</v>
      </c>
      <c r="AC11" s="18">
        <v>0</v>
      </c>
      <c r="AD11" s="18">
        <f>Design!$I$22</f>
        <v>10</v>
      </c>
      <c r="AE11" s="18">
        <f t="shared" si="13"/>
        <v>6.8864817593837122</v>
      </c>
      <c r="AF11" s="18">
        <f t="shared" si="14"/>
        <v>15</v>
      </c>
      <c r="AG11" s="18">
        <f t="shared" si="15"/>
        <v>6.8864817593837122</v>
      </c>
      <c r="AH11" s="18">
        <f t="shared" si="16"/>
        <v>25</v>
      </c>
      <c r="AI11" s="18">
        <v>0</v>
      </c>
      <c r="AJ11" s="18">
        <f t="shared" si="17"/>
        <v>6197.8335834453401</v>
      </c>
      <c r="AK11" s="18">
        <f t="shared" si="18"/>
        <v>-0.68864817593837124</v>
      </c>
      <c r="AL11" s="18">
        <f t="shared" si="19"/>
        <v>17.216204398459279</v>
      </c>
      <c r="AM11" s="18">
        <f>(Design!$N$68-AL11)/AK11</f>
        <v>21.369699234890977</v>
      </c>
      <c r="AN11" s="18">
        <v>0</v>
      </c>
      <c r="AO11" s="18">
        <v>0</v>
      </c>
      <c r="AP11" s="18">
        <f t="shared" si="20"/>
        <v>21.369699234890977</v>
      </c>
      <c r="AQ11" s="18">
        <f t="shared" si="21"/>
        <v>21.369699234890977</v>
      </c>
      <c r="AR11" s="18">
        <f>Design!$N$68</f>
        <v>2.5</v>
      </c>
      <c r="AS11" s="18">
        <f t="shared" si="22"/>
        <v>25</v>
      </c>
      <c r="AT11" s="18">
        <v>0</v>
      </c>
      <c r="AU11" s="18">
        <f t="shared" si="23"/>
        <v>1875</v>
      </c>
      <c r="AV11" s="19">
        <f t="shared" si="24"/>
        <v>4322.8335834453401</v>
      </c>
      <c r="AW11" s="68">
        <f t="shared" si="25"/>
        <v>15</v>
      </c>
      <c r="AX11" s="18">
        <f>'Ohio Intensities'!L11</f>
        <v>4.4742498096416012</v>
      </c>
      <c r="AY11" s="18">
        <f>Design!$I$24*AX11*Design!$I$23</f>
        <v>7.6957096725835585</v>
      </c>
      <c r="AZ11" s="18">
        <v>0</v>
      </c>
      <c r="BA11" s="18">
        <v>0</v>
      </c>
      <c r="BB11" s="18">
        <f>Design!$I$22</f>
        <v>10</v>
      </c>
      <c r="BC11" s="18">
        <f t="shared" si="26"/>
        <v>7.6957096725835585</v>
      </c>
      <c r="BD11" s="18">
        <f t="shared" si="27"/>
        <v>15</v>
      </c>
      <c r="BE11" s="18">
        <f t="shared" si="28"/>
        <v>7.6957096725835585</v>
      </c>
      <c r="BF11" s="18">
        <f t="shared" si="29"/>
        <v>25</v>
      </c>
      <c r="BG11" s="18">
        <v>0</v>
      </c>
      <c r="BH11" s="18">
        <f t="shared" si="30"/>
        <v>6926.1387053252029</v>
      </c>
      <c r="BI11" s="18">
        <f t="shared" si="31"/>
        <v>-0.76957096725835583</v>
      </c>
      <c r="BJ11" s="18">
        <f t="shared" si="32"/>
        <v>19.239274181458896</v>
      </c>
      <c r="BK11" s="18">
        <f>(Design!$N$69-BJ11)/BI11</f>
        <v>21.296637839453194</v>
      </c>
      <c r="BL11" s="18">
        <v>0</v>
      </c>
      <c r="BM11" s="18">
        <v>0</v>
      </c>
      <c r="BN11" s="18">
        <f t="shared" si="33"/>
        <v>21.296637839453194</v>
      </c>
      <c r="BO11" s="18">
        <f t="shared" si="34"/>
        <v>21.296637839453194</v>
      </c>
      <c r="BP11" s="18">
        <f>Design!$N$69</f>
        <v>2.85</v>
      </c>
      <c r="BQ11" s="18">
        <f t="shared" si="35"/>
        <v>25</v>
      </c>
      <c r="BR11" s="18">
        <v>0</v>
      </c>
      <c r="BS11" s="18">
        <f t="shared" si="36"/>
        <v>2137.5</v>
      </c>
      <c r="BT11" s="19">
        <f t="shared" si="37"/>
        <v>4788.6387053252029</v>
      </c>
      <c r="BU11" s="68">
        <f t="shared" si="38"/>
        <v>15</v>
      </c>
      <c r="BV11" s="18">
        <f>'Ohio Intensities'!P11</f>
        <v>5.0971406995049087</v>
      </c>
      <c r="BW11" s="18">
        <f>Design!$I$24*BV11*Design!$I$23</f>
        <v>8.7670820031484489</v>
      </c>
      <c r="BX11" s="18">
        <v>0</v>
      </c>
      <c r="BY11" s="18">
        <v>0</v>
      </c>
      <c r="BZ11" s="18">
        <f>Design!$I$22</f>
        <v>10</v>
      </c>
      <c r="CA11" s="18">
        <f t="shared" si="39"/>
        <v>8.7670820031484489</v>
      </c>
      <c r="CB11" s="18">
        <f t="shared" si="40"/>
        <v>15</v>
      </c>
      <c r="CC11" s="18">
        <f t="shared" si="41"/>
        <v>8.7670820031484489</v>
      </c>
      <c r="CD11" s="18">
        <f t="shared" si="42"/>
        <v>25</v>
      </c>
      <c r="CE11" s="18">
        <v>0</v>
      </c>
      <c r="CF11" s="18">
        <f t="shared" si="43"/>
        <v>7890.3738028336029</v>
      </c>
      <c r="CG11" s="18">
        <f t="shared" si="44"/>
        <v>-0.87670820031484487</v>
      </c>
      <c r="CH11" s="18">
        <f t="shared" si="45"/>
        <v>21.91770500787112</v>
      </c>
      <c r="CI11" s="18">
        <f>(Design!$N$70-CH11)/CG11</f>
        <v>21.749203441947383</v>
      </c>
      <c r="CJ11" s="18">
        <v>0</v>
      </c>
      <c r="CK11" s="18">
        <v>0</v>
      </c>
      <c r="CL11" s="18">
        <f t="shared" si="46"/>
        <v>21.749203441947383</v>
      </c>
      <c r="CM11" s="18">
        <f t="shared" si="47"/>
        <v>21.749203441947383</v>
      </c>
      <c r="CN11" s="18">
        <f>Design!$N$70</f>
        <v>2.85</v>
      </c>
      <c r="CO11" s="18">
        <f t="shared" si="48"/>
        <v>25</v>
      </c>
      <c r="CP11" s="18">
        <v>0</v>
      </c>
      <c r="CQ11" s="18">
        <f t="shared" si="49"/>
        <v>2137.5</v>
      </c>
      <c r="CR11" s="19">
        <f t="shared" si="50"/>
        <v>5752.8738028336029</v>
      </c>
      <c r="CS11" s="68">
        <f t="shared" si="51"/>
        <v>15</v>
      </c>
      <c r="CT11" s="18">
        <f>'Ohio Intensities'!T11</f>
        <v>5.5304539652839386</v>
      </c>
      <c r="CU11" s="18">
        <f>Design!$I$24*CT11*Design!$I$23</f>
        <v>9.5123808202883797</v>
      </c>
      <c r="CV11" s="18">
        <v>0</v>
      </c>
      <c r="CW11" s="18">
        <v>0</v>
      </c>
      <c r="CX11" s="18">
        <f>Design!$I$22</f>
        <v>10</v>
      </c>
      <c r="CY11" s="18">
        <f t="shared" si="52"/>
        <v>9.5123808202883797</v>
      </c>
      <c r="CZ11" s="18">
        <f t="shared" si="53"/>
        <v>15</v>
      </c>
      <c r="DA11" s="18">
        <f t="shared" si="54"/>
        <v>9.5123808202883797</v>
      </c>
      <c r="DB11" s="18">
        <f t="shared" si="55"/>
        <v>25</v>
      </c>
      <c r="DC11" s="18">
        <v>0</v>
      </c>
      <c r="DD11" s="18">
        <f t="shared" si="56"/>
        <v>8561.142738259543</v>
      </c>
      <c r="DE11" s="18">
        <f t="shared" si="57"/>
        <v>-0.95123808202883797</v>
      </c>
      <c r="DF11" s="18">
        <f t="shared" si="58"/>
        <v>23.780952050720948</v>
      </c>
      <c r="DG11" s="18">
        <f>(Design!$N$71-DF11)/DE11</f>
        <v>22.003904644017815</v>
      </c>
      <c r="DH11" s="18">
        <v>0</v>
      </c>
      <c r="DI11" s="18">
        <v>0</v>
      </c>
      <c r="DJ11" s="18">
        <f t="shared" si="59"/>
        <v>22.003904644017815</v>
      </c>
      <c r="DK11" s="18">
        <f t="shared" si="60"/>
        <v>22.003904644017815</v>
      </c>
      <c r="DL11" s="18">
        <f>Design!$N$71</f>
        <v>2.85</v>
      </c>
      <c r="DM11" s="18">
        <f t="shared" si="61"/>
        <v>25</v>
      </c>
      <c r="DN11" s="18">
        <v>0</v>
      </c>
      <c r="DO11" s="18">
        <f t="shared" si="62"/>
        <v>2137.5</v>
      </c>
      <c r="DP11" s="19">
        <f t="shared" si="63"/>
        <v>6423.642738259543</v>
      </c>
      <c r="DQ11" s="68">
        <f t="shared" si="64"/>
        <v>15</v>
      </c>
      <c r="DR11" s="18">
        <f>'Ohio Intensities'!X11</f>
        <v>5.9620174323897421</v>
      </c>
      <c r="DS11" s="18">
        <f>Design!$I$24*DR11*Design!$I$23</f>
        <v>10.254669983710363</v>
      </c>
      <c r="DT11" s="18">
        <v>0</v>
      </c>
      <c r="DU11" s="18">
        <v>0</v>
      </c>
      <c r="DV11" s="18">
        <f>Design!$I$22</f>
        <v>10</v>
      </c>
      <c r="DW11" s="18">
        <f t="shared" si="65"/>
        <v>10.254669983710363</v>
      </c>
      <c r="DX11" s="18">
        <f t="shared" si="66"/>
        <v>15</v>
      </c>
      <c r="DY11" s="18">
        <f t="shared" si="67"/>
        <v>10.254669983710363</v>
      </c>
      <c r="DZ11" s="18">
        <f t="shared" si="68"/>
        <v>25</v>
      </c>
      <c r="EA11" s="18">
        <v>0</v>
      </c>
      <c r="EB11" s="18">
        <f t="shared" si="69"/>
        <v>9229.2029853393269</v>
      </c>
      <c r="EC11" s="18">
        <f t="shared" si="70"/>
        <v>-1.0254669983710363</v>
      </c>
      <c r="ED11" s="18">
        <f t="shared" si="71"/>
        <v>25.636674959275908</v>
      </c>
      <c r="EE11" s="18">
        <f>(Design!$N$72-ED11)/EC11</f>
        <v>22.220778431166238</v>
      </c>
      <c r="EF11" s="18">
        <v>0</v>
      </c>
      <c r="EG11" s="18">
        <v>0</v>
      </c>
      <c r="EH11" s="18">
        <f t="shared" si="72"/>
        <v>22.220778431166238</v>
      </c>
      <c r="EI11" s="18">
        <f t="shared" si="73"/>
        <v>22.220778431166238</v>
      </c>
      <c r="EJ11" s="18">
        <f>Design!$N$72</f>
        <v>2.85</v>
      </c>
      <c r="EK11" s="18">
        <f t="shared" si="74"/>
        <v>25</v>
      </c>
      <c r="EL11" s="18">
        <v>0</v>
      </c>
      <c r="EM11" s="18">
        <f t="shared" si="75"/>
        <v>2137.5</v>
      </c>
      <c r="EN11" s="19">
        <f t="shared" si="76"/>
        <v>7091.7029853393269</v>
      </c>
      <c r="EO11" s="19">
        <f t="shared" si="77"/>
        <v>15</v>
      </c>
    </row>
    <row r="12" spans="1:145" x14ac:dyDescent="0.25">
      <c r="A12" s="68">
        <f t="shared" si="78"/>
        <v>16</v>
      </c>
      <c r="B12" s="18">
        <f>'Ohio Intensities'!D12</f>
        <v>3.2432768938629475</v>
      </c>
      <c r="C12" s="18">
        <f>Design!$I$24*B12*Design!$I$23</f>
        <v>5.578436257444273</v>
      </c>
      <c r="D12" s="18">
        <v>0</v>
      </c>
      <c r="E12" s="18">
        <v>0</v>
      </c>
      <c r="F12" s="18">
        <f>Design!$I$22</f>
        <v>10</v>
      </c>
      <c r="G12" s="18">
        <f t="shared" si="0"/>
        <v>5.578436257444273</v>
      </c>
      <c r="H12" s="18">
        <f t="shared" si="1"/>
        <v>16</v>
      </c>
      <c r="I12" s="18">
        <f t="shared" si="2"/>
        <v>5.578436257444273</v>
      </c>
      <c r="J12" s="18">
        <f t="shared" si="3"/>
        <v>26</v>
      </c>
      <c r="K12" s="18">
        <v>0</v>
      </c>
      <c r="L12" s="18">
        <f t="shared" si="4"/>
        <v>5355.2988071465024</v>
      </c>
      <c r="M12" s="18">
        <f t="shared" si="5"/>
        <v>-0.55784362574442725</v>
      </c>
      <c r="N12" s="18">
        <f t="shared" si="6"/>
        <v>14.50393426935511</v>
      </c>
      <c r="O12" s="18">
        <f>(Design!$N$67-N12)/M12</f>
        <v>22.325135028182263</v>
      </c>
      <c r="P12" s="18">
        <v>0</v>
      </c>
      <c r="Q12" s="18">
        <v>0</v>
      </c>
      <c r="R12" s="18">
        <f t="shared" si="7"/>
        <v>22.325135028182263</v>
      </c>
      <c r="S12" s="18">
        <f t="shared" si="8"/>
        <v>22.325135028182263</v>
      </c>
      <c r="T12" s="18">
        <f>Design!$N$67</f>
        <v>2.0499999999999998</v>
      </c>
      <c r="U12" s="18">
        <f t="shared" si="9"/>
        <v>26</v>
      </c>
      <c r="V12" s="18">
        <v>0</v>
      </c>
      <c r="W12" s="18">
        <f t="shared" si="10"/>
        <v>1599</v>
      </c>
      <c r="X12" s="19">
        <f t="shared" si="11"/>
        <v>3756.2988071465024</v>
      </c>
      <c r="Y12" s="68">
        <f t="shared" si="12"/>
        <v>16</v>
      </c>
      <c r="Z12" s="18">
        <f>'Ohio Intensities'!H12</f>
        <v>3.874589372407796</v>
      </c>
      <c r="AA12" s="18">
        <f>Design!$I$24*Z12*Design!$I$23</f>
        <v>6.664293720541413</v>
      </c>
      <c r="AB12" s="18">
        <v>0</v>
      </c>
      <c r="AC12" s="18">
        <v>0</v>
      </c>
      <c r="AD12" s="18">
        <f>Design!$I$22</f>
        <v>10</v>
      </c>
      <c r="AE12" s="18">
        <f t="shared" si="13"/>
        <v>6.664293720541413</v>
      </c>
      <c r="AF12" s="18">
        <f t="shared" si="14"/>
        <v>16</v>
      </c>
      <c r="AG12" s="18">
        <f t="shared" si="15"/>
        <v>6.664293720541413</v>
      </c>
      <c r="AH12" s="18">
        <f t="shared" si="16"/>
        <v>26</v>
      </c>
      <c r="AI12" s="18">
        <v>0</v>
      </c>
      <c r="AJ12" s="18">
        <f t="shared" si="17"/>
        <v>6397.7219717197559</v>
      </c>
      <c r="AK12" s="18">
        <f t="shared" si="18"/>
        <v>-0.66642937205414132</v>
      </c>
      <c r="AL12" s="18">
        <f t="shared" si="19"/>
        <v>17.327163673407675</v>
      </c>
      <c r="AM12" s="18">
        <f>(Design!$N$68-AL12)/AK12</f>
        <v>22.24866474253044</v>
      </c>
      <c r="AN12" s="18">
        <v>0</v>
      </c>
      <c r="AO12" s="18">
        <v>0</v>
      </c>
      <c r="AP12" s="18">
        <f t="shared" si="20"/>
        <v>22.24866474253044</v>
      </c>
      <c r="AQ12" s="18">
        <f t="shared" si="21"/>
        <v>22.24866474253044</v>
      </c>
      <c r="AR12" s="18">
        <f>Design!$N$68</f>
        <v>2.5</v>
      </c>
      <c r="AS12" s="18">
        <f t="shared" si="22"/>
        <v>26</v>
      </c>
      <c r="AT12" s="18">
        <v>0</v>
      </c>
      <c r="AU12" s="18">
        <f t="shared" si="23"/>
        <v>1950</v>
      </c>
      <c r="AV12" s="19">
        <f t="shared" si="24"/>
        <v>4447.7219717197559</v>
      </c>
      <c r="AW12" s="68">
        <f t="shared" si="25"/>
        <v>16</v>
      </c>
      <c r="AX12" s="18">
        <f>'Ohio Intensities'!L12</f>
        <v>4.3378904273726455</v>
      </c>
      <c r="AY12" s="18">
        <f>Design!$I$24*AX12*Design!$I$23</f>
        <v>7.4611715350809549</v>
      </c>
      <c r="AZ12" s="18">
        <v>0</v>
      </c>
      <c r="BA12" s="18">
        <v>0</v>
      </c>
      <c r="BB12" s="18">
        <f>Design!$I$22</f>
        <v>10</v>
      </c>
      <c r="BC12" s="18">
        <f t="shared" si="26"/>
        <v>7.4611715350809549</v>
      </c>
      <c r="BD12" s="18">
        <f t="shared" si="27"/>
        <v>16</v>
      </c>
      <c r="BE12" s="18">
        <f t="shared" si="28"/>
        <v>7.4611715350809549</v>
      </c>
      <c r="BF12" s="18">
        <f t="shared" si="29"/>
        <v>26</v>
      </c>
      <c r="BG12" s="18">
        <v>0</v>
      </c>
      <c r="BH12" s="18">
        <f t="shared" si="30"/>
        <v>7162.7246736777179</v>
      </c>
      <c r="BI12" s="18">
        <f t="shared" si="31"/>
        <v>-0.74611715350809549</v>
      </c>
      <c r="BJ12" s="18">
        <f t="shared" si="32"/>
        <v>19.399045991210482</v>
      </c>
      <c r="BK12" s="18">
        <f>(Design!$N$69-BJ12)/BI12</f>
        <v>22.180224530960231</v>
      </c>
      <c r="BL12" s="18">
        <v>0</v>
      </c>
      <c r="BM12" s="18">
        <v>0</v>
      </c>
      <c r="BN12" s="18">
        <f t="shared" si="33"/>
        <v>22.180224530960231</v>
      </c>
      <c r="BO12" s="18">
        <f t="shared" si="34"/>
        <v>22.180224530960231</v>
      </c>
      <c r="BP12" s="18">
        <f>Design!$N$69</f>
        <v>2.85</v>
      </c>
      <c r="BQ12" s="18">
        <f t="shared" si="35"/>
        <v>26</v>
      </c>
      <c r="BR12" s="18">
        <v>0</v>
      </c>
      <c r="BS12" s="18">
        <f t="shared" si="36"/>
        <v>2223.0000000000005</v>
      </c>
      <c r="BT12" s="19">
        <f t="shared" si="37"/>
        <v>4939.7246736777179</v>
      </c>
      <c r="BU12" s="68">
        <f t="shared" si="38"/>
        <v>16</v>
      </c>
      <c r="BV12" s="18">
        <f>'Ohio Intensities'!P12</f>
        <v>4.9488314788963512</v>
      </c>
      <c r="BW12" s="18">
        <f>Design!$I$24*BV12*Design!$I$23</f>
        <v>8.5119901437017287</v>
      </c>
      <c r="BX12" s="18">
        <v>0</v>
      </c>
      <c r="BY12" s="18">
        <v>0</v>
      </c>
      <c r="BZ12" s="18">
        <f>Design!$I$22</f>
        <v>10</v>
      </c>
      <c r="CA12" s="18">
        <f t="shared" si="39"/>
        <v>8.5119901437017287</v>
      </c>
      <c r="CB12" s="18">
        <f t="shared" si="40"/>
        <v>16</v>
      </c>
      <c r="CC12" s="18">
        <f t="shared" si="41"/>
        <v>8.5119901437017287</v>
      </c>
      <c r="CD12" s="18">
        <f t="shared" si="42"/>
        <v>26</v>
      </c>
      <c r="CE12" s="18">
        <v>0</v>
      </c>
      <c r="CF12" s="18">
        <f t="shared" si="43"/>
        <v>8171.5105379536599</v>
      </c>
      <c r="CG12" s="18">
        <f t="shared" si="44"/>
        <v>-0.85119901437017287</v>
      </c>
      <c r="CH12" s="18">
        <f t="shared" si="45"/>
        <v>22.131174373624496</v>
      </c>
      <c r="CI12" s="18">
        <f>(Design!$N$70-CH12)/CG12</f>
        <v>22.651781837284201</v>
      </c>
      <c r="CJ12" s="18">
        <v>0</v>
      </c>
      <c r="CK12" s="18">
        <v>0</v>
      </c>
      <c r="CL12" s="18">
        <f t="shared" si="46"/>
        <v>22.651781837284201</v>
      </c>
      <c r="CM12" s="18">
        <f t="shared" si="47"/>
        <v>22.651781837284201</v>
      </c>
      <c r="CN12" s="18">
        <f>Design!$N$70</f>
        <v>2.85</v>
      </c>
      <c r="CO12" s="18">
        <f t="shared" si="48"/>
        <v>26</v>
      </c>
      <c r="CP12" s="18">
        <v>0</v>
      </c>
      <c r="CQ12" s="18">
        <f t="shared" si="49"/>
        <v>2223</v>
      </c>
      <c r="CR12" s="19">
        <f t="shared" si="50"/>
        <v>5948.5105379536599</v>
      </c>
      <c r="CS12" s="68">
        <f t="shared" si="51"/>
        <v>16</v>
      </c>
      <c r="CT12" s="18">
        <f>'Ohio Intensities'!T12</f>
        <v>5.3733609319277251</v>
      </c>
      <c r="CU12" s="18">
        <f>Design!$I$24*CT12*Design!$I$23</f>
        <v>9.2421808029156924</v>
      </c>
      <c r="CV12" s="18">
        <v>0</v>
      </c>
      <c r="CW12" s="18">
        <v>0</v>
      </c>
      <c r="CX12" s="18">
        <f>Design!$I$22</f>
        <v>10</v>
      </c>
      <c r="CY12" s="18">
        <f t="shared" si="52"/>
        <v>9.2421808029156924</v>
      </c>
      <c r="CZ12" s="18">
        <f t="shared" si="53"/>
        <v>16</v>
      </c>
      <c r="DA12" s="18">
        <f t="shared" si="54"/>
        <v>9.2421808029156924</v>
      </c>
      <c r="DB12" s="18">
        <f t="shared" si="55"/>
        <v>26</v>
      </c>
      <c r="DC12" s="18">
        <v>0</v>
      </c>
      <c r="DD12" s="18">
        <f t="shared" si="56"/>
        <v>8872.4935707990644</v>
      </c>
      <c r="DE12" s="18">
        <f t="shared" si="57"/>
        <v>-0.92421808029156927</v>
      </c>
      <c r="DF12" s="18">
        <f t="shared" si="58"/>
        <v>24.029670087580801</v>
      </c>
      <c r="DG12" s="18">
        <f>(Design!$N$71-DF12)/DE12</f>
        <v>22.916312220270683</v>
      </c>
      <c r="DH12" s="18">
        <v>0</v>
      </c>
      <c r="DI12" s="18">
        <v>0</v>
      </c>
      <c r="DJ12" s="18">
        <f t="shared" si="59"/>
        <v>22.916312220270683</v>
      </c>
      <c r="DK12" s="18">
        <f t="shared" si="60"/>
        <v>22.916312220270683</v>
      </c>
      <c r="DL12" s="18">
        <f>Design!$N$71</f>
        <v>2.85</v>
      </c>
      <c r="DM12" s="18">
        <f t="shared" si="61"/>
        <v>26</v>
      </c>
      <c r="DN12" s="18">
        <v>0</v>
      </c>
      <c r="DO12" s="18">
        <f t="shared" si="62"/>
        <v>2223.0000000000005</v>
      </c>
      <c r="DP12" s="19">
        <f t="shared" si="63"/>
        <v>6649.4935707990644</v>
      </c>
      <c r="DQ12" s="68">
        <f t="shared" si="64"/>
        <v>16</v>
      </c>
      <c r="DR12" s="18">
        <f>'Ohio Intensities'!X12</f>
        <v>5.7892233691517374</v>
      </c>
      <c r="DS12" s="18">
        <f>Design!$I$24*DR12*Design!$I$23</f>
        <v>9.9574641949409948</v>
      </c>
      <c r="DT12" s="18">
        <v>0</v>
      </c>
      <c r="DU12" s="18">
        <v>0</v>
      </c>
      <c r="DV12" s="18">
        <f>Design!$I$22</f>
        <v>10</v>
      </c>
      <c r="DW12" s="18">
        <f t="shared" si="65"/>
        <v>9.9574641949409948</v>
      </c>
      <c r="DX12" s="18">
        <f t="shared" si="66"/>
        <v>16</v>
      </c>
      <c r="DY12" s="18">
        <f t="shared" si="67"/>
        <v>9.9574641949409948</v>
      </c>
      <c r="DZ12" s="18">
        <f t="shared" si="68"/>
        <v>26</v>
      </c>
      <c r="EA12" s="18">
        <v>0</v>
      </c>
      <c r="EB12" s="18">
        <f t="shared" si="69"/>
        <v>9559.1656271433549</v>
      </c>
      <c r="EC12" s="18">
        <f t="shared" si="70"/>
        <v>-0.99574641949409948</v>
      </c>
      <c r="ED12" s="18">
        <f t="shared" si="71"/>
        <v>25.889406906846588</v>
      </c>
      <c r="EE12" s="18">
        <f>(Design!$N$72-ED12)/EC12</f>
        <v>23.137825510386495</v>
      </c>
      <c r="EF12" s="18">
        <v>0</v>
      </c>
      <c r="EG12" s="18">
        <v>0</v>
      </c>
      <c r="EH12" s="18">
        <f t="shared" si="72"/>
        <v>23.137825510386495</v>
      </c>
      <c r="EI12" s="18">
        <f t="shared" si="73"/>
        <v>23.137825510386495</v>
      </c>
      <c r="EJ12" s="18">
        <f>Design!$N$72</f>
        <v>2.85</v>
      </c>
      <c r="EK12" s="18">
        <f t="shared" si="74"/>
        <v>26</v>
      </c>
      <c r="EL12" s="18">
        <v>0</v>
      </c>
      <c r="EM12" s="18">
        <f t="shared" si="75"/>
        <v>2223.0000000000005</v>
      </c>
      <c r="EN12" s="19">
        <f t="shared" si="76"/>
        <v>7336.1656271433549</v>
      </c>
      <c r="EO12" s="19">
        <f t="shared" si="77"/>
        <v>16</v>
      </c>
    </row>
    <row r="13" spans="1:145" x14ac:dyDescent="0.25">
      <c r="A13" s="68">
        <f t="shared" si="78"/>
        <v>17</v>
      </c>
      <c r="B13" s="18">
        <f>'Ohio Intensities'!D13</f>
        <v>3.1378055255515704</v>
      </c>
      <c r="C13" s="18">
        <f>Design!$I$24*B13*Design!$I$23</f>
        <v>5.3970255039487043</v>
      </c>
      <c r="D13" s="18">
        <v>0</v>
      </c>
      <c r="E13" s="18">
        <v>0</v>
      </c>
      <c r="F13" s="18">
        <f>Design!$I$22</f>
        <v>10</v>
      </c>
      <c r="G13" s="18">
        <f t="shared" si="0"/>
        <v>5.3970255039487043</v>
      </c>
      <c r="H13" s="18">
        <f t="shared" si="1"/>
        <v>17</v>
      </c>
      <c r="I13" s="18">
        <f t="shared" si="2"/>
        <v>5.3970255039487043</v>
      </c>
      <c r="J13" s="18">
        <f t="shared" si="3"/>
        <v>27</v>
      </c>
      <c r="K13" s="18">
        <v>0</v>
      </c>
      <c r="L13" s="18">
        <f t="shared" si="4"/>
        <v>5504.9660140276783</v>
      </c>
      <c r="M13" s="18">
        <f t="shared" si="5"/>
        <v>-0.53970255039487047</v>
      </c>
      <c r="N13" s="18">
        <f t="shared" si="6"/>
        <v>14.571968860661503</v>
      </c>
      <c r="O13" s="18">
        <f>(Design!$N$67-N13)/M13</f>
        <v>23.201611427442526</v>
      </c>
      <c r="P13" s="18">
        <v>0</v>
      </c>
      <c r="Q13" s="18">
        <v>0</v>
      </c>
      <c r="R13" s="18">
        <f t="shared" si="7"/>
        <v>23.201611427442526</v>
      </c>
      <c r="S13" s="18">
        <f t="shared" si="8"/>
        <v>23.201611427442526</v>
      </c>
      <c r="T13" s="18">
        <f>Design!$N$67</f>
        <v>2.0499999999999998</v>
      </c>
      <c r="U13" s="18">
        <f t="shared" si="9"/>
        <v>27</v>
      </c>
      <c r="V13" s="18">
        <v>0</v>
      </c>
      <c r="W13" s="18">
        <f t="shared" si="10"/>
        <v>1660.4999999999998</v>
      </c>
      <c r="X13" s="19">
        <f t="shared" si="11"/>
        <v>3844.4660140276783</v>
      </c>
      <c r="Y13" s="68">
        <f t="shared" si="12"/>
        <v>17</v>
      </c>
      <c r="Z13" s="18">
        <f>'Ohio Intensities'!H13</f>
        <v>3.7540535618180373</v>
      </c>
      <c r="AA13" s="18">
        <f>Design!$I$24*Z13*Design!$I$23</f>
        <v>6.4569721263270283</v>
      </c>
      <c r="AB13" s="18">
        <v>0</v>
      </c>
      <c r="AC13" s="18">
        <v>0</v>
      </c>
      <c r="AD13" s="18">
        <f>Design!$I$22</f>
        <v>10</v>
      </c>
      <c r="AE13" s="18">
        <f t="shared" si="13"/>
        <v>6.4569721263270283</v>
      </c>
      <c r="AF13" s="18">
        <f t="shared" si="14"/>
        <v>17</v>
      </c>
      <c r="AG13" s="18">
        <f t="shared" si="15"/>
        <v>6.4569721263270283</v>
      </c>
      <c r="AH13" s="18">
        <f t="shared" si="16"/>
        <v>27</v>
      </c>
      <c r="AI13" s="18">
        <v>0</v>
      </c>
      <c r="AJ13" s="18">
        <f t="shared" si="17"/>
        <v>6586.1115688535692</v>
      </c>
      <c r="AK13" s="18">
        <f t="shared" si="18"/>
        <v>-0.64569721263270285</v>
      </c>
      <c r="AL13" s="18">
        <f t="shared" si="19"/>
        <v>17.433824741082976</v>
      </c>
      <c r="AM13" s="18">
        <f>(Design!$N$68-AL13)/AK13</f>
        <v>23.128216211733754</v>
      </c>
      <c r="AN13" s="18">
        <v>0</v>
      </c>
      <c r="AO13" s="18">
        <v>0</v>
      </c>
      <c r="AP13" s="18">
        <f t="shared" si="20"/>
        <v>23.128216211733754</v>
      </c>
      <c r="AQ13" s="18">
        <f t="shared" si="21"/>
        <v>23.128216211733754</v>
      </c>
      <c r="AR13" s="18">
        <f>Design!$N$68</f>
        <v>2.5</v>
      </c>
      <c r="AS13" s="18">
        <f t="shared" si="22"/>
        <v>27</v>
      </c>
      <c r="AT13" s="18">
        <v>0</v>
      </c>
      <c r="AU13" s="18">
        <f t="shared" si="23"/>
        <v>2025</v>
      </c>
      <c r="AV13" s="19">
        <f t="shared" si="24"/>
        <v>4561.1115688535692</v>
      </c>
      <c r="AW13" s="68">
        <f t="shared" si="25"/>
        <v>17</v>
      </c>
      <c r="AX13" s="18">
        <f>'Ohio Intensities'!L13</f>
        <v>4.2101024601189927</v>
      </c>
      <c r="AY13" s="18">
        <f>Design!$I$24*AX13*Design!$I$23</f>
        <v>7.2413762314046721</v>
      </c>
      <c r="AZ13" s="18">
        <v>0</v>
      </c>
      <c r="BA13" s="18">
        <v>0</v>
      </c>
      <c r="BB13" s="18">
        <f>Design!$I$22</f>
        <v>10</v>
      </c>
      <c r="BC13" s="18">
        <f t="shared" si="26"/>
        <v>7.2413762314046721</v>
      </c>
      <c r="BD13" s="18">
        <f t="shared" si="27"/>
        <v>17</v>
      </c>
      <c r="BE13" s="18">
        <f t="shared" si="28"/>
        <v>7.2413762314046721</v>
      </c>
      <c r="BF13" s="18">
        <f t="shared" si="29"/>
        <v>27</v>
      </c>
      <c r="BG13" s="18">
        <v>0</v>
      </c>
      <c r="BH13" s="18">
        <f t="shared" si="30"/>
        <v>7386.2037560327653</v>
      </c>
      <c r="BI13" s="18">
        <f t="shared" si="31"/>
        <v>-0.72413762314046726</v>
      </c>
      <c r="BJ13" s="18">
        <f t="shared" si="32"/>
        <v>19.551715824792616</v>
      </c>
      <c r="BK13" s="18">
        <f>(Design!$N$69-BJ13)/BI13</f>
        <v>23.064284040870554</v>
      </c>
      <c r="BL13" s="18">
        <v>0</v>
      </c>
      <c r="BM13" s="18">
        <v>0</v>
      </c>
      <c r="BN13" s="18">
        <f t="shared" si="33"/>
        <v>23.064284040870554</v>
      </c>
      <c r="BO13" s="18">
        <f t="shared" si="34"/>
        <v>23.064284040870554</v>
      </c>
      <c r="BP13" s="18">
        <f>Design!$N$69</f>
        <v>2.85</v>
      </c>
      <c r="BQ13" s="18">
        <f t="shared" si="35"/>
        <v>27</v>
      </c>
      <c r="BR13" s="18">
        <v>0</v>
      </c>
      <c r="BS13" s="18">
        <f t="shared" si="36"/>
        <v>2308.5</v>
      </c>
      <c r="BT13" s="19">
        <f t="shared" si="37"/>
        <v>5077.7037560327653</v>
      </c>
      <c r="BU13" s="68">
        <f t="shared" si="38"/>
        <v>17</v>
      </c>
      <c r="BV13" s="18">
        <f>'Ohio Intensities'!P13</f>
        <v>4.8094923988515452</v>
      </c>
      <c r="BW13" s="18">
        <f>Design!$I$24*BV13*Design!$I$23</f>
        <v>8.2723269260246628</v>
      </c>
      <c r="BX13" s="18">
        <v>0</v>
      </c>
      <c r="BY13" s="18">
        <v>0</v>
      </c>
      <c r="BZ13" s="18">
        <f>Design!$I$22</f>
        <v>10</v>
      </c>
      <c r="CA13" s="18">
        <f t="shared" si="39"/>
        <v>8.2723269260246628</v>
      </c>
      <c r="CB13" s="18">
        <f t="shared" si="40"/>
        <v>17</v>
      </c>
      <c r="CC13" s="18">
        <f t="shared" si="41"/>
        <v>8.2723269260246628</v>
      </c>
      <c r="CD13" s="18">
        <f t="shared" si="42"/>
        <v>27</v>
      </c>
      <c r="CE13" s="18">
        <v>0</v>
      </c>
      <c r="CF13" s="18">
        <f t="shared" si="43"/>
        <v>8437.7734645451565</v>
      </c>
      <c r="CG13" s="18">
        <f t="shared" si="44"/>
        <v>-0.82723269260246624</v>
      </c>
      <c r="CH13" s="18">
        <f t="shared" si="45"/>
        <v>22.335282700266589</v>
      </c>
      <c r="CI13" s="18">
        <f>(Design!$N$70-CH13)/CG13</f>
        <v>23.554778328412134</v>
      </c>
      <c r="CJ13" s="18">
        <v>0</v>
      </c>
      <c r="CK13" s="18">
        <v>0</v>
      </c>
      <c r="CL13" s="18">
        <f t="shared" si="46"/>
        <v>23.554778328412134</v>
      </c>
      <c r="CM13" s="18">
        <f t="shared" si="47"/>
        <v>23.554778328412134</v>
      </c>
      <c r="CN13" s="18">
        <f>Design!$N$70</f>
        <v>2.85</v>
      </c>
      <c r="CO13" s="18">
        <f t="shared" si="48"/>
        <v>27</v>
      </c>
      <c r="CP13" s="18">
        <v>0</v>
      </c>
      <c r="CQ13" s="18">
        <f t="shared" si="49"/>
        <v>2308.5</v>
      </c>
      <c r="CR13" s="19">
        <f t="shared" si="50"/>
        <v>6129.2734645451565</v>
      </c>
      <c r="CS13" s="68">
        <f t="shared" si="51"/>
        <v>17</v>
      </c>
      <c r="CT13" s="18">
        <f>'Ohio Intensities'!T13</f>
        <v>5.2256659026439118</v>
      </c>
      <c r="CU13" s="18">
        <f>Design!$I$24*CT13*Design!$I$23</f>
        <v>8.9881453525475337</v>
      </c>
      <c r="CV13" s="18">
        <v>0</v>
      </c>
      <c r="CW13" s="18">
        <v>0</v>
      </c>
      <c r="CX13" s="18">
        <f>Design!$I$22</f>
        <v>10</v>
      </c>
      <c r="CY13" s="18">
        <f t="shared" si="52"/>
        <v>8.9881453525475337</v>
      </c>
      <c r="CZ13" s="18">
        <f t="shared" si="53"/>
        <v>17</v>
      </c>
      <c r="DA13" s="18">
        <f t="shared" si="54"/>
        <v>8.9881453525475337</v>
      </c>
      <c r="DB13" s="18">
        <f t="shared" si="55"/>
        <v>27</v>
      </c>
      <c r="DC13" s="18">
        <v>0</v>
      </c>
      <c r="DD13" s="18">
        <f t="shared" si="56"/>
        <v>9167.9082595984837</v>
      </c>
      <c r="DE13" s="18">
        <f t="shared" si="57"/>
        <v>-0.89881453525475341</v>
      </c>
      <c r="DF13" s="18">
        <f t="shared" si="58"/>
        <v>24.267992451878342</v>
      </c>
      <c r="DG13" s="18">
        <f>(Design!$N$71-DF13)/DE13</f>
        <v>23.829156752352453</v>
      </c>
      <c r="DH13" s="18">
        <v>0</v>
      </c>
      <c r="DI13" s="18">
        <v>0</v>
      </c>
      <c r="DJ13" s="18">
        <f t="shared" si="59"/>
        <v>23.829156752352453</v>
      </c>
      <c r="DK13" s="18">
        <f t="shared" si="60"/>
        <v>23.829156752352453</v>
      </c>
      <c r="DL13" s="18">
        <f>Design!$N$71</f>
        <v>2.85</v>
      </c>
      <c r="DM13" s="18">
        <f t="shared" si="61"/>
        <v>27</v>
      </c>
      <c r="DN13" s="18">
        <v>0</v>
      </c>
      <c r="DO13" s="18">
        <f t="shared" si="62"/>
        <v>2308.5</v>
      </c>
      <c r="DP13" s="19">
        <f t="shared" si="63"/>
        <v>6859.4082595984837</v>
      </c>
      <c r="DQ13" s="68">
        <f t="shared" si="64"/>
        <v>17</v>
      </c>
      <c r="DR13" s="18">
        <f>'Ohio Intensities'!X13</f>
        <v>5.6273463604808276</v>
      </c>
      <c r="DS13" s="18">
        <f>Design!$I$24*DR13*Design!$I$23</f>
        <v>9.6790357400270288</v>
      </c>
      <c r="DT13" s="18">
        <v>0</v>
      </c>
      <c r="DU13" s="18">
        <v>0</v>
      </c>
      <c r="DV13" s="18">
        <f>Design!$I$22</f>
        <v>10</v>
      </c>
      <c r="DW13" s="18">
        <f t="shared" si="65"/>
        <v>9.6790357400270288</v>
      </c>
      <c r="DX13" s="18">
        <f t="shared" si="66"/>
        <v>17</v>
      </c>
      <c r="DY13" s="18">
        <f t="shared" si="67"/>
        <v>9.6790357400270288</v>
      </c>
      <c r="DZ13" s="18">
        <f t="shared" si="68"/>
        <v>27</v>
      </c>
      <c r="EA13" s="18">
        <v>0</v>
      </c>
      <c r="EB13" s="18">
        <f t="shared" si="69"/>
        <v>9872.6164548275683</v>
      </c>
      <c r="EC13" s="18">
        <f t="shared" si="70"/>
        <v>-0.96790357400270288</v>
      </c>
      <c r="ED13" s="18">
        <f t="shared" si="71"/>
        <v>26.13339649807298</v>
      </c>
      <c r="EE13" s="18">
        <f>(Design!$N$72-ED13)/EC13</f>
        <v>24.055491810807137</v>
      </c>
      <c r="EF13" s="18">
        <v>0</v>
      </c>
      <c r="EG13" s="18">
        <v>0</v>
      </c>
      <c r="EH13" s="18">
        <f t="shared" si="72"/>
        <v>24.055491810807137</v>
      </c>
      <c r="EI13" s="18">
        <f t="shared" si="73"/>
        <v>24.055491810807137</v>
      </c>
      <c r="EJ13" s="18">
        <f>Design!$N$72</f>
        <v>2.85</v>
      </c>
      <c r="EK13" s="18">
        <f t="shared" si="74"/>
        <v>27</v>
      </c>
      <c r="EL13" s="18">
        <v>0</v>
      </c>
      <c r="EM13" s="18">
        <f t="shared" si="75"/>
        <v>2308.5</v>
      </c>
      <c r="EN13" s="19">
        <f t="shared" si="76"/>
        <v>7564.1164548275683</v>
      </c>
      <c r="EO13" s="19">
        <f t="shared" si="77"/>
        <v>17</v>
      </c>
    </row>
    <row r="14" spans="1:145" x14ac:dyDescent="0.25">
      <c r="A14" s="68">
        <f t="shared" si="78"/>
        <v>18</v>
      </c>
      <c r="B14" s="18">
        <f>'Ohio Intensities'!D14</f>
        <v>3.0394167002349772</v>
      </c>
      <c r="C14" s="18">
        <f>Design!$I$24*B14*Design!$I$23</f>
        <v>5.2277967244041639</v>
      </c>
      <c r="D14" s="18">
        <v>0</v>
      </c>
      <c r="E14" s="18">
        <v>0</v>
      </c>
      <c r="F14" s="18">
        <f>Design!$I$22</f>
        <v>10</v>
      </c>
      <c r="G14" s="18">
        <f t="shared" si="0"/>
        <v>5.2277967244041639</v>
      </c>
      <c r="H14" s="18">
        <f t="shared" si="1"/>
        <v>18</v>
      </c>
      <c r="I14" s="18">
        <f t="shared" si="2"/>
        <v>5.2277967244041639</v>
      </c>
      <c r="J14" s="18">
        <f t="shared" si="3"/>
        <v>28</v>
      </c>
      <c r="K14" s="18">
        <v>0</v>
      </c>
      <c r="L14" s="18">
        <f t="shared" si="4"/>
        <v>5646.0204623564969</v>
      </c>
      <c r="M14" s="18">
        <f t="shared" si="5"/>
        <v>-0.52277967244041634</v>
      </c>
      <c r="N14" s="18">
        <f t="shared" si="6"/>
        <v>14.637830828331658</v>
      </c>
      <c r="O14" s="18">
        <f>(Design!$N$67-N14)/M14</f>
        <v>24.078653956780144</v>
      </c>
      <c r="P14" s="18">
        <v>0</v>
      </c>
      <c r="Q14" s="18">
        <v>0</v>
      </c>
      <c r="R14" s="18">
        <f t="shared" si="7"/>
        <v>24.078653956780144</v>
      </c>
      <c r="S14" s="18">
        <f t="shared" si="8"/>
        <v>24.078653956780144</v>
      </c>
      <c r="T14" s="18">
        <f>Design!$N$67</f>
        <v>2.0499999999999998</v>
      </c>
      <c r="U14" s="18">
        <f t="shared" si="9"/>
        <v>28</v>
      </c>
      <c r="V14" s="18">
        <v>0</v>
      </c>
      <c r="W14" s="18">
        <f t="shared" si="10"/>
        <v>1721.9999999999998</v>
      </c>
      <c r="X14" s="19">
        <f t="shared" si="11"/>
        <v>3924.0204623564969</v>
      </c>
      <c r="Y14" s="68">
        <f t="shared" si="12"/>
        <v>18</v>
      </c>
      <c r="Z14" s="18">
        <f>'Ohio Intensities'!H14</f>
        <v>3.6413039629506523</v>
      </c>
      <c r="AA14" s="18">
        <f>Design!$I$24*Z14*Design!$I$23</f>
        <v>6.2630428162751262</v>
      </c>
      <c r="AB14" s="18">
        <v>0</v>
      </c>
      <c r="AC14" s="18">
        <v>0</v>
      </c>
      <c r="AD14" s="18">
        <f>Design!$I$22</f>
        <v>10</v>
      </c>
      <c r="AE14" s="18">
        <f t="shared" si="13"/>
        <v>6.2630428162751262</v>
      </c>
      <c r="AF14" s="18">
        <f t="shared" si="14"/>
        <v>18</v>
      </c>
      <c r="AG14" s="18">
        <f t="shared" si="15"/>
        <v>6.2630428162751262</v>
      </c>
      <c r="AH14" s="18">
        <f t="shared" si="16"/>
        <v>28</v>
      </c>
      <c r="AI14" s="18">
        <v>0</v>
      </c>
      <c r="AJ14" s="18">
        <f t="shared" si="17"/>
        <v>6764.0862415771362</v>
      </c>
      <c r="AK14" s="18">
        <f t="shared" si="18"/>
        <v>-0.62630428162751262</v>
      </c>
      <c r="AL14" s="18">
        <f t="shared" si="19"/>
        <v>17.536519885570353</v>
      </c>
      <c r="AM14" s="18">
        <f>(Design!$N$68-AL14)/AK14</f>
        <v>24.008330018911085</v>
      </c>
      <c r="AN14" s="18">
        <v>0</v>
      </c>
      <c r="AO14" s="18">
        <v>0</v>
      </c>
      <c r="AP14" s="18">
        <f t="shared" si="20"/>
        <v>24.008330018911085</v>
      </c>
      <c r="AQ14" s="18">
        <f t="shared" si="21"/>
        <v>24.008330018911085</v>
      </c>
      <c r="AR14" s="18">
        <f>Design!$N$68</f>
        <v>2.5</v>
      </c>
      <c r="AS14" s="18">
        <f t="shared" si="22"/>
        <v>28</v>
      </c>
      <c r="AT14" s="18">
        <v>0</v>
      </c>
      <c r="AU14" s="18">
        <f t="shared" si="23"/>
        <v>2100</v>
      </c>
      <c r="AV14" s="19">
        <f t="shared" si="24"/>
        <v>4664.0862415771362</v>
      </c>
      <c r="AW14" s="68">
        <f t="shared" si="25"/>
        <v>18</v>
      </c>
      <c r="AX14" s="18">
        <f>'Ohio Intensities'!L14</f>
        <v>4.0900874898557191</v>
      </c>
      <c r="AY14" s="18">
        <f>Design!$I$24*AX14*Design!$I$23</f>
        <v>7.0349504825518414</v>
      </c>
      <c r="AZ14" s="18">
        <v>0</v>
      </c>
      <c r="BA14" s="18">
        <v>0</v>
      </c>
      <c r="BB14" s="18">
        <f>Design!$I$22</f>
        <v>10</v>
      </c>
      <c r="BC14" s="18">
        <f t="shared" si="26"/>
        <v>7.0349504825518414</v>
      </c>
      <c r="BD14" s="18">
        <f t="shared" si="27"/>
        <v>18</v>
      </c>
      <c r="BE14" s="18">
        <f t="shared" si="28"/>
        <v>7.0349504825518414</v>
      </c>
      <c r="BF14" s="18">
        <f t="shared" si="29"/>
        <v>28</v>
      </c>
      <c r="BG14" s="18">
        <v>0</v>
      </c>
      <c r="BH14" s="18">
        <f t="shared" si="30"/>
        <v>7597.7465211559884</v>
      </c>
      <c r="BI14" s="18">
        <f t="shared" si="31"/>
        <v>-0.70349504825518416</v>
      </c>
      <c r="BJ14" s="18">
        <f t="shared" si="32"/>
        <v>19.697861351145157</v>
      </c>
      <c r="BK14" s="18">
        <f>(Design!$N$69-BJ14)/BI14</f>
        <v>23.948798776809301</v>
      </c>
      <c r="BL14" s="18">
        <v>0</v>
      </c>
      <c r="BM14" s="18">
        <v>0</v>
      </c>
      <c r="BN14" s="18">
        <f t="shared" si="33"/>
        <v>23.948798776809301</v>
      </c>
      <c r="BO14" s="18">
        <f t="shared" si="34"/>
        <v>23.948798776809301</v>
      </c>
      <c r="BP14" s="18">
        <f>Design!$N$69</f>
        <v>2.85</v>
      </c>
      <c r="BQ14" s="18">
        <f t="shared" si="35"/>
        <v>28</v>
      </c>
      <c r="BR14" s="18">
        <v>0</v>
      </c>
      <c r="BS14" s="18">
        <f t="shared" si="36"/>
        <v>2394</v>
      </c>
      <c r="BT14" s="19">
        <f t="shared" si="37"/>
        <v>5203.7465211559884</v>
      </c>
      <c r="BU14" s="68">
        <f t="shared" si="38"/>
        <v>18</v>
      </c>
      <c r="BV14" s="18">
        <f>'Ohio Intensities'!P14</f>
        <v>4.6783170096599394</v>
      </c>
      <c r="BW14" s="18">
        <f>Design!$I$24*BV14*Design!$I$23</f>
        <v>8.0467052566151001</v>
      </c>
      <c r="BX14" s="18">
        <v>0</v>
      </c>
      <c r="BY14" s="18">
        <v>0</v>
      </c>
      <c r="BZ14" s="18">
        <f>Design!$I$22</f>
        <v>10</v>
      </c>
      <c r="CA14" s="18">
        <f t="shared" si="39"/>
        <v>8.0467052566151001</v>
      </c>
      <c r="CB14" s="18">
        <f t="shared" si="40"/>
        <v>18</v>
      </c>
      <c r="CC14" s="18">
        <f t="shared" si="41"/>
        <v>8.0467052566151001</v>
      </c>
      <c r="CD14" s="18">
        <f t="shared" si="42"/>
        <v>28</v>
      </c>
      <c r="CE14" s="18">
        <v>0</v>
      </c>
      <c r="CF14" s="18">
        <f t="shared" si="43"/>
        <v>8690.4416771443084</v>
      </c>
      <c r="CG14" s="18">
        <f t="shared" si="44"/>
        <v>-0.80467052566150998</v>
      </c>
      <c r="CH14" s="18">
        <f t="shared" si="45"/>
        <v>22.530774718522281</v>
      </c>
      <c r="CI14" s="18">
        <f>(Design!$N$70-CH14)/CG14</f>
        <v>24.458177714839188</v>
      </c>
      <c r="CJ14" s="18">
        <v>0</v>
      </c>
      <c r="CK14" s="18">
        <v>0</v>
      </c>
      <c r="CL14" s="18">
        <f t="shared" si="46"/>
        <v>24.458177714839188</v>
      </c>
      <c r="CM14" s="18">
        <f t="shared" si="47"/>
        <v>24.458177714839188</v>
      </c>
      <c r="CN14" s="18">
        <f>Design!$N$70</f>
        <v>2.85</v>
      </c>
      <c r="CO14" s="18">
        <f t="shared" si="48"/>
        <v>28</v>
      </c>
      <c r="CP14" s="18">
        <v>0</v>
      </c>
      <c r="CQ14" s="18">
        <f t="shared" si="49"/>
        <v>2394</v>
      </c>
      <c r="CR14" s="19">
        <f t="shared" si="50"/>
        <v>6296.4416771443084</v>
      </c>
      <c r="CS14" s="68">
        <f t="shared" si="51"/>
        <v>18</v>
      </c>
      <c r="CT14" s="18">
        <f>'Ohio Intensities'!T14</f>
        <v>5.0865298598437665</v>
      </c>
      <c r="CU14" s="18">
        <f>Design!$I$24*CT14*Design!$I$23</f>
        <v>8.7488313589312838</v>
      </c>
      <c r="CV14" s="18">
        <v>0</v>
      </c>
      <c r="CW14" s="18">
        <v>0</v>
      </c>
      <c r="CX14" s="18">
        <f>Design!$I$22</f>
        <v>10</v>
      </c>
      <c r="CY14" s="18">
        <f t="shared" si="52"/>
        <v>8.7488313589312838</v>
      </c>
      <c r="CZ14" s="18">
        <f t="shared" si="53"/>
        <v>18</v>
      </c>
      <c r="DA14" s="18">
        <f t="shared" si="54"/>
        <v>8.7488313589312838</v>
      </c>
      <c r="DB14" s="18">
        <f t="shared" si="55"/>
        <v>28</v>
      </c>
      <c r="DC14" s="18">
        <v>0</v>
      </c>
      <c r="DD14" s="18">
        <f t="shared" si="56"/>
        <v>9448.7378676457865</v>
      </c>
      <c r="DE14" s="18">
        <f t="shared" si="57"/>
        <v>-0.87488313589312838</v>
      </c>
      <c r="DF14" s="18">
        <f t="shared" si="58"/>
        <v>24.496727805007595</v>
      </c>
      <c r="DG14" s="18">
        <f>(Design!$N$71-DF14)/DE14</f>
        <v>24.742422064073089</v>
      </c>
      <c r="DH14" s="18">
        <v>0</v>
      </c>
      <c r="DI14" s="18">
        <v>0</v>
      </c>
      <c r="DJ14" s="18">
        <f t="shared" si="59"/>
        <v>24.742422064073089</v>
      </c>
      <c r="DK14" s="18">
        <f t="shared" si="60"/>
        <v>24.742422064073089</v>
      </c>
      <c r="DL14" s="18">
        <f>Design!$N$71</f>
        <v>2.85</v>
      </c>
      <c r="DM14" s="18">
        <f t="shared" si="61"/>
        <v>28</v>
      </c>
      <c r="DN14" s="18">
        <v>0</v>
      </c>
      <c r="DO14" s="18">
        <f t="shared" si="62"/>
        <v>2394</v>
      </c>
      <c r="DP14" s="19">
        <f t="shared" si="63"/>
        <v>7054.7378676457865</v>
      </c>
      <c r="DQ14" s="68">
        <f t="shared" si="64"/>
        <v>18</v>
      </c>
      <c r="DR14" s="18">
        <f>'Ohio Intensities'!X14</f>
        <v>5.4753487268022951</v>
      </c>
      <c r="DS14" s="18">
        <f>Design!$I$24*DR14*Design!$I$23</f>
        <v>9.4175998100999543</v>
      </c>
      <c r="DT14" s="18">
        <v>0</v>
      </c>
      <c r="DU14" s="18">
        <v>0</v>
      </c>
      <c r="DV14" s="18">
        <f>Design!$I$22</f>
        <v>10</v>
      </c>
      <c r="DW14" s="18">
        <f t="shared" si="65"/>
        <v>9.4175998100999543</v>
      </c>
      <c r="DX14" s="18">
        <f t="shared" si="66"/>
        <v>18</v>
      </c>
      <c r="DY14" s="18">
        <f t="shared" si="67"/>
        <v>9.4175998100999543</v>
      </c>
      <c r="DZ14" s="18">
        <f t="shared" si="68"/>
        <v>28</v>
      </c>
      <c r="EA14" s="18">
        <v>0</v>
      </c>
      <c r="EB14" s="18">
        <f t="shared" si="69"/>
        <v>10171.007794907951</v>
      </c>
      <c r="EC14" s="18">
        <f t="shared" si="70"/>
        <v>-0.94175998100999547</v>
      </c>
      <c r="ED14" s="18">
        <f t="shared" si="71"/>
        <v>26.369279468279874</v>
      </c>
      <c r="EE14" s="18">
        <f>(Design!$N$72-ED14)/EC14</f>
        <v>24.973751213187565</v>
      </c>
      <c r="EF14" s="18">
        <v>0</v>
      </c>
      <c r="EG14" s="18">
        <v>0</v>
      </c>
      <c r="EH14" s="18">
        <f t="shared" si="72"/>
        <v>24.973751213187565</v>
      </c>
      <c r="EI14" s="18">
        <f t="shared" si="73"/>
        <v>24.973751213187565</v>
      </c>
      <c r="EJ14" s="18">
        <f>Design!$N$72</f>
        <v>2.85</v>
      </c>
      <c r="EK14" s="18">
        <f t="shared" si="74"/>
        <v>28</v>
      </c>
      <c r="EL14" s="18">
        <v>0</v>
      </c>
      <c r="EM14" s="18">
        <f t="shared" si="75"/>
        <v>2394</v>
      </c>
      <c r="EN14" s="19">
        <f t="shared" si="76"/>
        <v>7777.0077949079514</v>
      </c>
      <c r="EO14" s="19">
        <f t="shared" si="77"/>
        <v>18</v>
      </c>
    </row>
    <row r="15" spans="1:145" x14ac:dyDescent="0.25">
      <c r="A15" s="68">
        <f t="shared" si="78"/>
        <v>19</v>
      </c>
      <c r="B15" s="18">
        <f>'Ohio Intensities'!D15</f>
        <v>2.9474064846802546</v>
      </c>
      <c r="C15" s="18">
        <f>Design!$I$24*B15*Design!$I$23</f>
        <v>5.0695391536500409</v>
      </c>
      <c r="D15" s="18">
        <v>0</v>
      </c>
      <c r="E15" s="18">
        <v>0</v>
      </c>
      <c r="F15" s="18">
        <f>Design!$I$22</f>
        <v>10</v>
      </c>
      <c r="G15" s="18">
        <f t="shared" si="0"/>
        <v>5.0695391536500409</v>
      </c>
      <c r="H15" s="18">
        <f t="shared" si="1"/>
        <v>19</v>
      </c>
      <c r="I15" s="18">
        <f t="shared" si="2"/>
        <v>5.0695391536500409</v>
      </c>
      <c r="J15" s="18">
        <f t="shared" si="3"/>
        <v>29</v>
      </c>
      <c r="K15" s="18">
        <v>0</v>
      </c>
      <c r="L15" s="18">
        <f t="shared" si="4"/>
        <v>5779.2746351610467</v>
      </c>
      <c r="M15" s="18">
        <f t="shared" si="5"/>
        <v>-0.50695391536500412</v>
      </c>
      <c r="N15" s="18">
        <f t="shared" si="6"/>
        <v>14.701663545585118</v>
      </c>
      <c r="O15" s="18">
        <f>(Design!$N$67-N15)/M15</f>
        <v>24.956239930558556</v>
      </c>
      <c r="P15" s="18">
        <v>0</v>
      </c>
      <c r="Q15" s="18">
        <v>0</v>
      </c>
      <c r="R15" s="18">
        <f t="shared" si="7"/>
        <v>24.956239930558556</v>
      </c>
      <c r="S15" s="18">
        <f t="shared" si="8"/>
        <v>24.956239930558556</v>
      </c>
      <c r="T15" s="18">
        <f>Design!$N$67</f>
        <v>2.0499999999999998</v>
      </c>
      <c r="U15" s="18">
        <f t="shared" si="9"/>
        <v>29</v>
      </c>
      <c r="V15" s="18">
        <v>0</v>
      </c>
      <c r="W15" s="18">
        <f t="shared" si="10"/>
        <v>1783.4999999999998</v>
      </c>
      <c r="X15" s="19">
        <f t="shared" si="11"/>
        <v>3995.7746351610467</v>
      </c>
      <c r="Y15" s="68">
        <f t="shared" si="12"/>
        <v>19</v>
      </c>
      <c r="Z15" s="18">
        <f>'Ohio Intensities'!H15</f>
        <v>3.5355942881298983</v>
      </c>
      <c r="AA15" s="18">
        <f>Design!$I$24*Z15*Design!$I$23</f>
        <v>6.081222175583429</v>
      </c>
      <c r="AB15" s="18">
        <v>0</v>
      </c>
      <c r="AC15" s="18">
        <v>0</v>
      </c>
      <c r="AD15" s="18">
        <f>Design!$I$22</f>
        <v>10</v>
      </c>
      <c r="AE15" s="18">
        <f t="shared" si="13"/>
        <v>6.081222175583429</v>
      </c>
      <c r="AF15" s="18">
        <f t="shared" si="14"/>
        <v>19</v>
      </c>
      <c r="AG15" s="18">
        <f t="shared" si="15"/>
        <v>6.081222175583429</v>
      </c>
      <c r="AH15" s="18">
        <f t="shared" si="16"/>
        <v>29</v>
      </c>
      <c r="AI15" s="18">
        <v>0</v>
      </c>
      <c r="AJ15" s="18">
        <f t="shared" si="17"/>
        <v>6932.5932801651088</v>
      </c>
      <c r="AK15" s="18">
        <f t="shared" si="18"/>
        <v>-0.60812221755834295</v>
      </c>
      <c r="AL15" s="18">
        <f t="shared" si="19"/>
        <v>17.635544309191943</v>
      </c>
      <c r="AM15" s="18">
        <f>(Design!$N$68-AL15)/AK15</f>
        <v>24.888984273526969</v>
      </c>
      <c r="AN15" s="18">
        <v>0</v>
      </c>
      <c r="AO15" s="18">
        <v>0</v>
      </c>
      <c r="AP15" s="18">
        <f t="shared" si="20"/>
        <v>24.888984273526969</v>
      </c>
      <c r="AQ15" s="18">
        <f t="shared" si="21"/>
        <v>24.888984273526969</v>
      </c>
      <c r="AR15" s="18">
        <f>Design!$N$68</f>
        <v>2.5</v>
      </c>
      <c r="AS15" s="18">
        <f t="shared" si="22"/>
        <v>29</v>
      </c>
      <c r="AT15" s="18">
        <v>0</v>
      </c>
      <c r="AU15" s="18">
        <f t="shared" si="23"/>
        <v>2175</v>
      </c>
      <c r="AV15" s="19">
        <f t="shared" si="24"/>
        <v>4757.5932801651088</v>
      </c>
      <c r="AW15" s="68">
        <f t="shared" si="25"/>
        <v>19</v>
      </c>
      <c r="AX15" s="18">
        <f>'Ohio Intensities'!L15</f>
        <v>3.9771441404251782</v>
      </c>
      <c r="AY15" s="18">
        <f>Design!$I$24*AX15*Design!$I$23</f>
        <v>6.8406879215313108</v>
      </c>
      <c r="AZ15" s="18">
        <v>0</v>
      </c>
      <c r="BA15" s="18">
        <v>0</v>
      </c>
      <c r="BB15" s="18">
        <f>Design!$I$22</f>
        <v>10</v>
      </c>
      <c r="BC15" s="18">
        <f t="shared" si="26"/>
        <v>6.8406879215313108</v>
      </c>
      <c r="BD15" s="18">
        <f t="shared" si="27"/>
        <v>19</v>
      </c>
      <c r="BE15" s="18">
        <f t="shared" si="28"/>
        <v>6.8406879215313108</v>
      </c>
      <c r="BF15" s="18">
        <f t="shared" si="29"/>
        <v>29</v>
      </c>
      <c r="BG15" s="18">
        <v>0</v>
      </c>
      <c r="BH15" s="18">
        <f t="shared" si="30"/>
        <v>7798.3842305456938</v>
      </c>
      <c r="BI15" s="18">
        <f t="shared" si="31"/>
        <v>-0.6840687921531311</v>
      </c>
      <c r="BJ15" s="18">
        <f t="shared" si="32"/>
        <v>19.837994972440804</v>
      </c>
      <c r="BK15" s="18">
        <f>(Design!$N$69-BJ15)/BI15</f>
        <v>24.833752346705481</v>
      </c>
      <c r="BL15" s="18">
        <v>0</v>
      </c>
      <c r="BM15" s="18">
        <v>0</v>
      </c>
      <c r="BN15" s="18">
        <f t="shared" si="33"/>
        <v>24.833752346705481</v>
      </c>
      <c r="BO15" s="18">
        <f t="shared" si="34"/>
        <v>24.833752346705481</v>
      </c>
      <c r="BP15" s="18">
        <f>Design!$N$69</f>
        <v>2.85</v>
      </c>
      <c r="BQ15" s="18">
        <f t="shared" si="35"/>
        <v>29</v>
      </c>
      <c r="BR15" s="18">
        <v>0</v>
      </c>
      <c r="BS15" s="18">
        <f t="shared" si="36"/>
        <v>2479.5</v>
      </c>
      <c r="BT15" s="19">
        <f t="shared" si="37"/>
        <v>5318.8842305456938</v>
      </c>
      <c r="BU15" s="68">
        <f t="shared" si="38"/>
        <v>19</v>
      </c>
      <c r="BV15" s="18">
        <f>'Ohio Intensities'!P15</f>
        <v>4.554593650733846</v>
      </c>
      <c r="BW15" s="18">
        <f>Design!$I$24*BV15*Design!$I$23</f>
        <v>7.8339010792622199</v>
      </c>
      <c r="BX15" s="18">
        <v>0</v>
      </c>
      <c r="BY15" s="18">
        <v>0</v>
      </c>
      <c r="BZ15" s="18">
        <f>Design!$I$22</f>
        <v>10</v>
      </c>
      <c r="CA15" s="18">
        <f t="shared" si="39"/>
        <v>7.8339010792622199</v>
      </c>
      <c r="CB15" s="18">
        <f t="shared" si="40"/>
        <v>19</v>
      </c>
      <c r="CC15" s="18">
        <f t="shared" si="41"/>
        <v>7.8339010792622199</v>
      </c>
      <c r="CD15" s="18">
        <f t="shared" si="42"/>
        <v>29</v>
      </c>
      <c r="CE15" s="18">
        <v>0</v>
      </c>
      <c r="CF15" s="18">
        <f t="shared" si="43"/>
        <v>8930.6472303589326</v>
      </c>
      <c r="CG15" s="18">
        <f t="shared" si="44"/>
        <v>-0.78339010792622199</v>
      </c>
      <c r="CH15" s="18">
        <f t="shared" si="45"/>
        <v>22.718313129860437</v>
      </c>
      <c r="CI15" s="18">
        <f>(Design!$N$70-CH15)/CG15</f>
        <v>25.361965805842917</v>
      </c>
      <c r="CJ15" s="18">
        <v>0</v>
      </c>
      <c r="CK15" s="18">
        <v>0</v>
      </c>
      <c r="CL15" s="18">
        <f t="shared" si="46"/>
        <v>25.361965805842917</v>
      </c>
      <c r="CM15" s="18">
        <f t="shared" si="47"/>
        <v>25.361965805842917</v>
      </c>
      <c r="CN15" s="18">
        <f>Design!$N$70</f>
        <v>2.85</v>
      </c>
      <c r="CO15" s="18">
        <f t="shared" si="48"/>
        <v>29</v>
      </c>
      <c r="CP15" s="18">
        <v>0</v>
      </c>
      <c r="CQ15" s="18">
        <f t="shared" si="49"/>
        <v>2479.5</v>
      </c>
      <c r="CR15" s="19">
        <f t="shared" si="50"/>
        <v>6451.1472303589326</v>
      </c>
      <c r="CS15" s="68">
        <f t="shared" si="51"/>
        <v>19</v>
      </c>
      <c r="CT15" s="18">
        <f>'Ohio Intensities'!T15</f>
        <v>4.9552119001329391</v>
      </c>
      <c r="CU15" s="18">
        <f>Design!$I$24*CT15*Design!$I$23</f>
        <v>8.5229644682286612</v>
      </c>
      <c r="CV15" s="18">
        <v>0</v>
      </c>
      <c r="CW15" s="18">
        <v>0</v>
      </c>
      <c r="CX15" s="18">
        <f>Design!$I$22</f>
        <v>10</v>
      </c>
      <c r="CY15" s="18">
        <f t="shared" si="52"/>
        <v>8.5229644682286612</v>
      </c>
      <c r="CZ15" s="18">
        <f t="shared" si="53"/>
        <v>19</v>
      </c>
      <c r="DA15" s="18">
        <f t="shared" si="54"/>
        <v>8.5229644682286612</v>
      </c>
      <c r="DB15" s="18">
        <f t="shared" si="55"/>
        <v>29</v>
      </c>
      <c r="DC15" s="18">
        <v>0</v>
      </c>
      <c r="DD15" s="18">
        <f t="shared" si="56"/>
        <v>9716.1794937806735</v>
      </c>
      <c r="DE15" s="18">
        <f t="shared" si="57"/>
        <v>-0.85229644682286609</v>
      </c>
      <c r="DF15" s="18">
        <f t="shared" si="58"/>
        <v>24.716596957863118</v>
      </c>
      <c r="DG15" s="18">
        <f>(Design!$N$71-DF15)/DE15</f>
        <v>25.656093064069385</v>
      </c>
      <c r="DH15" s="18">
        <v>0</v>
      </c>
      <c r="DI15" s="18">
        <v>0</v>
      </c>
      <c r="DJ15" s="18">
        <f t="shared" si="59"/>
        <v>25.656093064069385</v>
      </c>
      <c r="DK15" s="18">
        <f t="shared" si="60"/>
        <v>25.656093064069385</v>
      </c>
      <c r="DL15" s="18">
        <f>Design!$N$71</f>
        <v>2.85</v>
      </c>
      <c r="DM15" s="18">
        <f t="shared" si="61"/>
        <v>29</v>
      </c>
      <c r="DN15" s="18">
        <v>0</v>
      </c>
      <c r="DO15" s="18">
        <f t="shared" si="62"/>
        <v>2479.5</v>
      </c>
      <c r="DP15" s="19">
        <f t="shared" si="63"/>
        <v>7236.6794937806735</v>
      </c>
      <c r="DQ15" s="68">
        <f t="shared" si="64"/>
        <v>19</v>
      </c>
      <c r="DR15" s="18">
        <f>'Ohio Intensities'!X15</f>
        <v>5.3323223187887745</v>
      </c>
      <c r="DS15" s="18">
        <f>Design!$I$24*DR15*Design!$I$23</f>
        <v>9.1715943883166986</v>
      </c>
      <c r="DT15" s="18">
        <v>0</v>
      </c>
      <c r="DU15" s="18">
        <v>0</v>
      </c>
      <c r="DV15" s="18">
        <f>Design!$I$22</f>
        <v>10</v>
      </c>
      <c r="DW15" s="18">
        <f t="shared" si="65"/>
        <v>9.1715943883166986</v>
      </c>
      <c r="DX15" s="18">
        <f t="shared" si="66"/>
        <v>19</v>
      </c>
      <c r="DY15" s="18">
        <f t="shared" si="67"/>
        <v>9.1715943883166986</v>
      </c>
      <c r="DZ15" s="18">
        <f t="shared" si="68"/>
        <v>29</v>
      </c>
      <c r="EA15" s="18">
        <v>0</v>
      </c>
      <c r="EB15" s="18">
        <f t="shared" si="69"/>
        <v>10455.617602681035</v>
      </c>
      <c r="EC15" s="18">
        <f t="shared" si="70"/>
        <v>-0.91715943883166984</v>
      </c>
      <c r="ED15" s="18">
        <f t="shared" si="71"/>
        <v>26.597623726118425</v>
      </c>
      <c r="EE15" s="18">
        <f>(Design!$N$72-ED15)/EC15</f>
        <v>25.892579545787051</v>
      </c>
      <c r="EF15" s="18">
        <v>0</v>
      </c>
      <c r="EG15" s="18">
        <v>0</v>
      </c>
      <c r="EH15" s="18">
        <f t="shared" si="72"/>
        <v>25.892579545787051</v>
      </c>
      <c r="EI15" s="18">
        <f t="shared" si="73"/>
        <v>25.892579545787051</v>
      </c>
      <c r="EJ15" s="18">
        <f>Design!$N$72</f>
        <v>2.85</v>
      </c>
      <c r="EK15" s="18">
        <f t="shared" si="74"/>
        <v>29</v>
      </c>
      <c r="EL15" s="18">
        <v>0</v>
      </c>
      <c r="EM15" s="18">
        <f t="shared" si="75"/>
        <v>2479.5</v>
      </c>
      <c r="EN15" s="19">
        <f t="shared" si="76"/>
        <v>7976.1176026810354</v>
      </c>
      <c r="EO15" s="19">
        <f t="shared" si="77"/>
        <v>19</v>
      </c>
    </row>
    <row r="16" spans="1:145" x14ac:dyDescent="0.25">
      <c r="A16" s="68">
        <f t="shared" si="78"/>
        <v>20</v>
      </c>
      <c r="B16" s="18">
        <f>'Ohio Intensities'!D16</f>
        <v>2.8611620876642636</v>
      </c>
      <c r="C16" s="18">
        <f>Design!$I$24*B16*Design!$I$23</f>
        <v>4.9211987907825367</v>
      </c>
      <c r="D16" s="18">
        <v>0</v>
      </c>
      <c r="E16" s="18">
        <v>0</v>
      </c>
      <c r="F16" s="18">
        <f>Design!$I$22</f>
        <v>10</v>
      </c>
      <c r="G16" s="18">
        <f t="shared" si="0"/>
        <v>4.9211987907825367</v>
      </c>
      <c r="H16" s="18">
        <f t="shared" si="1"/>
        <v>20</v>
      </c>
      <c r="I16" s="18">
        <f t="shared" si="2"/>
        <v>4.9211987907825367</v>
      </c>
      <c r="J16" s="18">
        <f t="shared" si="3"/>
        <v>30</v>
      </c>
      <c r="K16" s="18">
        <v>0</v>
      </c>
      <c r="L16" s="18">
        <f t="shared" si="4"/>
        <v>5905.4385489390443</v>
      </c>
      <c r="M16" s="18">
        <f t="shared" si="5"/>
        <v>-0.49211987907825366</v>
      </c>
      <c r="N16" s="18">
        <f t="shared" si="6"/>
        <v>14.76359637234761</v>
      </c>
      <c r="O16" s="18">
        <f>(Design!$N$67-N16)/M16</f>
        <v>25.834348322120874</v>
      </c>
      <c r="P16" s="18">
        <v>0</v>
      </c>
      <c r="Q16" s="18">
        <v>0</v>
      </c>
      <c r="R16" s="18">
        <f t="shared" si="7"/>
        <v>25.834348322120874</v>
      </c>
      <c r="S16" s="18">
        <f t="shared" si="8"/>
        <v>25.834348322120874</v>
      </c>
      <c r="T16" s="18">
        <f>Design!$N$67</f>
        <v>2.0499999999999998</v>
      </c>
      <c r="U16" s="18">
        <f t="shared" si="9"/>
        <v>30</v>
      </c>
      <c r="V16" s="18">
        <v>0</v>
      </c>
      <c r="W16" s="18">
        <f t="shared" si="10"/>
        <v>1844.9999999999998</v>
      </c>
      <c r="X16" s="19">
        <f t="shared" si="11"/>
        <v>4060.4385489390443</v>
      </c>
      <c r="Y16" s="68">
        <f t="shared" si="12"/>
        <v>20</v>
      </c>
      <c r="Z16" s="18">
        <f>'Ohio Intensities'!H16</f>
        <v>3.4362715939515582</v>
      </c>
      <c r="AA16" s="18">
        <f>Design!$I$24*Z16*Design!$I$23</f>
        <v>5.9103871415966838</v>
      </c>
      <c r="AB16" s="18">
        <v>0</v>
      </c>
      <c r="AC16" s="18">
        <v>0</v>
      </c>
      <c r="AD16" s="18">
        <f>Design!$I$22</f>
        <v>10</v>
      </c>
      <c r="AE16" s="18">
        <f t="shared" si="13"/>
        <v>5.9103871415966838</v>
      </c>
      <c r="AF16" s="18">
        <f t="shared" si="14"/>
        <v>20</v>
      </c>
      <c r="AG16" s="18">
        <f t="shared" si="15"/>
        <v>5.9103871415966838</v>
      </c>
      <c r="AH16" s="18">
        <f t="shared" si="16"/>
        <v>30</v>
      </c>
      <c r="AI16" s="18">
        <v>0</v>
      </c>
      <c r="AJ16" s="18">
        <f t="shared" si="17"/>
        <v>7092.4645699160201</v>
      </c>
      <c r="AK16" s="18">
        <f t="shared" si="18"/>
        <v>-0.59103871415966835</v>
      </c>
      <c r="AL16" s="18">
        <f t="shared" si="19"/>
        <v>17.731161424790052</v>
      </c>
      <c r="AM16" s="18">
        <f>(Design!$N$68-AL16)/AK16</f>
        <v>25.770158637485416</v>
      </c>
      <c r="AN16" s="18">
        <v>0</v>
      </c>
      <c r="AO16" s="18">
        <v>0</v>
      </c>
      <c r="AP16" s="18">
        <f t="shared" si="20"/>
        <v>25.770158637485416</v>
      </c>
      <c r="AQ16" s="18">
        <f t="shared" si="21"/>
        <v>25.770158637485416</v>
      </c>
      <c r="AR16" s="18">
        <f>Design!$N$68</f>
        <v>2.5</v>
      </c>
      <c r="AS16" s="18">
        <f t="shared" si="22"/>
        <v>30</v>
      </c>
      <c r="AT16" s="18">
        <v>0</v>
      </c>
      <c r="AU16" s="18">
        <f t="shared" si="23"/>
        <v>2250</v>
      </c>
      <c r="AV16" s="19">
        <f t="shared" si="24"/>
        <v>4842.4645699160201</v>
      </c>
      <c r="AW16" s="68">
        <f t="shared" si="25"/>
        <v>20</v>
      </c>
      <c r="AX16" s="18">
        <f>'Ohio Intensities'!L16</f>
        <v>3.8706536946788868</v>
      </c>
      <c r="AY16" s="18">
        <f>Design!$I$24*AX16*Design!$I$23</f>
        <v>6.6575243548476895</v>
      </c>
      <c r="AZ16" s="18">
        <v>0</v>
      </c>
      <c r="BA16" s="18">
        <v>0</v>
      </c>
      <c r="BB16" s="18">
        <f>Design!$I$22</f>
        <v>10</v>
      </c>
      <c r="BC16" s="18">
        <f t="shared" si="26"/>
        <v>6.6575243548476895</v>
      </c>
      <c r="BD16" s="18">
        <f t="shared" si="27"/>
        <v>20</v>
      </c>
      <c r="BE16" s="18">
        <f t="shared" si="28"/>
        <v>6.6575243548476895</v>
      </c>
      <c r="BF16" s="18">
        <f t="shared" si="29"/>
        <v>30</v>
      </c>
      <c r="BG16" s="18">
        <v>0</v>
      </c>
      <c r="BH16" s="18">
        <f t="shared" si="30"/>
        <v>7989.0292258172267</v>
      </c>
      <c r="BI16" s="18">
        <f t="shared" si="31"/>
        <v>-0.66575243548476892</v>
      </c>
      <c r="BJ16" s="18">
        <f t="shared" si="32"/>
        <v>19.97257306454307</v>
      </c>
      <c r="BK16" s="18">
        <f>(Design!$N$69-BJ16)/BI16</f>
        <v>25.71912944197528</v>
      </c>
      <c r="BL16" s="18">
        <v>0</v>
      </c>
      <c r="BM16" s="18">
        <v>0</v>
      </c>
      <c r="BN16" s="18">
        <f t="shared" si="33"/>
        <v>25.71912944197528</v>
      </c>
      <c r="BO16" s="18">
        <f t="shared" si="34"/>
        <v>25.71912944197528</v>
      </c>
      <c r="BP16" s="18">
        <f>Design!$N$69</f>
        <v>2.85</v>
      </c>
      <c r="BQ16" s="18">
        <f t="shared" si="35"/>
        <v>30</v>
      </c>
      <c r="BR16" s="18">
        <v>0</v>
      </c>
      <c r="BS16" s="18">
        <f t="shared" si="36"/>
        <v>2565</v>
      </c>
      <c r="BT16" s="19">
        <f t="shared" si="37"/>
        <v>5424.0292258172267</v>
      </c>
      <c r="BU16" s="68">
        <f t="shared" si="38"/>
        <v>20</v>
      </c>
      <c r="BV16" s="18">
        <f>'Ohio Intensities'!P16</f>
        <v>4.4376918440567836</v>
      </c>
      <c r="BW16" s="18">
        <f>Design!$I$24*BV16*Design!$I$23</f>
        <v>7.6328299717776726</v>
      </c>
      <c r="BX16" s="18">
        <v>0</v>
      </c>
      <c r="BY16" s="18">
        <v>0</v>
      </c>
      <c r="BZ16" s="18">
        <f>Design!$I$22</f>
        <v>10</v>
      </c>
      <c r="CA16" s="18">
        <f t="shared" si="39"/>
        <v>7.6328299717776726</v>
      </c>
      <c r="CB16" s="18">
        <f t="shared" si="40"/>
        <v>20</v>
      </c>
      <c r="CC16" s="18">
        <f t="shared" si="41"/>
        <v>7.6328299717776726</v>
      </c>
      <c r="CD16" s="18">
        <f t="shared" si="42"/>
        <v>30</v>
      </c>
      <c r="CE16" s="18">
        <v>0</v>
      </c>
      <c r="CF16" s="18">
        <f t="shared" si="43"/>
        <v>9159.3959661332083</v>
      </c>
      <c r="CG16" s="18">
        <f t="shared" si="44"/>
        <v>-0.76328299717776726</v>
      </c>
      <c r="CH16" s="18">
        <f t="shared" si="45"/>
        <v>22.898489915333016</v>
      </c>
      <c r="CI16" s="18">
        <f>(Design!$N$70-CH16)/CG16</f>
        <v>26.266129324853488</v>
      </c>
      <c r="CJ16" s="18">
        <v>0</v>
      </c>
      <c r="CK16" s="18">
        <v>0</v>
      </c>
      <c r="CL16" s="18">
        <f t="shared" si="46"/>
        <v>26.266129324853488</v>
      </c>
      <c r="CM16" s="18">
        <f t="shared" si="47"/>
        <v>26.266129324853488</v>
      </c>
      <c r="CN16" s="18">
        <f>Design!$N$70</f>
        <v>2.85</v>
      </c>
      <c r="CO16" s="18">
        <f t="shared" si="48"/>
        <v>30</v>
      </c>
      <c r="CP16" s="18">
        <v>0</v>
      </c>
      <c r="CQ16" s="18">
        <f t="shared" si="49"/>
        <v>2565</v>
      </c>
      <c r="CR16" s="19">
        <f t="shared" si="50"/>
        <v>6594.3959661332083</v>
      </c>
      <c r="CS16" s="68">
        <f t="shared" si="51"/>
        <v>20</v>
      </c>
      <c r="CT16" s="18">
        <f>'Ohio Intensities'!T16</f>
        <v>4.8310552067072869</v>
      </c>
      <c r="CU16" s="18">
        <f>Design!$I$24*CT16*Design!$I$23</f>
        <v>8.3094149555365391</v>
      </c>
      <c r="CV16" s="18">
        <v>0</v>
      </c>
      <c r="CW16" s="18">
        <v>0</v>
      </c>
      <c r="CX16" s="18">
        <f>Design!$I$22</f>
        <v>10</v>
      </c>
      <c r="CY16" s="18">
        <f t="shared" si="52"/>
        <v>8.3094149555365391</v>
      </c>
      <c r="CZ16" s="18">
        <f t="shared" si="53"/>
        <v>20</v>
      </c>
      <c r="DA16" s="18">
        <f t="shared" si="54"/>
        <v>8.3094149555365391</v>
      </c>
      <c r="DB16" s="18">
        <f t="shared" si="55"/>
        <v>30</v>
      </c>
      <c r="DC16" s="18">
        <v>0</v>
      </c>
      <c r="DD16" s="18">
        <f t="shared" si="56"/>
        <v>9971.2979466438464</v>
      </c>
      <c r="DE16" s="18">
        <f t="shared" si="57"/>
        <v>-0.83094149555365393</v>
      </c>
      <c r="DF16" s="18">
        <f t="shared" si="58"/>
        <v>24.928244866609617</v>
      </c>
      <c r="DG16" s="18">
        <f>(Design!$N$71-DF16)/DE16</f>
        <v>26.570155642424556</v>
      </c>
      <c r="DH16" s="18">
        <v>0</v>
      </c>
      <c r="DI16" s="18">
        <v>0</v>
      </c>
      <c r="DJ16" s="18">
        <f t="shared" si="59"/>
        <v>26.570155642424556</v>
      </c>
      <c r="DK16" s="18">
        <f t="shared" si="60"/>
        <v>26.570155642424556</v>
      </c>
      <c r="DL16" s="18">
        <f>Design!$N$71</f>
        <v>2.85</v>
      </c>
      <c r="DM16" s="18">
        <f t="shared" si="61"/>
        <v>30</v>
      </c>
      <c r="DN16" s="18">
        <v>0</v>
      </c>
      <c r="DO16" s="18">
        <f t="shared" si="62"/>
        <v>2565.0000000000005</v>
      </c>
      <c r="DP16" s="19">
        <f t="shared" si="63"/>
        <v>7406.2979466438464</v>
      </c>
      <c r="DQ16" s="68">
        <f t="shared" si="64"/>
        <v>20</v>
      </c>
      <c r="DR16" s="18">
        <f>'Ohio Intensities'!X16</f>
        <v>5.1974687372537129</v>
      </c>
      <c r="DS16" s="18">
        <f>Design!$I$24*DR16*Design!$I$23</f>
        <v>8.9396462280763913</v>
      </c>
      <c r="DT16" s="18">
        <v>0</v>
      </c>
      <c r="DU16" s="18">
        <v>0</v>
      </c>
      <c r="DV16" s="18">
        <f>Design!$I$22</f>
        <v>10</v>
      </c>
      <c r="DW16" s="18">
        <f t="shared" si="65"/>
        <v>8.9396462280763913</v>
      </c>
      <c r="DX16" s="18">
        <f t="shared" si="66"/>
        <v>20</v>
      </c>
      <c r="DY16" s="18">
        <f t="shared" si="67"/>
        <v>8.9396462280763913</v>
      </c>
      <c r="DZ16" s="18">
        <f t="shared" si="68"/>
        <v>30</v>
      </c>
      <c r="EA16" s="18">
        <v>0</v>
      </c>
      <c r="EB16" s="18">
        <f t="shared" si="69"/>
        <v>10727.57547369167</v>
      </c>
      <c r="EC16" s="18">
        <f t="shared" si="70"/>
        <v>-0.89396462280763911</v>
      </c>
      <c r="ED16" s="18">
        <f t="shared" si="71"/>
        <v>26.818938684229174</v>
      </c>
      <c r="EE16" s="18">
        <f>(Design!$N$72-ED16)/EC16</f>
        <v>26.811954380197822</v>
      </c>
      <c r="EF16" s="18">
        <v>0</v>
      </c>
      <c r="EG16" s="18">
        <v>0</v>
      </c>
      <c r="EH16" s="18">
        <f t="shared" si="72"/>
        <v>26.811954380197822</v>
      </c>
      <c r="EI16" s="18">
        <f t="shared" si="73"/>
        <v>26.811954380197822</v>
      </c>
      <c r="EJ16" s="18">
        <f>Design!$N$72</f>
        <v>2.85</v>
      </c>
      <c r="EK16" s="18">
        <f t="shared" si="74"/>
        <v>30</v>
      </c>
      <c r="EL16" s="18">
        <v>0</v>
      </c>
      <c r="EM16" s="18">
        <f t="shared" si="75"/>
        <v>2565</v>
      </c>
      <c r="EN16" s="19">
        <f t="shared" si="76"/>
        <v>8162.5754736916697</v>
      </c>
      <c r="EO16" s="19">
        <f t="shared" si="77"/>
        <v>20</v>
      </c>
    </row>
    <row r="17" spans="1:145" x14ac:dyDescent="0.25">
      <c r="A17" s="68">
        <f t="shared" si="78"/>
        <v>21</v>
      </c>
      <c r="B17" s="18">
        <f>'Ohio Intensities'!D17</f>
        <v>2.7801474944968856</v>
      </c>
      <c r="C17" s="18">
        <f>Design!$I$24*B17*Design!$I$23</f>
        <v>4.7818536905346463</v>
      </c>
      <c r="D17" s="18">
        <v>0</v>
      </c>
      <c r="E17" s="18">
        <v>0</v>
      </c>
      <c r="F17" s="18">
        <f>Design!$I$22</f>
        <v>10</v>
      </c>
      <c r="G17" s="18">
        <f t="shared" si="0"/>
        <v>4.7818536905346463</v>
      </c>
      <c r="H17" s="18">
        <f t="shared" si="1"/>
        <v>21</v>
      </c>
      <c r="I17" s="18">
        <f t="shared" si="2"/>
        <v>4.7818536905346463</v>
      </c>
      <c r="J17" s="18">
        <f t="shared" si="3"/>
        <v>31</v>
      </c>
      <c r="K17" s="18">
        <v>0</v>
      </c>
      <c r="L17" s="18">
        <f t="shared" si="4"/>
        <v>6025.1356500736547</v>
      </c>
      <c r="M17" s="18">
        <f t="shared" si="5"/>
        <v>-0.47818536905346465</v>
      </c>
      <c r="N17" s="18">
        <f t="shared" si="6"/>
        <v>14.823746440657404</v>
      </c>
      <c r="O17" s="18">
        <f>(Design!$N$67-N17)/M17</f>
        <v>26.712959591260947</v>
      </c>
      <c r="P17" s="18">
        <v>0</v>
      </c>
      <c r="Q17" s="18">
        <v>0</v>
      </c>
      <c r="R17" s="18">
        <f t="shared" si="7"/>
        <v>26.712959591260947</v>
      </c>
      <c r="S17" s="18">
        <f t="shared" si="8"/>
        <v>26.712959591260947</v>
      </c>
      <c r="T17" s="18">
        <f>Design!$N$67</f>
        <v>2.0499999999999998</v>
      </c>
      <c r="U17" s="18">
        <f t="shared" si="9"/>
        <v>31</v>
      </c>
      <c r="V17" s="18">
        <v>0</v>
      </c>
      <c r="W17" s="18">
        <f t="shared" si="10"/>
        <v>1906.5</v>
      </c>
      <c r="X17" s="19">
        <f t="shared" si="11"/>
        <v>4118.6356500736547</v>
      </c>
      <c r="Y17" s="68">
        <f t="shared" si="12"/>
        <v>21</v>
      </c>
      <c r="Z17" s="18">
        <f>'Ohio Intensities'!H17</f>
        <v>3.342762048267232</v>
      </c>
      <c r="AA17" s="18">
        <f>Design!$I$24*Z17*Design!$I$23</f>
        <v>5.7495507230196425</v>
      </c>
      <c r="AB17" s="18">
        <v>0</v>
      </c>
      <c r="AC17" s="18">
        <v>0</v>
      </c>
      <c r="AD17" s="18">
        <f>Design!$I$22</f>
        <v>10</v>
      </c>
      <c r="AE17" s="18">
        <f t="shared" si="13"/>
        <v>5.7495507230196425</v>
      </c>
      <c r="AF17" s="18">
        <f t="shared" si="14"/>
        <v>21</v>
      </c>
      <c r="AG17" s="18">
        <f t="shared" si="15"/>
        <v>5.7495507230196425</v>
      </c>
      <c r="AH17" s="18">
        <f t="shared" si="16"/>
        <v>31</v>
      </c>
      <c r="AI17" s="18">
        <v>0</v>
      </c>
      <c r="AJ17" s="18">
        <f t="shared" si="17"/>
        <v>7244.4339110047495</v>
      </c>
      <c r="AK17" s="18">
        <f t="shared" si="18"/>
        <v>-0.5749550723019643</v>
      </c>
      <c r="AL17" s="18">
        <f t="shared" si="19"/>
        <v>17.823607241360893</v>
      </c>
      <c r="AM17" s="18">
        <f>(Design!$N$68-AL17)/AK17</f>
        <v>26.65183416855394</v>
      </c>
      <c r="AN17" s="18">
        <v>0</v>
      </c>
      <c r="AO17" s="18">
        <v>0</v>
      </c>
      <c r="AP17" s="18">
        <f t="shared" si="20"/>
        <v>26.65183416855394</v>
      </c>
      <c r="AQ17" s="18">
        <f t="shared" si="21"/>
        <v>26.65183416855394</v>
      </c>
      <c r="AR17" s="18">
        <f>Design!$N$68</f>
        <v>2.5</v>
      </c>
      <c r="AS17" s="18">
        <f t="shared" si="22"/>
        <v>31</v>
      </c>
      <c r="AT17" s="18">
        <v>0</v>
      </c>
      <c r="AU17" s="18">
        <f t="shared" si="23"/>
        <v>2325</v>
      </c>
      <c r="AV17" s="19">
        <f t="shared" si="24"/>
        <v>4919.4339110047495</v>
      </c>
      <c r="AW17" s="68">
        <f t="shared" si="25"/>
        <v>21</v>
      </c>
      <c r="AX17" s="18">
        <f>'Ohio Intensities'!L17</f>
        <v>3.7700682043399683</v>
      </c>
      <c r="AY17" s="18">
        <f>Design!$I$24*AX17*Design!$I$23</f>
        <v>6.4845173114647494</v>
      </c>
      <c r="AZ17" s="18">
        <v>0</v>
      </c>
      <c r="BA17" s="18">
        <v>0</v>
      </c>
      <c r="BB17" s="18">
        <f>Design!$I$22</f>
        <v>10</v>
      </c>
      <c r="BC17" s="18">
        <f t="shared" si="26"/>
        <v>6.4845173114647494</v>
      </c>
      <c r="BD17" s="18">
        <f t="shared" si="27"/>
        <v>21</v>
      </c>
      <c r="BE17" s="18">
        <f t="shared" si="28"/>
        <v>6.4845173114647494</v>
      </c>
      <c r="BF17" s="18">
        <f t="shared" si="29"/>
        <v>31</v>
      </c>
      <c r="BG17" s="18">
        <v>0</v>
      </c>
      <c r="BH17" s="18">
        <f t="shared" si="30"/>
        <v>8170.4918124455835</v>
      </c>
      <c r="BI17" s="18">
        <f t="shared" si="31"/>
        <v>-0.64845173114647492</v>
      </c>
      <c r="BJ17" s="18">
        <f t="shared" si="32"/>
        <v>20.102003665540721</v>
      </c>
      <c r="BK17" s="18">
        <f>(Design!$N$69-BJ17)/BI17</f>
        <v>26.604915735268147</v>
      </c>
      <c r="BL17" s="18">
        <v>0</v>
      </c>
      <c r="BM17" s="18">
        <v>0</v>
      </c>
      <c r="BN17" s="18">
        <f t="shared" si="33"/>
        <v>26.604915735268147</v>
      </c>
      <c r="BO17" s="18">
        <f t="shared" si="34"/>
        <v>26.604915735268147</v>
      </c>
      <c r="BP17" s="18">
        <f>Design!$N$69</f>
        <v>2.85</v>
      </c>
      <c r="BQ17" s="18">
        <f t="shared" si="35"/>
        <v>31</v>
      </c>
      <c r="BR17" s="18">
        <v>0</v>
      </c>
      <c r="BS17" s="18">
        <f t="shared" si="36"/>
        <v>2650.5000000000005</v>
      </c>
      <c r="BT17" s="19">
        <f t="shared" si="37"/>
        <v>5519.9918124455835</v>
      </c>
      <c r="BU17" s="68">
        <f t="shared" si="38"/>
        <v>21</v>
      </c>
      <c r="BV17" s="18">
        <f>'Ohio Intensities'!P17</f>
        <v>4.3270509743990822</v>
      </c>
      <c r="BW17" s="18">
        <f>Design!$I$24*BV17*Design!$I$23</f>
        <v>7.4425276759664261</v>
      </c>
      <c r="BX17" s="18">
        <v>0</v>
      </c>
      <c r="BY17" s="18">
        <v>0</v>
      </c>
      <c r="BZ17" s="18">
        <f>Design!$I$22</f>
        <v>10</v>
      </c>
      <c r="CA17" s="18">
        <f t="shared" si="39"/>
        <v>7.4425276759664261</v>
      </c>
      <c r="CB17" s="18">
        <f t="shared" si="40"/>
        <v>21</v>
      </c>
      <c r="CC17" s="18">
        <f t="shared" si="41"/>
        <v>7.4425276759664261</v>
      </c>
      <c r="CD17" s="18">
        <f t="shared" si="42"/>
        <v>31</v>
      </c>
      <c r="CE17" s="18">
        <v>0</v>
      </c>
      <c r="CF17" s="18">
        <f t="shared" si="43"/>
        <v>9377.5848717176959</v>
      </c>
      <c r="CG17" s="18">
        <f t="shared" si="44"/>
        <v>-0.74425276759664261</v>
      </c>
      <c r="CH17" s="18">
        <f t="shared" si="45"/>
        <v>23.071835795495922</v>
      </c>
      <c r="CI17" s="18">
        <f>(Design!$N$70-CH17)/CG17</f>
        <v>27.170655825435109</v>
      </c>
      <c r="CJ17" s="18">
        <v>0</v>
      </c>
      <c r="CK17" s="18">
        <v>0</v>
      </c>
      <c r="CL17" s="18">
        <f t="shared" si="46"/>
        <v>27.170655825435109</v>
      </c>
      <c r="CM17" s="18">
        <f t="shared" si="47"/>
        <v>27.170655825435109</v>
      </c>
      <c r="CN17" s="18">
        <f>Design!$N$70</f>
        <v>2.85</v>
      </c>
      <c r="CO17" s="18">
        <f t="shared" si="48"/>
        <v>31</v>
      </c>
      <c r="CP17" s="18">
        <v>0</v>
      </c>
      <c r="CQ17" s="18">
        <f t="shared" si="49"/>
        <v>2650.5</v>
      </c>
      <c r="CR17" s="19">
        <f t="shared" si="50"/>
        <v>6727.0848717176959</v>
      </c>
      <c r="CS17" s="68">
        <f t="shared" si="51"/>
        <v>21</v>
      </c>
      <c r="CT17" s="18">
        <f>'Ohio Intensities'!T17</f>
        <v>4.7134753715780349</v>
      </c>
      <c r="CU17" s="18">
        <f>Design!$I$24*CT17*Design!$I$23</f>
        <v>8.1071776391142247</v>
      </c>
      <c r="CV17" s="18">
        <v>0</v>
      </c>
      <c r="CW17" s="18">
        <v>0</v>
      </c>
      <c r="CX17" s="18">
        <f>Design!$I$22</f>
        <v>10</v>
      </c>
      <c r="CY17" s="18">
        <f t="shared" si="52"/>
        <v>8.1071776391142247</v>
      </c>
      <c r="CZ17" s="18">
        <f t="shared" si="53"/>
        <v>21</v>
      </c>
      <c r="DA17" s="18">
        <f t="shared" si="54"/>
        <v>8.1071776391142247</v>
      </c>
      <c r="DB17" s="18">
        <f t="shared" si="55"/>
        <v>31</v>
      </c>
      <c r="DC17" s="18">
        <v>0</v>
      </c>
      <c r="DD17" s="18">
        <f t="shared" si="56"/>
        <v>10215.043825283923</v>
      </c>
      <c r="DE17" s="18">
        <f t="shared" si="57"/>
        <v>-0.81071776391142247</v>
      </c>
      <c r="DF17" s="18">
        <f t="shared" si="58"/>
        <v>25.132250681254099</v>
      </c>
      <c r="DG17" s="18">
        <f>(Design!$N$71-DF17)/DE17</f>
        <v>27.484596579887715</v>
      </c>
      <c r="DH17" s="18">
        <v>0</v>
      </c>
      <c r="DI17" s="18">
        <v>0</v>
      </c>
      <c r="DJ17" s="18">
        <f t="shared" si="59"/>
        <v>27.484596579887715</v>
      </c>
      <c r="DK17" s="18">
        <f t="shared" si="60"/>
        <v>27.484596579887715</v>
      </c>
      <c r="DL17" s="18">
        <f>Design!$N$71</f>
        <v>2.85</v>
      </c>
      <c r="DM17" s="18">
        <f t="shared" si="61"/>
        <v>31</v>
      </c>
      <c r="DN17" s="18">
        <v>0</v>
      </c>
      <c r="DO17" s="18">
        <f t="shared" si="62"/>
        <v>2650.5</v>
      </c>
      <c r="DP17" s="19">
        <f t="shared" si="63"/>
        <v>7564.5438252839231</v>
      </c>
      <c r="DQ17" s="68">
        <f t="shared" si="64"/>
        <v>21</v>
      </c>
      <c r="DR17" s="18">
        <f>'Ohio Intensities'!X17</f>
        <v>5.0700830910257935</v>
      </c>
      <c r="DS17" s="18">
        <f>Design!$I$24*DR17*Design!$I$23</f>
        <v>8.7205429165643711</v>
      </c>
      <c r="DT17" s="18">
        <v>0</v>
      </c>
      <c r="DU17" s="18">
        <v>0</v>
      </c>
      <c r="DV17" s="18">
        <f>Design!$I$22</f>
        <v>10</v>
      </c>
      <c r="DW17" s="18">
        <f t="shared" si="65"/>
        <v>8.7205429165643711</v>
      </c>
      <c r="DX17" s="18">
        <f t="shared" si="66"/>
        <v>21</v>
      </c>
      <c r="DY17" s="18">
        <f t="shared" si="67"/>
        <v>8.7205429165643711</v>
      </c>
      <c r="DZ17" s="18">
        <f t="shared" si="68"/>
        <v>31</v>
      </c>
      <c r="EA17" s="18">
        <v>0</v>
      </c>
      <c r="EB17" s="18">
        <f t="shared" si="69"/>
        <v>10987.884074871106</v>
      </c>
      <c r="EC17" s="18">
        <f t="shared" si="70"/>
        <v>-0.87205429165643711</v>
      </c>
      <c r="ED17" s="18">
        <f t="shared" si="71"/>
        <v>27.033683041349548</v>
      </c>
      <c r="EE17" s="18">
        <f>(Design!$N$72-ED17)/EC17</f>
        <v>27.7318548543732</v>
      </c>
      <c r="EF17" s="18">
        <v>0</v>
      </c>
      <c r="EG17" s="18">
        <v>0</v>
      </c>
      <c r="EH17" s="18">
        <f t="shared" si="72"/>
        <v>27.7318548543732</v>
      </c>
      <c r="EI17" s="18">
        <f t="shared" si="73"/>
        <v>27.7318548543732</v>
      </c>
      <c r="EJ17" s="18">
        <f>Design!$N$72</f>
        <v>2.85</v>
      </c>
      <c r="EK17" s="18">
        <f t="shared" si="74"/>
        <v>31</v>
      </c>
      <c r="EL17" s="18">
        <v>0</v>
      </c>
      <c r="EM17" s="18">
        <f t="shared" si="75"/>
        <v>2650.5</v>
      </c>
      <c r="EN17" s="19">
        <f t="shared" si="76"/>
        <v>8337.3840748711063</v>
      </c>
      <c r="EO17" s="19">
        <f t="shared" si="77"/>
        <v>21</v>
      </c>
    </row>
    <row r="18" spans="1:145" x14ac:dyDescent="0.25">
      <c r="A18" s="68">
        <f t="shared" si="78"/>
        <v>22</v>
      </c>
      <c r="B18" s="18">
        <f>'Ohio Intensities'!D18</f>
        <v>2.7038917447291819</v>
      </c>
      <c r="C18" s="18">
        <f>Design!$I$24*B18*Design!$I$23</f>
        <v>4.6506938009341958</v>
      </c>
      <c r="D18" s="18">
        <v>0</v>
      </c>
      <c r="E18" s="18">
        <v>0</v>
      </c>
      <c r="F18" s="18">
        <f>Design!$I$22</f>
        <v>10</v>
      </c>
      <c r="G18" s="18">
        <f t="shared" si="0"/>
        <v>4.6506938009341958</v>
      </c>
      <c r="H18" s="18">
        <f t="shared" si="1"/>
        <v>22</v>
      </c>
      <c r="I18" s="18">
        <f t="shared" si="2"/>
        <v>4.6506938009341958</v>
      </c>
      <c r="J18" s="18">
        <f t="shared" si="3"/>
        <v>32</v>
      </c>
      <c r="K18" s="18">
        <v>0</v>
      </c>
      <c r="L18" s="18">
        <f t="shared" si="4"/>
        <v>6138.9158172331381</v>
      </c>
      <c r="M18" s="18">
        <f t="shared" si="5"/>
        <v>-0.46506938009341958</v>
      </c>
      <c r="N18" s="18">
        <f t="shared" si="6"/>
        <v>14.882220162989427</v>
      </c>
      <c r="O18" s="18">
        <f>(Design!$N$67-N18)/M18</f>
        <v>27.592055534621064</v>
      </c>
      <c r="P18" s="18">
        <v>0</v>
      </c>
      <c r="Q18" s="18">
        <v>0</v>
      </c>
      <c r="R18" s="18">
        <f t="shared" si="7"/>
        <v>27.592055534621064</v>
      </c>
      <c r="S18" s="18">
        <f t="shared" si="8"/>
        <v>27.592055534621064</v>
      </c>
      <c r="T18" s="18">
        <f>Design!$N$67</f>
        <v>2.0499999999999998</v>
      </c>
      <c r="U18" s="18">
        <f t="shared" si="9"/>
        <v>32</v>
      </c>
      <c r="V18" s="18">
        <v>0</v>
      </c>
      <c r="W18" s="18">
        <f t="shared" si="10"/>
        <v>1967.9999999999998</v>
      </c>
      <c r="X18" s="19">
        <f t="shared" si="11"/>
        <v>4170.9158172331381</v>
      </c>
      <c r="Y18" s="68">
        <f t="shared" si="12"/>
        <v>22</v>
      </c>
      <c r="Z18" s="18">
        <f>'Ohio Intensities'!H18</f>
        <v>3.254559233716285</v>
      </c>
      <c r="AA18" s="18">
        <f>Design!$I$24*Z18*Design!$I$23</f>
        <v>5.5978418819920135</v>
      </c>
      <c r="AB18" s="18">
        <v>0</v>
      </c>
      <c r="AC18" s="18">
        <v>0</v>
      </c>
      <c r="AD18" s="18">
        <f>Design!$I$22</f>
        <v>10</v>
      </c>
      <c r="AE18" s="18">
        <f t="shared" si="13"/>
        <v>5.5978418819920135</v>
      </c>
      <c r="AF18" s="18">
        <f t="shared" si="14"/>
        <v>22</v>
      </c>
      <c r="AG18" s="18">
        <f t="shared" si="15"/>
        <v>5.5978418819920135</v>
      </c>
      <c r="AH18" s="18">
        <f t="shared" si="16"/>
        <v>32</v>
      </c>
      <c r="AI18" s="18">
        <v>0</v>
      </c>
      <c r="AJ18" s="18">
        <f t="shared" si="17"/>
        <v>7389.1512842294578</v>
      </c>
      <c r="AK18" s="18">
        <f t="shared" si="18"/>
        <v>-0.55978418819920139</v>
      </c>
      <c r="AL18" s="18">
        <f t="shared" si="19"/>
        <v>17.913094022374445</v>
      </c>
      <c r="AM18" s="18">
        <f>(Design!$N$68-AL18)/AK18</f>
        <v>27.533993183976168</v>
      </c>
      <c r="AN18" s="18">
        <v>0</v>
      </c>
      <c r="AO18" s="18">
        <v>0</v>
      </c>
      <c r="AP18" s="18">
        <f t="shared" si="20"/>
        <v>27.533993183976168</v>
      </c>
      <c r="AQ18" s="18">
        <f t="shared" si="21"/>
        <v>27.533993183976168</v>
      </c>
      <c r="AR18" s="18">
        <f>Design!$N$68</f>
        <v>2.5</v>
      </c>
      <c r="AS18" s="18">
        <f t="shared" si="22"/>
        <v>32</v>
      </c>
      <c r="AT18" s="18">
        <v>0</v>
      </c>
      <c r="AU18" s="18">
        <f t="shared" si="23"/>
        <v>2400</v>
      </c>
      <c r="AV18" s="19">
        <f t="shared" si="24"/>
        <v>4989.1512842294578</v>
      </c>
      <c r="AW18" s="68">
        <f t="shared" si="25"/>
        <v>22</v>
      </c>
      <c r="AX18" s="18">
        <f>'Ohio Intensities'!L18</f>
        <v>3.6749006015837629</v>
      </c>
      <c r="AY18" s="18">
        <f>Design!$I$24*AX18*Design!$I$23</f>
        <v>6.3208290347240759</v>
      </c>
      <c r="AZ18" s="18">
        <v>0</v>
      </c>
      <c r="BA18" s="18">
        <v>0</v>
      </c>
      <c r="BB18" s="18">
        <f>Design!$I$22</f>
        <v>10</v>
      </c>
      <c r="BC18" s="18">
        <f t="shared" si="26"/>
        <v>6.3208290347240759</v>
      </c>
      <c r="BD18" s="18">
        <f t="shared" si="27"/>
        <v>22</v>
      </c>
      <c r="BE18" s="18">
        <f t="shared" si="28"/>
        <v>6.3208290347240759</v>
      </c>
      <c r="BF18" s="18">
        <f t="shared" si="29"/>
        <v>32</v>
      </c>
      <c r="BG18" s="18">
        <v>0</v>
      </c>
      <c r="BH18" s="18">
        <f t="shared" si="30"/>
        <v>8343.4943258357798</v>
      </c>
      <c r="BI18" s="18">
        <f t="shared" si="31"/>
        <v>-0.63208290347240759</v>
      </c>
      <c r="BJ18" s="18">
        <f t="shared" si="32"/>
        <v>20.226652911117043</v>
      </c>
      <c r="BK18" s="18">
        <f>(Design!$N$69-BJ18)/BI18</f>
        <v>27.491097790585293</v>
      </c>
      <c r="BL18" s="18">
        <v>0</v>
      </c>
      <c r="BM18" s="18">
        <v>0</v>
      </c>
      <c r="BN18" s="18">
        <f t="shared" si="33"/>
        <v>27.491097790585293</v>
      </c>
      <c r="BO18" s="18">
        <f t="shared" si="34"/>
        <v>27.491097790585293</v>
      </c>
      <c r="BP18" s="18">
        <f>Design!$N$69</f>
        <v>2.85</v>
      </c>
      <c r="BQ18" s="18">
        <f t="shared" si="35"/>
        <v>32</v>
      </c>
      <c r="BR18" s="18">
        <v>0</v>
      </c>
      <c r="BS18" s="18">
        <f t="shared" si="36"/>
        <v>2736</v>
      </c>
      <c r="BT18" s="19">
        <f t="shared" si="37"/>
        <v>5607.4943258357798</v>
      </c>
      <c r="BU18" s="68">
        <f t="shared" si="38"/>
        <v>22</v>
      </c>
      <c r="BV18" s="18">
        <f>'Ohio Intensities'!P18</f>
        <v>4.2221708190306302</v>
      </c>
      <c r="BW18" s="18">
        <f>Design!$I$24*BV18*Design!$I$23</f>
        <v>7.2621338087326883</v>
      </c>
      <c r="BX18" s="18">
        <v>0</v>
      </c>
      <c r="BY18" s="18">
        <v>0</v>
      </c>
      <c r="BZ18" s="18">
        <f>Design!$I$22</f>
        <v>10</v>
      </c>
      <c r="CA18" s="18">
        <f t="shared" si="39"/>
        <v>7.2621338087326883</v>
      </c>
      <c r="CB18" s="18">
        <f t="shared" si="40"/>
        <v>22</v>
      </c>
      <c r="CC18" s="18">
        <f t="shared" si="41"/>
        <v>7.2621338087326883</v>
      </c>
      <c r="CD18" s="18">
        <f t="shared" si="42"/>
        <v>32</v>
      </c>
      <c r="CE18" s="18">
        <v>0</v>
      </c>
      <c r="CF18" s="18">
        <f t="shared" si="43"/>
        <v>9586.0166275271495</v>
      </c>
      <c r="CG18" s="18">
        <f t="shared" si="44"/>
        <v>-0.72621338087326881</v>
      </c>
      <c r="CH18" s="18">
        <f t="shared" si="45"/>
        <v>23.238828187944602</v>
      </c>
      <c r="CI18" s="18">
        <f>(Design!$N$70-CH18)/CG18</f>
        <v>28.075533617167881</v>
      </c>
      <c r="CJ18" s="18">
        <v>0</v>
      </c>
      <c r="CK18" s="18">
        <v>0</v>
      </c>
      <c r="CL18" s="18">
        <f t="shared" si="46"/>
        <v>28.075533617167881</v>
      </c>
      <c r="CM18" s="18">
        <f t="shared" si="47"/>
        <v>28.075533617167881</v>
      </c>
      <c r="CN18" s="18">
        <f>Design!$N$70</f>
        <v>2.85</v>
      </c>
      <c r="CO18" s="18">
        <f t="shared" si="48"/>
        <v>32</v>
      </c>
      <c r="CP18" s="18">
        <v>0</v>
      </c>
      <c r="CQ18" s="18">
        <f t="shared" si="49"/>
        <v>2736</v>
      </c>
      <c r="CR18" s="19">
        <f t="shared" si="50"/>
        <v>6850.0166275271495</v>
      </c>
      <c r="CS18" s="68">
        <f t="shared" si="51"/>
        <v>22</v>
      </c>
      <c r="CT18" s="18">
        <f>'Ohio Intensities'!T18</f>
        <v>4.6019506195347084</v>
      </c>
      <c r="CU18" s="18">
        <f>Design!$I$24*CT18*Design!$I$23</f>
        <v>7.9153550655997034</v>
      </c>
      <c r="CV18" s="18">
        <v>0</v>
      </c>
      <c r="CW18" s="18">
        <v>0</v>
      </c>
      <c r="CX18" s="18">
        <f>Design!$I$22</f>
        <v>10</v>
      </c>
      <c r="CY18" s="18">
        <f t="shared" si="52"/>
        <v>7.9153550655997034</v>
      </c>
      <c r="CZ18" s="18">
        <f t="shared" si="53"/>
        <v>22</v>
      </c>
      <c r="DA18" s="18">
        <f t="shared" si="54"/>
        <v>7.9153550655997034</v>
      </c>
      <c r="DB18" s="18">
        <f t="shared" si="55"/>
        <v>32</v>
      </c>
      <c r="DC18" s="18">
        <v>0</v>
      </c>
      <c r="DD18" s="18">
        <f t="shared" si="56"/>
        <v>10448.268686591608</v>
      </c>
      <c r="DE18" s="18">
        <f t="shared" si="57"/>
        <v>-0.79153550655997029</v>
      </c>
      <c r="DF18" s="18">
        <f t="shared" si="58"/>
        <v>25.329136209919049</v>
      </c>
      <c r="DG18" s="18">
        <f>(Design!$N$71-DF18)/DE18</f>
        <v>28.39940346784169</v>
      </c>
      <c r="DH18" s="18">
        <v>0</v>
      </c>
      <c r="DI18" s="18">
        <v>0</v>
      </c>
      <c r="DJ18" s="18">
        <f t="shared" si="59"/>
        <v>28.39940346784169</v>
      </c>
      <c r="DK18" s="18">
        <f t="shared" si="60"/>
        <v>28.39940346784169</v>
      </c>
      <c r="DL18" s="18">
        <f>Design!$N$71</f>
        <v>2.85</v>
      </c>
      <c r="DM18" s="18">
        <f t="shared" si="61"/>
        <v>32</v>
      </c>
      <c r="DN18" s="18">
        <v>0</v>
      </c>
      <c r="DO18" s="18">
        <f t="shared" si="62"/>
        <v>2736</v>
      </c>
      <c r="DP18" s="19">
        <f t="shared" si="63"/>
        <v>7712.2686865916075</v>
      </c>
      <c r="DQ18" s="68">
        <f t="shared" si="64"/>
        <v>22</v>
      </c>
      <c r="DR18" s="18">
        <f>'Ohio Intensities'!X18</f>
        <v>4.949540572971233</v>
      </c>
      <c r="DS18" s="18">
        <f>Design!$I$24*DR18*Design!$I$23</f>
        <v>8.5132097855105258</v>
      </c>
      <c r="DT18" s="18">
        <v>0</v>
      </c>
      <c r="DU18" s="18">
        <v>0</v>
      </c>
      <c r="DV18" s="18">
        <f>Design!$I$22</f>
        <v>10</v>
      </c>
      <c r="DW18" s="18">
        <f t="shared" si="65"/>
        <v>8.5132097855105258</v>
      </c>
      <c r="DX18" s="18">
        <f t="shared" si="66"/>
        <v>22</v>
      </c>
      <c r="DY18" s="18">
        <f t="shared" si="67"/>
        <v>8.5132097855105258</v>
      </c>
      <c r="DZ18" s="18">
        <f t="shared" si="68"/>
        <v>32</v>
      </c>
      <c r="EA18" s="18">
        <v>0</v>
      </c>
      <c r="EB18" s="18">
        <f t="shared" si="69"/>
        <v>11237.436916873894</v>
      </c>
      <c r="EC18" s="18">
        <f t="shared" si="70"/>
        <v>-0.8513209785510526</v>
      </c>
      <c r="ED18" s="18">
        <f t="shared" si="71"/>
        <v>27.242271313633683</v>
      </c>
      <c r="EE18" s="18">
        <f>(Design!$N$72-ED18)/EC18</f>
        <v>28.652261518504222</v>
      </c>
      <c r="EF18" s="18">
        <v>0</v>
      </c>
      <c r="EG18" s="18">
        <v>0</v>
      </c>
      <c r="EH18" s="18">
        <f t="shared" si="72"/>
        <v>28.652261518504222</v>
      </c>
      <c r="EI18" s="18">
        <f t="shared" si="73"/>
        <v>28.652261518504222</v>
      </c>
      <c r="EJ18" s="18">
        <f>Design!$N$72</f>
        <v>2.85</v>
      </c>
      <c r="EK18" s="18">
        <f t="shared" si="74"/>
        <v>32</v>
      </c>
      <c r="EL18" s="18">
        <v>0</v>
      </c>
      <c r="EM18" s="18">
        <f t="shared" si="75"/>
        <v>2736</v>
      </c>
      <c r="EN18" s="19">
        <f t="shared" si="76"/>
        <v>8501.436916873894</v>
      </c>
      <c r="EO18" s="19">
        <f t="shared" si="77"/>
        <v>22</v>
      </c>
    </row>
    <row r="19" spans="1:145" x14ac:dyDescent="0.25">
      <c r="A19" s="68">
        <f t="shared" si="78"/>
        <v>23</v>
      </c>
      <c r="B19" s="18">
        <f>'Ohio Intensities'!D19</f>
        <v>2.6319793012197041</v>
      </c>
      <c r="C19" s="18">
        <f>Design!$I$24*B19*Design!$I$23</f>
        <v>4.527004398097894</v>
      </c>
      <c r="D19" s="18">
        <v>0</v>
      </c>
      <c r="E19" s="18">
        <v>0</v>
      </c>
      <c r="F19" s="18">
        <f>Design!$I$22</f>
        <v>10</v>
      </c>
      <c r="G19" s="18">
        <f t="shared" si="0"/>
        <v>4.527004398097894</v>
      </c>
      <c r="H19" s="18">
        <f t="shared" si="1"/>
        <v>23</v>
      </c>
      <c r="I19" s="18">
        <f t="shared" si="2"/>
        <v>4.527004398097894</v>
      </c>
      <c r="J19" s="18">
        <f t="shared" si="3"/>
        <v>33</v>
      </c>
      <c r="K19" s="18">
        <v>0</v>
      </c>
      <c r="L19" s="18">
        <f t="shared" si="4"/>
        <v>6247.266069375094</v>
      </c>
      <c r="M19" s="18">
        <f t="shared" si="5"/>
        <v>-0.45270043980978941</v>
      </c>
      <c r="N19" s="18">
        <f t="shared" si="6"/>
        <v>14.93911451372305</v>
      </c>
      <c r="O19" s="18">
        <f>(Design!$N$67-N19)/M19</f>
        <v>28.47161915534841</v>
      </c>
      <c r="P19" s="18">
        <v>0</v>
      </c>
      <c r="Q19" s="18">
        <v>0</v>
      </c>
      <c r="R19" s="18">
        <f t="shared" si="7"/>
        <v>28.47161915534841</v>
      </c>
      <c r="S19" s="18">
        <f t="shared" si="8"/>
        <v>28.47161915534841</v>
      </c>
      <c r="T19" s="18">
        <f>Design!$N$67</f>
        <v>2.0499999999999998</v>
      </c>
      <c r="U19" s="18">
        <f t="shared" si="9"/>
        <v>33</v>
      </c>
      <c r="V19" s="18">
        <v>0</v>
      </c>
      <c r="W19" s="18">
        <f t="shared" si="10"/>
        <v>2029.4999999999998</v>
      </c>
      <c r="X19" s="19">
        <f t="shared" si="11"/>
        <v>4217.766069375094</v>
      </c>
      <c r="Y19" s="68">
        <f t="shared" si="12"/>
        <v>23</v>
      </c>
      <c r="Z19" s="18">
        <f>'Ohio Intensities'!H19</f>
        <v>3.1712144743163178</v>
      </c>
      <c r="AA19" s="18">
        <f>Design!$I$24*Z19*Design!$I$23</f>
        <v>5.4544888958240696</v>
      </c>
      <c r="AB19" s="18">
        <v>0</v>
      </c>
      <c r="AC19" s="18">
        <v>0</v>
      </c>
      <c r="AD19" s="18">
        <f>Design!$I$22</f>
        <v>10</v>
      </c>
      <c r="AE19" s="18">
        <f t="shared" si="13"/>
        <v>5.4544888958240696</v>
      </c>
      <c r="AF19" s="18">
        <f t="shared" si="14"/>
        <v>23</v>
      </c>
      <c r="AG19" s="18">
        <f t="shared" si="15"/>
        <v>5.4544888958240696</v>
      </c>
      <c r="AH19" s="18">
        <f t="shared" si="16"/>
        <v>33</v>
      </c>
      <c r="AI19" s="18">
        <v>0</v>
      </c>
      <c r="AJ19" s="18">
        <f t="shared" si="17"/>
        <v>7527.1946762372163</v>
      </c>
      <c r="AK19" s="18">
        <f t="shared" si="18"/>
        <v>-0.545448889582407</v>
      </c>
      <c r="AL19" s="18">
        <f t="shared" si="19"/>
        <v>17.99981335621943</v>
      </c>
      <c r="AM19" s="18">
        <f>(Design!$N$68-AL19)/AK19</f>
        <v>28.416619141137151</v>
      </c>
      <c r="AN19" s="18">
        <v>0</v>
      </c>
      <c r="AO19" s="18">
        <v>0</v>
      </c>
      <c r="AP19" s="18">
        <f t="shared" si="20"/>
        <v>28.416619141137151</v>
      </c>
      <c r="AQ19" s="18">
        <f t="shared" si="21"/>
        <v>28.416619141137151</v>
      </c>
      <c r="AR19" s="18">
        <f>Design!$N$68</f>
        <v>2.5</v>
      </c>
      <c r="AS19" s="18">
        <f t="shared" si="22"/>
        <v>33</v>
      </c>
      <c r="AT19" s="18">
        <v>0</v>
      </c>
      <c r="AU19" s="18">
        <f t="shared" si="23"/>
        <v>2475</v>
      </c>
      <c r="AV19" s="19">
        <f t="shared" si="24"/>
        <v>5052.1946762372163</v>
      </c>
      <c r="AW19" s="68">
        <f t="shared" si="25"/>
        <v>23</v>
      </c>
      <c r="AX19" s="18">
        <f>'Ohio Intensities'!L19</f>
        <v>3.5847164290210829</v>
      </c>
      <c r="AY19" s="18">
        <f>Design!$I$24*AX19*Design!$I$23</f>
        <v>6.1657122579162662</v>
      </c>
      <c r="AZ19" s="18">
        <v>0</v>
      </c>
      <c r="BA19" s="18">
        <v>0</v>
      </c>
      <c r="BB19" s="18">
        <f>Design!$I$22</f>
        <v>10</v>
      </c>
      <c r="BC19" s="18">
        <f t="shared" si="26"/>
        <v>6.1657122579162662</v>
      </c>
      <c r="BD19" s="18">
        <f t="shared" si="27"/>
        <v>23</v>
      </c>
      <c r="BE19" s="18">
        <f t="shared" si="28"/>
        <v>6.1657122579162662</v>
      </c>
      <c r="BF19" s="18">
        <f t="shared" si="29"/>
        <v>33</v>
      </c>
      <c r="BG19" s="18">
        <v>0</v>
      </c>
      <c r="BH19" s="18">
        <f t="shared" si="30"/>
        <v>8508.682915924448</v>
      </c>
      <c r="BI19" s="18">
        <f t="shared" si="31"/>
        <v>-0.6165712257916266</v>
      </c>
      <c r="BJ19" s="18">
        <f t="shared" si="32"/>
        <v>20.346850451123679</v>
      </c>
      <c r="BK19" s="18">
        <f>(Design!$N$69-BJ19)/BI19</f>
        <v>28.377662983962907</v>
      </c>
      <c r="BL19" s="18">
        <v>0</v>
      </c>
      <c r="BM19" s="18">
        <v>0</v>
      </c>
      <c r="BN19" s="18">
        <f t="shared" si="33"/>
        <v>28.377662983962907</v>
      </c>
      <c r="BO19" s="18">
        <f t="shared" si="34"/>
        <v>28.377662983962907</v>
      </c>
      <c r="BP19" s="18">
        <f>Design!$N$69</f>
        <v>2.85</v>
      </c>
      <c r="BQ19" s="18">
        <f t="shared" si="35"/>
        <v>33</v>
      </c>
      <c r="BR19" s="18">
        <v>0</v>
      </c>
      <c r="BS19" s="18">
        <f t="shared" si="36"/>
        <v>2821.5000000000005</v>
      </c>
      <c r="BT19" s="19">
        <f t="shared" si="37"/>
        <v>5687.182915924448</v>
      </c>
      <c r="BU19" s="68">
        <f t="shared" si="38"/>
        <v>23</v>
      </c>
      <c r="BV19" s="18">
        <f>'Ohio Intensities'!P19</f>
        <v>4.1226035828507612</v>
      </c>
      <c r="BW19" s="18">
        <f>Design!$I$24*BV19*Design!$I$23</f>
        <v>7.0908781625033139</v>
      </c>
      <c r="BX19" s="18">
        <v>0</v>
      </c>
      <c r="BY19" s="18">
        <v>0</v>
      </c>
      <c r="BZ19" s="18">
        <f>Design!$I$22</f>
        <v>10</v>
      </c>
      <c r="CA19" s="18">
        <f t="shared" si="39"/>
        <v>7.0908781625033139</v>
      </c>
      <c r="CB19" s="18">
        <f t="shared" si="40"/>
        <v>23</v>
      </c>
      <c r="CC19" s="18">
        <f t="shared" si="41"/>
        <v>7.0908781625033139</v>
      </c>
      <c r="CD19" s="18">
        <f t="shared" si="42"/>
        <v>33</v>
      </c>
      <c r="CE19" s="18">
        <v>0</v>
      </c>
      <c r="CF19" s="18">
        <f t="shared" si="43"/>
        <v>9785.4118642545745</v>
      </c>
      <c r="CG19" s="18">
        <f t="shared" si="44"/>
        <v>-0.70908781625033135</v>
      </c>
      <c r="CH19" s="18">
        <f t="shared" si="45"/>
        <v>23.399897936260935</v>
      </c>
      <c r="CI19" s="18">
        <f>(Design!$N$70-CH19)/CG19</f>
        <v>28.980751700020949</v>
      </c>
      <c r="CJ19" s="18">
        <v>0</v>
      </c>
      <c r="CK19" s="18">
        <v>0</v>
      </c>
      <c r="CL19" s="18">
        <f t="shared" si="46"/>
        <v>28.980751700020949</v>
      </c>
      <c r="CM19" s="18">
        <f t="shared" si="47"/>
        <v>28.980751700020949</v>
      </c>
      <c r="CN19" s="18">
        <f>Design!$N$70</f>
        <v>2.85</v>
      </c>
      <c r="CO19" s="18">
        <f t="shared" si="48"/>
        <v>33</v>
      </c>
      <c r="CP19" s="18">
        <v>0</v>
      </c>
      <c r="CQ19" s="18">
        <f t="shared" si="49"/>
        <v>2821.5000000000005</v>
      </c>
      <c r="CR19" s="19">
        <f t="shared" si="50"/>
        <v>6963.9118642545745</v>
      </c>
      <c r="CS19" s="68">
        <f t="shared" si="51"/>
        <v>23</v>
      </c>
      <c r="CT19" s="18">
        <f>'Ohio Intensities'!T19</f>
        <v>4.4960135810241892</v>
      </c>
      <c r="CU19" s="18">
        <f>Design!$I$24*CT19*Design!$I$23</f>
        <v>7.7331433593616108</v>
      </c>
      <c r="CV19" s="18">
        <v>0</v>
      </c>
      <c r="CW19" s="18">
        <v>0</v>
      </c>
      <c r="CX19" s="18">
        <f>Design!$I$22</f>
        <v>10</v>
      </c>
      <c r="CY19" s="18">
        <f t="shared" si="52"/>
        <v>7.7331433593616108</v>
      </c>
      <c r="CZ19" s="18">
        <f t="shared" si="53"/>
        <v>23</v>
      </c>
      <c r="DA19" s="18">
        <f t="shared" si="54"/>
        <v>7.7331433593616108</v>
      </c>
      <c r="DB19" s="18">
        <f t="shared" si="55"/>
        <v>33</v>
      </c>
      <c r="DC19" s="18">
        <v>0</v>
      </c>
      <c r="DD19" s="18">
        <f t="shared" si="56"/>
        <v>10671.737835919024</v>
      </c>
      <c r="DE19" s="18">
        <f t="shared" si="57"/>
        <v>-0.77331433593616106</v>
      </c>
      <c r="DF19" s="18">
        <f t="shared" si="58"/>
        <v>25.519373085893314</v>
      </c>
      <c r="DG19" s="18">
        <f>(Design!$N$71-DF19)/DE19</f>
        <v>29.314564637483617</v>
      </c>
      <c r="DH19" s="18">
        <v>0</v>
      </c>
      <c r="DI19" s="18">
        <v>0</v>
      </c>
      <c r="DJ19" s="18">
        <f t="shared" si="59"/>
        <v>29.314564637483617</v>
      </c>
      <c r="DK19" s="18">
        <f t="shared" si="60"/>
        <v>29.314564637483617</v>
      </c>
      <c r="DL19" s="18">
        <f>Design!$N$71</f>
        <v>2.85</v>
      </c>
      <c r="DM19" s="18">
        <f t="shared" si="61"/>
        <v>33</v>
      </c>
      <c r="DN19" s="18">
        <v>0</v>
      </c>
      <c r="DO19" s="18">
        <f t="shared" si="62"/>
        <v>2821.5000000000005</v>
      </c>
      <c r="DP19" s="19">
        <f t="shared" si="63"/>
        <v>7850.2378359190243</v>
      </c>
      <c r="DQ19" s="68">
        <f t="shared" si="64"/>
        <v>23</v>
      </c>
      <c r="DR19" s="18">
        <f>'Ohio Intensities'!X19</f>
        <v>4.8352852974610441</v>
      </c>
      <c r="DS19" s="18">
        <f>Design!$I$24*DR19*Design!$I$23</f>
        <v>8.3166907116330009</v>
      </c>
      <c r="DT19" s="18">
        <v>0</v>
      </c>
      <c r="DU19" s="18">
        <v>0</v>
      </c>
      <c r="DV19" s="18">
        <f>Design!$I$22</f>
        <v>10</v>
      </c>
      <c r="DW19" s="18">
        <f t="shared" si="65"/>
        <v>8.3166907116330009</v>
      </c>
      <c r="DX19" s="18">
        <f t="shared" si="66"/>
        <v>23</v>
      </c>
      <c r="DY19" s="18">
        <f t="shared" si="67"/>
        <v>8.3166907116330009</v>
      </c>
      <c r="DZ19" s="18">
        <f t="shared" si="68"/>
        <v>33</v>
      </c>
      <c r="EA19" s="18">
        <v>0</v>
      </c>
      <c r="EB19" s="18">
        <f t="shared" si="69"/>
        <v>11477.033182053543</v>
      </c>
      <c r="EC19" s="18">
        <f t="shared" si="70"/>
        <v>-0.83166907116330013</v>
      </c>
      <c r="ED19" s="18">
        <f t="shared" si="71"/>
        <v>27.445079348388905</v>
      </c>
      <c r="EE19" s="18">
        <f>(Design!$N$72-ED19)/EC19</f>
        <v>29.573156200201659</v>
      </c>
      <c r="EF19" s="18">
        <v>0</v>
      </c>
      <c r="EG19" s="18">
        <v>0</v>
      </c>
      <c r="EH19" s="18">
        <f t="shared" si="72"/>
        <v>29.573156200201659</v>
      </c>
      <c r="EI19" s="18">
        <f t="shared" si="73"/>
        <v>29.573156200201659</v>
      </c>
      <c r="EJ19" s="18">
        <f>Design!$N$72</f>
        <v>2.85</v>
      </c>
      <c r="EK19" s="18">
        <f t="shared" si="74"/>
        <v>33</v>
      </c>
      <c r="EL19" s="18">
        <v>0</v>
      </c>
      <c r="EM19" s="18">
        <f t="shared" si="75"/>
        <v>2821.5</v>
      </c>
      <c r="EN19" s="19">
        <f t="shared" si="76"/>
        <v>8655.533182053543</v>
      </c>
      <c r="EO19" s="19">
        <f t="shared" si="77"/>
        <v>23</v>
      </c>
    </row>
    <row r="20" spans="1:145" x14ac:dyDescent="0.25">
      <c r="A20" s="68">
        <f t="shared" si="78"/>
        <v>24</v>
      </c>
      <c r="B20" s="18">
        <f>'Ohio Intensities'!D20</f>
        <v>2.5640420868064382</v>
      </c>
      <c r="C20" s="18">
        <f>Design!$I$24*B20*Design!$I$23</f>
        <v>4.4101523893070764</v>
      </c>
      <c r="D20" s="18">
        <v>0</v>
      </c>
      <c r="E20" s="18">
        <v>0</v>
      </c>
      <c r="F20" s="18">
        <f>Design!$I$22</f>
        <v>10</v>
      </c>
      <c r="G20" s="18">
        <f t="shared" si="0"/>
        <v>4.4101523893070764</v>
      </c>
      <c r="H20" s="18">
        <f t="shared" si="1"/>
        <v>24</v>
      </c>
      <c r="I20" s="18">
        <f t="shared" si="2"/>
        <v>4.4101523893070764</v>
      </c>
      <c r="J20" s="18">
        <f t="shared" si="3"/>
        <v>34</v>
      </c>
      <c r="K20" s="18">
        <v>0</v>
      </c>
      <c r="L20" s="18">
        <f t="shared" si="4"/>
        <v>6350.6194406021905</v>
      </c>
      <c r="M20" s="18">
        <f t="shared" si="5"/>
        <v>-0.44101523893070765</v>
      </c>
      <c r="N20" s="18">
        <f t="shared" si="6"/>
        <v>14.99451812364406</v>
      </c>
      <c r="O20" s="18">
        <f>(Design!$N$67-N20)/M20</f>
        <v>29.351634549022698</v>
      </c>
      <c r="P20" s="18">
        <v>0</v>
      </c>
      <c r="Q20" s="18">
        <v>0</v>
      </c>
      <c r="R20" s="18">
        <f t="shared" si="7"/>
        <v>29.351634549022698</v>
      </c>
      <c r="S20" s="18">
        <f t="shared" si="8"/>
        <v>29.351634549022698</v>
      </c>
      <c r="T20" s="18">
        <f>Design!$N$67</f>
        <v>2.0499999999999998</v>
      </c>
      <c r="U20" s="18">
        <f t="shared" si="9"/>
        <v>34</v>
      </c>
      <c r="V20" s="18">
        <v>0</v>
      </c>
      <c r="W20" s="18">
        <f t="shared" si="10"/>
        <v>2091</v>
      </c>
      <c r="X20" s="19">
        <f t="shared" si="11"/>
        <v>4259.6194406021905</v>
      </c>
      <c r="Y20" s="68">
        <f t="shared" si="12"/>
        <v>24</v>
      </c>
      <c r="Z20" s="18">
        <f>'Ohio Intensities'!H20</f>
        <v>3.0923287872968448</v>
      </c>
      <c r="AA20" s="18">
        <f>Design!$I$24*Z20*Design!$I$23</f>
        <v>5.3188055141505766</v>
      </c>
      <c r="AB20" s="18">
        <v>0</v>
      </c>
      <c r="AC20" s="18">
        <v>0</v>
      </c>
      <c r="AD20" s="18">
        <f>Design!$I$22</f>
        <v>10</v>
      </c>
      <c r="AE20" s="18">
        <f t="shared" si="13"/>
        <v>5.3188055141505766</v>
      </c>
      <c r="AF20" s="18">
        <f t="shared" si="14"/>
        <v>24</v>
      </c>
      <c r="AG20" s="18">
        <f t="shared" si="15"/>
        <v>5.3188055141505766</v>
      </c>
      <c r="AH20" s="18">
        <f t="shared" si="16"/>
        <v>34</v>
      </c>
      <c r="AI20" s="18">
        <v>0</v>
      </c>
      <c r="AJ20" s="18">
        <f t="shared" si="17"/>
        <v>7659.0799403768306</v>
      </c>
      <c r="AK20" s="18">
        <f t="shared" si="18"/>
        <v>-0.53188055141505763</v>
      </c>
      <c r="AL20" s="18">
        <f t="shared" si="19"/>
        <v>18.083938748111958</v>
      </c>
      <c r="AM20" s="18">
        <f>(Design!$N$68-AL20)/AK20</f>
        <v>29.299696532710584</v>
      </c>
      <c r="AN20" s="18">
        <v>0</v>
      </c>
      <c r="AO20" s="18">
        <v>0</v>
      </c>
      <c r="AP20" s="18">
        <f t="shared" si="20"/>
        <v>29.299696532710584</v>
      </c>
      <c r="AQ20" s="18">
        <f t="shared" si="21"/>
        <v>29.299696532710584</v>
      </c>
      <c r="AR20" s="18">
        <f>Design!$N$68</f>
        <v>2.5</v>
      </c>
      <c r="AS20" s="18">
        <f t="shared" si="22"/>
        <v>34</v>
      </c>
      <c r="AT20" s="18">
        <v>0</v>
      </c>
      <c r="AU20" s="18">
        <f t="shared" si="23"/>
        <v>2550</v>
      </c>
      <c r="AV20" s="19">
        <f t="shared" si="24"/>
        <v>5109.0799403768306</v>
      </c>
      <c r="AW20" s="68">
        <f t="shared" si="25"/>
        <v>24</v>
      </c>
      <c r="AX20" s="18">
        <f>'Ohio Intensities'!L20</f>
        <v>3.4991268865615375</v>
      </c>
      <c r="AY20" s="18">
        <f>Design!$I$24*AX20*Design!$I$23</f>
        <v>6.0184982448858486</v>
      </c>
      <c r="AZ20" s="18">
        <v>0</v>
      </c>
      <c r="BA20" s="18">
        <v>0</v>
      </c>
      <c r="BB20" s="18">
        <f>Design!$I$22</f>
        <v>10</v>
      </c>
      <c r="BC20" s="18">
        <f t="shared" si="26"/>
        <v>6.0184982448858486</v>
      </c>
      <c r="BD20" s="18">
        <f t="shared" si="27"/>
        <v>24</v>
      </c>
      <c r="BE20" s="18">
        <f t="shared" si="28"/>
        <v>6.0184982448858486</v>
      </c>
      <c r="BF20" s="18">
        <f t="shared" si="29"/>
        <v>34</v>
      </c>
      <c r="BG20" s="18">
        <v>0</v>
      </c>
      <c r="BH20" s="18">
        <f t="shared" si="30"/>
        <v>8666.6374726356225</v>
      </c>
      <c r="BI20" s="18">
        <f t="shared" si="31"/>
        <v>-0.60184982448858482</v>
      </c>
      <c r="BJ20" s="18">
        <f t="shared" si="32"/>
        <v>20.462894032611885</v>
      </c>
      <c r="BK20" s="18">
        <f>(Design!$N$69-BJ20)/BI20</f>
        <v>29.26459943321948</v>
      </c>
      <c r="BL20" s="18">
        <v>0</v>
      </c>
      <c r="BM20" s="18">
        <v>0</v>
      </c>
      <c r="BN20" s="18">
        <f t="shared" si="33"/>
        <v>29.26459943321948</v>
      </c>
      <c r="BO20" s="18">
        <f t="shared" si="34"/>
        <v>29.26459943321948</v>
      </c>
      <c r="BP20" s="18">
        <f>Design!$N$69</f>
        <v>2.85</v>
      </c>
      <c r="BQ20" s="18">
        <f t="shared" si="35"/>
        <v>34</v>
      </c>
      <c r="BR20" s="18">
        <v>0</v>
      </c>
      <c r="BS20" s="18">
        <f t="shared" si="36"/>
        <v>2907</v>
      </c>
      <c r="BT20" s="19">
        <f t="shared" si="37"/>
        <v>5759.6374726356225</v>
      </c>
      <c r="BU20" s="68">
        <f t="shared" si="38"/>
        <v>24</v>
      </c>
      <c r="BV20" s="18">
        <f>'Ohio Intensities'!P20</f>
        <v>4.0279471662515833</v>
      </c>
      <c r="BW20" s="18">
        <f>Design!$I$24*BV20*Design!$I$23</f>
        <v>6.9280691259527281</v>
      </c>
      <c r="BX20" s="18">
        <v>0</v>
      </c>
      <c r="BY20" s="18">
        <v>0</v>
      </c>
      <c r="BZ20" s="18">
        <f>Design!$I$22</f>
        <v>10</v>
      </c>
      <c r="CA20" s="18">
        <f t="shared" si="39"/>
        <v>6.9280691259527281</v>
      </c>
      <c r="CB20" s="18">
        <f t="shared" si="40"/>
        <v>24</v>
      </c>
      <c r="CC20" s="18">
        <f t="shared" si="41"/>
        <v>6.9280691259527281</v>
      </c>
      <c r="CD20" s="18">
        <f t="shared" si="42"/>
        <v>34</v>
      </c>
      <c r="CE20" s="18">
        <v>0</v>
      </c>
      <c r="CF20" s="18">
        <f t="shared" si="43"/>
        <v>9976.4195413719299</v>
      </c>
      <c r="CG20" s="18">
        <f t="shared" si="44"/>
        <v>-0.69280691259527283</v>
      </c>
      <c r="CH20" s="18">
        <f t="shared" si="45"/>
        <v>23.555435028239277</v>
      </c>
      <c r="CI20" s="18">
        <f>(Design!$N$70-CH20)/CG20</f>
        <v>29.886299706041001</v>
      </c>
      <c r="CJ20" s="18">
        <v>0</v>
      </c>
      <c r="CK20" s="18">
        <v>0</v>
      </c>
      <c r="CL20" s="18">
        <f t="shared" si="46"/>
        <v>29.886299706041001</v>
      </c>
      <c r="CM20" s="18">
        <f t="shared" si="47"/>
        <v>29.886299706041001</v>
      </c>
      <c r="CN20" s="18">
        <f>Design!$N$70</f>
        <v>2.85</v>
      </c>
      <c r="CO20" s="18">
        <f t="shared" si="48"/>
        <v>34</v>
      </c>
      <c r="CP20" s="18">
        <v>0</v>
      </c>
      <c r="CQ20" s="18">
        <f t="shared" si="49"/>
        <v>2907</v>
      </c>
      <c r="CR20" s="19">
        <f t="shared" si="50"/>
        <v>7069.4195413719299</v>
      </c>
      <c r="CS20" s="68">
        <f t="shared" si="51"/>
        <v>24</v>
      </c>
      <c r="CT20" s="18">
        <f>'Ohio Intensities'!T20</f>
        <v>4.3952443341601111</v>
      </c>
      <c r="CU20" s="18">
        <f>Design!$I$24*CT20*Design!$I$23</f>
        <v>7.5598202547553957</v>
      </c>
      <c r="CV20" s="18">
        <v>0</v>
      </c>
      <c r="CW20" s="18">
        <v>0</v>
      </c>
      <c r="CX20" s="18">
        <f>Design!$I$22</f>
        <v>10</v>
      </c>
      <c r="CY20" s="18">
        <f t="shared" si="52"/>
        <v>7.5598202547553957</v>
      </c>
      <c r="CZ20" s="18">
        <f t="shared" si="53"/>
        <v>24</v>
      </c>
      <c r="DA20" s="18">
        <f t="shared" si="54"/>
        <v>7.5598202547553957</v>
      </c>
      <c r="DB20" s="18">
        <f t="shared" si="55"/>
        <v>34</v>
      </c>
      <c r="DC20" s="18">
        <v>0</v>
      </c>
      <c r="DD20" s="18">
        <f t="shared" si="56"/>
        <v>10886.14116684777</v>
      </c>
      <c r="DE20" s="18">
        <f t="shared" si="57"/>
        <v>-0.75598202547553961</v>
      </c>
      <c r="DF20" s="18">
        <f t="shared" si="58"/>
        <v>25.703388866168346</v>
      </c>
      <c r="DG20" s="18">
        <f>(Design!$N$71-DF20)/DE20</f>
        <v>30.230069096937523</v>
      </c>
      <c r="DH20" s="18">
        <v>0</v>
      </c>
      <c r="DI20" s="18">
        <v>0</v>
      </c>
      <c r="DJ20" s="18">
        <f t="shared" si="59"/>
        <v>30.230069096937523</v>
      </c>
      <c r="DK20" s="18">
        <f t="shared" si="60"/>
        <v>30.230069096937523</v>
      </c>
      <c r="DL20" s="18">
        <f>Design!$N$71</f>
        <v>2.85</v>
      </c>
      <c r="DM20" s="18">
        <f t="shared" si="61"/>
        <v>34</v>
      </c>
      <c r="DN20" s="18">
        <v>0</v>
      </c>
      <c r="DO20" s="18">
        <f t="shared" si="62"/>
        <v>2907</v>
      </c>
      <c r="DP20" s="19">
        <f t="shared" si="63"/>
        <v>7979.1411668477704</v>
      </c>
      <c r="DQ20" s="68">
        <f t="shared" si="64"/>
        <v>24</v>
      </c>
      <c r="DR20" s="18">
        <f>'Ohio Intensities'!X20</f>
        <v>4.7268209651765227</v>
      </c>
      <c r="DS20" s="18">
        <f>Design!$I$24*DR20*Design!$I$23</f>
        <v>8.1301320601036249</v>
      </c>
      <c r="DT20" s="18">
        <v>0</v>
      </c>
      <c r="DU20" s="18">
        <v>0</v>
      </c>
      <c r="DV20" s="18">
        <f>Design!$I$22</f>
        <v>10</v>
      </c>
      <c r="DW20" s="18">
        <f t="shared" si="65"/>
        <v>8.1301320601036249</v>
      </c>
      <c r="DX20" s="18">
        <f t="shared" si="66"/>
        <v>24</v>
      </c>
      <c r="DY20" s="18">
        <f t="shared" si="67"/>
        <v>8.1301320601036249</v>
      </c>
      <c r="DZ20" s="18">
        <f t="shared" si="68"/>
        <v>34</v>
      </c>
      <c r="EA20" s="18">
        <v>0</v>
      </c>
      <c r="EB20" s="18">
        <f t="shared" si="69"/>
        <v>11707.390166549221</v>
      </c>
      <c r="EC20" s="18">
        <f t="shared" si="70"/>
        <v>-0.81301320601036253</v>
      </c>
      <c r="ED20" s="18">
        <f t="shared" si="71"/>
        <v>27.642449004352329</v>
      </c>
      <c r="EE20" s="18">
        <f>(Design!$N$72-ED20)/EC20</f>
        <v>30.49452188607663</v>
      </c>
      <c r="EF20" s="18">
        <v>0</v>
      </c>
      <c r="EG20" s="18">
        <v>0</v>
      </c>
      <c r="EH20" s="18">
        <f t="shared" si="72"/>
        <v>30.49452188607663</v>
      </c>
      <c r="EI20" s="18">
        <f t="shared" si="73"/>
        <v>30.49452188607663</v>
      </c>
      <c r="EJ20" s="18">
        <f>Design!$N$72</f>
        <v>2.85</v>
      </c>
      <c r="EK20" s="18">
        <f t="shared" si="74"/>
        <v>34</v>
      </c>
      <c r="EL20" s="18">
        <v>0</v>
      </c>
      <c r="EM20" s="18">
        <f t="shared" si="75"/>
        <v>2907</v>
      </c>
      <c r="EN20" s="19">
        <f t="shared" si="76"/>
        <v>8800.3901665492212</v>
      </c>
      <c r="EO20" s="19">
        <f t="shared" si="77"/>
        <v>24</v>
      </c>
    </row>
    <row r="21" spans="1:145" x14ac:dyDescent="0.25">
      <c r="A21" s="68">
        <f t="shared" si="78"/>
        <v>25</v>
      </c>
      <c r="B21" s="18">
        <f>'Ohio Intensities'!D21</f>
        <v>2.4997528603655916</v>
      </c>
      <c r="C21" s="18">
        <f>Design!$I$24*B21*Design!$I$23</f>
        <v>4.29957491982882</v>
      </c>
      <c r="D21" s="18">
        <v>0</v>
      </c>
      <c r="E21" s="18">
        <v>0</v>
      </c>
      <c r="F21" s="18">
        <f>Design!$I$22</f>
        <v>10</v>
      </c>
      <c r="G21" s="18">
        <f t="shared" si="0"/>
        <v>4.29957491982882</v>
      </c>
      <c r="H21" s="18">
        <f t="shared" si="1"/>
        <v>25</v>
      </c>
      <c r="I21" s="18">
        <f t="shared" si="2"/>
        <v>4.29957491982882</v>
      </c>
      <c r="J21" s="18">
        <f t="shared" si="3"/>
        <v>35</v>
      </c>
      <c r="K21" s="18">
        <v>0</v>
      </c>
      <c r="L21" s="18">
        <f t="shared" si="4"/>
        <v>6449.3623797432301</v>
      </c>
      <c r="M21" s="18">
        <f t="shared" si="5"/>
        <v>-0.42995749198288202</v>
      </c>
      <c r="N21" s="18">
        <f t="shared" si="6"/>
        <v>15.04851221940087</v>
      </c>
      <c r="O21" s="18">
        <f>(Design!$N$67-N21)/M21</f>
        <v>30.232086803405164</v>
      </c>
      <c r="P21" s="18">
        <v>0</v>
      </c>
      <c r="Q21" s="18">
        <v>0</v>
      </c>
      <c r="R21" s="18">
        <f t="shared" si="7"/>
        <v>30.232086803405164</v>
      </c>
      <c r="S21" s="18">
        <f t="shared" si="8"/>
        <v>30.232086803405164</v>
      </c>
      <c r="T21" s="18">
        <f>Design!$N$67</f>
        <v>2.0499999999999998</v>
      </c>
      <c r="U21" s="18">
        <f t="shared" si="9"/>
        <v>35</v>
      </c>
      <c r="V21" s="18">
        <v>0</v>
      </c>
      <c r="W21" s="18">
        <f t="shared" si="10"/>
        <v>2152.5</v>
      </c>
      <c r="X21" s="19">
        <f t="shared" si="11"/>
        <v>4296.8623797432301</v>
      </c>
      <c r="Y21" s="68">
        <f t="shared" si="12"/>
        <v>25</v>
      </c>
      <c r="Z21" s="18">
        <f>'Ohio Intensities'!H21</f>
        <v>3.0175461494825808</v>
      </c>
      <c r="AA21" s="18">
        <f>Design!$I$24*Z21*Design!$I$23</f>
        <v>5.1901793771100424</v>
      </c>
      <c r="AB21" s="18">
        <v>0</v>
      </c>
      <c r="AC21" s="18">
        <v>0</v>
      </c>
      <c r="AD21" s="18">
        <f>Design!$I$22</f>
        <v>10</v>
      </c>
      <c r="AE21" s="18">
        <f t="shared" si="13"/>
        <v>5.1901793771100424</v>
      </c>
      <c r="AF21" s="18">
        <f t="shared" si="14"/>
        <v>25</v>
      </c>
      <c r="AG21" s="18">
        <f t="shared" si="15"/>
        <v>5.1901793771100424</v>
      </c>
      <c r="AH21" s="18">
        <f t="shared" si="16"/>
        <v>35</v>
      </c>
      <c r="AI21" s="18">
        <v>0</v>
      </c>
      <c r="AJ21" s="18">
        <f t="shared" si="17"/>
        <v>7785.2690656650639</v>
      </c>
      <c r="AK21" s="18">
        <f t="shared" si="18"/>
        <v>-0.51901793771100424</v>
      </c>
      <c r="AL21" s="18">
        <f t="shared" si="19"/>
        <v>18.165627819885149</v>
      </c>
      <c r="AM21" s="18">
        <f>(Design!$N$68-AL21)/AK21</f>
        <v>30.183210794167135</v>
      </c>
      <c r="AN21" s="18">
        <v>0</v>
      </c>
      <c r="AO21" s="18">
        <v>0</v>
      </c>
      <c r="AP21" s="18">
        <f t="shared" si="20"/>
        <v>30.183210794167135</v>
      </c>
      <c r="AQ21" s="18">
        <f t="shared" si="21"/>
        <v>30.183210794167135</v>
      </c>
      <c r="AR21" s="18">
        <f>Design!$N$68</f>
        <v>2.5</v>
      </c>
      <c r="AS21" s="18">
        <f t="shared" si="22"/>
        <v>35</v>
      </c>
      <c r="AT21" s="18">
        <v>0</v>
      </c>
      <c r="AU21" s="18">
        <f t="shared" si="23"/>
        <v>2625</v>
      </c>
      <c r="AV21" s="19">
        <f t="shared" si="24"/>
        <v>5160.2690656650639</v>
      </c>
      <c r="AW21" s="68">
        <f t="shared" si="25"/>
        <v>25</v>
      </c>
      <c r="AX21" s="18">
        <f>'Ohio Intensities'!L21</f>
        <v>3.4177829562779198</v>
      </c>
      <c r="AY21" s="18">
        <f>Design!$I$24*AX21*Design!$I$23</f>
        <v>5.8785866847980257</v>
      </c>
      <c r="AZ21" s="18">
        <v>0</v>
      </c>
      <c r="BA21" s="18">
        <v>0</v>
      </c>
      <c r="BB21" s="18">
        <f>Design!$I$22</f>
        <v>10</v>
      </c>
      <c r="BC21" s="18">
        <f t="shared" si="26"/>
        <v>5.8785866847980257</v>
      </c>
      <c r="BD21" s="18">
        <f t="shared" si="27"/>
        <v>25</v>
      </c>
      <c r="BE21" s="18">
        <f t="shared" si="28"/>
        <v>5.8785866847980257</v>
      </c>
      <c r="BF21" s="18">
        <f t="shared" si="29"/>
        <v>35</v>
      </c>
      <c r="BG21" s="18">
        <v>0</v>
      </c>
      <c r="BH21" s="18">
        <f t="shared" si="30"/>
        <v>8817.8800271970395</v>
      </c>
      <c r="BI21" s="18">
        <f t="shared" si="31"/>
        <v>-0.58785866847980262</v>
      </c>
      <c r="BJ21" s="18">
        <f t="shared" si="32"/>
        <v>20.575053396793091</v>
      </c>
      <c r="BK21" s="18">
        <f>(Design!$N$69-BJ21)/BI21</f>
        <v>30.151895935514439</v>
      </c>
      <c r="BL21" s="18">
        <v>0</v>
      </c>
      <c r="BM21" s="18">
        <v>0</v>
      </c>
      <c r="BN21" s="18">
        <f t="shared" si="33"/>
        <v>30.151895935514439</v>
      </c>
      <c r="BO21" s="18">
        <f t="shared" si="34"/>
        <v>30.151895935514439</v>
      </c>
      <c r="BP21" s="18">
        <f>Design!$N$69</f>
        <v>2.85</v>
      </c>
      <c r="BQ21" s="18">
        <f t="shared" si="35"/>
        <v>35</v>
      </c>
      <c r="BR21" s="18">
        <v>0</v>
      </c>
      <c r="BS21" s="18">
        <f t="shared" si="36"/>
        <v>2992.5</v>
      </c>
      <c r="BT21" s="19">
        <f t="shared" si="37"/>
        <v>5825.3800271970395</v>
      </c>
      <c r="BU21" s="68">
        <f t="shared" si="38"/>
        <v>25</v>
      </c>
      <c r="BV21" s="18">
        <f>'Ohio Intensities'!P21</f>
        <v>3.9378394481592949</v>
      </c>
      <c r="BW21" s="18">
        <f>Design!$I$24*BV21*Design!$I$23</f>
        <v>6.7730838508339914</v>
      </c>
      <c r="BX21" s="18">
        <v>0</v>
      </c>
      <c r="BY21" s="18">
        <v>0</v>
      </c>
      <c r="BZ21" s="18">
        <f>Design!$I$22</f>
        <v>10</v>
      </c>
      <c r="CA21" s="18">
        <f t="shared" si="39"/>
        <v>6.7730838508339914</v>
      </c>
      <c r="CB21" s="18">
        <f t="shared" si="40"/>
        <v>25</v>
      </c>
      <c r="CC21" s="18">
        <f t="shared" si="41"/>
        <v>6.7730838508339914</v>
      </c>
      <c r="CD21" s="18">
        <f t="shared" si="42"/>
        <v>35</v>
      </c>
      <c r="CE21" s="18">
        <v>0</v>
      </c>
      <c r="CF21" s="18">
        <f t="shared" si="43"/>
        <v>10159.625776250987</v>
      </c>
      <c r="CG21" s="18">
        <f t="shared" si="44"/>
        <v>-0.67730838508339919</v>
      </c>
      <c r="CH21" s="18">
        <f t="shared" si="45"/>
        <v>23.70579347791897</v>
      </c>
      <c r="CI21" s="18">
        <f>(Design!$N$70-CH21)/CG21</f>
        <v>30.792167847369743</v>
      </c>
      <c r="CJ21" s="18">
        <v>0</v>
      </c>
      <c r="CK21" s="18">
        <v>0</v>
      </c>
      <c r="CL21" s="18">
        <f t="shared" si="46"/>
        <v>30.792167847369743</v>
      </c>
      <c r="CM21" s="18">
        <f t="shared" si="47"/>
        <v>30.792167847369743</v>
      </c>
      <c r="CN21" s="18">
        <f>Design!$N$70</f>
        <v>2.85</v>
      </c>
      <c r="CO21" s="18">
        <f t="shared" si="48"/>
        <v>35</v>
      </c>
      <c r="CP21" s="18">
        <v>0</v>
      </c>
      <c r="CQ21" s="18">
        <f t="shared" si="49"/>
        <v>2992.5</v>
      </c>
      <c r="CR21" s="19">
        <f t="shared" si="50"/>
        <v>7167.1257762509867</v>
      </c>
      <c r="CS21" s="68">
        <f t="shared" si="51"/>
        <v>25</v>
      </c>
      <c r="CT21" s="18">
        <f>'Ohio Intensities'!T21</f>
        <v>4.2992644925058947</v>
      </c>
      <c r="CU21" s="18">
        <f>Design!$I$24*CT21*Design!$I$23</f>
        <v>7.3947349271101439</v>
      </c>
      <c r="CV21" s="18">
        <v>0</v>
      </c>
      <c r="CW21" s="18">
        <v>0</v>
      </c>
      <c r="CX21" s="18">
        <f>Design!$I$22</f>
        <v>10</v>
      </c>
      <c r="CY21" s="18">
        <f t="shared" si="52"/>
        <v>7.3947349271101439</v>
      </c>
      <c r="CZ21" s="18">
        <f t="shared" si="53"/>
        <v>25</v>
      </c>
      <c r="DA21" s="18">
        <f t="shared" si="54"/>
        <v>7.3947349271101439</v>
      </c>
      <c r="DB21" s="18">
        <f t="shared" si="55"/>
        <v>35</v>
      </c>
      <c r="DC21" s="18">
        <v>0</v>
      </c>
      <c r="DD21" s="18">
        <f t="shared" si="56"/>
        <v>11092.102390665215</v>
      </c>
      <c r="DE21" s="18">
        <f t="shared" si="57"/>
        <v>-0.73947349271101437</v>
      </c>
      <c r="DF21" s="18">
        <f t="shared" si="58"/>
        <v>25.881572244885501</v>
      </c>
      <c r="DG21" s="18">
        <f>(Design!$N$71-DF21)/DE21</f>
        <v>31.145906475225367</v>
      </c>
      <c r="DH21" s="18">
        <v>0</v>
      </c>
      <c r="DI21" s="18">
        <v>0</v>
      </c>
      <c r="DJ21" s="18">
        <f t="shared" si="59"/>
        <v>31.145906475225367</v>
      </c>
      <c r="DK21" s="18">
        <f t="shared" si="60"/>
        <v>31.145906475225367</v>
      </c>
      <c r="DL21" s="18">
        <f>Design!$N$71</f>
        <v>2.85</v>
      </c>
      <c r="DM21" s="18">
        <f t="shared" si="61"/>
        <v>35</v>
      </c>
      <c r="DN21" s="18">
        <v>0</v>
      </c>
      <c r="DO21" s="18">
        <f t="shared" si="62"/>
        <v>2992.5</v>
      </c>
      <c r="DP21" s="19">
        <f t="shared" si="63"/>
        <v>8099.6023906652154</v>
      </c>
      <c r="DQ21" s="68">
        <f t="shared" si="64"/>
        <v>25</v>
      </c>
      <c r="DR21" s="18">
        <f>'Ohio Intensities'!X21</f>
        <v>4.6237030141169324</v>
      </c>
      <c r="DS21" s="18">
        <f>Design!$I$24*DR21*Design!$I$23</f>
        <v>7.952769184281129</v>
      </c>
      <c r="DT21" s="18">
        <v>0</v>
      </c>
      <c r="DU21" s="18">
        <v>0</v>
      </c>
      <c r="DV21" s="18">
        <f>Design!$I$22</f>
        <v>10</v>
      </c>
      <c r="DW21" s="18">
        <f t="shared" si="65"/>
        <v>7.952769184281129</v>
      </c>
      <c r="DX21" s="18">
        <f t="shared" si="66"/>
        <v>25</v>
      </c>
      <c r="DY21" s="18">
        <f t="shared" si="67"/>
        <v>7.952769184281129</v>
      </c>
      <c r="DZ21" s="18">
        <f t="shared" si="68"/>
        <v>35</v>
      </c>
      <c r="EA21" s="18">
        <v>0</v>
      </c>
      <c r="EB21" s="18">
        <f t="shared" si="69"/>
        <v>11929.153776421694</v>
      </c>
      <c r="EC21" s="18">
        <f t="shared" si="70"/>
        <v>-0.79527691842811288</v>
      </c>
      <c r="ED21" s="18">
        <f t="shared" si="71"/>
        <v>27.834692144983954</v>
      </c>
      <c r="EE21" s="18">
        <f>(Design!$N$72-ED21)/EC21</f>
        <v>31.416342617319884</v>
      </c>
      <c r="EF21" s="18">
        <v>0</v>
      </c>
      <c r="EG21" s="18">
        <v>0</v>
      </c>
      <c r="EH21" s="18">
        <f t="shared" si="72"/>
        <v>31.416342617319884</v>
      </c>
      <c r="EI21" s="18">
        <f t="shared" si="73"/>
        <v>31.416342617319884</v>
      </c>
      <c r="EJ21" s="18">
        <f>Design!$N$72</f>
        <v>2.85</v>
      </c>
      <c r="EK21" s="18">
        <f t="shared" si="74"/>
        <v>35</v>
      </c>
      <c r="EL21" s="18">
        <v>0</v>
      </c>
      <c r="EM21" s="18">
        <f t="shared" si="75"/>
        <v>2992.5</v>
      </c>
      <c r="EN21" s="19">
        <f t="shared" si="76"/>
        <v>8936.6537764216937</v>
      </c>
      <c r="EO21" s="19">
        <f t="shared" si="77"/>
        <v>25</v>
      </c>
    </row>
    <row r="22" spans="1:145" x14ac:dyDescent="0.25">
      <c r="A22" s="68">
        <f t="shared" si="78"/>
        <v>26</v>
      </c>
      <c r="B22" s="18">
        <f>'Ohio Intensities'!D22</f>
        <v>2.4388196759750698</v>
      </c>
      <c r="C22" s="18">
        <f>Design!$I$24*B22*Design!$I$23</f>
        <v>4.1947698426771227</v>
      </c>
      <c r="D22" s="18">
        <v>0</v>
      </c>
      <c r="E22" s="18">
        <v>0</v>
      </c>
      <c r="F22" s="18">
        <f>Design!$I$22</f>
        <v>10</v>
      </c>
      <c r="G22" s="18">
        <f t="shared" si="0"/>
        <v>4.1947698426771227</v>
      </c>
      <c r="H22" s="18">
        <f t="shared" si="1"/>
        <v>26</v>
      </c>
      <c r="I22" s="18">
        <f t="shared" si="2"/>
        <v>4.1947698426771227</v>
      </c>
      <c r="J22" s="18">
        <f t="shared" si="3"/>
        <v>36</v>
      </c>
      <c r="K22" s="18">
        <v>0</v>
      </c>
      <c r="L22" s="18">
        <f t="shared" si="4"/>
        <v>6543.8409545763116</v>
      </c>
      <c r="M22" s="18">
        <f t="shared" si="5"/>
        <v>-0.41947698426771229</v>
      </c>
      <c r="N22" s="18">
        <f t="shared" si="6"/>
        <v>15.101171433637642</v>
      </c>
      <c r="O22" s="18">
        <f>(Design!$N$67-N22)/M22</f>
        <v>31.11296190998722</v>
      </c>
      <c r="P22" s="18">
        <v>0</v>
      </c>
      <c r="Q22" s="18">
        <v>0</v>
      </c>
      <c r="R22" s="18">
        <f t="shared" si="7"/>
        <v>31.11296190998722</v>
      </c>
      <c r="S22" s="18">
        <f t="shared" si="8"/>
        <v>31.11296190998722</v>
      </c>
      <c r="T22" s="18">
        <f>Design!$N$67</f>
        <v>2.0499999999999998</v>
      </c>
      <c r="U22" s="18">
        <f t="shared" si="9"/>
        <v>36</v>
      </c>
      <c r="V22" s="18">
        <v>0</v>
      </c>
      <c r="W22" s="18">
        <f t="shared" si="10"/>
        <v>2214</v>
      </c>
      <c r="X22" s="19">
        <f t="shared" si="11"/>
        <v>4329.8409545763116</v>
      </c>
      <c r="Y22" s="68">
        <f t="shared" si="12"/>
        <v>26</v>
      </c>
      <c r="Z22" s="18">
        <f>'Ohio Intensities'!H22</f>
        <v>2.9465478337321644</v>
      </c>
      <c r="AA22" s="18">
        <f>Design!$I$24*Z22*Design!$I$23</f>
        <v>5.0680622740193257</v>
      </c>
      <c r="AB22" s="18">
        <v>0</v>
      </c>
      <c r="AC22" s="18">
        <v>0</v>
      </c>
      <c r="AD22" s="18">
        <f>Design!$I$22</f>
        <v>10</v>
      </c>
      <c r="AE22" s="18">
        <f t="shared" si="13"/>
        <v>5.0680622740193257</v>
      </c>
      <c r="AF22" s="18">
        <f t="shared" si="14"/>
        <v>26</v>
      </c>
      <c r="AG22" s="18">
        <f t="shared" si="15"/>
        <v>5.0680622740193257</v>
      </c>
      <c r="AH22" s="18">
        <f t="shared" si="16"/>
        <v>36</v>
      </c>
      <c r="AI22" s="18">
        <v>0</v>
      </c>
      <c r="AJ22" s="18">
        <f t="shared" si="17"/>
        <v>7906.1771474701482</v>
      </c>
      <c r="AK22" s="18">
        <f t="shared" si="18"/>
        <v>-0.5068062274019326</v>
      </c>
      <c r="AL22" s="18">
        <f t="shared" si="19"/>
        <v>18.245024186469571</v>
      </c>
      <c r="AM22" s="18">
        <f>(Design!$N$68-AL22)/AK22</f>
        <v>31.06714822188377</v>
      </c>
      <c r="AN22" s="18">
        <v>0</v>
      </c>
      <c r="AO22" s="18">
        <v>0</v>
      </c>
      <c r="AP22" s="18">
        <f t="shared" si="20"/>
        <v>31.06714822188377</v>
      </c>
      <c r="AQ22" s="18">
        <f t="shared" si="21"/>
        <v>31.06714822188377</v>
      </c>
      <c r="AR22" s="18">
        <f>Design!$N$68</f>
        <v>2.5</v>
      </c>
      <c r="AS22" s="18">
        <f t="shared" si="22"/>
        <v>36</v>
      </c>
      <c r="AT22" s="18">
        <v>0</v>
      </c>
      <c r="AU22" s="18">
        <f t="shared" si="23"/>
        <v>2700</v>
      </c>
      <c r="AV22" s="19">
        <f t="shared" si="24"/>
        <v>5206.1771474701482</v>
      </c>
      <c r="AW22" s="68">
        <f t="shared" si="25"/>
        <v>26</v>
      </c>
      <c r="AX22" s="18">
        <f>'Ohio Intensities'!L22</f>
        <v>3.3403704147470363</v>
      </c>
      <c r="AY22" s="18">
        <f>Design!$I$24*AX22*Design!$I$23</f>
        <v>5.7454371133649058</v>
      </c>
      <c r="AZ22" s="18">
        <v>0</v>
      </c>
      <c r="BA22" s="18">
        <v>0</v>
      </c>
      <c r="BB22" s="18">
        <f>Design!$I$22</f>
        <v>10</v>
      </c>
      <c r="BC22" s="18">
        <f t="shared" si="26"/>
        <v>5.7454371133649058</v>
      </c>
      <c r="BD22" s="18">
        <f t="shared" si="27"/>
        <v>26</v>
      </c>
      <c r="BE22" s="18">
        <f t="shared" si="28"/>
        <v>5.7454371133649058</v>
      </c>
      <c r="BF22" s="18">
        <f t="shared" si="29"/>
        <v>36</v>
      </c>
      <c r="BG22" s="18">
        <v>0</v>
      </c>
      <c r="BH22" s="18">
        <f t="shared" si="30"/>
        <v>8962.8818968492524</v>
      </c>
      <c r="BI22" s="18">
        <f t="shared" si="31"/>
        <v>-0.57454371133649063</v>
      </c>
      <c r="BJ22" s="18">
        <f t="shared" si="32"/>
        <v>20.683573608113662</v>
      </c>
      <c r="BK22" s="18">
        <f>(Design!$N$69-BJ22)/BI22</f>
        <v>31.03954191166692</v>
      </c>
      <c r="BL22" s="18">
        <v>0</v>
      </c>
      <c r="BM22" s="18">
        <v>0</v>
      </c>
      <c r="BN22" s="18">
        <f t="shared" si="33"/>
        <v>31.03954191166692</v>
      </c>
      <c r="BO22" s="18">
        <f t="shared" si="34"/>
        <v>31.03954191166692</v>
      </c>
      <c r="BP22" s="18">
        <f>Design!$N$69</f>
        <v>2.85</v>
      </c>
      <c r="BQ22" s="18">
        <f t="shared" si="35"/>
        <v>36</v>
      </c>
      <c r="BR22" s="18">
        <v>0</v>
      </c>
      <c r="BS22" s="18">
        <f t="shared" si="36"/>
        <v>3078.0000000000005</v>
      </c>
      <c r="BT22" s="19">
        <f t="shared" si="37"/>
        <v>5884.8818968492524</v>
      </c>
      <c r="BU22" s="68">
        <f t="shared" si="38"/>
        <v>26</v>
      </c>
      <c r="BV22" s="18">
        <f>'Ohio Intensities'!P22</f>
        <v>3.8519534095794405</v>
      </c>
      <c r="BW22" s="18">
        <f>Design!$I$24*BV22*Design!$I$23</f>
        <v>6.6253598644766418</v>
      </c>
      <c r="BX22" s="18">
        <v>0</v>
      </c>
      <c r="BY22" s="18">
        <v>0</v>
      </c>
      <c r="BZ22" s="18">
        <f>Design!$I$22</f>
        <v>10</v>
      </c>
      <c r="CA22" s="18">
        <f t="shared" si="39"/>
        <v>6.6253598644766418</v>
      </c>
      <c r="CB22" s="18">
        <f t="shared" si="40"/>
        <v>26</v>
      </c>
      <c r="CC22" s="18">
        <f t="shared" si="41"/>
        <v>6.6253598644766418</v>
      </c>
      <c r="CD22" s="18">
        <f t="shared" si="42"/>
        <v>36</v>
      </c>
      <c r="CE22" s="18">
        <v>0</v>
      </c>
      <c r="CF22" s="18">
        <f t="shared" si="43"/>
        <v>10335.561388583559</v>
      </c>
      <c r="CG22" s="18">
        <f t="shared" si="44"/>
        <v>-0.6625359864476642</v>
      </c>
      <c r="CH22" s="18">
        <f t="shared" si="45"/>
        <v>23.851295512115911</v>
      </c>
      <c r="CI22" s="18">
        <f>(Design!$N$70-CH22)/CG22</f>
        <v>31.698346869758851</v>
      </c>
      <c r="CJ22" s="18">
        <v>0</v>
      </c>
      <c r="CK22" s="18">
        <v>0</v>
      </c>
      <c r="CL22" s="18">
        <f t="shared" si="46"/>
        <v>31.698346869758851</v>
      </c>
      <c r="CM22" s="18">
        <f t="shared" si="47"/>
        <v>31.698346869758851</v>
      </c>
      <c r="CN22" s="18">
        <f>Design!$N$70</f>
        <v>2.85</v>
      </c>
      <c r="CO22" s="18">
        <f t="shared" si="48"/>
        <v>36</v>
      </c>
      <c r="CP22" s="18">
        <v>0</v>
      </c>
      <c r="CQ22" s="18">
        <f t="shared" si="49"/>
        <v>3078.0000000000005</v>
      </c>
      <c r="CR22" s="19">
        <f t="shared" si="50"/>
        <v>7257.5613885835592</v>
      </c>
      <c r="CS22" s="68">
        <f t="shared" si="51"/>
        <v>26</v>
      </c>
      <c r="CT22" s="18">
        <f>'Ohio Intensities'!T22</f>
        <v>4.2077321591940953</v>
      </c>
      <c r="CU22" s="18">
        <f>Design!$I$24*CT22*Design!$I$23</f>
        <v>7.2372993138138488</v>
      </c>
      <c r="CV22" s="18">
        <v>0</v>
      </c>
      <c r="CW22" s="18">
        <v>0</v>
      </c>
      <c r="CX22" s="18">
        <f>Design!$I$22</f>
        <v>10</v>
      </c>
      <c r="CY22" s="18">
        <f t="shared" si="52"/>
        <v>7.2372993138138488</v>
      </c>
      <c r="CZ22" s="18">
        <f t="shared" si="53"/>
        <v>26</v>
      </c>
      <c r="DA22" s="18">
        <f t="shared" si="54"/>
        <v>7.2372993138138488</v>
      </c>
      <c r="DB22" s="18">
        <f t="shared" si="55"/>
        <v>36</v>
      </c>
      <c r="DC22" s="18">
        <v>0</v>
      </c>
      <c r="DD22" s="18">
        <f t="shared" si="56"/>
        <v>11290.186929549604</v>
      </c>
      <c r="DE22" s="18">
        <f t="shared" si="57"/>
        <v>-0.72372993138138486</v>
      </c>
      <c r="DF22" s="18">
        <f t="shared" si="58"/>
        <v>26.054277529729855</v>
      </c>
      <c r="DG22" s="18">
        <f>(Design!$N$71-DF22)/DE22</f>
        <v>32.062066972191964</v>
      </c>
      <c r="DH22" s="18">
        <v>0</v>
      </c>
      <c r="DI22" s="18">
        <v>0</v>
      </c>
      <c r="DJ22" s="18">
        <f t="shared" si="59"/>
        <v>32.062066972191964</v>
      </c>
      <c r="DK22" s="18">
        <f t="shared" si="60"/>
        <v>32.062066972191964</v>
      </c>
      <c r="DL22" s="18">
        <f>Design!$N$71</f>
        <v>2.85</v>
      </c>
      <c r="DM22" s="18">
        <f t="shared" si="61"/>
        <v>36</v>
      </c>
      <c r="DN22" s="18">
        <v>0</v>
      </c>
      <c r="DO22" s="18">
        <f t="shared" si="62"/>
        <v>3078.0000000000005</v>
      </c>
      <c r="DP22" s="19">
        <f t="shared" si="63"/>
        <v>8212.1869295496035</v>
      </c>
      <c r="DQ22" s="68">
        <f t="shared" si="64"/>
        <v>26</v>
      </c>
      <c r="DR22" s="18">
        <f>'Ohio Intensities'!X22</f>
        <v>4.525531986779221</v>
      </c>
      <c r="DS22" s="18">
        <f>Design!$I$24*DR22*Design!$I$23</f>
        <v>7.7839150172602647</v>
      </c>
      <c r="DT22" s="18">
        <v>0</v>
      </c>
      <c r="DU22" s="18">
        <v>0</v>
      </c>
      <c r="DV22" s="18">
        <f>Design!$I$22</f>
        <v>10</v>
      </c>
      <c r="DW22" s="18">
        <f t="shared" si="65"/>
        <v>7.7839150172602647</v>
      </c>
      <c r="DX22" s="18">
        <f t="shared" si="66"/>
        <v>26</v>
      </c>
      <c r="DY22" s="18">
        <f t="shared" si="67"/>
        <v>7.7839150172602647</v>
      </c>
      <c r="DZ22" s="18">
        <f t="shared" si="68"/>
        <v>36</v>
      </c>
      <c r="EA22" s="18">
        <v>0</v>
      </c>
      <c r="EB22" s="18">
        <f t="shared" si="69"/>
        <v>12142.907426926013</v>
      </c>
      <c r="EC22" s="18">
        <f t="shared" si="70"/>
        <v>-0.77839150172602645</v>
      </c>
      <c r="ED22" s="18">
        <f t="shared" si="71"/>
        <v>28.022094062136951</v>
      </c>
      <c r="EE22" s="18">
        <f>(Design!$N$72-ED22)/EC22</f>
        <v>32.338603397287436</v>
      </c>
      <c r="EF22" s="18">
        <v>0</v>
      </c>
      <c r="EG22" s="18">
        <v>0</v>
      </c>
      <c r="EH22" s="18">
        <f t="shared" si="72"/>
        <v>32.338603397287436</v>
      </c>
      <c r="EI22" s="18">
        <f t="shared" si="73"/>
        <v>32.338603397287436</v>
      </c>
      <c r="EJ22" s="18">
        <f>Design!$N$72</f>
        <v>2.85</v>
      </c>
      <c r="EK22" s="18">
        <f t="shared" si="74"/>
        <v>36</v>
      </c>
      <c r="EL22" s="18">
        <v>0</v>
      </c>
      <c r="EM22" s="18">
        <f t="shared" si="75"/>
        <v>3078</v>
      </c>
      <c r="EN22" s="19">
        <f t="shared" si="76"/>
        <v>9064.9074269260127</v>
      </c>
      <c r="EO22" s="19">
        <f t="shared" si="77"/>
        <v>26</v>
      </c>
    </row>
    <row r="23" spans="1:145" x14ac:dyDescent="0.25">
      <c r="A23" s="68">
        <f t="shared" si="78"/>
        <v>27</v>
      </c>
      <c r="B23" s="18">
        <f>'Ohio Intensities'!D23</f>
        <v>2.3809812235496786</v>
      </c>
      <c r="C23" s="18">
        <f>Design!$I$24*B23*Design!$I$23</f>
        <v>4.0952877045054494</v>
      </c>
      <c r="D23" s="18">
        <v>0</v>
      </c>
      <c r="E23" s="18">
        <v>0</v>
      </c>
      <c r="F23" s="18">
        <f>Design!$I$22</f>
        <v>10</v>
      </c>
      <c r="G23" s="18">
        <f t="shared" si="0"/>
        <v>4.0952877045054494</v>
      </c>
      <c r="H23" s="18">
        <f t="shared" si="1"/>
        <v>27</v>
      </c>
      <c r="I23" s="18">
        <f t="shared" si="2"/>
        <v>4.0952877045054494</v>
      </c>
      <c r="J23" s="18">
        <f t="shared" si="3"/>
        <v>37</v>
      </c>
      <c r="K23" s="18">
        <v>0</v>
      </c>
      <c r="L23" s="18">
        <f t="shared" si="4"/>
        <v>6634.3660812988282</v>
      </c>
      <c r="M23" s="18">
        <f t="shared" si="5"/>
        <v>-0.40952877045054492</v>
      </c>
      <c r="N23" s="18">
        <f t="shared" si="6"/>
        <v>15.152564506670164</v>
      </c>
      <c r="O23" s="18">
        <f>(Design!$N$67-N23)/M23</f>
        <v>31.994246685660979</v>
      </c>
      <c r="P23" s="18">
        <v>0</v>
      </c>
      <c r="Q23" s="18">
        <v>0</v>
      </c>
      <c r="R23" s="18">
        <f t="shared" si="7"/>
        <v>31.994246685660979</v>
      </c>
      <c r="S23" s="18">
        <f t="shared" si="8"/>
        <v>31.994246685660979</v>
      </c>
      <c r="T23" s="18">
        <f>Design!$N$67</f>
        <v>2.0499999999999998</v>
      </c>
      <c r="U23" s="18">
        <f t="shared" si="9"/>
        <v>37</v>
      </c>
      <c r="V23" s="18">
        <v>0</v>
      </c>
      <c r="W23" s="18">
        <f t="shared" si="10"/>
        <v>2275.5</v>
      </c>
      <c r="X23" s="19">
        <f t="shared" si="11"/>
        <v>4358.8660812988282</v>
      </c>
      <c r="Y23" s="68">
        <f t="shared" si="12"/>
        <v>27</v>
      </c>
      <c r="Z23" s="18">
        <f>'Ohio Intensities'!H23</f>
        <v>2.8790476216589562</v>
      </c>
      <c r="AA23" s="18">
        <f>Design!$I$24*Z23*Design!$I$23</f>
        <v>4.9519619092534075</v>
      </c>
      <c r="AB23" s="18">
        <v>0</v>
      </c>
      <c r="AC23" s="18">
        <v>0</v>
      </c>
      <c r="AD23" s="18">
        <f>Design!$I$22</f>
        <v>10</v>
      </c>
      <c r="AE23" s="18">
        <f t="shared" si="13"/>
        <v>4.9519619092534075</v>
      </c>
      <c r="AF23" s="18">
        <f t="shared" si="14"/>
        <v>27</v>
      </c>
      <c r="AG23" s="18">
        <f t="shared" si="15"/>
        <v>4.9519619092534075</v>
      </c>
      <c r="AH23" s="18">
        <f t="shared" si="16"/>
        <v>37</v>
      </c>
      <c r="AI23" s="18">
        <v>0</v>
      </c>
      <c r="AJ23" s="18">
        <f t="shared" si="17"/>
        <v>8022.1782929905203</v>
      </c>
      <c r="AK23" s="18">
        <f t="shared" si="18"/>
        <v>-0.49519619092534073</v>
      </c>
      <c r="AL23" s="18">
        <f t="shared" si="19"/>
        <v>18.322259064237606</v>
      </c>
      <c r="AM23" s="18">
        <f>(Design!$N$68-AL23)/AK23</f>
        <v>31.951495900385634</v>
      </c>
      <c r="AN23" s="18">
        <v>0</v>
      </c>
      <c r="AO23" s="18">
        <v>0</v>
      </c>
      <c r="AP23" s="18">
        <f t="shared" si="20"/>
        <v>31.951495900385634</v>
      </c>
      <c r="AQ23" s="18">
        <f t="shared" si="21"/>
        <v>31.951495900385634</v>
      </c>
      <c r="AR23" s="18">
        <f>Design!$N$68</f>
        <v>2.5</v>
      </c>
      <c r="AS23" s="18">
        <f t="shared" si="22"/>
        <v>37</v>
      </c>
      <c r="AT23" s="18">
        <v>0</v>
      </c>
      <c r="AU23" s="18">
        <f t="shared" si="23"/>
        <v>2775</v>
      </c>
      <c r="AV23" s="19">
        <f t="shared" si="24"/>
        <v>5247.1782929905203</v>
      </c>
      <c r="AW23" s="68">
        <f t="shared" si="25"/>
        <v>27</v>
      </c>
      <c r="AX23" s="18">
        <f>'Ohio Intensities'!L23</f>
        <v>3.2666055799429263</v>
      </c>
      <c r="AY23" s="18">
        <f>Design!$I$24*AX23*Design!$I$23</f>
        <v>5.618561597501837</v>
      </c>
      <c r="AZ23" s="18">
        <v>0</v>
      </c>
      <c r="BA23" s="18">
        <v>0</v>
      </c>
      <c r="BB23" s="18">
        <f>Design!$I$22</f>
        <v>10</v>
      </c>
      <c r="BC23" s="18">
        <f t="shared" si="26"/>
        <v>5.618561597501837</v>
      </c>
      <c r="BD23" s="18">
        <f t="shared" si="27"/>
        <v>27</v>
      </c>
      <c r="BE23" s="18">
        <f t="shared" si="28"/>
        <v>5.618561597501837</v>
      </c>
      <c r="BF23" s="18">
        <f t="shared" si="29"/>
        <v>37</v>
      </c>
      <c r="BG23" s="18">
        <v>0</v>
      </c>
      <c r="BH23" s="18">
        <f t="shared" si="30"/>
        <v>9102.0697879529762</v>
      </c>
      <c r="BI23" s="18">
        <f t="shared" si="31"/>
        <v>-0.56185615975018366</v>
      </c>
      <c r="BJ23" s="18">
        <f t="shared" si="32"/>
        <v>20.788677910756796</v>
      </c>
      <c r="BK23" s="18">
        <f>(Design!$N$69-BJ23)/BI23</f>
        <v>31.92752735634831</v>
      </c>
      <c r="BL23" s="18">
        <v>0</v>
      </c>
      <c r="BM23" s="18">
        <v>0</v>
      </c>
      <c r="BN23" s="18">
        <f t="shared" si="33"/>
        <v>31.92752735634831</v>
      </c>
      <c r="BO23" s="18">
        <f t="shared" si="34"/>
        <v>31.92752735634831</v>
      </c>
      <c r="BP23" s="18">
        <f>Design!$N$69</f>
        <v>2.85</v>
      </c>
      <c r="BQ23" s="18">
        <f t="shared" si="35"/>
        <v>37</v>
      </c>
      <c r="BR23" s="18">
        <v>0</v>
      </c>
      <c r="BS23" s="18">
        <f t="shared" si="36"/>
        <v>3163.5</v>
      </c>
      <c r="BT23" s="19">
        <f t="shared" si="37"/>
        <v>5938.5697879529762</v>
      </c>
      <c r="BU23" s="68">
        <f t="shared" si="38"/>
        <v>27</v>
      </c>
      <c r="BV23" s="18">
        <f>'Ohio Intensities'!P23</f>
        <v>3.7699929565602308</v>
      </c>
      <c r="BW23" s="18">
        <f>Design!$I$24*BV23*Design!$I$23</f>
        <v>6.484387885283601</v>
      </c>
      <c r="BX23" s="18">
        <v>0</v>
      </c>
      <c r="BY23" s="18">
        <v>0</v>
      </c>
      <c r="BZ23" s="18">
        <f>Design!$I$22</f>
        <v>10</v>
      </c>
      <c r="CA23" s="18">
        <f t="shared" si="39"/>
        <v>6.484387885283601</v>
      </c>
      <c r="CB23" s="18">
        <f t="shared" si="40"/>
        <v>27</v>
      </c>
      <c r="CC23" s="18">
        <f t="shared" si="41"/>
        <v>6.484387885283601</v>
      </c>
      <c r="CD23" s="18">
        <f t="shared" si="42"/>
        <v>37</v>
      </c>
      <c r="CE23" s="18">
        <v>0</v>
      </c>
      <c r="CF23" s="18">
        <f t="shared" si="43"/>
        <v>10504.708374159432</v>
      </c>
      <c r="CG23" s="18">
        <f t="shared" si="44"/>
        <v>-0.64843878852836012</v>
      </c>
      <c r="CH23" s="18">
        <f t="shared" si="45"/>
        <v>23.992235175549325</v>
      </c>
      <c r="CI23" s="18">
        <f>(Design!$N$70-CH23)/CG23</f>
        <v>32.60482801087808</v>
      </c>
      <c r="CJ23" s="18">
        <v>0</v>
      </c>
      <c r="CK23" s="18">
        <v>0</v>
      </c>
      <c r="CL23" s="18">
        <f t="shared" si="46"/>
        <v>32.60482801087808</v>
      </c>
      <c r="CM23" s="18">
        <f t="shared" si="47"/>
        <v>32.60482801087808</v>
      </c>
      <c r="CN23" s="18">
        <f>Design!$N$70</f>
        <v>2.85</v>
      </c>
      <c r="CO23" s="18">
        <f t="shared" si="48"/>
        <v>37</v>
      </c>
      <c r="CP23" s="18">
        <v>0</v>
      </c>
      <c r="CQ23" s="18">
        <f t="shared" si="49"/>
        <v>3163.5</v>
      </c>
      <c r="CR23" s="19">
        <f t="shared" si="50"/>
        <v>7341.2083741594324</v>
      </c>
      <c r="CS23" s="68">
        <f t="shared" si="51"/>
        <v>27</v>
      </c>
      <c r="CT23" s="18">
        <f>'Ohio Intensities'!T23</f>
        <v>4.1203376023659954</v>
      </c>
      <c r="CU23" s="18">
        <f>Design!$I$24*CT23*Design!$I$23</f>
        <v>7.0869806760695164</v>
      </c>
      <c r="CV23" s="18">
        <v>0</v>
      </c>
      <c r="CW23" s="18">
        <v>0</v>
      </c>
      <c r="CX23" s="18">
        <f>Design!$I$22</f>
        <v>10</v>
      </c>
      <c r="CY23" s="18">
        <f t="shared" si="52"/>
        <v>7.0869806760695164</v>
      </c>
      <c r="CZ23" s="18">
        <f t="shared" si="53"/>
        <v>27</v>
      </c>
      <c r="DA23" s="18">
        <f t="shared" si="54"/>
        <v>7.0869806760695164</v>
      </c>
      <c r="DB23" s="18">
        <f t="shared" si="55"/>
        <v>37</v>
      </c>
      <c r="DC23" s="18">
        <v>0</v>
      </c>
      <c r="DD23" s="18">
        <f t="shared" si="56"/>
        <v>11480.908695232616</v>
      </c>
      <c r="DE23" s="18">
        <f t="shared" si="57"/>
        <v>-0.70869806760695164</v>
      </c>
      <c r="DF23" s="18">
        <f t="shared" si="58"/>
        <v>26.22182850145721</v>
      </c>
      <c r="DG23" s="18">
        <f>(Design!$N$71-DF23)/DE23</f>
        <v>32.978541313618159</v>
      </c>
      <c r="DH23" s="18">
        <v>0</v>
      </c>
      <c r="DI23" s="18">
        <v>0</v>
      </c>
      <c r="DJ23" s="18">
        <f t="shared" si="59"/>
        <v>32.978541313618159</v>
      </c>
      <c r="DK23" s="18">
        <f t="shared" si="60"/>
        <v>32.978541313618159</v>
      </c>
      <c r="DL23" s="18">
        <f>Design!$N$71</f>
        <v>2.85</v>
      </c>
      <c r="DM23" s="18">
        <f t="shared" si="61"/>
        <v>37</v>
      </c>
      <c r="DN23" s="18">
        <v>0</v>
      </c>
      <c r="DO23" s="18">
        <f t="shared" si="62"/>
        <v>3163.5</v>
      </c>
      <c r="DP23" s="19">
        <f t="shared" si="63"/>
        <v>8317.4086952326161</v>
      </c>
      <c r="DQ23" s="68">
        <f t="shared" si="64"/>
        <v>27</v>
      </c>
      <c r="DR23" s="18">
        <f>'Ohio Intensities'!X23</f>
        <v>4.431947898297544</v>
      </c>
      <c r="DS23" s="18">
        <f>Design!$I$24*DR23*Design!$I$23</f>
        <v>7.6229503850717801</v>
      </c>
      <c r="DT23" s="18">
        <v>0</v>
      </c>
      <c r="DU23" s="18">
        <v>0</v>
      </c>
      <c r="DV23" s="18">
        <f>Design!$I$22</f>
        <v>10</v>
      </c>
      <c r="DW23" s="18">
        <f t="shared" si="65"/>
        <v>7.6229503850717801</v>
      </c>
      <c r="DX23" s="18">
        <f t="shared" si="66"/>
        <v>27</v>
      </c>
      <c r="DY23" s="18">
        <f t="shared" si="67"/>
        <v>7.6229503850717801</v>
      </c>
      <c r="DZ23" s="18">
        <f t="shared" si="68"/>
        <v>37</v>
      </c>
      <c r="EA23" s="18">
        <v>0</v>
      </c>
      <c r="EB23" s="18">
        <f t="shared" si="69"/>
        <v>12349.179623816286</v>
      </c>
      <c r="EC23" s="18">
        <f t="shared" si="70"/>
        <v>-0.76229503850717806</v>
      </c>
      <c r="ED23" s="18">
        <f t="shared" si="71"/>
        <v>28.204916424765585</v>
      </c>
      <c r="EE23" s="18">
        <f>(Design!$N$72-ED23)/EC23</f>
        <v>33.261290109428977</v>
      </c>
      <c r="EF23" s="18">
        <v>0</v>
      </c>
      <c r="EG23" s="18">
        <v>0</v>
      </c>
      <c r="EH23" s="18">
        <f t="shared" si="72"/>
        <v>33.261290109428977</v>
      </c>
      <c r="EI23" s="18">
        <f t="shared" si="73"/>
        <v>33.261290109428977</v>
      </c>
      <c r="EJ23" s="18">
        <f>Design!$N$72</f>
        <v>2.85</v>
      </c>
      <c r="EK23" s="18">
        <f t="shared" si="74"/>
        <v>37</v>
      </c>
      <c r="EL23" s="18">
        <v>0</v>
      </c>
      <c r="EM23" s="18">
        <f t="shared" si="75"/>
        <v>3163.5</v>
      </c>
      <c r="EN23" s="19">
        <f t="shared" si="76"/>
        <v>9185.679623816286</v>
      </c>
      <c r="EO23" s="19">
        <f t="shared" si="77"/>
        <v>27</v>
      </c>
    </row>
    <row r="24" spans="1:145" x14ac:dyDescent="0.25">
      <c r="A24" s="68">
        <f t="shared" si="78"/>
        <v>28</v>
      </c>
      <c r="B24" s="18">
        <f>'Ohio Intensities'!D24</f>
        <v>2.3260028911773922</v>
      </c>
      <c r="C24" s="18">
        <f>Design!$I$24*B24*Design!$I$23</f>
        <v>4.0007249728251173</v>
      </c>
      <c r="D24" s="18">
        <v>0</v>
      </c>
      <c r="E24" s="18">
        <v>0</v>
      </c>
      <c r="F24" s="18">
        <f>Design!$I$22</f>
        <v>10</v>
      </c>
      <c r="G24" s="18">
        <f t="shared" si="0"/>
        <v>4.0007249728251173</v>
      </c>
      <c r="H24" s="18">
        <f t="shared" si="1"/>
        <v>28</v>
      </c>
      <c r="I24" s="18">
        <f t="shared" si="2"/>
        <v>4.0007249728251173</v>
      </c>
      <c r="J24" s="18">
        <f t="shared" si="3"/>
        <v>38</v>
      </c>
      <c r="K24" s="18">
        <v>0</v>
      </c>
      <c r="L24" s="18">
        <f t="shared" si="4"/>
        <v>6721.2179543461971</v>
      </c>
      <c r="M24" s="18">
        <f t="shared" si="5"/>
        <v>-0.40007249728251171</v>
      </c>
      <c r="N24" s="18">
        <f t="shared" si="6"/>
        <v>15.202754896735446</v>
      </c>
      <c r="O24" s="18">
        <f>(Design!$N$67-N24)/M24</f>
        <v>32.87592870311105</v>
      </c>
      <c r="P24" s="18">
        <v>0</v>
      </c>
      <c r="Q24" s="18">
        <v>0</v>
      </c>
      <c r="R24" s="18">
        <f t="shared" si="7"/>
        <v>32.87592870311105</v>
      </c>
      <c r="S24" s="18">
        <f t="shared" si="8"/>
        <v>32.87592870311105</v>
      </c>
      <c r="T24" s="18">
        <f>Design!$N$67</f>
        <v>2.0499999999999998</v>
      </c>
      <c r="U24" s="18">
        <f t="shared" si="9"/>
        <v>38</v>
      </c>
      <c r="V24" s="18">
        <v>0</v>
      </c>
      <c r="W24" s="18">
        <f t="shared" si="10"/>
        <v>2336.9999999999995</v>
      </c>
      <c r="X24" s="19">
        <f t="shared" si="11"/>
        <v>4384.2179543461971</v>
      </c>
      <c r="Y24" s="68">
        <f t="shared" si="12"/>
        <v>28</v>
      </c>
      <c r="Z24" s="18">
        <f>'Ohio Intensities'!H24</f>
        <v>2.8147877380266593</v>
      </c>
      <c r="AA24" s="18">
        <f>Design!$I$24*Z24*Design!$I$23</f>
        <v>4.8414349094058569</v>
      </c>
      <c r="AB24" s="18">
        <v>0</v>
      </c>
      <c r="AC24" s="18">
        <v>0</v>
      </c>
      <c r="AD24" s="18">
        <f>Design!$I$22</f>
        <v>10</v>
      </c>
      <c r="AE24" s="18">
        <f t="shared" si="13"/>
        <v>4.8414349094058569</v>
      </c>
      <c r="AF24" s="18">
        <f t="shared" si="14"/>
        <v>28</v>
      </c>
      <c r="AG24" s="18">
        <f t="shared" si="15"/>
        <v>4.8414349094058569</v>
      </c>
      <c r="AH24" s="18">
        <f t="shared" si="16"/>
        <v>38</v>
      </c>
      <c r="AI24" s="18">
        <v>0</v>
      </c>
      <c r="AJ24" s="18">
        <f t="shared" si="17"/>
        <v>8133.6106478018382</v>
      </c>
      <c r="AK24" s="18">
        <f t="shared" si="18"/>
        <v>-0.48414349094058567</v>
      </c>
      <c r="AL24" s="18">
        <f t="shared" si="19"/>
        <v>18.397452655742256</v>
      </c>
      <c r="AM24" s="18">
        <f>(Design!$N$68-AL24)/AK24</f>
        <v>32.836241637488421</v>
      </c>
      <c r="AN24" s="18">
        <v>0</v>
      </c>
      <c r="AO24" s="18">
        <v>0</v>
      </c>
      <c r="AP24" s="18">
        <f t="shared" si="20"/>
        <v>32.836241637488421</v>
      </c>
      <c r="AQ24" s="18">
        <f t="shared" si="21"/>
        <v>32.836241637488421</v>
      </c>
      <c r="AR24" s="18">
        <f>Design!$N$68</f>
        <v>2.5</v>
      </c>
      <c r="AS24" s="18">
        <f t="shared" si="22"/>
        <v>38</v>
      </c>
      <c r="AT24" s="18">
        <v>0</v>
      </c>
      <c r="AU24" s="18">
        <f t="shared" si="23"/>
        <v>2850</v>
      </c>
      <c r="AV24" s="19">
        <f t="shared" si="24"/>
        <v>5283.6106478018382</v>
      </c>
      <c r="AW24" s="68">
        <f t="shared" si="25"/>
        <v>28</v>
      </c>
      <c r="AX24" s="18">
        <f>'Ohio Intensities'!L24</f>
        <v>3.1962316692012509</v>
      </c>
      <c r="AY24" s="18">
        <f>Design!$I$24*AX24*Design!$I$23</f>
        <v>5.4975184710261553</v>
      </c>
      <c r="AZ24" s="18">
        <v>0</v>
      </c>
      <c r="BA24" s="18">
        <v>0</v>
      </c>
      <c r="BB24" s="18">
        <f>Design!$I$22</f>
        <v>10</v>
      </c>
      <c r="BC24" s="18">
        <f t="shared" si="26"/>
        <v>5.4975184710261553</v>
      </c>
      <c r="BD24" s="18">
        <f t="shared" si="27"/>
        <v>28</v>
      </c>
      <c r="BE24" s="18">
        <f t="shared" si="28"/>
        <v>5.4975184710261553</v>
      </c>
      <c r="BF24" s="18">
        <f t="shared" si="29"/>
        <v>38</v>
      </c>
      <c r="BG24" s="18">
        <v>0</v>
      </c>
      <c r="BH24" s="18">
        <f t="shared" si="30"/>
        <v>9235.8310313239417</v>
      </c>
      <c r="BI24" s="18">
        <f t="shared" si="31"/>
        <v>-0.54975184710261549</v>
      </c>
      <c r="BJ24" s="18">
        <f t="shared" si="32"/>
        <v>20.890570189899389</v>
      </c>
      <c r="BK24" s="18">
        <f>(Design!$N$69-BJ24)/BI24</f>
        <v>32.815842793397607</v>
      </c>
      <c r="BL24" s="18">
        <v>0</v>
      </c>
      <c r="BM24" s="18">
        <v>0</v>
      </c>
      <c r="BN24" s="18">
        <f t="shared" si="33"/>
        <v>32.815842793397607</v>
      </c>
      <c r="BO24" s="18">
        <f t="shared" si="34"/>
        <v>32.815842793397607</v>
      </c>
      <c r="BP24" s="18">
        <f>Design!$N$69</f>
        <v>2.85</v>
      </c>
      <c r="BQ24" s="18">
        <f t="shared" si="35"/>
        <v>38</v>
      </c>
      <c r="BR24" s="18">
        <v>0</v>
      </c>
      <c r="BS24" s="18">
        <f t="shared" si="36"/>
        <v>3249.0000000000005</v>
      </c>
      <c r="BT24" s="19">
        <f t="shared" si="37"/>
        <v>5986.8310313239417</v>
      </c>
      <c r="BU24" s="68">
        <f t="shared" si="38"/>
        <v>28</v>
      </c>
      <c r="BV24" s="18">
        <f>'Ohio Intensities'!P24</f>
        <v>3.6916893279704457</v>
      </c>
      <c r="BW24" s="18">
        <f>Design!$I$24*BV24*Design!$I$23</f>
        <v>6.3497056441091706</v>
      </c>
      <c r="BX24" s="18">
        <v>0</v>
      </c>
      <c r="BY24" s="18">
        <v>0</v>
      </c>
      <c r="BZ24" s="18">
        <f>Design!$I$22</f>
        <v>10</v>
      </c>
      <c r="CA24" s="18">
        <f t="shared" si="39"/>
        <v>6.3497056441091706</v>
      </c>
      <c r="CB24" s="18">
        <f t="shared" si="40"/>
        <v>28</v>
      </c>
      <c r="CC24" s="18">
        <f t="shared" si="41"/>
        <v>6.3497056441091706</v>
      </c>
      <c r="CD24" s="18">
        <f t="shared" si="42"/>
        <v>38</v>
      </c>
      <c r="CE24" s="18">
        <v>0</v>
      </c>
      <c r="CF24" s="18">
        <f t="shared" si="43"/>
        <v>10667.505482103408</v>
      </c>
      <c r="CG24" s="18">
        <f t="shared" si="44"/>
        <v>-0.63497056441091704</v>
      </c>
      <c r="CH24" s="18">
        <f t="shared" si="45"/>
        <v>24.128881447614848</v>
      </c>
      <c r="CI24" s="18">
        <f>(Design!$N$70-CH24)/CG24</f>
        <v>33.511602962817591</v>
      </c>
      <c r="CJ24" s="18">
        <v>0</v>
      </c>
      <c r="CK24" s="18">
        <v>0</v>
      </c>
      <c r="CL24" s="18">
        <f t="shared" si="46"/>
        <v>33.511602962817591</v>
      </c>
      <c r="CM24" s="18">
        <f t="shared" si="47"/>
        <v>33.511602962817591</v>
      </c>
      <c r="CN24" s="18">
        <f>Design!$N$70</f>
        <v>2.85</v>
      </c>
      <c r="CO24" s="18">
        <f t="shared" si="48"/>
        <v>38</v>
      </c>
      <c r="CP24" s="18">
        <v>0</v>
      </c>
      <c r="CQ24" s="18">
        <f t="shared" si="49"/>
        <v>3249.0000000000005</v>
      </c>
      <c r="CR24" s="19">
        <f t="shared" si="50"/>
        <v>7418.5054821034082</v>
      </c>
      <c r="CS24" s="68">
        <f t="shared" si="51"/>
        <v>28</v>
      </c>
      <c r="CT24" s="18">
        <f>'Ohio Intensities'!T24</f>
        <v>4.0367995340698757</v>
      </c>
      <c r="CU24" s="18">
        <f>Design!$I$24*CT24*Design!$I$23</f>
        <v>6.9432951986001905</v>
      </c>
      <c r="CV24" s="18">
        <v>0</v>
      </c>
      <c r="CW24" s="18">
        <v>0</v>
      </c>
      <c r="CX24" s="18">
        <f>Design!$I$22</f>
        <v>10</v>
      </c>
      <c r="CY24" s="18">
        <f t="shared" si="52"/>
        <v>6.9432951986001905</v>
      </c>
      <c r="CZ24" s="18">
        <f t="shared" si="53"/>
        <v>28</v>
      </c>
      <c r="DA24" s="18">
        <f t="shared" si="54"/>
        <v>6.9432951986001905</v>
      </c>
      <c r="DB24" s="18">
        <f t="shared" si="55"/>
        <v>38</v>
      </c>
      <c r="DC24" s="18">
        <v>0</v>
      </c>
      <c r="DD24" s="18">
        <f t="shared" si="56"/>
        <v>11664.73593364832</v>
      </c>
      <c r="DE24" s="18">
        <f t="shared" si="57"/>
        <v>-0.69432951986001901</v>
      </c>
      <c r="DF24" s="18">
        <f t="shared" si="58"/>
        <v>26.384521754680723</v>
      </c>
      <c r="DG24" s="18">
        <f>(Design!$N$71-DF24)/DE24</f>
        <v>33.895320710871438</v>
      </c>
      <c r="DH24" s="18">
        <v>0</v>
      </c>
      <c r="DI24" s="18">
        <v>0</v>
      </c>
      <c r="DJ24" s="18">
        <f t="shared" si="59"/>
        <v>33.895320710871438</v>
      </c>
      <c r="DK24" s="18">
        <f t="shared" si="60"/>
        <v>33.895320710871438</v>
      </c>
      <c r="DL24" s="18">
        <f>Design!$N$71</f>
        <v>2.85</v>
      </c>
      <c r="DM24" s="18">
        <f t="shared" si="61"/>
        <v>38</v>
      </c>
      <c r="DN24" s="18">
        <v>0</v>
      </c>
      <c r="DO24" s="18">
        <f t="shared" si="62"/>
        <v>3249</v>
      </c>
      <c r="DP24" s="19">
        <f t="shared" si="63"/>
        <v>8415.7359336483205</v>
      </c>
      <c r="DQ24" s="68">
        <f t="shared" si="64"/>
        <v>28</v>
      </c>
      <c r="DR24" s="18">
        <f>'Ohio Intensities'!X24</f>
        <v>4.3426254329111904</v>
      </c>
      <c r="DS24" s="18">
        <f>Design!$I$24*DR24*Design!$I$23</f>
        <v>7.4693157446072522</v>
      </c>
      <c r="DT24" s="18">
        <v>0</v>
      </c>
      <c r="DU24" s="18">
        <v>0</v>
      </c>
      <c r="DV24" s="18">
        <f>Design!$I$22</f>
        <v>10</v>
      </c>
      <c r="DW24" s="18">
        <f t="shared" si="65"/>
        <v>7.4693157446072522</v>
      </c>
      <c r="DX24" s="18">
        <f t="shared" si="66"/>
        <v>28</v>
      </c>
      <c r="DY24" s="18">
        <f t="shared" si="67"/>
        <v>7.4693157446072522</v>
      </c>
      <c r="DZ24" s="18">
        <f t="shared" si="68"/>
        <v>38</v>
      </c>
      <c r="EA24" s="18">
        <v>0</v>
      </c>
      <c r="EB24" s="18">
        <f t="shared" si="69"/>
        <v>12548.450450940185</v>
      </c>
      <c r="EC24" s="18">
        <f t="shared" si="70"/>
        <v>-0.74693157446072522</v>
      </c>
      <c r="ED24" s="18">
        <f t="shared" si="71"/>
        <v>28.38339982950756</v>
      </c>
      <c r="EE24" s="18">
        <f>(Design!$N$72-ED24)/EC24</f>
        <v>34.184389444163394</v>
      </c>
      <c r="EF24" s="18">
        <v>0</v>
      </c>
      <c r="EG24" s="18">
        <v>0</v>
      </c>
      <c r="EH24" s="18">
        <f t="shared" si="72"/>
        <v>34.184389444163394</v>
      </c>
      <c r="EI24" s="18">
        <f t="shared" si="73"/>
        <v>34.184389444163394</v>
      </c>
      <c r="EJ24" s="18">
        <f>Design!$N$72</f>
        <v>2.85</v>
      </c>
      <c r="EK24" s="18">
        <f t="shared" si="74"/>
        <v>38</v>
      </c>
      <c r="EL24" s="18">
        <v>0</v>
      </c>
      <c r="EM24" s="18">
        <f t="shared" si="75"/>
        <v>3249.0000000000005</v>
      </c>
      <c r="EN24" s="19">
        <f t="shared" si="76"/>
        <v>9299.450450940185</v>
      </c>
      <c r="EO24" s="19">
        <f t="shared" si="77"/>
        <v>28</v>
      </c>
    </row>
    <row r="25" spans="1:145" x14ac:dyDescent="0.25">
      <c r="A25" s="68">
        <f t="shared" si="78"/>
        <v>29</v>
      </c>
      <c r="B25" s="18">
        <f>'Ohio Intensities'!D25</f>
        <v>2.2736734217051562</v>
      </c>
      <c r="C25" s="18">
        <f>Design!$I$24*B25*Design!$I$23</f>
        <v>3.9107182853328712</v>
      </c>
      <c r="D25" s="18">
        <v>0</v>
      </c>
      <c r="E25" s="18">
        <v>0</v>
      </c>
      <c r="F25" s="18">
        <f>Design!$I$22</f>
        <v>10</v>
      </c>
      <c r="G25" s="18">
        <f t="shared" si="0"/>
        <v>3.9107182853328712</v>
      </c>
      <c r="H25" s="18">
        <f t="shared" si="1"/>
        <v>29</v>
      </c>
      <c r="I25" s="18">
        <f t="shared" si="2"/>
        <v>3.9107182853328712</v>
      </c>
      <c r="J25" s="18">
        <f t="shared" si="3"/>
        <v>39</v>
      </c>
      <c r="K25" s="18">
        <v>0</v>
      </c>
      <c r="L25" s="18">
        <f t="shared" si="4"/>
        <v>6804.6498164791956</v>
      </c>
      <c r="M25" s="18">
        <f t="shared" si="5"/>
        <v>-0.39107182853328715</v>
      </c>
      <c r="N25" s="18">
        <f t="shared" si="6"/>
        <v>15.251801312798198</v>
      </c>
      <c r="O25" s="18">
        <f>(Design!$N$67-N25)/M25</f>
        <v>33.75799622875288</v>
      </c>
      <c r="P25" s="18">
        <v>0</v>
      </c>
      <c r="Q25" s="18">
        <v>0</v>
      </c>
      <c r="R25" s="18">
        <f t="shared" si="7"/>
        <v>33.75799622875288</v>
      </c>
      <c r="S25" s="18">
        <f t="shared" si="8"/>
        <v>33.75799622875288</v>
      </c>
      <c r="T25" s="18">
        <f>Design!$N$67</f>
        <v>2.0499999999999998</v>
      </c>
      <c r="U25" s="18">
        <f t="shared" si="9"/>
        <v>39</v>
      </c>
      <c r="V25" s="18">
        <v>0</v>
      </c>
      <c r="W25" s="18">
        <f t="shared" si="10"/>
        <v>2398.4999999999995</v>
      </c>
      <c r="X25" s="19">
        <f t="shared" si="11"/>
        <v>4406.1498164791956</v>
      </c>
      <c r="Y25" s="68">
        <f t="shared" si="12"/>
        <v>29</v>
      </c>
      <c r="Z25" s="18">
        <f>'Ohio Intensities'!H25</f>
        <v>2.7535353826795403</v>
      </c>
      <c r="AA25" s="18">
        <f>Design!$I$24*Z25*Design!$I$23</f>
        <v>4.7360808582088127</v>
      </c>
      <c r="AB25" s="18">
        <v>0</v>
      </c>
      <c r="AC25" s="18">
        <v>0</v>
      </c>
      <c r="AD25" s="18">
        <f>Design!$I$22</f>
        <v>10</v>
      </c>
      <c r="AE25" s="18">
        <f t="shared" si="13"/>
        <v>4.7360808582088127</v>
      </c>
      <c r="AF25" s="18">
        <f t="shared" si="14"/>
        <v>29</v>
      </c>
      <c r="AG25" s="18">
        <f t="shared" si="15"/>
        <v>4.7360808582088127</v>
      </c>
      <c r="AH25" s="18">
        <f t="shared" si="16"/>
        <v>39</v>
      </c>
      <c r="AI25" s="18">
        <v>0</v>
      </c>
      <c r="AJ25" s="18">
        <f t="shared" si="17"/>
        <v>8240.7806932833337</v>
      </c>
      <c r="AK25" s="18">
        <f t="shared" si="18"/>
        <v>-0.47360808582088126</v>
      </c>
      <c r="AL25" s="18">
        <f t="shared" si="19"/>
        <v>18.470715347014369</v>
      </c>
      <c r="AM25" s="18">
        <f>(Design!$N$68-AL25)/AK25</f>
        <v>33.721373906302986</v>
      </c>
      <c r="AN25" s="18">
        <v>0</v>
      </c>
      <c r="AO25" s="18">
        <v>0</v>
      </c>
      <c r="AP25" s="18">
        <f t="shared" si="20"/>
        <v>33.721373906302986</v>
      </c>
      <c r="AQ25" s="18">
        <f t="shared" si="21"/>
        <v>33.721373906302986</v>
      </c>
      <c r="AR25" s="18">
        <f>Design!$N$68</f>
        <v>2.5</v>
      </c>
      <c r="AS25" s="18">
        <f t="shared" si="22"/>
        <v>39</v>
      </c>
      <c r="AT25" s="18">
        <v>0</v>
      </c>
      <c r="AU25" s="18">
        <f t="shared" si="23"/>
        <v>2925</v>
      </c>
      <c r="AV25" s="19">
        <f t="shared" si="24"/>
        <v>5315.7806932833337</v>
      </c>
      <c r="AW25" s="68">
        <f t="shared" si="25"/>
        <v>29</v>
      </c>
      <c r="AX25" s="18">
        <f>'Ohio Intensities'!L25</f>
        <v>3.1290156679807835</v>
      </c>
      <c r="AY25" s="18">
        <f>Design!$I$24*AX25*Design!$I$23</f>
        <v>5.3819069489269511</v>
      </c>
      <c r="AZ25" s="18">
        <v>0</v>
      </c>
      <c r="BA25" s="18">
        <v>0</v>
      </c>
      <c r="BB25" s="18">
        <f>Design!$I$22</f>
        <v>10</v>
      </c>
      <c r="BC25" s="18">
        <f t="shared" si="26"/>
        <v>5.3819069489269511</v>
      </c>
      <c r="BD25" s="18">
        <f t="shared" si="27"/>
        <v>29</v>
      </c>
      <c r="BE25" s="18">
        <f t="shared" si="28"/>
        <v>5.3819069489269511</v>
      </c>
      <c r="BF25" s="18">
        <f t="shared" si="29"/>
        <v>39</v>
      </c>
      <c r="BG25" s="18">
        <v>0</v>
      </c>
      <c r="BH25" s="18">
        <f t="shared" si="30"/>
        <v>9364.5180911328953</v>
      </c>
      <c r="BI25" s="18">
        <f t="shared" si="31"/>
        <v>-0.53819069489269511</v>
      </c>
      <c r="BJ25" s="18">
        <f t="shared" si="32"/>
        <v>20.98943710081511</v>
      </c>
      <c r="BK25" s="18">
        <f>(Design!$N$69-BJ25)/BI25</f>
        <v>33.704479235620681</v>
      </c>
      <c r="BL25" s="18">
        <v>0</v>
      </c>
      <c r="BM25" s="18">
        <v>0</v>
      </c>
      <c r="BN25" s="18">
        <f t="shared" si="33"/>
        <v>33.704479235620681</v>
      </c>
      <c r="BO25" s="18">
        <f t="shared" si="34"/>
        <v>33.704479235620681</v>
      </c>
      <c r="BP25" s="18">
        <f>Design!$N$69</f>
        <v>2.85</v>
      </c>
      <c r="BQ25" s="18">
        <f t="shared" si="35"/>
        <v>39</v>
      </c>
      <c r="BR25" s="18">
        <v>0</v>
      </c>
      <c r="BS25" s="18">
        <f t="shared" si="36"/>
        <v>3334.5</v>
      </c>
      <c r="BT25" s="19">
        <f t="shared" si="37"/>
        <v>6030.0180911328953</v>
      </c>
      <c r="BU25" s="68">
        <f t="shared" si="38"/>
        <v>29</v>
      </c>
      <c r="BV25" s="18">
        <f>'Ohio Intensities'!P25</f>
        <v>3.6167979944989317</v>
      </c>
      <c r="BW25" s="18">
        <f>Design!$I$24*BV25*Design!$I$23</f>
        <v>6.2208925505381663</v>
      </c>
      <c r="BX25" s="18">
        <v>0</v>
      </c>
      <c r="BY25" s="18">
        <v>0</v>
      </c>
      <c r="BZ25" s="18">
        <f>Design!$I$22</f>
        <v>10</v>
      </c>
      <c r="CA25" s="18">
        <f t="shared" si="39"/>
        <v>6.2208925505381663</v>
      </c>
      <c r="CB25" s="18">
        <f t="shared" si="40"/>
        <v>29</v>
      </c>
      <c r="CC25" s="18">
        <f t="shared" si="41"/>
        <v>6.2208925505381663</v>
      </c>
      <c r="CD25" s="18">
        <f t="shared" si="42"/>
        <v>39</v>
      </c>
      <c r="CE25" s="18">
        <v>0</v>
      </c>
      <c r="CF25" s="18">
        <f t="shared" si="43"/>
        <v>10824.353037936409</v>
      </c>
      <c r="CG25" s="18">
        <f t="shared" si="44"/>
        <v>-0.62208925505381663</v>
      </c>
      <c r="CH25" s="18">
        <f t="shared" si="45"/>
        <v>24.26148094709885</v>
      </c>
      <c r="CI25" s="18">
        <f>(Design!$N$70-CH25)/CG25</f>
        <v>34.418663838272778</v>
      </c>
      <c r="CJ25" s="18">
        <v>0</v>
      </c>
      <c r="CK25" s="18">
        <v>0</v>
      </c>
      <c r="CL25" s="18">
        <f t="shared" si="46"/>
        <v>34.418663838272778</v>
      </c>
      <c r="CM25" s="18">
        <f t="shared" si="47"/>
        <v>34.418663838272778</v>
      </c>
      <c r="CN25" s="18">
        <f>Design!$N$70</f>
        <v>2.85</v>
      </c>
      <c r="CO25" s="18">
        <f t="shared" si="48"/>
        <v>39</v>
      </c>
      <c r="CP25" s="18">
        <v>0</v>
      </c>
      <c r="CQ25" s="18">
        <f t="shared" si="49"/>
        <v>3334.4999999999995</v>
      </c>
      <c r="CR25" s="19">
        <f t="shared" si="50"/>
        <v>7489.8530379364092</v>
      </c>
      <c r="CS25" s="68">
        <f t="shared" si="51"/>
        <v>29</v>
      </c>
      <c r="CT25" s="18">
        <f>'Ohio Intensities'!T25</f>
        <v>3.956861896312061</v>
      </c>
      <c r="CU25" s="18">
        <f>Design!$I$24*CT25*Design!$I$23</f>
        <v>6.8058024616567492</v>
      </c>
      <c r="CV25" s="18">
        <v>0</v>
      </c>
      <c r="CW25" s="18">
        <v>0</v>
      </c>
      <c r="CX25" s="18">
        <f>Design!$I$22</f>
        <v>10</v>
      </c>
      <c r="CY25" s="18">
        <f t="shared" si="52"/>
        <v>6.8058024616567492</v>
      </c>
      <c r="CZ25" s="18">
        <f t="shared" si="53"/>
        <v>29</v>
      </c>
      <c r="DA25" s="18">
        <f t="shared" si="54"/>
        <v>6.8058024616567492</v>
      </c>
      <c r="DB25" s="18">
        <f t="shared" si="55"/>
        <v>39</v>
      </c>
      <c r="DC25" s="18">
        <v>0</v>
      </c>
      <c r="DD25" s="18">
        <f t="shared" si="56"/>
        <v>11842.096283282743</v>
      </c>
      <c r="DE25" s="18">
        <f t="shared" si="57"/>
        <v>-0.68058024616567492</v>
      </c>
      <c r="DF25" s="18">
        <f t="shared" si="58"/>
        <v>26.542629600461321</v>
      </c>
      <c r="DG25" s="18">
        <f>(Design!$N$71-DF25)/DE25</f>
        <v>34.812396824538126</v>
      </c>
      <c r="DH25" s="18">
        <v>0</v>
      </c>
      <c r="DI25" s="18">
        <v>0</v>
      </c>
      <c r="DJ25" s="18">
        <f t="shared" si="59"/>
        <v>34.812396824538126</v>
      </c>
      <c r="DK25" s="18">
        <f t="shared" si="60"/>
        <v>34.812396824538126</v>
      </c>
      <c r="DL25" s="18">
        <f>Design!$N$71</f>
        <v>2.85</v>
      </c>
      <c r="DM25" s="18">
        <f t="shared" si="61"/>
        <v>39</v>
      </c>
      <c r="DN25" s="18">
        <v>0</v>
      </c>
      <c r="DO25" s="18">
        <f t="shared" si="62"/>
        <v>3334.5</v>
      </c>
      <c r="DP25" s="19">
        <f t="shared" si="63"/>
        <v>8507.5962832827427</v>
      </c>
      <c r="DQ25" s="68">
        <f t="shared" si="64"/>
        <v>29</v>
      </c>
      <c r="DR25" s="18">
        <f>'Ohio Intensities'!X25</f>
        <v>4.2572698294393634</v>
      </c>
      <c r="DS25" s="18">
        <f>Design!$I$24*DR25*Design!$I$23</f>
        <v>7.3225041066357095</v>
      </c>
      <c r="DT25" s="18">
        <v>0</v>
      </c>
      <c r="DU25" s="18">
        <v>0</v>
      </c>
      <c r="DV25" s="18">
        <f>Design!$I$22</f>
        <v>10</v>
      </c>
      <c r="DW25" s="18">
        <f t="shared" si="65"/>
        <v>7.3225041066357095</v>
      </c>
      <c r="DX25" s="18">
        <f t="shared" si="66"/>
        <v>29</v>
      </c>
      <c r="DY25" s="18">
        <f t="shared" si="67"/>
        <v>7.3225041066357095</v>
      </c>
      <c r="DZ25" s="18">
        <f t="shared" si="68"/>
        <v>39</v>
      </c>
      <c r="EA25" s="18">
        <v>0</v>
      </c>
      <c r="EB25" s="18">
        <f t="shared" si="69"/>
        <v>12741.157145546134</v>
      </c>
      <c r="EC25" s="18">
        <f t="shared" si="70"/>
        <v>-0.73225041066357099</v>
      </c>
      <c r="ED25" s="18">
        <f t="shared" si="71"/>
        <v>28.557766015879267</v>
      </c>
      <c r="EE25" s="18">
        <f>(Design!$N$72-ED25)/EC25</f>
        <v>35.107888833524434</v>
      </c>
      <c r="EF25" s="18">
        <v>0</v>
      </c>
      <c r="EG25" s="18">
        <v>0</v>
      </c>
      <c r="EH25" s="18">
        <f t="shared" si="72"/>
        <v>35.107888833524434</v>
      </c>
      <c r="EI25" s="18">
        <f t="shared" si="73"/>
        <v>35.107888833524434</v>
      </c>
      <c r="EJ25" s="18">
        <f>Design!$N$72</f>
        <v>2.85</v>
      </c>
      <c r="EK25" s="18">
        <f t="shared" si="74"/>
        <v>39</v>
      </c>
      <c r="EL25" s="18">
        <v>0</v>
      </c>
      <c r="EM25" s="18">
        <f t="shared" si="75"/>
        <v>3334.5</v>
      </c>
      <c r="EN25" s="19">
        <f t="shared" si="76"/>
        <v>9406.6571455461344</v>
      </c>
      <c r="EO25" s="19">
        <f t="shared" si="77"/>
        <v>29</v>
      </c>
    </row>
    <row r="26" spans="1:145" x14ac:dyDescent="0.25">
      <c r="A26" s="68">
        <f t="shared" si="78"/>
        <v>30</v>
      </c>
      <c r="B26" s="18">
        <f>'Ohio Intensities'!D26</f>
        <v>2.2238020612583789</v>
      </c>
      <c r="C26" s="18">
        <f>Design!$I$24*B26*Design!$I$23</f>
        <v>3.8249395453644142</v>
      </c>
      <c r="D26" s="18">
        <v>0</v>
      </c>
      <c r="E26" s="18">
        <v>0</v>
      </c>
      <c r="F26" s="18">
        <f>Design!$I$22</f>
        <v>10</v>
      </c>
      <c r="G26" s="18">
        <f t="shared" si="0"/>
        <v>3.8249395453644142</v>
      </c>
      <c r="H26" s="18">
        <f t="shared" si="1"/>
        <v>30</v>
      </c>
      <c r="I26" s="18">
        <f t="shared" si="2"/>
        <v>3.8249395453644142</v>
      </c>
      <c r="J26" s="18">
        <f t="shared" si="3"/>
        <v>40</v>
      </c>
      <c r="K26" s="18">
        <v>0</v>
      </c>
      <c r="L26" s="18">
        <f t="shared" si="4"/>
        <v>6884.8911816559448</v>
      </c>
      <c r="M26" s="18">
        <f t="shared" si="5"/>
        <v>-0.38249395453644142</v>
      </c>
      <c r="N26" s="18">
        <f t="shared" si="6"/>
        <v>15.299758181457657</v>
      </c>
      <c r="O26" s="18">
        <f>(Design!$N$67-N26)/M26</f>
        <v>34.640438167226797</v>
      </c>
      <c r="P26" s="18">
        <v>0</v>
      </c>
      <c r="Q26" s="18">
        <v>0</v>
      </c>
      <c r="R26" s="18">
        <f t="shared" si="7"/>
        <v>34.640438167226797</v>
      </c>
      <c r="S26" s="18">
        <f t="shared" si="8"/>
        <v>34.640438167226797</v>
      </c>
      <c r="T26" s="18">
        <f>Design!$N$67</f>
        <v>2.0499999999999998</v>
      </c>
      <c r="U26" s="18">
        <f t="shared" si="9"/>
        <v>40</v>
      </c>
      <c r="V26" s="18">
        <v>0</v>
      </c>
      <c r="W26" s="18">
        <f t="shared" si="10"/>
        <v>2459.9999999999995</v>
      </c>
      <c r="X26" s="19">
        <f t="shared" si="11"/>
        <v>4424.8911816559448</v>
      </c>
      <c r="Y26" s="68">
        <f t="shared" si="12"/>
        <v>30</v>
      </c>
      <c r="Z26" s="18">
        <f>'Ohio Intensities'!H26</f>
        <v>2.6950797597325344</v>
      </c>
      <c r="AA26" s="18">
        <f>Design!$I$24*Z26*Design!$I$23</f>
        <v>4.6355371867399624</v>
      </c>
      <c r="AB26" s="18">
        <v>0</v>
      </c>
      <c r="AC26" s="18">
        <v>0</v>
      </c>
      <c r="AD26" s="18">
        <f>Design!$I$22</f>
        <v>10</v>
      </c>
      <c r="AE26" s="18">
        <f t="shared" si="13"/>
        <v>4.6355371867399624</v>
      </c>
      <c r="AF26" s="18">
        <f t="shared" si="14"/>
        <v>30</v>
      </c>
      <c r="AG26" s="18">
        <f t="shared" si="15"/>
        <v>4.6355371867399624</v>
      </c>
      <c r="AH26" s="18">
        <f t="shared" si="16"/>
        <v>40</v>
      </c>
      <c r="AI26" s="18">
        <v>0</v>
      </c>
      <c r="AJ26" s="18">
        <f t="shared" si="17"/>
        <v>8343.9669361319338</v>
      </c>
      <c r="AK26" s="18">
        <f t="shared" si="18"/>
        <v>-0.46355371867399625</v>
      </c>
      <c r="AL26" s="18">
        <f t="shared" si="19"/>
        <v>18.54214874695985</v>
      </c>
      <c r="AM26" s="18">
        <f>(Design!$N$68-AL26)/AK26</f>
        <v>34.606881793222811</v>
      </c>
      <c r="AN26" s="18">
        <v>0</v>
      </c>
      <c r="AO26" s="18">
        <v>0</v>
      </c>
      <c r="AP26" s="18">
        <f t="shared" si="20"/>
        <v>34.606881793222811</v>
      </c>
      <c r="AQ26" s="18">
        <f t="shared" si="21"/>
        <v>34.606881793222811</v>
      </c>
      <c r="AR26" s="18">
        <f>Design!$N$68</f>
        <v>2.5</v>
      </c>
      <c r="AS26" s="18">
        <f t="shared" si="22"/>
        <v>40</v>
      </c>
      <c r="AT26" s="18">
        <v>0</v>
      </c>
      <c r="AU26" s="18">
        <f t="shared" si="23"/>
        <v>3000</v>
      </c>
      <c r="AV26" s="19">
        <f t="shared" si="24"/>
        <v>5343.9669361319338</v>
      </c>
      <c r="AW26" s="68">
        <f t="shared" si="25"/>
        <v>30</v>
      </c>
      <c r="AX26" s="18">
        <f>'Ohio Intensities'!L26</f>
        <v>3.0647456275546365</v>
      </c>
      <c r="AY26" s="18">
        <f>Design!$I$24*AX26*Design!$I$23</f>
        <v>5.2713624793939777</v>
      </c>
      <c r="AZ26" s="18">
        <v>0</v>
      </c>
      <c r="BA26" s="18">
        <v>0</v>
      </c>
      <c r="BB26" s="18">
        <f>Design!$I$22</f>
        <v>10</v>
      </c>
      <c r="BC26" s="18">
        <f t="shared" si="26"/>
        <v>5.2713624793939777</v>
      </c>
      <c r="BD26" s="18">
        <f t="shared" si="27"/>
        <v>30</v>
      </c>
      <c r="BE26" s="18">
        <f t="shared" si="28"/>
        <v>5.2713624793939777</v>
      </c>
      <c r="BF26" s="18">
        <f t="shared" si="29"/>
        <v>40</v>
      </c>
      <c r="BG26" s="18">
        <v>0</v>
      </c>
      <c r="BH26" s="18">
        <f t="shared" si="30"/>
        <v>9488.4524629091611</v>
      </c>
      <c r="BI26" s="18">
        <f t="shared" si="31"/>
        <v>-0.52713624793939773</v>
      </c>
      <c r="BJ26" s="18">
        <f t="shared" si="32"/>
        <v>21.085449917575911</v>
      </c>
      <c r="BK26" s="18">
        <f>(Design!$N$69-BJ26)/BI26</f>
        <v>34.593428148527458</v>
      </c>
      <c r="BL26" s="18">
        <v>0</v>
      </c>
      <c r="BM26" s="18">
        <v>0</v>
      </c>
      <c r="BN26" s="18">
        <f t="shared" si="33"/>
        <v>34.593428148527458</v>
      </c>
      <c r="BO26" s="18">
        <f t="shared" si="34"/>
        <v>34.593428148527458</v>
      </c>
      <c r="BP26" s="18">
        <f>Design!$N$69</f>
        <v>2.85</v>
      </c>
      <c r="BQ26" s="18">
        <f t="shared" si="35"/>
        <v>40</v>
      </c>
      <c r="BR26" s="18">
        <v>0</v>
      </c>
      <c r="BS26" s="18">
        <f t="shared" si="36"/>
        <v>3420</v>
      </c>
      <c r="BT26" s="19">
        <f t="shared" si="37"/>
        <v>6068.4524629091611</v>
      </c>
      <c r="BU26" s="68">
        <f t="shared" si="38"/>
        <v>30</v>
      </c>
      <c r="BV26" s="18">
        <f>'Ohio Intensities'!P26</f>
        <v>3.5450959720506905</v>
      </c>
      <c r="BW26" s="18">
        <f>Design!$I$24*BV26*Design!$I$23</f>
        <v>6.0975650719271917</v>
      </c>
      <c r="BX26" s="18">
        <v>0</v>
      </c>
      <c r="BY26" s="18">
        <v>0</v>
      </c>
      <c r="BZ26" s="18">
        <f>Design!$I$22</f>
        <v>10</v>
      </c>
      <c r="CA26" s="18">
        <f t="shared" si="39"/>
        <v>6.0975650719271917</v>
      </c>
      <c r="CB26" s="18">
        <f t="shared" si="40"/>
        <v>30</v>
      </c>
      <c r="CC26" s="18">
        <f t="shared" si="41"/>
        <v>6.0975650719271917</v>
      </c>
      <c r="CD26" s="18">
        <f t="shared" si="42"/>
        <v>40</v>
      </c>
      <c r="CE26" s="18">
        <v>0</v>
      </c>
      <c r="CF26" s="18">
        <f t="shared" si="43"/>
        <v>10975.617129468945</v>
      </c>
      <c r="CG26" s="18">
        <f t="shared" si="44"/>
        <v>-0.60975650719271912</v>
      </c>
      <c r="CH26" s="18">
        <f t="shared" si="45"/>
        <v>24.390260287708767</v>
      </c>
      <c r="CI26" s="18">
        <f>(Design!$N$70-CH26)/CG26</f>
        <v>35.32600313997267</v>
      </c>
      <c r="CJ26" s="18">
        <v>0</v>
      </c>
      <c r="CK26" s="18">
        <v>0</v>
      </c>
      <c r="CL26" s="18">
        <f t="shared" si="46"/>
        <v>35.32600313997267</v>
      </c>
      <c r="CM26" s="18">
        <f t="shared" si="47"/>
        <v>35.32600313997267</v>
      </c>
      <c r="CN26" s="18">
        <f>Design!$N$70</f>
        <v>2.85</v>
      </c>
      <c r="CO26" s="18">
        <f t="shared" si="48"/>
        <v>40</v>
      </c>
      <c r="CP26" s="18">
        <v>0</v>
      </c>
      <c r="CQ26" s="18">
        <f t="shared" si="49"/>
        <v>3420</v>
      </c>
      <c r="CR26" s="19">
        <f t="shared" si="50"/>
        <v>7555.6171294689448</v>
      </c>
      <c r="CS26" s="68">
        <f t="shared" si="51"/>
        <v>30</v>
      </c>
      <c r="CT26" s="18">
        <f>'Ohio Intensities'!T26</f>
        <v>3.8802910751670856</v>
      </c>
      <c r="CU26" s="18">
        <f>Design!$I$24*CT26*Design!$I$23</f>
        <v>6.6741006492873911</v>
      </c>
      <c r="CV26" s="18">
        <v>0</v>
      </c>
      <c r="CW26" s="18">
        <v>0</v>
      </c>
      <c r="CX26" s="18">
        <f>Design!$I$22</f>
        <v>10</v>
      </c>
      <c r="CY26" s="18">
        <f t="shared" si="52"/>
        <v>6.6741006492873911</v>
      </c>
      <c r="CZ26" s="18">
        <f t="shared" si="53"/>
        <v>30</v>
      </c>
      <c r="DA26" s="18">
        <f t="shared" si="54"/>
        <v>6.6741006492873911</v>
      </c>
      <c r="DB26" s="18">
        <f t="shared" si="55"/>
        <v>40</v>
      </c>
      <c r="DC26" s="18">
        <v>0</v>
      </c>
      <c r="DD26" s="18">
        <f t="shared" si="56"/>
        <v>12013.381168717304</v>
      </c>
      <c r="DE26" s="18">
        <f t="shared" si="57"/>
        <v>-0.66741006492873911</v>
      </c>
      <c r="DF26" s="18">
        <f t="shared" si="58"/>
        <v>26.696402597149564</v>
      </c>
      <c r="DG26" s="18">
        <f>(Design!$N$71-DF26)/DE26</f>
        <v>35.729761731561084</v>
      </c>
      <c r="DH26" s="18">
        <v>0</v>
      </c>
      <c r="DI26" s="18">
        <v>0</v>
      </c>
      <c r="DJ26" s="18">
        <f t="shared" si="59"/>
        <v>35.729761731561084</v>
      </c>
      <c r="DK26" s="18">
        <f t="shared" si="60"/>
        <v>35.729761731561084</v>
      </c>
      <c r="DL26" s="18">
        <f>Design!$N$71</f>
        <v>2.85</v>
      </c>
      <c r="DM26" s="18">
        <f t="shared" si="61"/>
        <v>40</v>
      </c>
      <c r="DN26" s="18">
        <v>0</v>
      </c>
      <c r="DO26" s="18">
        <f t="shared" si="62"/>
        <v>3420.0000000000005</v>
      </c>
      <c r="DP26" s="19">
        <f t="shared" si="63"/>
        <v>8593.3811687173038</v>
      </c>
      <c r="DQ26" s="68">
        <f t="shared" si="64"/>
        <v>30</v>
      </c>
      <c r="DR26" s="18">
        <f>'Ohio Intensities'!X26</f>
        <v>4.1756133426747342</v>
      </c>
      <c r="DS26" s="18">
        <f>Design!$I$24*DR26*Design!$I$23</f>
        <v>7.1820549494005475</v>
      </c>
      <c r="DT26" s="18">
        <v>0</v>
      </c>
      <c r="DU26" s="18">
        <v>0</v>
      </c>
      <c r="DV26" s="18">
        <f>Design!$I$22</f>
        <v>10</v>
      </c>
      <c r="DW26" s="18">
        <f t="shared" si="65"/>
        <v>7.1820549494005475</v>
      </c>
      <c r="DX26" s="18">
        <f t="shared" si="66"/>
        <v>30</v>
      </c>
      <c r="DY26" s="18">
        <f t="shared" si="67"/>
        <v>7.1820549494005475</v>
      </c>
      <c r="DZ26" s="18">
        <f t="shared" si="68"/>
        <v>40</v>
      </c>
      <c r="EA26" s="18">
        <v>0</v>
      </c>
      <c r="EB26" s="18">
        <f t="shared" si="69"/>
        <v>12927.698908920987</v>
      </c>
      <c r="EC26" s="18">
        <f t="shared" si="70"/>
        <v>-0.7182054949400547</v>
      </c>
      <c r="ED26" s="18">
        <f t="shared" si="71"/>
        <v>28.72821979760219</v>
      </c>
      <c r="EE26" s="18">
        <f>(Design!$N$72-ED26)/EC26</f>
        <v>36.03177639257985</v>
      </c>
      <c r="EF26" s="18">
        <v>0</v>
      </c>
      <c r="EG26" s="18">
        <v>0</v>
      </c>
      <c r="EH26" s="18">
        <f t="shared" si="72"/>
        <v>36.03177639257985</v>
      </c>
      <c r="EI26" s="18">
        <f t="shared" si="73"/>
        <v>36.03177639257985</v>
      </c>
      <c r="EJ26" s="18">
        <f>Design!$N$72</f>
        <v>2.85</v>
      </c>
      <c r="EK26" s="18">
        <f t="shared" si="74"/>
        <v>40</v>
      </c>
      <c r="EL26" s="18">
        <v>0</v>
      </c>
      <c r="EM26" s="18">
        <f t="shared" si="75"/>
        <v>3420</v>
      </c>
      <c r="EN26" s="19">
        <f t="shared" si="76"/>
        <v>9507.6989089209874</v>
      </c>
      <c r="EO26" s="19">
        <f t="shared" si="77"/>
        <v>30</v>
      </c>
    </row>
    <row r="27" spans="1:145" x14ac:dyDescent="0.25">
      <c r="A27" s="68">
        <f t="shared" si="78"/>
        <v>31</v>
      </c>
      <c r="B27" s="18">
        <f>'Ohio Intensities'!D27</f>
        <v>2.1762161170639245</v>
      </c>
      <c r="C27" s="18">
        <f>Design!$I$24*B27*Design!$I$23</f>
        <v>3.7430917213499524</v>
      </c>
      <c r="D27" s="18">
        <v>0</v>
      </c>
      <c r="E27" s="18">
        <v>0</v>
      </c>
      <c r="F27" s="18">
        <f>Design!$I$22</f>
        <v>10</v>
      </c>
      <c r="G27" s="18">
        <f t="shared" si="0"/>
        <v>3.7430917213499524</v>
      </c>
      <c r="H27" s="18">
        <f t="shared" si="1"/>
        <v>31</v>
      </c>
      <c r="I27" s="18">
        <f t="shared" si="2"/>
        <v>3.7430917213499524</v>
      </c>
      <c r="J27" s="18">
        <f t="shared" si="3"/>
        <v>41</v>
      </c>
      <c r="K27" s="18">
        <v>0</v>
      </c>
      <c r="L27" s="18">
        <f t="shared" si="4"/>
        <v>6962.1506017109114</v>
      </c>
      <c r="M27" s="18">
        <f t="shared" si="5"/>
        <v>-0.37430917213499526</v>
      </c>
      <c r="N27" s="18">
        <f t="shared" si="6"/>
        <v>15.346676057534806</v>
      </c>
      <c r="O27" s="18">
        <f>(Design!$N$67-N27)/M27</f>
        <v>35.523244011609037</v>
      </c>
      <c r="P27" s="18">
        <v>0</v>
      </c>
      <c r="Q27" s="18">
        <v>0</v>
      </c>
      <c r="R27" s="18">
        <f t="shared" si="7"/>
        <v>35.523244011609037</v>
      </c>
      <c r="S27" s="18">
        <f t="shared" si="8"/>
        <v>35.523244011609037</v>
      </c>
      <c r="T27" s="18">
        <f>Design!$N$67</f>
        <v>2.0499999999999998</v>
      </c>
      <c r="U27" s="18">
        <f t="shared" si="9"/>
        <v>41</v>
      </c>
      <c r="V27" s="18">
        <v>0</v>
      </c>
      <c r="W27" s="18">
        <f t="shared" si="10"/>
        <v>2521.5</v>
      </c>
      <c r="X27" s="19">
        <f t="shared" si="11"/>
        <v>4440.6506017109114</v>
      </c>
      <c r="Y27" s="68">
        <f t="shared" si="12"/>
        <v>31</v>
      </c>
      <c r="Z27" s="18">
        <f>'Ohio Intensities'!H27</f>
        <v>2.6392295225641855</v>
      </c>
      <c r="AA27" s="18">
        <f>Design!$I$24*Z27*Design!$I$23</f>
        <v>4.5394747788104022</v>
      </c>
      <c r="AB27" s="18">
        <v>0</v>
      </c>
      <c r="AC27" s="18">
        <v>0</v>
      </c>
      <c r="AD27" s="18">
        <f>Design!$I$22</f>
        <v>10</v>
      </c>
      <c r="AE27" s="18">
        <f t="shared" si="13"/>
        <v>4.5394747788104022</v>
      </c>
      <c r="AF27" s="18">
        <f t="shared" si="14"/>
        <v>31</v>
      </c>
      <c r="AG27" s="18">
        <f t="shared" si="15"/>
        <v>4.5394747788104022</v>
      </c>
      <c r="AH27" s="18">
        <f t="shared" si="16"/>
        <v>41</v>
      </c>
      <c r="AI27" s="18">
        <v>0</v>
      </c>
      <c r="AJ27" s="18">
        <f t="shared" si="17"/>
        <v>8443.4230885873476</v>
      </c>
      <c r="AK27" s="18">
        <f t="shared" si="18"/>
        <v>-0.45394747788104023</v>
      </c>
      <c r="AL27" s="18">
        <f t="shared" si="19"/>
        <v>18.61184659312265</v>
      </c>
      <c r="AM27" s="18">
        <f>(Design!$N$68-AL27)/AK27</f>
        <v>35.49275495114626</v>
      </c>
      <c r="AN27" s="18">
        <v>0</v>
      </c>
      <c r="AO27" s="18">
        <v>0</v>
      </c>
      <c r="AP27" s="18">
        <f t="shared" si="20"/>
        <v>35.49275495114626</v>
      </c>
      <c r="AQ27" s="18">
        <f t="shared" si="21"/>
        <v>35.49275495114626</v>
      </c>
      <c r="AR27" s="18">
        <f>Design!$N$68</f>
        <v>2.5</v>
      </c>
      <c r="AS27" s="18">
        <f t="shared" si="22"/>
        <v>41</v>
      </c>
      <c r="AT27" s="18">
        <v>0</v>
      </c>
      <c r="AU27" s="18">
        <f t="shared" si="23"/>
        <v>3075</v>
      </c>
      <c r="AV27" s="19">
        <f t="shared" si="24"/>
        <v>5368.4230885873476</v>
      </c>
      <c r="AW27" s="68">
        <f t="shared" si="25"/>
        <v>31</v>
      </c>
      <c r="AX27" s="18">
        <f>'Ohio Intensities'!L27</f>
        <v>3.003228324449708</v>
      </c>
      <c r="AY27" s="18">
        <f>Design!$I$24*AX27*Design!$I$23</f>
        <v>5.165552718053501</v>
      </c>
      <c r="AZ27" s="18">
        <v>0</v>
      </c>
      <c r="BA27" s="18">
        <v>0</v>
      </c>
      <c r="BB27" s="18">
        <f>Design!$I$22</f>
        <v>10</v>
      </c>
      <c r="BC27" s="18">
        <f t="shared" si="26"/>
        <v>5.165552718053501</v>
      </c>
      <c r="BD27" s="18">
        <f t="shared" si="27"/>
        <v>31</v>
      </c>
      <c r="BE27" s="18">
        <f t="shared" si="28"/>
        <v>5.165552718053501</v>
      </c>
      <c r="BF27" s="18">
        <f t="shared" si="29"/>
        <v>41</v>
      </c>
      <c r="BG27" s="18">
        <v>0</v>
      </c>
      <c r="BH27" s="18">
        <f t="shared" si="30"/>
        <v>9607.9280555795121</v>
      </c>
      <c r="BI27" s="18">
        <f t="shared" si="31"/>
        <v>-0.5165552718053501</v>
      </c>
      <c r="BJ27" s="18">
        <f t="shared" si="32"/>
        <v>21.178766144019352</v>
      </c>
      <c r="BK27" s="18">
        <f>(Design!$N$69-BJ27)/BI27</f>
        <v>35.482681417538707</v>
      </c>
      <c r="BL27" s="18">
        <v>0</v>
      </c>
      <c r="BM27" s="18">
        <v>0</v>
      </c>
      <c r="BN27" s="18">
        <f t="shared" si="33"/>
        <v>35.482681417538707</v>
      </c>
      <c r="BO27" s="18">
        <f t="shared" si="34"/>
        <v>35.482681417538707</v>
      </c>
      <c r="BP27" s="18">
        <f>Design!$N$69</f>
        <v>2.85</v>
      </c>
      <c r="BQ27" s="18">
        <f t="shared" si="35"/>
        <v>41</v>
      </c>
      <c r="BR27" s="18">
        <v>0</v>
      </c>
      <c r="BS27" s="18">
        <f t="shared" si="36"/>
        <v>3505.5000000000005</v>
      </c>
      <c r="BT27" s="19">
        <f t="shared" si="37"/>
        <v>6102.4280555795121</v>
      </c>
      <c r="BU27" s="68">
        <f t="shared" si="38"/>
        <v>31</v>
      </c>
      <c r="BV27" s="18">
        <f>'Ohio Intensities'!P27</f>
        <v>3.4763794861721085</v>
      </c>
      <c r="BW27" s="18">
        <f>Design!$I$24*BV27*Design!$I$23</f>
        <v>5.9793727162160302</v>
      </c>
      <c r="BX27" s="18">
        <v>0</v>
      </c>
      <c r="BY27" s="18">
        <v>0</v>
      </c>
      <c r="BZ27" s="18">
        <f>Design!$I$22</f>
        <v>10</v>
      </c>
      <c r="CA27" s="18">
        <f t="shared" si="39"/>
        <v>5.9793727162160302</v>
      </c>
      <c r="CB27" s="18">
        <f t="shared" si="40"/>
        <v>31</v>
      </c>
      <c r="CC27" s="18">
        <f t="shared" si="41"/>
        <v>5.9793727162160302</v>
      </c>
      <c r="CD27" s="18">
        <f t="shared" si="42"/>
        <v>41</v>
      </c>
      <c r="CE27" s="18">
        <v>0</v>
      </c>
      <c r="CF27" s="18">
        <f t="shared" si="43"/>
        <v>11121.633252161815</v>
      </c>
      <c r="CG27" s="18">
        <f t="shared" si="44"/>
        <v>-0.59793727162160304</v>
      </c>
      <c r="CH27" s="18">
        <f t="shared" si="45"/>
        <v>24.515428136485724</v>
      </c>
      <c r="CI27" s="18">
        <f>(Design!$N$70-CH27)/CG27</f>
        <v>36.233613732974341</v>
      </c>
      <c r="CJ27" s="18">
        <v>0</v>
      </c>
      <c r="CK27" s="18">
        <v>0</v>
      </c>
      <c r="CL27" s="18">
        <f t="shared" si="46"/>
        <v>36.233613732974341</v>
      </c>
      <c r="CM27" s="18">
        <f t="shared" si="47"/>
        <v>36.233613732974341</v>
      </c>
      <c r="CN27" s="18">
        <f>Design!$N$70</f>
        <v>2.85</v>
      </c>
      <c r="CO27" s="18">
        <f t="shared" si="48"/>
        <v>41</v>
      </c>
      <c r="CP27" s="18">
        <v>0</v>
      </c>
      <c r="CQ27" s="18">
        <f t="shared" si="49"/>
        <v>3505.5000000000005</v>
      </c>
      <c r="CR27" s="19">
        <f t="shared" si="50"/>
        <v>7616.1332521618151</v>
      </c>
      <c r="CS27" s="68">
        <f t="shared" si="51"/>
        <v>31</v>
      </c>
      <c r="CT27" s="18">
        <f>'Ohio Intensities'!T27</f>
        <v>3.8068734776746487</v>
      </c>
      <c r="CU27" s="18">
        <f>Design!$I$24*CT27*Design!$I$23</f>
        <v>6.5478223816004002</v>
      </c>
      <c r="CV27" s="18">
        <v>0</v>
      </c>
      <c r="CW27" s="18">
        <v>0</v>
      </c>
      <c r="CX27" s="18">
        <f>Design!$I$22</f>
        <v>10</v>
      </c>
      <c r="CY27" s="18">
        <f t="shared" si="52"/>
        <v>6.5478223816004002</v>
      </c>
      <c r="CZ27" s="18">
        <f t="shared" si="53"/>
        <v>31</v>
      </c>
      <c r="DA27" s="18">
        <f t="shared" si="54"/>
        <v>6.5478223816004002</v>
      </c>
      <c r="DB27" s="18">
        <f t="shared" si="55"/>
        <v>41</v>
      </c>
      <c r="DC27" s="18">
        <v>0</v>
      </c>
      <c r="DD27" s="18">
        <f t="shared" si="56"/>
        <v>12178.949629776744</v>
      </c>
      <c r="DE27" s="18">
        <f t="shared" si="57"/>
        <v>-0.65478223816004</v>
      </c>
      <c r="DF27" s="18">
        <f t="shared" si="58"/>
        <v>26.846071764561643</v>
      </c>
      <c r="DG27" s="18">
        <f>(Design!$N$71-DF27)/DE27</f>
        <v>36.64740789547286</v>
      </c>
      <c r="DH27" s="18">
        <v>0</v>
      </c>
      <c r="DI27" s="18">
        <v>0</v>
      </c>
      <c r="DJ27" s="18">
        <f t="shared" si="59"/>
        <v>36.64740789547286</v>
      </c>
      <c r="DK27" s="18">
        <f t="shared" si="60"/>
        <v>36.64740789547286</v>
      </c>
      <c r="DL27" s="18">
        <f>Design!$N$71</f>
        <v>2.85</v>
      </c>
      <c r="DM27" s="18">
        <f t="shared" si="61"/>
        <v>41</v>
      </c>
      <c r="DN27" s="18">
        <v>0</v>
      </c>
      <c r="DO27" s="18">
        <f t="shared" si="62"/>
        <v>3505.5000000000005</v>
      </c>
      <c r="DP27" s="19">
        <f t="shared" si="63"/>
        <v>8673.4496297767437</v>
      </c>
      <c r="DQ27" s="68">
        <f t="shared" si="64"/>
        <v>31</v>
      </c>
      <c r="DR27" s="18">
        <f>'Ohio Intensities'!X27</f>
        <v>4.0974121883987999</v>
      </c>
      <c r="DS27" s="18">
        <f>Design!$I$24*DR27*Design!$I$23</f>
        <v>7.0475489640459408</v>
      </c>
      <c r="DT27" s="18">
        <v>0</v>
      </c>
      <c r="DU27" s="18">
        <v>0</v>
      </c>
      <c r="DV27" s="18">
        <f>Design!$I$22</f>
        <v>10</v>
      </c>
      <c r="DW27" s="18">
        <f t="shared" si="65"/>
        <v>7.0475489640459408</v>
      </c>
      <c r="DX27" s="18">
        <f t="shared" si="66"/>
        <v>31</v>
      </c>
      <c r="DY27" s="18">
        <f t="shared" si="67"/>
        <v>7.0475489640459408</v>
      </c>
      <c r="DZ27" s="18">
        <f t="shared" si="68"/>
        <v>41</v>
      </c>
      <c r="EA27" s="18">
        <v>0</v>
      </c>
      <c r="EB27" s="18">
        <f t="shared" si="69"/>
        <v>13108.441073125448</v>
      </c>
      <c r="EC27" s="18">
        <f t="shared" si="70"/>
        <v>-0.7047548964045941</v>
      </c>
      <c r="ED27" s="18">
        <f t="shared" si="71"/>
        <v>28.894950752588358</v>
      </c>
      <c r="EE27" s="18">
        <f>(Design!$N$72-ED27)/EC27</f>
        <v>36.95604086677556</v>
      </c>
      <c r="EF27" s="18">
        <v>0</v>
      </c>
      <c r="EG27" s="18">
        <v>0</v>
      </c>
      <c r="EH27" s="18">
        <f t="shared" si="72"/>
        <v>36.95604086677556</v>
      </c>
      <c r="EI27" s="18">
        <f t="shared" si="73"/>
        <v>36.95604086677556</v>
      </c>
      <c r="EJ27" s="18">
        <f>Design!$N$72</f>
        <v>2.85</v>
      </c>
      <c r="EK27" s="18">
        <f t="shared" si="74"/>
        <v>41</v>
      </c>
      <c r="EL27" s="18">
        <v>0</v>
      </c>
      <c r="EM27" s="18">
        <f t="shared" si="75"/>
        <v>3505.5000000000005</v>
      </c>
      <c r="EN27" s="19">
        <f t="shared" si="76"/>
        <v>9602.9410731254484</v>
      </c>
      <c r="EO27" s="19">
        <f t="shared" si="77"/>
        <v>31</v>
      </c>
    </row>
    <row r="28" spans="1:145" x14ac:dyDescent="0.25">
      <c r="A28" s="68">
        <f t="shared" si="78"/>
        <v>32</v>
      </c>
      <c r="B28" s="18">
        <f>'Ohio Intensities'!D28</f>
        <v>2.1307588574653091</v>
      </c>
      <c r="C28" s="18">
        <f>Design!$I$24*B28*Design!$I$23</f>
        <v>3.6649052348403339</v>
      </c>
      <c r="D28" s="18">
        <v>0</v>
      </c>
      <c r="E28" s="18">
        <v>0</v>
      </c>
      <c r="F28" s="18">
        <f>Design!$I$22</f>
        <v>10</v>
      </c>
      <c r="G28" s="18">
        <f t="shared" si="0"/>
        <v>3.6649052348403339</v>
      </c>
      <c r="H28" s="18">
        <f t="shared" si="1"/>
        <v>32</v>
      </c>
      <c r="I28" s="18">
        <f t="shared" si="2"/>
        <v>3.6649052348403339</v>
      </c>
      <c r="J28" s="18">
        <f t="shared" si="3"/>
        <v>42</v>
      </c>
      <c r="K28" s="18">
        <v>0</v>
      </c>
      <c r="L28" s="18">
        <f t="shared" si="4"/>
        <v>7036.6180508934403</v>
      </c>
      <c r="M28" s="18">
        <f t="shared" si="5"/>
        <v>-0.36649052348403338</v>
      </c>
      <c r="N28" s="18">
        <f t="shared" si="6"/>
        <v>15.392601986329403</v>
      </c>
      <c r="O28" s="18">
        <f>(Design!$N$67-N28)/M28</f>
        <v>36.406403798625611</v>
      </c>
      <c r="P28" s="18">
        <v>0</v>
      </c>
      <c r="Q28" s="18">
        <v>0</v>
      </c>
      <c r="R28" s="18">
        <f t="shared" si="7"/>
        <v>36.406403798625611</v>
      </c>
      <c r="S28" s="18">
        <f t="shared" si="8"/>
        <v>36.406403798625611</v>
      </c>
      <c r="T28" s="18">
        <f>Design!$N$67</f>
        <v>2.0499999999999998</v>
      </c>
      <c r="U28" s="18">
        <f t="shared" si="9"/>
        <v>42</v>
      </c>
      <c r="V28" s="18">
        <v>0</v>
      </c>
      <c r="W28" s="18">
        <f t="shared" si="10"/>
        <v>2583</v>
      </c>
      <c r="X28" s="19">
        <f t="shared" si="11"/>
        <v>4453.6180508934403</v>
      </c>
      <c r="Y28" s="68">
        <f t="shared" si="12"/>
        <v>32</v>
      </c>
      <c r="Z28" s="18">
        <f>'Ohio Intensities'!H28</f>
        <v>2.5858105680856349</v>
      </c>
      <c r="AA28" s="18">
        <f>Design!$I$24*Z28*Design!$I$23</f>
        <v>4.4475941771072947</v>
      </c>
      <c r="AB28" s="18">
        <v>0</v>
      </c>
      <c r="AC28" s="18">
        <v>0</v>
      </c>
      <c r="AD28" s="18">
        <f>Design!$I$22</f>
        <v>10</v>
      </c>
      <c r="AE28" s="18">
        <f t="shared" si="13"/>
        <v>4.4475941771072947</v>
      </c>
      <c r="AF28" s="18">
        <f t="shared" si="14"/>
        <v>32</v>
      </c>
      <c r="AG28" s="18">
        <f t="shared" si="15"/>
        <v>4.4475941771072947</v>
      </c>
      <c r="AH28" s="18">
        <f t="shared" si="16"/>
        <v>42</v>
      </c>
      <c r="AI28" s="18">
        <v>0</v>
      </c>
      <c r="AJ28" s="18">
        <f t="shared" si="17"/>
        <v>8539.3808200460062</v>
      </c>
      <c r="AK28" s="18">
        <f t="shared" si="18"/>
        <v>-0.44475941771072947</v>
      </c>
      <c r="AL28" s="18">
        <f t="shared" si="19"/>
        <v>18.679895543850638</v>
      </c>
      <c r="AM28" s="18">
        <f>(Design!$N$68-AL28)/AK28</f>
        <v>36.378983557294802</v>
      </c>
      <c r="AN28" s="18">
        <v>0</v>
      </c>
      <c r="AO28" s="18">
        <v>0</v>
      </c>
      <c r="AP28" s="18">
        <f t="shared" si="20"/>
        <v>36.378983557294802</v>
      </c>
      <c r="AQ28" s="18">
        <f t="shared" si="21"/>
        <v>36.378983557294802</v>
      </c>
      <c r="AR28" s="18">
        <f>Design!$N$68</f>
        <v>2.5</v>
      </c>
      <c r="AS28" s="18">
        <f t="shared" si="22"/>
        <v>42</v>
      </c>
      <c r="AT28" s="18">
        <v>0</v>
      </c>
      <c r="AU28" s="18">
        <f t="shared" si="23"/>
        <v>3150</v>
      </c>
      <c r="AV28" s="19">
        <f t="shared" si="24"/>
        <v>5389.3808200460062</v>
      </c>
      <c r="AW28" s="68">
        <f t="shared" si="25"/>
        <v>32</v>
      </c>
      <c r="AX28" s="18">
        <f>'Ohio Intensities'!L28</f>
        <v>2.9442872262360344</v>
      </c>
      <c r="AY28" s="18">
        <f>Design!$I$24*AX28*Design!$I$23</f>
        <v>5.064174029125982</v>
      </c>
      <c r="AZ28" s="18">
        <v>0</v>
      </c>
      <c r="BA28" s="18">
        <v>0</v>
      </c>
      <c r="BB28" s="18">
        <f>Design!$I$22</f>
        <v>10</v>
      </c>
      <c r="BC28" s="18">
        <f t="shared" si="26"/>
        <v>5.064174029125982</v>
      </c>
      <c r="BD28" s="18">
        <f t="shared" si="27"/>
        <v>32</v>
      </c>
      <c r="BE28" s="18">
        <f t="shared" si="28"/>
        <v>5.064174029125982</v>
      </c>
      <c r="BF28" s="18">
        <f t="shared" si="29"/>
        <v>42</v>
      </c>
      <c r="BG28" s="18">
        <v>0</v>
      </c>
      <c r="BH28" s="18">
        <f t="shared" si="30"/>
        <v>9723.214135921884</v>
      </c>
      <c r="BI28" s="18">
        <f t="shared" si="31"/>
        <v>-0.50641740291259818</v>
      </c>
      <c r="BJ28" s="18">
        <f t="shared" si="32"/>
        <v>21.269530922329125</v>
      </c>
      <c r="BK28" s="18">
        <f>(Design!$N$69-BJ28)/BI28</f>
        <v>36.37223131825926</v>
      </c>
      <c r="BL28" s="18">
        <v>0</v>
      </c>
      <c r="BM28" s="18">
        <v>0</v>
      </c>
      <c r="BN28" s="18">
        <f t="shared" si="33"/>
        <v>36.37223131825926</v>
      </c>
      <c r="BO28" s="18">
        <f t="shared" si="34"/>
        <v>36.37223131825926</v>
      </c>
      <c r="BP28" s="18">
        <f>Design!$N$69</f>
        <v>2.85</v>
      </c>
      <c r="BQ28" s="18">
        <f t="shared" si="35"/>
        <v>42</v>
      </c>
      <c r="BR28" s="18">
        <v>0</v>
      </c>
      <c r="BS28" s="18">
        <f t="shared" si="36"/>
        <v>3591</v>
      </c>
      <c r="BT28" s="19">
        <f t="shared" si="37"/>
        <v>6132.214135921884</v>
      </c>
      <c r="BU28" s="68">
        <f t="shared" si="38"/>
        <v>32</v>
      </c>
      <c r="BV28" s="18">
        <f>'Ohio Intensities'!P28</f>
        <v>3.4104619349963605</v>
      </c>
      <c r="BW28" s="18">
        <f>Design!$I$24*BV28*Design!$I$23</f>
        <v>5.8659945281937436</v>
      </c>
      <c r="BX28" s="18">
        <v>0</v>
      </c>
      <c r="BY28" s="18">
        <v>0</v>
      </c>
      <c r="BZ28" s="18">
        <f>Design!$I$22</f>
        <v>10</v>
      </c>
      <c r="CA28" s="18">
        <f t="shared" si="39"/>
        <v>5.8659945281937436</v>
      </c>
      <c r="CB28" s="18">
        <f t="shared" si="40"/>
        <v>32</v>
      </c>
      <c r="CC28" s="18">
        <f t="shared" si="41"/>
        <v>5.8659945281937436</v>
      </c>
      <c r="CD28" s="18">
        <f t="shared" si="42"/>
        <v>42</v>
      </c>
      <c r="CE28" s="18">
        <v>0</v>
      </c>
      <c r="CF28" s="18">
        <f t="shared" si="43"/>
        <v>11262.709494131988</v>
      </c>
      <c r="CG28" s="18">
        <f t="shared" si="44"/>
        <v>-0.58659945281937431</v>
      </c>
      <c r="CH28" s="18">
        <f t="shared" si="45"/>
        <v>24.637177018413723</v>
      </c>
      <c r="CI28" s="18">
        <f>(Design!$N$70-CH28)/CG28</f>
        <v>37.141488819496786</v>
      </c>
      <c r="CJ28" s="18">
        <v>0</v>
      </c>
      <c r="CK28" s="18">
        <v>0</v>
      </c>
      <c r="CL28" s="18">
        <f t="shared" si="46"/>
        <v>37.141488819496786</v>
      </c>
      <c r="CM28" s="18">
        <f t="shared" si="47"/>
        <v>37.141488819496786</v>
      </c>
      <c r="CN28" s="18">
        <f>Design!$N$70</f>
        <v>2.85</v>
      </c>
      <c r="CO28" s="18">
        <f t="shared" si="48"/>
        <v>42</v>
      </c>
      <c r="CP28" s="18">
        <v>0</v>
      </c>
      <c r="CQ28" s="18">
        <f t="shared" si="49"/>
        <v>3591</v>
      </c>
      <c r="CR28" s="19">
        <f t="shared" si="50"/>
        <v>7671.7094941319883</v>
      </c>
      <c r="CS28" s="68">
        <f t="shared" si="51"/>
        <v>32</v>
      </c>
      <c r="CT28" s="18">
        <f>'Ohio Intensities'!T28</f>
        <v>3.7364134174087082</v>
      </c>
      <c r="CU28" s="18">
        <f>Design!$I$24*CT28*Design!$I$23</f>
        <v>6.4266310779429823</v>
      </c>
      <c r="CV28" s="18">
        <v>0</v>
      </c>
      <c r="CW28" s="18">
        <v>0</v>
      </c>
      <c r="CX28" s="18">
        <f>Design!$I$22</f>
        <v>10</v>
      </c>
      <c r="CY28" s="18">
        <f t="shared" si="52"/>
        <v>6.4266310779429823</v>
      </c>
      <c r="CZ28" s="18">
        <f t="shared" si="53"/>
        <v>32</v>
      </c>
      <c r="DA28" s="18">
        <f t="shared" si="54"/>
        <v>6.4266310779429823</v>
      </c>
      <c r="DB28" s="18">
        <f t="shared" si="55"/>
        <v>42</v>
      </c>
      <c r="DC28" s="18">
        <v>0</v>
      </c>
      <c r="DD28" s="18">
        <f t="shared" si="56"/>
        <v>12339.131669650526</v>
      </c>
      <c r="DE28" s="18">
        <f t="shared" si="57"/>
        <v>-0.64266310779429825</v>
      </c>
      <c r="DF28" s="18">
        <f t="shared" si="58"/>
        <v>26.991850527360526</v>
      </c>
      <c r="DG28" s="18">
        <f>(Design!$N$71-DF28)/DE28</f>
        <v>37.565328139370621</v>
      </c>
      <c r="DH28" s="18">
        <v>0</v>
      </c>
      <c r="DI28" s="18">
        <v>0</v>
      </c>
      <c r="DJ28" s="18">
        <f t="shared" si="59"/>
        <v>37.565328139370621</v>
      </c>
      <c r="DK28" s="18">
        <f t="shared" si="60"/>
        <v>37.565328139370621</v>
      </c>
      <c r="DL28" s="18">
        <f>Design!$N$71</f>
        <v>2.85</v>
      </c>
      <c r="DM28" s="18">
        <f t="shared" si="61"/>
        <v>42</v>
      </c>
      <c r="DN28" s="18">
        <v>0</v>
      </c>
      <c r="DO28" s="18">
        <f t="shared" si="62"/>
        <v>3591</v>
      </c>
      <c r="DP28" s="19">
        <f t="shared" si="63"/>
        <v>8748.1316696505255</v>
      </c>
      <c r="DQ28" s="68">
        <f t="shared" si="64"/>
        <v>32</v>
      </c>
      <c r="DR28" s="18">
        <f>'Ohio Intensities'!X28</f>
        <v>4.0224438963000892</v>
      </c>
      <c r="DS28" s="18">
        <f>Design!$I$24*DR28*Design!$I$23</f>
        <v>6.9186035016361576</v>
      </c>
      <c r="DT28" s="18">
        <v>0</v>
      </c>
      <c r="DU28" s="18">
        <v>0</v>
      </c>
      <c r="DV28" s="18">
        <f>Design!$I$22</f>
        <v>10</v>
      </c>
      <c r="DW28" s="18">
        <f t="shared" si="65"/>
        <v>6.9186035016361576</v>
      </c>
      <c r="DX28" s="18">
        <f t="shared" si="66"/>
        <v>32</v>
      </c>
      <c r="DY28" s="18">
        <f t="shared" si="67"/>
        <v>6.9186035016361576</v>
      </c>
      <c r="DZ28" s="18">
        <f t="shared" si="68"/>
        <v>42</v>
      </c>
      <c r="EA28" s="18">
        <v>0</v>
      </c>
      <c r="EB28" s="18">
        <f t="shared" si="69"/>
        <v>13283.718723141423</v>
      </c>
      <c r="EC28" s="18">
        <f t="shared" si="70"/>
        <v>-0.6918603501636158</v>
      </c>
      <c r="ED28" s="18">
        <f t="shared" si="71"/>
        <v>29.058134706871861</v>
      </c>
      <c r="EE28" s="18">
        <f>(Design!$N$72-ED28)/EC28</f>
        <v>37.880671584480865</v>
      </c>
      <c r="EF28" s="18">
        <v>0</v>
      </c>
      <c r="EG28" s="18">
        <v>0</v>
      </c>
      <c r="EH28" s="18">
        <f t="shared" si="72"/>
        <v>37.880671584480865</v>
      </c>
      <c r="EI28" s="18">
        <f t="shared" si="73"/>
        <v>37.880671584480865</v>
      </c>
      <c r="EJ28" s="18">
        <f>Design!$N$72</f>
        <v>2.85</v>
      </c>
      <c r="EK28" s="18">
        <f t="shared" si="74"/>
        <v>42</v>
      </c>
      <c r="EL28" s="18">
        <v>0</v>
      </c>
      <c r="EM28" s="18">
        <f t="shared" si="75"/>
        <v>3591</v>
      </c>
      <c r="EN28" s="19">
        <f t="shared" si="76"/>
        <v>9692.7187231414227</v>
      </c>
      <c r="EO28" s="19">
        <f t="shared" si="77"/>
        <v>32</v>
      </c>
    </row>
    <row r="29" spans="1:145" x14ac:dyDescent="0.25">
      <c r="A29" s="68">
        <f t="shared" si="78"/>
        <v>33</v>
      </c>
      <c r="B29" s="18">
        <f>'Ohio Intensities'!D29</f>
        <v>2.0872876993295226</v>
      </c>
      <c r="C29" s="18">
        <f>Design!$I$24*B29*Design!$I$23</f>
        <v>3.5901348428467812</v>
      </c>
      <c r="D29" s="18">
        <v>0</v>
      </c>
      <c r="E29" s="18">
        <v>0</v>
      </c>
      <c r="F29" s="18">
        <f>Design!$I$22</f>
        <v>10</v>
      </c>
      <c r="G29" s="18">
        <f t="shared" si="0"/>
        <v>3.5901348428467812</v>
      </c>
      <c r="H29" s="18">
        <f t="shared" si="1"/>
        <v>33</v>
      </c>
      <c r="I29" s="18">
        <f t="shared" si="2"/>
        <v>3.5901348428467812</v>
      </c>
      <c r="J29" s="18">
        <f t="shared" si="3"/>
        <v>43</v>
      </c>
      <c r="K29" s="18">
        <v>0</v>
      </c>
      <c r="L29" s="18">
        <f t="shared" si="4"/>
        <v>7108.466988836627</v>
      </c>
      <c r="M29" s="18">
        <f t="shared" si="5"/>
        <v>-0.35901348428467811</v>
      </c>
      <c r="N29" s="18">
        <f t="shared" si="6"/>
        <v>15.437579824241158</v>
      </c>
      <c r="O29" s="18">
        <f>(Design!$N$67-N29)/M29</f>
        <v>37.289908068259457</v>
      </c>
      <c r="P29" s="18">
        <v>0</v>
      </c>
      <c r="Q29" s="18">
        <v>0</v>
      </c>
      <c r="R29" s="18">
        <f t="shared" si="7"/>
        <v>37.289908068259457</v>
      </c>
      <c r="S29" s="18">
        <f t="shared" si="8"/>
        <v>37.289908068259457</v>
      </c>
      <c r="T29" s="18">
        <f>Design!$N$67</f>
        <v>2.0499999999999998</v>
      </c>
      <c r="U29" s="18">
        <f t="shared" si="9"/>
        <v>43</v>
      </c>
      <c r="V29" s="18">
        <v>0</v>
      </c>
      <c r="W29" s="18">
        <f t="shared" si="10"/>
        <v>2644.4999999999995</v>
      </c>
      <c r="X29" s="19">
        <f t="shared" si="11"/>
        <v>4463.9669888366279</v>
      </c>
      <c r="Y29" s="68">
        <f t="shared" si="12"/>
        <v>33</v>
      </c>
      <c r="Z29" s="18">
        <f>'Ohio Intensities'!H29</f>
        <v>2.5346641256749747</v>
      </c>
      <c r="AA29" s="18">
        <f>Design!$I$24*Z29*Design!$I$23</f>
        <v>4.3596222961609588</v>
      </c>
      <c r="AB29" s="18">
        <v>0</v>
      </c>
      <c r="AC29" s="18">
        <v>0</v>
      </c>
      <c r="AD29" s="18">
        <f>Design!$I$22</f>
        <v>10</v>
      </c>
      <c r="AE29" s="18">
        <f t="shared" si="13"/>
        <v>4.3596222961609588</v>
      </c>
      <c r="AF29" s="18">
        <f t="shared" si="14"/>
        <v>33</v>
      </c>
      <c r="AG29" s="18">
        <f t="shared" si="15"/>
        <v>4.3596222961609588</v>
      </c>
      <c r="AH29" s="18">
        <f t="shared" si="16"/>
        <v>43</v>
      </c>
      <c r="AI29" s="18">
        <v>0</v>
      </c>
      <c r="AJ29" s="18">
        <f t="shared" si="17"/>
        <v>8632.052146398697</v>
      </c>
      <c r="AK29" s="18">
        <f t="shared" si="18"/>
        <v>-0.43596222961609588</v>
      </c>
      <c r="AL29" s="18">
        <f t="shared" si="19"/>
        <v>18.74637587349212</v>
      </c>
      <c r="AM29" s="18">
        <f>(Design!$N$68-AL29)/AK29</f>
        <v>37.265558275079293</v>
      </c>
      <c r="AN29" s="18">
        <v>0</v>
      </c>
      <c r="AO29" s="18">
        <v>0</v>
      </c>
      <c r="AP29" s="18">
        <f t="shared" si="20"/>
        <v>37.265558275079293</v>
      </c>
      <c r="AQ29" s="18">
        <f t="shared" si="21"/>
        <v>37.265558275079293</v>
      </c>
      <c r="AR29" s="18">
        <f>Design!$N$68</f>
        <v>2.5</v>
      </c>
      <c r="AS29" s="18">
        <f t="shared" si="22"/>
        <v>43</v>
      </c>
      <c r="AT29" s="18">
        <v>0</v>
      </c>
      <c r="AU29" s="18">
        <f t="shared" si="23"/>
        <v>3225</v>
      </c>
      <c r="AV29" s="19">
        <f t="shared" si="24"/>
        <v>5407.052146398697</v>
      </c>
      <c r="AW29" s="68">
        <f t="shared" si="25"/>
        <v>33</v>
      </c>
      <c r="AX29" s="18">
        <f>'Ohio Intensities'!L29</f>
        <v>2.8877607177727795</v>
      </c>
      <c r="AY29" s="18">
        <f>Design!$I$24*AX29*Design!$I$23</f>
        <v>4.9669484345691837</v>
      </c>
      <c r="AZ29" s="18">
        <v>0</v>
      </c>
      <c r="BA29" s="18">
        <v>0</v>
      </c>
      <c r="BB29" s="18">
        <f>Design!$I$22</f>
        <v>10</v>
      </c>
      <c r="BC29" s="18">
        <f t="shared" si="26"/>
        <v>4.9669484345691837</v>
      </c>
      <c r="BD29" s="18">
        <f t="shared" si="27"/>
        <v>33</v>
      </c>
      <c r="BE29" s="18">
        <f t="shared" si="28"/>
        <v>4.9669484345691837</v>
      </c>
      <c r="BF29" s="18">
        <f t="shared" si="29"/>
        <v>43</v>
      </c>
      <c r="BG29" s="18">
        <v>0</v>
      </c>
      <c r="BH29" s="18">
        <f t="shared" si="30"/>
        <v>9834.5579004469837</v>
      </c>
      <c r="BI29" s="18">
        <f t="shared" si="31"/>
        <v>-0.49669484345691839</v>
      </c>
      <c r="BJ29" s="18">
        <f t="shared" si="32"/>
        <v>21.35787826864749</v>
      </c>
      <c r="BK29" s="18">
        <f>(Design!$N$69-BJ29)/BI29</f>
        <v>37.262070489469053</v>
      </c>
      <c r="BL29" s="18">
        <v>0</v>
      </c>
      <c r="BM29" s="18">
        <v>0</v>
      </c>
      <c r="BN29" s="18">
        <f t="shared" si="33"/>
        <v>37.262070489469053</v>
      </c>
      <c r="BO29" s="18">
        <f t="shared" si="34"/>
        <v>37.262070489469053</v>
      </c>
      <c r="BP29" s="18">
        <f>Design!$N$69</f>
        <v>2.85</v>
      </c>
      <c r="BQ29" s="18">
        <f t="shared" si="35"/>
        <v>43</v>
      </c>
      <c r="BR29" s="18">
        <v>0</v>
      </c>
      <c r="BS29" s="18">
        <f t="shared" si="36"/>
        <v>3676.5000000000005</v>
      </c>
      <c r="BT29" s="19">
        <f t="shared" si="37"/>
        <v>6158.0579004469837</v>
      </c>
      <c r="BU29" s="68">
        <f t="shared" si="38"/>
        <v>33</v>
      </c>
      <c r="BV29" s="18">
        <f>'Ohio Intensities'!P29</f>
        <v>3.3471721070060627</v>
      </c>
      <c r="BW29" s="18">
        <f>Design!$I$24*BV29*Design!$I$23</f>
        <v>5.7571360240504319</v>
      </c>
      <c r="BX29" s="18">
        <v>0</v>
      </c>
      <c r="BY29" s="18">
        <v>0</v>
      </c>
      <c r="BZ29" s="18">
        <f>Design!$I$22</f>
        <v>10</v>
      </c>
      <c r="CA29" s="18">
        <f t="shared" si="39"/>
        <v>5.7571360240504319</v>
      </c>
      <c r="CB29" s="18">
        <f t="shared" si="40"/>
        <v>33</v>
      </c>
      <c r="CC29" s="18">
        <f t="shared" si="41"/>
        <v>5.7571360240504319</v>
      </c>
      <c r="CD29" s="18">
        <f t="shared" si="42"/>
        <v>43</v>
      </c>
      <c r="CE29" s="18">
        <v>0</v>
      </c>
      <c r="CF29" s="18">
        <f t="shared" si="43"/>
        <v>11399.129327619854</v>
      </c>
      <c r="CG29" s="18">
        <f t="shared" si="44"/>
        <v>-0.57571360240504321</v>
      </c>
      <c r="CH29" s="18">
        <f t="shared" si="45"/>
        <v>24.755684903416856</v>
      </c>
      <c r="CI29" s="18">
        <f>(Design!$N$70-CH29)/CG29</f>
        <v>38.049621916011489</v>
      </c>
      <c r="CJ29" s="18">
        <v>0</v>
      </c>
      <c r="CK29" s="18">
        <v>0</v>
      </c>
      <c r="CL29" s="18">
        <f t="shared" si="46"/>
        <v>38.049621916011489</v>
      </c>
      <c r="CM29" s="18">
        <f t="shared" si="47"/>
        <v>38.049621916011489</v>
      </c>
      <c r="CN29" s="18">
        <f>Design!$N$70</f>
        <v>2.85</v>
      </c>
      <c r="CO29" s="18">
        <f t="shared" si="48"/>
        <v>43</v>
      </c>
      <c r="CP29" s="18">
        <v>0</v>
      </c>
      <c r="CQ29" s="18">
        <f t="shared" si="49"/>
        <v>3676.5000000000005</v>
      </c>
      <c r="CR29" s="19">
        <f t="shared" si="50"/>
        <v>7722.6293276198539</v>
      </c>
      <c r="CS29" s="68">
        <f t="shared" si="51"/>
        <v>33</v>
      </c>
      <c r="CT29" s="18">
        <f>'Ohio Intensities'!T29</f>
        <v>3.6687312636573313</v>
      </c>
      <c r="CU29" s="18">
        <f>Design!$I$24*CT29*Design!$I$23</f>
        <v>6.3102177734906135</v>
      </c>
      <c r="CV29" s="18">
        <v>0</v>
      </c>
      <c r="CW29" s="18">
        <v>0</v>
      </c>
      <c r="CX29" s="18">
        <f>Design!$I$22</f>
        <v>10</v>
      </c>
      <c r="CY29" s="18">
        <f t="shared" si="52"/>
        <v>6.3102177734906135</v>
      </c>
      <c r="CZ29" s="18">
        <f t="shared" si="53"/>
        <v>33</v>
      </c>
      <c r="DA29" s="18">
        <f t="shared" si="54"/>
        <v>6.3102177734906135</v>
      </c>
      <c r="DB29" s="18">
        <f t="shared" si="55"/>
        <v>43</v>
      </c>
      <c r="DC29" s="18">
        <v>0</v>
      </c>
      <c r="DD29" s="18">
        <f t="shared" si="56"/>
        <v>12494.231191511415</v>
      </c>
      <c r="DE29" s="18">
        <f t="shared" si="57"/>
        <v>-0.6310217773490614</v>
      </c>
      <c r="DF29" s="18">
        <f t="shared" si="58"/>
        <v>27.13393642600964</v>
      </c>
      <c r="DG29" s="18">
        <f>(Design!$N$71-DF29)/DE29</f>
        <v>38.48351562132622</v>
      </c>
      <c r="DH29" s="18">
        <v>0</v>
      </c>
      <c r="DI29" s="18">
        <v>0</v>
      </c>
      <c r="DJ29" s="18">
        <f t="shared" si="59"/>
        <v>38.48351562132622</v>
      </c>
      <c r="DK29" s="18">
        <f t="shared" si="60"/>
        <v>38.48351562132622</v>
      </c>
      <c r="DL29" s="18">
        <f>Design!$N$71</f>
        <v>2.85</v>
      </c>
      <c r="DM29" s="18">
        <f t="shared" si="61"/>
        <v>43</v>
      </c>
      <c r="DN29" s="18">
        <v>0</v>
      </c>
      <c r="DO29" s="18">
        <f t="shared" si="62"/>
        <v>3676.5</v>
      </c>
      <c r="DP29" s="19">
        <f t="shared" si="63"/>
        <v>8817.7311915114151</v>
      </c>
      <c r="DQ29" s="68">
        <f t="shared" si="64"/>
        <v>33</v>
      </c>
      <c r="DR29" s="18">
        <f>'Ohio Intensities'!X29</f>
        <v>3.9505050083698325</v>
      </c>
      <c r="DS29" s="18">
        <f>Design!$I$24*DR29*Design!$I$23</f>
        <v>6.7948686143961163</v>
      </c>
      <c r="DT29" s="18">
        <v>0</v>
      </c>
      <c r="DU29" s="18">
        <v>0</v>
      </c>
      <c r="DV29" s="18">
        <f>Design!$I$22</f>
        <v>10</v>
      </c>
      <c r="DW29" s="18">
        <f t="shared" si="65"/>
        <v>6.7948686143961163</v>
      </c>
      <c r="DX29" s="18">
        <f t="shared" si="66"/>
        <v>33</v>
      </c>
      <c r="DY29" s="18">
        <f t="shared" si="67"/>
        <v>6.7948686143961163</v>
      </c>
      <c r="DZ29" s="18">
        <f t="shared" si="68"/>
        <v>43</v>
      </c>
      <c r="EA29" s="18">
        <v>0</v>
      </c>
      <c r="EB29" s="18">
        <f t="shared" si="69"/>
        <v>13453.83985650431</v>
      </c>
      <c r="EC29" s="18">
        <f t="shared" si="70"/>
        <v>-0.67948686143961168</v>
      </c>
      <c r="ED29" s="18">
        <f t="shared" si="71"/>
        <v>29.217935041903299</v>
      </c>
      <c r="EE29" s="18">
        <f>(Design!$N$72-ED29)/EC29</f>
        <v>38.805658414112997</v>
      </c>
      <c r="EF29" s="18">
        <v>0</v>
      </c>
      <c r="EG29" s="18">
        <v>0</v>
      </c>
      <c r="EH29" s="18">
        <f t="shared" si="72"/>
        <v>38.805658414112997</v>
      </c>
      <c r="EI29" s="18">
        <f t="shared" si="73"/>
        <v>38.805658414112997</v>
      </c>
      <c r="EJ29" s="18">
        <f>Design!$N$72</f>
        <v>2.85</v>
      </c>
      <c r="EK29" s="18">
        <f t="shared" si="74"/>
        <v>43</v>
      </c>
      <c r="EL29" s="18">
        <v>0</v>
      </c>
      <c r="EM29" s="18">
        <f t="shared" si="75"/>
        <v>3676.5</v>
      </c>
      <c r="EN29" s="19">
        <f t="shared" si="76"/>
        <v>9777.3398565043099</v>
      </c>
      <c r="EO29" s="19">
        <f t="shared" si="77"/>
        <v>33</v>
      </c>
    </row>
    <row r="30" spans="1:145" x14ac:dyDescent="0.25">
      <c r="A30" s="68">
        <f t="shared" si="78"/>
        <v>34</v>
      </c>
      <c r="B30" s="18">
        <f>'Ohio Intensities'!D30</f>
        <v>2.0456726378685937</v>
      </c>
      <c r="C30" s="18">
        <f>Design!$I$24*B30*Design!$I$23</f>
        <v>3.5185569371339831</v>
      </c>
      <c r="D30" s="18">
        <v>0</v>
      </c>
      <c r="E30" s="18">
        <v>0</v>
      </c>
      <c r="F30" s="18">
        <f>Design!$I$22</f>
        <v>10</v>
      </c>
      <c r="G30" s="18">
        <f t="shared" si="0"/>
        <v>3.5185569371339831</v>
      </c>
      <c r="H30" s="18">
        <f t="shared" si="1"/>
        <v>34</v>
      </c>
      <c r="I30" s="18">
        <f t="shared" si="2"/>
        <v>3.5185569371339831</v>
      </c>
      <c r="J30" s="18">
        <f t="shared" si="3"/>
        <v>44</v>
      </c>
      <c r="K30" s="18">
        <v>0</v>
      </c>
      <c r="L30" s="18">
        <f t="shared" si="4"/>
        <v>7177.8561517533253</v>
      </c>
      <c r="M30" s="18">
        <f t="shared" si="5"/>
        <v>-0.35185569371339831</v>
      </c>
      <c r="N30" s="18">
        <f t="shared" si="6"/>
        <v>15.481650523389526</v>
      </c>
      <c r="O30" s="18">
        <f>(Design!$N$67-N30)/M30</f>
        <v>38.173747827227672</v>
      </c>
      <c r="P30" s="18">
        <v>0</v>
      </c>
      <c r="Q30" s="18">
        <v>0</v>
      </c>
      <c r="R30" s="18">
        <f t="shared" si="7"/>
        <v>38.173747827227672</v>
      </c>
      <c r="S30" s="18">
        <f t="shared" si="8"/>
        <v>38.173747827227672</v>
      </c>
      <c r="T30" s="18">
        <f>Design!$N$67</f>
        <v>2.0499999999999998</v>
      </c>
      <c r="U30" s="18">
        <f t="shared" si="9"/>
        <v>44</v>
      </c>
      <c r="V30" s="18">
        <v>0</v>
      </c>
      <c r="W30" s="18">
        <f t="shared" si="10"/>
        <v>2706</v>
      </c>
      <c r="X30" s="19">
        <f t="shared" si="11"/>
        <v>4471.8561517533253</v>
      </c>
      <c r="Y30" s="68">
        <f t="shared" si="12"/>
        <v>34</v>
      </c>
      <c r="Z30" s="18">
        <f>'Ohio Intensities'!H30</f>
        <v>2.4856450957302636</v>
      </c>
      <c r="AA30" s="18">
        <f>Design!$I$24*Z30*Design!$I$23</f>
        <v>4.2753095646560562</v>
      </c>
      <c r="AB30" s="18">
        <v>0</v>
      </c>
      <c r="AC30" s="18">
        <v>0</v>
      </c>
      <c r="AD30" s="18">
        <f>Design!$I$22</f>
        <v>10</v>
      </c>
      <c r="AE30" s="18">
        <f t="shared" si="13"/>
        <v>4.2753095646560562</v>
      </c>
      <c r="AF30" s="18">
        <f t="shared" si="14"/>
        <v>34</v>
      </c>
      <c r="AG30" s="18">
        <f t="shared" si="15"/>
        <v>4.2753095646560562</v>
      </c>
      <c r="AH30" s="18">
        <f t="shared" si="16"/>
        <v>44</v>
      </c>
      <c r="AI30" s="18">
        <v>0</v>
      </c>
      <c r="AJ30" s="18">
        <f t="shared" si="17"/>
        <v>8721.6315118983548</v>
      </c>
      <c r="AK30" s="18">
        <f t="shared" si="18"/>
        <v>-0.42753095646560563</v>
      </c>
      <c r="AL30" s="18">
        <f t="shared" si="19"/>
        <v>18.811362084486646</v>
      </c>
      <c r="AM30" s="18">
        <f>(Design!$N$68-AL30)/AK30</f>
        <v>38.152470219542749</v>
      </c>
      <c r="AN30" s="18">
        <v>0</v>
      </c>
      <c r="AO30" s="18">
        <v>0</v>
      </c>
      <c r="AP30" s="18">
        <f t="shared" si="20"/>
        <v>38.152470219542749</v>
      </c>
      <c r="AQ30" s="18">
        <f t="shared" si="21"/>
        <v>38.152470219542749</v>
      </c>
      <c r="AR30" s="18">
        <f>Design!$N$68</f>
        <v>2.5</v>
      </c>
      <c r="AS30" s="18">
        <f t="shared" si="22"/>
        <v>44</v>
      </c>
      <c r="AT30" s="18">
        <v>0</v>
      </c>
      <c r="AU30" s="18">
        <f t="shared" si="23"/>
        <v>3300</v>
      </c>
      <c r="AV30" s="19">
        <f t="shared" si="24"/>
        <v>5421.6315118983548</v>
      </c>
      <c r="AW30" s="68">
        <f t="shared" si="25"/>
        <v>34</v>
      </c>
      <c r="AX30" s="18">
        <f>'Ohio Intensities'!L30</f>
        <v>2.8335005497239338</v>
      </c>
      <c r="AY30" s="18">
        <f>Design!$I$24*AX30*Design!$I$23</f>
        <v>4.8736209455251691</v>
      </c>
      <c r="AZ30" s="18">
        <v>0</v>
      </c>
      <c r="BA30" s="18">
        <v>0</v>
      </c>
      <c r="BB30" s="18">
        <f>Design!$I$22</f>
        <v>10</v>
      </c>
      <c r="BC30" s="18">
        <f t="shared" si="26"/>
        <v>4.8736209455251691</v>
      </c>
      <c r="BD30" s="18">
        <f t="shared" si="27"/>
        <v>34</v>
      </c>
      <c r="BE30" s="18">
        <f t="shared" si="28"/>
        <v>4.8736209455251691</v>
      </c>
      <c r="BF30" s="18">
        <f t="shared" si="29"/>
        <v>44</v>
      </c>
      <c r="BG30" s="18">
        <v>0</v>
      </c>
      <c r="BH30" s="18">
        <f t="shared" si="30"/>
        <v>9942.1867288713456</v>
      </c>
      <c r="BI30" s="18">
        <f t="shared" si="31"/>
        <v>-0.48736209455251689</v>
      </c>
      <c r="BJ30" s="18">
        <f t="shared" si="32"/>
        <v>21.443932160310741</v>
      </c>
      <c r="BK30" s="18">
        <f>(Design!$N$69-BJ30)/BI30</f>
        <v>38.152191908529943</v>
      </c>
      <c r="BL30" s="18">
        <v>0</v>
      </c>
      <c r="BM30" s="18">
        <v>0</v>
      </c>
      <c r="BN30" s="18">
        <f t="shared" si="33"/>
        <v>38.152191908529943</v>
      </c>
      <c r="BO30" s="18">
        <f t="shared" si="34"/>
        <v>38.152191908529943</v>
      </c>
      <c r="BP30" s="18">
        <f>Design!$N$69</f>
        <v>2.85</v>
      </c>
      <c r="BQ30" s="18">
        <f t="shared" si="35"/>
        <v>44</v>
      </c>
      <c r="BR30" s="18">
        <v>0</v>
      </c>
      <c r="BS30" s="18">
        <f t="shared" si="36"/>
        <v>3762</v>
      </c>
      <c r="BT30" s="19">
        <f t="shared" si="37"/>
        <v>6180.1867288713456</v>
      </c>
      <c r="BU30" s="68">
        <f t="shared" si="38"/>
        <v>34</v>
      </c>
      <c r="BV30" s="18">
        <f>'Ohio Intensities'!P30</f>
        <v>3.2863526170866568</v>
      </c>
      <c r="BW30" s="18">
        <f>Design!$I$24*BV30*Design!$I$23</f>
        <v>5.6525265013890529</v>
      </c>
      <c r="BX30" s="18">
        <v>0</v>
      </c>
      <c r="BY30" s="18">
        <v>0</v>
      </c>
      <c r="BZ30" s="18">
        <f>Design!$I$22</f>
        <v>10</v>
      </c>
      <c r="CA30" s="18">
        <f t="shared" si="39"/>
        <v>5.6525265013890529</v>
      </c>
      <c r="CB30" s="18">
        <f t="shared" si="40"/>
        <v>34</v>
      </c>
      <c r="CC30" s="18">
        <f t="shared" si="41"/>
        <v>5.6525265013890529</v>
      </c>
      <c r="CD30" s="18">
        <f t="shared" si="42"/>
        <v>44</v>
      </c>
      <c r="CE30" s="18">
        <v>0</v>
      </c>
      <c r="CF30" s="18">
        <f t="shared" si="43"/>
        <v>11531.154062833668</v>
      </c>
      <c r="CG30" s="18">
        <f t="shared" si="44"/>
        <v>-0.56525265013890524</v>
      </c>
      <c r="CH30" s="18">
        <f t="shared" si="45"/>
        <v>24.871116606111833</v>
      </c>
      <c r="CI30" s="18">
        <f>(Design!$N$70-CH30)/CG30</f>
        <v>38.958006832343663</v>
      </c>
      <c r="CJ30" s="18">
        <v>0</v>
      </c>
      <c r="CK30" s="18">
        <v>0</v>
      </c>
      <c r="CL30" s="18">
        <f t="shared" si="46"/>
        <v>38.958006832343663</v>
      </c>
      <c r="CM30" s="18">
        <f t="shared" si="47"/>
        <v>38.958006832343663</v>
      </c>
      <c r="CN30" s="18">
        <f>Design!$N$70</f>
        <v>2.85</v>
      </c>
      <c r="CO30" s="18">
        <f t="shared" si="48"/>
        <v>44</v>
      </c>
      <c r="CP30" s="18">
        <v>0</v>
      </c>
      <c r="CQ30" s="18">
        <f t="shared" si="49"/>
        <v>3762</v>
      </c>
      <c r="CR30" s="19">
        <f t="shared" si="50"/>
        <v>7769.1540628336679</v>
      </c>
      <c r="CS30" s="68">
        <f t="shared" si="51"/>
        <v>34</v>
      </c>
      <c r="CT30" s="18">
        <f>'Ohio Intensities'!T30</f>
        <v>3.6036618165332337</v>
      </c>
      <c r="CU30" s="18">
        <f>Design!$I$24*CT30*Design!$I$23</f>
        <v>6.1982983244371654</v>
      </c>
      <c r="CV30" s="18">
        <v>0</v>
      </c>
      <c r="CW30" s="18">
        <v>0</v>
      </c>
      <c r="CX30" s="18">
        <f>Design!$I$22</f>
        <v>10</v>
      </c>
      <c r="CY30" s="18">
        <f t="shared" si="52"/>
        <v>6.1982983244371654</v>
      </c>
      <c r="CZ30" s="18">
        <f t="shared" si="53"/>
        <v>34</v>
      </c>
      <c r="DA30" s="18">
        <f t="shared" si="54"/>
        <v>6.1982983244371654</v>
      </c>
      <c r="DB30" s="18">
        <f t="shared" si="55"/>
        <v>44</v>
      </c>
      <c r="DC30" s="18">
        <v>0</v>
      </c>
      <c r="DD30" s="18">
        <f t="shared" si="56"/>
        <v>12644.528581851819</v>
      </c>
      <c r="DE30" s="18">
        <f t="shared" si="57"/>
        <v>-0.61982983244371659</v>
      </c>
      <c r="DF30" s="18">
        <f t="shared" si="58"/>
        <v>27.272512627523529</v>
      </c>
      <c r="DG30" s="18">
        <f>(Design!$N$71-DF30)/DE30</f>
        <v>39.401963811964805</v>
      </c>
      <c r="DH30" s="18">
        <v>0</v>
      </c>
      <c r="DI30" s="18">
        <v>0</v>
      </c>
      <c r="DJ30" s="18">
        <f t="shared" si="59"/>
        <v>39.401963811964805</v>
      </c>
      <c r="DK30" s="18">
        <f t="shared" si="60"/>
        <v>39.401963811964805</v>
      </c>
      <c r="DL30" s="18">
        <f>Design!$N$71</f>
        <v>2.85</v>
      </c>
      <c r="DM30" s="18">
        <f t="shared" si="61"/>
        <v>44</v>
      </c>
      <c r="DN30" s="18">
        <v>0</v>
      </c>
      <c r="DO30" s="18">
        <f t="shared" si="62"/>
        <v>3762</v>
      </c>
      <c r="DP30" s="19">
        <f t="shared" si="63"/>
        <v>8882.5285818518187</v>
      </c>
      <c r="DQ30" s="68">
        <f t="shared" si="64"/>
        <v>34</v>
      </c>
      <c r="DR30" s="18">
        <f>'Ohio Intensities'!X30</f>
        <v>3.8814090710682225</v>
      </c>
      <c r="DS30" s="18">
        <f>Design!$I$24*DR30*Design!$I$23</f>
        <v>6.6760236022373469</v>
      </c>
      <c r="DT30" s="18">
        <v>0</v>
      </c>
      <c r="DU30" s="18">
        <v>0</v>
      </c>
      <c r="DV30" s="18">
        <f>Design!$I$22</f>
        <v>10</v>
      </c>
      <c r="DW30" s="18">
        <f t="shared" si="65"/>
        <v>6.6760236022373469</v>
      </c>
      <c r="DX30" s="18">
        <f t="shared" si="66"/>
        <v>34</v>
      </c>
      <c r="DY30" s="18">
        <f t="shared" si="67"/>
        <v>6.6760236022373469</v>
      </c>
      <c r="DZ30" s="18">
        <f t="shared" si="68"/>
        <v>44</v>
      </c>
      <c r="EA30" s="18">
        <v>0</v>
      </c>
      <c r="EB30" s="18">
        <f t="shared" si="69"/>
        <v>13619.088148564188</v>
      </c>
      <c r="EC30" s="18">
        <f t="shared" si="70"/>
        <v>-0.66760236022373465</v>
      </c>
      <c r="ED30" s="18">
        <f t="shared" si="71"/>
        <v>29.374503849844324</v>
      </c>
      <c r="EE30" s="18">
        <f>(Design!$N$72-ED30)/EC30</f>
        <v>39.730991725306545</v>
      </c>
      <c r="EF30" s="18">
        <v>0</v>
      </c>
      <c r="EG30" s="18">
        <v>0</v>
      </c>
      <c r="EH30" s="18">
        <f t="shared" si="72"/>
        <v>39.730991725306545</v>
      </c>
      <c r="EI30" s="18">
        <f t="shared" si="73"/>
        <v>39.730991725306545</v>
      </c>
      <c r="EJ30" s="18">
        <f>Design!$N$72</f>
        <v>2.85</v>
      </c>
      <c r="EK30" s="18">
        <f t="shared" si="74"/>
        <v>44</v>
      </c>
      <c r="EL30" s="18">
        <v>0</v>
      </c>
      <c r="EM30" s="18">
        <f t="shared" si="75"/>
        <v>3762</v>
      </c>
      <c r="EN30" s="19">
        <f t="shared" si="76"/>
        <v>9857.0881485641876</v>
      </c>
      <c r="EO30" s="19">
        <f t="shared" si="77"/>
        <v>34</v>
      </c>
    </row>
    <row r="31" spans="1:145" x14ac:dyDescent="0.25">
      <c r="A31" s="68">
        <f t="shared" si="78"/>
        <v>35</v>
      </c>
      <c r="B31" s="18">
        <f>'Ohio Intensities'!D31</f>
        <v>2.0057948817821689</v>
      </c>
      <c r="C31" s="18">
        <f>Design!$I$24*B31*Design!$I$23</f>
        <v>3.4499671966653329</v>
      </c>
      <c r="D31" s="18">
        <v>0</v>
      </c>
      <c r="E31" s="18">
        <v>0</v>
      </c>
      <c r="F31" s="18">
        <f>Design!$I$22</f>
        <v>10</v>
      </c>
      <c r="G31" s="18">
        <f t="shared" si="0"/>
        <v>3.4499671966653329</v>
      </c>
      <c r="H31" s="18">
        <f t="shared" si="1"/>
        <v>35</v>
      </c>
      <c r="I31" s="18">
        <f t="shared" si="2"/>
        <v>3.4499671966653329</v>
      </c>
      <c r="J31" s="18">
        <f t="shared" si="3"/>
        <v>45</v>
      </c>
      <c r="K31" s="18">
        <v>0</v>
      </c>
      <c r="L31" s="18">
        <f t="shared" si="4"/>
        <v>7244.9311129971993</v>
      </c>
      <c r="M31" s="18">
        <f t="shared" si="5"/>
        <v>-0.34499671966653328</v>
      </c>
      <c r="N31" s="18">
        <f t="shared" si="6"/>
        <v>15.524852384993999</v>
      </c>
      <c r="O31" s="18">
        <f>(Design!$N$67-N31)/M31</f>
        <v>39.057914515878622</v>
      </c>
      <c r="P31" s="18">
        <v>0</v>
      </c>
      <c r="Q31" s="18">
        <v>0</v>
      </c>
      <c r="R31" s="18">
        <f t="shared" si="7"/>
        <v>39.057914515878622</v>
      </c>
      <c r="S31" s="18">
        <f t="shared" si="8"/>
        <v>39.057914515878622</v>
      </c>
      <c r="T31" s="18">
        <f>Design!$N$67</f>
        <v>2.0499999999999998</v>
      </c>
      <c r="U31" s="18">
        <f t="shared" si="9"/>
        <v>45</v>
      </c>
      <c r="V31" s="18">
        <v>0</v>
      </c>
      <c r="W31" s="18">
        <f t="shared" si="10"/>
        <v>2767.4999999999995</v>
      </c>
      <c r="X31" s="19">
        <f t="shared" si="11"/>
        <v>4477.4311129971993</v>
      </c>
      <c r="Y31" s="68">
        <f t="shared" si="12"/>
        <v>35</v>
      </c>
      <c r="Z31" s="18">
        <f>'Ohio Intensities'!H31</f>
        <v>2.4386206005118689</v>
      </c>
      <c r="AA31" s="18">
        <f>Design!$I$24*Z31*Design!$I$23</f>
        <v>4.194427432880417</v>
      </c>
      <c r="AB31" s="18">
        <v>0</v>
      </c>
      <c r="AC31" s="18">
        <v>0</v>
      </c>
      <c r="AD31" s="18">
        <f>Design!$I$22</f>
        <v>10</v>
      </c>
      <c r="AE31" s="18">
        <f t="shared" si="13"/>
        <v>4.194427432880417</v>
      </c>
      <c r="AF31" s="18">
        <f t="shared" si="14"/>
        <v>35</v>
      </c>
      <c r="AG31" s="18">
        <f t="shared" si="15"/>
        <v>4.194427432880417</v>
      </c>
      <c r="AH31" s="18">
        <f t="shared" si="16"/>
        <v>45</v>
      </c>
      <c r="AI31" s="18">
        <v>0</v>
      </c>
      <c r="AJ31" s="18">
        <f t="shared" si="17"/>
        <v>8808.2976090488755</v>
      </c>
      <c r="AK31" s="18">
        <f t="shared" si="18"/>
        <v>-0.41944274328804171</v>
      </c>
      <c r="AL31" s="18">
        <f t="shared" si="19"/>
        <v>18.874923447961876</v>
      </c>
      <c r="AM31" s="18">
        <f>(Design!$N$68-AL31)/AK31</f>
        <v>39.039710925972109</v>
      </c>
      <c r="AN31" s="18">
        <v>0</v>
      </c>
      <c r="AO31" s="18">
        <v>0</v>
      </c>
      <c r="AP31" s="18">
        <f t="shared" si="20"/>
        <v>39.039710925972109</v>
      </c>
      <c r="AQ31" s="18">
        <f t="shared" si="21"/>
        <v>39.039710925972109</v>
      </c>
      <c r="AR31" s="18">
        <f>Design!$N$68</f>
        <v>2.5</v>
      </c>
      <c r="AS31" s="18">
        <f t="shared" si="22"/>
        <v>45</v>
      </c>
      <c r="AT31" s="18">
        <v>0</v>
      </c>
      <c r="AU31" s="18">
        <f t="shared" si="23"/>
        <v>3375</v>
      </c>
      <c r="AV31" s="19">
        <f t="shared" si="24"/>
        <v>5433.2976090488755</v>
      </c>
      <c r="AW31" s="68">
        <f t="shared" si="25"/>
        <v>35</v>
      </c>
      <c r="AX31" s="18">
        <f>'Ohio Intensities'!L31</f>
        <v>2.7813704774354551</v>
      </c>
      <c r="AY31" s="18">
        <f>Design!$I$24*AX31*Design!$I$23</f>
        <v>4.7839572211889854</v>
      </c>
      <c r="AZ31" s="18">
        <v>0</v>
      </c>
      <c r="BA31" s="18">
        <v>0</v>
      </c>
      <c r="BB31" s="18">
        <f>Design!$I$22</f>
        <v>10</v>
      </c>
      <c r="BC31" s="18">
        <f t="shared" si="26"/>
        <v>4.7839572211889854</v>
      </c>
      <c r="BD31" s="18">
        <f t="shared" si="27"/>
        <v>35</v>
      </c>
      <c r="BE31" s="18">
        <f t="shared" si="28"/>
        <v>4.7839572211889854</v>
      </c>
      <c r="BF31" s="18">
        <f t="shared" si="29"/>
        <v>45</v>
      </c>
      <c r="BG31" s="18">
        <v>0</v>
      </c>
      <c r="BH31" s="18">
        <f t="shared" si="30"/>
        <v>10046.310164496868</v>
      </c>
      <c r="BI31" s="18">
        <f t="shared" si="31"/>
        <v>-0.47839572211889853</v>
      </c>
      <c r="BJ31" s="18">
        <f t="shared" si="32"/>
        <v>21.527807495350434</v>
      </c>
      <c r="BK31" s="18">
        <f>(Design!$N$69-BJ31)/BI31</f>
        <v>39.042588868945458</v>
      </c>
      <c r="BL31" s="18">
        <v>0</v>
      </c>
      <c r="BM31" s="18">
        <v>0</v>
      </c>
      <c r="BN31" s="18">
        <f t="shared" si="33"/>
        <v>39.042588868945458</v>
      </c>
      <c r="BO31" s="18">
        <f t="shared" si="34"/>
        <v>39.042588868945458</v>
      </c>
      <c r="BP31" s="18">
        <f>Design!$N$69</f>
        <v>2.85</v>
      </c>
      <c r="BQ31" s="18">
        <f t="shared" si="35"/>
        <v>45</v>
      </c>
      <c r="BR31" s="18">
        <v>0</v>
      </c>
      <c r="BS31" s="18">
        <f t="shared" si="36"/>
        <v>3847.5</v>
      </c>
      <c r="BT31" s="19">
        <f t="shared" si="37"/>
        <v>6198.8101644968683</v>
      </c>
      <c r="BU31" s="68">
        <f t="shared" si="38"/>
        <v>35</v>
      </c>
      <c r="BV31" s="18">
        <f>'Ohio Intensities'!P31</f>
        <v>3.2278585302192657</v>
      </c>
      <c r="BW31" s="18">
        <f>Design!$I$24*BV31*Design!$I$23</f>
        <v>5.5519166719771409</v>
      </c>
      <c r="BX31" s="18">
        <v>0</v>
      </c>
      <c r="BY31" s="18">
        <v>0</v>
      </c>
      <c r="BZ31" s="18">
        <f>Design!$I$22</f>
        <v>10</v>
      </c>
      <c r="CA31" s="18">
        <f t="shared" si="39"/>
        <v>5.5519166719771409</v>
      </c>
      <c r="CB31" s="18">
        <f t="shared" si="40"/>
        <v>35</v>
      </c>
      <c r="CC31" s="18">
        <f t="shared" si="41"/>
        <v>5.5519166719771409</v>
      </c>
      <c r="CD31" s="18">
        <f t="shared" si="42"/>
        <v>45</v>
      </c>
      <c r="CE31" s="18">
        <v>0</v>
      </c>
      <c r="CF31" s="18">
        <f t="shared" si="43"/>
        <v>11659.025011151996</v>
      </c>
      <c r="CG31" s="18">
        <f t="shared" si="44"/>
        <v>-0.55519166719771407</v>
      </c>
      <c r="CH31" s="18">
        <f t="shared" si="45"/>
        <v>24.983625023897133</v>
      </c>
      <c r="CI31" s="18">
        <f>(Design!$N$70-CH31)/CG31</f>
        <v>39.866637652569338</v>
      </c>
      <c r="CJ31" s="18">
        <v>0</v>
      </c>
      <c r="CK31" s="18">
        <v>0</v>
      </c>
      <c r="CL31" s="18">
        <f t="shared" si="46"/>
        <v>39.866637652569338</v>
      </c>
      <c r="CM31" s="18">
        <f t="shared" si="47"/>
        <v>39.866637652569338</v>
      </c>
      <c r="CN31" s="18">
        <f>Design!$N$70</f>
        <v>2.85</v>
      </c>
      <c r="CO31" s="18">
        <f t="shared" si="48"/>
        <v>45</v>
      </c>
      <c r="CP31" s="18">
        <v>0</v>
      </c>
      <c r="CQ31" s="18">
        <f t="shared" si="49"/>
        <v>3847.5</v>
      </c>
      <c r="CR31" s="19">
        <f t="shared" si="50"/>
        <v>7811.5250111519963</v>
      </c>
      <c r="CS31" s="68">
        <f t="shared" si="51"/>
        <v>35</v>
      </c>
      <c r="CT31" s="18">
        <f>'Ohio Intensities'!T31</f>
        <v>3.5410528763810141</v>
      </c>
      <c r="CU31" s="18">
        <f>Design!$I$24*CT31*Design!$I$23</f>
        <v>6.0906109473753478</v>
      </c>
      <c r="CV31" s="18">
        <v>0</v>
      </c>
      <c r="CW31" s="18">
        <v>0</v>
      </c>
      <c r="CX31" s="18">
        <f>Design!$I$22</f>
        <v>10</v>
      </c>
      <c r="CY31" s="18">
        <f t="shared" si="52"/>
        <v>6.0906109473753478</v>
      </c>
      <c r="CZ31" s="18">
        <f t="shared" si="53"/>
        <v>35</v>
      </c>
      <c r="DA31" s="18">
        <f t="shared" si="54"/>
        <v>6.0906109473753478</v>
      </c>
      <c r="DB31" s="18">
        <f t="shared" si="55"/>
        <v>45</v>
      </c>
      <c r="DC31" s="18">
        <v>0</v>
      </c>
      <c r="DD31" s="18">
        <f t="shared" si="56"/>
        <v>12790.282989488229</v>
      </c>
      <c r="DE31" s="18">
        <f t="shared" si="57"/>
        <v>-0.60906109473753478</v>
      </c>
      <c r="DF31" s="18">
        <f t="shared" si="58"/>
        <v>27.407749263189068</v>
      </c>
      <c r="DG31" s="18">
        <f>(Design!$N$71-DF31)/DE31</f>
        <v>40.320666473979657</v>
      </c>
      <c r="DH31" s="18">
        <v>0</v>
      </c>
      <c r="DI31" s="18">
        <v>0</v>
      </c>
      <c r="DJ31" s="18">
        <f t="shared" si="59"/>
        <v>40.320666473979657</v>
      </c>
      <c r="DK31" s="18">
        <f t="shared" si="60"/>
        <v>40.320666473979657</v>
      </c>
      <c r="DL31" s="18">
        <f>Design!$N$71</f>
        <v>2.85</v>
      </c>
      <c r="DM31" s="18">
        <f t="shared" si="61"/>
        <v>45</v>
      </c>
      <c r="DN31" s="18">
        <v>0</v>
      </c>
      <c r="DO31" s="18">
        <f t="shared" si="62"/>
        <v>3847.5</v>
      </c>
      <c r="DP31" s="19">
        <f t="shared" si="63"/>
        <v>8942.7829894882288</v>
      </c>
      <c r="DQ31" s="68">
        <f t="shared" si="64"/>
        <v>35</v>
      </c>
      <c r="DR31" s="18">
        <f>'Ohio Intensities'!X31</f>
        <v>3.8149848782409803</v>
      </c>
      <c r="DS31" s="18">
        <f>Design!$I$24*DR31*Design!$I$23</f>
        <v>6.5617739905744905</v>
      </c>
      <c r="DT31" s="18">
        <v>0</v>
      </c>
      <c r="DU31" s="18">
        <v>0</v>
      </c>
      <c r="DV31" s="18">
        <f>Design!$I$22</f>
        <v>10</v>
      </c>
      <c r="DW31" s="18">
        <f t="shared" si="65"/>
        <v>6.5617739905744905</v>
      </c>
      <c r="DX31" s="18">
        <f t="shared" si="66"/>
        <v>35</v>
      </c>
      <c r="DY31" s="18">
        <f t="shared" si="67"/>
        <v>6.5617739905744905</v>
      </c>
      <c r="DZ31" s="18">
        <f t="shared" si="68"/>
        <v>45</v>
      </c>
      <c r="EA31" s="18">
        <v>0</v>
      </c>
      <c r="EB31" s="18">
        <f t="shared" si="69"/>
        <v>13779.72538020643</v>
      </c>
      <c r="EC31" s="18">
        <f t="shared" si="70"/>
        <v>-0.6561773990574491</v>
      </c>
      <c r="ED31" s="18">
        <f t="shared" si="71"/>
        <v>29.527982957585209</v>
      </c>
      <c r="EE31" s="18">
        <f>(Design!$N$72-ED31)/EC31</f>
        <v>40.65666235366561</v>
      </c>
      <c r="EF31" s="18">
        <v>0</v>
      </c>
      <c r="EG31" s="18">
        <v>0</v>
      </c>
      <c r="EH31" s="18">
        <f t="shared" si="72"/>
        <v>40.65666235366561</v>
      </c>
      <c r="EI31" s="18">
        <f t="shared" si="73"/>
        <v>40.65666235366561</v>
      </c>
      <c r="EJ31" s="18">
        <f>Design!$N$72</f>
        <v>2.85</v>
      </c>
      <c r="EK31" s="18">
        <f t="shared" si="74"/>
        <v>45</v>
      </c>
      <c r="EL31" s="18">
        <v>0</v>
      </c>
      <c r="EM31" s="18">
        <f t="shared" si="75"/>
        <v>3847.5</v>
      </c>
      <c r="EN31" s="19">
        <f t="shared" si="76"/>
        <v>9932.2253802064297</v>
      </c>
      <c r="EO31" s="19">
        <f t="shared" si="77"/>
        <v>35</v>
      </c>
    </row>
    <row r="32" spans="1:145" x14ac:dyDescent="0.25">
      <c r="A32" s="68">
        <f t="shared" si="78"/>
        <v>36</v>
      </c>
      <c r="B32" s="18">
        <f>'Ohio Intensities'!D32</f>
        <v>1.9675456629874022</v>
      </c>
      <c r="C32" s="18">
        <f>Design!$I$24*B32*Design!$I$23</f>
        <v>3.384178540338334</v>
      </c>
      <c r="D32" s="18">
        <v>0</v>
      </c>
      <c r="E32" s="18">
        <v>0</v>
      </c>
      <c r="F32" s="18">
        <f>Design!$I$22</f>
        <v>10</v>
      </c>
      <c r="G32" s="18">
        <f t="shared" si="0"/>
        <v>3.384178540338334</v>
      </c>
      <c r="H32" s="18">
        <f t="shared" si="1"/>
        <v>36</v>
      </c>
      <c r="I32" s="18">
        <f t="shared" si="2"/>
        <v>3.384178540338334</v>
      </c>
      <c r="J32" s="18">
        <f t="shared" si="3"/>
        <v>46</v>
      </c>
      <c r="K32" s="18">
        <v>0</v>
      </c>
      <c r="L32" s="18">
        <f t="shared" si="4"/>
        <v>7309.8256471308014</v>
      </c>
      <c r="M32" s="18">
        <f t="shared" si="5"/>
        <v>-0.3384178540338334</v>
      </c>
      <c r="N32" s="18">
        <f t="shared" si="6"/>
        <v>15.567221285556338</v>
      </c>
      <c r="O32" s="18">
        <f>(Design!$N$67-N32)/M32</f>
        <v>39.942399978119809</v>
      </c>
      <c r="P32" s="18">
        <v>0</v>
      </c>
      <c r="Q32" s="18">
        <v>0</v>
      </c>
      <c r="R32" s="18">
        <f t="shared" si="7"/>
        <v>39.942399978119809</v>
      </c>
      <c r="S32" s="18">
        <f t="shared" si="8"/>
        <v>39.942399978119809</v>
      </c>
      <c r="T32" s="18">
        <f>Design!$N$67</f>
        <v>2.0499999999999998</v>
      </c>
      <c r="U32" s="18">
        <f t="shared" si="9"/>
        <v>46</v>
      </c>
      <c r="V32" s="18">
        <v>0</v>
      </c>
      <c r="W32" s="18">
        <f t="shared" si="10"/>
        <v>2829</v>
      </c>
      <c r="X32" s="19">
        <f t="shared" si="11"/>
        <v>4480.8256471308014</v>
      </c>
      <c r="Y32" s="68">
        <f t="shared" si="12"/>
        <v>36</v>
      </c>
      <c r="Z32" s="18">
        <f>'Ohio Intensities'!H32</f>
        <v>2.3934687162036372</v>
      </c>
      <c r="AA32" s="18">
        <f>Design!$I$24*Z32*Design!$I$23</f>
        <v>4.1167661918702585</v>
      </c>
      <c r="AB32" s="18">
        <v>0</v>
      </c>
      <c r="AC32" s="18">
        <v>0</v>
      </c>
      <c r="AD32" s="18">
        <f>Design!$I$22</f>
        <v>10</v>
      </c>
      <c r="AE32" s="18">
        <f t="shared" si="13"/>
        <v>4.1167661918702585</v>
      </c>
      <c r="AF32" s="18">
        <f t="shared" si="14"/>
        <v>36</v>
      </c>
      <c r="AG32" s="18">
        <f t="shared" si="15"/>
        <v>4.1167661918702585</v>
      </c>
      <c r="AH32" s="18">
        <f t="shared" si="16"/>
        <v>46</v>
      </c>
      <c r="AI32" s="18">
        <v>0</v>
      </c>
      <c r="AJ32" s="18">
        <f t="shared" si="17"/>
        <v>8892.2149744397575</v>
      </c>
      <c r="AK32" s="18">
        <f t="shared" si="18"/>
        <v>-0.41167661918702586</v>
      </c>
      <c r="AL32" s="18">
        <f t="shared" si="19"/>
        <v>18.937124482603188</v>
      </c>
      <c r="AM32" s="18">
        <f>(Design!$N$68-AL32)/AK32</f>
        <v>39.927272321325965</v>
      </c>
      <c r="AN32" s="18">
        <v>0</v>
      </c>
      <c r="AO32" s="18">
        <v>0</v>
      </c>
      <c r="AP32" s="18">
        <f t="shared" si="20"/>
        <v>39.927272321325965</v>
      </c>
      <c r="AQ32" s="18">
        <f t="shared" si="21"/>
        <v>39.927272321325965</v>
      </c>
      <c r="AR32" s="18">
        <f>Design!$N$68</f>
        <v>2.5</v>
      </c>
      <c r="AS32" s="18">
        <f t="shared" si="22"/>
        <v>46</v>
      </c>
      <c r="AT32" s="18">
        <v>0</v>
      </c>
      <c r="AU32" s="18">
        <f t="shared" si="23"/>
        <v>3450</v>
      </c>
      <c r="AV32" s="19">
        <f t="shared" si="24"/>
        <v>5442.2149744397575</v>
      </c>
      <c r="AW32" s="68">
        <f t="shared" si="25"/>
        <v>36</v>
      </c>
      <c r="AX32" s="18">
        <f>'Ohio Intensities'!L32</f>
        <v>2.7312450634046099</v>
      </c>
      <c r="AY32" s="18">
        <f>Design!$I$24*AX32*Design!$I$23</f>
        <v>4.6977415090559322</v>
      </c>
      <c r="AZ32" s="18">
        <v>0</v>
      </c>
      <c r="BA32" s="18">
        <v>0</v>
      </c>
      <c r="BB32" s="18">
        <f>Design!$I$22</f>
        <v>10</v>
      </c>
      <c r="BC32" s="18">
        <f t="shared" si="26"/>
        <v>4.6977415090559322</v>
      </c>
      <c r="BD32" s="18">
        <f t="shared" si="27"/>
        <v>36</v>
      </c>
      <c r="BE32" s="18">
        <f t="shared" si="28"/>
        <v>4.6977415090559322</v>
      </c>
      <c r="BF32" s="18">
        <f t="shared" si="29"/>
        <v>46</v>
      </c>
      <c r="BG32" s="18">
        <v>0</v>
      </c>
      <c r="BH32" s="18">
        <f t="shared" si="30"/>
        <v>10147.121659560813</v>
      </c>
      <c r="BI32" s="18">
        <f t="shared" si="31"/>
        <v>-0.46977415090559321</v>
      </c>
      <c r="BJ32" s="18">
        <f t="shared" si="32"/>
        <v>21.609610941657287</v>
      </c>
      <c r="BK32" s="18">
        <f>(Design!$N$69-BJ32)/BI32</f>
        <v>39.933254959844007</v>
      </c>
      <c r="BL32" s="18">
        <v>0</v>
      </c>
      <c r="BM32" s="18">
        <v>0</v>
      </c>
      <c r="BN32" s="18">
        <f t="shared" si="33"/>
        <v>39.933254959844007</v>
      </c>
      <c r="BO32" s="18">
        <f t="shared" si="34"/>
        <v>39.933254959844007</v>
      </c>
      <c r="BP32" s="18">
        <f>Design!$N$69</f>
        <v>2.85</v>
      </c>
      <c r="BQ32" s="18">
        <f t="shared" si="35"/>
        <v>46</v>
      </c>
      <c r="BR32" s="18">
        <v>0</v>
      </c>
      <c r="BS32" s="18">
        <f t="shared" si="36"/>
        <v>3933</v>
      </c>
      <c r="BT32" s="19">
        <f t="shared" si="37"/>
        <v>6214.121659560813</v>
      </c>
      <c r="BU32" s="68">
        <f t="shared" si="38"/>
        <v>36</v>
      </c>
      <c r="BV32" s="18">
        <f>'Ohio Intensities'!P32</f>
        <v>3.1715561469933822</v>
      </c>
      <c r="BW32" s="18">
        <f>Design!$I$24*BV32*Design!$I$23</f>
        <v>5.455076572828621</v>
      </c>
      <c r="BX32" s="18">
        <v>0</v>
      </c>
      <c r="BY32" s="18">
        <v>0</v>
      </c>
      <c r="BZ32" s="18">
        <f>Design!$I$22</f>
        <v>10</v>
      </c>
      <c r="CA32" s="18">
        <f t="shared" si="39"/>
        <v>5.455076572828621</v>
      </c>
      <c r="CB32" s="18">
        <f t="shared" si="40"/>
        <v>36</v>
      </c>
      <c r="CC32" s="18">
        <f t="shared" si="41"/>
        <v>5.455076572828621</v>
      </c>
      <c r="CD32" s="18">
        <f t="shared" si="42"/>
        <v>46</v>
      </c>
      <c r="CE32" s="18">
        <v>0</v>
      </c>
      <c r="CF32" s="18">
        <f t="shared" si="43"/>
        <v>11782.965397309821</v>
      </c>
      <c r="CG32" s="18">
        <f t="shared" si="44"/>
        <v>-0.5455076572828621</v>
      </c>
      <c r="CH32" s="18">
        <f t="shared" si="45"/>
        <v>25.093352235011654</v>
      </c>
      <c r="CI32" s="18">
        <f>(Design!$N$70-CH32)/CG32</f>
        <v>40.775508717520729</v>
      </c>
      <c r="CJ32" s="18">
        <v>0</v>
      </c>
      <c r="CK32" s="18">
        <v>0</v>
      </c>
      <c r="CL32" s="18">
        <f t="shared" si="46"/>
        <v>40.775508717520729</v>
      </c>
      <c r="CM32" s="18">
        <f t="shared" si="47"/>
        <v>40.775508717520729</v>
      </c>
      <c r="CN32" s="18">
        <f>Design!$N$70</f>
        <v>2.85</v>
      </c>
      <c r="CO32" s="18">
        <f t="shared" si="48"/>
        <v>46</v>
      </c>
      <c r="CP32" s="18">
        <v>0</v>
      </c>
      <c r="CQ32" s="18">
        <f t="shared" si="49"/>
        <v>3933</v>
      </c>
      <c r="CR32" s="19">
        <f t="shared" si="50"/>
        <v>7849.9653973098211</v>
      </c>
      <c r="CS32" s="68">
        <f t="shared" si="51"/>
        <v>36</v>
      </c>
      <c r="CT32" s="18">
        <f>'Ohio Intensities'!T32</f>
        <v>3.4807639808213025</v>
      </c>
      <c r="CU32" s="18">
        <f>Design!$I$24*CT32*Design!$I$23</f>
        <v>5.9869140470126441</v>
      </c>
      <c r="CV32" s="18">
        <v>0</v>
      </c>
      <c r="CW32" s="18">
        <v>0</v>
      </c>
      <c r="CX32" s="18">
        <f>Design!$I$22</f>
        <v>10</v>
      </c>
      <c r="CY32" s="18">
        <f t="shared" si="52"/>
        <v>5.9869140470126441</v>
      </c>
      <c r="CZ32" s="18">
        <f t="shared" si="53"/>
        <v>36</v>
      </c>
      <c r="DA32" s="18">
        <f t="shared" si="54"/>
        <v>5.9869140470126441</v>
      </c>
      <c r="DB32" s="18">
        <f t="shared" si="55"/>
        <v>46</v>
      </c>
      <c r="DC32" s="18">
        <v>0</v>
      </c>
      <c r="DD32" s="18">
        <f t="shared" si="56"/>
        <v>12931.734341547313</v>
      </c>
      <c r="DE32" s="18">
        <f t="shared" si="57"/>
        <v>-0.59869140470126436</v>
      </c>
      <c r="DF32" s="18">
        <f t="shared" si="58"/>
        <v>27.539804616258159</v>
      </c>
      <c r="DG32" s="18">
        <f>(Design!$N$71-DF32)/DE32</f>
        <v>41.239617643379901</v>
      </c>
      <c r="DH32" s="18">
        <v>0</v>
      </c>
      <c r="DI32" s="18">
        <v>0</v>
      </c>
      <c r="DJ32" s="18">
        <f t="shared" si="59"/>
        <v>41.239617643379901</v>
      </c>
      <c r="DK32" s="18">
        <f t="shared" si="60"/>
        <v>41.239617643379901</v>
      </c>
      <c r="DL32" s="18">
        <f>Design!$N$71</f>
        <v>2.85</v>
      </c>
      <c r="DM32" s="18">
        <f t="shared" si="61"/>
        <v>46</v>
      </c>
      <c r="DN32" s="18">
        <v>0</v>
      </c>
      <c r="DO32" s="18">
        <f t="shared" si="62"/>
        <v>3933</v>
      </c>
      <c r="DP32" s="19">
        <f t="shared" si="63"/>
        <v>8998.7343415473133</v>
      </c>
      <c r="DQ32" s="68">
        <f t="shared" si="64"/>
        <v>36</v>
      </c>
      <c r="DR32" s="18">
        <f>'Ohio Intensities'!X32</f>
        <v>3.7510749288407572</v>
      </c>
      <c r="DS32" s="18">
        <f>Design!$I$24*DR32*Design!$I$23</f>
        <v>6.451848877606106</v>
      </c>
      <c r="DT32" s="18">
        <v>0</v>
      </c>
      <c r="DU32" s="18">
        <v>0</v>
      </c>
      <c r="DV32" s="18">
        <f>Design!$I$22</f>
        <v>10</v>
      </c>
      <c r="DW32" s="18">
        <f t="shared" si="65"/>
        <v>6.451848877606106</v>
      </c>
      <c r="DX32" s="18">
        <f t="shared" si="66"/>
        <v>36</v>
      </c>
      <c r="DY32" s="18">
        <f t="shared" si="67"/>
        <v>6.451848877606106</v>
      </c>
      <c r="DZ32" s="18">
        <f t="shared" si="68"/>
        <v>46</v>
      </c>
      <c r="EA32" s="18">
        <v>0</v>
      </c>
      <c r="EB32" s="18">
        <f t="shared" si="69"/>
        <v>13935.993575629191</v>
      </c>
      <c r="EC32" s="18">
        <f t="shared" si="70"/>
        <v>-0.64518488776061056</v>
      </c>
      <c r="ED32" s="18">
        <f t="shared" si="71"/>
        <v>29.678504836988086</v>
      </c>
      <c r="EE32" s="18">
        <f>(Design!$N$72-ED32)/EC32</f>
        <v>41.582661568698327</v>
      </c>
      <c r="EF32" s="18">
        <v>0</v>
      </c>
      <c r="EG32" s="18">
        <v>0</v>
      </c>
      <c r="EH32" s="18">
        <f t="shared" si="72"/>
        <v>41.582661568698327</v>
      </c>
      <c r="EI32" s="18">
        <f t="shared" si="73"/>
        <v>41.582661568698327</v>
      </c>
      <c r="EJ32" s="18">
        <f>Design!$N$72</f>
        <v>2.85</v>
      </c>
      <c r="EK32" s="18">
        <f t="shared" si="74"/>
        <v>46</v>
      </c>
      <c r="EL32" s="18">
        <v>0</v>
      </c>
      <c r="EM32" s="18">
        <f t="shared" si="75"/>
        <v>3933</v>
      </c>
      <c r="EN32" s="19">
        <f t="shared" si="76"/>
        <v>10002.993575629191</v>
      </c>
      <c r="EO32" s="19">
        <f t="shared" si="77"/>
        <v>36</v>
      </c>
    </row>
    <row r="33" spans="1:145" x14ac:dyDescent="0.25">
      <c r="A33" s="68">
        <f t="shared" si="78"/>
        <v>37</v>
      </c>
      <c r="B33" s="18">
        <f>'Ohio Intensities'!D33</f>
        <v>1.9308251953596085</v>
      </c>
      <c r="C33" s="18">
        <f>Design!$I$24*B33*Design!$I$23</f>
        <v>3.3210193360185287</v>
      </c>
      <c r="D33" s="18">
        <v>0</v>
      </c>
      <c r="E33" s="18">
        <v>0</v>
      </c>
      <c r="F33" s="18">
        <f>Design!$I$22</f>
        <v>10</v>
      </c>
      <c r="G33" s="18">
        <f t="shared" si="0"/>
        <v>3.3210193360185287</v>
      </c>
      <c r="H33" s="18">
        <f t="shared" si="1"/>
        <v>37</v>
      </c>
      <c r="I33" s="18">
        <f t="shared" si="2"/>
        <v>3.3210193360185287</v>
      </c>
      <c r="J33" s="18">
        <f t="shared" si="3"/>
        <v>47</v>
      </c>
      <c r="K33" s="18">
        <v>0</v>
      </c>
      <c r="L33" s="18">
        <f t="shared" si="4"/>
        <v>7372.6629259611336</v>
      </c>
      <c r="M33" s="18">
        <f t="shared" si="5"/>
        <v>-0.33210193360185286</v>
      </c>
      <c r="N33" s="18">
        <f t="shared" si="6"/>
        <v>15.608790879287085</v>
      </c>
      <c r="O33" s="18">
        <f>(Design!$N$67-N33)/M33</f>
        <v>40.82719643403918</v>
      </c>
      <c r="P33" s="18">
        <v>0</v>
      </c>
      <c r="Q33" s="18">
        <v>0</v>
      </c>
      <c r="R33" s="18">
        <f t="shared" si="7"/>
        <v>40.82719643403918</v>
      </c>
      <c r="S33" s="18">
        <f t="shared" si="8"/>
        <v>40.82719643403918</v>
      </c>
      <c r="T33" s="18">
        <f>Design!$N$67</f>
        <v>2.0499999999999998</v>
      </c>
      <c r="U33" s="18">
        <f t="shared" si="9"/>
        <v>47</v>
      </c>
      <c r="V33" s="18">
        <v>0</v>
      </c>
      <c r="W33" s="18">
        <f t="shared" si="10"/>
        <v>2890.4999999999995</v>
      </c>
      <c r="X33" s="19">
        <f t="shared" si="11"/>
        <v>4482.1629259611345</v>
      </c>
      <c r="Y33" s="68">
        <f t="shared" si="12"/>
        <v>37</v>
      </c>
      <c r="Z33" s="18">
        <f>'Ohio Intensities'!H33</f>
        <v>2.3500773602232443</v>
      </c>
      <c r="AA33" s="18">
        <f>Design!$I$24*Z33*Design!$I$23</f>
        <v>4.0421330595839828</v>
      </c>
      <c r="AB33" s="18">
        <v>0</v>
      </c>
      <c r="AC33" s="18">
        <v>0</v>
      </c>
      <c r="AD33" s="18">
        <f>Design!$I$22</f>
        <v>10</v>
      </c>
      <c r="AE33" s="18">
        <f t="shared" si="13"/>
        <v>4.0421330595839828</v>
      </c>
      <c r="AF33" s="18">
        <f t="shared" si="14"/>
        <v>37</v>
      </c>
      <c r="AG33" s="18">
        <f t="shared" si="15"/>
        <v>4.0421330595839828</v>
      </c>
      <c r="AH33" s="18">
        <f t="shared" si="16"/>
        <v>47</v>
      </c>
      <c r="AI33" s="18">
        <v>0</v>
      </c>
      <c r="AJ33" s="18">
        <f t="shared" si="17"/>
        <v>8973.5353922764425</v>
      </c>
      <c r="AK33" s="18">
        <f t="shared" si="18"/>
        <v>-0.40421330595839827</v>
      </c>
      <c r="AL33" s="18">
        <f t="shared" si="19"/>
        <v>18.998025380044719</v>
      </c>
      <c r="AM33" s="18">
        <f>(Design!$N$68-AL33)/AK33</f>
        <v>40.815146698171041</v>
      </c>
      <c r="AN33" s="18">
        <v>0</v>
      </c>
      <c r="AO33" s="18">
        <v>0</v>
      </c>
      <c r="AP33" s="18">
        <f t="shared" si="20"/>
        <v>40.815146698171041</v>
      </c>
      <c r="AQ33" s="18">
        <f t="shared" si="21"/>
        <v>40.815146698171041</v>
      </c>
      <c r="AR33" s="18">
        <f>Design!$N$68</f>
        <v>2.5</v>
      </c>
      <c r="AS33" s="18">
        <f t="shared" si="22"/>
        <v>47</v>
      </c>
      <c r="AT33" s="18">
        <v>0</v>
      </c>
      <c r="AU33" s="18">
        <f t="shared" si="23"/>
        <v>3525</v>
      </c>
      <c r="AV33" s="19">
        <f t="shared" si="24"/>
        <v>5448.5353922764425</v>
      </c>
      <c r="AW33" s="68">
        <f t="shared" si="25"/>
        <v>37</v>
      </c>
      <c r="AX33" s="18">
        <f>'Ohio Intensities'!L33</f>
        <v>2.6830086207973092</v>
      </c>
      <c r="AY33" s="18">
        <f>Design!$I$24*AX33*Design!$I$23</f>
        <v>4.6147748277713747</v>
      </c>
      <c r="AZ33" s="18">
        <v>0</v>
      </c>
      <c r="BA33" s="18">
        <v>0</v>
      </c>
      <c r="BB33" s="18">
        <f>Design!$I$22</f>
        <v>10</v>
      </c>
      <c r="BC33" s="18">
        <f t="shared" si="26"/>
        <v>4.6147748277713747</v>
      </c>
      <c r="BD33" s="18">
        <f t="shared" si="27"/>
        <v>37</v>
      </c>
      <c r="BE33" s="18">
        <f t="shared" si="28"/>
        <v>4.6147748277713747</v>
      </c>
      <c r="BF33" s="18">
        <f t="shared" si="29"/>
        <v>47</v>
      </c>
      <c r="BG33" s="18">
        <v>0</v>
      </c>
      <c r="BH33" s="18">
        <f t="shared" si="30"/>
        <v>10244.800117652452</v>
      </c>
      <c r="BI33" s="18">
        <f t="shared" si="31"/>
        <v>-0.46147748277713746</v>
      </c>
      <c r="BJ33" s="18">
        <f t="shared" si="32"/>
        <v>21.689441690525459</v>
      </c>
      <c r="BK33" s="18">
        <f>(Design!$N$69-BJ33)/BI33</f>
        <v>40.8241840471849</v>
      </c>
      <c r="BL33" s="18">
        <v>0</v>
      </c>
      <c r="BM33" s="18">
        <v>0</v>
      </c>
      <c r="BN33" s="18">
        <f t="shared" si="33"/>
        <v>40.8241840471849</v>
      </c>
      <c r="BO33" s="18">
        <f t="shared" si="34"/>
        <v>40.8241840471849</v>
      </c>
      <c r="BP33" s="18">
        <f>Design!$N$69</f>
        <v>2.85</v>
      </c>
      <c r="BQ33" s="18">
        <f t="shared" si="35"/>
        <v>47</v>
      </c>
      <c r="BR33" s="18">
        <v>0</v>
      </c>
      <c r="BS33" s="18">
        <f t="shared" si="36"/>
        <v>4018.4999999999995</v>
      </c>
      <c r="BT33" s="19">
        <f t="shared" si="37"/>
        <v>6226.3001176524522</v>
      </c>
      <c r="BU33" s="68">
        <f t="shared" si="38"/>
        <v>37</v>
      </c>
      <c r="BV33" s="18">
        <f>'Ohio Intensities'!P33</f>
        <v>3.1173219291097594</v>
      </c>
      <c r="BW33" s="18">
        <f>Design!$I$24*BV33*Design!$I$23</f>
        <v>5.3617937180687898</v>
      </c>
      <c r="BX33" s="18">
        <v>0</v>
      </c>
      <c r="BY33" s="18">
        <v>0</v>
      </c>
      <c r="BZ33" s="18">
        <f>Design!$I$22</f>
        <v>10</v>
      </c>
      <c r="CA33" s="18">
        <f t="shared" si="39"/>
        <v>5.3617937180687898</v>
      </c>
      <c r="CB33" s="18">
        <f t="shared" si="40"/>
        <v>37</v>
      </c>
      <c r="CC33" s="18">
        <f t="shared" si="41"/>
        <v>5.3617937180687898</v>
      </c>
      <c r="CD33" s="18">
        <f t="shared" si="42"/>
        <v>47</v>
      </c>
      <c r="CE33" s="18">
        <v>0</v>
      </c>
      <c r="CF33" s="18">
        <f t="shared" si="43"/>
        <v>11903.182054112713</v>
      </c>
      <c r="CG33" s="18">
        <f t="shared" si="44"/>
        <v>-0.53617937180687902</v>
      </c>
      <c r="CH33" s="18">
        <f t="shared" si="45"/>
        <v>25.200430474923312</v>
      </c>
      <c r="CI33" s="18">
        <f>(Design!$N$70-CH33)/CG33</f>
        <v>41.684614608734861</v>
      </c>
      <c r="CJ33" s="18">
        <v>0</v>
      </c>
      <c r="CK33" s="18">
        <v>0</v>
      </c>
      <c r="CL33" s="18">
        <f t="shared" si="46"/>
        <v>41.684614608734861</v>
      </c>
      <c r="CM33" s="18">
        <f t="shared" si="47"/>
        <v>41.684614608734861</v>
      </c>
      <c r="CN33" s="18">
        <f>Design!$N$70</f>
        <v>2.85</v>
      </c>
      <c r="CO33" s="18">
        <f t="shared" si="48"/>
        <v>47</v>
      </c>
      <c r="CP33" s="18">
        <v>0</v>
      </c>
      <c r="CQ33" s="18">
        <f t="shared" si="49"/>
        <v>4018.4999999999995</v>
      </c>
      <c r="CR33" s="19">
        <f t="shared" si="50"/>
        <v>7884.6820541127126</v>
      </c>
      <c r="CS33" s="68">
        <f t="shared" si="51"/>
        <v>37</v>
      </c>
      <c r="CT33" s="18">
        <f>'Ohio Intensities'!T33</f>
        <v>3.422665286881823</v>
      </c>
      <c r="CU33" s="18">
        <f>Design!$I$24*CT33*Design!$I$23</f>
        <v>5.8869842934367389</v>
      </c>
      <c r="CV33" s="18">
        <v>0</v>
      </c>
      <c r="CW33" s="18">
        <v>0</v>
      </c>
      <c r="CX33" s="18">
        <f>Design!$I$22</f>
        <v>10</v>
      </c>
      <c r="CY33" s="18">
        <f t="shared" si="52"/>
        <v>5.8869842934367389</v>
      </c>
      <c r="CZ33" s="18">
        <f t="shared" si="53"/>
        <v>37</v>
      </c>
      <c r="DA33" s="18">
        <f t="shared" si="54"/>
        <v>5.8869842934367389</v>
      </c>
      <c r="DB33" s="18">
        <f t="shared" si="55"/>
        <v>47</v>
      </c>
      <c r="DC33" s="18">
        <v>0</v>
      </c>
      <c r="DD33" s="18">
        <f t="shared" si="56"/>
        <v>13069.10513142956</v>
      </c>
      <c r="DE33" s="18">
        <f t="shared" si="57"/>
        <v>-0.58869842934367389</v>
      </c>
      <c r="DF33" s="18">
        <f t="shared" si="58"/>
        <v>27.668826179152674</v>
      </c>
      <c r="DG33" s="18">
        <f>(Design!$N$71-DF33)/DE33</f>
        <v>42.158811612292908</v>
      </c>
      <c r="DH33" s="18">
        <v>0</v>
      </c>
      <c r="DI33" s="18">
        <v>0</v>
      </c>
      <c r="DJ33" s="18">
        <f t="shared" si="59"/>
        <v>42.158811612292908</v>
      </c>
      <c r="DK33" s="18">
        <f t="shared" si="60"/>
        <v>42.158811612292908</v>
      </c>
      <c r="DL33" s="18">
        <f>Design!$N$71</f>
        <v>2.85</v>
      </c>
      <c r="DM33" s="18">
        <f t="shared" si="61"/>
        <v>47</v>
      </c>
      <c r="DN33" s="18">
        <v>0</v>
      </c>
      <c r="DO33" s="18">
        <f t="shared" si="62"/>
        <v>4018.5000000000005</v>
      </c>
      <c r="DP33" s="19">
        <f t="shared" si="63"/>
        <v>9050.6051314295601</v>
      </c>
      <c r="DQ33" s="68">
        <f t="shared" si="64"/>
        <v>37</v>
      </c>
      <c r="DR33" s="18">
        <f>'Ohio Intensities'!X33</f>
        <v>3.6895340692971086</v>
      </c>
      <c r="DS33" s="18">
        <f>Design!$I$24*DR33*Design!$I$23</f>
        <v>6.3459985991910308</v>
      </c>
      <c r="DT33" s="18">
        <v>0</v>
      </c>
      <c r="DU33" s="18">
        <v>0</v>
      </c>
      <c r="DV33" s="18">
        <f>Design!$I$22</f>
        <v>10</v>
      </c>
      <c r="DW33" s="18">
        <f t="shared" si="65"/>
        <v>6.3459985991910308</v>
      </c>
      <c r="DX33" s="18">
        <f t="shared" si="66"/>
        <v>37</v>
      </c>
      <c r="DY33" s="18">
        <f t="shared" si="67"/>
        <v>6.3459985991910308</v>
      </c>
      <c r="DZ33" s="18">
        <f t="shared" si="68"/>
        <v>47</v>
      </c>
      <c r="EA33" s="18">
        <v>0</v>
      </c>
      <c r="EB33" s="18">
        <f t="shared" si="69"/>
        <v>14088.116890204088</v>
      </c>
      <c r="EC33" s="18">
        <f t="shared" si="70"/>
        <v>-0.63459985991910306</v>
      </c>
      <c r="ED33" s="18">
        <f t="shared" si="71"/>
        <v>29.826193416197842</v>
      </c>
      <c r="EE33" s="18">
        <f>(Design!$N$72-ED33)/EC33</f>
        <v>42.508981044585617</v>
      </c>
      <c r="EF33" s="18">
        <v>0</v>
      </c>
      <c r="EG33" s="18">
        <v>0</v>
      </c>
      <c r="EH33" s="18">
        <f t="shared" si="72"/>
        <v>42.508981044585617</v>
      </c>
      <c r="EI33" s="18">
        <f t="shared" si="73"/>
        <v>42.508981044585617</v>
      </c>
      <c r="EJ33" s="18">
        <f>Design!$N$72</f>
        <v>2.85</v>
      </c>
      <c r="EK33" s="18">
        <f t="shared" si="74"/>
        <v>47</v>
      </c>
      <c r="EL33" s="18">
        <v>0</v>
      </c>
      <c r="EM33" s="18">
        <f t="shared" si="75"/>
        <v>4018.5000000000005</v>
      </c>
      <c r="EN33" s="19">
        <f t="shared" si="76"/>
        <v>10069.616890204088</v>
      </c>
      <c r="EO33" s="19">
        <f t="shared" si="77"/>
        <v>37</v>
      </c>
    </row>
    <row r="34" spans="1:145" x14ac:dyDescent="0.25">
      <c r="A34" s="68">
        <f t="shared" si="78"/>
        <v>38</v>
      </c>
      <c r="B34" s="18">
        <f>'Ohio Intensities'!D34</f>
        <v>1.8955417611094996</v>
      </c>
      <c r="C34" s="18">
        <f>Design!$I$24*B34*Design!$I$23</f>
        <v>3.2603318291083414</v>
      </c>
      <c r="D34" s="18">
        <v>0</v>
      </c>
      <c r="E34" s="18">
        <v>0</v>
      </c>
      <c r="F34" s="18">
        <f>Design!$I$22</f>
        <v>10</v>
      </c>
      <c r="G34" s="18">
        <f t="shared" si="0"/>
        <v>3.2603318291083414</v>
      </c>
      <c r="H34" s="18">
        <f t="shared" si="1"/>
        <v>38</v>
      </c>
      <c r="I34" s="18">
        <f t="shared" si="2"/>
        <v>3.2603318291083414</v>
      </c>
      <c r="J34" s="18">
        <f t="shared" si="3"/>
        <v>48</v>
      </c>
      <c r="K34" s="18">
        <v>0</v>
      </c>
      <c r="L34" s="18">
        <f t="shared" si="4"/>
        <v>7433.5565703670181</v>
      </c>
      <c r="M34" s="18">
        <f t="shared" si="5"/>
        <v>-0.32603318291083416</v>
      </c>
      <c r="N34" s="18">
        <f t="shared" si="6"/>
        <v>15.64959277972004</v>
      </c>
      <c r="O34" s="18">
        <f>(Design!$N$67-N34)/M34</f>
        <v>41.712296454926651</v>
      </c>
      <c r="P34" s="18">
        <v>0</v>
      </c>
      <c r="Q34" s="18">
        <v>0</v>
      </c>
      <c r="R34" s="18">
        <f t="shared" si="7"/>
        <v>41.712296454926651</v>
      </c>
      <c r="S34" s="18">
        <f t="shared" si="8"/>
        <v>41.712296454926651</v>
      </c>
      <c r="T34" s="18">
        <f>Design!$N$67</f>
        <v>2.0499999999999998</v>
      </c>
      <c r="U34" s="18">
        <f t="shared" si="9"/>
        <v>48</v>
      </c>
      <c r="V34" s="18">
        <v>0</v>
      </c>
      <c r="W34" s="18">
        <f t="shared" si="10"/>
        <v>2951.9999999999995</v>
      </c>
      <c r="X34" s="19">
        <f t="shared" si="11"/>
        <v>4481.5565703670181</v>
      </c>
      <c r="Y34" s="68">
        <f t="shared" si="12"/>
        <v>38</v>
      </c>
      <c r="Z34" s="18">
        <f>'Ohio Intensities'!H34</f>
        <v>2.3083433119883714</v>
      </c>
      <c r="AA34" s="18">
        <f>Design!$I$24*Z34*Design!$I$23</f>
        <v>3.9703504966200014</v>
      </c>
      <c r="AB34" s="18">
        <v>0</v>
      </c>
      <c r="AC34" s="18">
        <v>0</v>
      </c>
      <c r="AD34" s="18">
        <f>Design!$I$22</f>
        <v>10</v>
      </c>
      <c r="AE34" s="18">
        <f t="shared" si="13"/>
        <v>3.9703504966200014</v>
      </c>
      <c r="AF34" s="18">
        <f t="shared" si="14"/>
        <v>38</v>
      </c>
      <c r="AG34" s="18">
        <f t="shared" si="15"/>
        <v>3.9703504966200014</v>
      </c>
      <c r="AH34" s="18">
        <f t="shared" si="16"/>
        <v>48</v>
      </c>
      <c r="AI34" s="18">
        <v>0</v>
      </c>
      <c r="AJ34" s="18">
        <f t="shared" si="17"/>
        <v>9052.3991322936035</v>
      </c>
      <c r="AK34" s="18">
        <f t="shared" si="18"/>
        <v>-0.39703504966200015</v>
      </c>
      <c r="AL34" s="18">
        <f t="shared" si="19"/>
        <v>19.057682383776008</v>
      </c>
      <c r="AM34" s="18">
        <f>(Design!$N$68-AL34)/AK34</f>
        <v>41.703326690859477</v>
      </c>
      <c r="AN34" s="18">
        <v>0</v>
      </c>
      <c r="AO34" s="18">
        <v>0</v>
      </c>
      <c r="AP34" s="18">
        <f t="shared" si="20"/>
        <v>41.703326690859477</v>
      </c>
      <c r="AQ34" s="18">
        <f t="shared" si="21"/>
        <v>41.703326690859477</v>
      </c>
      <c r="AR34" s="18">
        <f>Design!$N$68</f>
        <v>2.5</v>
      </c>
      <c r="AS34" s="18">
        <f t="shared" si="22"/>
        <v>48</v>
      </c>
      <c r="AT34" s="18">
        <v>0</v>
      </c>
      <c r="AU34" s="18">
        <f t="shared" si="23"/>
        <v>3600</v>
      </c>
      <c r="AV34" s="19">
        <f t="shared" si="24"/>
        <v>5452.3991322936035</v>
      </c>
      <c r="AW34" s="68">
        <f t="shared" si="25"/>
        <v>38</v>
      </c>
      <c r="AX34" s="18">
        <f>'Ohio Intensities'!L34</f>
        <v>2.6365542789576346</v>
      </c>
      <c r="AY34" s="18">
        <f>Design!$I$24*AX34*Design!$I$23</f>
        <v>4.5348733598071345</v>
      </c>
      <c r="AZ34" s="18">
        <v>0</v>
      </c>
      <c r="BA34" s="18">
        <v>0</v>
      </c>
      <c r="BB34" s="18">
        <f>Design!$I$22</f>
        <v>10</v>
      </c>
      <c r="BC34" s="18">
        <f t="shared" si="26"/>
        <v>4.5348733598071345</v>
      </c>
      <c r="BD34" s="18">
        <f t="shared" si="27"/>
        <v>38</v>
      </c>
      <c r="BE34" s="18">
        <f t="shared" si="28"/>
        <v>4.5348733598071345</v>
      </c>
      <c r="BF34" s="18">
        <f t="shared" si="29"/>
        <v>48</v>
      </c>
      <c r="BG34" s="18">
        <v>0</v>
      </c>
      <c r="BH34" s="18">
        <f t="shared" si="30"/>
        <v>10339.511260360267</v>
      </c>
      <c r="BI34" s="18">
        <f t="shared" si="31"/>
        <v>-0.45348733598071345</v>
      </c>
      <c r="BJ34" s="18">
        <f t="shared" si="32"/>
        <v>21.767392127074245</v>
      </c>
      <c r="BK34" s="18">
        <f>(Design!$N$69-BJ34)/BI34</f>
        <v>41.715370256510958</v>
      </c>
      <c r="BL34" s="18">
        <v>0</v>
      </c>
      <c r="BM34" s="18">
        <v>0</v>
      </c>
      <c r="BN34" s="18">
        <f t="shared" si="33"/>
        <v>41.715370256510958</v>
      </c>
      <c r="BO34" s="18">
        <f t="shared" si="34"/>
        <v>41.715370256510958</v>
      </c>
      <c r="BP34" s="18">
        <f>Design!$N$69</f>
        <v>2.85</v>
      </c>
      <c r="BQ34" s="18">
        <f t="shared" si="35"/>
        <v>48</v>
      </c>
      <c r="BR34" s="18">
        <v>0</v>
      </c>
      <c r="BS34" s="18">
        <f t="shared" si="36"/>
        <v>4104</v>
      </c>
      <c r="BT34" s="19">
        <f t="shared" si="37"/>
        <v>6235.5112603602665</v>
      </c>
      <c r="BU34" s="68">
        <f t="shared" si="38"/>
        <v>38</v>
      </c>
      <c r="BV34" s="18">
        <f>'Ohio Intensities'!P34</f>
        <v>3.0650415463523415</v>
      </c>
      <c r="BW34" s="18">
        <f>Design!$I$24*BV34*Design!$I$23</f>
        <v>5.2718714597260306</v>
      </c>
      <c r="BX34" s="18">
        <v>0</v>
      </c>
      <c r="BY34" s="18">
        <v>0</v>
      </c>
      <c r="BZ34" s="18">
        <f>Design!$I$22</f>
        <v>10</v>
      </c>
      <c r="CA34" s="18">
        <f t="shared" si="39"/>
        <v>5.2718714597260306</v>
      </c>
      <c r="CB34" s="18">
        <f t="shared" si="40"/>
        <v>38</v>
      </c>
      <c r="CC34" s="18">
        <f t="shared" si="41"/>
        <v>5.2718714597260306</v>
      </c>
      <c r="CD34" s="18">
        <f t="shared" si="42"/>
        <v>48</v>
      </c>
      <c r="CE34" s="18">
        <v>0</v>
      </c>
      <c r="CF34" s="18">
        <f t="shared" si="43"/>
        <v>12019.86692817535</v>
      </c>
      <c r="CG34" s="18">
        <f t="shared" si="44"/>
        <v>-0.52718714597260308</v>
      </c>
      <c r="CH34" s="18">
        <f t="shared" si="45"/>
        <v>25.304983006684949</v>
      </c>
      <c r="CI34" s="18">
        <f>(Design!$N$70-CH34)/CG34</f>
        <v>42.59395013370051</v>
      </c>
      <c r="CJ34" s="18">
        <v>0</v>
      </c>
      <c r="CK34" s="18">
        <v>0</v>
      </c>
      <c r="CL34" s="18">
        <f t="shared" si="46"/>
        <v>42.59395013370051</v>
      </c>
      <c r="CM34" s="18">
        <f t="shared" si="47"/>
        <v>42.59395013370051</v>
      </c>
      <c r="CN34" s="18">
        <f>Design!$N$70</f>
        <v>2.85</v>
      </c>
      <c r="CO34" s="18">
        <f t="shared" si="48"/>
        <v>48</v>
      </c>
      <c r="CP34" s="18">
        <v>0</v>
      </c>
      <c r="CQ34" s="18">
        <f t="shared" si="49"/>
        <v>4104</v>
      </c>
      <c r="CR34" s="19">
        <f t="shared" si="50"/>
        <v>7915.86692817535</v>
      </c>
      <c r="CS34" s="68">
        <f t="shared" si="51"/>
        <v>38</v>
      </c>
      <c r="CT34" s="18">
        <f>'Ohio Intensities'!T34</f>
        <v>3.3666365790746116</v>
      </c>
      <c r="CU34" s="18">
        <f>Design!$I$24*CT34*Design!$I$23</f>
        <v>5.7906149160083356</v>
      </c>
      <c r="CV34" s="18">
        <v>0</v>
      </c>
      <c r="CW34" s="18">
        <v>0</v>
      </c>
      <c r="CX34" s="18">
        <f>Design!$I$22</f>
        <v>10</v>
      </c>
      <c r="CY34" s="18">
        <f t="shared" si="52"/>
        <v>5.7906149160083356</v>
      </c>
      <c r="CZ34" s="18">
        <f t="shared" si="53"/>
        <v>38</v>
      </c>
      <c r="DA34" s="18">
        <f t="shared" si="54"/>
        <v>5.7906149160083356</v>
      </c>
      <c r="DB34" s="18">
        <f t="shared" si="55"/>
        <v>48</v>
      </c>
      <c r="DC34" s="18">
        <v>0</v>
      </c>
      <c r="DD34" s="18">
        <f t="shared" si="56"/>
        <v>13202.602008499005</v>
      </c>
      <c r="DE34" s="18">
        <f t="shared" si="57"/>
        <v>-0.57906149160083353</v>
      </c>
      <c r="DF34" s="18">
        <f t="shared" si="58"/>
        <v>27.794951596840008</v>
      </c>
      <c r="DG34" s="18">
        <f>(Design!$N$71-DF34)/DE34</f>
        <v>43.078242913164388</v>
      </c>
      <c r="DH34" s="18">
        <v>0</v>
      </c>
      <c r="DI34" s="18">
        <v>0</v>
      </c>
      <c r="DJ34" s="18">
        <f t="shared" si="59"/>
        <v>43.078242913164388</v>
      </c>
      <c r="DK34" s="18">
        <f t="shared" si="60"/>
        <v>43.078242913164388</v>
      </c>
      <c r="DL34" s="18">
        <f>Design!$N$71</f>
        <v>2.85</v>
      </c>
      <c r="DM34" s="18">
        <f t="shared" si="61"/>
        <v>48</v>
      </c>
      <c r="DN34" s="18">
        <v>0</v>
      </c>
      <c r="DO34" s="18">
        <f t="shared" si="62"/>
        <v>4104</v>
      </c>
      <c r="DP34" s="19">
        <f t="shared" si="63"/>
        <v>9098.602008499005</v>
      </c>
      <c r="DQ34" s="68">
        <f t="shared" si="64"/>
        <v>38</v>
      </c>
      <c r="DR34" s="18">
        <f>'Ohio Intensities'!X34</f>
        <v>3.6302282951371789</v>
      </c>
      <c r="DS34" s="18">
        <f>Design!$I$24*DR34*Design!$I$23</f>
        <v>6.2439926676359514</v>
      </c>
      <c r="DT34" s="18">
        <v>0</v>
      </c>
      <c r="DU34" s="18">
        <v>0</v>
      </c>
      <c r="DV34" s="18">
        <f>Design!$I$22</f>
        <v>10</v>
      </c>
      <c r="DW34" s="18">
        <f t="shared" si="65"/>
        <v>6.2439926676359514</v>
      </c>
      <c r="DX34" s="18">
        <f t="shared" si="66"/>
        <v>38</v>
      </c>
      <c r="DY34" s="18">
        <f t="shared" si="67"/>
        <v>6.2439926676359514</v>
      </c>
      <c r="DZ34" s="18">
        <f t="shared" si="68"/>
        <v>48</v>
      </c>
      <c r="EA34" s="18">
        <v>0</v>
      </c>
      <c r="EB34" s="18">
        <f t="shared" si="69"/>
        <v>14236.303282209969</v>
      </c>
      <c r="EC34" s="18">
        <f t="shared" si="70"/>
        <v>-0.62439926676359514</v>
      </c>
      <c r="ED34" s="18">
        <f t="shared" si="71"/>
        <v>29.971164804652567</v>
      </c>
      <c r="EE34" s="18">
        <f>(Design!$N$72-ED34)/EC34</f>
        <v>43.435612833480398</v>
      </c>
      <c r="EF34" s="18">
        <v>0</v>
      </c>
      <c r="EG34" s="18">
        <v>0</v>
      </c>
      <c r="EH34" s="18">
        <f t="shared" si="72"/>
        <v>43.435612833480398</v>
      </c>
      <c r="EI34" s="18">
        <f t="shared" si="73"/>
        <v>43.435612833480398</v>
      </c>
      <c r="EJ34" s="18">
        <f>Design!$N$72</f>
        <v>2.85</v>
      </c>
      <c r="EK34" s="18">
        <f t="shared" si="74"/>
        <v>48</v>
      </c>
      <c r="EL34" s="18">
        <v>0</v>
      </c>
      <c r="EM34" s="18">
        <f t="shared" si="75"/>
        <v>4104</v>
      </c>
      <c r="EN34" s="19">
        <f t="shared" si="76"/>
        <v>10132.303282209969</v>
      </c>
      <c r="EO34" s="19">
        <f t="shared" si="77"/>
        <v>38</v>
      </c>
    </row>
    <row r="35" spans="1:145" x14ac:dyDescent="0.25">
      <c r="A35" s="68">
        <f t="shared" si="78"/>
        <v>39</v>
      </c>
      <c r="B35" s="18">
        <f>'Ohio Intensities'!D35</f>
        <v>1.8616109068628333</v>
      </c>
      <c r="C35" s="18">
        <f>Design!$I$24*B35*Design!$I$23</f>
        <v>3.2019707598040754</v>
      </c>
      <c r="D35" s="18">
        <v>0</v>
      </c>
      <c r="E35" s="18">
        <v>0</v>
      </c>
      <c r="F35" s="18">
        <f>Design!$I$22</f>
        <v>10</v>
      </c>
      <c r="G35" s="18">
        <f t="shared" si="0"/>
        <v>3.2019707598040754</v>
      </c>
      <c r="H35" s="18">
        <f t="shared" si="1"/>
        <v>39</v>
      </c>
      <c r="I35" s="18">
        <f t="shared" si="2"/>
        <v>3.2019707598040754</v>
      </c>
      <c r="J35" s="18">
        <f t="shared" si="3"/>
        <v>49</v>
      </c>
      <c r="K35" s="18">
        <v>0</v>
      </c>
      <c r="L35" s="18">
        <f t="shared" si="4"/>
        <v>7492.6115779415368</v>
      </c>
      <c r="M35" s="18">
        <f t="shared" si="5"/>
        <v>-0.32019707598040753</v>
      </c>
      <c r="N35" s="18">
        <f t="shared" si="6"/>
        <v>15.689656723039969</v>
      </c>
      <c r="O35" s="18">
        <f>(Design!$N$67-N35)/M35</f>
        <v>42.59769294043948</v>
      </c>
      <c r="P35" s="18">
        <v>0</v>
      </c>
      <c r="Q35" s="18">
        <v>0</v>
      </c>
      <c r="R35" s="18">
        <f t="shared" si="7"/>
        <v>42.59769294043948</v>
      </c>
      <c r="S35" s="18">
        <f t="shared" si="8"/>
        <v>42.59769294043948</v>
      </c>
      <c r="T35" s="18">
        <f>Design!$N$67</f>
        <v>2.0499999999999998</v>
      </c>
      <c r="U35" s="18">
        <f t="shared" si="9"/>
        <v>49</v>
      </c>
      <c r="V35" s="18">
        <v>0</v>
      </c>
      <c r="W35" s="18">
        <f t="shared" si="10"/>
        <v>3013.4999999999995</v>
      </c>
      <c r="X35" s="19">
        <f t="shared" si="11"/>
        <v>4479.1115779415377</v>
      </c>
      <c r="Y35" s="68">
        <f t="shared" si="12"/>
        <v>39</v>
      </c>
      <c r="Z35" s="18">
        <f>'Ohio Intensities'!H35</f>
        <v>2.2681713487797861</v>
      </c>
      <c r="AA35" s="18">
        <f>Design!$I$24*Z35*Design!$I$23</f>
        <v>3.9012547199012344</v>
      </c>
      <c r="AB35" s="18">
        <v>0</v>
      </c>
      <c r="AC35" s="18">
        <v>0</v>
      </c>
      <c r="AD35" s="18">
        <f>Design!$I$22</f>
        <v>10</v>
      </c>
      <c r="AE35" s="18">
        <f t="shared" si="13"/>
        <v>3.9012547199012344</v>
      </c>
      <c r="AF35" s="18">
        <f t="shared" si="14"/>
        <v>39</v>
      </c>
      <c r="AG35" s="18">
        <f t="shared" si="15"/>
        <v>3.9012547199012344</v>
      </c>
      <c r="AH35" s="18">
        <f t="shared" si="16"/>
        <v>49</v>
      </c>
      <c r="AI35" s="18">
        <v>0</v>
      </c>
      <c r="AJ35" s="18">
        <f t="shared" si="17"/>
        <v>9128.9360445688872</v>
      </c>
      <c r="AK35" s="18">
        <f t="shared" si="18"/>
        <v>-0.39012547199012343</v>
      </c>
      <c r="AL35" s="18">
        <f t="shared" si="19"/>
        <v>19.116148127516048</v>
      </c>
      <c r="AM35" s="18">
        <f>(Design!$N$68-AL35)/AK35</f>
        <v>42.591805253712607</v>
      </c>
      <c r="AN35" s="18">
        <v>0</v>
      </c>
      <c r="AO35" s="18">
        <v>0</v>
      </c>
      <c r="AP35" s="18">
        <f t="shared" si="20"/>
        <v>42.591805253712607</v>
      </c>
      <c r="AQ35" s="18">
        <f t="shared" si="21"/>
        <v>42.591805253712607</v>
      </c>
      <c r="AR35" s="18">
        <f>Design!$N$68</f>
        <v>2.5</v>
      </c>
      <c r="AS35" s="18">
        <f t="shared" si="22"/>
        <v>49</v>
      </c>
      <c r="AT35" s="18">
        <v>0</v>
      </c>
      <c r="AU35" s="18">
        <f t="shared" si="23"/>
        <v>3675</v>
      </c>
      <c r="AV35" s="19">
        <f t="shared" si="24"/>
        <v>5453.9360445688872</v>
      </c>
      <c r="AW35" s="68">
        <f t="shared" si="25"/>
        <v>39</v>
      </c>
      <c r="AX35" s="18">
        <f>'Ohio Intensities'!L35</f>
        <v>2.5917831547454844</v>
      </c>
      <c r="AY35" s="18">
        <f>Design!$I$24*AX35*Design!$I$23</f>
        <v>4.4578670261622362</v>
      </c>
      <c r="AZ35" s="18">
        <v>0</v>
      </c>
      <c r="BA35" s="18">
        <v>0</v>
      </c>
      <c r="BB35" s="18">
        <f>Design!$I$22</f>
        <v>10</v>
      </c>
      <c r="BC35" s="18">
        <f t="shared" si="26"/>
        <v>4.4578670261622362</v>
      </c>
      <c r="BD35" s="18">
        <f t="shared" si="27"/>
        <v>39</v>
      </c>
      <c r="BE35" s="18">
        <f t="shared" si="28"/>
        <v>4.4578670261622362</v>
      </c>
      <c r="BF35" s="18">
        <f t="shared" si="29"/>
        <v>49</v>
      </c>
      <c r="BG35" s="18">
        <v>0</v>
      </c>
      <c r="BH35" s="18">
        <f t="shared" si="30"/>
        <v>10431.408841219634</v>
      </c>
      <c r="BI35" s="18">
        <f t="shared" si="31"/>
        <v>-0.44578670261622361</v>
      </c>
      <c r="BJ35" s="18">
        <f t="shared" si="32"/>
        <v>21.843548428194957</v>
      </c>
      <c r="BK35" s="18">
        <f>(Design!$N$69-BJ35)/BI35</f>
        <v>42.606807957092528</v>
      </c>
      <c r="BL35" s="18">
        <v>0</v>
      </c>
      <c r="BM35" s="18">
        <v>0</v>
      </c>
      <c r="BN35" s="18">
        <f t="shared" si="33"/>
        <v>42.606807957092528</v>
      </c>
      <c r="BO35" s="18">
        <f t="shared" si="34"/>
        <v>42.606807957092528</v>
      </c>
      <c r="BP35" s="18">
        <f>Design!$N$69</f>
        <v>2.85</v>
      </c>
      <c r="BQ35" s="18">
        <f t="shared" si="35"/>
        <v>49</v>
      </c>
      <c r="BR35" s="18">
        <v>0</v>
      </c>
      <c r="BS35" s="18">
        <f t="shared" si="36"/>
        <v>4189.5</v>
      </c>
      <c r="BT35" s="19">
        <f t="shared" si="37"/>
        <v>6241.9088412196343</v>
      </c>
      <c r="BU35" s="68">
        <f t="shared" si="38"/>
        <v>39</v>
      </c>
      <c r="BV35" s="18">
        <f>'Ohio Intensities'!P35</f>
        <v>3.0146090292621239</v>
      </c>
      <c r="BW35" s="18">
        <f>Design!$I$24*BV35*Design!$I$23</f>
        <v>5.1851275303308562</v>
      </c>
      <c r="BX35" s="18">
        <v>0</v>
      </c>
      <c r="BY35" s="18">
        <v>0</v>
      </c>
      <c r="BZ35" s="18">
        <f>Design!$I$22</f>
        <v>10</v>
      </c>
      <c r="CA35" s="18">
        <f t="shared" si="39"/>
        <v>5.1851275303308562</v>
      </c>
      <c r="CB35" s="18">
        <f t="shared" si="40"/>
        <v>39</v>
      </c>
      <c r="CC35" s="18">
        <f t="shared" si="41"/>
        <v>5.1851275303308562</v>
      </c>
      <c r="CD35" s="18">
        <f t="shared" si="42"/>
        <v>49</v>
      </c>
      <c r="CE35" s="18">
        <v>0</v>
      </c>
      <c r="CF35" s="18">
        <f t="shared" si="43"/>
        <v>12133.198420974204</v>
      </c>
      <c r="CG35" s="18">
        <f t="shared" si="44"/>
        <v>-0.51851275303308564</v>
      </c>
      <c r="CH35" s="18">
        <f t="shared" si="45"/>
        <v>25.407124898621195</v>
      </c>
      <c r="CI35" s="18">
        <f>(Design!$N$70-CH35)/CG35</f>
        <v>43.503510312275488</v>
      </c>
      <c r="CJ35" s="18">
        <v>0</v>
      </c>
      <c r="CK35" s="18">
        <v>0</v>
      </c>
      <c r="CL35" s="18">
        <f t="shared" si="46"/>
        <v>43.503510312275488</v>
      </c>
      <c r="CM35" s="18">
        <f t="shared" si="47"/>
        <v>43.503510312275488</v>
      </c>
      <c r="CN35" s="18">
        <f>Design!$N$70</f>
        <v>2.85</v>
      </c>
      <c r="CO35" s="18">
        <f t="shared" si="48"/>
        <v>49</v>
      </c>
      <c r="CP35" s="18">
        <v>0</v>
      </c>
      <c r="CQ35" s="18">
        <f t="shared" si="49"/>
        <v>4189.5</v>
      </c>
      <c r="CR35" s="19">
        <f t="shared" si="50"/>
        <v>7943.6984209742041</v>
      </c>
      <c r="CS35" s="68">
        <f t="shared" si="51"/>
        <v>39</v>
      </c>
      <c r="CT35" s="18">
        <f>'Ohio Intensities'!T35</f>
        <v>3.3125663871177355</v>
      </c>
      <c r="CU35" s="18">
        <f>Design!$I$24*CT35*Design!$I$23</f>
        <v>5.6976141858425091</v>
      </c>
      <c r="CV35" s="18">
        <v>0</v>
      </c>
      <c r="CW35" s="18">
        <v>0</v>
      </c>
      <c r="CX35" s="18">
        <f>Design!$I$22</f>
        <v>10</v>
      </c>
      <c r="CY35" s="18">
        <f t="shared" si="52"/>
        <v>5.6976141858425091</v>
      </c>
      <c r="CZ35" s="18">
        <f t="shared" si="53"/>
        <v>39</v>
      </c>
      <c r="DA35" s="18">
        <f t="shared" si="54"/>
        <v>5.6976141858425091</v>
      </c>
      <c r="DB35" s="18">
        <f t="shared" si="55"/>
        <v>49</v>
      </c>
      <c r="DC35" s="18">
        <v>0</v>
      </c>
      <c r="DD35" s="18">
        <f t="shared" si="56"/>
        <v>13332.417194871472</v>
      </c>
      <c r="DE35" s="18">
        <f t="shared" si="57"/>
        <v>-0.56976141858425089</v>
      </c>
      <c r="DF35" s="18">
        <f t="shared" si="58"/>
        <v>27.918309510628291</v>
      </c>
      <c r="DG35" s="18">
        <f>(Design!$N$71-DF35)/DE35</f>
        <v>43.997906304218148</v>
      </c>
      <c r="DH35" s="18">
        <v>0</v>
      </c>
      <c r="DI35" s="18">
        <v>0</v>
      </c>
      <c r="DJ35" s="18">
        <f t="shared" si="59"/>
        <v>43.997906304218148</v>
      </c>
      <c r="DK35" s="18">
        <f t="shared" si="60"/>
        <v>43.997906304218148</v>
      </c>
      <c r="DL35" s="18">
        <f>Design!$N$71</f>
        <v>2.85</v>
      </c>
      <c r="DM35" s="18">
        <f t="shared" si="61"/>
        <v>49</v>
      </c>
      <c r="DN35" s="18">
        <v>0</v>
      </c>
      <c r="DO35" s="18">
        <f t="shared" si="62"/>
        <v>4189.5</v>
      </c>
      <c r="DP35" s="19">
        <f t="shared" si="63"/>
        <v>9142.917194871472</v>
      </c>
      <c r="DQ35" s="68">
        <f t="shared" si="64"/>
        <v>39</v>
      </c>
      <c r="DR35" s="18">
        <f>'Ohio Intensities'!X35</f>
        <v>3.5730336903873896</v>
      </c>
      <c r="DS35" s="18">
        <f>Design!$I$24*DR35*Design!$I$23</f>
        <v>6.145617947466314</v>
      </c>
      <c r="DT35" s="18">
        <v>0</v>
      </c>
      <c r="DU35" s="18">
        <v>0</v>
      </c>
      <c r="DV35" s="18">
        <f>Design!$I$22</f>
        <v>10</v>
      </c>
      <c r="DW35" s="18">
        <f t="shared" si="65"/>
        <v>6.145617947466314</v>
      </c>
      <c r="DX35" s="18">
        <f t="shared" si="66"/>
        <v>39</v>
      </c>
      <c r="DY35" s="18">
        <f t="shared" si="67"/>
        <v>6.145617947466314</v>
      </c>
      <c r="DZ35" s="18">
        <f t="shared" si="68"/>
        <v>49</v>
      </c>
      <c r="EA35" s="18">
        <v>0</v>
      </c>
      <c r="EB35" s="18">
        <f t="shared" si="69"/>
        <v>14380.745997071175</v>
      </c>
      <c r="EC35" s="18">
        <f t="shared" si="70"/>
        <v>-0.61456179474663142</v>
      </c>
      <c r="ED35" s="18">
        <f t="shared" si="71"/>
        <v>30.113527942584938</v>
      </c>
      <c r="EE35" s="18">
        <f>(Design!$N$72-ED35)/EC35</f>
        <v>44.362549341071571</v>
      </c>
      <c r="EF35" s="18">
        <v>0</v>
      </c>
      <c r="EG35" s="18">
        <v>0</v>
      </c>
      <c r="EH35" s="18">
        <f t="shared" si="72"/>
        <v>44.362549341071571</v>
      </c>
      <c r="EI35" s="18">
        <f t="shared" si="73"/>
        <v>44.362549341071571</v>
      </c>
      <c r="EJ35" s="18">
        <f>Design!$N$72</f>
        <v>2.85</v>
      </c>
      <c r="EK35" s="18">
        <f t="shared" si="74"/>
        <v>49</v>
      </c>
      <c r="EL35" s="18">
        <v>0</v>
      </c>
      <c r="EM35" s="18">
        <f t="shared" si="75"/>
        <v>4189.5</v>
      </c>
      <c r="EN35" s="19">
        <f t="shared" si="76"/>
        <v>10191.245997071175</v>
      </c>
      <c r="EO35" s="19">
        <f t="shared" si="77"/>
        <v>39</v>
      </c>
    </row>
    <row r="36" spans="1:145" x14ac:dyDescent="0.25">
      <c r="A36" s="68">
        <f t="shared" si="78"/>
        <v>40</v>
      </c>
      <c r="B36" s="18">
        <f>'Ohio Intensities'!D36</f>
        <v>1.8289547343369426</v>
      </c>
      <c r="C36" s="18">
        <f>Design!$I$24*B36*Design!$I$23</f>
        <v>3.1458021430595431</v>
      </c>
      <c r="D36" s="18">
        <v>0</v>
      </c>
      <c r="E36" s="18">
        <v>0</v>
      </c>
      <c r="F36" s="18">
        <f>Design!$I$22</f>
        <v>10</v>
      </c>
      <c r="G36" s="18">
        <f t="shared" si="0"/>
        <v>3.1458021430595431</v>
      </c>
      <c r="H36" s="18">
        <f t="shared" si="1"/>
        <v>40</v>
      </c>
      <c r="I36" s="18">
        <f t="shared" si="2"/>
        <v>3.1458021430595431</v>
      </c>
      <c r="J36" s="18">
        <f t="shared" si="3"/>
        <v>50</v>
      </c>
      <c r="K36" s="18">
        <v>0</v>
      </c>
      <c r="L36" s="18">
        <f t="shared" si="4"/>
        <v>7549.9251433429044</v>
      </c>
      <c r="M36" s="18">
        <f t="shared" si="5"/>
        <v>-0.31458021430595429</v>
      </c>
      <c r="N36" s="18">
        <f t="shared" si="6"/>
        <v>15.729010715297713</v>
      </c>
      <c r="O36" s="18">
        <f>(Design!$N$67-N36)/M36</f>
        <v>43.483379097687902</v>
      </c>
      <c r="P36" s="18">
        <v>0</v>
      </c>
      <c r="Q36" s="18">
        <v>0</v>
      </c>
      <c r="R36" s="18">
        <f t="shared" si="7"/>
        <v>43.483379097687902</v>
      </c>
      <c r="S36" s="18">
        <f t="shared" si="8"/>
        <v>43.483379097687902</v>
      </c>
      <c r="T36" s="18">
        <f>Design!$N$67</f>
        <v>2.0499999999999998</v>
      </c>
      <c r="U36" s="18">
        <f t="shared" si="9"/>
        <v>50</v>
      </c>
      <c r="V36" s="18">
        <v>0</v>
      </c>
      <c r="W36" s="18">
        <f t="shared" si="10"/>
        <v>3075</v>
      </c>
      <c r="X36" s="19">
        <f t="shared" si="11"/>
        <v>4474.9251433429044</v>
      </c>
      <c r="Y36" s="68">
        <f t="shared" si="12"/>
        <v>40</v>
      </c>
      <c r="Z36" s="18">
        <f>'Ohio Intensities'!H36</f>
        <v>2.2294734811788945</v>
      </c>
      <c r="AA36" s="18">
        <f>Design!$I$24*Z36*Design!$I$23</f>
        <v>3.8346943876277009</v>
      </c>
      <c r="AB36" s="18">
        <v>0</v>
      </c>
      <c r="AC36" s="18">
        <v>0</v>
      </c>
      <c r="AD36" s="18">
        <f>Design!$I$22</f>
        <v>10</v>
      </c>
      <c r="AE36" s="18">
        <f t="shared" si="13"/>
        <v>3.8346943876277009</v>
      </c>
      <c r="AF36" s="18">
        <f t="shared" si="14"/>
        <v>40</v>
      </c>
      <c r="AG36" s="18">
        <f t="shared" si="15"/>
        <v>3.8346943876277009</v>
      </c>
      <c r="AH36" s="18">
        <f t="shared" si="16"/>
        <v>50</v>
      </c>
      <c r="AI36" s="18">
        <v>0</v>
      </c>
      <c r="AJ36" s="18">
        <f t="shared" si="17"/>
        <v>9203.2665303064823</v>
      </c>
      <c r="AK36" s="18">
        <f t="shared" si="18"/>
        <v>-0.38346943876277007</v>
      </c>
      <c r="AL36" s="18">
        <f t="shared" si="19"/>
        <v>19.173471938138501</v>
      </c>
      <c r="AM36" s="18">
        <f>(Design!$N$68-AL36)/AK36</f>
        <v>43.480575641005373</v>
      </c>
      <c r="AN36" s="18">
        <v>0</v>
      </c>
      <c r="AO36" s="18">
        <v>0</v>
      </c>
      <c r="AP36" s="18">
        <f t="shared" si="20"/>
        <v>43.480575641005373</v>
      </c>
      <c r="AQ36" s="18">
        <f t="shared" si="21"/>
        <v>43.480575641005373</v>
      </c>
      <c r="AR36" s="18">
        <f>Design!$N$68</f>
        <v>2.5</v>
      </c>
      <c r="AS36" s="18">
        <f t="shared" si="22"/>
        <v>50</v>
      </c>
      <c r="AT36" s="18">
        <v>0</v>
      </c>
      <c r="AU36" s="18">
        <f t="shared" si="23"/>
        <v>3750</v>
      </c>
      <c r="AV36" s="19">
        <f t="shared" si="24"/>
        <v>5453.2665303064823</v>
      </c>
      <c r="AW36" s="68">
        <f t="shared" si="25"/>
        <v>40</v>
      </c>
      <c r="AX36" s="18">
        <f>'Ohio Intensities'!L36</f>
        <v>2.5486036159449696</v>
      </c>
      <c r="AY36" s="18">
        <f>Design!$I$24*AX36*Design!$I$23</f>
        <v>4.3835982194253509</v>
      </c>
      <c r="AZ36" s="18">
        <v>0</v>
      </c>
      <c r="BA36" s="18">
        <v>0</v>
      </c>
      <c r="BB36" s="18">
        <f>Design!$I$22</f>
        <v>10</v>
      </c>
      <c r="BC36" s="18">
        <f t="shared" si="26"/>
        <v>4.3835982194253509</v>
      </c>
      <c r="BD36" s="18">
        <f t="shared" si="27"/>
        <v>40</v>
      </c>
      <c r="BE36" s="18">
        <f t="shared" si="28"/>
        <v>4.3835982194253509</v>
      </c>
      <c r="BF36" s="18">
        <f t="shared" si="29"/>
        <v>50</v>
      </c>
      <c r="BG36" s="18">
        <v>0</v>
      </c>
      <c r="BH36" s="18">
        <f t="shared" si="30"/>
        <v>10520.635726620843</v>
      </c>
      <c r="BI36" s="18">
        <f t="shared" si="31"/>
        <v>-0.43835982194253509</v>
      </c>
      <c r="BJ36" s="18">
        <f t="shared" si="32"/>
        <v>21.917991097126755</v>
      </c>
      <c r="BK36" s="18">
        <f>(Design!$N$69-BJ36)/BI36</f>
        <v>43.49849174732622</v>
      </c>
      <c r="BL36" s="18">
        <v>0</v>
      </c>
      <c r="BM36" s="18">
        <v>0</v>
      </c>
      <c r="BN36" s="18">
        <f t="shared" si="33"/>
        <v>43.49849174732622</v>
      </c>
      <c r="BO36" s="18">
        <f t="shared" si="34"/>
        <v>43.49849174732622</v>
      </c>
      <c r="BP36" s="18">
        <f>Design!$N$69</f>
        <v>2.85</v>
      </c>
      <c r="BQ36" s="18">
        <f t="shared" si="35"/>
        <v>50</v>
      </c>
      <c r="BR36" s="18">
        <v>0</v>
      </c>
      <c r="BS36" s="18">
        <f t="shared" si="36"/>
        <v>4275</v>
      </c>
      <c r="BT36" s="19">
        <f t="shared" si="37"/>
        <v>6245.6357266208433</v>
      </c>
      <c r="BU36" s="68">
        <f t="shared" si="38"/>
        <v>40</v>
      </c>
      <c r="BV36" s="18">
        <f>'Ohio Intensities'!P36</f>
        <v>2.9659260140468375</v>
      </c>
      <c r="BW36" s="18">
        <f>Design!$I$24*BV36*Design!$I$23</f>
        <v>5.101392744160564</v>
      </c>
      <c r="BX36" s="18">
        <v>0</v>
      </c>
      <c r="BY36" s="18">
        <v>0</v>
      </c>
      <c r="BZ36" s="18">
        <f>Design!$I$22</f>
        <v>10</v>
      </c>
      <c r="CA36" s="18">
        <f t="shared" si="39"/>
        <v>5.101392744160564</v>
      </c>
      <c r="CB36" s="18">
        <f t="shared" si="40"/>
        <v>40</v>
      </c>
      <c r="CC36" s="18">
        <f t="shared" si="41"/>
        <v>5.101392744160564</v>
      </c>
      <c r="CD36" s="18">
        <f t="shared" si="42"/>
        <v>50</v>
      </c>
      <c r="CE36" s="18">
        <v>0</v>
      </c>
      <c r="CF36" s="18">
        <f t="shared" si="43"/>
        <v>12243.342585985352</v>
      </c>
      <c r="CG36" s="18">
        <f t="shared" si="44"/>
        <v>-0.51013927441605644</v>
      </c>
      <c r="CH36" s="18">
        <f t="shared" si="45"/>
        <v>25.506963720802823</v>
      </c>
      <c r="CI36" s="18">
        <f>(Design!$N$70-CH36)/CG36</f>
        <v>44.413290364161192</v>
      </c>
      <c r="CJ36" s="18">
        <v>0</v>
      </c>
      <c r="CK36" s="18">
        <v>0</v>
      </c>
      <c r="CL36" s="18">
        <f t="shared" si="46"/>
        <v>44.413290364161192</v>
      </c>
      <c r="CM36" s="18">
        <f t="shared" si="47"/>
        <v>44.413290364161192</v>
      </c>
      <c r="CN36" s="18">
        <f>Design!$N$70</f>
        <v>2.85</v>
      </c>
      <c r="CO36" s="18">
        <f t="shared" si="48"/>
        <v>50</v>
      </c>
      <c r="CP36" s="18">
        <v>0</v>
      </c>
      <c r="CQ36" s="18">
        <f t="shared" si="49"/>
        <v>4275</v>
      </c>
      <c r="CR36" s="19">
        <f t="shared" si="50"/>
        <v>7968.3425859853523</v>
      </c>
      <c r="CS36" s="68">
        <f t="shared" si="51"/>
        <v>40</v>
      </c>
      <c r="CT36" s="18">
        <f>'Ohio Intensities'!T36</f>
        <v>3.2603511993730954</v>
      </c>
      <c r="CU36" s="18">
        <f>Design!$I$24*CT36*Design!$I$23</f>
        <v>5.6078040629217272</v>
      </c>
      <c r="CV36" s="18">
        <v>0</v>
      </c>
      <c r="CW36" s="18">
        <v>0</v>
      </c>
      <c r="CX36" s="18">
        <f>Design!$I$22</f>
        <v>10</v>
      </c>
      <c r="CY36" s="18">
        <f t="shared" si="52"/>
        <v>5.6078040629217272</v>
      </c>
      <c r="CZ36" s="18">
        <f t="shared" si="53"/>
        <v>40</v>
      </c>
      <c r="DA36" s="18">
        <f t="shared" si="54"/>
        <v>5.6078040629217272</v>
      </c>
      <c r="DB36" s="18">
        <f t="shared" si="55"/>
        <v>50</v>
      </c>
      <c r="DC36" s="18">
        <v>0</v>
      </c>
      <c r="DD36" s="18">
        <f t="shared" si="56"/>
        <v>13458.729751012144</v>
      </c>
      <c r="DE36" s="18">
        <f t="shared" si="57"/>
        <v>-0.56078040629217274</v>
      </c>
      <c r="DF36" s="18">
        <f t="shared" si="58"/>
        <v>28.039020314608635</v>
      </c>
      <c r="DG36" s="18">
        <f>(Design!$N$71-DF36)/DE36</f>
        <v>44.917796756052986</v>
      </c>
      <c r="DH36" s="18">
        <v>0</v>
      </c>
      <c r="DI36" s="18">
        <v>0</v>
      </c>
      <c r="DJ36" s="18">
        <f t="shared" si="59"/>
        <v>44.917796756052986</v>
      </c>
      <c r="DK36" s="18">
        <f t="shared" si="60"/>
        <v>44.917796756052986</v>
      </c>
      <c r="DL36" s="18">
        <f>Design!$N$71</f>
        <v>2.85</v>
      </c>
      <c r="DM36" s="18">
        <f t="shared" si="61"/>
        <v>50</v>
      </c>
      <c r="DN36" s="18">
        <v>0</v>
      </c>
      <c r="DO36" s="18">
        <f t="shared" si="62"/>
        <v>4275</v>
      </c>
      <c r="DP36" s="19">
        <f t="shared" si="63"/>
        <v>9183.7297510121443</v>
      </c>
      <c r="DQ36" s="68">
        <f t="shared" si="64"/>
        <v>40</v>
      </c>
      <c r="DR36" s="18">
        <f>'Ohio Intensities'!X36</f>
        <v>3.5178354865422978</v>
      </c>
      <c r="DS36" s="18">
        <f>Design!$I$24*DR36*Design!$I$23</f>
        <v>6.0506770368527558</v>
      </c>
      <c r="DT36" s="18">
        <v>0</v>
      </c>
      <c r="DU36" s="18">
        <v>0</v>
      </c>
      <c r="DV36" s="18">
        <f>Design!$I$22</f>
        <v>10</v>
      </c>
      <c r="DW36" s="18">
        <f t="shared" si="65"/>
        <v>6.0506770368527558</v>
      </c>
      <c r="DX36" s="18">
        <f t="shared" si="66"/>
        <v>40</v>
      </c>
      <c r="DY36" s="18">
        <f t="shared" si="67"/>
        <v>6.0506770368527558</v>
      </c>
      <c r="DZ36" s="18">
        <f t="shared" si="68"/>
        <v>50</v>
      </c>
      <c r="EA36" s="18">
        <v>0</v>
      </c>
      <c r="EB36" s="18">
        <f t="shared" si="69"/>
        <v>14521.624888446613</v>
      </c>
      <c r="EC36" s="18">
        <f t="shared" si="70"/>
        <v>-0.60506770368527563</v>
      </c>
      <c r="ED36" s="18">
        <f t="shared" si="71"/>
        <v>30.253385184263777</v>
      </c>
      <c r="EE36" s="18">
        <f>(Design!$N$72-ED36)/EC36</f>
        <v>45.28978330417975</v>
      </c>
      <c r="EF36" s="18">
        <v>0</v>
      </c>
      <c r="EG36" s="18">
        <v>0</v>
      </c>
      <c r="EH36" s="18">
        <f t="shared" si="72"/>
        <v>45.28978330417975</v>
      </c>
      <c r="EI36" s="18">
        <f t="shared" si="73"/>
        <v>45.28978330417975</v>
      </c>
      <c r="EJ36" s="18">
        <f>Design!$N$72</f>
        <v>2.85</v>
      </c>
      <c r="EK36" s="18">
        <f t="shared" si="74"/>
        <v>50</v>
      </c>
      <c r="EL36" s="18">
        <v>0</v>
      </c>
      <c r="EM36" s="18">
        <f t="shared" si="75"/>
        <v>4275</v>
      </c>
      <c r="EN36" s="19">
        <f t="shared" si="76"/>
        <v>10246.624888446613</v>
      </c>
      <c r="EO36" s="19">
        <f t="shared" si="77"/>
        <v>40</v>
      </c>
    </row>
    <row r="37" spans="1:145" x14ac:dyDescent="0.25">
      <c r="A37" s="68">
        <f t="shared" si="78"/>
        <v>41</v>
      </c>
      <c r="B37" s="18">
        <f>'Ohio Intensities'!D37</f>
        <v>1.7975012728443203</v>
      </c>
      <c r="C37" s="18">
        <f>Design!$I$24*B37*Design!$I$23</f>
        <v>3.0917021892922327</v>
      </c>
      <c r="D37" s="18">
        <v>0</v>
      </c>
      <c r="E37" s="18">
        <v>0</v>
      </c>
      <c r="F37" s="18">
        <f>Design!$I$22</f>
        <v>10</v>
      </c>
      <c r="G37" s="18">
        <f t="shared" si="0"/>
        <v>3.0917021892922327</v>
      </c>
      <c r="H37" s="18">
        <f t="shared" si="1"/>
        <v>41</v>
      </c>
      <c r="I37" s="18">
        <f t="shared" si="2"/>
        <v>3.0917021892922327</v>
      </c>
      <c r="J37" s="18">
        <f t="shared" si="3"/>
        <v>51</v>
      </c>
      <c r="K37" s="18">
        <v>0</v>
      </c>
      <c r="L37" s="18">
        <f t="shared" si="4"/>
        <v>7605.5873856588923</v>
      </c>
      <c r="M37" s="18">
        <f t="shared" si="5"/>
        <v>-0.30917021892922325</v>
      </c>
      <c r="N37" s="18">
        <f t="shared" si="6"/>
        <v>15.767681165390387</v>
      </c>
      <c r="O37" s="18">
        <f>(Design!$N$67-N37)/M37</f>
        <v>44.36934842204419</v>
      </c>
      <c r="P37" s="18">
        <v>0</v>
      </c>
      <c r="Q37" s="18">
        <v>0</v>
      </c>
      <c r="R37" s="18">
        <f t="shared" si="7"/>
        <v>44.36934842204419</v>
      </c>
      <c r="S37" s="18">
        <f t="shared" si="8"/>
        <v>44.36934842204419</v>
      </c>
      <c r="T37" s="18">
        <f>Design!$N$67</f>
        <v>2.0499999999999998</v>
      </c>
      <c r="U37" s="18">
        <f t="shared" si="9"/>
        <v>51</v>
      </c>
      <c r="V37" s="18">
        <v>0</v>
      </c>
      <c r="W37" s="18">
        <f t="shared" si="10"/>
        <v>3136.5</v>
      </c>
      <c r="X37" s="19">
        <f t="shared" si="11"/>
        <v>4469.0873856588923</v>
      </c>
      <c r="Y37" s="68">
        <f t="shared" si="12"/>
        <v>41</v>
      </c>
      <c r="Z37" s="18">
        <f>'Ohio Intensities'!H37</f>
        <v>2.1921682749093052</v>
      </c>
      <c r="AA37" s="18">
        <f>Design!$I$24*Z37*Design!$I$23</f>
        <v>3.7705294328440075</v>
      </c>
      <c r="AB37" s="18">
        <v>0</v>
      </c>
      <c r="AC37" s="18">
        <v>0</v>
      </c>
      <c r="AD37" s="18">
        <f>Design!$I$22</f>
        <v>10</v>
      </c>
      <c r="AE37" s="18">
        <f t="shared" si="13"/>
        <v>3.7705294328440075</v>
      </c>
      <c r="AF37" s="18">
        <f t="shared" si="14"/>
        <v>41</v>
      </c>
      <c r="AG37" s="18">
        <f t="shared" si="15"/>
        <v>3.7705294328440075</v>
      </c>
      <c r="AH37" s="18">
        <f t="shared" si="16"/>
        <v>51</v>
      </c>
      <c r="AI37" s="18">
        <v>0</v>
      </c>
      <c r="AJ37" s="18">
        <f t="shared" si="17"/>
        <v>9275.5024047962579</v>
      </c>
      <c r="AK37" s="18">
        <f t="shared" si="18"/>
        <v>-0.37705294328440075</v>
      </c>
      <c r="AL37" s="18">
        <f t="shared" si="19"/>
        <v>19.229700107504438</v>
      </c>
      <c r="AM37" s="18">
        <f>(Design!$N$68-AL37)/AK37</f>
        <v>44.369631388570497</v>
      </c>
      <c r="AN37" s="18">
        <v>0</v>
      </c>
      <c r="AO37" s="18">
        <v>0</v>
      </c>
      <c r="AP37" s="18">
        <f t="shared" si="20"/>
        <v>44.369631388570497</v>
      </c>
      <c r="AQ37" s="18">
        <f t="shared" si="21"/>
        <v>44.369631388570497</v>
      </c>
      <c r="AR37" s="18">
        <f>Design!$N$68</f>
        <v>2.5</v>
      </c>
      <c r="AS37" s="18">
        <f t="shared" si="22"/>
        <v>51</v>
      </c>
      <c r="AT37" s="18">
        <v>0</v>
      </c>
      <c r="AU37" s="18">
        <f t="shared" si="23"/>
        <v>3825</v>
      </c>
      <c r="AV37" s="19">
        <f t="shared" si="24"/>
        <v>5450.5024047962579</v>
      </c>
      <c r="AW37" s="68">
        <f t="shared" si="25"/>
        <v>41</v>
      </c>
      <c r="AX37" s="18">
        <f>'Ohio Intensities'!L37</f>
        <v>2.506930624996456</v>
      </c>
      <c r="AY37" s="18">
        <f>Design!$I$24*AX37*Design!$I$23</f>
        <v>4.3119206749939067</v>
      </c>
      <c r="AZ37" s="18">
        <v>0</v>
      </c>
      <c r="BA37" s="18">
        <v>0</v>
      </c>
      <c r="BB37" s="18">
        <f>Design!$I$22</f>
        <v>10</v>
      </c>
      <c r="BC37" s="18">
        <f t="shared" si="26"/>
        <v>4.3119206749939067</v>
      </c>
      <c r="BD37" s="18">
        <f t="shared" si="27"/>
        <v>41</v>
      </c>
      <c r="BE37" s="18">
        <f t="shared" si="28"/>
        <v>4.3119206749939067</v>
      </c>
      <c r="BF37" s="18">
        <f t="shared" si="29"/>
        <v>51</v>
      </c>
      <c r="BG37" s="18">
        <v>0</v>
      </c>
      <c r="BH37" s="18">
        <f t="shared" si="30"/>
        <v>10607.324860485011</v>
      </c>
      <c r="BI37" s="18">
        <f t="shared" si="31"/>
        <v>-0.43119206749939065</v>
      </c>
      <c r="BJ37" s="18">
        <f t="shared" si="32"/>
        <v>21.990795442468922</v>
      </c>
      <c r="BK37" s="18">
        <f>(Design!$N$69-BJ37)/BI37</f>
        <v>44.390416441267142</v>
      </c>
      <c r="BL37" s="18">
        <v>0</v>
      </c>
      <c r="BM37" s="18">
        <v>0</v>
      </c>
      <c r="BN37" s="18">
        <f t="shared" si="33"/>
        <v>44.390416441267142</v>
      </c>
      <c r="BO37" s="18">
        <f t="shared" si="34"/>
        <v>44.390416441267142</v>
      </c>
      <c r="BP37" s="18">
        <f>Design!$N$69</f>
        <v>2.85</v>
      </c>
      <c r="BQ37" s="18">
        <f t="shared" si="35"/>
        <v>51</v>
      </c>
      <c r="BR37" s="18">
        <v>0</v>
      </c>
      <c r="BS37" s="18">
        <f t="shared" si="36"/>
        <v>4360.5</v>
      </c>
      <c r="BT37" s="19">
        <f t="shared" si="37"/>
        <v>6246.8248604850105</v>
      </c>
      <c r="BU37" s="68">
        <f t="shared" si="38"/>
        <v>41</v>
      </c>
      <c r="BV37" s="18">
        <f>'Ohio Intensities'!P37</f>
        <v>2.9189010681898178</v>
      </c>
      <c r="BW37" s="18">
        <f>Design!$I$24*BV37*Design!$I$23</f>
        <v>5.0205098372864896</v>
      </c>
      <c r="BX37" s="18">
        <v>0</v>
      </c>
      <c r="BY37" s="18">
        <v>0</v>
      </c>
      <c r="BZ37" s="18">
        <f>Design!$I$22</f>
        <v>10</v>
      </c>
      <c r="CA37" s="18">
        <f t="shared" si="39"/>
        <v>5.0205098372864896</v>
      </c>
      <c r="CB37" s="18">
        <f t="shared" si="40"/>
        <v>41</v>
      </c>
      <c r="CC37" s="18">
        <f t="shared" si="41"/>
        <v>5.0205098372864896</v>
      </c>
      <c r="CD37" s="18">
        <f t="shared" si="42"/>
        <v>51</v>
      </c>
      <c r="CE37" s="18">
        <v>0</v>
      </c>
      <c r="CF37" s="18">
        <f t="shared" si="43"/>
        <v>12350.454199724763</v>
      </c>
      <c r="CG37" s="18">
        <f t="shared" si="44"/>
        <v>-0.50205098372864898</v>
      </c>
      <c r="CH37" s="18">
        <f t="shared" si="45"/>
        <v>25.604600170161099</v>
      </c>
      <c r="CI37" s="18">
        <f>(Design!$N$70-CH37)/CG37</f>
        <v>45.323285697333915</v>
      </c>
      <c r="CJ37" s="18">
        <v>0</v>
      </c>
      <c r="CK37" s="18">
        <v>0</v>
      </c>
      <c r="CL37" s="18">
        <f t="shared" si="46"/>
        <v>45.323285697333915</v>
      </c>
      <c r="CM37" s="18">
        <f t="shared" si="47"/>
        <v>45.323285697333915</v>
      </c>
      <c r="CN37" s="18">
        <f>Design!$N$70</f>
        <v>2.85</v>
      </c>
      <c r="CO37" s="18">
        <f t="shared" si="48"/>
        <v>51</v>
      </c>
      <c r="CP37" s="18">
        <v>0</v>
      </c>
      <c r="CQ37" s="18">
        <f t="shared" si="49"/>
        <v>4360.5</v>
      </c>
      <c r="CR37" s="19">
        <f t="shared" si="50"/>
        <v>7989.9541997247634</v>
      </c>
      <c r="CS37" s="68">
        <f t="shared" si="51"/>
        <v>41</v>
      </c>
      <c r="CT37" s="18">
        <f>'Ohio Intensities'!T37</f>
        <v>3.2098947600625842</v>
      </c>
      <c r="CU37" s="18">
        <f>Design!$I$24*CT37*Design!$I$23</f>
        <v>5.5210189873076487</v>
      </c>
      <c r="CV37" s="18">
        <v>0</v>
      </c>
      <c r="CW37" s="18">
        <v>0</v>
      </c>
      <c r="CX37" s="18">
        <f>Design!$I$22</f>
        <v>10</v>
      </c>
      <c r="CY37" s="18">
        <f t="shared" si="52"/>
        <v>5.5210189873076487</v>
      </c>
      <c r="CZ37" s="18">
        <f t="shared" si="53"/>
        <v>41</v>
      </c>
      <c r="DA37" s="18">
        <f t="shared" si="54"/>
        <v>5.5210189873076487</v>
      </c>
      <c r="DB37" s="18">
        <f t="shared" si="55"/>
        <v>51</v>
      </c>
      <c r="DC37" s="18">
        <v>0</v>
      </c>
      <c r="DD37" s="18">
        <f t="shared" si="56"/>
        <v>13581.706708776816</v>
      </c>
      <c r="DE37" s="18">
        <f t="shared" si="57"/>
        <v>-0.55210189873076487</v>
      </c>
      <c r="DF37" s="18">
        <f t="shared" si="58"/>
        <v>28.157196835269009</v>
      </c>
      <c r="DG37" s="18">
        <f>(Design!$N$71-DF37)/DE37</f>
        <v>45.837909439268536</v>
      </c>
      <c r="DH37" s="18">
        <v>0</v>
      </c>
      <c r="DI37" s="18">
        <v>0</v>
      </c>
      <c r="DJ37" s="18">
        <f t="shared" si="59"/>
        <v>45.837909439268536</v>
      </c>
      <c r="DK37" s="18">
        <f t="shared" si="60"/>
        <v>45.837909439268536</v>
      </c>
      <c r="DL37" s="18">
        <f>Design!$N$71</f>
        <v>2.85</v>
      </c>
      <c r="DM37" s="18">
        <f t="shared" si="61"/>
        <v>51</v>
      </c>
      <c r="DN37" s="18">
        <v>0</v>
      </c>
      <c r="DO37" s="18">
        <f t="shared" si="62"/>
        <v>4360.5</v>
      </c>
      <c r="DP37" s="19">
        <f t="shared" si="63"/>
        <v>9221.2067087768155</v>
      </c>
      <c r="DQ37" s="68">
        <f t="shared" si="64"/>
        <v>41</v>
      </c>
      <c r="DR37" s="18">
        <f>'Ohio Intensities'!X37</f>
        <v>3.4645272255962922</v>
      </c>
      <c r="DS37" s="18">
        <f>Design!$I$24*DR37*Design!$I$23</f>
        <v>5.9589868280256262</v>
      </c>
      <c r="DT37" s="18">
        <v>0</v>
      </c>
      <c r="DU37" s="18">
        <v>0</v>
      </c>
      <c r="DV37" s="18">
        <f>Design!$I$22</f>
        <v>10</v>
      </c>
      <c r="DW37" s="18">
        <f t="shared" si="65"/>
        <v>5.9589868280256262</v>
      </c>
      <c r="DX37" s="18">
        <f t="shared" si="66"/>
        <v>41</v>
      </c>
      <c r="DY37" s="18">
        <f t="shared" si="67"/>
        <v>5.9589868280256262</v>
      </c>
      <c r="DZ37" s="18">
        <f t="shared" si="68"/>
        <v>51</v>
      </c>
      <c r="EA37" s="18">
        <v>0</v>
      </c>
      <c r="EB37" s="18">
        <f t="shared" si="69"/>
        <v>14659.107596943042</v>
      </c>
      <c r="EC37" s="18">
        <f t="shared" si="70"/>
        <v>-0.59589868280256264</v>
      </c>
      <c r="ED37" s="18">
        <f t="shared" si="71"/>
        <v>30.390832822930694</v>
      </c>
      <c r="EE37" s="18">
        <f>(Design!$N$72-ED37)/EC37</f>
        <v>46.217307770179644</v>
      </c>
      <c r="EF37" s="18">
        <v>0</v>
      </c>
      <c r="EG37" s="18">
        <v>0</v>
      </c>
      <c r="EH37" s="18">
        <f t="shared" si="72"/>
        <v>46.217307770179644</v>
      </c>
      <c r="EI37" s="18">
        <f t="shared" si="73"/>
        <v>46.217307770179644</v>
      </c>
      <c r="EJ37" s="18">
        <f>Design!$N$72</f>
        <v>2.85</v>
      </c>
      <c r="EK37" s="18">
        <f t="shared" si="74"/>
        <v>51</v>
      </c>
      <c r="EL37" s="18">
        <v>0</v>
      </c>
      <c r="EM37" s="18">
        <f t="shared" si="75"/>
        <v>4360.5</v>
      </c>
      <c r="EN37" s="19">
        <f t="shared" si="76"/>
        <v>10298.607596943042</v>
      </c>
      <c r="EO37" s="19">
        <f t="shared" si="77"/>
        <v>41</v>
      </c>
    </row>
    <row r="38" spans="1:145" x14ac:dyDescent="0.25">
      <c r="A38" s="68">
        <f t="shared" si="78"/>
        <v>42</v>
      </c>
      <c r="B38" s="18">
        <f>'Ohio Intensities'!D38</f>
        <v>1.7671839227899142</v>
      </c>
      <c r="C38" s="18">
        <f>Design!$I$24*B38*Design!$I$23</f>
        <v>3.0395563471986544</v>
      </c>
      <c r="D38" s="18">
        <v>0</v>
      </c>
      <c r="E38" s="18">
        <v>0</v>
      </c>
      <c r="F38" s="18">
        <f>Design!$I$22</f>
        <v>10</v>
      </c>
      <c r="G38" s="18">
        <f t="shared" si="0"/>
        <v>3.0395563471986544</v>
      </c>
      <c r="H38" s="18">
        <f t="shared" si="1"/>
        <v>42</v>
      </c>
      <c r="I38" s="18">
        <f t="shared" si="2"/>
        <v>3.0395563471986544</v>
      </c>
      <c r="J38" s="18">
        <f t="shared" si="3"/>
        <v>52</v>
      </c>
      <c r="K38" s="18">
        <v>0</v>
      </c>
      <c r="L38" s="18">
        <f t="shared" si="4"/>
        <v>7659.681994940609</v>
      </c>
      <c r="M38" s="18">
        <f t="shared" si="5"/>
        <v>-0.30395563471986542</v>
      </c>
      <c r="N38" s="18">
        <f t="shared" si="6"/>
        <v>15.805693005433003</v>
      </c>
      <c r="O38" s="18">
        <f>(Design!$N$67-N38)/M38</f>
        <v>45.255594679502025</v>
      </c>
      <c r="P38" s="18">
        <v>0</v>
      </c>
      <c r="Q38" s="18">
        <v>0</v>
      </c>
      <c r="R38" s="18">
        <f t="shared" si="7"/>
        <v>45.255594679502025</v>
      </c>
      <c r="S38" s="18">
        <f t="shared" si="8"/>
        <v>45.255594679502025</v>
      </c>
      <c r="T38" s="18">
        <f>Design!$N$67</f>
        <v>2.0499999999999998</v>
      </c>
      <c r="U38" s="18">
        <f t="shared" si="9"/>
        <v>52</v>
      </c>
      <c r="V38" s="18">
        <v>0</v>
      </c>
      <c r="W38" s="18">
        <f t="shared" si="10"/>
        <v>3198</v>
      </c>
      <c r="X38" s="19">
        <f t="shared" si="11"/>
        <v>4461.681994940609</v>
      </c>
      <c r="Y38" s="68">
        <f t="shared" si="12"/>
        <v>42</v>
      </c>
      <c r="Z38" s="18">
        <f>'Ohio Intensities'!H38</f>
        <v>2.1561802478698979</v>
      </c>
      <c r="AA38" s="18">
        <f>Design!$I$24*Z38*Design!$I$23</f>
        <v>3.7086300263362268</v>
      </c>
      <c r="AB38" s="18">
        <v>0</v>
      </c>
      <c r="AC38" s="18">
        <v>0</v>
      </c>
      <c r="AD38" s="18">
        <f>Design!$I$22</f>
        <v>10</v>
      </c>
      <c r="AE38" s="18">
        <f t="shared" si="13"/>
        <v>3.7086300263362268</v>
      </c>
      <c r="AF38" s="18">
        <f t="shared" si="14"/>
        <v>42</v>
      </c>
      <c r="AG38" s="18">
        <f t="shared" si="15"/>
        <v>3.7086300263362268</v>
      </c>
      <c r="AH38" s="18">
        <f t="shared" si="16"/>
        <v>52</v>
      </c>
      <c r="AI38" s="18">
        <v>0</v>
      </c>
      <c r="AJ38" s="18">
        <f t="shared" si="17"/>
        <v>9345.7476663672915</v>
      </c>
      <c r="AK38" s="18">
        <f t="shared" si="18"/>
        <v>-0.37086300263362271</v>
      </c>
      <c r="AL38" s="18">
        <f t="shared" si="19"/>
        <v>19.28487613694838</v>
      </c>
      <c r="AM38" s="18">
        <f>(Design!$N$68-AL38)/AK38</f>
        <v>45.25896629686256</v>
      </c>
      <c r="AN38" s="18">
        <v>0</v>
      </c>
      <c r="AO38" s="18">
        <v>0</v>
      </c>
      <c r="AP38" s="18">
        <f t="shared" si="20"/>
        <v>45.25896629686256</v>
      </c>
      <c r="AQ38" s="18">
        <f t="shared" si="21"/>
        <v>45.25896629686256</v>
      </c>
      <c r="AR38" s="18">
        <f>Design!$N$68</f>
        <v>2.5</v>
      </c>
      <c r="AS38" s="18">
        <f t="shared" si="22"/>
        <v>52</v>
      </c>
      <c r="AT38" s="18">
        <v>0</v>
      </c>
      <c r="AU38" s="18">
        <f t="shared" si="23"/>
        <v>3900</v>
      </c>
      <c r="AV38" s="19">
        <f t="shared" si="24"/>
        <v>5445.7476663672915</v>
      </c>
      <c r="AW38" s="68">
        <f t="shared" si="25"/>
        <v>42</v>
      </c>
      <c r="AX38" s="18">
        <f>'Ohio Intensities'!L38</f>
        <v>2.4666851529905256</v>
      </c>
      <c r="AY38" s="18">
        <f>Design!$I$24*AX38*Design!$I$23</f>
        <v>4.2426984631437064</v>
      </c>
      <c r="AZ38" s="18">
        <v>0</v>
      </c>
      <c r="BA38" s="18">
        <v>0</v>
      </c>
      <c r="BB38" s="18">
        <f>Design!$I$22</f>
        <v>10</v>
      </c>
      <c r="BC38" s="18">
        <f t="shared" si="26"/>
        <v>4.2426984631437064</v>
      </c>
      <c r="BD38" s="18">
        <f t="shared" si="27"/>
        <v>42</v>
      </c>
      <c r="BE38" s="18">
        <f t="shared" si="28"/>
        <v>4.2426984631437064</v>
      </c>
      <c r="BF38" s="18">
        <f t="shared" si="29"/>
        <v>52</v>
      </c>
      <c r="BG38" s="18">
        <v>0</v>
      </c>
      <c r="BH38" s="18">
        <f t="shared" si="30"/>
        <v>10691.600127122139</v>
      </c>
      <c r="BI38" s="18">
        <f t="shared" si="31"/>
        <v>-0.42426984631437065</v>
      </c>
      <c r="BJ38" s="18">
        <f t="shared" si="32"/>
        <v>22.062032008347273</v>
      </c>
      <c r="BK38" s="18">
        <f>(Design!$N$69-BJ38)/BI38</f>
        <v>45.282577056187392</v>
      </c>
      <c r="BL38" s="18">
        <v>0</v>
      </c>
      <c r="BM38" s="18">
        <v>0</v>
      </c>
      <c r="BN38" s="18">
        <f t="shared" si="33"/>
        <v>45.282577056187392</v>
      </c>
      <c r="BO38" s="18">
        <f t="shared" si="34"/>
        <v>45.282577056187392</v>
      </c>
      <c r="BP38" s="18">
        <f>Design!$N$69</f>
        <v>2.85</v>
      </c>
      <c r="BQ38" s="18">
        <f t="shared" si="35"/>
        <v>52</v>
      </c>
      <c r="BR38" s="18">
        <v>0</v>
      </c>
      <c r="BS38" s="18">
        <f t="shared" si="36"/>
        <v>4446.0000000000009</v>
      </c>
      <c r="BT38" s="19">
        <f t="shared" si="37"/>
        <v>6245.6001271221385</v>
      </c>
      <c r="BU38" s="68">
        <f t="shared" si="38"/>
        <v>42</v>
      </c>
      <c r="BV38" s="18">
        <f>'Ohio Intensities'!P38</f>
        <v>2.8734490868448539</v>
      </c>
      <c r="BW38" s="18">
        <f>Design!$I$24*BV38*Design!$I$23</f>
        <v>4.9423324293731516</v>
      </c>
      <c r="BX38" s="18">
        <v>0</v>
      </c>
      <c r="BY38" s="18">
        <v>0</v>
      </c>
      <c r="BZ38" s="18">
        <f>Design!$I$22</f>
        <v>10</v>
      </c>
      <c r="CA38" s="18">
        <f t="shared" si="39"/>
        <v>4.9423324293731516</v>
      </c>
      <c r="CB38" s="18">
        <f t="shared" si="40"/>
        <v>42</v>
      </c>
      <c r="CC38" s="18">
        <f t="shared" si="41"/>
        <v>4.9423324293731516</v>
      </c>
      <c r="CD38" s="18">
        <f t="shared" si="42"/>
        <v>52</v>
      </c>
      <c r="CE38" s="18">
        <v>0</v>
      </c>
      <c r="CF38" s="18">
        <f t="shared" si="43"/>
        <v>12454.677722020342</v>
      </c>
      <c r="CG38" s="18">
        <f t="shared" si="44"/>
        <v>-0.49423324293731519</v>
      </c>
      <c r="CH38" s="18">
        <f t="shared" si="45"/>
        <v>25.700128632740391</v>
      </c>
      <c r="CI38" s="18">
        <f>(Design!$N$70-CH38)/CG38</f>
        <v>46.23349189734396</v>
      </c>
      <c r="CJ38" s="18">
        <v>0</v>
      </c>
      <c r="CK38" s="18">
        <v>0</v>
      </c>
      <c r="CL38" s="18">
        <f t="shared" si="46"/>
        <v>46.23349189734396</v>
      </c>
      <c r="CM38" s="18">
        <f t="shared" si="47"/>
        <v>46.23349189734396</v>
      </c>
      <c r="CN38" s="18">
        <f>Design!$N$70</f>
        <v>2.85</v>
      </c>
      <c r="CO38" s="18">
        <f t="shared" si="48"/>
        <v>52</v>
      </c>
      <c r="CP38" s="18">
        <v>0</v>
      </c>
      <c r="CQ38" s="18">
        <f t="shared" si="49"/>
        <v>4446.0000000000009</v>
      </c>
      <c r="CR38" s="19">
        <f t="shared" si="50"/>
        <v>8008.6777220203412</v>
      </c>
      <c r="CS38" s="68">
        <f t="shared" si="51"/>
        <v>42</v>
      </c>
      <c r="CT38" s="18">
        <f>'Ohio Intensities'!T38</f>
        <v>3.1611074400006474</v>
      </c>
      <c r="CU38" s="18">
        <f>Design!$I$24*CT38*Design!$I$23</f>
        <v>5.4371047968011172</v>
      </c>
      <c r="CV38" s="18">
        <v>0</v>
      </c>
      <c r="CW38" s="18">
        <v>0</v>
      </c>
      <c r="CX38" s="18">
        <f>Design!$I$22</f>
        <v>10</v>
      </c>
      <c r="CY38" s="18">
        <f t="shared" si="52"/>
        <v>5.4371047968011172</v>
      </c>
      <c r="CZ38" s="18">
        <f t="shared" si="53"/>
        <v>42</v>
      </c>
      <c r="DA38" s="18">
        <f t="shared" si="54"/>
        <v>5.4371047968011172</v>
      </c>
      <c r="DB38" s="18">
        <f t="shared" si="55"/>
        <v>52</v>
      </c>
      <c r="DC38" s="18">
        <v>0</v>
      </c>
      <c r="DD38" s="18">
        <f t="shared" si="56"/>
        <v>13701.504087938814</v>
      </c>
      <c r="DE38" s="18">
        <f t="shared" si="57"/>
        <v>-0.54371047968011177</v>
      </c>
      <c r="DF38" s="18">
        <f t="shared" si="58"/>
        <v>28.272944943365815</v>
      </c>
      <c r="DG38" s="18">
        <f>(Design!$N$71-DF38)/DE38</f>
        <v>46.758239713023784</v>
      </c>
      <c r="DH38" s="18">
        <v>0</v>
      </c>
      <c r="DI38" s="18">
        <v>0</v>
      </c>
      <c r="DJ38" s="18">
        <f t="shared" si="59"/>
        <v>46.758239713023784</v>
      </c>
      <c r="DK38" s="18">
        <f t="shared" si="60"/>
        <v>46.758239713023784</v>
      </c>
      <c r="DL38" s="18">
        <f>Design!$N$71</f>
        <v>2.85</v>
      </c>
      <c r="DM38" s="18">
        <f t="shared" si="61"/>
        <v>52</v>
      </c>
      <c r="DN38" s="18">
        <v>0</v>
      </c>
      <c r="DO38" s="18">
        <f t="shared" si="62"/>
        <v>4446.0000000000009</v>
      </c>
      <c r="DP38" s="19">
        <f t="shared" si="63"/>
        <v>9255.5040879388143</v>
      </c>
      <c r="DQ38" s="68">
        <f t="shared" si="64"/>
        <v>42</v>
      </c>
      <c r="DR38" s="18">
        <f>'Ohio Intensities'!X38</f>
        <v>3.4130100138969448</v>
      </c>
      <c r="DS38" s="18">
        <f>Design!$I$24*DR38*Design!$I$23</f>
        <v>5.8703772239027492</v>
      </c>
      <c r="DT38" s="18">
        <v>0</v>
      </c>
      <c r="DU38" s="18">
        <v>0</v>
      </c>
      <c r="DV38" s="18">
        <f>Design!$I$22</f>
        <v>10</v>
      </c>
      <c r="DW38" s="18">
        <f t="shared" si="65"/>
        <v>5.8703772239027492</v>
      </c>
      <c r="DX38" s="18">
        <f t="shared" si="66"/>
        <v>42</v>
      </c>
      <c r="DY38" s="18">
        <f t="shared" si="67"/>
        <v>5.8703772239027492</v>
      </c>
      <c r="DZ38" s="18">
        <f t="shared" si="68"/>
        <v>52</v>
      </c>
      <c r="EA38" s="18">
        <v>0</v>
      </c>
      <c r="EB38" s="18">
        <f t="shared" si="69"/>
        <v>14793.350604234929</v>
      </c>
      <c r="EC38" s="18">
        <f t="shared" si="70"/>
        <v>-0.58703772239027496</v>
      </c>
      <c r="ED38" s="18">
        <f t="shared" si="71"/>
        <v>30.525961564294299</v>
      </c>
      <c r="EE38" s="18">
        <f>(Design!$N$72-ED38)/EC38</f>
        <v>47.145116078068213</v>
      </c>
      <c r="EF38" s="18">
        <v>0</v>
      </c>
      <c r="EG38" s="18">
        <v>0</v>
      </c>
      <c r="EH38" s="18">
        <f t="shared" si="72"/>
        <v>47.145116078068213</v>
      </c>
      <c r="EI38" s="18">
        <f t="shared" si="73"/>
        <v>47.145116078068213</v>
      </c>
      <c r="EJ38" s="18">
        <f>Design!$N$72</f>
        <v>2.85</v>
      </c>
      <c r="EK38" s="18">
        <f t="shared" si="74"/>
        <v>52</v>
      </c>
      <c r="EL38" s="18">
        <v>0</v>
      </c>
      <c r="EM38" s="18">
        <f t="shared" si="75"/>
        <v>4446.0000000000009</v>
      </c>
      <c r="EN38" s="19">
        <f t="shared" si="76"/>
        <v>10347.350604234929</v>
      </c>
      <c r="EO38" s="19">
        <f t="shared" si="77"/>
        <v>42</v>
      </c>
    </row>
    <row r="39" spans="1:145" x14ac:dyDescent="0.25">
      <c r="A39" s="68">
        <f t="shared" si="78"/>
        <v>43</v>
      </c>
      <c r="B39" s="18">
        <f>'Ohio Intensities'!D39</f>
        <v>1.7379409609406529</v>
      </c>
      <c r="C39" s="18">
        <f>Design!$I$24*B39*Design!$I$23</f>
        <v>2.9892584528179249</v>
      </c>
      <c r="D39" s="18">
        <v>0</v>
      </c>
      <c r="E39" s="18">
        <v>0</v>
      </c>
      <c r="F39" s="18">
        <f>Design!$I$22</f>
        <v>10</v>
      </c>
      <c r="G39" s="18">
        <f t="shared" si="0"/>
        <v>2.9892584528179249</v>
      </c>
      <c r="H39" s="18">
        <f t="shared" si="1"/>
        <v>43</v>
      </c>
      <c r="I39" s="18">
        <f t="shared" si="2"/>
        <v>2.9892584528179249</v>
      </c>
      <c r="J39" s="18">
        <f t="shared" si="3"/>
        <v>53</v>
      </c>
      <c r="K39" s="18">
        <v>0</v>
      </c>
      <c r="L39" s="18">
        <f t="shared" si="4"/>
        <v>7712.2868082702453</v>
      </c>
      <c r="M39" s="18">
        <f t="shared" si="5"/>
        <v>-0.2989258452817925</v>
      </c>
      <c r="N39" s="18">
        <f t="shared" si="6"/>
        <v>15.843069799935002</v>
      </c>
      <c r="O39" s="18">
        <f>(Design!$N$67-N39)/M39</f>
        <v>46.142111890433895</v>
      </c>
      <c r="P39" s="18">
        <v>0</v>
      </c>
      <c r="Q39" s="18">
        <v>0</v>
      </c>
      <c r="R39" s="18">
        <f t="shared" si="7"/>
        <v>46.142111890433895</v>
      </c>
      <c r="S39" s="18">
        <f t="shared" si="8"/>
        <v>46.142111890433895</v>
      </c>
      <c r="T39" s="18">
        <f>Design!$N$67</f>
        <v>2.0499999999999998</v>
      </c>
      <c r="U39" s="18">
        <f t="shared" si="9"/>
        <v>53</v>
      </c>
      <c r="V39" s="18">
        <v>0</v>
      </c>
      <c r="W39" s="18">
        <f t="shared" si="10"/>
        <v>3259.4999999999995</v>
      </c>
      <c r="X39" s="19">
        <f t="shared" si="11"/>
        <v>4452.7868082702462</v>
      </c>
      <c r="Y39" s="68">
        <f t="shared" si="12"/>
        <v>43</v>
      </c>
      <c r="Z39" s="18">
        <f>'Ohio Intensities'!H39</f>
        <v>2.1214393327828414</v>
      </c>
      <c r="AA39" s="18">
        <f>Design!$I$24*Z39*Design!$I$23</f>
        <v>3.6488756523864896</v>
      </c>
      <c r="AB39" s="18">
        <v>0</v>
      </c>
      <c r="AC39" s="18">
        <v>0</v>
      </c>
      <c r="AD39" s="18">
        <f>Design!$I$22</f>
        <v>10</v>
      </c>
      <c r="AE39" s="18">
        <f t="shared" si="13"/>
        <v>3.6488756523864896</v>
      </c>
      <c r="AF39" s="18">
        <f t="shared" si="14"/>
        <v>43</v>
      </c>
      <c r="AG39" s="18">
        <f t="shared" si="15"/>
        <v>3.6488756523864896</v>
      </c>
      <c r="AH39" s="18">
        <f t="shared" si="16"/>
        <v>53</v>
      </c>
      <c r="AI39" s="18">
        <v>0</v>
      </c>
      <c r="AJ39" s="18">
        <f t="shared" si="17"/>
        <v>9414.0991831571428</v>
      </c>
      <c r="AK39" s="18">
        <f t="shared" si="18"/>
        <v>-0.36488756523864896</v>
      </c>
      <c r="AL39" s="18">
        <f t="shared" si="19"/>
        <v>19.339040957648393</v>
      </c>
      <c r="AM39" s="18">
        <f>(Design!$N$68-AL39)/AK39</f>
        <v>46.148574415341024</v>
      </c>
      <c r="AN39" s="18">
        <v>0</v>
      </c>
      <c r="AO39" s="18">
        <v>0</v>
      </c>
      <c r="AP39" s="18">
        <f t="shared" si="20"/>
        <v>46.148574415341024</v>
      </c>
      <c r="AQ39" s="18">
        <f t="shared" si="21"/>
        <v>46.148574415341024</v>
      </c>
      <c r="AR39" s="18">
        <f>Design!$N$68</f>
        <v>2.5</v>
      </c>
      <c r="AS39" s="18">
        <f t="shared" si="22"/>
        <v>53</v>
      </c>
      <c r="AT39" s="18">
        <v>0</v>
      </c>
      <c r="AU39" s="18">
        <f t="shared" si="23"/>
        <v>3975</v>
      </c>
      <c r="AV39" s="19">
        <f t="shared" si="24"/>
        <v>5439.0991831571428</v>
      </c>
      <c r="AW39" s="68">
        <f t="shared" si="25"/>
        <v>43</v>
      </c>
      <c r="AX39" s="18">
        <f>'Ohio Intensities'!L39</f>
        <v>2.4277936552798236</v>
      </c>
      <c r="AY39" s="18">
        <f>Design!$I$24*AX39*Design!$I$23</f>
        <v>4.175805087081299</v>
      </c>
      <c r="AZ39" s="18">
        <v>0</v>
      </c>
      <c r="BA39" s="18">
        <v>0</v>
      </c>
      <c r="BB39" s="18">
        <f>Design!$I$22</f>
        <v>10</v>
      </c>
      <c r="BC39" s="18">
        <f t="shared" si="26"/>
        <v>4.175805087081299</v>
      </c>
      <c r="BD39" s="18">
        <f t="shared" si="27"/>
        <v>43</v>
      </c>
      <c r="BE39" s="18">
        <f t="shared" si="28"/>
        <v>4.175805087081299</v>
      </c>
      <c r="BF39" s="18">
        <f t="shared" si="29"/>
        <v>53</v>
      </c>
      <c r="BG39" s="18">
        <v>0</v>
      </c>
      <c r="BH39" s="18">
        <f t="shared" si="30"/>
        <v>10773.577124669753</v>
      </c>
      <c r="BI39" s="18">
        <f t="shared" si="31"/>
        <v>-0.4175805087081299</v>
      </c>
      <c r="BJ39" s="18">
        <f t="shared" si="32"/>
        <v>22.131766961530886</v>
      </c>
      <c r="BK39" s="18">
        <f>(Design!$N$69-BJ39)/BI39</f>
        <v>46.174968801065319</v>
      </c>
      <c r="BL39" s="18">
        <v>0</v>
      </c>
      <c r="BM39" s="18">
        <v>0</v>
      </c>
      <c r="BN39" s="18">
        <f t="shared" si="33"/>
        <v>46.174968801065319</v>
      </c>
      <c r="BO39" s="18">
        <f t="shared" si="34"/>
        <v>46.174968801065319</v>
      </c>
      <c r="BP39" s="18">
        <f>Design!$N$69</f>
        <v>2.85</v>
      </c>
      <c r="BQ39" s="18">
        <f t="shared" si="35"/>
        <v>53</v>
      </c>
      <c r="BR39" s="18">
        <v>0</v>
      </c>
      <c r="BS39" s="18">
        <f t="shared" si="36"/>
        <v>4531.4999999999991</v>
      </c>
      <c r="BT39" s="19">
        <f t="shared" si="37"/>
        <v>6242.0771246697541</v>
      </c>
      <c r="BU39" s="68">
        <f t="shared" si="38"/>
        <v>43</v>
      </c>
      <c r="BV39" s="18">
        <f>'Ohio Intensities'!P39</f>
        <v>2.8294907514742929</v>
      </c>
      <c r="BW39" s="18">
        <f>Design!$I$24*BV39*Design!$I$23</f>
        <v>4.8667240925357866</v>
      </c>
      <c r="BX39" s="18">
        <v>0</v>
      </c>
      <c r="BY39" s="18">
        <v>0</v>
      </c>
      <c r="BZ39" s="18">
        <f>Design!$I$22</f>
        <v>10</v>
      </c>
      <c r="CA39" s="18">
        <f t="shared" si="39"/>
        <v>4.8667240925357866</v>
      </c>
      <c r="CB39" s="18">
        <f t="shared" si="40"/>
        <v>43</v>
      </c>
      <c r="CC39" s="18">
        <f t="shared" si="41"/>
        <v>4.8667240925357866</v>
      </c>
      <c r="CD39" s="18">
        <f t="shared" si="42"/>
        <v>53</v>
      </c>
      <c r="CE39" s="18">
        <v>0</v>
      </c>
      <c r="CF39" s="18">
        <f t="shared" si="43"/>
        <v>12556.14815874233</v>
      </c>
      <c r="CG39" s="18">
        <f t="shared" si="44"/>
        <v>-0.48667240925357869</v>
      </c>
      <c r="CH39" s="18">
        <f t="shared" si="45"/>
        <v>25.79363769043967</v>
      </c>
      <c r="CI39" s="18">
        <f>(Design!$N$70-CH39)/CG39</f>
        <v>47.143904717402997</v>
      </c>
      <c r="CJ39" s="18">
        <v>0</v>
      </c>
      <c r="CK39" s="18">
        <v>0</v>
      </c>
      <c r="CL39" s="18">
        <f t="shared" si="46"/>
        <v>47.143904717402997</v>
      </c>
      <c r="CM39" s="18">
        <f t="shared" si="47"/>
        <v>47.143904717402997</v>
      </c>
      <c r="CN39" s="18">
        <f>Design!$N$70</f>
        <v>2.85</v>
      </c>
      <c r="CO39" s="18">
        <f t="shared" si="48"/>
        <v>53</v>
      </c>
      <c r="CP39" s="18">
        <v>0</v>
      </c>
      <c r="CQ39" s="18">
        <f t="shared" si="49"/>
        <v>4531.5</v>
      </c>
      <c r="CR39" s="19">
        <f t="shared" si="50"/>
        <v>8024.6481587423295</v>
      </c>
      <c r="CS39" s="68">
        <f t="shared" si="51"/>
        <v>43</v>
      </c>
      <c r="CT39" s="18">
        <f>'Ohio Intensities'!T39</f>
        <v>3.1139056719964526</v>
      </c>
      <c r="CU39" s="18">
        <f>Design!$I$24*CT39*Design!$I$23</f>
        <v>5.3559177558339019</v>
      </c>
      <c r="CV39" s="18">
        <v>0</v>
      </c>
      <c r="CW39" s="18">
        <v>0</v>
      </c>
      <c r="CX39" s="18">
        <f>Design!$I$22</f>
        <v>10</v>
      </c>
      <c r="CY39" s="18">
        <f t="shared" si="52"/>
        <v>5.3559177558339019</v>
      </c>
      <c r="CZ39" s="18">
        <f t="shared" si="53"/>
        <v>43</v>
      </c>
      <c r="DA39" s="18">
        <f t="shared" si="54"/>
        <v>5.3559177558339019</v>
      </c>
      <c r="DB39" s="18">
        <f t="shared" si="55"/>
        <v>53</v>
      </c>
      <c r="DC39" s="18">
        <v>0</v>
      </c>
      <c r="DD39" s="18">
        <f t="shared" si="56"/>
        <v>13818.267810051466</v>
      </c>
      <c r="DE39" s="18">
        <f t="shared" si="57"/>
        <v>-0.53559177558339022</v>
      </c>
      <c r="DF39" s="18">
        <f t="shared" si="58"/>
        <v>28.386364105919682</v>
      </c>
      <c r="DG39" s="18">
        <f>(Design!$N$71-DF39)/DE39</f>
        <v>47.678783114442609</v>
      </c>
      <c r="DH39" s="18">
        <v>0</v>
      </c>
      <c r="DI39" s="18">
        <v>0</v>
      </c>
      <c r="DJ39" s="18">
        <f t="shared" si="59"/>
        <v>47.678783114442609</v>
      </c>
      <c r="DK39" s="18">
        <f t="shared" si="60"/>
        <v>47.678783114442609</v>
      </c>
      <c r="DL39" s="18">
        <f>Design!$N$71</f>
        <v>2.85</v>
      </c>
      <c r="DM39" s="18">
        <f t="shared" si="61"/>
        <v>53</v>
      </c>
      <c r="DN39" s="18">
        <v>0</v>
      </c>
      <c r="DO39" s="18">
        <f t="shared" si="62"/>
        <v>4531.5</v>
      </c>
      <c r="DP39" s="19">
        <f t="shared" si="63"/>
        <v>9286.7678100514659</v>
      </c>
      <c r="DQ39" s="68">
        <f t="shared" si="64"/>
        <v>43</v>
      </c>
      <c r="DR39" s="18">
        <f>'Ohio Intensities'!X39</f>
        <v>3.3631918554761637</v>
      </c>
      <c r="DS39" s="18">
        <f>Design!$I$24*DR39*Design!$I$23</f>
        <v>5.7846899914190049</v>
      </c>
      <c r="DT39" s="18">
        <v>0</v>
      </c>
      <c r="DU39" s="18">
        <v>0</v>
      </c>
      <c r="DV39" s="18">
        <f>Design!$I$22</f>
        <v>10</v>
      </c>
      <c r="DW39" s="18">
        <f t="shared" si="65"/>
        <v>5.7846899914190049</v>
      </c>
      <c r="DX39" s="18">
        <f t="shared" si="66"/>
        <v>43</v>
      </c>
      <c r="DY39" s="18">
        <f t="shared" si="67"/>
        <v>5.7846899914190049</v>
      </c>
      <c r="DZ39" s="18">
        <f t="shared" si="68"/>
        <v>53</v>
      </c>
      <c r="EA39" s="18">
        <v>0</v>
      </c>
      <c r="EB39" s="18">
        <f t="shared" si="69"/>
        <v>14924.500177861031</v>
      </c>
      <c r="EC39" s="18">
        <f t="shared" si="70"/>
        <v>-0.57846899914190053</v>
      </c>
      <c r="ED39" s="18">
        <f t="shared" si="71"/>
        <v>30.658856954520726</v>
      </c>
      <c r="EE39" s="18">
        <f>(Design!$N$72-ED39)/EC39</f>
        <v>48.073201841018815</v>
      </c>
      <c r="EF39" s="18">
        <v>0</v>
      </c>
      <c r="EG39" s="18">
        <v>0</v>
      </c>
      <c r="EH39" s="18">
        <f t="shared" si="72"/>
        <v>48.073201841018815</v>
      </c>
      <c r="EI39" s="18">
        <f t="shared" si="73"/>
        <v>48.073201841018815</v>
      </c>
      <c r="EJ39" s="18">
        <f>Design!$N$72</f>
        <v>2.85</v>
      </c>
      <c r="EK39" s="18">
        <f t="shared" si="74"/>
        <v>53</v>
      </c>
      <c r="EL39" s="18">
        <v>0</v>
      </c>
      <c r="EM39" s="18">
        <f t="shared" si="75"/>
        <v>4531.5</v>
      </c>
      <c r="EN39" s="19">
        <f t="shared" si="76"/>
        <v>10393.000177861031</v>
      </c>
      <c r="EO39" s="19">
        <f t="shared" si="77"/>
        <v>43</v>
      </c>
    </row>
    <row r="40" spans="1:145" x14ac:dyDescent="0.25">
      <c r="A40" s="68">
        <f t="shared" si="78"/>
        <v>44</v>
      </c>
      <c r="B40" s="18">
        <f>'Ohio Intensities'!D40</f>
        <v>1.7097150995922386</v>
      </c>
      <c r="C40" s="18">
        <f>Design!$I$24*B40*Design!$I$23</f>
        <v>2.9407099712986522</v>
      </c>
      <c r="D40" s="18">
        <v>0</v>
      </c>
      <c r="E40" s="18">
        <v>0</v>
      </c>
      <c r="F40" s="18">
        <f>Design!$I$22</f>
        <v>10</v>
      </c>
      <c r="G40" s="18">
        <f t="shared" si="0"/>
        <v>2.9407099712986522</v>
      </c>
      <c r="H40" s="18">
        <f t="shared" si="1"/>
        <v>44</v>
      </c>
      <c r="I40" s="18">
        <f t="shared" si="2"/>
        <v>2.9407099712986522</v>
      </c>
      <c r="J40" s="18">
        <f t="shared" si="3"/>
        <v>54</v>
      </c>
      <c r="K40" s="18">
        <v>0</v>
      </c>
      <c r="L40" s="18">
        <f t="shared" si="4"/>
        <v>7763.4743242284421</v>
      </c>
      <c r="M40" s="18">
        <f t="shared" si="5"/>
        <v>-0.29407099712986523</v>
      </c>
      <c r="N40" s="18">
        <f t="shared" si="6"/>
        <v>15.879833845012723</v>
      </c>
      <c r="O40" s="18">
        <f>(Design!$N$67-N40)/M40</f>
        <v>47.028894314611051</v>
      </c>
      <c r="P40" s="18">
        <v>0</v>
      </c>
      <c r="Q40" s="18">
        <v>0</v>
      </c>
      <c r="R40" s="18">
        <f t="shared" si="7"/>
        <v>47.028894314611051</v>
      </c>
      <c r="S40" s="18">
        <f t="shared" si="8"/>
        <v>47.028894314611051</v>
      </c>
      <c r="T40" s="18">
        <f>Design!$N$67</f>
        <v>2.0499999999999998</v>
      </c>
      <c r="U40" s="18">
        <f t="shared" si="9"/>
        <v>54</v>
      </c>
      <c r="V40" s="18">
        <v>0</v>
      </c>
      <c r="W40" s="18">
        <f t="shared" si="10"/>
        <v>3321</v>
      </c>
      <c r="X40" s="19">
        <f t="shared" si="11"/>
        <v>4442.4743242284421</v>
      </c>
      <c r="Y40" s="68">
        <f t="shared" si="12"/>
        <v>44</v>
      </c>
      <c r="Z40" s="18">
        <f>'Ohio Intensities'!H40</f>
        <v>2.0878803972518347</v>
      </c>
      <c r="AA40" s="18">
        <f>Design!$I$24*Z40*Design!$I$23</f>
        <v>3.5911542832731578</v>
      </c>
      <c r="AB40" s="18">
        <v>0</v>
      </c>
      <c r="AC40" s="18">
        <v>0</v>
      </c>
      <c r="AD40" s="18">
        <f>Design!$I$22</f>
        <v>10</v>
      </c>
      <c r="AE40" s="18">
        <f t="shared" si="13"/>
        <v>3.5911542832731578</v>
      </c>
      <c r="AF40" s="18">
        <f t="shared" si="14"/>
        <v>44</v>
      </c>
      <c r="AG40" s="18">
        <f t="shared" si="15"/>
        <v>3.5911542832731578</v>
      </c>
      <c r="AH40" s="18">
        <f t="shared" si="16"/>
        <v>54</v>
      </c>
      <c r="AI40" s="18">
        <v>0</v>
      </c>
      <c r="AJ40" s="18">
        <f t="shared" si="17"/>
        <v>9480.6473078411364</v>
      </c>
      <c r="AK40" s="18">
        <f t="shared" si="18"/>
        <v>-0.3591154283273158</v>
      </c>
      <c r="AL40" s="18">
        <f t="shared" si="19"/>
        <v>19.392233129675052</v>
      </c>
      <c r="AM40" s="18">
        <f>(Design!$N$68-AL40)/AK40</f>
        <v>47.038450028046761</v>
      </c>
      <c r="AN40" s="18">
        <v>0</v>
      </c>
      <c r="AO40" s="18">
        <v>0</v>
      </c>
      <c r="AP40" s="18">
        <f t="shared" si="20"/>
        <v>47.038450028046761</v>
      </c>
      <c r="AQ40" s="18">
        <f t="shared" si="21"/>
        <v>47.038450028046761</v>
      </c>
      <c r="AR40" s="18">
        <f>Design!$N$68</f>
        <v>2.5</v>
      </c>
      <c r="AS40" s="18">
        <f t="shared" si="22"/>
        <v>54</v>
      </c>
      <c r="AT40" s="18">
        <v>0</v>
      </c>
      <c r="AU40" s="18">
        <f t="shared" si="23"/>
        <v>4050</v>
      </c>
      <c r="AV40" s="19">
        <f t="shared" si="24"/>
        <v>5430.6473078411364</v>
      </c>
      <c r="AW40" s="68">
        <f t="shared" si="25"/>
        <v>44</v>
      </c>
      <c r="AX40" s="18">
        <f>'Ohio Intensities'!L40</f>
        <v>2.3901876012613461</v>
      </c>
      <c r="AY40" s="18">
        <f>Design!$I$24*AX40*Design!$I$23</f>
        <v>4.1111226741695175</v>
      </c>
      <c r="AZ40" s="18">
        <v>0</v>
      </c>
      <c r="BA40" s="18">
        <v>0</v>
      </c>
      <c r="BB40" s="18">
        <f>Design!$I$22</f>
        <v>10</v>
      </c>
      <c r="BC40" s="18">
        <f t="shared" si="26"/>
        <v>4.1111226741695175</v>
      </c>
      <c r="BD40" s="18">
        <f t="shared" si="27"/>
        <v>44</v>
      </c>
      <c r="BE40" s="18">
        <f t="shared" si="28"/>
        <v>4.1111226741695175</v>
      </c>
      <c r="BF40" s="18">
        <f t="shared" si="29"/>
        <v>54</v>
      </c>
      <c r="BG40" s="18">
        <v>0</v>
      </c>
      <c r="BH40" s="18">
        <f t="shared" si="30"/>
        <v>10853.363859807527</v>
      </c>
      <c r="BI40" s="18">
        <f t="shared" si="31"/>
        <v>-0.41111226741695173</v>
      </c>
      <c r="BJ40" s="18">
        <f t="shared" si="32"/>
        <v>22.200062440515396</v>
      </c>
      <c r="BK40" s="18">
        <f>(Design!$N$69-BJ40)/BI40</f>
        <v>47.06758706592057</v>
      </c>
      <c r="BL40" s="18">
        <v>0</v>
      </c>
      <c r="BM40" s="18">
        <v>0</v>
      </c>
      <c r="BN40" s="18">
        <f t="shared" si="33"/>
        <v>47.06758706592057</v>
      </c>
      <c r="BO40" s="18">
        <f t="shared" si="34"/>
        <v>47.06758706592057</v>
      </c>
      <c r="BP40" s="18">
        <f>Design!$N$69</f>
        <v>2.85</v>
      </c>
      <c r="BQ40" s="18">
        <f t="shared" si="35"/>
        <v>54</v>
      </c>
      <c r="BR40" s="18">
        <v>0</v>
      </c>
      <c r="BS40" s="18">
        <f t="shared" si="36"/>
        <v>4617</v>
      </c>
      <c r="BT40" s="19">
        <f t="shared" si="37"/>
        <v>6236.3638598075268</v>
      </c>
      <c r="BU40" s="68">
        <f t="shared" si="38"/>
        <v>44</v>
      </c>
      <c r="BV40" s="18">
        <f>'Ohio Intensities'!P40</f>
        <v>2.7869520433483195</v>
      </c>
      <c r="BW40" s="18">
        <f>Design!$I$24*BV40*Design!$I$23</f>
        <v>4.7935575145591125</v>
      </c>
      <c r="BX40" s="18">
        <v>0</v>
      </c>
      <c r="BY40" s="18">
        <v>0</v>
      </c>
      <c r="BZ40" s="18">
        <f>Design!$I$22</f>
        <v>10</v>
      </c>
      <c r="CA40" s="18">
        <f t="shared" si="39"/>
        <v>4.7935575145591125</v>
      </c>
      <c r="CB40" s="18">
        <f t="shared" si="40"/>
        <v>44</v>
      </c>
      <c r="CC40" s="18">
        <f t="shared" si="41"/>
        <v>4.7935575145591125</v>
      </c>
      <c r="CD40" s="18">
        <f t="shared" si="42"/>
        <v>54</v>
      </c>
      <c r="CE40" s="18">
        <v>0</v>
      </c>
      <c r="CF40" s="18">
        <f t="shared" si="43"/>
        <v>12654.991838436057</v>
      </c>
      <c r="CG40" s="18">
        <f t="shared" si="44"/>
        <v>-0.47935575145591125</v>
      </c>
      <c r="CH40" s="18">
        <f t="shared" si="45"/>
        <v>25.885210578619208</v>
      </c>
      <c r="CI40" s="18">
        <f>(Design!$N$70-CH40)/CG40</f>
        <v>48.054520069188889</v>
      </c>
      <c r="CJ40" s="18">
        <v>0</v>
      </c>
      <c r="CK40" s="18">
        <v>0</v>
      </c>
      <c r="CL40" s="18">
        <f t="shared" si="46"/>
        <v>48.054520069188889</v>
      </c>
      <c r="CM40" s="18">
        <f t="shared" si="47"/>
        <v>48.054520069188889</v>
      </c>
      <c r="CN40" s="18">
        <f>Design!$N$70</f>
        <v>2.85</v>
      </c>
      <c r="CO40" s="18">
        <f t="shared" si="48"/>
        <v>54</v>
      </c>
      <c r="CP40" s="18">
        <v>0</v>
      </c>
      <c r="CQ40" s="18">
        <f t="shared" si="49"/>
        <v>4617</v>
      </c>
      <c r="CR40" s="19">
        <f t="shared" si="50"/>
        <v>8037.9918384360572</v>
      </c>
      <c r="CS40" s="68">
        <f t="shared" si="51"/>
        <v>44</v>
      </c>
      <c r="CT40" s="18">
        <f>'Ohio Intensities'!T40</f>
        <v>3.0682114432778107</v>
      </c>
      <c r="CU40" s="18">
        <f>Design!$I$24*CT40*Design!$I$23</f>
        <v>5.2773236824378378</v>
      </c>
      <c r="CV40" s="18">
        <v>0</v>
      </c>
      <c r="CW40" s="18">
        <v>0</v>
      </c>
      <c r="CX40" s="18">
        <f>Design!$I$22</f>
        <v>10</v>
      </c>
      <c r="CY40" s="18">
        <f t="shared" si="52"/>
        <v>5.2773236824378378</v>
      </c>
      <c r="CZ40" s="18">
        <f t="shared" si="53"/>
        <v>44</v>
      </c>
      <c r="DA40" s="18">
        <f t="shared" si="54"/>
        <v>5.2773236824378378</v>
      </c>
      <c r="DB40" s="18">
        <f t="shared" si="55"/>
        <v>54</v>
      </c>
      <c r="DC40" s="18">
        <v>0</v>
      </c>
      <c r="DD40" s="18">
        <f t="shared" si="56"/>
        <v>13932.134521635893</v>
      </c>
      <c r="DE40" s="18">
        <f t="shared" si="57"/>
        <v>-0.52773236824378378</v>
      </c>
      <c r="DF40" s="18">
        <f t="shared" si="58"/>
        <v>28.497547885164323</v>
      </c>
      <c r="DG40" s="18">
        <f>(Design!$N$71-DF40)/DE40</f>
        <v>48.599535348789793</v>
      </c>
      <c r="DH40" s="18">
        <v>0</v>
      </c>
      <c r="DI40" s="18">
        <v>0</v>
      </c>
      <c r="DJ40" s="18">
        <f t="shared" si="59"/>
        <v>48.599535348789793</v>
      </c>
      <c r="DK40" s="18">
        <f t="shared" si="60"/>
        <v>48.599535348789793</v>
      </c>
      <c r="DL40" s="18">
        <f>Design!$N$71</f>
        <v>2.85</v>
      </c>
      <c r="DM40" s="18">
        <f t="shared" si="61"/>
        <v>54</v>
      </c>
      <c r="DN40" s="18">
        <v>0</v>
      </c>
      <c r="DO40" s="18">
        <f t="shared" si="62"/>
        <v>4617</v>
      </c>
      <c r="DP40" s="19">
        <f t="shared" si="63"/>
        <v>9315.1345216358932</v>
      </c>
      <c r="DQ40" s="68">
        <f t="shared" si="64"/>
        <v>44</v>
      </c>
      <c r="DR40" s="18">
        <f>'Ohio Intensities'!X40</f>
        <v>3.3149870551113789</v>
      </c>
      <c r="DS40" s="18">
        <f>Design!$I$24*DR40*Design!$I$23</f>
        <v>5.701777734791575</v>
      </c>
      <c r="DT40" s="18">
        <v>0</v>
      </c>
      <c r="DU40" s="18">
        <v>0</v>
      </c>
      <c r="DV40" s="18">
        <f>Design!$I$22</f>
        <v>10</v>
      </c>
      <c r="DW40" s="18">
        <f t="shared" si="65"/>
        <v>5.701777734791575</v>
      </c>
      <c r="DX40" s="18">
        <f t="shared" si="66"/>
        <v>44</v>
      </c>
      <c r="DY40" s="18">
        <f t="shared" si="67"/>
        <v>5.701777734791575</v>
      </c>
      <c r="DZ40" s="18">
        <f t="shared" si="68"/>
        <v>54</v>
      </c>
      <c r="EA40" s="18">
        <v>0</v>
      </c>
      <c r="EB40" s="18">
        <f t="shared" si="69"/>
        <v>15052.693219849758</v>
      </c>
      <c r="EC40" s="18">
        <f t="shared" si="70"/>
        <v>-0.57017777347915755</v>
      </c>
      <c r="ED40" s="18">
        <f t="shared" si="71"/>
        <v>30.789599767874506</v>
      </c>
      <c r="EE40" s="18">
        <f>(Design!$N$72-ED40)/EC40</f>
        <v>49.001558930279515</v>
      </c>
      <c r="EF40" s="18">
        <v>0</v>
      </c>
      <c r="EG40" s="18">
        <v>0</v>
      </c>
      <c r="EH40" s="18">
        <f t="shared" si="72"/>
        <v>49.001558930279515</v>
      </c>
      <c r="EI40" s="18">
        <f t="shared" si="73"/>
        <v>49.001558930279515</v>
      </c>
      <c r="EJ40" s="18">
        <f>Design!$N$72</f>
        <v>2.85</v>
      </c>
      <c r="EK40" s="18">
        <f t="shared" si="74"/>
        <v>54</v>
      </c>
      <c r="EL40" s="18">
        <v>0</v>
      </c>
      <c r="EM40" s="18">
        <f t="shared" si="75"/>
        <v>4617</v>
      </c>
      <c r="EN40" s="19">
        <f t="shared" si="76"/>
        <v>10435.693219849758</v>
      </c>
      <c r="EO40" s="19">
        <f t="shared" si="77"/>
        <v>44</v>
      </c>
    </row>
    <row r="41" spans="1:145" x14ac:dyDescent="0.25">
      <c r="A41" s="68">
        <f t="shared" si="78"/>
        <v>45</v>
      </c>
      <c r="B41" s="18">
        <f>'Ohio Intensities'!D41</f>
        <v>1.6824530928872969</v>
      </c>
      <c r="C41" s="18">
        <f>Design!$I$24*B41*Design!$I$23</f>
        <v>2.8938193197661524</v>
      </c>
      <c r="D41" s="18">
        <v>0</v>
      </c>
      <c r="E41" s="18">
        <v>0</v>
      </c>
      <c r="F41" s="18">
        <f>Design!$I$22</f>
        <v>10</v>
      </c>
      <c r="G41" s="18">
        <f t="shared" si="0"/>
        <v>2.8938193197661524</v>
      </c>
      <c r="H41" s="18">
        <f t="shared" si="1"/>
        <v>45</v>
      </c>
      <c r="I41" s="18">
        <f t="shared" si="2"/>
        <v>2.8938193197661524</v>
      </c>
      <c r="J41" s="18">
        <f t="shared" si="3"/>
        <v>55</v>
      </c>
      <c r="K41" s="18">
        <v>0</v>
      </c>
      <c r="L41" s="18">
        <f t="shared" si="4"/>
        <v>7813.3121633686114</v>
      </c>
      <c r="M41" s="18">
        <f t="shared" si="5"/>
        <v>-0.28938193197661521</v>
      </c>
      <c r="N41" s="18">
        <f t="shared" si="6"/>
        <v>15.916006258713837</v>
      </c>
      <c r="O41" s="18">
        <f>(Design!$N$67-N41)/M41</f>
        <v>47.915936437366597</v>
      </c>
      <c r="P41" s="18">
        <v>0</v>
      </c>
      <c r="Q41" s="18">
        <v>0</v>
      </c>
      <c r="R41" s="18">
        <f t="shared" si="7"/>
        <v>47.915936437366597</v>
      </c>
      <c r="S41" s="18">
        <f t="shared" si="8"/>
        <v>47.915936437366597</v>
      </c>
      <c r="T41" s="18">
        <f>Design!$N$67</f>
        <v>2.0499999999999998</v>
      </c>
      <c r="U41" s="18">
        <f t="shared" si="9"/>
        <v>55</v>
      </c>
      <c r="V41" s="18">
        <v>0</v>
      </c>
      <c r="W41" s="18">
        <f t="shared" si="10"/>
        <v>3382.4999999999995</v>
      </c>
      <c r="X41" s="19">
        <f t="shared" si="11"/>
        <v>4430.8121633686114</v>
      </c>
      <c r="Y41" s="68">
        <f t="shared" si="12"/>
        <v>45</v>
      </c>
      <c r="Z41" s="18">
        <f>'Ohio Intensities'!H41</f>
        <v>2.0554428141801298</v>
      </c>
      <c r="AA41" s="18">
        <f>Design!$I$24*Z41*Design!$I$23</f>
        <v>3.5353616403898256</v>
      </c>
      <c r="AB41" s="18">
        <v>0</v>
      </c>
      <c r="AC41" s="18">
        <v>0</v>
      </c>
      <c r="AD41" s="18">
        <f>Design!$I$22</f>
        <v>10</v>
      </c>
      <c r="AE41" s="18">
        <f t="shared" si="13"/>
        <v>3.5353616403898256</v>
      </c>
      <c r="AF41" s="18">
        <f t="shared" si="14"/>
        <v>45</v>
      </c>
      <c r="AG41" s="18">
        <f t="shared" si="15"/>
        <v>3.5353616403898256</v>
      </c>
      <c r="AH41" s="18">
        <f t="shared" si="16"/>
        <v>55</v>
      </c>
      <c r="AI41" s="18">
        <v>0</v>
      </c>
      <c r="AJ41" s="18">
        <f t="shared" si="17"/>
        <v>9545.4764290525309</v>
      </c>
      <c r="AK41" s="18">
        <f t="shared" si="18"/>
        <v>-0.35353616403898258</v>
      </c>
      <c r="AL41" s="18">
        <f t="shared" si="19"/>
        <v>19.44448902214404</v>
      </c>
      <c r="AM41" s="18">
        <f>(Design!$N$68-AL41)/AK41</f>
        <v>47.928587640260929</v>
      </c>
      <c r="AN41" s="18">
        <v>0</v>
      </c>
      <c r="AO41" s="18">
        <v>0</v>
      </c>
      <c r="AP41" s="18">
        <f t="shared" si="20"/>
        <v>47.928587640260929</v>
      </c>
      <c r="AQ41" s="18">
        <f t="shared" si="21"/>
        <v>47.928587640260929</v>
      </c>
      <c r="AR41" s="18">
        <f>Design!$N$68</f>
        <v>2.5</v>
      </c>
      <c r="AS41" s="18">
        <f t="shared" si="22"/>
        <v>55</v>
      </c>
      <c r="AT41" s="18">
        <v>0</v>
      </c>
      <c r="AU41" s="18">
        <f t="shared" si="23"/>
        <v>4125</v>
      </c>
      <c r="AV41" s="19">
        <f t="shared" si="24"/>
        <v>5420.4764290525309</v>
      </c>
      <c r="AW41" s="68">
        <f t="shared" si="25"/>
        <v>45</v>
      </c>
      <c r="AX41" s="18">
        <f>'Ohio Intensities'!L41</f>
        <v>2.3538030518948605</v>
      </c>
      <c r="AY41" s="18">
        <f>Design!$I$24*AX41*Design!$I$23</f>
        <v>4.0485412492591628</v>
      </c>
      <c r="AZ41" s="18">
        <v>0</v>
      </c>
      <c r="BA41" s="18">
        <v>0</v>
      </c>
      <c r="BB41" s="18">
        <f>Design!$I$22</f>
        <v>10</v>
      </c>
      <c r="BC41" s="18">
        <f t="shared" si="26"/>
        <v>4.0485412492591628</v>
      </c>
      <c r="BD41" s="18">
        <f t="shared" si="27"/>
        <v>45</v>
      </c>
      <c r="BE41" s="18">
        <f t="shared" si="28"/>
        <v>4.0485412492591628</v>
      </c>
      <c r="BF41" s="18">
        <f t="shared" si="29"/>
        <v>55</v>
      </c>
      <c r="BG41" s="18">
        <v>0</v>
      </c>
      <c r="BH41" s="18">
        <f t="shared" si="30"/>
        <v>10931.06137299974</v>
      </c>
      <c r="BI41" s="18">
        <f t="shared" si="31"/>
        <v>-0.40485412492591627</v>
      </c>
      <c r="BJ41" s="18">
        <f t="shared" si="32"/>
        <v>22.266976870925394</v>
      </c>
      <c r="BK41" s="18">
        <f>(Design!$N$69-BJ41)/BI41</f>
        <v>47.960427411918992</v>
      </c>
      <c r="BL41" s="18">
        <v>0</v>
      </c>
      <c r="BM41" s="18">
        <v>0</v>
      </c>
      <c r="BN41" s="18">
        <f t="shared" si="33"/>
        <v>47.960427411918992</v>
      </c>
      <c r="BO41" s="18">
        <f t="shared" si="34"/>
        <v>47.960427411918992</v>
      </c>
      <c r="BP41" s="18">
        <f>Design!$N$69</f>
        <v>2.85</v>
      </c>
      <c r="BQ41" s="18">
        <f t="shared" si="35"/>
        <v>55</v>
      </c>
      <c r="BR41" s="18">
        <v>0</v>
      </c>
      <c r="BS41" s="18">
        <f t="shared" si="36"/>
        <v>4702.5</v>
      </c>
      <c r="BT41" s="19">
        <f t="shared" si="37"/>
        <v>6228.5613729997403</v>
      </c>
      <c r="BU41" s="68">
        <f t="shared" si="38"/>
        <v>45</v>
      </c>
      <c r="BV41" s="18">
        <f>'Ohio Intensities'!P41</f>
        <v>2.7457638055092399</v>
      </c>
      <c r="BW41" s="18">
        <f>Design!$I$24*BV41*Design!$I$23</f>
        <v>4.7227137454758958</v>
      </c>
      <c r="BX41" s="18">
        <v>0</v>
      </c>
      <c r="BY41" s="18">
        <v>0</v>
      </c>
      <c r="BZ41" s="18">
        <f>Design!$I$22</f>
        <v>10</v>
      </c>
      <c r="CA41" s="18">
        <f t="shared" si="39"/>
        <v>4.7227137454758958</v>
      </c>
      <c r="CB41" s="18">
        <f t="shared" si="40"/>
        <v>45</v>
      </c>
      <c r="CC41" s="18">
        <f t="shared" si="41"/>
        <v>4.7227137454758958</v>
      </c>
      <c r="CD41" s="18">
        <f t="shared" si="42"/>
        <v>55</v>
      </c>
      <c r="CE41" s="18">
        <v>0</v>
      </c>
      <c r="CF41" s="18">
        <f t="shared" si="43"/>
        <v>12751.32711278492</v>
      </c>
      <c r="CG41" s="18">
        <f t="shared" si="44"/>
        <v>-0.47227137454758961</v>
      </c>
      <c r="CH41" s="18">
        <f t="shared" si="45"/>
        <v>25.97492560011743</v>
      </c>
      <c r="CI41" s="18">
        <f>(Design!$N$70-CH41)/CG41</f>
        <v>48.965334014304496</v>
      </c>
      <c r="CJ41" s="18">
        <v>0</v>
      </c>
      <c r="CK41" s="18">
        <v>0</v>
      </c>
      <c r="CL41" s="18">
        <f t="shared" si="46"/>
        <v>48.965334014304496</v>
      </c>
      <c r="CM41" s="18">
        <f t="shared" si="47"/>
        <v>48.965334014304496</v>
      </c>
      <c r="CN41" s="18">
        <f>Design!$N$70</f>
        <v>2.85</v>
      </c>
      <c r="CO41" s="18">
        <f t="shared" si="48"/>
        <v>55</v>
      </c>
      <c r="CP41" s="18">
        <v>0</v>
      </c>
      <c r="CQ41" s="18">
        <f t="shared" si="49"/>
        <v>4702.5</v>
      </c>
      <c r="CR41" s="19">
        <f t="shared" si="50"/>
        <v>8048.8271127849202</v>
      </c>
      <c r="CS41" s="68">
        <f t="shared" si="51"/>
        <v>45</v>
      </c>
      <c r="CT41" s="18">
        <f>'Ohio Intensities'!T41</f>
        <v>3.0239518383079433</v>
      </c>
      <c r="CU41" s="18">
        <f>Design!$I$24*CT41*Design!$I$23</f>
        <v>5.2011971618896657</v>
      </c>
      <c r="CV41" s="18">
        <v>0</v>
      </c>
      <c r="CW41" s="18">
        <v>0</v>
      </c>
      <c r="CX41" s="18">
        <f>Design!$I$22</f>
        <v>10</v>
      </c>
      <c r="CY41" s="18">
        <f t="shared" si="52"/>
        <v>5.2011971618896657</v>
      </c>
      <c r="CZ41" s="18">
        <f t="shared" si="53"/>
        <v>45</v>
      </c>
      <c r="DA41" s="18">
        <f t="shared" si="54"/>
        <v>5.2011971618896657</v>
      </c>
      <c r="DB41" s="18">
        <f t="shared" si="55"/>
        <v>55</v>
      </c>
      <c r="DC41" s="18">
        <v>0</v>
      </c>
      <c r="DD41" s="18">
        <f t="shared" si="56"/>
        <v>14043.232337102098</v>
      </c>
      <c r="DE41" s="18">
        <f t="shared" si="57"/>
        <v>-0.52011971618896657</v>
      </c>
      <c r="DF41" s="18">
        <f t="shared" si="58"/>
        <v>28.606584390393163</v>
      </c>
      <c r="DG41" s="18">
        <f>(Design!$N$71-DF41)/DE41</f>
        <v>49.520492280349252</v>
      </c>
      <c r="DH41" s="18">
        <v>0</v>
      </c>
      <c r="DI41" s="18">
        <v>0</v>
      </c>
      <c r="DJ41" s="18">
        <f t="shared" si="59"/>
        <v>49.520492280349252</v>
      </c>
      <c r="DK41" s="18">
        <f t="shared" si="60"/>
        <v>49.520492280349252</v>
      </c>
      <c r="DL41" s="18">
        <f>Design!$N$71</f>
        <v>2.85</v>
      </c>
      <c r="DM41" s="18">
        <f t="shared" si="61"/>
        <v>55</v>
      </c>
      <c r="DN41" s="18">
        <v>0</v>
      </c>
      <c r="DO41" s="18">
        <f t="shared" si="62"/>
        <v>4702.5</v>
      </c>
      <c r="DP41" s="19">
        <f t="shared" si="63"/>
        <v>9340.7323371020975</v>
      </c>
      <c r="DQ41" s="68">
        <f t="shared" si="64"/>
        <v>45</v>
      </c>
      <c r="DR41" s="18">
        <f>'Ohio Intensities'!X41</f>
        <v>3.2683156827161683</v>
      </c>
      <c r="DS41" s="18">
        <f>Design!$I$24*DR41*Design!$I$23</f>
        <v>5.621502974271813</v>
      </c>
      <c r="DT41" s="18">
        <v>0</v>
      </c>
      <c r="DU41" s="18">
        <v>0</v>
      </c>
      <c r="DV41" s="18">
        <f>Design!$I$22</f>
        <v>10</v>
      </c>
      <c r="DW41" s="18">
        <f t="shared" si="65"/>
        <v>5.621502974271813</v>
      </c>
      <c r="DX41" s="18">
        <f t="shared" si="66"/>
        <v>45</v>
      </c>
      <c r="DY41" s="18">
        <f t="shared" si="67"/>
        <v>5.621502974271813</v>
      </c>
      <c r="DZ41" s="18">
        <f t="shared" si="68"/>
        <v>55</v>
      </c>
      <c r="EA41" s="18">
        <v>0</v>
      </c>
      <c r="EB41" s="18">
        <f t="shared" si="69"/>
        <v>15178.058030533895</v>
      </c>
      <c r="EC41" s="18">
        <f t="shared" si="70"/>
        <v>-0.56215029742718126</v>
      </c>
      <c r="ED41" s="18">
        <f t="shared" si="71"/>
        <v>30.918266358494968</v>
      </c>
      <c r="EE41" s="18">
        <f>(Design!$N$72-ED41)/EC41</f>
        <v>49.930181460289667</v>
      </c>
      <c r="EF41" s="18">
        <v>0</v>
      </c>
      <c r="EG41" s="18">
        <v>0</v>
      </c>
      <c r="EH41" s="18">
        <f t="shared" si="72"/>
        <v>49.930181460289667</v>
      </c>
      <c r="EI41" s="18">
        <f t="shared" si="73"/>
        <v>49.930181460289667</v>
      </c>
      <c r="EJ41" s="18">
        <f>Design!$N$72</f>
        <v>2.85</v>
      </c>
      <c r="EK41" s="18">
        <f t="shared" si="74"/>
        <v>55</v>
      </c>
      <c r="EL41" s="18">
        <v>0</v>
      </c>
      <c r="EM41" s="18">
        <f t="shared" si="75"/>
        <v>4702.5</v>
      </c>
      <c r="EN41" s="19">
        <f t="shared" si="76"/>
        <v>10475.558030533895</v>
      </c>
      <c r="EO41" s="19">
        <f t="shared" si="77"/>
        <v>45</v>
      </c>
    </row>
    <row r="42" spans="1:145" x14ac:dyDescent="0.25">
      <c r="A42" s="68">
        <f t="shared" si="78"/>
        <v>46</v>
      </c>
      <c r="B42" s="18">
        <f>'Ohio Intensities'!D42</f>
        <v>1.6561053844887641</v>
      </c>
      <c r="C42" s="18">
        <f>Design!$I$24*B42*Design!$I$23</f>
        <v>2.8485012613206759</v>
      </c>
      <c r="D42" s="18">
        <v>0</v>
      </c>
      <c r="E42" s="18">
        <v>0</v>
      </c>
      <c r="F42" s="18">
        <f>Design!$I$22</f>
        <v>10</v>
      </c>
      <c r="G42" s="18">
        <f t="shared" si="0"/>
        <v>2.8485012613206759</v>
      </c>
      <c r="H42" s="18">
        <f t="shared" si="1"/>
        <v>46</v>
      </c>
      <c r="I42" s="18">
        <f t="shared" si="2"/>
        <v>2.8485012613206759</v>
      </c>
      <c r="J42" s="18">
        <f t="shared" si="3"/>
        <v>56</v>
      </c>
      <c r="K42" s="18">
        <v>0</v>
      </c>
      <c r="L42" s="18">
        <f t="shared" si="4"/>
        <v>7861.8634812450655</v>
      </c>
      <c r="M42" s="18">
        <f t="shared" si="5"/>
        <v>-0.28485012613206762</v>
      </c>
      <c r="N42" s="18">
        <f t="shared" si="6"/>
        <v>15.951607063395786</v>
      </c>
      <c r="O42" s="18">
        <f>(Design!$N$67-N42)/M42</f>
        <v>48.803232956795185</v>
      </c>
      <c r="P42" s="18">
        <v>0</v>
      </c>
      <c r="Q42" s="18">
        <v>0</v>
      </c>
      <c r="R42" s="18">
        <f t="shared" si="7"/>
        <v>48.803232956795185</v>
      </c>
      <c r="S42" s="18">
        <f t="shared" si="8"/>
        <v>48.803232956795185</v>
      </c>
      <c r="T42" s="18">
        <f>Design!$N$67</f>
        <v>2.0499999999999998</v>
      </c>
      <c r="U42" s="18">
        <f t="shared" si="9"/>
        <v>56</v>
      </c>
      <c r="V42" s="18">
        <v>0</v>
      </c>
      <c r="W42" s="18">
        <f t="shared" si="10"/>
        <v>3443.9999999999995</v>
      </c>
      <c r="X42" s="19">
        <f t="shared" si="11"/>
        <v>4417.8634812450655</v>
      </c>
      <c r="Y42" s="68">
        <f t="shared" si="12"/>
        <v>46</v>
      </c>
      <c r="Z42" s="18">
        <f>'Ohio Intensities'!H42</f>
        <v>2.0240700764723991</v>
      </c>
      <c r="AA42" s="18">
        <f>Design!$I$24*Z42*Design!$I$23</f>
        <v>3.4814005315325285</v>
      </c>
      <c r="AB42" s="18">
        <v>0</v>
      </c>
      <c r="AC42" s="18">
        <v>0</v>
      </c>
      <c r="AD42" s="18">
        <f>Design!$I$22</f>
        <v>10</v>
      </c>
      <c r="AE42" s="18">
        <f t="shared" si="13"/>
        <v>3.4814005315325285</v>
      </c>
      <c r="AF42" s="18">
        <f t="shared" si="14"/>
        <v>46</v>
      </c>
      <c r="AG42" s="18">
        <f t="shared" si="15"/>
        <v>3.4814005315325285</v>
      </c>
      <c r="AH42" s="18">
        <f t="shared" si="16"/>
        <v>56</v>
      </c>
      <c r="AI42" s="18">
        <v>0</v>
      </c>
      <c r="AJ42" s="18">
        <f t="shared" si="17"/>
        <v>9608.6654670297776</v>
      </c>
      <c r="AK42" s="18">
        <f t="shared" si="18"/>
        <v>-0.34814005315325286</v>
      </c>
      <c r="AL42" s="18">
        <f t="shared" si="19"/>
        <v>19.495842976582161</v>
      </c>
      <c r="AM42" s="18">
        <f>(Design!$N$68-AL42)/AK42</f>
        <v>48.818981966147149</v>
      </c>
      <c r="AN42" s="18">
        <v>0</v>
      </c>
      <c r="AO42" s="18">
        <v>0</v>
      </c>
      <c r="AP42" s="18">
        <f t="shared" si="20"/>
        <v>48.818981966147149</v>
      </c>
      <c r="AQ42" s="18">
        <f t="shared" si="21"/>
        <v>48.818981966147149</v>
      </c>
      <c r="AR42" s="18">
        <f>Design!$N$68</f>
        <v>2.5</v>
      </c>
      <c r="AS42" s="18">
        <f t="shared" si="22"/>
        <v>56</v>
      </c>
      <c r="AT42" s="18">
        <v>0</v>
      </c>
      <c r="AU42" s="18">
        <f t="shared" si="23"/>
        <v>4200</v>
      </c>
      <c r="AV42" s="19">
        <f t="shared" si="24"/>
        <v>5408.6654670297776</v>
      </c>
      <c r="AW42" s="68">
        <f t="shared" si="25"/>
        <v>46</v>
      </c>
      <c r="AX42" s="18">
        <f>'Ohio Intensities'!L42</f>
        <v>2.3185802793836214</v>
      </c>
      <c r="AY42" s="18">
        <f>Design!$I$24*AX42*Design!$I$23</f>
        <v>3.9879580805398316</v>
      </c>
      <c r="AZ42" s="18">
        <v>0</v>
      </c>
      <c r="BA42" s="18">
        <v>0</v>
      </c>
      <c r="BB42" s="18">
        <f>Design!$I$22</f>
        <v>10</v>
      </c>
      <c r="BC42" s="18">
        <f t="shared" si="26"/>
        <v>3.9879580805398316</v>
      </c>
      <c r="BD42" s="18">
        <f t="shared" si="27"/>
        <v>46</v>
      </c>
      <c r="BE42" s="18">
        <f t="shared" si="28"/>
        <v>3.9879580805398316</v>
      </c>
      <c r="BF42" s="18">
        <f t="shared" si="29"/>
        <v>56</v>
      </c>
      <c r="BG42" s="18">
        <v>0</v>
      </c>
      <c r="BH42" s="18">
        <f t="shared" si="30"/>
        <v>11006.764302289936</v>
      </c>
      <c r="BI42" s="18">
        <f t="shared" si="31"/>
        <v>-0.39879580805398318</v>
      </c>
      <c r="BJ42" s="18">
        <f t="shared" si="32"/>
        <v>22.332565251023055</v>
      </c>
      <c r="BK42" s="18">
        <f>(Design!$N$69-BJ42)/BI42</f>
        <v>48.853485562179699</v>
      </c>
      <c r="BL42" s="18">
        <v>0</v>
      </c>
      <c r="BM42" s="18">
        <v>0</v>
      </c>
      <c r="BN42" s="18">
        <f t="shared" si="33"/>
        <v>48.853485562179699</v>
      </c>
      <c r="BO42" s="18">
        <f t="shared" si="34"/>
        <v>48.853485562179699</v>
      </c>
      <c r="BP42" s="18">
        <f>Design!$N$69</f>
        <v>2.85</v>
      </c>
      <c r="BQ42" s="18">
        <f t="shared" si="35"/>
        <v>56</v>
      </c>
      <c r="BR42" s="18">
        <v>0</v>
      </c>
      <c r="BS42" s="18">
        <f t="shared" si="36"/>
        <v>4788.0000000000009</v>
      </c>
      <c r="BT42" s="19">
        <f t="shared" si="37"/>
        <v>6218.7643022899347</v>
      </c>
      <c r="BU42" s="68">
        <f t="shared" si="38"/>
        <v>46</v>
      </c>
      <c r="BV42" s="18">
        <f>'Ohio Intensities'!P42</f>
        <v>2.7058613476446371</v>
      </c>
      <c r="BW42" s="18">
        <f>Design!$I$24*BV42*Design!$I$23</f>
        <v>4.6540815179487787</v>
      </c>
      <c r="BX42" s="18">
        <v>0</v>
      </c>
      <c r="BY42" s="18">
        <v>0</v>
      </c>
      <c r="BZ42" s="18">
        <f>Design!$I$22</f>
        <v>10</v>
      </c>
      <c r="CA42" s="18">
        <f t="shared" si="39"/>
        <v>4.6540815179487787</v>
      </c>
      <c r="CB42" s="18">
        <f t="shared" si="40"/>
        <v>46</v>
      </c>
      <c r="CC42" s="18">
        <f t="shared" si="41"/>
        <v>4.6540815179487787</v>
      </c>
      <c r="CD42" s="18">
        <f t="shared" si="42"/>
        <v>56</v>
      </c>
      <c r="CE42" s="18">
        <v>0</v>
      </c>
      <c r="CF42" s="18">
        <f t="shared" si="43"/>
        <v>12845.264989538629</v>
      </c>
      <c r="CG42" s="18">
        <f t="shared" si="44"/>
        <v>-0.46540815179487788</v>
      </c>
      <c r="CH42" s="18">
        <f t="shared" si="45"/>
        <v>26.06285650051316</v>
      </c>
      <c r="CI42" s="18">
        <f>(Design!$N$70-CH42)/CG42</f>
        <v>49.876342756333798</v>
      </c>
      <c r="CJ42" s="18">
        <v>0</v>
      </c>
      <c r="CK42" s="18">
        <v>0</v>
      </c>
      <c r="CL42" s="18">
        <f t="shared" si="46"/>
        <v>49.876342756333798</v>
      </c>
      <c r="CM42" s="18">
        <f t="shared" si="47"/>
        <v>49.876342756333798</v>
      </c>
      <c r="CN42" s="18">
        <f>Design!$N$70</f>
        <v>2.85</v>
      </c>
      <c r="CO42" s="18">
        <f t="shared" si="48"/>
        <v>56</v>
      </c>
      <c r="CP42" s="18">
        <v>0</v>
      </c>
      <c r="CQ42" s="18">
        <f t="shared" si="49"/>
        <v>4788.0000000000009</v>
      </c>
      <c r="CR42" s="19">
        <f t="shared" si="50"/>
        <v>8057.2649895386285</v>
      </c>
      <c r="CS42" s="68">
        <f t="shared" si="51"/>
        <v>46</v>
      </c>
      <c r="CT42" s="18">
        <f>'Ohio Intensities'!T42</f>
        <v>2.9810586262345158</v>
      </c>
      <c r="CU42" s="18">
        <f>Design!$I$24*CT42*Design!$I$23</f>
        <v>5.1274208371233705</v>
      </c>
      <c r="CV42" s="18">
        <v>0</v>
      </c>
      <c r="CW42" s="18">
        <v>0</v>
      </c>
      <c r="CX42" s="18">
        <f>Design!$I$22</f>
        <v>10</v>
      </c>
      <c r="CY42" s="18">
        <f t="shared" si="52"/>
        <v>5.1274208371233705</v>
      </c>
      <c r="CZ42" s="18">
        <f t="shared" si="53"/>
        <v>46</v>
      </c>
      <c r="DA42" s="18">
        <f t="shared" si="54"/>
        <v>5.1274208371233705</v>
      </c>
      <c r="DB42" s="18">
        <f t="shared" si="55"/>
        <v>56</v>
      </c>
      <c r="DC42" s="18">
        <v>0</v>
      </c>
      <c r="DD42" s="18">
        <f t="shared" si="56"/>
        <v>14151.681510460503</v>
      </c>
      <c r="DE42" s="18">
        <f t="shared" si="57"/>
        <v>-0.51274208371233709</v>
      </c>
      <c r="DF42" s="18">
        <f t="shared" si="58"/>
        <v>28.713556687890875</v>
      </c>
      <c r="DG42" s="18">
        <f>(Design!$N$71-DF42)/DE42</f>
        <v>50.441649923943174</v>
      </c>
      <c r="DH42" s="18">
        <v>0</v>
      </c>
      <c r="DI42" s="18">
        <v>0</v>
      </c>
      <c r="DJ42" s="18">
        <f t="shared" si="59"/>
        <v>50.441649923943174</v>
      </c>
      <c r="DK42" s="18">
        <f t="shared" si="60"/>
        <v>50.441649923943174</v>
      </c>
      <c r="DL42" s="18">
        <f>Design!$N$71</f>
        <v>2.85</v>
      </c>
      <c r="DM42" s="18">
        <f t="shared" si="61"/>
        <v>56</v>
      </c>
      <c r="DN42" s="18">
        <v>0</v>
      </c>
      <c r="DO42" s="18">
        <f t="shared" si="62"/>
        <v>4788</v>
      </c>
      <c r="DP42" s="19">
        <f t="shared" si="63"/>
        <v>9363.681510460503</v>
      </c>
      <c r="DQ42" s="68">
        <f t="shared" si="64"/>
        <v>46</v>
      </c>
      <c r="DR42" s="18">
        <f>'Ohio Intensities'!X42</f>
        <v>3.2231030918005712</v>
      </c>
      <c r="DS42" s="18">
        <f>Design!$I$24*DR42*Design!$I$23</f>
        <v>5.5437373178969862</v>
      </c>
      <c r="DT42" s="18">
        <v>0</v>
      </c>
      <c r="DU42" s="18">
        <v>0</v>
      </c>
      <c r="DV42" s="18">
        <f>Design!$I$22</f>
        <v>10</v>
      </c>
      <c r="DW42" s="18">
        <f t="shared" si="65"/>
        <v>5.5437373178969862</v>
      </c>
      <c r="DX42" s="18">
        <f t="shared" si="66"/>
        <v>46</v>
      </c>
      <c r="DY42" s="18">
        <f t="shared" si="67"/>
        <v>5.5437373178969862</v>
      </c>
      <c r="DZ42" s="18">
        <f t="shared" si="68"/>
        <v>56</v>
      </c>
      <c r="EA42" s="18">
        <v>0</v>
      </c>
      <c r="EB42" s="18">
        <f t="shared" si="69"/>
        <v>15300.714997395682</v>
      </c>
      <c r="EC42" s="18">
        <f t="shared" si="70"/>
        <v>-0.55437373178969862</v>
      </c>
      <c r="ED42" s="18">
        <f t="shared" si="71"/>
        <v>31.044928980223123</v>
      </c>
      <c r="EE42" s="18">
        <f>(Design!$N$72-ED42)/EC42</f>
        <v>50.859063774902765</v>
      </c>
      <c r="EF42" s="18">
        <v>0</v>
      </c>
      <c r="EG42" s="18">
        <v>0</v>
      </c>
      <c r="EH42" s="18">
        <f t="shared" si="72"/>
        <v>50.859063774902765</v>
      </c>
      <c r="EI42" s="18">
        <f t="shared" si="73"/>
        <v>50.859063774902765</v>
      </c>
      <c r="EJ42" s="18">
        <f>Design!$N$72</f>
        <v>2.85</v>
      </c>
      <c r="EK42" s="18">
        <f t="shared" si="74"/>
        <v>56</v>
      </c>
      <c r="EL42" s="18">
        <v>0</v>
      </c>
      <c r="EM42" s="18">
        <f t="shared" si="75"/>
        <v>4788</v>
      </c>
      <c r="EN42" s="19">
        <f t="shared" si="76"/>
        <v>10512.714997395682</v>
      </c>
      <c r="EO42" s="19">
        <f t="shared" si="77"/>
        <v>46</v>
      </c>
    </row>
    <row r="43" spans="1:145" x14ac:dyDescent="0.25">
      <c r="A43" s="68">
        <f t="shared" si="78"/>
        <v>47</v>
      </c>
      <c r="B43" s="18">
        <f>'Ohio Intensities'!D43</f>
        <v>1.6306257916142219</v>
      </c>
      <c r="C43" s="18">
        <f>Design!$I$24*B43*Design!$I$23</f>
        <v>2.8046763615764636</v>
      </c>
      <c r="D43" s="18">
        <v>0</v>
      </c>
      <c r="E43" s="18">
        <v>0</v>
      </c>
      <c r="F43" s="18">
        <f>Design!$I$22</f>
        <v>10</v>
      </c>
      <c r="G43" s="18">
        <f t="shared" si="0"/>
        <v>2.8046763615764636</v>
      </c>
      <c r="H43" s="18">
        <f t="shared" si="1"/>
        <v>47</v>
      </c>
      <c r="I43" s="18">
        <f t="shared" si="2"/>
        <v>2.8046763615764636</v>
      </c>
      <c r="J43" s="18">
        <f t="shared" si="3"/>
        <v>57</v>
      </c>
      <c r="K43" s="18">
        <v>0</v>
      </c>
      <c r="L43" s="18">
        <f t="shared" si="4"/>
        <v>7909.1873396456267</v>
      </c>
      <c r="M43" s="18">
        <f t="shared" si="5"/>
        <v>-0.28046763615764636</v>
      </c>
      <c r="N43" s="18">
        <f t="shared" si="6"/>
        <v>15.986655260985843</v>
      </c>
      <c r="O43" s="18">
        <f>(Design!$N$67-N43)/M43</f>
        <v>49.690778771894642</v>
      </c>
      <c r="P43" s="18">
        <v>0</v>
      </c>
      <c r="Q43" s="18">
        <v>0</v>
      </c>
      <c r="R43" s="18">
        <f t="shared" si="7"/>
        <v>49.690778771894642</v>
      </c>
      <c r="S43" s="18">
        <f t="shared" si="8"/>
        <v>49.690778771894642</v>
      </c>
      <c r="T43" s="18">
        <f>Design!$N$67</f>
        <v>2.0499999999999998</v>
      </c>
      <c r="U43" s="18">
        <f t="shared" si="9"/>
        <v>57</v>
      </c>
      <c r="V43" s="18">
        <v>0</v>
      </c>
      <c r="W43" s="18">
        <f t="shared" si="10"/>
        <v>3505.5</v>
      </c>
      <c r="X43" s="19">
        <f t="shared" si="11"/>
        <v>4403.6873396456267</v>
      </c>
      <c r="Y43" s="68">
        <f t="shared" si="12"/>
        <v>47</v>
      </c>
      <c r="Z43" s="18">
        <f>'Ohio Intensities'!H43</f>
        <v>1.9937094507697735</v>
      </c>
      <c r="AA43" s="18">
        <f>Design!$I$24*Z43*Design!$I$23</f>
        <v>3.4291802553240127</v>
      </c>
      <c r="AB43" s="18">
        <v>0</v>
      </c>
      <c r="AC43" s="18">
        <v>0</v>
      </c>
      <c r="AD43" s="18">
        <f>Design!$I$22</f>
        <v>10</v>
      </c>
      <c r="AE43" s="18">
        <f t="shared" si="13"/>
        <v>3.4291802553240127</v>
      </c>
      <c r="AF43" s="18">
        <f t="shared" si="14"/>
        <v>47</v>
      </c>
      <c r="AG43" s="18">
        <f t="shared" si="15"/>
        <v>3.4291802553240127</v>
      </c>
      <c r="AH43" s="18">
        <f t="shared" si="16"/>
        <v>57</v>
      </c>
      <c r="AI43" s="18">
        <v>0</v>
      </c>
      <c r="AJ43" s="18">
        <f t="shared" si="17"/>
        <v>9670.2883200137148</v>
      </c>
      <c r="AK43" s="18">
        <f t="shared" si="18"/>
        <v>-0.34291802553240125</v>
      </c>
      <c r="AL43" s="18">
        <f t="shared" si="19"/>
        <v>19.546327455346873</v>
      </c>
      <c r="AM43" s="18">
        <f>(Design!$N$68-AL43)/AK43</f>
        <v>49.709627917288408</v>
      </c>
      <c r="AN43" s="18">
        <v>0</v>
      </c>
      <c r="AO43" s="18">
        <v>0</v>
      </c>
      <c r="AP43" s="18">
        <f t="shared" si="20"/>
        <v>49.709627917288408</v>
      </c>
      <c r="AQ43" s="18">
        <f t="shared" si="21"/>
        <v>49.709627917288408</v>
      </c>
      <c r="AR43" s="18">
        <f>Design!$N$68</f>
        <v>2.5</v>
      </c>
      <c r="AS43" s="18">
        <f t="shared" si="22"/>
        <v>57</v>
      </c>
      <c r="AT43" s="18">
        <v>0</v>
      </c>
      <c r="AU43" s="18">
        <f t="shared" si="23"/>
        <v>4275</v>
      </c>
      <c r="AV43" s="19">
        <f t="shared" si="24"/>
        <v>5395.2883200137148</v>
      </c>
      <c r="AW43" s="68">
        <f t="shared" si="25"/>
        <v>47</v>
      </c>
      <c r="AX43" s="18">
        <f>'Ohio Intensities'!L43</f>
        <v>2.2844634241764932</v>
      </c>
      <c r="AY43" s="18">
        <f>Design!$I$24*AX43*Design!$I$23</f>
        <v>3.9292770895835707</v>
      </c>
      <c r="AZ43" s="18">
        <v>0</v>
      </c>
      <c r="BA43" s="18">
        <v>0</v>
      </c>
      <c r="BB43" s="18">
        <f>Design!$I$22</f>
        <v>10</v>
      </c>
      <c r="BC43" s="18">
        <f t="shared" si="26"/>
        <v>3.9292770895835707</v>
      </c>
      <c r="BD43" s="18">
        <f t="shared" si="27"/>
        <v>47</v>
      </c>
      <c r="BE43" s="18">
        <f t="shared" si="28"/>
        <v>3.9292770895835707</v>
      </c>
      <c r="BF43" s="18">
        <f t="shared" si="29"/>
        <v>57</v>
      </c>
      <c r="BG43" s="18">
        <v>0</v>
      </c>
      <c r="BH43" s="18">
        <f t="shared" si="30"/>
        <v>11080.561392625668</v>
      </c>
      <c r="BI43" s="18">
        <f t="shared" si="31"/>
        <v>-0.39292770895835705</v>
      </c>
      <c r="BJ43" s="18">
        <f t="shared" si="32"/>
        <v>22.396879410626354</v>
      </c>
      <c r="BK43" s="18">
        <f>(Design!$N$69-BJ43)/BI43</f>
        <v>49.746757393223078</v>
      </c>
      <c r="BL43" s="18">
        <v>0</v>
      </c>
      <c r="BM43" s="18">
        <v>0</v>
      </c>
      <c r="BN43" s="18">
        <f t="shared" si="33"/>
        <v>49.746757393223078</v>
      </c>
      <c r="BO43" s="18">
        <f t="shared" si="34"/>
        <v>49.746757393223078</v>
      </c>
      <c r="BP43" s="18">
        <f>Design!$N$69</f>
        <v>2.85</v>
      </c>
      <c r="BQ43" s="18">
        <f t="shared" si="35"/>
        <v>57</v>
      </c>
      <c r="BR43" s="18">
        <v>0</v>
      </c>
      <c r="BS43" s="18">
        <f t="shared" si="36"/>
        <v>4873.5000000000009</v>
      </c>
      <c r="BT43" s="19">
        <f t="shared" si="37"/>
        <v>6207.0613926256674</v>
      </c>
      <c r="BU43" s="68">
        <f t="shared" si="38"/>
        <v>47</v>
      </c>
      <c r="BV43" s="18">
        <f>'Ohio Intensities'!P43</f>
        <v>2.6671840890308736</v>
      </c>
      <c r="BW43" s="18">
        <f>Design!$I$24*BV43*Design!$I$23</f>
        <v>4.5875566331331052</v>
      </c>
      <c r="BX43" s="18">
        <v>0</v>
      </c>
      <c r="BY43" s="18">
        <v>0</v>
      </c>
      <c r="BZ43" s="18">
        <f>Design!$I$22</f>
        <v>10</v>
      </c>
      <c r="CA43" s="18">
        <f t="shared" si="39"/>
        <v>4.5875566331331052</v>
      </c>
      <c r="CB43" s="18">
        <f t="shared" si="40"/>
        <v>47</v>
      </c>
      <c r="CC43" s="18">
        <f t="shared" si="41"/>
        <v>4.5875566331331052</v>
      </c>
      <c r="CD43" s="18">
        <f t="shared" si="42"/>
        <v>57</v>
      </c>
      <c r="CE43" s="18">
        <v>0</v>
      </c>
      <c r="CF43" s="18">
        <f t="shared" si="43"/>
        <v>12936.909705435359</v>
      </c>
      <c r="CG43" s="18">
        <f t="shared" si="44"/>
        <v>-0.45875566331331052</v>
      </c>
      <c r="CH43" s="18">
        <f t="shared" si="45"/>
        <v>26.149072808858698</v>
      </c>
      <c r="CI43" s="18">
        <f>(Design!$N$70-CH43)/CG43</f>
        <v>50.787542633444126</v>
      </c>
      <c r="CJ43" s="18">
        <v>0</v>
      </c>
      <c r="CK43" s="18">
        <v>0</v>
      </c>
      <c r="CL43" s="18">
        <f t="shared" si="46"/>
        <v>50.787542633444126</v>
      </c>
      <c r="CM43" s="18">
        <f t="shared" si="47"/>
        <v>50.787542633444126</v>
      </c>
      <c r="CN43" s="18">
        <f>Design!$N$70</f>
        <v>2.85</v>
      </c>
      <c r="CO43" s="18">
        <f t="shared" si="48"/>
        <v>57</v>
      </c>
      <c r="CP43" s="18">
        <v>0</v>
      </c>
      <c r="CQ43" s="18">
        <f t="shared" si="49"/>
        <v>4873.5000000000009</v>
      </c>
      <c r="CR43" s="19">
        <f t="shared" si="50"/>
        <v>8063.4097054353579</v>
      </c>
      <c r="CS43" s="68">
        <f t="shared" si="51"/>
        <v>47</v>
      </c>
      <c r="CT43" s="18">
        <f>'Ohio Intensities'!T43</f>
        <v>2.9394678879526452</v>
      </c>
      <c r="CU43" s="18">
        <f>Design!$I$24*CT43*Design!$I$23</f>
        <v>5.0558847672785534</v>
      </c>
      <c r="CV43" s="18">
        <v>0</v>
      </c>
      <c r="CW43" s="18">
        <v>0</v>
      </c>
      <c r="CX43" s="18">
        <f>Design!$I$22</f>
        <v>10</v>
      </c>
      <c r="CY43" s="18">
        <f t="shared" si="52"/>
        <v>5.0558847672785534</v>
      </c>
      <c r="CZ43" s="18">
        <f t="shared" si="53"/>
        <v>47</v>
      </c>
      <c r="DA43" s="18">
        <f t="shared" si="54"/>
        <v>5.0558847672785534</v>
      </c>
      <c r="DB43" s="18">
        <f t="shared" si="55"/>
        <v>57</v>
      </c>
      <c r="DC43" s="18">
        <v>0</v>
      </c>
      <c r="DD43" s="18">
        <f t="shared" si="56"/>
        <v>14257.59504372552</v>
      </c>
      <c r="DE43" s="18">
        <f t="shared" si="57"/>
        <v>-0.50558847672785534</v>
      </c>
      <c r="DF43" s="18">
        <f t="shared" si="58"/>
        <v>28.818543173487754</v>
      </c>
      <c r="DG43" s="18">
        <f>(Design!$N$71-DF43)/DE43</f>
        <v>51.363004437037276</v>
      </c>
      <c r="DH43" s="18">
        <v>0</v>
      </c>
      <c r="DI43" s="18">
        <v>0</v>
      </c>
      <c r="DJ43" s="18">
        <f t="shared" si="59"/>
        <v>51.363004437037276</v>
      </c>
      <c r="DK43" s="18">
        <f t="shared" si="60"/>
        <v>51.363004437037276</v>
      </c>
      <c r="DL43" s="18">
        <f>Design!$N$71</f>
        <v>2.85</v>
      </c>
      <c r="DM43" s="18">
        <f t="shared" si="61"/>
        <v>57</v>
      </c>
      <c r="DN43" s="18">
        <v>0</v>
      </c>
      <c r="DO43" s="18">
        <f t="shared" si="62"/>
        <v>4873.5</v>
      </c>
      <c r="DP43" s="19">
        <f t="shared" si="63"/>
        <v>9384.0950437255196</v>
      </c>
      <c r="DQ43" s="68">
        <f t="shared" si="64"/>
        <v>47</v>
      </c>
      <c r="DR43" s="18">
        <f>'Ohio Intensities'!X43</f>
        <v>3.1792794857102353</v>
      </c>
      <c r="DS43" s="18">
        <f>Design!$I$24*DR43*Design!$I$23</f>
        <v>5.4683607154216078</v>
      </c>
      <c r="DT43" s="18">
        <v>0</v>
      </c>
      <c r="DU43" s="18">
        <v>0</v>
      </c>
      <c r="DV43" s="18">
        <f>Design!$I$22</f>
        <v>10</v>
      </c>
      <c r="DW43" s="18">
        <f t="shared" si="65"/>
        <v>5.4683607154216078</v>
      </c>
      <c r="DX43" s="18">
        <f t="shared" si="66"/>
        <v>47</v>
      </c>
      <c r="DY43" s="18">
        <f t="shared" si="67"/>
        <v>5.4683607154216078</v>
      </c>
      <c r="DZ43" s="18">
        <f t="shared" si="68"/>
        <v>57</v>
      </c>
      <c r="EA43" s="18">
        <v>0</v>
      </c>
      <c r="EB43" s="18">
        <f t="shared" si="69"/>
        <v>15420.777217488934</v>
      </c>
      <c r="EC43" s="18">
        <f t="shared" si="70"/>
        <v>-0.54683607154216074</v>
      </c>
      <c r="ED43" s="18">
        <f t="shared" si="71"/>
        <v>31.169656077903163</v>
      </c>
      <c r="EE43" s="18">
        <f>(Design!$N$72-ED43)/EC43</f>
        <v>51.788200434615497</v>
      </c>
      <c r="EF43" s="18">
        <v>0</v>
      </c>
      <c r="EG43" s="18">
        <v>0</v>
      </c>
      <c r="EH43" s="18">
        <f t="shared" si="72"/>
        <v>51.788200434615497</v>
      </c>
      <c r="EI43" s="18">
        <f t="shared" si="73"/>
        <v>51.788200434615497</v>
      </c>
      <c r="EJ43" s="18">
        <f>Design!$N$72</f>
        <v>2.85</v>
      </c>
      <c r="EK43" s="18">
        <f t="shared" si="74"/>
        <v>57</v>
      </c>
      <c r="EL43" s="18">
        <v>0</v>
      </c>
      <c r="EM43" s="18">
        <f t="shared" si="75"/>
        <v>4873.5000000000009</v>
      </c>
      <c r="EN43" s="19">
        <f t="shared" si="76"/>
        <v>10547.277217488932</v>
      </c>
      <c r="EO43" s="19">
        <f t="shared" si="77"/>
        <v>47</v>
      </c>
    </row>
    <row r="44" spans="1:145" x14ac:dyDescent="0.25">
      <c r="A44" s="68">
        <f t="shared" si="78"/>
        <v>48</v>
      </c>
      <c r="B44" s="18">
        <f>'Ohio Intensities'!D44</f>
        <v>1.6059712211157846</v>
      </c>
      <c r="C44" s="18">
        <f>Design!$I$24*B44*Design!$I$23</f>
        <v>2.7622705003191514</v>
      </c>
      <c r="D44" s="18">
        <v>0</v>
      </c>
      <c r="E44" s="18">
        <v>0</v>
      </c>
      <c r="F44" s="18">
        <f>Design!$I$22</f>
        <v>10</v>
      </c>
      <c r="G44" s="18">
        <f t="shared" si="0"/>
        <v>2.7622705003191514</v>
      </c>
      <c r="H44" s="18">
        <f t="shared" si="1"/>
        <v>48</v>
      </c>
      <c r="I44" s="18">
        <f t="shared" si="2"/>
        <v>2.7622705003191514</v>
      </c>
      <c r="J44" s="18">
        <f t="shared" si="3"/>
        <v>58</v>
      </c>
      <c r="K44" s="18">
        <v>0</v>
      </c>
      <c r="L44" s="18">
        <f t="shared" si="4"/>
        <v>7955.339040919157</v>
      </c>
      <c r="M44" s="18">
        <f t="shared" si="5"/>
        <v>-0.27622705003191517</v>
      </c>
      <c r="N44" s="18">
        <f t="shared" si="6"/>
        <v>16.02116890185108</v>
      </c>
      <c r="O44" s="18">
        <f>(Design!$N$67-N44)/M44</f>
        <v>50.578568971564721</v>
      </c>
      <c r="P44" s="18">
        <v>0</v>
      </c>
      <c r="Q44" s="18">
        <v>0</v>
      </c>
      <c r="R44" s="18">
        <f t="shared" si="7"/>
        <v>50.578568971564721</v>
      </c>
      <c r="S44" s="18">
        <f t="shared" si="8"/>
        <v>50.578568971564721</v>
      </c>
      <c r="T44" s="18">
        <f>Design!$N$67</f>
        <v>2.0499999999999998</v>
      </c>
      <c r="U44" s="18">
        <f t="shared" si="9"/>
        <v>58</v>
      </c>
      <c r="V44" s="18">
        <v>0</v>
      </c>
      <c r="W44" s="18">
        <f t="shared" si="10"/>
        <v>3566.9999999999995</v>
      </c>
      <c r="X44" s="19">
        <f t="shared" si="11"/>
        <v>4388.3390409191579</v>
      </c>
      <c r="Y44" s="68">
        <f t="shared" si="12"/>
        <v>48</v>
      </c>
      <c r="Z44" s="18">
        <f>'Ohio Intensities'!H44</f>
        <v>1.9643116656685247</v>
      </c>
      <c r="AA44" s="18">
        <f>Design!$I$24*Z44*Design!$I$23</f>
        <v>3.3786160649498647</v>
      </c>
      <c r="AB44" s="18">
        <v>0</v>
      </c>
      <c r="AC44" s="18">
        <v>0</v>
      </c>
      <c r="AD44" s="18">
        <f>Design!$I$22</f>
        <v>10</v>
      </c>
      <c r="AE44" s="18">
        <f t="shared" si="13"/>
        <v>3.3786160649498647</v>
      </c>
      <c r="AF44" s="18">
        <f t="shared" si="14"/>
        <v>48</v>
      </c>
      <c r="AG44" s="18">
        <f t="shared" si="15"/>
        <v>3.3786160649498647</v>
      </c>
      <c r="AH44" s="18">
        <f t="shared" si="16"/>
        <v>58</v>
      </c>
      <c r="AI44" s="18">
        <v>0</v>
      </c>
      <c r="AJ44" s="18">
        <f t="shared" si="17"/>
        <v>9730.4142670556103</v>
      </c>
      <c r="AK44" s="18">
        <f t="shared" si="18"/>
        <v>-0.33786160649498648</v>
      </c>
      <c r="AL44" s="18">
        <f t="shared" si="19"/>
        <v>19.595973176709215</v>
      </c>
      <c r="AM44" s="18">
        <f>(Design!$N$68-AL44)/AK44</f>
        <v>50.600520592039814</v>
      </c>
      <c r="AN44" s="18">
        <v>0</v>
      </c>
      <c r="AO44" s="18">
        <v>0</v>
      </c>
      <c r="AP44" s="18">
        <f t="shared" si="20"/>
        <v>50.600520592039814</v>
      </c>
      <c r="AQ44" s="18">
        <f t="shared" si="21"/>
        <v>50.600520592039814</v>
      </c>
      <c r="AR44" s="18">
        <f>Design!$N$68</f>
        <v>2.5</v>
      </c>
      <c r="AS44" s="18">
        <f t="shared" si="22"/>
        <v>58</v>
      </c>
      <c r="AT44" s="18">
        <v>0</v>
      </c>
      <c r="AU44" s="18">
        <f t="shared" si="23"/>
        <v>4350</v>
      </c>
      <c r="AV44" s="19">
        <f t="shared" si="24"/>
        <v>5380.4142670556103</v>
      </c>
      <c r="AW44" s="68">
        <f t="shared" si="25"/>
        <v>48</v>
      </c>
      <c r="AX44" s="18">
        <f>'Ohio Intensities'!L44</f>
        <v>2.2514001850767094</v>
      </c>
      <c r="AY44" s="18">
        <f>Design!$I$24*AX44*Design!$I$23</f>
        <v>3.8724083183319427</v>
      </c>
      <c r="AZ44" s="18">
        <v>0</v>
      </c>
      <c r="BA44" s="18">
        <v>0</v>
      </c>
      <c r="BB44" s="18">
        <f>Design!$I$22</f>
        <v>10</v>
      </c>
      <c r="BC44" s="18">
        <f t="shared" si="26"/>
        <v>3.8724083183319427</v>
      </c>
      <c r="BD44" s="18">
        <f t="shared" si="27"/>
        <v>48</v>
      </c>
      <c r="BE44" s="18">
        <f t="shared" si="28"/>
        <v>3.8724083183319427</v>
      </c>
      <c r="BF44" s="18">
        <f t="shared" si="29"/>
        <v>58</v>
      </c>
      <c r="BG44" s="18">
        <v>0</v>
      </c>
      <c r="BH44" s="18">
        <f t="shared" si="30"/>
        <v>11152.535956795993</v>
      </c>
      <c r="BI44" s="18">
        <f t="shared" si="31"/>
        <v>-0.38724083183319424</v>
      </c>
      <c r="BJ44" s="18">
        <f t="shared" si="32"/>
        <v>22.459968246325268</v>
      </c>
      <c r="BK44" s="18">
        <f>(Design!$N$69-BJ44)/BI44</f>
        <v>50.640238927005377</v>
      </c>
      <c r="BL44" s="18">
        <v>0</v>
      </c>
      <c r="BM44" s="18">
        <v>0</v>
      </c>
      <c r="BN44" s="18">
        <f t="shared" si="33"/>
        <v>50.640238927005377</v>
      </c>
      <c r="BO44" s="18">
        <f t="shared" si="34"/>
        <v>50.640238927005377</v>
      </c>
      <c r="BP44" s="18">
        <f>Design!$N$69</f>
        <v>2.85</v>
      </c>
      <c r="BQ44" s="18">
        <f t="shared" si="35"/>
        <v>58</v>
      </c>
      <c r="BR44" s="18">
        <v>0</v>
      </c>
      <c r="BS44" s="18">
        <f t="shared" si="36"/>
        <v>4959</v>
      </c>
      <c r="BT44" s="19">
        <f t="shared" si="37"/>
        <v>6193.5359567959931</v>
      </c>
      <c r="BU44" s="68">
        <f t="shared" si="38"/>
        <v>48</v>
      </c>
      <c r="BV44" s="18">
        <f>'Ohio Intensities'!P44</f>
        <v>2.6296752353234929</v>
      </c>
      <c r="BW44" s="18">
        <f>Design!$I$24*BV44*Design!$I$23</f>
        <v>4.5230414047564107</v>
      </c>
      <c r="BX44" s="18">
        <v>0</v>
      </c>
      <c r="BY44" s="18">
        <v>0</v>
      </c>
      <c r="BZ44" s="18">
        <f>Design!$I$22</f>
        <v>10</v>
      </c>
      <c r="CA44" s="18">
        <f t="shared" si="39"/>
        <v>4.5230414047564107</v>
      </c>
      <c r="CB44" s="18">
        <f t="shared" si="40"/>
        <v>48</v>
      </c>
      <c r="CC44" s="18">
        <f t="shared" si="41"/>
        <v>4.5230414047564107</v>
      </c>
      <c r="CD44" s="18">
        <f t="shared" si="42"/>
        <v>58</v>
      </c>
      <c r="CE44" s="18">
        <v>0</v>
      </c>
      <c r="CF44" s="18">
        <f t="shared" si="43"/>
        <v>13026.359245698464</v>
      </c>
      <c r="CG44" s="18">
        <f t="shared" si="44"/>
        <v>-0.45230414047564105</v>
      </c>
      <c r="CH44" s="18">
        <f t="shared" si="45"/>
        <v>26.233640147587181</v>
      </c>
      <c r="CI44" s="18">
        <f>(Design!$N$70-CH44)/CG44</f>
        <v>51.698930111488799</v>
      </c>
      <c r="CJ44" s="18">
        <v>0</v>
      </c>
      <c r="CK44" s="18">
        <v>0</v>
      </c>
      <c r="CL44" s="18">
        <f t="shared" si="46"/>
        <v>51.698930111488799</v>
      </c>
      <c r="CM44" s="18">
        <f t="shared" si="47"/>
        <v>51.698930111488799</v>
      </c>
      <c r="CN44" s="18">
        <f>Design!$N$70</f>
        <v>2.85</v>
      </c>
      <c r="CO44" s="18">
        <f t="shared" si="48"/>
        <v>58</v>
      </c>
      <c r="CP44" s="18">
        <v>0</v>
      </c>
      <c r="CQ44" s="18">
        <f t="shared" si="49"/>
        <v>4959</v>
      </c>
      <c r="CR44" s="19">
        <f t="shared" si="50"/>
        <v>8067.3592456984643</v>
      </c>
      <c r="CS44" s="68">
        <f t="shared" si="51"/>
        <v>48</v>
      </c>
      <c r="CT44" s="18">
        <f>'Ohio Intensities'!T44</f>
        <v>2.8991196783997717</v>
      </c>
      <c r="CU44" s="18">
        <f>Design!$I$24*CT44*Design!$I$23</f>
        <v>4.9864858468476108</v>
      </c>
      <c r="CV44" s="18">
        <v>0</v>
      </c>
      <c r="CW44" s="18">
        <v>0</v>
      </c>
      <c r="CX44" s="18">
        <f>Design!$I$22</f>
        <v>10</v>
      </c>
      <c r="CY44" s="18">
        <f t="shared" si="52"/>
        <v>4.9864858468476108</v>
      </c>
      <c r="CZ44" s="18">
        <f t="shared" si="53"/>
        <v>48</v>
      </c>
      <c r="DA44" s="18">
        <f t="shared" si="54"/>
        <v>4.9864858468476108</v>
      </c>
      <c r="DB44" s="18">
        <f t="shared" si="55"/>
        <v>58</v>
      </c>
      <c r="DC44" s="18">
        <v>0</v>
      </c>
      <c r="DD44" s="18">
        <f t="shared" si="56"/>
        <v>14361.079238921116</v>
      </c>
      <c r="DE44" s="18">
        <f t="shared" si="57"/>
        <v>-0.49864858468476109</v>
      </c>
      <c r="DF44" s="18">
        <f t="shared" si="58"/>
        <v>28.921617911716144</v>
      </c>
      <c r="DG44" s="18">
        <f>(Design!$N$71-DF44)/DE44</f>
        <v>52.28455211238245</v>
      </c>
      <c r="DH44" s="18">
        <v>0</v>
      </c>
      <c r="DI44" s="18">
        <v>0</v>
      </c>
      <c r="DJ44" s="18">
        <f t="shared" si="59"/>
        <v>52.28455211238245</v>
      </c>
      <c r="DK44" s="18">
        <f t="shared" si="60"/>
        <v>52.28455211238245</v>
      </c>
      <c r="DL44" s="18">
        <f>Design!$N$71</f>
        <v>2.85</v>
      </c>
      <c r="DM44" s="18">
        <f t="shared" si="61"/>
        <v>58</v>
      </c>
      <c r="DN44" s="18">
        <v>0</v>
      </c>
      <c r="DO44" s="18">
        <f t="shared" si="62"/>
        <v>4959</v>
      </c>
      <c r="DP44" s="19">
        <f t="shared" si="63"/>
        <v>9402.0792389211165</v>
      </c>
      <c r="DQ44" s="68">
        <f t="shared" si="64"/>
        <v>48</v>
      </c>
      <c r="DR44" s="18">
        <f>'Ohio Intensities'!X44</f>
        <v>3.1367795261791072</v>
      </c>
      <c r="DS44" s="18">
        <f>Design!$I$24*DR44*Design!$I$23</f>
        <v>5.3952607850280678</v>
      </c>
      <c r="DT44" s="18">
        <v>0</v>
      </c>
      <c r="DU44" s="18">
        <v>0</v>
      </c>
      <c r="DV44" s="18">
        <f>Design!$I$22</f>
        <v>10</v>
      </c>
      <c r="DW44" s="18">
        <f t="shared" si="65"/>
        <v>5.3952607850280678</v>
      </c>
      <c r="DX44" s="18">
        <f t="shared" si="66"/>
        <v>48</v>
      </c>
      <c r="DY44" s="18">
        <f t="shared" si="67"/>
        <v>5.3952607850280678</v>
      </c>
      <c r="DZ44" s="18">
        <f t="shared" si="68"/>
        <v>58</v>
      </c>
      <c r="EA44" s="18">
        <v>0</v>
      </c>
      <c r="EB44" s="18">
        <f t="shared" si="69"/>
        <v>15538.351060880836</v>
      </c>
      <c r="EC44" s="18">
        <f t="shared" si="70"/>
        <v>-0.53952607850280676</v>
      </c>
      <c r="ED44" s="18">
        <f t="shared" si="71"/>
        <v>31.292512553162791</v>
      </c>
      <c r="EE44" s="18">
        <f>(Design!$N$72-ED44)/EC44</f>
        <v>52.717586204713591</v>
      </c>
      <c r="EF44" s="18">
        <v>0</v>
      </c>
      <c r="EG44" s="18">
        <v>0</v>
      </c>
      <c r="EH44" s="18">
        <f t="shared" si="72"/>
        <v>52.717586204713591</v>
      </c>
      <c r="EI44" s="18">
        <f t="shared" si="73"/>
        <v>52.717586204713591</v>
      </c>
      <c r="EJ44" s="18">
        <f>Design!$N$72</f>
        <v>2.85</v>
      </c>
      <c r="EK44" s="18">
        <f t="shared" si="74"/>
        <v>58</v>
      </c>
      <c r="EL44" s="18">
        <v>0</v>
      </c>
      <c r="EM44" s="18">
        <f t="shared" si="75"/>
        <v>4958.9999999999991</v>
      </c>
      <c r="EN44" s="19">
        <f t="shared" si="76"/>
        <v>10579.351060880836</v>
      </c>
      <c r="EO44" s="19">
        <f t="shared" si="77"/>
        <v>48</v>
      </c>
    </row>
    <row r="45" spans="1:145" x14ac:dyDescent="0.25">
      <c r="A45" s="68">
        <f t="shared" si="78"/>
        <v>49</v>
      </c>
      <c r="B45" s="18">
        <f>'Ohio Intensities'!D45</f>
        <v>1.5821014138668645</v>
      </c>
      <c r="C45" s="18">
        <f>Design!$I$24*B45*Design!$I$23</f>
        <v>2.7212144318510085</v>
      </c>
      <c r="D45" s="18">
        <v>0</v>
      </c>
      <c r="E45" s="18">
        <v>0</v>
      </c>
      <c r="F45" s="18">
        <f>Design!$I$22</f>
        <v>10</v>
      </c>
      <c r="G45" s="18">
        <f t="shared" si="0"/>
        <v>2.7212144318510085</v>
      </c>
      <c r="H45" s="18">
        <f t="shared" si="1"/>
        <v>49</v>
      </c>
      <c r="I45" s="18">
        <f t="shared" si="2"/>
        <v>2.7212144318510085</v>
      </c>
      <c r="J45" s="18">
        <f t="shared" si="3"/>
        <v>59</v>
      </c>
      <c r="K45" s="18">
        <v>0</v>
      </c>
      <c r="L45" s="18">
        <f t="shared" si="4"/>
        <v>8000.3704296419646</v>
      </c>
      <c r="M45" s="18">
        <f t="shared" si="5"/>
        <v>-0.27212144318510084</v>
      </c>
      <c r="N45" s="18">
        <f t="shared" si="6"/>
        <v>16.055165147920949</v>
      </c>
      <c r="O45" s="18">
        <f>(Design!$N$67-N45)/M45</f>
        <v>51.466598824387525</v>
      </c>
      <c r="P45" s="18">
        <v>0</v>
      </c>
      <c r="Q45" s="18">
        <v>0</v>
      </c>
      <c r="R45" s="18">
        <f t="shared" si="7"/>
        <v>51.466598824387525</v>
      </c>
      <c r="S45" s="18">
        <f t="shared" si="8"/>
        <v>51.466598824387525</v>
      </c>
      <c r="T45" s="18">
        <f>Design!$N$67</f>
        <v>2.0499999999999998</v>
      </c>
      <c r="U45" s="18">
        <f t="shared" si="9"/>
        <v>59</v>
      </c>
      <c r="V45" s="18">
        <v>0</v>
      </c>
      <c r="W45" s="18">
        <f t="shared" si="10"/>
        <v>3628.4999999999995</v>
      </c>
      <c r="X45" s="19">
        <f t="shared" si="11"/>
        <v>4371.8704296419655</v>
      </c>
      <c r="Y45" s="68">
        <f t="shared" si="12"/>
        <v>49</v>
      </c>
      <c r="Z45" s="18">
        <f>'Ohio Intensities'!H45</f>
        <v>1.9358306304701476</v>
      </c>
      <c r="AA45" s="18">
        <f>Design!$I$24*Z45*Design!$I$23</f>
        <v>3.329628684408656</v>
      </c>
      <c r="AB45" s="18">
        <v>0</v>
      </c>
      <c r="AC45" s="18">
        <v>0</v>
      </c>
      <c r="AD45" s="18">
        <f>Design!$I$22</f>
        <v>10</v>
      </c>
      <c r="AE45" s="18">
        <f t="shared" si="13"/>
        <v>3.329628684408656</v>
      </c>
      <c r="AF45" s="18">
        <f t="shared" si="14"/>
        <v>49</v>
      </c>
      <c r="AG45" s="18">
        <f t="shared" si="15"/>
        <v>3.329628684408656</v>
      </c>
      <c r="AH45" s="18">
        <f t="shared" si="16"/>
        <v>59</v>
      </c>
      <c r="AI45" s="18">
        <v>0</v>
      </c>
      <c r="AJ45" s="18">
        <f t="shared" si="17"/>
        <v>9789.1083321614497</v>
      </c>
      <c r="AK45" s="18">
        <f t="shared" si="18"/>
        <v>-0.33296286844086559</v>
      </c>
      <c r="AL45" s="18">
        <f t="shared" si="19"/>
        <v>19.644809238011071</v>
      </c>
      <c r="AM45" s="18">
        <f>(Design!$N$68-AL45)/AK45</f>
        <v>51.491655265626115</v>
      </c>
      <c r="AN45" s="18">
        <v>0</v>
      </c>
      <c r="AO45" s="18">
        <v>0</v>
      </c>
      <c r="AP45" s="18">
        <f t="shared" si="20"/>
        <v>51.491655265626115</v>
      </c>
      <c r="AQ45" s="18">
        <f t="shared" si="21"/>
        <v>51.491655265626115</v>
      </c>
      <c r="AR45" s="18">
        <f>Design!$N$68</f>
        <v>2.5</v>
      </c>
      <c r="AS45" s="18">
        <f t="shared" si="22"/>
        <v>59</v>
      </c>
      <c r="AT45" s="18">
        <v>0</v>
      </c>
      <c r="AU45" s="18">
        <f t="shared" si="23"/>
        <v>4425</v>
      </c>
      <c r="AV45" s="19">
        <f t="shared" si="24"/>
        <v>5364.1083321614497</v>
      </c>
      <c r="AW45" s="68">
        <f t="shared" si="25"/>
        <v>49</v>
      </c>
      <c r="AX45" s="18">
        <f>'Ohio Intensities'!L45</f>
        <v>2.2193415387788793</v>
      </c>
      <c r="AY45" s="18">
        <f>Design!$I$24*AX45*Design!$I$23</f>
        <v>3.8172674466996748</v>
      </c>
      <c r="AZ45" s="18">
        <v>0</v>
      </c>
      <c r="BA45" s="18">
        <v>0</v>
      </c>
      <c r="BB45" s="18">
        <f>Design!$I$22</f>
        <v>10</v>
      </c>
      <c r="BC45" s="18">
        <f t="shared" si="26"/>
        <v>3.8172674466996748</v>
      </c>
      <c r="BD45" s="18">
        <f t="shared" si="27"/>
        <v>49</v>
      </c>
      <c r="BE45" s="18">
        <f t="shared" si="28"/>
        <v>3.8172674466996748</v>
      </c>
      <c r="BF45" s="18">
        <f t="shared" si="29"/>
        <v>59</v>
      </c>
      <c r="BG45" s="18">
        <v>0</v>
      </c>
      <c r="BH45" s="18">
        <f t="shared" si="30"/>
        <v>11222.766293297043</v>
      </c>
      <c r="BI45" s="18">
        <f t="shared" si="31"/>
        <v>-0.38172674466996748</v>
      </c>
      <c r="BJ45" s="18">
        <f t="shared" si="32"/>
        <v>22.521877935528082</v>
      </c>
      <c r="BK45" s="18">
        <f>(Design!$N$69-BJ45)/BI45</f>
        <v>51.533926323490782</v>
      </c>
      <c r="BL45" s="18">
        <v>0</v>
      </c>
      <c r="BM45" s="18">
        <v>0</v>
      </c>
      <c r="BN45" s="18">
        <f t="shared" si="33"/>
        <v>51.533926323490782</v>
      </c>
      <c r="BO45" s="18">
        <f t="shared" si="34"/>
        <v>51.533926323490782</v>
      </c>
      <c r="BP45" s="18">
        <f>Design!$N$69</f>
        <v>2.85</v>
      </c>
      <c r="BQ45" s="18">
        <f t="shared" si="35"/>
        <v>59</v>
      </c>
      <c r="BR45" s="18">
        <v>0</v>
      </c>
      <c r="BS45" s="18">
        <f t="shared" si="36"/>
        <v>5044.5</v>
      </c>
      <c r="BT45" s="19">
        <f t="shared" si="37"/>
        <v>6178.2662932970434</v>
      </c>
      <c r="BU45" s="68">
        <f t="shared" si="38"/>
        <v>49</v>
      </c>
      <c r="BV45" s="18">
        <f>'Ohio Intensities'!P45</f>
        <v>2.5932814854990833</v>
      </c>
      <c r="BW45" s="18">
        <f>Design!$I$24*BV45*Design!$I$23</f>
        <v>4.4604441550584264</v>
      </c>
      <c r="BX45" s="18">
        <v>0</v>
      </c>
      <c r="BY45" s="18">
        <v>0</v>
      </c>
      <c r="BZ45" s="18">
        <f>Design!$I$22</f>
        <v>10</v>
      </c>
      <c r="CA45" s="18">
        <f t="shared" si="39"/>
        <v>4.4604441550584264</v>
      </c>
      <c r="CB45" s="18">
        <f t="shared" si="40"/>
        <v>49</v>
      </c>
      <c r="CC45" s="18">
        <f t="shared" si="41"/>
        <v>4.4604441550584264</v>
      </c>
      <c r="CD45" s="18">
        <f t="shared" si="42"/>
        <v>59</v>
      </c>
      <c r="CE45" s="18">
        <v>0</v>
      </c>
      <c r="CF45" s="18">
        <f t="shared" si="43"/>
        <v>13113.705815871775</v>
      </c>
      <c r="CG45" s="18">
        <f t="shared" si="44"/>
        <v>-0.44604441550584262</v>
      </c>
      <c r="CH45" s="18">
        <f t="shared" si="45"/>
        <v>26.316620514844715</v>
      </c>
      <c r="CI45" s="18">
        <f>(Design!$N$70-CH45)/CG45</f>
        <v>52.610501777568672</v>
      </c>
      <c r="CJ45" s="18">
        <v>0</v>
      </c>
      <c r="CK45" s="18">
        <v>0</v>
      </c>
      <c r="CL45" s="18">
        <f t="shared" si="46"/>
        <v>52.610501777568672</v>
      </c>
      <c r="CM45" s="18">
        <f t="shared" si="47"/>
        <v>52.610501777568672</v>
      </c>
      <c r="CN45" s="18">
        <f>Design!$N$70</f>
        <v>2.85</v>
      </c>
      <c r="CO45" s="18">
        <f t="shared" si="48"/>
        <v>59</v>
      </c>
      <c r="CP45" s="18">
        <v>0</v>
      </c>
      <c r="CQ45" s="18">
        <f t="shared" si="49"/>
        <v>5044.5</v>
      </c>
      <c r="CR45" s="19">
        <f t="shared" si="50"/>
        <v>8069.2058158717755</v>
      </c>
      <c r="CS45" s="68">
        <f t="shared" si="51"/>
        <v>49</v>
      </c>
      <c r="CT45" s="18">
        <f>'Ohio Intensities'!T45</f>
        <v>2.8599577202469391</v>
      </c>
      <c r="CU45" s="18">
        <f>Design!$I$24*CT45*Design!$I$23</f>
        <v>4.919127278824738</v>
      </c>
      <c r="CV45" s="18">
        <v>0</v>
      </c>
      <c r="CW45" s="18">
        <v>0</v>
      </c>
      <c r="CX45" s="18">
        <f>Design!$I$22</f>
        <v>10</v>
      </c>
      <c r="CY45" s="18">
        <f t="shared" si="52"/>
        <v>4.919127278824738</v>
      </c>
      <c r="CZ45" s="18">
        <f t="shared" si="53"/>
        <v>49</v>
      </c>
      <c r="DA45" s="18">
        <f t="shared" si="54"/>
        <v>4.919127278824738</v>
      </c>
      <c r="DB45" s="18">
        <f t="shared" si="55"/>
        <v>59</v>
      </c>
      <c r="DC45" s="18">
        <v>0</v>
      </c>
      <c r="DD45" s="18">
        <f t="shared" si="56"/>
        <v>14462.234199744729</v>
      </c>
      <c r="DE45" s="18">
        <f t="shared" si="57"/>
        <v>-0.49191272788247381</v>
      </c>
      <c r="DF45" s="18">
        <f t="shared" si="58"/>
        <v>29.022850945065954</v>
      </c>
      <c r="DG45" s="18">
        <f>(Design!$N$71-DF45)/DE45</f>
        <v>53.206289371148543</v>
      </c>
      <c r="DH45" s="18">
        <v>0</v>
      </c>
      <c r="DI45" s="18">
        <v>0</v>
      </c>
      <c r="DJ45" s="18">
        <f t="shared" si="59"/>
        <v>53.206289371148543</v>
      </c>
      <c r="DK45" s="18">
        <f t="shared" si="60"/>
        <v>53.206289371148543</v>
      </c>
      <c r="DL45" s="18">
        <f>Design!$N$71</f>
        <v>2.85</v>
      </c>
      <c r="DM45" s="18">
        <f t="shared" si="61"/>
        <v>59</v>
      </c>
      <c r="DN45" s="18">
        <v>0</v>
      </c>
      <c r="DO45" s="18">
        <f t="shared" si="62"/>
        <v>5044.5</v>
      </c>
      <c r="DP45" s="19">
        <f t="shared" si="63"/>
        <v>9417.7341997447293</v>
      </c>
      <c r="DQ45" s="68">
        <f t="shared" si="64"/>
        <v>49</v>
      </c>
      <c r="DR45" s="18">
        <f>'Ohio Intensities'!X45</f>
        <v>3.0955419794356955</v>
      </c>
      <c r="DS45" s="18">
        <f>Design!$I$24*DR45*Design!$I$23</f>
        <v>5.3243322046293997</v>
      </c>
      <c r="DT45" s="18">
        <v>0</v>
      </c>
      <c r="DU45" s="18">
        <v>0</v>
      </c>
      <c r="DV45" s="18">
        <f>Design!$I$22</f>
        <v>10</v>
      </c>
      <c r="DW45" s="18">
        <f t="shared" si="65"/>
        <v>5.3243322046293997</v>
      </c>
      <c r="DX45" s="18">
        <f t="shared" si="66"/>
        <v>49</v>
      </c>
      <c r="DY45" s="18">
        <f t="shared" si="67"/>
        <v>5.3243322046293997</v>
      </c>
      <c r="DZ45" s="18">
        <f t="shared" si="68"/>
        <v>59</v>
      </c>
      <c r="EA45" s="18">
        <v>0</v>
      </c>
      <c r="EB45" s="18">
        <f t="shared" si="69"/>
        <v>15653.536681610436</v>
      </c>
      <c r="EC45" s="18">
        <f t="shared" si="70"/>
        <v>-0.53243322046293995</v>
      </c>
      <c r="ED45" s="18">
        <f t="shared" si="71"/>
        <v>31.413560007313457</v>
      </c>
      <c r="EE45" s="18">
        <f>(Design!$N$72-ED45)/EC45</f>
        <v>53.647216044254371</v>
      </c>
      <c r="EF45" s="18">
        <v>0</v>
      </c>
      <c r="EG45" s="18">
        <v>0</v>
      </c>
      <c r="EH45" s="18">
        <f t="shared" si="72"/>
        <v>53.647216044254371</v>
      </c>
      <c r="EI45" s="18">
        <f t="shared" si="73"/>
        <v>53.647216044254371</v>
      </c>
      <c r="EJ45" s="18">
        <f>Design!$N$72</f>
        <v>2.85</v>
      </c>
      <c r="EK45" s="18">
        <f t="shared" si="74"/>
        <v>59</v>
      </c>
      <c r="EL45" s="18">
        <v>0</v>
      </c>
      <c r="EM45" s="18">
        <f t="shared" si="75"/>
        <v>5044.5</v>
      </c>
      <c r="EN45" s="19">
        <f t="shared" si="76"/>
        <v>10609.036681610436</v>
      </c>
      <c r="EO45" s="19">
        <f t="shared" si="77"/>
        <v>49</v>
      </c>
    </row>
    <row r="46" spans="1:145" x14ac:dyDescent="0.25">
      <c r="A46" s="68">
        <f t="shared" si="78"/>
        <v>50</v>
      </c>
      <c r="B46" s="18">
        <f>'Ohio Intensities'!D46</f>
        <v>1.5589787142084139</v>
      </c>
      <c r="C46" s="18">
        <f>Design!$I$24*B46*Design!$I$23</f>
        <v>2.6814433884384736</v>
      </c>
      <c r="D46" s="18">
        <v>0</v>
      </c>
      <c r="E46" s="18">
        <v>0</v>
      </c>
      <c r="F46" s="18">
        <f>Design!$I$22</f>
        <v>10</v>
      </c>
      <c r="G46" s="18">
        <f t="shared" si="0"/>
        <v>2.6814433884384736</v>
      </c>
      <c r="H46" s="18">
        <f t="shared" si="1"/>
        <v>50</v>
      </c>
      <c r="I46" s="18">
        <f t="shared" si="2"/>
        <v>2.6814433884384736</v>
      </c>
      <c r="J46" s="18">
        <f t="shared" si="3"/>
        <v>60</v>
      </c>
      <c r="K46" s="18">
        <v>0</v>
      </c>
      <c r="L46" s="18">
        <f t="shared" si="4"/>
        <v>8044.3301653154213</v>
      </c>
      <c r="M46" s="18">
        <f t="shared" si="5"/>
        <v>-0.26814433884384736</v>
      </c>
      <c r="N46" s="18">
        <f t="shared" si="6"/>
        <v>16.088660330630841</v>
      </c>
      <c r="O46" s="18">
        <f>(Design!$N$67-N46)/M46</f>
        <v>52.354863769121714</v>
      </c>
      <c r="P46" s="18">
        <v>0</v>
      </c>
      <c r="Q46" s="18">
        <v>0</v>
      </c>
      <c r="R46" s="18">
        <f t="shared" si="7"/>
        <v>52.354863769121714</v>
      </c>
      <c r="S46" s="18">
        <f t="shared" si="8"/>
        <v>52.354863769121714</v>
      </c>
      <c r="T46" s="18">
        <f>Design!$N$67</f>
        <v>2.0499999999999998</v>
      </c>
      <c r="U46" s="18">
        <f t="shared" si="9"/>
        <v>60</v>
      </c>
      <c r="V46" s="18">
        <v>0</v>
      </c>
      <c r="W46" s="18">
        <f t="shared" si="10"/>
        <v>3689.9999999999995</v>
      </c>
      <c r="X46" s="19">
        <f t="shared" si="11"/>
        <v>4354.3301653154213</v>
      </c>
      <c r="Y46" s="68">
        <f t="shared" si="12"/>
        <v>50</v>
      </c>
      <c r="Z46" s="18">
        <f>'Ohio Intensities'!H46</f>
        <v>1.9082231810210284</v>
      </c>
      <c r="AA46" s="18">
        <f>Design!$I$24*Z46*Design!$I$23</f>
        <v>3.2821438713561708</v>
      </c>
      <c r="AB46" s="18">
        <v>0</v>
      </c>
      <c r="AC46" s="18">
        <v>0</v>
      </c>
      <c r="AD46" s="18">
        <f>Design!$I$22</f>
        <v>10</v>
      </c>
      <c r="AE46" s="18">
        <f t="shared" si="13"/>
        <v>3.2821438713561708</v>
      </c>
      <c r="AF46" s="18">
        <f t="shared" si="14"/>
        <v>50</v>
      </c>
      <c r="AG46" s="18">
        <f t="shared" si="15"/>
        <v>3.2821438713561708</v>
      </c>
      <c r="AH46" s="18">
        <f t="shared" si="16"/>
        <v>60</v>
      </c>
      <c r="AI46" s="18">
        <v>0</v>
      </c>
      <c r="AJ46" s="18">
        <f t="shared" si="17"/>
        <v>9846.4316140685114</v>
      </c>
      <c r="AK46" s="18">
        <f t="shared" si="18"/>
        <v>-0.32821438713561707</v>
      </c>
      <c r="AL46" s="18">
        <f t="shared" si="19"/>
        <v>19.692863228137021</v>
      </c>
      <c r="AM46" s="18">
        <f>(Design!$N$68-AL46)/AK46</f>
        <v>52.383027380920353</v>
      </c>
      <c r="AN46" s="18">
        <v>0</v>
      </c>
      <c r="AO46" s="18">
        <v>0</v>
      </c>
      <c r="AP46" s="18">
        <f t="shared" si="20"/>
        <v>52.383027380920353</v>
      </c>
      <c r="AQ46" s="18">
        <f t="shared" si="21"/>
        <v>52.383027380920353</v>
      </c>
      <c r="AR46" s="18">
        <f>Design!$N$68</f>
        <v>2.5</v>
      </c>
      <c r="AS46" s="18">
        <f t="shared" si="22"/>
        <v>60</v>
      </c>
      <c r="AT46" s="18">
        <v>0</v>
      </c>
      <c r="AU46" s="18">
        <f t="shared" si="23"/>
        <v>4500</v>
      </c>
      <c r="AV46" s="19">
        <f t="shared" si="24"/>
        <v>5346.4316140685114</v>
      </c>
      <c r="AW46" s="68">
        <f t="shared" si="25"/>
        <v>50</v>
      </c>
      <c r="AX46" s="18">
        <f>'Ohio Intensities'!L46</f>
        <v>2.1882414856164449</v>
      </c>
      <c r="AY46" s="18">
        <f>Design!$I$24*AX46*Design!$I$23</f>
        <v>3.7637753552602877</v>
      </c>
      <c r="AZ46" s="18">
        <v>0</v>
      </c>
      <c r="BA46" s="18">
        <v>0</v>
      </c>
      <c r="BB46" s="18">
        <f>Design!$I$22</f>
        <v>10</v>
      </c>
      <c r="BC46" s="18">
        <f t="shared" si="26"/>
        <v>3.7637753552602877</v>
      </c>
      <c r="BD46" s="18">
        <f t="shared" si="27"/>
        <v>50</v>
      </c>
      <c r="BE46" s="18">
        <f t="shared" si="28"/>
        <v>3.7637753552602877</v>
      </c>
      <c r="BF46" s="18">
        <f t="shared" si="29"/>
        <v>60</v>
      </c>
      <c r="BG46" s="18">
        <v>0</v>
      </c>
      <c r="BH46" s="18">
        <f t="shared" si="30"/>
        <v>11291.326065780862</v>
      </c>
      <c r="BI46" s="18">
        <f t="shared" si="31"/>
        <v>-0.37637753552602876</v>
      </c>
      <c r="BJ46" s="18">
        <f t="shared" si="32"/>
        <v>22.582652131561723</v>
      </c>
      <c r="BK46" s="18">
        <f>(Design!$N$69-BJ46)/BI46</f>
        <v>52.42781587371622</v>
      </c>
      <c r="BL46" s="18">
        <v>0</v>
      </c>
      <c r="BM46" s="18">
        <v>0</v>
      </c>
      <c r="BN46" s="18">
        <f t="shared" si="33"/>
        <v>52.42781587371622</v>
      </c>
      <c r="BO46" s="18">
        <f t="shared" si="34"/>
        <v>52.42781587371622</v>
      </c>
      <c r="BP46" s="18">
        <f>Design!$N$69</f>
        <v>2.85</v>
      </c>
      <c r="BQ46" s="18">
        <f t="shared" si="35"/>
        <v>60</v>
      </c>
      <c r="BR46" s="18">
        <v>0</v>
      </c>
      <c r="BS46" s="18">
        <f t="shared" si="36"/>
        <v>5130</v>
      </c>
      <c r="BT46" s="19">
        <f t="shared" si="37"/>
        <v>6161.3260657808623</v>
      </c>
      <c r="BU46" s="68">
        <f t="shared" si="38"/>
        <v>50</v>
      </c>
      <c r="BV46" s="18">
        <f>'Ohio Intensities'!P46</f>
        <v>2.5579527657083108</v>
      </c>
      <c r="BW46" s="18">
        <f>Design!$I$24*BV46*Design!$I$23</f>
        <v>4.3996787570182976</v>
      </c>
      <c r="BX46" s="18">
        <v>0</v>
      </c>
      <c r="BY46" s="18">
        <v>0</v>
      </c>
      <c r="BZ46" s="18">
        <f>Design!$I$22</f>
        <v>10</v>
      </c>
      <c r="CA46" s="18">
        <f t="shared" si="39"/>
        <v>4.3996787570182976</v>
      </c>
      <c r="CB46" s="18">
        <f t="shared" si="40"/>
        <v>50</v>
      </c>
      <c r="CC46" s="18">
        <f t="shared" si="41"/>
        <v>4.3996787570182976</v>
      </c>
      <c r="CD46" s="18">
        <f t="shared" si="42"/>
        <v>60</v>
      </c>
      <c r="CE46" s="18">
        <v>0</v>
      </c>
      <c r="CF46" s="18">
        <f t="shared" si="43"/>
        <v>13199.036271054891</v>
      </c>
      <c r="CG46" s="18">
        <f t="shared" si="44"/>
        <v>-0.43996787570182977</v>
      </c>
      <c r="CH46" s="18">
        <f t="shared" si="45"/>
        <v>26.398072542109784</v>
      </c>
      <c r="CI46" s="18">
        <f>(Design!$N$70-CH46)/CG46</f>
        <v>53.522254334015344</v>
      </c>
      <c r="CJ46" s="18">
        <v>0</v>
      </c>
      <c r="CK46" s="18">
        <v>0</v>
      </c>
      <c r="CL46" s="18">
        <f t="shared" si="46"/>
        <v>53.522254334015344</v>
      </c>
      <c r="CM46" s="18">
        <f t="shared" si="47"/>
        <v>53.522254334015344</v>
      </c>
      <c r="CN46" s="18">
        <f>Design!$N$70</f>
        <v>2.85</v>
      </c>
      <c r="CO46" s="18">
        <f t="shared" si="48"/>
        <v>60</v>
      </c>
      <c r="CP46" s="18">
        <v>0</v>
      </c>
      <c r="CQ46" s="18">
        <f t="shared" si="49"/>
        <v>5130.0000000000009</v>
      </c>
      <c r="CR46" s="19">
        <f t="shared" si="50"/>
        <v>8069.0362710548898</v>
      </c>
      <c r="CS46" s="68">
        <f t="shared" si="51"/>
        <v>50</v>
      </c>
      <c r="CT46" s="18">
        <f>'Ohio Intensities'!T46</f>
        <v>2.82192912562209</v>
      </c>
      <c r="CU46" s="18">
        <f>Design!$I$24*CT46*Design!$I$23</f>
        <v>4.8537180960699979</v>
      </c>
      <c r="CV46" s="18">
        <v>0</v>
      </c>
      <c r="CW46" s="18">
        <v>0</v>
      </c>
      <c r="CX46" s="18">
        <f>Design!$I$22</f>
        <v>10</v>
      </c>
      <c r="CY46" s="18">
        <f t="shared" si="52"/>
        <v>4.8537180960699979</v>
      </c>
      <c r="CZ46" s="18">
        <f t="shared" si="53"/>
        <v>50</v>
      </c>
      <c r="DA46" s="18">
        <f t="shared" si="54"/>
        <v>4.8537180960699979</v>
      </c>
      <c r="DB46" s="18">
        <f t="shared" si="55"/>
        <v>60</v>
      </c>
      <c r="DC46" s="18">
        <v>0</v>
      </c>
      <c r="DD46" s="18">
        <f t="shared" si="56"/>
        <v>14561.154288209993</v>
      </c>
      <c r="DE46" s="18">
        <f t="shared" si="57"/>
        <v>-0.48537180960699977</v>
      </c>
      <c r="DF46" s="18">
        <f t="shared" si="58"/>
        <v>29.122308576419986</v>
      </c>
      <c r="DG46" s="18">
        <f>(Design!$N$71-DF46)/DE46</f>
        <v>54.128212756510074</v>
      </c>
      <c r="DH46" s="18">
        <v>0</v>
      </c>
      <c r="DI46" s="18">
        <v>0</v>
      </c>
      <c r="DJ46" s="18">
        <f t="shared" si="59"/>
        <v>54.128212756510074</v>
      </c>
      <c r="DK46" s="18">
        <f t="shared" si="60"/>
        <v>54.128212756510074</v>
      </c>
      <c r="DL46" s="18">
        <f>Design!$N$71</f>
        <v>2.85</v>
      </c>
      <c r="DM46" s="18">
        <f t="shared" si="61"/>
        <v>60</v>
      </c>
      <c r="DN46" s="18">
        <v>0</v>
      </c>
      <c r="DO46" s="18">
        <f t="shared" si="62"/>
        <v>5130</v>
      </c>
      <c r="DP46" s="19">
        <f t="shared" si="63"/>
        <v>9431.154288209993</v>
      </c>
      <c r="DQ46" s="68">
        <f t="shared" si="64"/>
        <v>50</v>
      </c>
      <c r="DR46" s="18">
        <f>'Ohio Intensities'!X46</f>
        <v>3.0555093957071482</v>
      </c>
      <c r="DS46" s="18">
        <f>Design!$I$24*DR46*Design!$I$23</f>
        <v>5.2554761606162979</v>
      </c>
      <c r="DT46" s="18">
        <v>0</v>
      </c>
      <c r="DU46" s="18">
        <v>0</v>
      </c>
      <c r="DV46" s="18">
        <f>Design!$I$22</f>
        <v>10</v>
      </c>
      <c r="DW46" s="18">
        <f t="shared" si="65"/>
        <v>5.2554761606162979</v>
      </c>
      <c r="DX46" s="18">
        <f t="shared" si="66"/>
        <v>50</v>
      </c>
      <c r="DY46" s="18">
        <f t="shared" si="67"/>
        <v>5.2554761606162979</v>
      </c>
      <c r="DZ46" s="18">
        <f t="shared" si="68"/>
        <v>60</v>
      </c>
      <c r="EA46" s="18">
        <v>0</v>
      </c>
      <c r="EB46" s="18">
        <f t="shared" si="69"/>
        <v>15766.428481848894</v>
      </c>
      <c r="EC46" s="18">
        <f t="shared" si="70"/>
        <v>-0.52554761606162981</v>
      </c>
      <c r="ED46" s="18">
        <f t="shared" si="71"/>
        <v>31.532856963697789</v>
      </c>
      <c r="EE46" s="18">
        <f>(Design!$N$72-ED46)/EC46</f>
        <v>54.577085095814063</v>
      </c>
      <c r="EF46" s="18">
        <v>0</v>
      </c>
      <c r="EG46" s="18">
        <v>0</v>
      </c>
      <c r="EH46" s="18">
        <f t="shared" si="72"/>
        <v>54.577085095814063</v>
      </c>
      <c r="EI46" s="18">
        <f t="shared" si="73"/>
        <v>54.577085095814063</v>
      </c>
      <c r="EJ46" s="18">
        <f>Design!$N$72</f>
        <v>2.85</v>
      </c>
      <c r="EK46" s="18">
        <f t="shared" si="74"/>
        <v>60</v>
      </c>
      <c r="EL46" s="18">
        <v>0</v>
      </c>
      <c r="EM46" s="18">
        <f t="shared" si="75"/>
        <v>5130.0000000000009</v>
      </c>
      <c r="EN46" s="19">
        <f t="shared" si="76"/>
        <v>10636.428481848892</v>
      </c>
      <c r="EO46" s="19">
        <f t="shared" si="77"/>
        <v>50</v>
      </c>
    </row>
    <row r="47" spans="1:145" x14ac:dyDescent="0.25">
      <c r="A47" s="68">
        <f t="shared" si="78"/>
        <v>51</v>
      </c>
      <c r="B47" s="18">
        <f>'Ohio Intensities'!D47</f>
        <v>1.5365678616269489</v>
      </c>
      <c r="C47" s="18">
        <f>Design!$I$24*B47*Design!$I$23</f>
        <v>2.6428967219983539</v>
      </c>
      <c r="D47" s="18">
        <v>0</v>
      </c>
      <c r="E47" s="18">
        <v>0</v>
      </c>
      <c r="F47" s="18">
        <f>Design!$I$22</f>
        <v>10</v>
      </c>
      <c r="G47" s="18">
        <f t="shared" si="0"/>
        <v>2.6428967219983539</v>
      </c>
      <c r="H47" s="18">
        <f t="shared" si="1"/>
        <v>51</v>
      </c>
      <c r="I47" s="18">
        <f t="shared" si="2"/>
        <v>2.6428967219983539</v>
      </c>
      <c r="J47" s="18">
        <f t="shared" si="3"/>
        <v>61</v>
      </c>
      <c r="K47" s="18">
        <v>0</v>
      </c>
      <c r="L47" s="18">
        <f t="shared" si="4"/>
        <v>8087.2639693149631</v>
      </c>
      <c r="M47" s="18">
        <f t="shared" si="5"/>
        <v>-0.2642896721998354</v>
      </c>
      <c r="N47" s="18">
        <f t="shared" si="6"/>
        <v>16.121670004189959</v>
      </c>
      <c r="O47" s="18">
        <f>(Design!$N$67-N47)/M47</f>
        <v>53.24335940584939</v>
      </c>
      <c r="P47" s="18">
        <v>0</v>
      </c>
      <c r="Q47" s="18">
        <v>0</v>
      </c>
      <c r="R47" s="18">
        <f t="shared" si="7"/>
        <v>53.24335940584939</v>
      </c>
      <c r="S47" s="18">
        <f t="shared" si="8"/>
        <v>53.24335940584939</v>
      </c>
      <c r="T47" s="18">
        <f>Design!$N$67</f>
        <v>2.0499999999999998</v>
      </c>
      <c r="U47" s="18">
        <f t="shared" si="9"/>
        <v>61</v>
      </c>
      <c r="V47" s="18">
        <v>0</v>
      </c>
      <c r="W47" s="18">
        <f t="shared" si="10"/>
        <v>3751.4999999999995</v>
      </c>
      <c r="X47" s="19">
        <f t="shared" si="11"/>
        <v>4335.7639693149631</v>
      </c>
      <c r="Y47" s="68">
        <f t="shared" si="12"/>
        <v>51</v>
      </c>
      <c r="Z47" s="18">
        <f>'Ohio Intensities'!H47</f>
        <v>1.8814488496372146</v>
      </c>
      <c r="AA47" s="18">
        <f>Design!$I$24*Z47*Design!$I$23</f>
        <v>3.2360920213760109</v>
      </c>
      <c r="AB47" s="18">
        <v>0</v>
      </c>
      <c r="AC47" s="18">
        <v>0</v>
      </c>
      <c r="AD47" s="18">
        <f>Design!$I$22</f>
        <v>10</v>
      </c>
      <c r="AE47" s="18">
        <f t="shared" si="13"/>
        <v>3.2360920213760109</v>
      </c>
      <c r="AF47" s="18">
        <f t="shared" si="14"/>
        <v>51</v>
      </c>
      <c r="AG47" s="18">
        <f t="shared" si="15"/>
        <v>3.2360920213760109</v>
      </c>
      <c r="AH47" s="18">
        <f t="shared" si="16"/>
        <v>61</v>
      </c>
      <c r="AI47" s="18">
        <v>0</v>
      </c>
      <c r="AJ47" s="18">
        <f t="shared" si="17"/>
        <v>9902.4415854105937</v>
      </c>
      <c r="AK47" s="18">
        <f t="shared" si="18"/>
        <v>-0.32360920213760108</v>
      </c>
      <c r="AL47" s="18">
        <f t="shared" si="19"/>
        <v>19.740161330393665</v>
      </c>
      <c r="AM47" s="18">
        <f>(Design!$N$68-AL47)/AK47</f>
        <v>53.274632539846685</v>
      </c>
      <c r="AN47" s="18">
        <v>0</v>
      </c>
      <c r="AO47" s="18">
        <v>0</v>
      </c>
      <c r="AP47" s="18">
        <f t="shared" si="20"/>
        <v>53.274632539846685</v>
      </c>
      <c r="AQ47" s="18">
        <f t="shared" si="21"/>
        <v>53.274632539846685</v>
      </c>
      <c r="AR47" s="18">
        <f>Design!$N$68</f>
        <v>2.5</v>
      </c>
      <c r="AS47" s="18">
        <f t="shared" si="22"/>
        <v>61</v>
      </c>
      <c r="AT47" s="18">
        <v>0</v>
      </c>
      <c r="AU47" s="18">
        <f t="shared" si="23"/>
        <v>4575</v>
      </c>
      <c r="AV47" s="19">
        <f t="shared" si="24"/>
        <v>5327.4415854105937</v>
      </c>
      <c r="AW47" s="68">
        <f t="shared" si="25"/>
        <v>51</v>
      </c>
      <c r="AX47" s="18">
        <f>'Ohio Intensities'!L47</f>
        <v>2.1580568186985132</v>
      </c>
      <c r="AY47" s="18">
        <f>Design!$I$24*AX47*Design!$I$23</f>
        <v>3.7118577281614451</v>
      </c>
      <c r="AZ47" s="18">
        <v>0</v>
      </c>
      <c r="BA47" s="18">
        <v>0</v>
      </c>
      <c r="BB47" s="18">
        <f>Design!$I$22</f>
        <v>10</v>
      </c>
      <c r="BC47" s="18">
        <f t="shared" si="26"/>
        <v>3.7118577281614451</v>
      </c>
      <c r="BD47" s="18">
        <f t="shared" si="27"/>
        <v>51</v>
      </c>
      <c r="BE47" s="18">
        <f t="shared" si="28"/>
        <v>3.7118577281614451</v>
      </c>
      <c r="BF47" s="18">
        <f t="shared" si="29"/>
        <v>61</v>
      </c>
      <c r="BG47" s="18">
        <v>0</v>
      </c>
      <c r="BH47" s="18">
        <f t="shared" si="30"/>
        <v>11358.284648174022</v>
      </c>
      <c r="BI47" s="18">
        <f t="shared" si="31"/>
        <v>-0.37118577281614451</v>
      </c>
      <c r="BJ47" s="18">
        <f t="shared" si="32"/>
        <v>22.642332141784813</v>
      </c>
      <c r="BK47" s="18">
        <f>(Design!$N$69-BJ47)/BI47</f>
        <v>53.321903993309398</v>
      </c>
      <c r="BL47" s="18">
        <v>0</v>
      </c>
      <c r="BM47" s="18">
        <v>0</v>
      </c>
      <c r="BN47" s="18">
        <f t="shared" si="33"/>
        <v>53.321903993309398</v>
      </c>
      <c r="BO47" s="18">
        <f t="shared" si="34"/>
        <v>53.321903993309398</v>
      </c>
      <c r="BP47" s="18">
        <f>Design!$N$69</f>
        <v>2.85</v>
      </c>
      <c r="BQ47" s="18">
        <f t="shared" si="35"/>
        <v>61</v>
      </c>
      <c r="BR47" s="18">
        <v>0</v>
      </c>
      <c r="BS47" s="18">
        <f t="shared" si="36"/>
        <v>5215.5</v>
      </c>
      <c r="BT47" s="19">
        <f t="shared" si="37"/>
        <v>6142.7846481740216</v>
      </c>
      <c r="BU47" s="68">
        <f t="shared" si="38"/>
        <v>51</v>
      </c>
      <c r="BV47" s="18">
        <f>'Ohio Intensities'!P47</f>
        <v>2.5236419871924709</v>
      </c>
      <c r="BW47" s="18">
        <f>Design!$I$24*BV47*Design!$I$23</f>
        <v>4.3406642179710531</v>
      </c>
      <c r="BX47" s="18">
        <v>0</v>
      </c>
      <c r="BY47" s="18">
        <v>0</v>
      </c>
      <c r="BZ47" s="18">
        <f>Design!$I$22</f>
        <v>10</v>
      </c>
      <c r="CA47" s="18">
        <f t="shared" si="39"/>
        <v>4.3406642179710531</v>
      </c>
      <c r="CB47" s="18">
        <f t="shared" si="40"/>
        <v>51</v>
      </c>
      <c r="CC47" s="18">
        <f t="shared" si="41"/>
        <v>4.3406642179710531</v>
      </c>
      <c r="CD47" s="18">
        <f t="shared" si="42"/>
        <v>61</v>
      </c>
      <c r="CE47" s="18">
        <v>0</v>
      </c>
      <c r="CF47" s="18">
        <f t="shared" si="43"/>
        <v>13282.432506991419</v>
      </c>
      <c r="CG47" s="18">
        <f t="shared" si="44"/>
        <v>-0.43406642179710531</v>
      </c>
      <c r="CH47" s="18">
        <f t="shared" si="45"/>
        <v>26.478051729623424</v>
      </c>
      <c r="CI47" s="18">
        <f>(Design!$N$70-CH47)/CG47</f>
        <v>54.434184592762236</v>
      </c>
      <c r="CJ47" s="18">
        <v>0</v>
      </c>
      <c r="CK47" s="18">
        <v>0</v>
      </c>
      <c r="CL47" s="18">
        <f t="shared" si="46"/>
        <v>54.434184592762236</v>
      </c>
      <c r="CM47" s="18">
        <f t="shared" si="47"/>
        <v>54.434184592762236</v>
      </c>
      <c r="CN47" s="18">
        <f>Design!$N$70</f>
        <v>2.85</v>
      </c>
      <c r="CO47" s="18">
        <f t="shared" si="48"/>
        <v>61</v>
      </c>
      <c r="CP47" s="18">
        <v>0</v>
      </c>
      <c r="CQ47" s="18">
        <f t="shared" si="49"/>
        <v>5215.5000000000009</v>
      </c>
      <c r="CR47" s="19">
        <f t="shared" si="50"/>
        <v>8066.9325069914184</v>
      </c>
      <c r="CS47" s="68">
        <f t="shared" si="51"/>
        <v>51</v>
      </c>
      <c r="CT47" s="18">
        <f>'Ohio Intensities'!T47</f>
        <v>2.7849841429077054</v>
      </c>
      <c r="CU47" s="18">
        <f>Design!$I$24*CT47*Design!$I$23</f>
        <v>4.7901727258012565</v>
      </c>
      <c r="CV47" s="18">
        <v>0</v>
      </c>
      <c r="CW47" s="18">
        <v>0</v>
      </c>
      <c r="CX47" s="18">
        <f>Design!$I$22</f>
        <v>10</v>
      </c>
      <c r="CY47" s="18">
        <f t="shared" si="52"/>
        <v>4.7901727258012565</v>
      </c>
      <c r="CZ47" s="18">
        <f t="shared" si="53"/>
        <v>51</v>
      </c>
      <c r="DA47" s="18">
        <f t="shared" si="54"/>
        <v>4.7901727258012565</v>
      </c>
      <c r="DB47" s="18">
        <f t="shared" si="55"/>
        <v>61</v>
      </c>
      <c r="DC47" s="18">
        <v>0</v>
      </c>
      <c r="DD47" s="18">
        <f t="shared" si="56"/>
        <v>14657.928540951843</v>
      </c>
      <c r="DE47" s="18">
        <f t="shared" si="57"/>
        <v>-0.47901727258012566</v>
      </c>
      <c r="DF47" s="18">
        <f t="shared" si="58"/>
        <v>29.220053627387664</v>
      </c>
      <c r="DG47" s="18">
        <f>(Design!$N$71-DF47)/DE47</f>
        <v>55.050318927647268</v>
      </c>
      <c r="DH47" s="18">
        <v>0</v>
      </c>
      <c r="DI47" s="18">
        <v>0</v>
      </c>
      <c r="DJ47" s="18">
        <f t="shared" si="59"/>
        <v>55.050318927647268</v>
      </c>
      <c r="DK47" s="18">
        <f t="shared" si="60"/>
        <v>55.050318927647268</v>
      </c>
      <c r="DL47" s="18">
        <f>Design!$N$71</f>
        <v>2.85</v>
      </c>
      <c r="DM47" s="18">
        <f t="shared" si="61"/>
        <v>61</v>
      </c>
      <c r="DN47" s="18">
        <v>0</v>
      </c>
      <c r="DO47" s="18">
        <f t="shared" si="62"/>
        <v>5215.5000000000009</v>
      </c>
      <c r="DP47" s="19">
        <f t="shared" si="63"/>
        <v>9442.4285409518416</v>
      </c>
      <c r="DQ47" s="68">
        <f t="shared" si="64"/>
        <v>51</v>
      </c>
      <c r="DR47" s="18">
        <f>'Ohio Intensities'!X47</f>
        <v>3.0166278184845821</v>
      </c>
      <c r="DS47" s="18">
        <f>Design!$I$24*DR47*Design!$I$23</f>
        <v>5.1885998477934843</v>
      </c>
      <c r="DT47" s="18">
        <v>0</v>
      </c>
      <c r="DU47" s="18">
        <v>0</v>
      </c>
      <c r="DV47" s="18">
        <f>Design!$I$22</f>
        <v>10</v>
      </c>
      <c r="DW47" s="18">
        <f t="shared" si="65"/>
        <v>5.1885998477934843</v>
      </c>
      <c r="DX47" s="18">
        <f t="shared" si="66"/>
        <v>51</v>
      </c>
      <c r="DY47" s="18">
        <f t="shared" si="67"/>
        <v>5.1885998477934843</v>
      </c>
      <c r="DZ47" s="18">
        <f t="shared" si="68"/>
        <v>61</v>
      </c>
      <c r="EA47" s="18">
        <v>0</v>
      </c>
      <c r="EB47" s="18">
        <f t="shared" si="69"/>
        <v>15877.115534248062</v>
      </c>
      <c r="EC47" s="18">
        <f t="shared" si="70"/>
        <v>-0.51885998477934847</v>
      </c>
      <c r="ED47" s="18">
        <f t="shared" si="71"/>
        <v>31.650459071540254</v>
      </c>
      <c r="EE47" s="18">
        <f>(Design!$N$72-ED47)/EC47</f>
        <v>55.507188675935375</v>
      </c>
      <c r="EF47" s="18">
        <v>0</v>
      </c>
      <c r="EG47" s="18">
        <v>0</v>
      </c>
      <c r="EH47" s="18">
        <f t="shared" si="72"/>
        <v>55.507188675935375</v>
      </c>
      <c r="EI47" s="18">
        <f t="shared" si="73"/>
        <v>55.507188675935375</v>
      </c>
      <c r="EJ47" s="18">
        <f>Design!$N$72</f>
        <v>2.85</v>
      </c>
      <c r="EK47" s="18">
        <f t="shared" si="74"/>
        <v>61</v>
      </c>
      <c r="EL47" s="18">
        <v>0</v>
      </c>
      <c r="EM47" s="18">
        <f t="shared" si="75"/>
        <v>5215.5</v>
      </c>
      <c r="EN47" s="19">
        <f t="shared" si="76"/>
        <v>10661.615534248062</v>
      </c>
      <c r="EO47" s="19">
        <f t="shared" si="77"/>
        <v>51</v>
      </c>
    </row>
    <row r="48" spans="1:145" x14ac:dyDescent="0.25">
      <c r="A48" s="68">
        <f t="shared" si="78"/>
        <v>52</v>
      </c>
      <c r="B48" s="18">
        <f>'Ohio Intensities'!D48</f>
        <v>1.5148358021962862</v>
      </c>
      <c r="C48" s="18">
        <f>Design!$I$24*B48*Design!$I$23</f>
        <v>2.6055175797776138</v>
      </c>
      <c r="D48" s="18">
        <v>0</v>
      </c>
      <c r="E48" s="18">
        <v>0</v>
      </c>
      <c r="F48" s="18">
        <f>Design!$I$22</f>
        <v>10</v>
      </c>
      <c r="G48" s="18">
        <f t="shared" si="0"/>
        <v>2.6055175797776138</v>
      </c>
      <c r="H48" s="18">
        <f t="shared" si="1"/>
        <v>52</v>
      </c>
      <c r="I48" s="18">
        <f t="shared" si="2"/>
        <v>2.6055175797776138</v>
      </c>
      <c r="J48" s="18">
        <f t="shared" si="3"/>
        <v>62</v>
      </c>
      <c r="K48" s="18">
        <v>0</v>
      </c>
      <c r="L48" s="18">
        <f t="shared" si="4"/>
        <v>8129.2148489061547</v>
      </c>
      <c r="M48" s="18">
        <f t="shared" si="5"/>
        <v>-0.26055175797776137</v>
      </c>
      <c r="N48" s="18">
        <f t="shared" si="6"/>
        <v>16.154208994621204</v>
      </c>
      <c r="O48" s="18">
        <f>(Design!$N$67-N48)/M48</f>
        <v>54.132081487721251</v>
      </c>
      <c r="P48" s="18">
        <v>0</v>
      </c>
      <c r="Q48" s="18">
        <v>0</v>
      </c>
      <c r="R48" s="18">
        <f t="shared" si="7"/>
        <v>54.132081487721251</v>
      </c>
      <c r="S48" s="18">
        <f t="shared" si="8"/>
        <v>54.132081487721251</v>
      </c>
      <c r="T48" s="18">
        <f>Design!$N$67</f>
        <v>2.0499999999999998</v>
      </c>
      <c r="U48" s="18">
        <f t="shared" si="9"/>
        <v>62</v>
      </c>
      <c r="V48" s="18">
        <v>0</v>
      </c>
      <c r="W48" s="18">
        <f t="shared" si="10"/>
        <v>3813</v>
      </c>
      <c r="X48" s="19">
        <f t="shared" si="11"/>
        <v>4316.2148489061547</v>
      </c>
      <c r="Y48" s="68">
        <f t="shared" si="12"/>
        <v>52</v>
      </c>
      <c r="Z48" s="18">
        <f>'Ohio Intensities'!H48</f>
        <v>1.8554696564854189</v>
      </c>
      <c r="AA48" s="18">
        <f>Design!$I$24*Z48*Design!$I$23</f>
        <v>3.1914078091549225</v>
      </c>
      <c r="AB48" s="18">
        <v>0</v>
      </c>
      <c r="AC48" s="18">
        <v>0</v>
      </c>
      <c r="AD48" s="18">
        <f>Design!$I$22</f>
        <v>10</v>
      </c>
      <c r="AE48" s="18">
        <f t="shared" si="13"/>
        <v>3.1914078091549225</v>
      </c>
      <c r="AF48" s="18">
        <f t="shared" si="14"/>
        <v>52</v>
      </c>
      <c r="AG48" s="18">
        <f t="shared" si="15"/>
        <v>3.1914078091549225</v>
      </c>
      <c r="AH48" s="18">
        <f t="shared" si="16"/>
        <v>62</v>
      </c>
      <c r="AI48" s="18">
        <v>0</v>
      </c>
      <c r="AJ48" s="18">
        <f t="shared" si="17"/>
        <v>9957.1923645633578</v>
      </c>
      <c r="AK48" s="18">
        <f t="shared" si="18"/>
        <v>-0.31914078091549225</v>
      </c>
      <c r="AL48" s="18">
        <f t="shared" si="19"/>
        <v>19.786728416760518</v>
      </c>
      <c r="AM48" s="18">
        <f>(Design!$N$68-AL48)/AK48</f>
        <v>54.166466495355237</v>
      </c>
      <c r="AN48" s="18">
        <v>0</v>
      </c>
      <c r="AO48" s="18">
        <v>0</v>
      </c>
      <c r="AP48" s="18">
        <f t="shared" si="20"/>
        <v>54.166466495355237</v>
      </c>
      <c r="AQ48" s="18">
        <f t="shared" si="21"/>
        <v>54.166466495355237</v>
      </c>
      <c r="AR48" s="18">
        <f>Design!$N$68</f>
        <v>2.5</v>
      </c>
      <c r="AS48" s="18">
        <f t="shared" si="22"/>
        <v>62</v>
      </c>
      <c r="AT48" s="18">
        <v>0</v>
      </c>
      <c r="AU48" s="18">
        <f t="shared" si="23"/>
        <v>4650</v>
      </c>
      <c r="AV48" s="19">
        <f t="shared" si="24"/>
        <v>5307.1923645633578</v>
      </c>
      <c r="AW48" s="68">
        <f t="shared" si="25"/>
        <v>52</v>
      </c>
      <c r="AX48" s="18">
        <f>'Ohio Intensities'!L48</f>
        <v>2.1287469139573569</v>
      </c>
      <c r="AY48" s="18">
        <f>Design!$I$24*AX48*Design!$I$23</f>
        <v>3.6614446920066563</v>
      </c>
      <c r="AZ48" s="18">
        <v>0</v>
      </c>
      <c r="BA48" s="18">
        <v>0</v>
      </c>
      <c r="BB48" s="18">
        <f>Design!$I$22</f>
        <v>10</v>
      </c>
      <c r="BC48" s="18">
        <f t="shared" si="26"/>
        <v>3.6614446920066563</v>
      </c>
      <c r="BD48" s="18">
        <f t="shared" si="27"/>
        <v>52</v>
      </c>
      <c r="BE48" s="18">
        <f t="shared" si="28"/>
        <v>3.6614446920066563</v>
      </c>
      <c r="BF48" s="18">
        <f t="shared" si="29"/>
        <v>62</v>
      </c>
      <c r="BG48" s="18">
        <v>0</v>
      </c>
      <c r="BH48" s="18">
        <f t="shared" si="30"/>
        <v>11423.707439060767</v>
      </c>
      <c r="BI48" s="18">
        <f t="shared" si="31"/>
        <v>-0.36614446920066562</v>
      </c>
      <c r="BJ48" s="18">
        <f t="shared" si="32"/>
        <v>22.700957090441271</v>
      </c>
      <c r="BK48" s="18">
        <f>(Design!$N$69-BJ48)/BI48</f>
        <v>54.216187216423428</v>
      </c>
      <c r="BL48" s="18">
        <v>0</v>
      </c>
      <c r="BM48" s="18">
        <v>0</v>
      </c>
      <c r="BN48" s="18">
        <f t="shared" si="33"/>
        <v>54.216187216423428</v>
      </c>
      <c r="BO48" s="18">
        <f t="shared" si="34"/>
        <v>54.216187216423428</v>
      </c>
      <c r="BP48" s="18">
        <f>Design!$N$69</f>
        <v>2.85</v>
      </c>
      <c r="BQ48" s="18">
        <f t="shared" si="35"/>
        <v>62</v>
      </c>
      <c r="BR48" s="18">
        <v>0</v>
      </c>
      <c r="BS48" s="18">
        <f t="shared" si="36"/>
        <v>5301.0000000000009</v>
      </c>
      <c r="BT48" s="19">
        <f t="shared" si="37"/>
        <v>6122.7074390607659</v>
      </c>
      <c r="BU48" s="68">
        <f t="shared" si="38"/>
        <v>52</v>
      </c>
      <c r="BV48" s="18">
        <f>'Ohio Intensities'!P48</f>
        <v>2.4903048257559202</v>
      </c>
      <c r="BW48" s="18">
        <f>Design!$I$24*BV48*Design!$I$23</f>
        <v>4.2833243003001851</v>
      </c>
      <c r="BX48" s="18">
        <v>0</v>
      </c>
      <c r="BY48" s="18">
        <v>0</v>
      </c>
      <c r="BZ48" s="18">
        <f>Design!$I$22</f>
        <v>10</v>
      </c>
      <c r="CA48" s="18">
        <f t="shared" si="39"/>
        <v>4.2833243003001851</v>
      </c>
      <c r="CB48" s="18">
        <f t="shared" si="40"/>
        <v>52</v>
      </c>
      <c r="CC48" s="18">
        <f t="shared" si="41"/>
        <v>4.2833243003001851</v>
      </c>
      <c r="CD48" s="18">
        <f t="shared" si="42"/>
        <v>62</v>
      </c>
      <c r="CE48" s="18">
        <v>0</v>
      </c>
      <c r="CF48" s="18">
        <f t="shared" si="43"/>
        <v>13363.971816936577</v>
      </c>
      <c r="CG48" s="18">
        <f t="shared" si="44"/>
        <v>-0.42833243003001853</v>
      </c>
      <c r="CH48" s="18">
        <f t="shared" si="45"/>
        <v>26.55661066186115</v>
      </c>
      <c r="CI48" s="18">
        <f>(Design!$N$70-CH48)/CG48</f>
        <v>55.34628947007289</v>
      </c>
      <c r="CJ48" s="18">
        <v>0</v>
      </c>
      <c r="CK48" s="18">
        <v>0</v>
      </c>
      <c r="CL48" s="18">
        <f t="shared" si="46"/>
        <v>55.34628947007289</v>
      </c>
      <c r="CM48" s="18">
        <f t="shared" si="47"/>
        <v>55.34628947007289</v>
      </c>
      <c r="CN48" s="18">
        <f>Design!$N$70</f>
        <v>2.85</v>
      </c>
      <c r="CO48" s="18">
        <f t="shared" si="48"/>
        <v>62</v>
      </c>
      <c r="CP48" s="18">
        <v>0</v>
      </c>
      <c r="CQ48" s="18">
        <f t="shared" si="49"/>
        <v>5301.0000000000009</v>
      </c>
      <c r="CR48" s="19">
        <f t="shared" si="50"/>
        <v>8062.971816936576</v>
      </c>
      <c r="CS48" s="68">
        <f t="shared" si="51"/>
        <v>52</v>
      </c>
      <c r="CT48" s="18">
        <f>'Ohio Intensities'!T48</f>
        <v>2.7490759260074049</v>
      </c>
      <c r="CU48" s="18">
        <f>Design!$I$24*CT48*Design!$I$23</f>
        <v>4.7284105927327396</v>
      </c>
      <c r="CV48" s="18">
        <v>0</v>
      </c>
      <c r="CW48" s="18">
        <v>0</v>
      </c>
      <c r="CX48" s="18">
        <f>Design!$I$22</f>
        <v>10</v>
      </c>
      <c r="CY48" s="18">
        <f t="shared" si="52"/>
        <v>4.7284105927327396</v>
      </c>
      <c r="CZ48" s="18">
        <f t="shared" si="53"/>
        <v>52</v>
      </c>
      <c r="DA48" s="18">
        <f t="shared" si="54"/>
        <v>4.7284105927327396</v>
      </c>
      <c r="DB48" s="18">
        <f t="shared" si="55"/>
        <v>62</v>
      </c>
      <c r="DC48" s="18">
        <v>0</v>
      </c>
      <c r="DD48" s="18">
        <f t="shared" si="56"/>
        <v>14752.641049326148</v>
      </c>
      <c r="DE48" s="18">
        <f t="shared" si="57"/>
        <v>-0.47284105927327397</v>
      </c>
      <c r="DF48" s="18">
        <f t="shared" si="58"/>
        <v>29.316145674942987</v>
      </c>
      <c r="DG48" s="18">
        <f>(Design!$N$71-DF48)/DE48</f>
        <v>55.972604654129938</v>
      </c>
      <c r="DH48" s="18">
        <v>0</v>
      </c>
      <c r="DI48" s="18">
        <v>0</v>
      </c>
      <c r="DJ48" s="18">
        <f t="shared" si="59"/>
        <v>55.972604654129938</v>
      </c>
      <c r="DK48" s="18">
        <f t="shared" si="60"/>
        <v>55.972604654129938</v>
      </c>
      <c r="DL48" s="18">
        <f>Design!$N$71</f>
        <v>2.85</v>
      </c>
      <c r="DM48" s="18">
        <f t="shared" si="61"/>
        <v>62</v>
      </c>
      <c r="DN48" s="18">
        <v>0</v>
      </c>
      <c r="DO48" s="18">
        <f t="shared" si="62"/>
        <v>5301</v>
      </c>
      <c r="DP48" s="19">
        <f t="shared" si="63"/>
        <v>9451.6410493261483</v>
      </c>
      <c r="DQ48" s="68">
        <f t="shared" si="64"/>
        <v>52</v>
      </c>
      <c r="DR48" s="18">
        <f>'Ohio Intensities'!X48</f>
        <v>2.9788465203601318</v>
      </c>
      <c r="DS48" s="18">
        <f>Design!$I$24*DR48*Design!$I$23</f>
        <v>5.1236160150194294</v>
      </c>
      <c r="DT48" s="18">
        <v>0</v>
      </c>
      <c r="DU48" s="18">
        <v>0</v>
      </c>
      <c r="DV48" s="18">
        <f>Design!$I$22</f>
        <v>10</v>
      </c>
      <c r="DW48" s="18">
        <f t="shared" si="65"/>
        <v>5.1236160150194294</v>
      </c>
      <c r="DX48" s="18">
        <f t="shared" si="66"/>
        <v>52</v>
      </c>
      <c r="DY48" s="18">
        <f t="shared" si="67"/>
        <v>5.1236160150194294</v>
      </c>
      <c r="DZ48" s="18">
        <f t="shared" si="68"/>
        <v>62</v>
      </c>
      <c r="EA48" s="18">
        <v>0</v>
      </c>
      <c r="EB48" s="18">
        <f t="shared" si="69"/>
        <v>15985.681966860619</v>
      </c>
      <c r="EC48" s="18">
        <f t="shared" si="70"/>
        <v>-0.51236160150194299</v>
      </c>
      <c r="ED48" s="18">
        <f t="shared" si="71"/>
        <v>31.766419293120464</v>
      </c>
      <c r="EE48" s="18">
        <f>(Design!$N$72-ED48)/EC48</f>
        <v>56.437522266216909</v>
      </c>
      <c r="EF48" s="18">
        <v>0</v>
      </c>
      <c r="EG48" s="18">
        <v>0</v>
      </c>
      <c r="EH48" s="18">
        <f t="shared" si="72"/>
        <v>56.437522266216909</v>
      </c>
      <c r="EI48" s="18">
        <f t="shared" si="73"/>
        <v>56.437522266216909</v>
      </c>
      <c r="EJ48" s="18">
        <f>Design!$N$72</f>
        <v>2.85</v>
      </c>
      <c r="EK48" s="18">
        <f t="shared" si="74"/>
        <v>62</v>
      </c>
      <c r="EL48" s="18">
        <v>0</v>
      </c>
      <c r="EM48" s="18">
        <f t="shared" si="75"/>
        <v>5301.0000000000009</v>
      </c>
      <c r="EN48" s="19">
        <f t="shared" si="76"/>
        <v>10684.681966860619</v>
      </c>
      <c r="EO48" s="19">
        <f t="shared" si="77"/>
        <v>52</v>
      </c>
    </row>
    <row r="49" spans="1:145" x14ac:dyDescent="0.25">
      <c r="A49" s="68">
        <f t="shared" si="78"/>
        <v>53</v>
      </c>
      <c r="B49" s="18">
        <f>'Ohio Intensities'!D49</f>
        <v>1.4937515176237182</v>
      </c>
      <c r="C49" s="18">
        <f>Design!$I$24*B49*Design!$I$23</f>
        <v>2.5692526103127968</v>
      </c>
      <c r="D49" s="18">
        <v>0</v>
      </c>
      <c r="E49" s="18">
        <v>0</v>
      </c>
      <c r="F49" s="18">
        <f>Design!$I$22</f>
        <v>10</v>
      </c>
      <c r="G49" s="18">
        <f t="shared" si="0"/>
        <v>2.5692526103127968</v>
      </c>
      <c r="H49" s="18">
        <f t="shared" si="1"/>
        <v>53</v>
      </c>
      <c r="I49" s="18">
        <f t="shared" si="2"/>
        <v>2.5692526103127968</v>
      </c>
      <c r="J49" s="18">
        <f t="shared" si="3"/>
        <v>63</v>
      </c>
      <c r="K49" s="18">
        <v>0</v>
      </c>
      <c r="L49" s="18">
        <f t="shared" si="4"/>
        <v>8170.2233007946934</v>
      </c>
      <c r="M49" s="18">
        <f t="shared" si="5"/>
        <v>-0.25692526103127966</v>
      </c>
      <c r="N49" s="18">
        <f t="shared" si="6"/>
        <v>16.186291444970621</v>
      </c>
      <c r="O49" s="18">
        <f>(Design!$N$67-N49)/M49</f>
        <v>55.021025913250242</v>
      </c>
      <c r="P49" s="18">
        <v>0</v>
      </c>
      <c r="Q49" s="18">
        <v>0</v>
      </c>
      <c r="R49" s="18">
        <f t="shared" si="7"/>
        <v>55.021025913250242</v>
      </c>
      <c r="S49" s="18">
        <f t="shared" si="8"/>
        <v>55.021025913250242</v>
      </c>
      <c r="T49" s="18">
        <f>Design!$N$67</f>
        <v>2.0499999999999998</v>
      </c>
      <c r="U49" s="18">
        <f t="shared" si="9"/>
        <v>63</v>
      </c>
      <c r="V49" s="18">
        <v>0</v>
      </c>
      <c r="W49" s="18">
        <f t="shared" si="10"/>
        <v>3874.4999999999991</v>
      </c>
      <c r="X49" s="19">
        <f t="shared" si="11"/>
        <v>4295.7233007946943</v>
      </c>
      <c r="Y49" s="68">
        <f t="shared" si="12"/>
        <v>53</v>
      </c>
      <c r="Z49" s="18">
        <f>'Ohio Intensities'!H49</f>
        <v>1.8302499201150115</v>
      </c>
      <c r="AA49" s="18">
        <f>Design!$I$24*Z49*Design!$I$23</f>
        <v>3.1480298625978218</v>
      </c>
      <c r="AB49" s="18">
        <v>0</v>
      </c>
      <c r="AC49" s="18">
        <v>0</v>
      </c>
      <c r="AD49" s="18">
        <f>Design!$I$22</f>
        <v>10</v>
      </c>
      <c r="AE49" s="18">
        <f t="shared" si="13"/>
        <v>3.1480298625978218</v>
      </c>
      <c r="AF49" s="18">
        <f t="shared" si="14"/>
        <v>53</v>
      </c>
      <c r="AG49" s="18">
        <f t="shared" si="15"/>
        <v>3.1480298625978218</v>
      </c>
      <c r="AH49" s="18">
        <f t="shared" si="16"/>
        <v>63</v>
      </c>
      <c r="AI49" s="18">
        <v>0</v>
      </c>
      <c r="AJ49" s="18">
        <f t="shared" si="17"/>
        <v>10010.734963061073</v>
      </c>
      <c r="AK49" s="18">
        <f t="shared" si="18"/>
        <v>-0.3148029862597822</v>
      </c>
      <c r="AL49" s="18">
        <f t="shared" si="19"/>
        <v>19.832588134366276</v>
      </c>
      <c r="AM49" s="18">
        <f>(Design!$N$68-AL49)/AK49</f>
        <v>55.058525143923035</v>
      </c>
      <c r="AN49" s="18">
        <v>0</v>
      </c>
      <c r="AO49" s="18">
        <v>0</v>
      </c>
      <c r="AP49" s="18">
        <f t="shared" si="20"/>
        <v>55.058525143923035</v>
      </c>
      <c r="AQ49" s="18">
        <f t="shared" si="21"/>
        <v>55.058525143923035</v>
      </c>
      <c r="AR49" s="18">
        <f>Design!$N$68</f>
        <v>2.5</v>
      </c>
      <c r="AS49" s="18">
        <f t="shared" si="22"/>
        <v>63</v>
      </c>
      <c r="AT49" s="18">
        <v>0</v>
      </c>
      <c r="AU49" s="18">
        <f t="shared" si="23"/>
        <v>4725</v>
      </c>
      <c r="AV49" s="19">
        <f t="shared" si="24"/>
        <v>5285.7349630610734</v>
      </c>
      <c r="AW49" s="68">
        <f t="shared" si="25"/>
        <v>53</v>
      </c>
      <c r="AX49" s="18">
        <f>'Ohio Intensities'!L49</f>
        <v>2.1002735389241827</v>
      </c>
      <c r="AY49" s="18">
        <f>Design!$I$24*AX49*Design!$I$23</f>
        <v>3.6124704869495963</v>
      </c>
      <c r="AZ49" s="18">
        <v>0</v>
      </c>
      <c r="BA49" s="18">
        <v>0</v>
      </c>
      <c r="BB49" s="18">
        <f>Design!$I$22</f>
        <v>10</v>
      </c>
      <c r="BC49" s="18">
        <f t="shared" si="26"/>
        <v>3.6124704869495963</v>
      </c>
      <c r="BD49" s="18">
        <f t="shared" si="27"/>
        <v>53</v>
      </c>
      <c r="BE49" s="18">
        <f t="shared" si="28"/>
        <v>3.6124704869495963</v>
      </c>
      <c r="BF49" s="18">
        <f t="shared" si="29"/>
        <v>63</v>
      </c>
      <c r="BG49" s="18">
        <v>0</v>
      </c>
      <c r="BH49" s="18">
        <f t="shared" si="30"/>
        <v>11487.656148499718</v>
      </c>
      <c r="BI49" s="18">
        <f t="shared" si="31"/>
        <v>-0.3612470486949596</v>
      </c>
      <c r="BJ49" s="18">
        <f t="shared" si="32"/>
        <v>22.758564067782455</v>
      </c>
      <c r="BK49" s="18">
        <f>(Design!$N$69-BJ49)/BI49</f>
        <v>55.110662190055514</v>
      </c>
      <c r="BL49" s="18">
        <v>0</v>
      </c>
      <c r="BM49" s="18">
        <v>0</v>
      </c>
      <c r="BN49" s="18">
        <f t="shared" si="33"/>
        <v>55.110662190055514</v>
      </c>
      <c r="BO49" s="18">
        <f t="shared" si="34"/>
        <v>55.110662190055514</v>
      </c>
      <c r="BP49" s="18">
        <f>Design!$N$69</f>
        <v>2.85</v>
      </c>
      <c r="BQ49" s="18">
        <f t="shared" si="35"/>
        <v>63</v>
      </c>
      <c r="BR49" s="18">
        <v>0</v>
      </c>
      <c r="BS49" s="18">
        <f t="shared" si="36"/>
        <v>5386.5</v>
      </c>
      <c r="BT49" s="19">
        <f t="shared" si="37"/>
        <v>6101.1561484997183</v>
      </c>
      <c r="BU49" s="68">
        <f t="shared" si="38"/>
        <v>53</v>
      </c>
      <c r="BV49" s="18">
        <f>'Ohio Intensities'!P49</f>
        <v>2.457899520581595</v>
      </c>
      <c r="BW49" s="18">
        <f>Design!$I$24*BV49*Design!$I$23</f>
        <v>4.2275871754003465</v>
      </c>
      <c r="BX49" s="18">
        <v>0</v>
      </c>
      <c r="BY49" s="18">
        <v>0</v>
      </c>
      <c r="BZ49" s="18">
        <f>Design!$I$22</f>
        <v>10</v>
      </c>
      <c r="CA49" s="18">
        <f t="shared" si="39"/>
        <v>4.2275871754003465</v>
      </c>
      <c r="CB49" s="18">
        <f t="shared" si="40"/>
        <v>53</v>
      </c>
      <c r="CC49" s="18">
        <f t="shared" si="41"/>
        <v>4.2275871754003465</v>
      </c>
      <c r="CD49" s="18">
        <f t="shared" si="42"/>
        <v>63</v>
      </c>
      <c r="CE49" s="18">
        <v>0</v>
      </c>
      <c r="CF49" s="18">
        <f t="shared" si="43"/>
        <v>13443.727217773101</v>
      </c>
      <c r="CG49" s="18">
        <f t="shared" si="44"/>
        <v>-0.42275871754003463</v>
      </c>
      <c r="CH49" s="18">
        <f t="shared" si="45"/>
        <v>26.633799205022179</v>
      </c>
      <c r="CI49" s="18">
        <f>(Design!$N$70-CH49)/CG49</f>
        <v>56.258565981598913</v>
      </c>
      <c r="CJ49" s="18">
        <v>0</v>
      </c>
      <c r="CK49" s="18">
        <v>0</v>
      </c>
      <c r="CL49" s="18">
        <f t="shared" si="46"/>
        <v>56.258565981598913</v>
      </c>
      <c r="CM49" s="18">
        <f t="shared" si="47"/>
        <v>56.258565981598913</v>
      </c>
      <c r="CN49" s="18">
        <f>Design!$N$70</f>
        <v>2.85</v>
      </c>
      <c r="CO49" s="18">
        <f t="shared" si="48"/>
        <v>63</v>
      </c>
      <c r="CP49" s="18">
        <v>0</v>
      </c>
      <c r="CQ49" s="18">
        <f t="shared" si="49"/>
        <v>5386.5</v>
      </c>
      <c r="CR49" s="19">
        <f t="shared" si="50"/>
        <v>8057.2272177731011</v>
      </c>
      <c r="CS49" s="68">
        <f t="shared" si="51"/>
        <v>53</v>
      </c>
      <c r="CT49" s="18">
        <f>'Ohio Intensities'!T49</f>
        <v>2.7141603237816292</v>
      </c>
      <c r="CU49" s="18">
        <f>Design!$I$24*CT49*Design!$I$23</f>
        <v>4.668355756904405</v>
      </c>
      <c r="CV49" s="18">
        <v>0</v>
      </c>
      <c r="CW49" s="18">
        <v>0</v>
      </c>
      <c r="CX49" s="18">
        <f>Design!$I$22</f>
        <v>10</v>
      </c>
      <c r="CY49" s="18">
        <f t="shared" si="52"/>
        <v>4.668355756904405</v>
      </c>
      <c r="CZ49" s="18">
        <f t="shared" si="53"/>
        <v>53</v>
      </c>
      <c r="DA49" s="18">
        <f t="shared" si="54"/>
        <v>4.668355756904405</v>
      </c>
      <c r="DB49" s="18">
        <f t="shared" si="55"/>
        <v>63</v>
      </c>
      <c r="DC49" s="18">
        <v>0</v>
      </c>
      <c r="DD49" s="18">
        <f t="shared" si="56"/>
        <v>14845.371306956009</v>
      </c>
      <c r="DE49" s="18">
        <f t="shared" si="57"/>
        <v>-0.46683557569044049</v>
      </c>
      <c r="DF49" s="18">
        <f t="shared" si="58"/>
        <v>29.410641268497749</v>
      </c>
      <c r="DG49" s="18">
        <f>(Design!$N$71-DF49)/DE49</f>
        <v>56.895066810654029</v>
      </c>
      <c r="DH49" s="18">
        <v>0</v>
      </c>
      <c r="DI49" s="18">
        <v>0</v>
      </c>
      <c r="DJ49" s="18">
        <f t="shared" si="59"/>
        <v>56.895066810654029</v>
      </c>
      <c r="DK49" s="18">
        <f t="shared" si="60"/>
        <v>56.895066810654029</v>
      </c>
      <c r="DL49" s="18">
        <f>Design!$N$71</f>
        <v>2.85</v>
      </c>
      <c r="DM49" s="18">
        <f t="shared" si="61"/>
        <v>63</v>
      </c>
      <c r="DN49" s="18">
        <v>0</v>
      </c>
      <c r="DO49" s="18">
        <f t="shared" si="62"/>
        <v>5386.5</v>
      </c>
      <c r="DP49" s="19">
        <f t="shared" si="63"/>
        <v>9458.871306956009</v>
      </c>
      <c r="DQ49" s="68">
        <f t="shared" si="64"/>
        <v>53</v>
      </c>
      <c r="DR49" s="18">
        <f>'Ohio Intensities'!X49</f>
        <v>2.9421177626322681</v>
      </c>
      <c r="DS49" s="18">
        <f>Design!$I$24*DR49*Design!$I$23</f>
        <v>5.0604425517275047</v>
      </c>
      <c r="DT49" s="18">
        <v>0</v>
      </c>
      <c r="DU49" s="18">
        <v>0</v>
      </c>
      <c r="DV49" s="18">
        <f>Design!$I$22</f>
        <v>10</v>
      </c>
      <c r="DW49" s="18">
        <f t="shared" si="65"/>
        <v>5.0604425517275047</v>
      </c>
      <c r="DX49" s="18">
        <f t="shared" si="66"/>
        <v>53</v>
      </c>
      <c r="DY49" s="18">
        <f t="shared" si="67"/>
        <v>5.0604425517275047</v>
      </c>
      <c r="DZ49" s="18">
        <f t="shared" si="68"/>
        <v>63</v>
      </c>
      <c r="EA49" s="18">
        <v>0</v>
      </c>
      <c r="EB49" s="18">
        <f t="shared" si="69"/>
        <v>16092.207314493466</v>
      </c>
      <c r="EC49" s="18">
        <f t="shared" si="70"/>
        <v>-0.50604425517275042</v>
      </c>
      <c r="ED49" s="18">
        <f t="shared" si="71"/>
        <v>31.880788075883277</v>
      </c>
      <c r="EE49" s="18">
        <f>(Design!$N$72-ED49)/EC49</f>
        <v>57.36808150499192</v>
      </c>
      <c r="EF49" s="18">
        <v>0</v>
      </c>
      <c r="EG49" s="18">
        <v>0</v>
      </c>
      <c r="EH49" s="18">
        <f t="shared" si="72"/>
        <v>57.36808150499192</v>
      </c>
      <c r="EI49" s="18">
        <f t="shared" si="73"/>
        <v>57.36808150499192</v>
      </c>
      <c r="EJ49" s="18">
        <f>Design!$N$72</f>
        <v>2.85</v>
      </c>
      <c r="EK49" s="18">
        <f t="shared" si="74"/>
        <v>63</v>
      </c>
      <c r="EL49" s="18">
        <v>0</v>
      </c>
      <c r="EM49" s="18">
        <f t="shared" si="75"/>
        <v>5386.5</v>
      </c>
      <c r="EN49" s="19">
        <f t="shared" si="76"/>
        <v>10705.707314493466</v>
      </c>
      <c r="EO49" s="19">
        <f t="shared" si="77"/>
        <v>53</v>
      </c>
    </row>
    <row r="50" spans="1:145" x14ac:dyDescent="0.25">
      <c r="A50" s="68">
        <f t="shared" si="78"/>
        <v>54</v>
      </c>
      <c r="B50" s="18">
        <f>'Ohio Intensities'!D50</f>
        <v>1.4732858700074041</v>
      </c>
      <c r="C50" s="18">
        <f>Design!$I$24*B50*Design!$I$23</f>
        <v>2.5340516964127366</v>
      </c>
      <c r="D50" s="18">
        <v>0</v>
      </c>
      <c r="E50" s="18">
        <v>0</v>
      </c>
      <c r="F50" s="18">
        <f>Design!$I$22</f>
        <v>10</v>
      </c>
      <c r="G50" s="18">
        <f t="shared" si="0"/>
        <v>2.5340516964127366</v>
      </c>
      <c r="H50" s="18">
        <f t="shared" si="1"/>
        <v>54</v>
      </c>
      <c r="I50" s="18">
        <f t="shared" si="2"/>
        <v>2.5340516964127366</v>
      </c>
      <c r="J50" s="18">
        <f t="shared" si="3"/>
        <v>64</v>
      </c>
      <c r="K50" s="18">
        <v>0</v>
      </c>
      <c r="L50" s="18">
        <f t="shared" si="4"/>
        <v>8210.3274963772656</v>
      </c>
      <c r="M50" s="18">
        <f t="shared" si="5"/>
        <v>-0.25340516964127369</v>
      </c>
      <c r="N50" s="18">
        <f t="shared" si="6"/>
        <v>16.217930857041516</v>
      </c>
      <c r="O50" s="18">
        <f>(Design!$N$67-N50)/M50</f>
        <v>55.910188719109286</v>
      </c>
      <c r="P50" s="18">
        <v>0</v>
      </c>
      <c r="Q50" s="18">
        <v>0</v>
      </c>
      <c r="R50" s="18">
        <f t="shared" si="7"/>
        <v>55.910188719109286</v>
      </c>
      <c r="S50" s="18">
        <f t="shared" si="8"/>
        <v>55.910188719109286</v>
      </c>
      <c r="T50" s="18">
        <f>Design!$N$67</f>
        <v>2.0499999999999998</v>
      </c>
      <c r="U50" s="18">
        <f t="shared" si="9"/>
        <v>64</v>
      </c>
      <c r="V50" s="18">
        <v>0</v>
      </c>
      <c r="W50" s="18">
        <f t="shared" si="10"/>
        <v>3935.9999999999995</v>
      </c>
      <c r="X50" s="19">
        <f t="shared" si="11"/>
        <v>4274.3274963772656</v>
      </c>
      <c r="Y50" s="68">
        <f t="shared" si="12"/>
        <v>54</v>
      </c>
      <c r="Z50" s="18">
        <f>'Ohio Intensities'!H50</f>
        <v>1.8057560851150933</v>
      </c>
      <c r="AA50" s="18">
        <f>Design!$I$24*Z50*Design!$I$23</f>
        <v>3.1059004663979626</v>
      </c>
      <c r="AB50" s="18">
        <v>0</v>
      </c>
      <c r="AC50" s="18">
        <v>0</v>
      </c>
      <c r="AD50" s="18">
        <f>Design!$I$22</f>
        <v>10</v>
      </c>
      <c r="AE50" s="18">
        <f t="shared" si="13"/>
        <v>3.1059004663979626</v>
      </c>
      <c r="AF50" s="18">
        <f t="shared" si="14"/>
        <v>54</v>
      </c>
      <c r="AG50" s="18">
        <f t="shared" si="15"/>
        <v>3.1059004663979626</v>
      </c>
      <c r="AH50" s="18">
        <f t="shared" si="16"/>
        <v>64</v>
      </c>
      <c r="AI50" s="18">
        <v>0</v>
      </c>
      <c r="AJ50" s="18">
        <f t="shared" si="17"/>
        <v>10063.1175111294</v>
      </c>
      <c r="AK50" s="18">
        <f t="shared" si="18"/>
        <v>-0.31059004663979628</v>
      </c>
      <c r="AL50" s="18">
        <f t="shared" si="19"/>
        <v>19.877762984946962</v>
      </c>
      <c r="AM50" s="18">
        <f>(Design!$N$68-AL50)/AK50</f>
        <v>55.950804518538384</v>
      </c>
      <c r="AN50" s="18">
        <v>0</v>
      </c>
      <c r="AO50" s="18">
        <v>0</v>
      </c>
      <c r="AP50" s="18">
        <f t="shared" si="20"/>
        <v>55.950804518538384</v>
      </c>
      <c r="AQ50" s="18">
        <f t="shared" si="21"/>
        <v>55.950804518538384</v>
      </c>
      <c r="AR50" s="18">
        <f>Design!$N$68</f>
        <v>2.5</v>
      </c>
      <c r="AS50" s="18">
        <f t="shared" si="22"/>
        <v>64</v>
      </c>
      <c r="AT50" s="18">
        <v>0</v>
      </c>
      <c r="AU50" s="18">
        <f t="shared" si="23"/>
        <v>4800</v>
      </c>
      <c r="AV50" s="19">
        <f t="shared" si="24"/>
        <v>5263.1175111293996</v>
      </c>
      <c r="AW50" s="68">
        <f t="shared" si="25"/>
        <v>54</v>
      </c>
      <c r="AX50" s="18">
        <f>'Ohio Intensities'!L50</f>
        <v>2.072600678307742</v>
      </c>
      <c r="AY50" s="18">
        <f>Design!$I$24*AX50*Design!$I$23</f>
        <v>3.5648731666893183</v>
      </c>
      <c r="AZ50" s="18">
        <v>0</v>
      </c>
      <c r="BA50" s="18">
        <v>0</v>
      </c>
      <c r="BB50" s="18">
        <f>Design!$I$22</f>
        <v>10</v>
      </c>
      <c r="BC50" s="18">
        <f t="shared" si="26"/>
        <v>3.5648731666893183</v>
      </c>
      <c r="BD50" s="18">
        <f t="shared" si="27"/>
        <v>54</v>
      </c>
      <c r="BE50" s="18">
        <f t="shared" si="28"/>
        <v>3.5648731666893183</v>
      </c>
      <c r="BF50" s="18">
        <f t="shared" si="29"/>
        <v>64</v>
      </c>
      <c r="BG50" s="18">
        <v>0</v>
      </c>
      <c r="BH50" s="18">
        <f t="shared" si="30"/>
        <v>11550.189060073391</v>
      </c>
      <c r="BI50" s="18">
        <f t="shared" si="31"/>
        <v>-0.35648731666893185</v>
      </c>
      <c r="BJ50" s="18">
        <f t="shared" si="32"/>
        <v>22.815188266811639</v>
      </c>
      <c r="BK50" s="18">
        <f>(Design!$N$69-BJ50)/BI50</f>
        <v>56.005325668719983</v>
      </c>
      <c r="BL50" s="18">
        <v>0</v>
      </c>
      <c r="BM50" s="18">
        <v>0</v>
      </c>
      <c r="BN50" s="18">
        <f t="shared" si="33"/>
        <v>56.005325668719983</v>
      </c>
      <c r="BO50" s="18">
        <f t="shared" si="34"/>
        <v>56.005325668719983</v>
      </c>
      <c r="BP50" s="18">
        <f>Design!$N$69</f>
        <v>2.85</v>
      </c>
      <c r="BQ50" s="18">
        <f t="shared" si="35"/>
        <v>64</v>
      </c>
      <c r="BR50" s="18">
        <v>0</v>
      </c>
      <c r="BS50" s="18">
        <f t="shared" si="36"/>
        <v>5472</v>
      </c>
      <c r="BT50" s="19">
        <f t="shared" si="37"/>
        <v>6078.1890600733914</v>
      </c>
      <c r="BU50" s="68">
        <f t="shared" si="38"/>
        <v>54</v>
      </c>
      <c r="BV50" s="18">
        <f>'Ohio Intensities'!P50</f>
        <v>2.426386690433227</v>
      </c>
      <c r="BW50" s="18">
        <f>Design!$I$24*BV50*Design!$I$23</f>
        <v>4.1733851075451529</v>
      </c>
      <c r="BX50" s="18">
        <v>0</v>
      </c>
      <c r="BY50" s="18">
        <v>0</v>
      </c>
      <c r="BZ50" s="18">
        <f>Design!$I$22</f>
        <v>10</v>
      </c>
      <c r="CA50" s="18">
        <f t="shared" si="39"/>
        <v>4.1733851075451529</v>
      </c>
      <c r="CB50" s="18">
        <f t="shared" si="40"/>
        <v>54</v>
      </c>
      <c r="CC50" s="18">
        <f t="shared" si="41"/>
        <v>4.1733851075451529</v>
      </c>
      <c r="CD50" s="18">
        <f t="shared" si="42"/>
        <v>64</v>
      </c>
      <c r="CE50" s="18">
        <v>0</v>
      </c>
      <c r="CF50" s="18">
        <f t="shared" si="43"/>
        <v>13521.767748446295</v>
      </c>
      <c r="CG50" s="18">
        <f t="shared" si="44"/>
        <v>-0.41733851075451528</v>
      </c>
      <c r="CH50" s="18">
        <f t="shared" si="45"/>
        <v>26.709664688288981</v>
      </c>
      <c r="CI50" s="18">
        <f>(Design!$N$70-CH50)/CG50</f>
        <v>57.171011237742185</v>
      </c>
      <c r="CJ50" s="18">
        <v>0</v>
      </c>
      <c r="CK50" s="18">
        <v>0</v>
      </c>
      <c r="CL50" s="18">
        <f t="shared" si="46"/>
        <v>57.171011237742185</v>
      </c>
      <c r="CM50" s="18">
        <f t="shared" si="47"/>
        <v>57.171011237742185</v>
      </c>
      <c r="CN50" s="18">
        <f>Design!$N$70</f>
        <v>2.85</v>
      </c>
      <c r="CO50" s="18">
        <f t="shared" si="48"/>
        <v>64</v>
      </c>
      <c r="CP50" s="18">
        <v>0</v>
      </c>
      <c r="CQ50" s="18">
        <f t="shared" si="49"/>
        <v>5472</v>
      </c>
      <c r="CR50" s="19">
        <f t="shared" si="50"/>
        <v>8049.7677484462947</v>
      </c>
      <c r="CS50" s="68">
        <f t="shared" si="51"/>
        <v>54</v>
      </c>
      <c r="CT50" s="18">
        <f>'Ohio Intensities'!T50</f>
        <v>2.6801956876184088</v>
      </c>
      <c r="CU50" s="18">
        <f>Design!$I$24*CT50*Design!$I$23</f>
        <v>4.609936582703666</v>
      </c>
      <c r="CV50" s="18">
        <v>0</v>
      </c>
      <c r="CW50" s="18">
        <v>0</v>
      </c>
      <c r="CX50" s="18">
        <f>Design!$I$22</f>
        <v>10</v>
      </c>
      <c r="CY50" s="18">
        <f t="shared" si="52"/>
        <v>4.609936582703666</v>
      </c>
      <c r="CZ50" s="18">
        <f t="shared" si="53"/>
        <v>54</v>
      </c>
      <c r="DA50" s="18">
        <f t="shared" si="54"/>
        <v>4.609936582703666</v>
      </c>
      <c r="DB50" s="18">
        <f t="shared" si="55"/>
        <v>64</v>
      </c>
      <c r="DC50" s="18">
        <v>0</v>
      </c>
      <c r="DD50" s="18">
        <f t="shared" si="56"/>
        <v>14936.194527959877</v>
      </c>
      <c r="DE50" s="18">
        <f t="shared" si="57"/>
        <v>-0.46099365827036659</v>
      </c>
      <c r="DF50" s="18">
        <f t="shared" si="58"/>
        <v>29.503594129303465</v>
      </c>
      <c r="DG50" s="18">
        <f>(Design!$N$71-DF50)/DE50</f>
        <v>57.817702372103973</v>
      </c>
      <c r="DH50" s="18">
        <v>0</v>
      </c>
      <c r="DI50" s="18">
        <v>0</v>
      </c>
      <c r="DJ50" s="18">
        <f t="shared" si="59"/>
        <v>57.817702372103973</v>
      </c>
      <c r="DK50" s="18">
        <f t="shared" si="60"/>
        <v>57.817702372103973</v>
      </c>
      <c r="DL50" s="18">
        <f>Design!$N$71</f>
        <v>2.85</v>
      </c>
      <c r="DM50" s="18">
        <f t="shared" si="61"/>
        <v>64</v>
      </c>
      <c r="DN50" s="18">
        <v>0</v>
      </c>
      <c r="DO50" s="18">
        <f t="shared" si="62"/>
        <v>5472</v>
      </c>
      <c r="DP50" s="19">
        <f t="shared" si="63"/>
        <v>9464.1945279598767</v>
      </c>
      <c r="DQ50" s="68">
        <f t="shared" si="64"/>
        <v>54</v>
      </c>
      <c r="DR50" s="18">
        <f>'Ohio Intensities'!X50</f>
        <v>2.9063965762100579</v>
      </c>
      <c r="DS50" s="18">
        <f>Design!$I$24*DR50*Design!$I$23</f>
        <v>4.9990021110813023</v>
      </c>
      <c r="DT50" s="18">
        <v>0</v>
      </c>
      <c r="DU50" s="18">
        <v>0</v>
      </c>
      <c r="DV50" s="18">
        <f>Design!$I$22</f>
        <v>10</v>
      </c>
      <c r="DW50" s="18">
        <f t="shared" si="65"/>
        <v>4.9990021110813023</v>
      </c>
      <c r="DX50" s="18">
        <f t="shared" si="66"/>
        <v>54</v>
      </c>
      <c r="DY50" s="18">
        <f t="shared" si="67"/>
        <v>4.9990021110813023</v>
      </c>
      <c r="DZ50" s="18">
        <f t="shared" si="68"/>
        <v>64</v>
      </c>
      <c r="EA50" s="18">
        <v>0</v>
      </c>
      <c r="EB50" s="18">
        <f t="shared" si="69"/>
        <v>16196.766839903419</v>
      </c>
      <c r="EC50" s="18">
        <f t="shared" si="70"/>
        <v>-0.49990021110813021</v>
      </c>
      <c r="ED50" s="18">
        <f t="shared" si="71"/>
        <v>31.993613510920333</v>
      </c>
      <c r="EE50" s="18">
        <f>(Design!$N$72-ED50)/EC50</f>
        <v>58.298862179548998</v>
      </c>
      <c r="EF50" s="18">
        <v>0</v>
      </c>
      <c r="EG50" s="18">
        <v>0</v>
      </c>
      <c r="EH50" s="18">
        <f t="shared" si="72"/>
        <v>58.298862179548998</v>
      </c>
      <c r="EI50" s="18">
        <f t="shared" si="73"/>
        <v>58.298862179548998</v>
      </c>
      <c r="EJ50" s="18">
        <f>Design!$N$72</f>
        <v>2.85</v>
      </c>
      <c r="EK50" s="18">
        <f t="shared" si="74"/>
        <v>64</v>
      </c>
      <c r="EL50" s="18">
        <v>0</v>
      </c>
      <c r="EM50" s="18">
        <f t="shared" si="75"/>
        <v>5472</v>
      </c>
      <c r="EN50" s="19">
        <f t="shared" si="76"/>
        <v>10724.766839903419</v>
      </c>
      <c r="EO50" s="19">
        <f t="shared" si="77"/>
        <v>54</v>
      </c>
    </row>
    <row r="51" spans="1:145" x14ac:dyDescent="0.25">
      <c r="A51" s="68">
        <f t="shared" si="78"/>
        <v>55</v>
      </c>
      <c r="B51" s="18">
        <f>'Ohio Intensities'!D51</f>
        <v>1.4534114606413324</v>
      </c>
      <c r="C51" s="18">
        <f>Design!$I$24*B51*Design!$I$23</f>
        <v>2.4998677123030935</v>
      </c>
      <c r="D51" s="18">
        <v>0</v>
      </c>
      <c r="E51" s="18">
        <v>0</v>
      </c>
      <c r="F51" s="18">
        <f>Design!$I$22</f>
        <v>10</v>
      </c>
      <c r="G51" s="18">
        <f t="shared" si="0"/>
        <v>2.4998677123030935</v>
      </c>
      <c r="H51" s="18">
        <f t="shared" si="1"/>
        <v>55</v>
      </c>
      <c r="I51" s="18">
        <f t="shared" si="2"/>
        <v>2.4998677123030935</v>
      </c>
      <c r="J51" s="18">
        <f t="shared" si="3"/>
        <v>65</v>
      </c>
      <c r="K51" s="18">
        <v>0</v>
      </c>
      <c r="L51" s="18">
        <f t="shared" si="4"/>
        <v>8249.5634506002098</v>
      </c>
      <c r="M51" s="18">
        <f t="shared" si="5"/>
        <v>-0.24998677123030935</v>
      </c>
      <c r="N51" s="18">
        <f t="shared" si="6"/>
        <v>16.249140129970108</v>
      </c>
      <c r="O51" s="18">
        <f>(Design!$N$67-N51)/M51</f>
        <v>56.799566073392882</v>
      </c>
      <c r="P51" s="18">
        <v>0</v>
      </c>
      <c r="Q51" s="18">
        <v>0</v>
      </c>
      <c r="R51" s="18">
        <f t="shared" si="7"/>
        <v>56.799566073392882</v>
      </c>
      <c r="S51" s="18">
        <f t="shared" si="8"/>
        <v>56.799566073392882</v>
      </c>
      <c r="T51" s="18">
        <f>Design!$N$67</f>
        <v>2.0499999999999998</v>
      </c>
      <c r="U51" s="18">
        <f t="shared" si="9"/>
        <v>65</v>
      </c>
      <c r="V51" s="18">
        <v>0</v>
      </c>
      <c r="W51" s="18">
        <f t="shared" si="10"/>
        <v>3997.5</v>
      </c>
      <c r="X51" s="19">
        <f t="shared" si="11"/>
        <v>4252.0634506002098</v>
      </c>
      <c r="Y51" s="68">
        <f t="shared" si="12"/>
        <v>55</v>
      </c>
      <c r="Z51" s="18">
        <f>'Ohio Intensities'!H51</f>
        <v>1.7819565651125306</v>
      </c>
      <c r="AA51" s="18">
        <f>Design!$I$24*Z51*Design!$I$23</f>
        <v>3.0649652919935546</v>
      </c>
      <c r="AB51" s="18">
        <v>0</v>
      </c>
      <c r="AC51" s="18">
        <v>0</v>
      </c>
      <c r="AD51" s="18">
        <f>Design!$I$22</f>
        <v>10</v>
      </c>
      <c r="AE51" s="18">
        <f t="shared" si="13"/>
        <v>3.0649652919935546</v>
      </c>
      <c r="AF51" s="18">
        <f t="shared" si="14"/>
        <v>55</v>
      </c>
      <c r="AG51" s="18">
        <f t="shared" si="15"/>
        <v>3.0649652919935546</v>
      </c>
      <c r="AH51" s="18">
        <f t="shared" si="16"/>
        <v>65</v>
      </c>
      <c r="AI51" s="18">
        <v>0</v>
      </c>
      <c r="AJ51" s="18">
        <f t="shared" si="17"/>
        <v>10114.38546357873</v>
      </c>
      <c r="AK51" s="18">
        <f t="shared" si="18"/>
        <v>-0.30649652919935544</v>
      </c>
      <c r="AL51" s="18">
        <f t="shared" si="19"/>
        <v>19.922274397958105</v>
      </c>
      <c r="AM51" s="18">
        <f>(Design!$N$68-AL51)/AK51</f>
        <v>56.843300782130832</v>
      </c>
      <c r="AN51" s="18">
        <v>0</v>
      </c>
      <c r="AO51" s="18">
        <v>0</v>
      </c>
      <c r="AP51" s="18">
        <f t="shared" si="20"/>
        <v>56.843300782130832</v>
      </c>
      <c r="AQ51" s="18">
        <f t="shared" si="21"/>
        <v>56.843300782130832</v>
      </c>
      <c r="AR51" s="18">
        <f>Design!$N$68</f>
        <v>2.5</v>
      </c>
      <c r="AS51" s="18">
        <f t="shared" si="22"/>
        <v>65</v>
      </c>
      <c r="AT51" s="18">
        <v>0</v>
      </c>
      <c r="AU51" s="18">
        <f t="shared" si="23"/>
        <v>4875</v>
      </c>
      <c r="AV51" s="19">
        <f t="shared" si="24"/>
        <v>5239.3854635787302</v>
      </c>
      <c r="AW51" s="68">
        <f t="shared" si="25"/>
        <v>55</v>
      </c>
      <c r="AX51" s="18">
        <f>'Ohio Intensities'!L51</f>
        <v>2.045694374673718</v>
      </c>
      <c r="AY51" s="18">
        <f>Design!$I$24*AX51*Design!$I$23</f>
        <v>3.5185943244387969</v>
      </c>
      <c r="AZ51" s="18">
        <v>0</v>
      </c>
      <c r="BA51" s="18">
        <v>0</v>
      </c>
      <c r="BB51" s="18">
        <f>Design!$I$22</f>
        <v>10</v>
      </c>
      <c r="BC51" s="18">
        <f t="shared" si="26"/>
        <v>3.5185943244387969</v>
      </c>
      <c r="BD51" s="18">
        <f t="shared" si="27"/>
        <v>55</v>
      </c>
      <c r="BE51" s="18">
        <f t="shared" si="28"/>
        <v>3.5185943244387969</v>
      </c>
      <c r="BF51" s="18">
        <f t="shared" si="29"/>
        <v>65</v>
      </c>
      <c r="BG51" s="18">
        <v>0</v>
      </c>
      <c r="BH51" s="18">
        <f t="shared" si="30"/>
        <v>11611.361270648029</v>
      </c>
      <c r="BI51" s="18">
        <f t="shared" si="31"/>
        <v>-0.35185943244387968</v>
      </c>
      <c r="BJ51" s="18">
        <f t="shared" si="32"/>
        <v>22.870863108852181</v>
      </c>
      <c r="BK51" s="18">
        <f>(Design!$N$69-BJ51)/BI51</f>
        <v>56.90017450944827</v>
      </c>
      <c r="BL51" s="18">
        <v>0</v>
      </c>
      <c r="BM51" s="18">
        <v>0</v>
      </c>
      <c r="BN51" s="18">
        <f t="shared" si="33"/>
        <v>56.90017450944827</v>
      </c>
      <c r="BO51" s="18">
        <f t="shared" si="34"/>
        <v>56.90017450944827</v>
      </c>
      <c r="BP51" s="18">
        <f>Design!$N$69</f>
        <v>2.85</v>
      </c>
      <c r="BQ51" s="18">
        <f t="shared" si="35"/>
        <v>65</v>
      </c>
      <c r="BR51" s="18">
        <v>0</v>
      </c>
      <c r="BS51" s="18">
        <f t="shared" si="36"/>
        <v>5557.5</v>
      </c>
      <c r="BT51" s="19">
        <f t="shared" si="37"/>
        <v>6053.8612706480289</v>
      </c>
      <c r="BU51" s="68">
        <f t="shared" si="38"/>
        <v>55</v>
      </c>
      <c r="BV51" s="18">
        <f>'Ohio Intensities'!P51</f>
        <v>2.3957291655112529</v>
      </c>
      <c r="BW51" s="18">
        <f>Design!$I$24*BV51*Design!$I$23</f>
        <v>4.1206541646793573</v>
      </c>
      <c r="BX51" s="18">
        <v>0</v>
      </c>
      <c r="BY51" s="18">
        <v>0</v>
      </c>
      <c r="BZ51" s="18">
        <f>Design!$I$22</f>
        <v>10</v>
      </c>
      <c r="CA51" s="18">
        <f t="shared" si="39"/>
        <v>4.1206541646793573</v>
      </c>
      <c r="CB51" s="18">
        <f t="shared" si="40"/>
        <v>55</v>
      </c>
      <c r="CC51" s="18">
        <f t="shared" si="41"/>
        <v>4.1206541646793573</v>
      </c>
      <c r="CD51" s="18">
        <f t="shared" si="42"/>
        <v>65</v>
      </c>
      <c r="CE51" s="18">
        <v>0</v>
      </c>
      <c r="CF51" s="18">
        <f t="shared" si="43"/>
        <v>13598.15874344188</v>
      </c>
      <c r="CG51" s="18">
        <f t="shared" si="44"/>
        <v>-0.41206541646793571</v>
      </c>
      <c r="CH51" s="18">
        <f t="shared" si="45"/>
        <v>26.784252070415821</v>
      </c>
      <c r="CI51" s="18">
        <f>(Design!$N$70-CH51)/CG51</f>
        <v>58.083622439298374</v>
      </c>
      <c r="CJ51" s="18">
        <v>0</v>
      </c>
      <c r="CK51" s="18">
        <v>0</v>
      </c>
      <c r="CL51" s="18">
        <f t="shared" si="46"/>
        <v>58.083622439298374</v>
      </c>
      <c r="CM51" s="18">
        <f t="shared" si="47"/>
        <v>58.083622439298374</v>
      </c>
      <c r="CN51" s="18">
        <f>Design!$N$70</f>
        <v>2.85</v>
      </c>
      <c r="CO51" s="18">
        <f t="shared" si="48"/>
        <v>65</v>
      </c>
      <c r="CP51" s="18">
        <v>0</v>
      </c>
      <c r="CQ51" s="18">
        <f t="shared" si="49"/>
        <v>5557.5000000000009</v>
      </c>
      <c r="CR51" s="19">
        <f t="shared" si="50"/>
        <v>8040.6587434418789</v>
      </c>
      <c r="CS51" s="68">
        <f t="shared" si="51"/>
        <v>55</v>
      </c>
      <c r="CT51" s="18">
        <f>'Ohio Intensities'!T51</f>
        <v>2.6471426953368526</v>
      </c>
      <c r="CU51" s="18">
        <f>Design!$I$24*CT51*Design!$I$23</f>
        <v>4.5530854359793898</v>
      </c>
      <c r="CV51" s="18">
        <v>0</v>
      </c>
      <c r="CW51" s="18">
        <v>0</v>
      </c>
      <c r="CX51" s="18">
        <f>Design!$I$22</f>
        <v>10</v>
      </c>
      <c r="CY51" s="18">
        <f t="shared" si="52"/>
        <v>4.5530854359793898</v>
      </c>
      <c r="CZ51" s="18">
        <f t="shared" si="53"/>
        <v>55</v>
      </c>
      <c r="DA51" s="18">
        <f t="shared" si="54"/>
        <v>4.5530854359793898</v>
      </c>
      <c r="DB51" s="18">
        <f t="shared" si="55"/>
        <v>65</v>
      </c>
      <c r="DC51" s="18">
        <v>0</v>
      </c>
      <c r="DD51" s="18">
        <f t="shared" si="56"/>
        <v>15025.181938731987</v>
      </c>
      <c r="DE51" s="18">
        <f t="shared" si="57"/>
        <v>-0.45530854359793899</v>
      </c>
      <c r="DF51" s="18">
        <f t="shared" si="58"/>
        <v>29.595055333866036</v>
      </c>
      <c r="DG51" s="18">
        <f>(Design!$N$71-DF51)/DE51</f>
        <v>58.740508408916007</v>
      </c>
      <c r="DH51" s="18">
        <v>0</v>
      </c>
      <c r="DI51" s="18">
        <v>0</v>
      </c>
      <c r="DJ51" s="18">
        <f t="shared" si="59"/>
        <v>58.740508408916007</v>
      </c>
      <c r="DK51" s="18">
        <f t="shared" si="60"/>
        <v>58.740508408916007</v>
      </c>
      <c r="DL51" s="18">
        <f>Design!$N$71</f>
        <v>2.85</v>
      </c>
      <c r="DM51" s="18">
        <f t="shared" si="61"/>
        <v>65</v>
      </c>
      <c r="DN51" s="18">
        <v>0</v>
      </c>
      <c r="DO51" s="18">
        <f t="shared" si="62"/>
        <v>5557.5000000000009</v>
      </c>
      <c r="DP51" s="19">
        <f t="shared" si="63"/>
        <v>9467.6819387319847</v>
      </c>
      <c r="DQ51" s="68">
        <f t="shared" si="64"/>
        <v>55</v>
      </c>
      <c r="DR51" s="18">
        <f>'Ohio Intensities'!X51</f>
        <v>2.8716405616369087</v>
      </c>
      <c r="DS51" s="18">
        <f>Design!$I$24*DR51*Design!$I$23</f>
        <v>4.9392217660154865</v>
      </c>
      <c r="DT51" s="18">
        <v>0</v>
      </c>
      <c r="DU51" s="18">
        <v>0</v>
      </c>
      <c r="DV51" s="18">
        <f>Design!$I$22</f>
        <v>10</v>
      </c>
      <c r="DW51" s="18">
        <f t="shared" si="65"/>
        <v>4.9392217660154865</v>
      </c>
      <c r="DX51" s="18">
        <f t="shared" si="66"/>
        <v>55</v>
      </c>
      <c r="DY51" s="18">
        <f t="shared" si="67"/>
        <v>4.9392217660154865</v>
      </c>
      <c r="DZ51" s="18">
        <f t="shared" si="68"/>
        <v>65</v>
      </c>
      <c r="EA51" s="18">
        <v>0</v>
      </c>
      <c r="EB51" s="18">
        <f t="shared" si="69"/>
        <v>16299.431827851104</v>
      </c>
      <c r="EC51" s="18">
        <f t="shared" si="70"/>
        <v>-0.49392217660154863</v>
      </c>
      <c r="ED51" s="18">
        <f t="shared" si="71"/>
        <v>32.10494147910066</v>
      </c>
      <c r="EE51" s="18">
        <f>(Design!$N$72-ED51)/EC51</f>
        <v>59.229860218851599</v>
      </c>
      <c r="EF51" s="18">
        <v>0</v>
      </c>
      <c r="EG51" s="18">
        <v>0</v>
      </c>
      <c r="EH51" s="18">
        <f t="shared" si="72"/>
        <v>59.229860218851599</v>
      </c>
      <c r="EI51" s="18">
        <f t="shared" si="73"/>
        <v>59.229860218851599</v>
      </c>
      <c r="EJ51" s="18">
        <f>Design!$N$72</f>
        <v>2.85</v>
      </c>
      <c r="EK51" s="18">
        <f t="shared" si="74"/>
        <v>65</v>
      </c>
      <c r="EL51" s="18">
        <v>0</v>
      </c>
      <c r="EM51" s="18">
        <f t="shared" si="75"/>
        <v>5557.5</v>
      </c>
      <c r="EN51" s="19">
        <f t="shared" si="76"/>
        <v>10741.931827851104</v>
      </c>
      <c r="EO51" s="19">
        <f t="shared" si="77"/>
        <v>55</v>
      </c>
    </row>
    <row r="52" spans="1:145" x14ac:dyDescent="0.25">
      <c r="A52" s="68">
        <f t="shared" si="78"/>
        <v>56</v>
      </c>
      <c r="B52" s="18">
        <f>'Ohio Intensities'!D52</f>
        <v>1.4341025014029665</v>
      </c>
      <c r="C52" s="18">
        <f>Design!$I$24*B52*Design!$I$23</f>
        <v>2.4666563024131039</v>
      </c>
      <c r="D52" s="18">
        <v>0</v>
      </c>
      <c r="E52" s="18">
        <v>0</v>
      </c>
      <c r="F52" s="18">
        <f>Design!$I$22</f>
        <v>10</v>
      </c>
      <c r="G52" s="18">
        <f t="shared" si="0"/>
        <v>2.4666563024131039</v>
      </c>
      <c r="H52" s="18">
        <f t="shared" si="1"/>
        <v>56</v>
      </c>
      <c r="I52" s="18">
        <f t="shared" si="2"/>
        <v>2.4666563024131039</v>
      </c>
      <c r="J52" s="18">
        <f t="shared" si="3"/>
        <v>66</v>
      </c>
      <c r="K52" s="18">
        <v>0</v>
      </c>
      <c r="L52" s="18">
        <f t="shared" si="4"/>
        <v>8287.9651761080295</v>
      </c>
      <c r="M52" s="18">
        <f t="shared" si="5"/>
        <v>-0.24666563024131039</v>
      </c>
      <c r="N52" s="18">
        <f t="shared" si="6"/>
        <v>16.279931595926485</v>
      </c>
      <c r="O52" s="18">
        <f>(Design!$N$67-N52)/M52</f>
        <v>57.689154269305746</v>
      </c>
      <c r="P52" s="18">
        <v>0</v>
      </c>
      <c r="Q52" s="18">
        <v>0</v>
      </c>
      <c r="R52" s="18">
        <f t="shared" si="7"/>
        <v>57.689154269305746</v>
      </c>
      <c r="S52" s="18">
        <f t="shared" si="8"/>
        <v>57.689154269305746</v>
      </c>
      <c r="T52" s="18">
        <f>Design!$N$67</f>
        <v>2.0499999999999998</v>
      </c>
      <c r="U52" s="18">
        <f t="shared" si="9"/>
        <v>66</v>
      </c>
      <c r="V52" s="18">
        <v>0</v>
      </c>
      <c r="W52" s="18">
        <f t="shared" si="10"/>
        <v>4058.9999999999995</v>
      </c>
      <c r="X52" s="19">
        <f t="shared" si="11"/>
        <v>4228.9651761080295</v>
      </c>
      <c r="Y52" s="68">
        <f t="shared" si="12"/>
        <v>56</v>
      </c>
      <c r="Z52" s="18">
        <f>'Ohio Intensities'!H52</f>
        <v>1.758821599536597</v>
      </c>
      <c r="AA52" s="18">
        <f>Design!$I$24*Z52*Design!$I$23</f>
        <v>3.0251731512029489</v>
      </c>
      <c r="AB52" s="18">
        <v>0</v>
      </c>
      <c r="AC52" s="18">
        <v>0</v>
      </c>
      <c r="AD52" s="18">
        <f>Design!$I$22</f>
        <v>10</v>
      </c>
      <c r="AE52" s="18">
        <f t="shared" si="13"/>
        <v>3.0251731512029489</v>
      </c>
      <c r="AF52" s="18">
        <f t="shared" si="14"/>
        <v>56</v>
      </c>
      <c r="AG52" s="18">
        <f t="shared" si="15"/>
        <v>3.0251731512029489</v>
      </c>
      <c r="AH52" s="18">
        <f t="shared" si="16"/>
        <v>66</v>
      </c>
      <c r="AI52" s="18">
        <v>0</v>
      </c>
      <c r="AJ52" s="18">
        <f t="shared" si="17"/>
        <v>10164.581788041909</v>
      </c>
      <c r="AK52" s="18">
        <f t="shared" si="18"/>
        <v>-0.30251731512029489</v>
      </c>
      <c r="AL52" s="18">
        <f t="shared" si="19"/>
        <v>19.966142797939462</v>
      </c>
      <c r="AM52" s="18">
        <f>(Design!$N$68-AL52)/AK52</f>
        <v>57.736010221412002</v>
      </c>
      <c r="AN52" s="18">
        <v>0</v>
      </c>
      <c r="AO52" s="18">
        <v>0</v>
      </c>
      <c r="AP52" s="18">
        <f t="shared" si="20"/>
        <v>57.736010221412002</v>
      </c>
      <c r="AQ52" s="18">
        <f t="shared" si="21"/>
        <v>57.736010221412002</v>
      </c>
      <c r="AR52" s="18">
        <f>Design!$N$68</f>
        <v>2.5</v>
      </c>
      <c r="AS52" s="18">
        <f t="shared" si="22"/>
        <v>66</v>
      </c>
      <c r="AT52" s="18">
        <v>0</v>
      </c>
      <c r="AU52" s="18">
        <f t="shared" si="23"/>
        <v>4950</v>
      </c>
      <c r="AV52" s="19">
        <f t="shared" si="24"/>
        <v>5214.581788041909</v>
      </c>
      <c r="AW52" s="68">
        <f t="shared" si="25"/>
        <v>56</v>
      </c>
      <c r="AX52" s="18">
        <f>'Ohio Intensities'!L52</f>
        <v>2.0195225827174488</v>
      </c>
      <c r="AY52" s="18">
        <f>Design!$I$24*AX52*Design!$I$23</f>
        <v>3.4735788422740139</v>
      </c>
      <c r="AZ52" s="18">
        <v>0</v>
      </c>
      <c r="BA52" s="18">
        <v>0</v>
      </c>
      <c r="BB52" s="18">
        <f>Design!$I$22</f>
        <v>10</v>
      </c>
      <c r="BC52" s="18">
        <f t="shared" si="26"/>
        <v>3.4735788422740139</v>
      </c>
      <c r="BD52" s="18">
        <f t="shared" si="27"/>
        <v>56</v>
      </c>
      <c r="BE52" s="18">
        <f t="shared" si="28"/>
        <v>3.4735788422740139</v>
      </c>
      <c r="BF52" s="18">
        <f t="shared" si="29"/>
        <v>66</v>
      </c>
      <c r="BG52" s="18">
        <v>0</v>
      </c>
      <c r="BH52" s="18">
        <f t="shared" si="30"/>
        <v>11671.224910040688</v>
      </c>
      <c r="BI52" s="18">
        <f t="shared" si="31"/>
        <v>-0.34735788422740138</v>
      </c>
      <c r="BJ52" s="18">
        <f t="shared" si="32"/>
        <v>22.925620359008491</v>
      </c>
      <c r="BK52" s="18">
        <f>(Design!$N$69-BJ52)/BI52</f>
        <v>57.795205667091693</v>
      </c>
      <c r="BL52" s="18">
        <v>0</v>
      </c>
      <c r="BM52" s="18">
        <v>0</v>
      </c>
      <c r="BN52" s="18">
        <f t="shared" si="33"/>
        <v>57.795205667091693</v>
      </c>
      <c r="BO52" s="18">
        <f t="shared" si="34"/>
        <v>57.795205667091693</v>
      </c>
      <c r="BP52" s="18">
        <f>Design!$N$69</f>
        <v>2.85</v>
      </c>
      <c r="BQ52" s="18">
        <f t="shared" si="35"/>
        <v>66</v>
      </c>
      <c r="BR52" s="18">
        <v>0</v>
      </c>
      <c r="BS52" s="18">
        <f t="shared" si="36"/>
        <v>5643</v>
      </c>
      <c r="BT52" s="19">
        <f t="shared" si="37"/>
        <v>6028.224910040688</v>
      </c>
      <c r="BU52" s="68">
        <f t="shared" si="38"/>
        <v>56</v>
      </c>
      <c r="BV52" s="18">
        <f>'Ohio Intensities'!P52</f>
        <v>2.3658918334244112</v>
      </c>
      <c r="BW52" s="18">
        <f>Design!$I$24*BV52*Design!$I$23</f>
        <v>4.0693339534899895</v>
      </c>
      <c r="BX52" s="18">
        <v>0</v>
      </c>
      <c r="BY52" s="18">
        <v>0</v>
      </c>
      <c r="BZ52" s="18">
        <f>Design!$I$22</f>
        <v>10</v>
      </c>
      <c r="CA52" s="18">
        <f t="shared" si="39"/>
        <v>4.0693339534899895</v>
      </c>
      <c r="CB52" s="18">
        <f t="shared" si="40"/>
        <v>56</v>
      </c>
      <c r="CC52" s="18">
        <f t="shared" si="41"/>
        <v>4.0693339534899895</v>
      </c>
      <c r="CD52" s="18">
        <f t="shared" si="42"/>
        <v>66</v>
      </c>
      <c r="CE52" s="18">
        <v>0</v>
      </c>
      <c r="CF52" s="18">
        <f t="shared" si="43"/>
        <v>13672.962083726365</v>
      </c>
      <c r="CG52" s="18">
        <f t="shared" si="44"/>
        <v>-0.40693339534899897</v>
      </c>
      <c r="CH52" s="18">
        <f t="shared" si="45"/>
        <v>26.857604093033935</v>
      </c>
      <c r="CI52" s="18">
        <f>(Design!$N$70-CH52)/CG52</f>
        <v>58.996396873361185</v>
      </c>
      <c r="CJ52" s="18">
        <v>0</v>
      </c>
      <c r="CK52" s="18">
        <v>0</v>
      </c>
      <c r="CL52" s="18">
        <f t="shared" si="46"/>
        <v>58.996396873361185</v>
      </c>
      <c r="CM52" s="18">
        <f t="shared" si="47"/>
        <v>58.996396873361185</v>
      </c>
      <c r="CN52" s="18">
        <f>Design!$N$70</f>
        <v>2.85</v>
      </c>
      <c r="CO52" s="18">
        <f t="shared" si="48"/>
        <v>66</v>
      </c>
      <c r="CP52" s="18">
        <v>0</v>
      </c>
      <c r="CQ52" s="18">
        <f t="shared" si="49"/>
        <v>5643.0000000000009</v>
      </c>
      <c r="CR52" s="19">
        <f t="shared" si="50"/>
        <v>8029.9620837263637</v>
      </c>
      <c r="CS52" s="68">
        <f t="shared" si="51"/>
        <v>56</v>
      </c>
      <c r="CT52" s="18">
        <f>'Ohio Intensities'!T52</f>
        <v>2.6149641898233136</v>
      </c>
      <c r="CU52" s="18">
        <f>Design!$I$24*CT52*Design!$I$23</f>
        <v>4.4977384064961026</v>
      </c>
      <c r="CV52" s="18">
        <v>0</v>
      </c>
      <c r="CW52" s="18">
        <v>0</v>
      </c>
      <c r="CX52" s="18">
        <f>Design!$I$22</f>
        <v>10</v>
      </c>
      <c r="CY52" s="18">
        <f t="shared" si="52"/>
        <v>4.4977384064961026</v>
      </c>
      <c r="CZ52" s="18">
        <f t="shared" si="53"/>
        <v>56</v>
      </c>
      <c r="DA52" s="18">
        <f t="shared" si="54"/>
        <v>4.4977384064961026</v>
      </c>
      <c r="DB52" s="18">
        <f t="shared" si="55"/>
        <v>66</v>
      </c>
      <c r="DC52" s="18">
        <v>0</v>
      </c>
      <c r="DD52" s="18">
        <f t="shared" si="56"/>
        <v>15112.401045826906</v>
      </c>
      <c r="DE52" s="18">
        <f t="shared" si="57"/>
        <v>-0.44977384064961023</v>
      </c>
      <c r="DF52" s="18">
        <f t="shared" si="58"/>
        <v>29.685073482874273</v>
      </c>
      <c r="DG52" s="18">
        <f>(Design!$N$71-DF52)/DE52</f>
        <v>59.663482082720201</v>
      </c>
      <c r="DH52" s="18">
        <v>0</v>
      </c>
      <c r="DI52" s="18">
        <v>0</v>
      </c>
      <c r="DJ52" s="18">
        <f t="shared" si="59"/>
        <v>59.663482082720201</v>
      </c>
      <c r="DK52" s="18">
        <f t="shared" si="60"/>
        <v>59.663482082720201</v>
      </c>
      <c r="DL52" s="18">
        <f>Design!$N$71</f>
        <v>2.85</v>
      </c>
      <c r="DM52" s="18">
        <f t="shared" si="61"/>
        <v>66</v>
      </c>
      <c r="DN52" s="18">
        <v>0</v>
      </c>
      <c r="DO52" s="18">
        <f t="shared" si="62"/>
        <v>5643</v>
      </c>
      <c r="DP52" s="19">
        <f t="shared" si="63"/>
        <v>9469.4010458269058</v>
      </c>
      <c r="DQ52" s="68">
        <f t="shared" si="64"/>
        <v>56</v>
      </c>
      <c r="DR52" s="18">
        <f>'Ohio Intensities'!X52</f>
        <v>2.8378097063063428</v>
      </c>
      <c r="DS52" s="18">
        <f>Design!$I$24*DR52*Design!$I$23</f>
        <v>4.8810326948469127</v>
      </c>
      <c r="DT52" s="18">
        <v>0</v>
      </c>
      <c r="DU52" s="18">
        <v>0</v>
      </c>
      <c r="DV52" s="18">
        <f>Design!$I$22</f>
        <v>10</v>
      </c>
      <c r="DW52" s="18">
        <f t="shared" si="65"/>
        <v>4.8810326948469127</v>
      </c>
      <c r="DX52" s="18">
        <f t="shared" si="66"/>
        <v>56</v>
      </c>
      <c r="DY52" s="18">
        <f t="shared" si="67"/>
        <v>4.8810326948469127</v>
      </c>
      <c r="DZ52" s="18">
        <f t="shared" si="68"/>
        <v>66</v>
      </c>
      <c r="EA52" s="18">
        <v>0</v>
      </c>
      <c r="EB52" s="18">
        <f t="shared" si="69"/>
        <v>16400.269854685626</v>
      </c>
      <c r="EC52" s="18">
        <f t="shared" si="70"/>
        <v>-0.48810326948469129</v>
      </c>
      <c r="ED52" s="18">
        <f t="shared" si="71"/>
        <v>32.214815785989629</v>
      </c>
      <c r="EE52" s="18">
        <f>(Design!$N$72-ED52)/EC52</f>
        <v>60.161071686717342</v>
      </c>
      <c r="EF52" s="18">
        <v>0</v>
      </c>
      <c r="EG52" s="18">
        <v>0</v>
      </c>
      <c r="EH52" s="18">
        <f t="shared" si="72"/>
        <v>60.161071686717342</v>
      </c>
      <c r="EI52" s="18">
        <f t="shared" si="73"/>
        <v>60.161071686717342</v>
      </c>
      <c r="EJ52" s="18">
        <f>Design!$N$72</f>
        <v>2.85</v>
      </c>
      <c r="EK52" s="18">
        <f t="shared" si="74"/>
        <v>66</v>
      </c>
      <c r="EL52" s="18">
        <v>0</v>
      </c>
      <c r="EM52" s="18">
        <f t="shared" si="75"/>
        <v>5643.0000000000009</v>
      </c>
      <c r="EN52" s="19">
        <f t="shared" si="76"/>
        <v>10757.269854685626</v>
      </c>
      <c r="EO52" s="19">
        <f t="shared" si="77"/>
        <v>56</v>
      </c>
    </row>
    <row r="53" spans="1:145" x14ac:dyDescent="0.25">
      <c r="A53" s="68">
        <f t="shared" si="78"/>
        <v>57</v>
      </c>
      <c r="B53" s="18">
        <f>'Ohio Intensities'!D53</f>
        <v>1.4153346974310053</v>
      </c>
      <c r="C53" s="18">
        <f>Design!$I$24*B53*Design!$I$23</f>
        <v>2.4343756795813305</v>
      </c>
      <c r="D53" s="18">
        <v>0</v>
      </c>
      <c r="E53" s="18">
        <v>0</v>
      </c>
      <c r="F53" s="18">
        <f>Design!$I$22</f>
        <v>10</v>
      </c>
      <c r="G53" s="18">
        <f t="shared" si="0"/>
        <v>2.4343756795813305</v>
      </c>
      <c r="H53" s="18">
        <f t="shared" si="1"/>
        <v>57</v>
      </c>
      <c r="I53" s="18">
        <f t="shared" si="2"/>
        <v>2.4343756795813305</v>
      </c>
      <c r="J53" s="18">
        <f t="shared" si="3"/>
        <v>67</v>
      </c>
      <c r="K53" s="18">
        <v>0</v>
      </c>
      <c r="L53" s="18">
        <f t="shared" si="4"/>
        <v>8325.564824168152</v>
      </c>
      <c r="M53" s="18">
        <f t="shared" si="5"/>
        <v>-0.24343756795813304</v>
      </c>
      <c r="N53" s="18">
        <f t="shared" si="6"/>
        <v>16.310317053194915</v>
      </c>
      <c r="O53" s="18">
        <f>(Design!$N$67-N53)/M53</f>
        <v>58.578949719245621</v>
      </c>
      <c r="P53" s="18">
        <v>0</v>
      </c>
      <c r="Q53" s="18">
        <v>0</v>
      </c>
      <c r="R53" s="18">
        <f t="shared" si="7"/>
        <v>58.578949719245621</v>
      </c>
      <c r="S53" s="18">
        <f t="shared" si="8"/>
        <v>58.578949719245621</v>
      </c>
      <c r="T53" s="18">
        <f>Design!$N$67</f>
        <v>2.0499999999999998</v>
      </c>
      <c r="U53" s="18">
        <f t="shared" si="9"/>
        <v>67</v>
      </c>
      <c r="V53" s="18">
        <v>0</v>
      </c>
      <c r="W53" s="18">
        <f t="shared" si="10"/>
        <v>4120.5</v>
      </c>
      <c r="X53" s="19">
        <f t="shared" si="11"/>
        <v>4205.064824168152</v>
      </c>
      <c r="Y53" s="68">
        <f t="shared" si="12"/>
        <v>57</v>
      </c>
      <c r="Z53" s="18">
        <f>'Ohio Intensities'!H53</f>
        <v>1.736323122758215</v>
      </c>
      <c r="AA53" s="18">
        <f>Design!$I$24*Z53*Design!$I$23</f>
        <v>2.9864757711441317</v>
      </c>
      <c r="AB53" s="18">
        <v>0</v>
      </c>
      <c r="AC53" s="18">
        <v>0</v>
      </c>
      <c r="AD53" s="18">
        <f>Design!$I$22</f>
        <v>10</v>
      </c>
      <c r="AE53" s="18">
        <f t="shared" si="13"/>
        <v>2.9864757711441317</v>
      </c>
      <c r="AF53" s="18">
        <f t="shared" si="14"/>
        <v>57</v>
      </c>
      <c r="AG53" s="18">
        <f t="shared" si="15"/>
        <v>2.9864757711441317</v>
      </c>
      <c r="AH53" s="18">
        <f t="shared" si="16"/>
        <v>67</v>
      </c>
      <c r="AI53" s="18">
        <v>0</v>
      </c>
      <c r="AJ53" s="18">
        <f t="shared" si="17"/>
        <v>10213.74713731293</v>
      </c>
      <c r="AK53" s="18">
        <f t="shared" si="18"/>
        <v>-0.29864757711441314</v>
      </c>
      <c r="AL53" s="18">
        <f t="shared" si="19"/>
        <v>20.009387666665681</v>
      </c>
      <c r="AM53" s="18">
        <f>(Design!$N$68-AL53)/AK53</f>
        <v>58.628929241095975</v>
      </c>
      <c r="AN53" s="18">
        <v>0</v>
      </c>
      <c r="AO53" s="18">
        <v>0</v>
      </c>
      <c r="AP53" s="18">
        <f t="shared" si="20"/>
        <v>58.628929241095975</v>
      </c>
      <c r="AQ53" s="18">
        <f t="shared" si="21"/>
        <v>58.628929241095975</v>
      </c>
      <c r="AR53" s="18">
        <f>Design!$N$68</f>
        <v>2.5</v>
      </c>
      <c r="AS53" s="18">
        <f t="shared" si="22"/>
        <v>67</v>
      </c>
      <c r="AT53" s="18">
        <v>0</v>
      </c>
      <c r="AU53" s="18">
        <f t="shared" si="23"/>
        <v>5025</v>
      </c>
      <c r="AV53" s="19">
        <f t="shared" si="24"/>
        <v>5188.7471373129301</v>
      </c>
      <c r="AW53" s="68">
        <f t="shared" si="25"/>
        <v>57</v>
      </c>
      <c r="AX53" s="18">
        <f>'Ohio Intensities'!L53</f>
        <v>1.9940550357924098</v>
      </c>
      <c r="AY53" s="18">
        <f>Design!$I$24*AX53*Design!$I$23</f>
        <v>3.4297746615629472</v>
      </c>
      <c r="AZ53" s="18">
        <v>0</v>
      </c>
      <c r="BA53" s="18">
        <v>0</v>
      </c>
      <c r="BB53" s="18">
        <f>Design!$I$22</f>
        <v>10</v>
      </c>
      <c r="BC53" s="18">
        <f t="shared" si="26"/>
        <v>3.4297746615629472</v>
      </c>
      <c r="BD53" s="18">
        <f t="shared" si="27"/>
        <v>57</v>
      </c>
      <c r="BE53" s="18">
        <f t="shared" si="28"/>
        <v>3.4297746615629472</v>
      </c>
      <c r="BF53" s="18">
        <f t="shared" si="29"/>
        <v>67</v>
      </c>
      <c r="BG53" s="18">
        <v>0</v>
      </c>
      <c r="BH53" s="18">
        <f t="shared" si="30"/>
        <v>11729.829342545279</v>
      </c>
      <c r="BI53" s="18">
        <f t="shared" si="31"/>
        <v>-0.34297746615629471</v>
      </c>
      <c r="BJ53" s="18">
        <f t="shared" si="32"/>
        <v>22.979490232471747</v>
      </c>
      <c r="BK53" s="18">
        <f>(Design!$N$69-BJ53)/BI53</f>
        <v>58.690416189904276</v>
      </c>
      <c r="BL53" s="18">
        <v>0</v>
      </c>
      <c r="BM53" s="18">
        <v>0</v>
      </c>
      <c r="BN53" s="18">
        <f t="shared" si="33"/>
        <v>58.690416189904276</v>
      </c>
      <c r="BO53" s="18">
        <f t="shared" si="34"/>
        <v>58.690416189904276</v>
      </c>
      <c r="BP53" s="18">
        <f>Design!$N$69</f>
        <v>2.85</v>
      </c>
      <c r="BQ53" s="18">
        <f t="shared" si="35"/>
        <v>67</v>
      </c>
      <c r="BR53" s="18">
        <v>0</v>
      </c>
      <c r="BS53" s="18">
        <f t="shared" si="36"/>
        <v>5728.5</v>
      </c>
      <c r="BT53" s="19">
        <f t="shared" si="37"/>
        <v>6001.3293425452794</v>
      </c>
      <c r="BU53" s="68">
        <f t="shared" si="38"/>
        <v>57</v>
      </c>
      <c r="BV53" s="18">
        <f>'Ohio Intensities'!P53</f>
        <v>2.3368414979097731</v>
      </c>
      <c r="BW53" s="18">
        <f>Design!$I$24*BV53*Design!$I$23</f>
        <v>4.0193673764048121</v>
      </c>
      <c r="BX53" s="18">
        <v>0</v>
      </c>
      <c r="BY53" s="18">
        <v>0</v>
      </c>
      <c r="BZ53" s="18">
        <f>Design!$I$22</f>
        <v>10</v>
      </c>
      <c r="CA53" s="18">
        <f t="shared" si="39"/>
        <v>4.0193673764048121</v>
      </c>
      <c r="CB53" s="18">
        <f t="shared" si="40"/>
        <v>57</v>
      </c>
      <c r="CC53" s="18">
        <f t="shared" si="41"/>
        <v>4.0193673764048121</v>
      </c>
      <c r="CD53" s="18">
        <f t="shared" si="42"/>
        <v>67</v>
      </c>
      <c r="CE53" s="18">
        <v>0</v>
      </c>
      <c r="CF53" s="18">
        <f t="shared" si="43"/>
        <v>13746.236427304459</v>
      </c>
      <c r="CG53" s="18">
        <f t="shared" si="44"/>
        <v>-0.40193673764048121</v>
      </c>
      <c r="CH53" s="18">
        <f t="shared" si="45"/>
        <v>26.929761421912243</v>
      </c>
      <c r="CI53" s="18">
        <f>(Design!$N$70-CH53)/CG53</f>
        <v>59.909331909467731</v>
      </c>
      <c r="CJ53" s="18">
        <v>0</v>
      </c>
      <c r="CK53" s="18">
        <v>0</v>
      </c>
      <c r="CL53" s="18">
        <f t="shared" si="46"/>
        <v>59.909331909467731</v>
      </c>
      <c r="CM53" s="18">
        <f t="shared" si="47"/>
        <v>59.909331909467731</v>
      </c>
      <c r="CN53" s="18">
        <f>Design!$N$70</f>
        <v>2.85</v>
      </c>
      <c r="CO53" s="18">
        <f t="shared" si="48"/>
        <v>67</v>
      </c>
      <c r="CP53" s="18">
        <v>0</v>
      </c>
      <c r="CQ53" s="18">
        <f t="shared" si="49"/>
        <v>5728.5</v>
      </c>
      <c r="CR53" s="19">
        <f t="shared" si="50"/>
        <v>8017.7364273044586</v>
      </c>
      <c r="CS53" s="68">
        <f t="shared" si="51"/>
        <v>57</v>
      </c>
      <c r="CT53" s="18">
        <f>'Ohio Intensities'!T53</f>
        <v>2.5836250309773305</v>
      </c>
      <c r="CU53" s="18">
        <f>Design!$I$24*CT53*Design!$I$23</f>
        <v>4.4438350532810116</v>
      </c>
      <c r="CV53" s="18">
        <v>0</v>
      </c>
      <c r="CW53" s="18">
        <v>0</v>
      </c>
      <c r="CX53" s="18">
        <f>Design!$I$22</f>
        <v>10</v>
      </c>
      <c r="CY53" s="18">
        <f t="shared" si="52"/>
        <v>4.4438350532810116</v>
      </c>
      <c r="CZ53" s="18">
        <f t="shared" si="53"/>
        <v>57</v>
      </c>
      <c r="DA53" s="18">
        <f t="shared" si="54"/>
        <v>4.4438350532810116</v>
      </c>
      <c r="DB53" s="18">
        <f t="shared" si="55"/>
        <v>67</v>
      </c>
      <c r="DC53" s="18">
        <v>0</v>
      </c>
      <c r="DD53" s="18">
        <f t="shared" si="56"/>
        <v>15197.915882221059</v>
      </c>
      <c r="DE53" s="18">
        <f t="shared" si="57"/>
        <v>-0.44438350532810117</v>
      </c>
      <c r="DF53" s="18">
        <f t="shared" si="58"/>
        <v>29.773694856982779</v>
      </c>
      <c r="DG53" s="18">
        <f>(Design!$N$71-DF53)/DE53</f>
        <v>60.586620642240618</v>
      </c>
      <c r="DH53" s="18">
        <v>0</v>
      </c>
      <c r="DI53" s="18">
        <v>0</v>
      </c>
      <c r="DJ53" s="18">
        <f t="shared" si="59"/>
        <v>60.586620642240618</v>
      </c>
      <c r="DK53" s="18">
        <f t="shared" si="60"/>
        <v>60.586620642240618</v>
      </c>
      <c r="DL53" s="18">
        <f>Design!$N$71</f>
        <v>2.85</v>
      </c>
      <c r="DM53" s="18">
        <f t="shared" si="61"/>
        <v>67</v>
      </c>
      <c r="DN53" s="18">
        <v>0</v>
      </c>
      <c r="DO53" s="18">
        <f t="shared" si="62"/>
        <v>5728.5</v>
      </c>
      <c r="DP53" s="19">
        <f t="shared" si="63"/>
        <v>9469.4158822210593</v>
      </c>
      <c r="DQ53" s="68">
        <f t="shared" si="64"/>
        <v>57</v>
      </c>
      <c r="DR53" s="18">
        <f>'Ohio Intensities'!X53</f>
        <v>2.8048662171621137</v>
      </c>
      <c r="DS53" s="18">
        <f>Design!$I$24*DR53*Design!$I$23</f>
        <v>4.8243698935188384</v>
      </c>
      <c r="DT53" s="18">
        <v>0</v>
      </c>
      <c r="DU53" s="18">
        <v>0</v>
      </c>
      <c r="DV53" s="18">
        <f>Design!$I$22</f>
        <v>10</v>
      </c>
      <c r="DW53" s="18">
        <f t="shared" si="65"/>
        <v>4.8243698935188384</v>
      </c>
      <c r="DX53" s="18">
        <f t="shared" si="66"/>
        <v>57</v>
      </c>
      <c r="DY53" s="18">
        <f t="shared" si="67"/>
        <v>4.8243698935188384</v>
      </c>
      <c r="DZ53" s="18">
        <f t="shared" si="68"/>
        <v>67</v>
      </c>
      <c r="EA53" s="18">
        <v>0</v>
      </c>
      <c r="EB53" s="18">
        <f t="shared" si="69"/>
        <v>16499.345035834427</v>
      </c>
      <c r="EC53" s="18">
        <f t="shared" si="70"/>
        <v>-0.48243698935188384</v>
      </c>
      <c r="ED53" s="18">
        <f t="shared" si="71"/>
        <v>32.323278286576212</v>
      </c>
      <c r="EE53" s="18">
        <f>(Design!$N$72-ED53)/EC53</f>
        <v>61.092492775421803</v>
      </c>
      <c r="EF53" s="18">
        <v>0</v>
      </c>
      <c r="EG53" s="18">
        <v>0</v>
      </c>
      <c r="EH53" s="18">
        <f t="shared" si="72"/>
        <v>61.092492775421803</v>
      </c>
      <c r="EI53" s="18">
        <f t="shared" si="73"/>
        <v>61.092492775421803</v>
      </c>
      <c r="EJ53" s="18">
        <f>Design!$N$72</f>
        <v>2.85</v>
      </c>
      <c r="EK53" s="18">
        <f t="shared" si="74"/>
        <v>67</v>
      </c>
      <c r="EL53" s="18">
        <v>0</v>
      </c>
      <c r="EM53" s="18">
        <f t="shared" si="75"/>
        <v>5728.5</v>
      </c>
      <c r="EN53" s="19">
        <f t="shared" si="76"/>
        <v>10770.845035834427</v>
      </c>
      <c r="EO53" s="19">
        <f t="shared" si="77"/>
        <v>57</v>
      </c>
    </row>
    <row r="54" spans="1:145" x14ac:dyDescent="0.25">
      <c r="A54" s="68">
        <f t="shared" si="78"/>
        <v>58</v>
      </c>
      <c r="B54" s="18">
        <f>'Ohio Intensities'!D54</f>
        <v>1.3970851399505926</v>
      </c>
      <c r="C54" s="18">
        <f>Design!$I$24*B54*Design!$I$23</f>
        <v>2.4029864407150208</v>
      </c>
      <c r="D54" s="18">
        <v>0</v>
      </c>
      <c r="E54" s="18">
        <v>0</v>
      </c>
      <c r="F54" s="18">
        <f>Design!$I$22</f>
        <v>10</v>
      </c>
      <c r="G54" s="18">
        <f t="shared" si="0"/>
        <v>2.4029864407150208</v>
      </c>
      <c r="H54" s="18">
        <f t="shared" si="1"/>
        <v>58</v>
      </c>
      <c r="I54" s="18">
        <f t="shared" si="2"/>
        <v>2.4029864407150208</v>
      </c>
      <c r="J54" s="18">
        <f t="shared" si="3"/>
        <v>68</v>
      </c>
      <c r="K54" s="18">
        <v>0</v>
      </c>
      <c r="L54" s="18">
        <f t="shared" si="4"/>
        <v>8362.3928136882714</v>
      </c>
      <c r="M54" s="18">
        <f t="shared" si="5"/>
        <v>-0.24029864407150209</v>
      </c>
      <c r="N54" s="18">
        <f t="shared" si="6"/>
        <v>16.340307796862142</v>
      </c>
      <c r="O54" s="18">
        <f>(Design!$N$67-N54)/M54</f>
        <v>59.468948949249949</v>
      </c>
      <c r="P54" s="18">
        <v>0</v>
      </c>
      <c r="Q54" s="18">
        <v>0</v>
      </c>
      <c r="R54" s="18">
        <f t="shared" si="7"/>
        <v>59.468948949249949</v>
      </c>
      <c r="S54" s="18">
        <f t="shared" si="8"/>
        <v>59.468948949249949</v>
      </c>
      <c r="T54" s="18">
        <f>Design!$N$67</f>
        <v>2.0499999999999998</v>
      </c>
      <c r="U54" s="18">
        <f t="shared" si="9"/>
        <v>68</v>
      </c>
      <c r="V54" s="18">
        <v>0</v>
      </c>
      <c r="W54" s="18">
        <f t="shared" si="10"/>
        <v>4181.9999999999991</v>
      </c>
      <c r="X54" s="19">
        <f t="shared" si="11"/>
        <v>4180.3928136882723</v>
      </c>
      <c r="Y54" s="68">
        <f t="shared" si="12"/>
        <v>58</v>
      </c>
      <c r="Z54" s="18">
        <f>'Ohio Intensities'!H54</f>
        <v>1.7144346443707155</v>
      </c>
      <c r="AA54" s="18">
        <f>Design!$I$24*Z54*Design!$I$23</f>
        <v>2.9488275883176325</v>
      </c>
      <c r="AB54" s="18">
        <v>0</v>
      </c>
      <c r="AC54" s="18">
        <v>0</v>
      </c>
      <c r="AD54" s="18">
        <f>Design!$I$22</f>
        <v>10</v>
      </c>
      <c r="AE54" s="18">
        <f t="shared" si="13"/>
        <v>2.9488275883176325</v>
      </c>
      <c r="AF54" s="18">
        <f t="shared" si="14"/>
        <v>58</v>
      </c>
      <c r="AG54" s="18">
        <f t="shared" si="15"/>
        <v>2.9488275883176325</v>
      </c>
      <c r="AH54" s="18">
        <f t="shared" si="16"/>
        <v>68</v>
      </c>
      <c r="AI54" s="18">
        <v>0</v>
      </c>
      <c r="AJ54" s="18">
        <f t="shared" si="17"/>
        <v>10261.920007345359</v>
      </c>
      <c r="AK54" s="18">
        <f t="shared" si="18"/>
        <v>-0.29488275883176324</v>
      </c>
      <c r="AL54" s="18">
        <f t="shared" si="19"/>
        <v>20.052027600559903</v>
      </c>
      <c r="AM54" s="18">
        <f>(Design!$N$68-AL54)/AK54</f>
        <v>59.522054358470314</v>
      </c>
      <c r="AN54" s="18">
        <v>0</v>
      </c>
      <c r="AO54" s="18">
        <v>0</v>
      </c>
      <c r="AP54" s="18">
        <f t="shared" si="20"/>
        <v>59.522054358470314</v>
      </c>
      <c r="AQ54" s="18">
        <f t="shared" si="21"/>
        <v>59.522054358470314</v>
      </c>
      <c r="AR54" s="18">
        <f>Design!$N$68</f>
        <v>2.5</v>
      </c>
      <c r="AS54" s="18">
        <f t="shared" si="22"/>
        <v>68</v>
      </c>
      <c r="AT54" s="18">
        <v>0</v>
      </c>
      <c r="AU54" s="18">
        <f t="shared" si="23"/>
        <v>5100</v>
      </c>
      <c r="AV54" s="19">
        <f t="shared" si="24"/>
        <v>5161.9200073453594</v>
      </c>
      <c r="AW54" s="68">
        <f t="shared" si="25"/>
        <v>58</v>
      </c>
      <c r="AX54" s="18">
        <f>'Ohio Intensities'!L54</f>
        <v>1.9692631235055034</v>
      </c>
      <c r="AY54" s="18">
        <f>Design!$I$24*AX54*Design!$I$23</f>
        <v>3.3871325724294681</v>
      </c>
      <c r="AZ54" s="18">
        <v>0</v>
      </c>
      <c r="BA54" s="18">
        <v>0</v>
      </c>
      <c r="BB54" s="18">
        <f>Design!$I$22</f>
        <v>10</v>
      </c>
      <c r="BC54" s="18">
        <f t="shared" si="26"/>
        <v>3.3871325724294681</v>
      </c>
      <c r="BD54" s="18">
        <f t="shared" si="27"/>
        <v>58</v>
      </c>
      <c r="BE54" s="18">
        <f t="shared" si="28"/>
        <v>3.3871325724294681</v>
      </c>
      <c r="BF54" s="18">
        <f t="shared" si="29"/>
        <v>68</v>
      </c>
      <c r="BG54" s="18">
        <v>0</v>
      </c>
      <c r="BH54" s="18">
        <f t="shared" si="30"/>
        <v>11787.221352054548</v>
      </c>
      <c r="BI54" s="18">
        <f t="shared" si="31"/>
        <v>-0.33871325724294682</v>
      </c>
      <c r="BJ54" s="18">
        <f t="shared" si="32"/>
        <v>23.032501492520385</v>
      </c>
      <c r="BK54" s="18">
        <f>(Design!$N$69-BJ54)/BI54</f>
        <v>59.585803215385226</v>
      </c>
      <c r="BL54" s="18">
        <v>0</v>
      </c>
      <c r="BM54" s="18">
        <v>0</v>
      </c>
      <c r="BN54" s="18">
        <f t="shared" si="33"/>
        <v>59.585803215385226</v>
      </c>
      <c r="BO54" s="18">
        <f t="shared" si="34"/>
        <v>59.585803215385226</v>
      </c>
      <c r="BP54" s="18">
        <f>Design!$N$69</f>
        <v>2.85</v>
      </c>
      <c r="BQ54" s="18">
        <f t="shared" si="35"/>
        <v>68</v>
      </c>
      <c r="BR54" s="18">
        <v>0</v>
      </c>
      <c r="BS54" s="18">
        <f t="shared" si="36"/>
        <v>5814</v>
      </c>
      <c r="BT54" s="19">
        <f t="shared" si="37"/>
        <v>5973.2213520545483</v>
      </c>
      <c r="BU54" s="68">
        <f t="shared" si="38"/>
        <v>58</v>
      </c>
      <c r="BV54" s="18">
        <f>'Ohio Intensities'!P54</f>
        <v>2.3085467490834626</v>
      </c>
      <c r="BW54" s="18">
        <f>Design!$I$24*BV54*Design!$I$23</f>
        <v>3.970700408423558</v>
      </c>
      <c r="BX54" s="18">
        <v>0</v>
      </c>
      <c r="BY54" s="18">
        <v>0</v>
      </c>
      <c r="BZ54" s="18">
        <f>Design!$I$22</f>
        <v>10</v>
      </c>
      <c r="CA54" s="18">
        <f t="shared" si="39"/>
        <v>3.970700408423558</v>
      </c>
      <c r="CB54" s="18">
        <f t="shared" si="40"/>
        <v>58</v>
      </c>
      <c r="CC54" s="18">
        <f t="shared" si="41"/>
        <v>3.970700408423558</v>
      </c>
      <c r="CD54" s="18">
        <f t="shared" si="42"/>
        <v>68</v>
      </c>
      <c r="CE54" s="18">
        <v>0</v>
      </c>
      <c r="CF54" s="18">
        <f t="shared" si="43"/>
        <v>13818.037421313982</v>
      </c>
      <c r="CG54" s="18">
        <f t="shared" si="44"/>
        <v>-0.39707004084235581</v>
      </c>
      <c r="CH54" s="18">
        <f t="shared" si="45"/>
        <v>27.000762777280194</v>
      </c>
      <c r="CI54" s="18">
        <f>(Design!$N$70-CH54)/CG54</f>
        <v>60.822424995968142</v>
      </c>
      <c r="CJ54" s="18">
        <v>0</v>
      </c>
      <c r="CK54" s="18">
        <v>0</v>
      </c>
      <c r="CL54" s="18">
        <f t="shared" si="46"/>
        <v>60.822424995968142</v>
      </c>
      <c r="CM54" s="18">
        <f t="shared" si="47"/>
        <v>60.822424995968142</v>
      </c>
      <c r="CN54" s="18">
        <f>Design!$N$70</f>
        <v>2.85</v>
      </c>
      <c r="CO54" s="18">
        <f t="shared" si="48"/>
        <v>68</v>
      </c>
      <c r="CP54" s="18">
        <v>0</v>
      </c>
      <c r="CQ54" s="18">
        <f t="shared" si="49"/>
        <v>5814</v>
      </c>
      <c r="CR54" s="19">
        <f t="shared" si="50"/>
        <v>8004.0374213139821</v>
      </c>
      <c r="CS54" s="68">
        <f t="shared" si="51"/>
        <v>58</v>
      </c>
      <c r="CT54" s="18">
        <f>'Ohio Intensities'!T54</f>
        <v>2.5530919596997093</v>
      </c>
      <c r="CU54" s="18">
        <f>Design!$I$24*CT54*Design!$I$23</f>
        <v>4.3913181706835029</v>
      </c>
      <c r="CV54" s="18">
        <v>0</v>
      </c>
      <c r="CW54" s="18">
        <v>0</v>
      </c>
      <c r="CX54" s="18">
        <f>Design!$I$22</f>
        <v>10</v>
      </c>
      <c r="CY54" s="18">
        <f t="shared" si="52"/>
        <v>4.3913181706835029</v>
      </c>
      <c r="CZ54" s="18">
        <f t="shared" si="53"/>
        <v>58</v>
      </c>
      <c r="DA54" s="18">
        <f t="shared" si="54"/>
        <v>4.3913181706835029</v>
      </c>
      <c r="DB54" s="18">
        <f t="shared" si="55"/>
        <v>68</v>
      </c>
      <c r="DC54" s="18">
        <v>0</v>
      </c>
      <c r="DD54" s="18">
        <f t="shared" si="56"/>
        <v>15281.78723397859</v>
      </c>
      <c r="DE54" s="18">
        <f t="shared" si="57"/>
        <v>-0.43913181706835031</v>
      </c>
      <c r="DF54" s="18">
        <f t="shared" si="58"/>
        <v>29.860963560647818</v>
      </c>
      <c r="DG54" s="18">
        <f>(Design!$N$71-DF54)/DE54</f>
        <v>61.509921419434733</v>
      </c>
      <c r="DH54" s="18">
        <v>0</v>
      </c>
      <c r="DI54" s="18">
        <v>0</v>
      </c>
      <c r="DJ54" s="18">
        <f t="shared" si="59"/>
        <v>61.509921419434733</v>
      </c>
      <c r="DK54" s="18">
        <f t="shared" si="60"/>
        <v>61.509921419434733</v>
      </c>
      <c r="DL54" s="18">
        <f>Design!$N$71</f>
        <v>2.85</v>
      </c>
      <c r="DM54" s="18">
        <f t="shared" si="61"/>
        <v>68</v>
      </c>
      <c r="DN54" s="18">
        <v>0</v>
      </c>
      <c r="DO54" s="18">
        <f t="shared" si="62"/>
        <v>5814</v>
      </c>
      <c r="DP54" s="19">
        <f t="shared" si="63"/>
        <v>9467.7872339785899</v>
      </c>
      <c r="DQ54" s="68">
        <f t="shared" si="64"/>
        <v>58</v>
      </c>
      <c r="DR54" s="18">
        <f>'Ohio Intensities'!X54</f>
        <v>2.7727743673666203</v>
      </c>
      <c r="DS54" s="18">
        <f>Design!$I$24*DR54*Design!$I$23</f>
        <v>4.7691719118705898</v>
      </c>
      <c r="DT54" s="18">
        <v>0</v>
      </c>
      <c r="DU54" s="18">
        <v>0</v>
      </c>
      <c r="DV54" s="18">
        <f>Design!$I$22</f>
        <v>10</v>
      </c>
      <c r="DW54" s="18">
        <f t="shared" si="65"/>
        <v>4.7691719118705898</v>
      </c>
      <c r="DX54" s="18">
        <f t="shared" si="66"/>
        <v>58</v>
      </c>
      <c r="DY54" s="18">
        <f t="shared" si="67"/>
        <v>4.7691719118705898</v>
      </c>
      <c r="DZ54" s="18">
        <f t="shared" si="68"/>
        <v>68</v>
      </c>
      <c r="EA54" s="18">
        <v>0</v>
      </c>
      <c r="EB54" s="18">
        <f t="shared" si="69"/>
        <v>16596.718253309653</v>
      </c>
      <c r="EC54" s="18">
        <f t="shared" si="70"/>
        <v>-0.476917191187059</v>
      </c>
      <c r="ED54" s="18">
        <f t="shared" si="71"/>
        <v>32.430369000720013</v>
      </c>
      <c r="EE54" s="18">
        <f>(Design!$N$72-ED54)/EC54</f>
        <v>62.024119799694624</v>
      </c>
      <c r="EF54" s="18">
        <v>0</v>
      </c>
      <c r="EG54" s="18">
        <v>0</v>
      </c>
      <c r="EH54" s="18">
        <f t="shared" si="72"/>
        <v>62.024119799694624</v>
      </c>
      <c r="EI54" s="18">
        <f t="shared" si="73"/>
        <v>62.024119799694624</v>
      </c>
      <c r="EJ54" s="18">
        <f>Design!$N$72</f>
        <v>2.85</v>
      </c>
      <c r="EK54" s="18">
        <f t="shared" si="74"/>
        <v>68</v>
      </c>
      <c r="EL54" s="18">
        <v>0</v>
      </c>
      <c r="EM54" s="18">
        <f t="shared" si="75"/>
        <v>5814</v>
      </c>
      <c r="EN54" s="19">
        <f t="shared" si="76"/>
        <v>10782.718253309653</v>
      </c>
      <c r="EO54" s="19">
        <f t="shared" si="77"/>
        <v>58</v>
      </c>
    </row>
    <row r="55" spans="1:145" x14ac:dyDescent="0.25">
      <c r="A55" s="68">
        <f t="shared" si="78"/>
        <v>59</v>
      </c>
      <c r="B55" s="18">
        <f>'Ohio Intensities'!D55</f>
        <v>1.3793322082338197</v>
      </c>
      <c r="C55" s="18">
        <f>Design!$I$24*B55*Design!$I$23</f>
        <v>2.3724513981621715</v>
      </c>
      <c r="D55" s="18">
        <v>0</v>
      </c>
      <c r="E55" s="18">
        <v>0</v>
      </c>
      <c r="F55" s="18">
        <f>Design!$I$22</f>
        <v>10</v>
      </c>
      <c r="G55" s="18">
        <f t="shared" si="0"/>
        <v>2.3724513981621715</v>
      </c>
      <c r="H55" s="18">
        <f t="shared" si="1"/>
        <v>59</v>
      </c>
      <c r="I55" s="18">
        <f t="shared" si="2"/>
        <v>2.3724513981621715</v>
      </c>
      <c r="J55" s="18">
        <f t="shared" si="3"/>
        <v>69</v>
      </c>
      <c r="K55" s="18">
        <v>0</v>
      </c>
      <c r="L55" s="18">
        <f t="shared" si="4"/>
        <v>8398.4779494940867</v>
      </c>
      <c r="M55" s="18">
        <f t="shared" si="5"/>
        <v>-0.23724513981621714</v>
      </c>
      <c r="N55" s="18">
        <f t="shared" si="6"/>
        <v>16.369914647318986</v>
      </c>
      <c r="O55" s="18">
        <f>(Design!$N$67-N55)/M55</f>
        <v>60.359148593779253</v>
      </c>
      <c r="P55" s="18">
        <v>0</v>
      </c>
      <c r="Q55" s="18">
        <v>0</v>
      </c>
      <c r="R55" s="18">
        <f t="shared" si="7"/>
        <v>60.359148593779253</v>
      </c>
      <c r="S55" s="18">
        <f t="shared" si="8"/>
        <v>60.359148593779253</v>
      </c>
      <c r="T55" s="18">
        <f>Design!$N$67</f>
        <v>2.0499999999999998</v>
      </c>
      <c r="U55" s="18">
        <f t="shared" si="9"/>
        <v>69</v>
      </c>
      <c r="V55" s="18">
        <v>0</v>
      </c>
      <c r="W55" s="18">
        <f t="shared" si="10"/>
        <v>4243.5</v>
      </c>
      <c r="X55" s="19">
        <f t="shared" si="11"/>
        <v>4154.9779494940867</v>
      </c>
      <c r="Y55" s="68">
        <f t="shared" si="12"/>
        <v>59</v>
      </c>
      <c r="Z55" s="18">
        <f>'Ohio Intensities'!H55</f>
        <v>1.6931311395177537</v>
      </c>
      <c r="AA55" s="18">
        <f>Design!$I$24*Z55*Design!$I$23</f>
        <v>2.9121855599705384</v>
      </c>
      <c r="AB55" s="18">
        <v>0</v>
      </c>
      <c r="AC55" s="18">
        <v>0</v>
      </c>
      <c r="AD55" s="18">
        <f>Design!$I$22</f>
        <v>10</v>
      </c>
      <c r="AE55" s="18">
        <f t="shared" si="13"/>
        <v>2.9121855599705384</v>
      </c>
      <c r="AF55" s="18">
        <f t="shared" si="14"/>
        <v>59</v>
      </c>
      <c r="AG55" s="18">
        <f t="shared" si="15"/>
        <v>2.9121855599705384</v>
      </c>
      <c r="AH55" s="18">
        <f t="shared" si="16"/>
        <v>69</v>
      </c>
      <c r="AI55" s="18">
        <v>0</v>
      </c>
      <c r="AJ55" s="18">
        <f t="shared" si="17"/>
        <v>10309.136882295707</v>
      </c>
      <c r="AK55" s="18">
        <f t="shared" si="18"/>
        <v>-0.29121855599705382</v>
      </c>
      <c r="AL55" s="18">
        <f t="shared" si="19"/>
        <v>20.094080363796714</v>
      </c>
      <c r="AM55" s="18">
        <f>(Design!$N$68-AL55)/AK55</f>
        <v>60.415382198292022</v>
      </c>
      <c r="AN55" s="18">
        <v>0</v>
      </c>
      <c r="AO55" s="18">
        <v>0</v>
      </c>
      <c r="AP55" s="18">
        <f t="shared" si="20"/>
        <v>60.415382198292022</v>
      </c>
      <c r="AQ55" s="18">
        <f t="shared" si="21"/>
        <v>60.415382198292022</v>
      </c>
      <c r="AR55" s="18">
        <f>Design!$N$68</f>
        <v>2.5</v>
      </c>
      <c r="AS55" s="18">
        <f t="shared" si="22"/>
        <v>69</v>
      </c>
      <c r="AT55" s="18">
        <v>0</v>
      </c>
      <c r="AU55" s="18">
        <f t="shared" si="23"/>
        <v>5175</v>
      </c>
      <c r="AV55" s="19">
        <f t="shared" si="24"/>
        <v>5134.1368822957065</v>
      </c>
      <c r="AW55" s="68">
        <f t="shared" si="25"/>
        <v>59</v>
      </c>
      <c r="AX55" s="18">
        <f>'Ohio Intensities'!L55</f>
        <v>1.945119779320472</v>
      </c>
      <c r="AY55" s="18">
        <f>Design!$I$24*AX55*Design!$I$23</f>
        <v>3.3456060204312137</v>
      </c>
      <c r="AZ55" s="18">
        <v>0</v>
      </c>
      <c r="BA55" s="18">
        <v>0</v>
      </c>
      <c r="BB55" s="18">
        <f>Design!$I$22</f>
        <v>10</v>
      </c>
      <c r="BC55" s="18">
        <f t="shared" si="26"/>
        <v>3.3456060204312137</v>
      </c>
      <c r="BD55" s="18">
        <f t="shared" si="27"/>
        <v>59</v>
      </c>
      <c r="BE55" s="18">
        <f t="shared" si="28"/>
        <v>3.3456060204312137</v>
      </c>
      <c r="BF55" s="18">
        <f t="shared" si="29"/>
        <v>69</v>
      </c>
      <c r="BG55" s="18">
        <v>0</v>
      </c>
      <c r="BH55" s="18">
        <f t="shared" si="30"/>
        <v>11843.445312326498</v>
      </c>
      <c r="BI55" s="18">
        <f t="shared" si="31"/>
        <v>-0.33456060204312138</v>
      </c>
      <c r="BJ55" s="18">
        <f t="shared" si="32"/>
        <v>23.084681540975375</v>
      </c>
      <c r="BK55" s="18">
        <f>(Design!$N$69-BJ55)/BI55</f>
        <v>60.481363966362466</v>
      </c>
      <c r="BL55" s="18">
        <v>0</v>
      </c>
      <c r="BM55" s="18">
        <v>0</v>
      </c>
      <c r="BN55" s="18">
        <f t="shared" si="33"/>
        <v>60.481363966362466</v>
      </c>
      <c r="BO55" s="18">
        <f t="shared" si="34"/>
        <v>60.481363966362466</v>
      </c>
      <c r="BP55" s="18">
        <f>Design!$N$69</f>
        <v>2.85</v>
      </c>
      <c r="BQ55" s="18">
        <f t="shared" si="35"/>
        <v>69</v>
      </c>
      <c r="BR55" s="18">
        <v>0</v>
      </c>
      <c r="BS55" s="18">
        <f t="shared" si="36"/>
        <v>5899.5</v>
      </c>
      <c r="BT55" s="19">
        <f t="shared" si="37"/>
        <v>5943.9453123264975</v>
      </c>
      <c r="BU55" s="68">
        <f t="shared" si="38"/>
        <v>59</v>
      </c>
      <c r="BV55" s="18">
        <f>'Ohio Intensities'!P55</f>
        <v>2.280977844135804</v>
      </c>
      <c r="BW55" s="18">
        <f>Design!$I$24*BV55*Design!$I$23</f>
        <v>3.9232818919135855</v>
      </c>
      <c r="BX55" s="18">
        <v>0</v>
      </c>
      <c r="BY55" s="18">
        <v>0</v>
      </c>
      <c r="BZ55" s="18">
        <f>Design!$I$22</f>
        <v>10</v>
      </c>
      <c r="CA55" s="18">
        <f t="shared" si="39"/>
        <v>3.9232818919135855</v>
      </c>
      <c r="CB55" s="18">
        <f t="shared" si="40"/>
        <v>59</v>
      </c>
      <c r="CC55" s="18">
        <f t="shared" si="41"/>
        <v>3.9232818919135855</v>
      </c>
      <c r="CD55" s="18">
        <f t="shared" si="42"/>
        <v>69</v>
      </c>
      <c r="CE55" s="18">
        <v>0</v>
      </c>
      <c r="CF55" s="18">
        <f t="shared" si="43"/>
        <v>13888.417897374095</v>
      </c>
      <c r="CG55" s="18">
        <f t="shared" si="44"/>
        <v>-0.39232818919135853</v>
      </c>
      <c r="CH55" s="18">
        <f t="shared" si="45"/>
        <v>27.070645054203741</v>
      </c>
      <c r="CI55" s="18">
        <f>(Design!$N$70-CH55)/CG55</f>
        <v>61.735673656603076</v>
      </c>
      <c r="CJ55" s="18">
        <v>0</v>
      </c>
      <c r="CK55" s="18">
        <v>0</v>
      </c>
      <c r="CL55" s="18">
        <f t="shared" si="46"/>
        <v>61.735673656603076</v>
      </c>
      <c r="CM55" s="18">
        <f t="shared" si="47"/>
        <v>61.735673656603076</v>
      </c>
      <c r="CN55" s="18">
        <f>Design!$N$70</f>
        <v>2.85</v>
      </c>
      <c r="CO55" s="18">
        <f t="shared" si="48"/>
        <v>69</v>
      </c>
      <c r="CP55" s="18">
        <v>0</v>
      </c>
      <c r="CQ55" s="18">
        <f t="shared" si="49"/>
        <v>5899.5</v>
      </c>
      <c r="CR55" s="19">
        <f t="shared" si="50"/>
        <v>7988.9178973740945</v>
      </c>
      <c r="CS55" s="68">
        <f t="shared" si="51"/>
        <v>59</v>
      </c>
      <c r="CT55" s="18">
        <f>'Ohio Intensities'!T55</f>
        <v>2.5233334727915908</v>
      </c>
      <c r="CU55" s="18">
        <f>Design!$I$24*CT55*Design!$I$23</f>
        <v>4.3401335732015394</v>
      </c>
      <c r="CV55" s="18">
        <v>0</v>
      </c>
      <c r="CW55" s="18">
        <v>0</v>
      </c>
      <c r="CX55" s="18">
        <f>Design!$I$22</f>
        <v>10</v>
      </c>
      <c r="CY55" s="18">
        <f t="shared" si="52"/>
        <v>4.3401335732015394</v>
      </c>
      <c r="CZ55" s="18">
        <f t="shared" si="53"/>
        <v>59</v>
      </c>
      <c r="DA55" s="18">
        <f t="shared" si="54"/>
        <v>4.3401335732015394</v>
      </c>
      <c r="DB55" s="18">
        <f t="shared" si="55"/>
        <v>69</v>
      </c>
      <c r="DC55" s="18">
        <v>0</v>
      </c>
      <c r="DD55" s="18">
        <f t="shared" si="56"/>
        <v>15364.07284913345</v>
      </c>
      <c r="DE55" s="18">
        <f t="shared" si="57"/>
        <v>-0.43401335732015395</v>
      </c>
      <c r="DF55" s="18">
        <f t="shared" si="58"/>
        <v>29.94692165509062</v>
      </c>
      <c r="DG55" s="18">
        <f>(Design!$N$71-DF55)/DE55</f>
        <v>62.433381825855477</v>
      </c>
      <c r="DH55" s="18">
        <v>0</v>
      </c>
      <c r="DI55" s="18">
        <v>0</v>
      </c>
      <c r="DJ55" s="18">
        <f t="shared" si="59"/>
        <v>62.433381825855477</v>
      </c>
      <c r="DK55" s="18">
        <f t="shared" si="60"/>
        <v>62.433381825855477</v>
      </c>
      <c r="DL55" s="18">
        <f>Design!$N$71</f>
        <v>2.85</v>
      </c>
      <c r="DM55" s="18">
        <f t="shared" si="61"/>
        <v>69</v>
      </c>
      <c r="DN55" s="18">
        <v>0</v>
      </c>
      <c r="DO55" s="18">
        <f t="shared" si="62"/>
        <v>5899.5</v>
      </c>
      <c r="DP55" s="19">
        <f t="shared" si="63"/>
        <v>9464.5728491334503</v>
      </c>
      <c r="DQ55" s="68">
        <f t="shared" si="64"/>
        <v>59</v>
      </c>
      <c r="DR55" s="18">
        <f>'Ohio Intensities'!X55</f>
        <v>2.7415003555895314</v>
      </c>
      <c r="DS55" s="18">
        <f>Design!$I$24*DR55*Design!$I$23</f>
        <v>4.7153806116139974</v>
      </c>
      <c r="DT55" s="18">
        <v>0</v>
      </c>
      <c r="DU55" s="18">
        <v>0</v>
      </c>
      <c r="DV55" s="18">
        <f>Design!$I$22</f>
        <v>10</v>
      </c>
      <c r="DW55" s="18">
        <f t="shared" si="65"/>
        <v>4.7153806116139974</v>
      </c>
      <c r="DX55" s="18">
        <f t="shared" si="66"/>
        <v>59</v>
      </c>
      <c r="DY55" s="18">
        <f t="shared" si="67"/>
        <v>4.7153806116139974</v>
      </c>
      <c r="DZ55" s="18">
        <f t="shared" si="68"/>
        <v>69</v>
      </c>
      <c r="EA55" s="18">
        <v>0</v>
      </c>
      <c r="EB55" s="18">
        <f t="shared" si="69"/>
        <v>16692.447365113552</v>
      </c>
      <c r="EC55" s="18">
        <f t="shared" si="70"/>
        <v>-0.47153806116139974</v>
      </c>
      <c r="ED55" s="18">
        <f t="shared" si="71"/>
        <v>32.53612622013658</v>
      </c>
      <c r="EE55" s="18">
        <f>(Design!$N$72-ED55)/EC55</f>
        <v>62.95594919107814</v>
      </c>
      <c r="EF55" s="18">
        <v>0</v>
      </c>
      <c r="EG55" s="18">
        <v>0</v>
      </c>
      <c r="EH55" s="18">
        <f t="shared" si="72"/>
        <v>62.95594919107814</v>
      </c>
      <c r="EI55" s="18">
        <f t="shared" si="73"/>
        <v>62.95594919107814</v>
      </c>
      <c r="EJ55" s="18">
        <f>Design!$N$72</f>
        <v>2.85</v>
      </c>
      <c r="EK55" s="18">
        <f t="shared" si="74"/>
        <v>69</v>
      </c>
      <c r="EL55" s="18">
        <v>0</v>
      </c>
      <c r="EM55" s="18">
        <f t="shared" si="75"/>
        <v>5899.5</v>
      </c>
      <c r="EN55" s="19">
        <f t="shared" si="76"/>
        <v>10792.947365113552</v>
      </c>
      <c r="EO55" s="19">
        <f t="shared" si="77"/>
        <v>59</v>
      </c>
    </row>
    <row r="56" spans="1:145" x14ac:dyDescent="0.25">
      <c r="A56" s="68">
        <f t="shared" si="78"/>
        <v>60</v>
      </c>
      <c r="B56" s="18">
        <f>'Ohio Intensities'!D56</f>
        <v>1.3620554797973554</v>
      </c>
      <c r="C56" s="18">
        <f>Design!$I$24*B56*Design!$I$23</f>
        <v>2.342735425251453</v>
      </c>
      <c r="D56" s="18">
        <v>0</v>
      </c>
      <c r="E56" s="18">
        <v>0</v>
      </c>
      <c r="F56" s="18">
        <f>Design!$I$22</f>
        <v>10</v>
      </c>
      <c r="G56" s="18">
        <f t="shared" si="0"/>
        <v>2.342735425251453</v>
      </c>
      <c r="H56" s="18">
        <f t="shared" si="1"/>
        <v>60</v>
      </c>
      <c r="I56" s="18">
        <f t="shared" si="2"/>
        <v>2.342735425251453</v>
      </c>
      <c r="J56" s="18">
        <f t="shared" si="3"/>
        <v>70</v>
      </c>
      <c r="K56" s="18">
        <v>0</v>
      </c>
      <c r="L56" s="18">
        <f t="shared" si="4"/>
        <v>8433.8475309052301</v>
      </c>
      <c r="M56" s="18">
        <f t="shared" si="5"/>
        <v>-0.23427354252514529</v>
      </c>
      <c r="N56" s="18">
        <f t="shared" si="6"/>
        <v>16.399147976760169</v>
      </c>
      <c r="O56" s="18">
        <f>(Design!$N$67-N56)/M56</f>
        <v>61.249545390811811</v>
      </c>
      <c r="P56" s="18">
        <v>0</v>
      </c>
      <c r="Q56" s="18">
        <v>0</v>
      </c>
      <c r="R56" s="18">
        <f t="shared" si="7"/>
        <v>61.249545390811811</v>
      </c>
      <c r="S56" s="18">
        <f t="shared" si="8"/>
        <v>61.249545390811811</v>
      </c>
      <c r="T56" s="18">
        <f>Design!$N$67</f>
        <v>2.0499999999999998</v>
      </c>
      <c r="U56" s="18">
        <f t="shared" si="9"/>
        <v>70</v>
      </c>
      <c r="V56" s="18">
        <v>0</v>
      </c>
      <c r="W56" s="18">
        <f t="shared" si="10"/>
        <v>4305</v>
      </c>
      <c r="X56" s="19">
        <f t="shared" si="11"/>
        <v>4128.8475309052301</v>
      </c>
      <c r="Y56" s="68">
        <f t="shared" si="12"/>
        <v>60</v>
      </c>
      <c r="Z56" s="18">
        <f>'Ohio Intensities'!H56</f>
        <v>1.6723889482954544</v>
      </c>
      <c r="AA56" s="18">
        <f>Design!$I$24*Z56*Design!$I$23</f>
        <v>2.8765089910681834</v>
      </c>
      <c r="AB56" s="18">
        <v>0</v>
      </c>
      <c r="AC56" s="18">
        <v>0</v>
      </c>
      <c r="AD56" s="18">
        <f>Design!$I$22</f>
        <v>10</v>
      </c>
      <c r="AE56" s="18">
        <f t="shared" si="13"/>
        <v>2.8765089910681834</v>
      </c>
      <c r="AF56" s="18">
        <f t="shared" si="14"/>
        <v>60</v>
      </c>
      <c r="AG56" s="18">
        <f t="shared" si="15"/>
        <v>2.8765089910681834</v>
      </c>
      <c r="AH56" s="18">
        <f t="shared" si="16"/>
        <v>70</v>
      </c>
      <c r="AI56" s="18">
        <v>0</v>
      </c>
      <c r="AJ56" s="18">
        <f t="shared" si="17"/>
        <v>10355.432367845458</v>
      </c>
      <c r="AK56" s="18">
        <f t="shared" si="18"/>
        <v>-0.28765089910681835</v>
      </c>
      <c r="AL56" s="18">
        <f t="shared" si="19"/>
        <v>20.135562937477282</v>
      </c>
      <c r="AM56" s="18">
        <f>(Design!$N$68-AL56)/AK56</f>
        <v>61.308909487984479</v>
      </c>
      <c r="AN56" s="18">
        <v>0</v>
      </c>
      <c r="AO56" s="18">
        <v>0</v>
      </c>
      <c r="AP56" s="18">
        <f t="shared" si="20"/>
        <v>61.308909487984479</v>
      </c>
      <c r="AQ56" s="18">
        <f t="shared" si="21"/>
        <v>61.308909487984479</v>
      </c>
      <c r="AR56" s="18">
        <f>Design!$N$68</f>
        <v>2.5</v>
      </c>
      <c r="AS56" s="18">
        <f t="shared" si="22"/>
        <v>70</v>
      </c>
      <c r="AT56" s="18">
        <v>0</v>
      </c>
      <c r="AU56" s="18">
        <f t="shared" si="23"/>
        <v>5250</v>
      </c>
      <c r="AV56" s="19">
        <f t="shared" si="24"/>
        <v>5105.4323678454584</v>
      </c>
      <c r="AW56" s="68">
        <f t="shared" si="25"/>
        <v>60</v>
      </c>
      <c r="AX56" s="18">
        <f>'Ohio Intensities'!L56</f>
        <v>1.9215993772251565</v>
      </c>
      <c r="AY56" s="18">
        <f>Design!$I$24*AX56*Design!$I$23</f>
        <v>3.3051509288272714</v>
      </c>
      <c r="AZ56" s="18">
        <v>0</v>
      </c>
      <c r="BA56" s="18">
        <v>0</v>
      </c>
      <c r="BB56" s="18">
        <f>Design!$I$22</f>
        <v>10</v>
      </c>
      <c r="BC56" s="18">
        <f t="shared" si="26"/>
        <v>3.3051509288272714</v>
      </c>
      <c r="BD56" s="18">
        <f t="shared" si="27"/>
        <v>60</v>
      </c>
      <c r="BE56" s="18">
        <f t="shared" si="28"/>
        <v>3.3051509288272714</v>
      </c>
      <c r="BF56" s="18">
        <f t="shared" si="29"/>
        <v>70</v>
      </c>
      <c r="BG56" s="18">
        <v>0</v>
      </c>
      <c r="BH56" s="18">
        <f t="shared" si="30"/>
        <v>11898.543343778176</v>
      </c>
      <c r="BI56" s="18">
        <f t="shared" si="31"/>
        <v>-0.33051509288272712</v>
      </c>
      <c r="BJ56" s="18">
        <f t="shared" si="32"/>
        <v>23.136056501790897</v>
      </c>
      <c r="BK56" s="18">
        <f>(Design!$N$69-BJ56)/BI56</f>
        <v>61.377095747299997</v>
      </c>
      <c r="BL56" s="18">
        <v>0</v>
      </c>
      <c r="BM56" s="18">
        <v>0</v>
      </c>
      <c r="BN56" s="18">
        <f t="shared" si="33"/>
        <v>61.377095747299997</v>
      </c>
      <c r="BO56" s="18">
        <f t="shared" si="34"/>
        <v>61.377095747299997</v>
      </c>
      <c r="BP56" s="18">
        <f>Design!$N$69</f>
        <v>2.85</v>
      </c>
      <c r="BQ56" s="18">
        <f t="shared" si="35"/>
        <v>70</v>
      </c>
      <c r="BR56" s="18">
        <v>0</v>
      </c>
      <c r="BS56" s="18">
        <f t="shared" si="36"/>
        <v>5985</v>
      </c>
      <c r="BT56" s="19">
        <f t="shared" si="37"/>
        <v>5913.5433437781758</v>
      </c>
      <c r="BU56" s="68">
        <f t="shared" si="38"/>
        <v>60</v>
      </c>
      <c r="BV56" s="18">
        <f>'Ohio Intensities'!P56</f>
        <v>2.254106597500245</v>
      </c>
      <c r="BW56" s="18">
        <f>Design!$I$24*BV56*Design!$I$23</f>
        <v>3.8770633477004237</v>
      </c>
      <c r="BX56" s="18">
        <v>0</v>
      </c>
      <c r="BY56" s="18">
        <v>0</v>
      </c>
      <c r="BZ56" s="18">
        <f>Design!$I$22</f>
        <v>10</v>
      </c>
      <c r="CA56" s="18">
        <f t="shared" si="39"/>
        <v>3.8770633477004237</v>
      </c>
      <c r="CB56" s="18">
        <f t="shared" si="40"/>
        <v>60</v>
      </c>
      <c r="CC56" s="18">
        <f t="shared" si="41"/>
        <v>3.8770633477004237</v>
      </c>
      <c r="CD56" s="18">
        <f t="shared" si="42"/>
        <v>70</v>
      </c>
      <c r="CE56" s="18">
        <v>0</v>
      </c>
      <c r="CF56" s="18">
        <f t="shared" si="43"/>
        <v>13957.428051721527</v>
      </c>
      <c r="CG56" s="18">
        <f t="shared" si="44"/>
        <v>-0.38770633477004235</v>
      </c>
      <c r="CH56" s="18">
        <f t="shared" si="45"/>
        <v>27.139443433902965</v>
      </c>
      <c r="CI56" s="18">
        <f>(Design!$N$70-CH56)/CG56</f>
        <v>62.649075487274658</v>
      </c>
      <c r="CJ56" s="18">
        <v>0</v>
      </c>
      <c r="CK56" s="18">
        <v>0</v>
      </c>
      <c r="CL56" s="18">
        <f t="shared" si="46"/>
        <v>62.649075487274658</v>
      </c>
      <c r="CM56" s="18">
        <f t="shared" si="47"/>
        <v>62.649075487274658</v>
      </c>
      <c r="CN56" s="18">
        <f>Design!$N$70</f>
        <v>2.85</v>
      </c>
      <c r="CO56" s="18">
        <f t="shared" si="48"/>
        <v>70</v>
      </c>
      <c r="CP56" s="18">
        <v>0</v>
      </c>
      <c r="CQ56" s="18">
        <f t="shared" si="49"/>
        <v>5985</v>
      </c>
      <c r="CR56" s="19">
        <f t="shared" si="50"/>
        <v>7972.4280517215266</v>
      </c>
      <c r="CS56" s="68">
        <f t="shared" si="51"/>
        <v>60</v>
      </c>
      <c r="CT56" s="18">
        <f>'Ohio Intensities'!T56</f>
        <v>2.4943197077534345</v>
      </c>
      <c r="CU56" s="18">
        <f>Design!$I$24*CT56*Design!$I$23</f>
        <v>4.2902298973359096</v>
      </c>
      <c r="CV56" s="18">
        <v>0</v>
      </c>
      <c r="CW56" s="18">
        <v>0</v>
      </c>
      <c r="CX56" s="18">
        <f>Design!$I$22</f>
        <v>10</v>
      </c>
      <c r="CY56" s="18">
        <f t="shared" si="52"/>
        <v>4.2902298973359096</v>
      </c>
      <c r="CZ56" s="18">
        <f t="shared" si="53"/>
        <v>60</v>
      </c>
      <c r="DA56" s="18">
        <f t="shared" si="54"/>
        <v>4.2902298973359096</v>
      </c>
      <c r="DB56" s="18">
        <f t="shared" si="55"/>
        <v>70</v>
      </c>
      <c r="DC56" s="18">
        <v>0</v>
      </c>
      <c r="DD56" s="18">
        <f t="shared" si="56"/>
        <v>15444.827630409276</v>
      </c>
      <c r="DE56" s="18">
        <f t="shared" si="57"/>
        <v>-0.42902298973359099</v>
      </c>
      <c r="DF56" s="18">
        <f t="shared" si="58"/>
        <v>30.031609281351368</v>
      </c>
      <c r="DG56" s="18">
        <f>(Design!$N$71-DF56)/DE56</f>
        <v>63.356999349219592</v>
      </c>
      <c r="DH56" s="18">
        <v>0</v>
      </c>
      <c r="DI56" s="18">
        <v>0</v>
      </c>
      <c r="DJ56" s="18">
        <f t="shared" si="59"/>
        <v>63.356999349219592</v>
      </c>
      <c r="DK56" s="18">
        <f t="shared" si="60"/>
        <v>63.356999349219592</v>
      </c>
      <c r="DL56" s="18">
        <f>Design!$N$71</f>
        <v>2.85</v>
      </c>
      <c r="DM56" s="18">
        <f t="shared" si="61"/>
        <v>70</v>
      </c>
      <c r="DN56" s="18">
        <v>0</v>
      </c>
      <c r="DO56" s="18">
        <f t="shared" si="62"/>
        <v>5985</v>
      </c>
      <c r="DP56" s="19">
        <f t="shared" si="63"/>
        <v>9459.827630409276</v>
      </c>
      <c r="DQ56" s="68">
        <f t="shared" si="64"/>
        <v>60</v>
      </c>
      <c r="DR56" s="18">
        <f>'Ohio Intensities'!X56</f>
        <v>2.7110121767156996</v>
      </c>
      <c r="DS56" s="18">
        <f>Design!$I$24*DR56*Design!$I$23</f>
        <v>4.6629409439510061</v>
      </c>
      <c r="DT56" s="18">
        <v>0</v>
      </c>
      <c r="DU56" s="18">
        <v>0</v>
      </c>
      <c r="DV56" s="18">
        <f>Design!$I$22</f>
        <v>10</v>
      </c>
      <c r="DW56" s="18">
        <f t="shared" si="65"/>
        <v>4.6629409439510061</v>
      </c>
      <c r="DX56" s="18">
        <f t="shared" si="66"/>
        <v>60</v>
      </c>
      <c r="DY56" s="18">
        <f t="shared" si="67"/>
        <v>4.6629409439510061</v>
      </c>
      <c r="DZ56" s="18">
        <f t="shared" si="68"/>
        <v>70</v>
      </c>
      <c r="EA56" s="18">
        <v>0</v>
      </c>
      <c r="EB56" s="18">
        <f t="shared" si="69"/>
        <v>16786.587398223619</v>
      </c>
      <c r="EC56" s="18">
        <f t="shared" si="70"/>
        <v>-0.46629409439510061</v>
      </c>
      <c r="ED56" s="18">
        <f t="shared" si="71"/>
        <v>32.640586607657042</v>
      </c>
      <c r="EE56" s="18">
        <f>(Design!$N$72-ED56)/EC56</f>
        <v>63.887977492622632</v>
      </c>
      <c r="EF56" s="18">
        <v>0</v>
      </c>
      <c r="EG56" s="18">
        <v>0</v>
      </c>
      <c r="EH56" s="18">
        <f t="shared" si="72"/>
        <v>63.887977492622632</v>
      </c>
      <c r="EI56" s="18">
        <f t="shared" si="73"/>
        <v>63.887977492622632</v>
      </c>
      <c r="EJ56" s="18">
        <f>Design!$N$72</f>
        <v>2.85</v>
      </c>
      <c r="EK56" s="18">
        <f t="shared" si="74"/>
        <v>70</v>
      </c>
      <c r="EL56" s="18">
        <v>0</v>
      </c>
      <c r="EM56" s="18">
        <f t="shared" si="75"/>
        <v>5985.0000000000009</v>
      </c>
      <c r="EN56" s="19">
        <f t="shared" si="76"/>
        <v>10801.587398223619</v>
      </c>
      <c r="EO56" s="19">
        <f t="shared" si="77"/>
        <v>60</v>
      </c>
    </row>
    <row r="57" spans="1:145" x14ac:dyDescent="0.25">
      <c r="A57" s="68">
        <f t="shared" si="78"/>
        <v>61</v>
      </c>
      <c r="B57" s="18">
        <f>'Ohio Intensities'!D57</f>
        <v>1.3452356480387859</v>
      </c>
      <c r="C57" s="18">
        <f>Design!$I$24*B57*Design!$I$23</f>
        <v>2.3138053146267135</v>
      </c>
      <c r="D57" s="18">
        <v>0</v>
      </c>
      <c r="E57" s="18">
        <v>0</v>
      </c>
      <c r="F57" s="18">
        <f>Design!$I$22</f>
        <v>10</v>
      </c>
      <c r="G57" s="18">
        <f t="shared" si="0"/>
        <v>2.3138053146267135</v>
      </c>
      <c r="H57" s="18">
        <f t="shared" si="1"/>
        <v>61</v>
      </c>
      <c r="I57" s="18">
        <f t="shared" si="2"/>
        <v>2.3138053146267135</v>
      </c>
      <c r="J57" s="18">
        <f t="shared" si="3"/>
        <v>71</v>
      </c>
      <c r="K57" s="18">
        <v>0</v>
      </c>
      <c r="L57" s="18">
        <f t="shared" si="4"/>
        <v>8468.5274515337715</v>
      </c>
      <c r="M57" s="18">
        <f t="shared" si="5"/>
        <v>-0.23138053146267135</v>
      </c>
      <c r="N57" s="18">
        <f t="shared" si="6"/>
        <v>16.428017733849664</v>
      </c>
      <c r="O57" s="18">
        <f>(Design!$N$67-N57)/M57</f>
        <v>62.140136177227475</v>
      </c>
      <c r="P57" s="18">
        <v>0</v>
      </c>
      <c r="Q57" s="18">
        <v>0</v>
      </c>
      <c r="R57" s="18">
        <f t="shared" si="7"/>
        <v>62.140136177227475</v>
      </c>
      <c r="S57" s="18">
        <f t="shared" si="8"/>
        <v>62.140136177227475</v>
      </c>
      <c r="T57" s="18">
        <f>Design!$N$67</f>
        <v>2.0499999999999998</v>
      </c>
      <c r="U57" s="18">
        <f t="shared" si="9"/>
        <v>71</v>
      </c>
      <c r="V57" s="18">
        <v>0</v>
      </c>
      <c r="W57" s="18">
        <f t="shared" si="10"/>
        <v>4366.4999999999991</v>
      </c>
      <c r="X57" s="19">
        <f t="shared" si="11"/>
        <v>4102.0274515337724</v>
      </c>
      <c r="Y57" s="68">
        <f t="shared" si="12"/>
        <v>61</v>
      </c>
      <c r="Z57" s="18">
        <f>'Ohio Intensities'!H57</f>
        <v>1.6521856833622688</v>
      </c>
      <c r="AA57" s="18">
        <f>Design!$I$24*Z57*Design!$I$23</f>
        <v>2.8417593753831043</v>
      </c>
      <c r="AB57" s="18">
        <v>0</v>
      </c>
      <c r="AC57" s="18">
        <v>0</v>
      </c>
      <c r="AD57" s="18">
        <f>Design!$I$22</f>
        <v>10</v>
      </c>
      <c r="AE57" s="18">
        <f t="shared" si="13"/>
        <v>2.8417593753831043</v>
      </c>
      <c r="AF57" s="18">
        <f t="shared" si="14"/>
        <v>61</v>
      </c>
      <c r="AG57" s="18">
        <f t="shared" si="15"/>
        <v>2.8417593753831043</v>
      </c>
      <c r="AH57" s="18">
        <f t="shared" si="16"/>
        <v>71</v>
      </c>
      <c r="AI57" s="18">
        <v>0</v>
      </c>
      <c r="AJ57" s="18">
        <f t="shared" si="17"/>
        <v>10400.839313902163</v>
      </c>
      <c r="AK57" s="18">
        <f t="shared" si="18"/>
        <v>-0.28417593753831044</v>
      </c>
      <c r="AL57" s="18">
        <f t="shared" si="19"/>
        <v>20.176491565220044</v>
      </c>
      <c r="AM57" s="18">
        <f>(Design!$N$68-AL57)/AK57</f>
        <v>62.202633053113559</v>
      </c>
      <c r="AN57" s="18">
        <v>0</v>
      </c>
      <c r="AO57" s="18">
        <v>0</v>
      </c>
      <c r="AP57" s="18">
        <f t="shared" si="20"/>
        <v>62.202633053113559</v>
      </c>
      <c r="AQ57" s="18">
        <f t="shared" si="21"/>
        <v>62.202633053113559</v>
      </c>
      <c r="AR57" s="18">
        <f>Design!$N$68</f>
        <v>2.5</v>
      </c>
      <c r="AS57" s="18">
        <f t="shared" si="22"/>
        <v>71</v>
      </c>
      <c r="AT57" s="18">
        <v>0</v>
      </c>
      <c r="AU57" s="18">
        <f t="shared" si="23"/>
        <v>5325</v>
      </c>
      <c r="AV57" s="19">
        <f t="shared" si="24"/>
        <v>5075.8393139021628</v>
      </c>
      <c r="AW57" s="68">
        <f t="shared" si="25"/>
        <v>61</v>
      </c>
      <c r="AX57" s="18">
        <f>'Ohio Intensities'!L57</f>
        <v>1.8986776366189593</v>
      </c>
      <c r="AY57" s="18">
        <f>Design!$I$24*AX57*Design!$I$23</f>
        <v>3.2657255349846119</v>
      </c>
      <c r="AZ57" s="18">
        <v>0</v>
      </c>
      <c r="BA57" s="18">
        <v>0</v>
      </c>
      <c r="BB57" s="18">
        <f>Design!$I$22</f>
        <v>10</v>
      </c>
      <c r="BC57" s="18">
        <f t="shared" si="26"/>
        <v>3.2657255349846119</v>
      </c>
      <c r="BD57" s="18">
        <f t="shared" si="27"/>
        <v>61</v>
      </c>
      <c r="BE57" s="18">
        <f t="shared" si="28"/>
        <v>3.2657255349846119</v>
      </c>
      <c r="BF57" s="18">
        <f t="shared" si="29"/>
        <v>71</v>
      </c>
      <c r="BG57" s="18">
        <v>0</v>
      </c>
      <c r="BH57" s="18">
        <f t="shared" si="30"/>
        <v>11952.55545804368</v>
      </c>
      <c r="BI57" s="18">
        <f t="shared" si="31"/>
        <v>-0.3265725534984612</v>
      </c>
      <c r="BJ57" s="18">
        <f t="shared" si="32"/>
        <v>23.186651298390746</v>
      </c>
      <c r="BK57" s="18">
        <f>(Design!$N$69-BJ57)/BI57</f>
        <v>62.272995940813409</v>
      </c>
      <c r="BL57" s="18">
        <v>0</v>
      </c>
      <c r="BM57" s="18">
        <v>0</v>
      </c>
      <c r="BN57" s="18">
        <f t="shared" si="33"/>
        <v>62.272995940813409</v>
      </c>
      <c r="BO57" s="18">
        <f t="shared" si="34"/>
        <v>62.272995940813409</v>
      </c>
      <c r="BP57" s="18">
        <f>Design!$N$69</f>
        <v>2.85</v>
      </c>
      <c r="BQ57" s="18">
        <f t="shared" si="35"/>
        <v>71</v>
      </c>
      <c r="BR57" s="18">
        <v>0</v>
      </c>
      <c r="BS57" s="18">
        <f t="shared" si="36"/>
        <v>6070.5000000000009</v>
      </c>
      <c r="BT57" s="19">
        <f t="shared" si="37"/>
        <v>5882.0554580436792</v>
      </c>
      <c r="BU57" s="68">
        <f t="shared" si="38"/>
        <v>61</v>
      </c>
      <c r="BV57" s="18">
        <f>'Ohio Intensities'!P57</f>
        <v>2.2279062796273821</v>
      </c>
      <c r="BW57" s="18">
        <f>Design!$I$24*BV57*Design!$I$23</f>
        <v>3.8319988009590995</v>
      </c>
      <c r="BX57" s="18">
        <v>0</v>
      </c>
      <c r="BY57" s="18">
        <v>0</v>
      </c>
      <c r="BZ57" s="18">
        <f>Design!$I$22</f>
        <v>10</v>
      </c>
      <c r="CA57" s="18">
        <f t="shared" si="39"/>
        <v>3.8319988009590995</v>
      </c>
      <c r="CB57" s="18">
        <f t="shared" si="40"/>
        <v>61</v>
      </c>
      <c r="CC57" s="18">
        <f t="shared" si="41"/>
        <v>3.8319988009590995</v>
      </c>
      <c r="CD57" s="18">
        <f t="shared" si="42"/>
        <v>71</v>
      </c>
      <c r="CE57" s="18">
        <v>0</v>
      </c>
      <c r="CF57" s="18">
        <f t="shared" si="43"/>
        <v>14025.115611510304</v>
      </c>
      <c r="CG57" s="18">
        <f t="shared" si="44"/>
        <v>-0.38319988009590994</v>
      </c>
      <c r="CH57" s="18">
        <f t="shared" si="45"/>
        <v>27.207191486809606</v>
      </c>
      <c r="CI57" s="18">
        <f>(Design!$N$70-CH57)/CG57</f>
        <v>63.56262815299764</v>
      </c>
      <c r="CJ57" s="18">
        <v>0</v>
      </c>
      <c r="CK57" s="18">
        <v>0</v>
      </c>
      <c r="CL57" s="18">
        <f t="shared" si="46"/>
        <v>63.56262815299764</v>
      </c>
      <c r="CM57" s="18">
        <f t="shared" si="47"/>
        <v>63.56262815299764</v>
      </c>
      <c r="CN57" s="18">
        <f>Design!$N$70</f>
        <v>2.85</v>
      </c>
      <c r="CO57" s="18">
        <f t="shared" si="48"/>
        <v>71</v>
      </c>
      <c r="CP57" s="18">
        <v>0</v>
      </c>
      <c r="CQ57" s="18">
        <f t="shared" si="49"/>
        <v>6070.5</v>
      </c>
      <c r="CR57" s="19">
        <f t="shared" si="50"/>
        <v>7954.615611510304</v>
      </c>
      <c r="CS57" s="68">
        <f t="shared" si="51"/>
        <v>61</v>
      </c>
      <c r="CT57" s="18">
        <f>'Ohio Intensities'!T57</f>
        <v>2.466022336578837</v>
      </c>
      <c r="CU57" s="18">
        <f>Design!$I$24*CT57*Design!$I$23</f>
        <v>4.2415584189156021</v>
      </c>
      <c r="CV57" s="18">
        <v>0</v>
      </c>
      <c r="CW57" s="18">
        <v>0</v>
      </c>
      <c r="CX57" s="18">
        <f>Design!$I$22</f>
        <v>10</v>
      </c>
      <c r="CY57" s="18">
        <f t="shared" si="52"/>
        <v>4.2415584189156021</v>
      </c>
      <c r="CZ57" s="18">
        <f t="shared" si="53"/>
        <v>61</v>
      </c>
      <c r="DA57" s="18">
        <f t="shared" si="54"/>
        <v>4.2415584189156021</v>
      </c>
      <c r="DB57" s="18">
        <f t="shared" si="55"/>
        <v>71</v>
      </c>
      <c r="DC57" s="18">
        <v>0</v>
      </c>
      <c r="DD57" s="18">
        <f t="shared" si="56"/>
        <v>15524.103813231102</v>
      </c>
      <c r="DE57" s="18">
        <f t="shared" si="57"/>
        <v>-0.42415584189156019</v>
      </c>
      <c r="DF57" s="18">
        <f t="shared" si="58"/>
        <v>30.115064774300773</v>
      </c>
      <c r="DG57" s="18">
        <f>(Design!$N$71-DF57)/DE57</f>
        <v>64.280771550168495</v>
      </c>
      <c r="DH57" s="18">
        <v>0</v>
      </c>
      <c r="DI57" s="18">
        <v>0</v>
      </c>
      <c r="DJ57" s="18">
        <f t="shared" si="59"/>
        <v>64.280771550168495</v>
      </c>
      <c r="DK57" s="18">
        <f t="shared" si="60"/>
        <v>64.280771550168495</v>
      </c>
      <c r="DL57" s="18">
        <f>Design!$N$71</f>
        <v>2.85</v>
      </c>
      <c r="DM57" s="18">
        <f t="shared" si="61"/>
        <v>71</v>
      </c>
      <c r="DN57" s="18">
        <v>0</v>
      </c>
      <c r="DO57" s="18">
        <f t="shared" si="62"/>
        <v>6070.5000000000009</v>
      </c>
      <c r="DP57" s="19">
        <f t="shared" si="63"/>
        <v>9453.6038132311005</v>
      </c>
      <c r="DQ57" s="68">
        <f t="shared" si="64"/>
        <v>61</v>
      </c>
      <c r="DR57" s="18">
        <f>'Ohio Intensities'!X57</f>
        <v>2.6812795029006464</v>
      </c>
      <c r="DS57" s="18">
        <f>Design!$I$24*DR57*Design!$I$23</f>
        <v>4.6118007449891145</v>
      </c>
      <c r="DT57" s="18">
        <v>0</v>
      </c>
      <c r="DU57" s="18">
        <v>0</v>
      </c>
      <c r="DV57" s="18">
        <f>Design!$I$22</f>
        <v>10</v>
      </c>
      <c r="DW57" s="18">
        <f t="shared" si="65"/>
        <v>4.6118007449891145</v>
      </c>
      <c r="DX57" s="18">
        <f t="shared" si="66"/>
        <v>61</v>
      </c>
      <c r="DY57" s="18">
        <f t="shared" si="67"/>
        <v>4.6118007449891145</v>
      </c>
      <c r="DZ57" s="18">
        <f t="shared" si="68"/>
        <v>71</v>
      </c>
      <c r="EA57" s="18">
        <v>0</v>
      </c>
      <c r="EB57" s="18">
        <f t="shared" si="69"/>
        <v>16879.190726660159</v>
      </c>
      <c r="EC57" s="18">
        <f t="shared" si="70"/>
        <v>-0.46118007449891146</v>
      </c>
      <c r="ED57" s="18">
        <f t="shared" si="71"/>
        <v>32.743785289422718</v>
      </c>
      <c r="EE57" s="18">
        <f>(Design!$N$72-ED57)/EC57</f>
        <v>64.820201353892784</v>
      </c>
      <c r="EF57" s="18">
        <v>0</v>
      </c>
      <c r="EG57" s="18">
        <v>0</v>
      </c>
      <c r="EH57" s="18">
        <f t="shared" si="72"/>
        <v>64.820201353892784</v>
      </c>
      <c r="EI57" s="18">
        <f t="shared" si="73"/>
        <v>64.820201353892784</v>
      </c>
      <c r="EJ57" s="18">
        <f>Design!$N$72</f>
        <v>2.85</v>
      </c>
      <c r="EK57" s="18">
        <f t="shared" si="74"/>
        <v>71</v>
      </c>
      <c r="EL57" s="18">
        <v>0</v>
      </c>
      <c r="EM57" s="18">
        <f t="shared" si="75"/>
        <v>6070.5</v>
      </c>
      <c r="EN57" s="19">
        <f t="shared" si="76"/>
        <v>10808.690726660159</v>
      </c>
      <c r="EO57" s="19">
        <f t="shared" si="77"/>
        <v>61</v>
      </c>
    </row>
    <row r="58" spans="1:145" x14ac:dyDescent="0.25">
      <c r="A58" s="68">
        <f t="shared" si="78"/>
        <v>62</v>
      </c>
      <c r="B58" s="18">
        <f>'Ohio Intensities'!D58</f>
        <v>1.3288544466006285</v>
      </c>
      <c r="C58" s="18">
        <f>Design!$I$24*B58*Design!$I$23</f>
        <v>2.2856296481530824</v>
      </c>
      <c r="D58" s="18">
        <v>0</v>
      </c>
      <c r="E58" s="18">
        <v>0</v>
      </c>
      <c r="F58" s="18">
        <f>Design!$I$22</f>
        <v>10</v>
      </c>
      <c r="G58" s="18">
        <f t="shared" si="0"/>
        <v>2.2856296481530824</v>
      </c>
      <c r="H58" s="18">
        <f t="shared" si="1"/>
        <v>62</v>
      </c>
      <c r="I58" s="18">
        <f t="shared" si="2"/>
        <v>2.2856296481530824</v>
      </c>
      <c r="J58" s="18">
        <f t="shared" si="3"/>
        <v>72</v>
      </c>
      <c r="K58" s="18">
        <v>0</v>
      </c>
      <c r="L58" s="18">
        <f t="shared" si="4"/>
        <v>8502.5422911294681</v>
      </c>
      <c r="M58" s="18">
        <f t="shared" si="5"/>
        <v>-0.22856296481530824</v>
      </c>
      <c r="N58" s="18">
        <f t="shared" si="6"/>
        <v>16.456533466702194</v>
      </c>
      <c r="O58" s="18">
        <f>(Design!$N$67-N58)/M58</f>
        <v>63.030917884459029</v>
      </c>
      <c r="P58" s="18">
        <v>0</v>
      </c>
      <c r="Q58" s="18">
        <v>0</v>
      </c>
      <c r="R58" s="18">
        <f t="shared" si="7"/>
        <v>63.030917884459029</v>
      </c>
      <c r="S58" s="18">
        <f t="shared" si="8"/>
        <v>63.030917884459029</v>
      </c>
      <c r="T58" s="18">
        <f>Design!$N$67</f>
        <v>2.0499999999999998</v>
      </c>
      <c r="U58" s="18">
        <f t="shared" si="9"/>
        <v>72</v>
      </c>
      <c r="V58" s="18">
        <v>0</v>
      </c>
      <c r="W58" s="18">
        <f t="shared" si="10"/>
        <v>4428</v>
      </c>
      <c r="X58" s="19">
        <f t="shared" si="11"/>
        <v>4074.5422911294681</v>
      </c>
      <c r="Y58" s="68">
        <f t="shared" si="12"/>
        <v>62</v>
      </c>
      <c r="Z58" s="18">
        <f>'Ohio Intensities'!H58</f>
        <v>1.6325001449835255</v>
      </c>
      <c r="AA58" s="18">
        <f>Design!$I$24*Z58*Design!$I$23</f>
        <v>2.8079002493716656</v>
      </c>
      <c r="AB58" s="18">
        <v>0</v>
      </c>
      <c r="AC58" s="18">
        <v>0</v>
      </c>
      <c r="AD58" s="18">
        <f>Design!$I$22</f>
        <v>10</v>
      </c>
      <c r="AE58" s="18">
        <f t="shared" si="13"/>
        <v>2.8079002493716656</v>
      </c>
      <c r="AF58" s="18">
        <f t="shared" si="14"/>
        <v>62</v>
      </c>
      <c r="AG58" s="18">
        <f t="shared" si="15"/>
        <v>2.8079002493716656</v>
      </c>
      <c r="AH58" s="18">
        <f t="shared" si="16"/>
        <v>72</v>
      </c>
      <c r="AI58" s="18">
        <v>0</v>
      </c>
      <c r="AJ58" s="18">
        <f t="shared" si="17"/>
        <v>10445.388927662596</v>
      </c>
      <c r="AK58" s="18">
        <f t="shared" si="18"/>
        <v>-0.28079002493716654</v>
      </c>
      <c r="AL58" s="18">
        <f t="shared" si="19"/>
        <v>20.216881795475992</v>
      </c>
      <c r="AM58" s="18">
        <f>(Design!$N$68-AL58)/AK58</f>
        <v>63.096549813123048</v>
      </c>
      <c r="AN58" s="18">
        <v>0</v>
      </c>
      <c r="AO58" s="18">
        <v>0</v>
      </c>
      <c r="AP58" s="18">
        <f t="shared" si="20"/>
        <v>63.096549813123048</v>
      </c>
      <c r="AQ58" s="18">
        <f t="shared" si="21"/>
        <v>63.096549813123048</v>
      </c>
      <c r="AR58" s="18">
        <f>Design!$N$68</f>
        <v>2.5</v>
      </c>
      <c r="AS58" s="18">
        <f t="shared" si="22"/>
        <v>72</v>
      </c>
      <c r="AT58" s="18">
        <v>0</v>
      </c>
      <c r="AU58" s="18">
        <f t="shared" si="23"/>
        <v>5400</v>
      </c>
      <c r="AV58" s="19">
        <f t="shared" si="24"/>
        <v>5045.388927662596</v>
      </c>
      <c r="AW58" s="68">
        <f t="shared" si="25"/>
        <v>62</v>
      </c>
      <c r="AX58" s="18">
        <f>'Ohio Intensities'!L58</f>
        <v>1.8763315346656464</v>
      </c>
      <c r="AY58" s="18">
        <f>Design!$I$24*AX58*Design!$I$23</f>
        <v>3.2272902396249137</v>
      </c>
      <c r="AZ58" s="18">
        <v>0</v>
      </c>
      <c r="BA58" s="18">
        <v>0</v>
      </c>
      <c r="BB58" s="18">
        <f>Design!$I$22</f>
        <v>10</v>
      </c>
      <c r="BC58" s="18">
        <f t="shared" si="26"/>
        <v>3.2272902396249137</v>
      </c>
      <c r="BD58" s="18">
        <f t="shared" si="27"/>
        <v>62</v>
      </c>
      <c r="BE58" s="18">
        <f t="shared" si="28"/>
        <v>3.2272902396249137</v>
      </c>
      <c r="BF58" s="18">
        <f t="shared" si="29"/>
        <v>72</v>
      </c>
      <c r="BG58" s="18">
        <v>0</v>
      </c>
      <c r="BH58" s="18">
        <f t="shared" si="30"/>
        <v>12005.519691404679</v>
      </c>
      <c r="BI58" s="18">
        <f t="shared" si="31"/>
        <v>-0.32272902396249137</v>
      </c>
      <c r="BJ58" s="18">
        <f t="shared" si="32"/>
        <v>23.236489725299379</v>
      </c>
      <c r="BK58" s="18">
        <f>(Design!$N$69-BJ58)/BI58</f>
        <v>63.169062004379136</v>
      </c>
      <c r="BL58" s="18">
        <v>0</v>
      </c>
      <c r="BM58" s="18">
        <v>0</v>
      </c>
      <c r="BN58" s="18">
        <f t="shared" si="33"/>
        <v>63.169062004379136</v>
      </c>
      <c r="BO58" s="18">
        <f t="shared" si="34"/>
        <v>63.169062004379136</v>
      </c>
      <c r="BP58" s="18">
        <f>Design!$N$69</f>
        <v>2.85</v>
      </c>
      <c r="BQ58" s="18">
        <f t="shared" si="35"/>
        <v>72</v>
      </c>
      <c r="BR58" s="18">
        <v>0</v>
      </c>
      <c r="BS58" s="18">
        <f t="shared" si="36"/>
        <v>6156.0000000000009</v>
      </c>
      <c r="BT58" s="19">
        <f t="shared" si="37"/>
        <v>5849.5196914046783</v>
      </c>
      <c r="BU58" s="68">
        <f t="shared" si="38"/>
        <v>62</v>
      </c>
      <c r="BV58" s="18">
        <f>'Ohio Intensities'!P58</f>
        <v>2.2023515235854272</v>
      </c>
      <c r="BW58" s="18">
        <f>Design!$I$24*BV58*Design!$I$23</f>
        <v>3.7880446205669371</v>
      </c>
      <c r="BX58" s="18">
        <v>0</v>
      </c>
      <c r="BY58" s="18">
        <v>0</v>
      </c>
      <c r="BZ58" s="18">
        <f>Design!$I$22</f>
        <v>10</v>
      </c>
      <c r="CA58" s="18">
        <f t="shared" si="39"/>
        <v>3.7880446205669371</v>
      </c>
      <c r="CB58" s="18">
        <f t="shared" si="40"/>
        <v>62</v>
      </c>
      <c r="CC58" s="18">
        <f t="shared" si="41"/>
        <v>3.7880446205669371</v>
      </c>
      <c r="CD58" s="18">
        <f t="shared" si="42"/>
        <v>72</v>
      </c>
      <c r="CE58" s="18">
        <v>0</v>
      </c>
      <c r="CF58" s="18">
        <f t="shared" si="43"/>
        <v>14091.525988509005</v>
      </c>
      <c r="CG58" s="18">
        <f t="shared" si="44"/>
        <v>-0.37880446205669371</v>
      </c>
      <c r="CH58" s="18">
        <f t="shared" si="45"/>
        <v>27.273921268081946</v>
      </c>
      <c r="CI58" s="18">
        <f>(Design!$N$70-CH58)/CG58</f>
        <v>64.476329385018019</v>
      </c>
      <c r="CJ58" s="18">
        <v>0</v>
      </c>
      <c r="CK58" s="18">
        <v>0</v>
      </c>
      <c r="CL58" s="18">
        <f t="shared" si="46"/>
        <v>64.476329385018019</v>
      </c>
      <c r="CM58" s="18">
        <f t="shared" si="47"/>
        <v>64.476329385018019</v>
      </c>
      <c r="CN58" s="18">
        <f>Design!$N$70</f>
        <v>2.85</v>
      </c>
      <c r="CO58" s="18">
        <f t="shared" si="48"/>
        <v>72</v>
      </c>
      <c r="CP58" s="18">
        <v>0</v>
      </c>
      <c r="CQ58" s="18">
        <f t="shared" si="49"/>
        <v>6156.0000000000009</v>
      </c>
      <c r="CR58" s="19">
        <f t="shared" si="50"/>
        <v>7935.5259885090045</v>
      </c>
      <c r="CS58" s="68">
        <f t="shared" si="51"/>
        <v>62</v>
      </c>
      <c r="CT58" s="18">
        <f>'Ohio Intensities'!T58</f>
        <v>2.4384144677316102</v>
      </c>
      <c r="CU58" s="18">
        <f>Design!$I$24*CT58*Design!$I$23</f>
        <v>4.1940728844983726</v>
      </c>
      <c r="CV58" s="18">
        <v>0</v>
      </c>
      <c r="CW58" s="18">
        <v>0</v>
      </c>
      <c r="CX58" s="18">
        <f>Design!$I$22</f>
        <v>10</v>
      </c>
      <c r="CY58" s="18">
        <f t="shared" si="52"/>
        <v>4.1940728844983726</v>
      </c>
      <c r="CZ58" s="18">
        <f t="shared" si="53"/>
        <v>62</v>
      </c>
      <c r="DA58" s="18">
        <f t="shared" si="54"/>
        <v>4.1940728844983726</v>
      </c>
      <c r="DB58" s="18">
        <f t="shared" si="55"/>
        <v>72</v>
      </c>
      <c r="DC58" s="18">
        <v>0</v>
      </c>
      <c r="DD58" s="18">
        <f t="shared" si="56"/>
        <v>15601.951130333944</v>
      </c>
      <c r="DE58" s="18">
        <f t="shared" si="57"/>
        <v>-0.41940728844983727</v>
      </c>
      <c r="DF58" s="18">
        <f t="shared" si="58"/>
        <v>30.197324768388281</v>
      </c>
      <c r="DG58" s="18">
        <f>(Design!$N$71-DF58)/DE58</f>
        <v>65.204696059208146</v>
      </c>
      <c r="DH58" s="18">
        <v>0</v>
      </c>
      <c r="DI58" s="18">
        <v>0</v>
      </c>
      <c r="DJ58" s="18">
        <f t="shared" si="59"/>
        <v>65.204696059208146</v>
      </c>
      <c r="DK58" s="18">
        <f t="shared" si="60"/>
        <v>65.204696059208146</v>
      </c>
      <c r="DL58" s="18">
        <f>Design!$N$71</f>
        <v>2.85</v>
      </c>
      <c r="DM58" s="18">
        <f t="shared" si="61"/>
        <v>72</v>
      </c>
      <c r="DN58" s="18">
        <v>0</v>
      </c>
      <c r="DO58" s="18">
        <f t="shared" si="62"/>
        <v>6156.0000000000009</v>
      </c>
      <c r="DP58" s="19">
        <f t="shared" si="63"/>
        <v>9445.9511303339423</v>
      </c>
      <c r="DQ58" s="68">
        <f t="shared" si="64"/>
        <v>62</v>
      </c>
      <c r="DR58" s="18">
        <f>'Ohio Intensities'!X58</f>
        <v>2.6522735740158425</v>
      </c>
      <c r="DS58" s="18">
        <f>Design!$I$24*DR58*Design!$I$23</f>
        <v>4.5619105473072521</v>
      </c>
      <c r="DT58" s="18">
        <v>0</v>
      </c>
      <c r="DU58" s="18">
        <v>0</v>
      </c>
      <c r="DV58" s="18">
        <f>Design!$I$22</f>
        <v>10</v>
      </c>
      <c r="DW58" s="18">
        <f t="shared" si="65"/>
        <v>4.5619105473072521</v>
      </c>
      <c r="DX58" s="18">
        <f t="shared" si="66"/>
        <v>62</v>
      </c>
      <c r="DY58" s="18">
        <f t="shared" si="67"/>
        <v>4.5619105473072521</v>
      </c>
      <c r="DZ58" s="18">
        <f t="shared" si="68"/>
        <v>72</v>
      </c>
      <c r="EA58" s="18">
        <v>0</v>
      </c>
      <c r="EB58" s="18">
        <f t="shared" si="69"/>
        <v>16970.307235982978</v>
      </c>
      <c r="EC58" s="18">
        <f t="shared" si="70"/>
        <v>-0.45619105473072519</v>
      </c>
      <c r="ED58" s="18">
        <f t="shared" si="71"/>
        <v>32.845755940612214</v>
      </c>
      <c r="EE58" s="18">
        <f>(Design!$N$72-ED58)/EC58</f>
        <v>65.75261752626372</v>
      </c>
      <c r="EF58" s="18">
        <v>0</v>
      </c>
      <c r="EG58" s="18">
        <v>0</v>
      </c>
      <c r="EH58" s="18">
        <f t="shared" si="72"/>
        <v>65.75261752626372</v>
      </c>
      <c r="EI58" s="18">
        <f t="shared" si="73"/>
        <v>65.75261752626372</v>
      </c>
      <c r="EJ58" s="18">
        <f>Design!$N$72</f>
        <v>2.85</v>
      </c>
      <c r="EK58" s="18">
        <f t="shared" si="74"/>
        <v>72</v>
      </c>
      <c r="EL58" s="18">
        <v>0</v>
      </c>
      <c r="EM58" s="18">
        <f t="shared" si="75"/>
        <v>6156</v>
      </c>
      <c r="EN58" s="19">
        <f t="shared" si="76"/>
        <v>10814.307235982978</v>
      </c>
      <c r="EO58" s="19">
        <f t="shared" si="77"/>
        <v>62</v>
      </c>
    </row>
    <row r="59" spans="1:145" x14ac:dyDescent="0.25">
      <c r="A59" s="68">
        <f t="shared" si="78"/>
        <v>63</v>
      </c>
      <c r="B59" s="18">
        <f>'Ohio Intensities'!D59</f>
        <v>1.312894579827788</v>
      </c>
      <c r="C59" s="18">
        <f>Design!$I$24*B59*Design!$I$23</f>
        <v>2.2581786773037966</v>
      </c>
      <c r="D59" s="18">
        <v>0</v>
      </c>
      <c r="E59" s="18">
        <v>0</v>
      </c>
      <c r="F59" s="18">
        <f>Design!$I$22</f>
        <v>10</v>
      </c>
      <c r="G59" s="18">
        <f t="shared" si="0"/>
        <v>2.2581786773037966</v>
      </c>
      <c r="H59" s="18">
        <f t="shared" si="1"/>
        <v>63</v>
      </c>
      <c r="I59" s="18">
        <f t="shared" si="2"/>
        <v>2.2581786773037966</v>
      </c>
      <c r="J59" s="18">
        <f t="shared" si="3"/>
        <v>73</v>
      </c>
      <c r="K59" s="18">
        <v>0</v>
      </c>
      <c r="L59" s="18">
        <f t="shared" si="4"/>
        <v>8535.9154002083505</v>
      </c>
      <c r="M59" s="18">
        <f t="shared" si="5"/>
        <v>-0.22581786773037965</v>
      </c>
      <c r="N59" s="18">
        <f t="shared" si="6"/>
        <v>16.484704344317716</v>
      </c>
      <c r="O59" s="18">
        <f>(Design!$N$67-N59)/M59</f>
        <v>63.921887534392795</v>
      </c>
      <c r="P59" s="18">
        <v>0</v>
      </c>
      <c r="Q59" s="18">
        <v>0</v>
      </c>
      <c r="R59" s="18">
        <f t="shared" si="7"/>
        <v>63.921887534392795</v>
      </c>
      <c r="S59" s="18">
        <f t="shared" si="8"/>
        <v>63.921887534392795</v>
      </c>
      <c r="T59" s="18">
        <f>Design!$N$67</f>
        <v>2.0499999999999998</v>
      </c>
      <c r="U59" s="18">
        <f t="shared" si="9"/>
        <v>73</v>
      </c>
      <c r="V59" s="18">
        <v>0</v>
      </c>
      <c r="W59" s="18">
        <f t="shared" si="10"/>
        <v>4489.4999999999991</v>
      </c>
      <c r="X59" s="19">
        <f t="shared" si="11"/>
        <v>4046.4154002083515</v>
      </c>
      <c r="Y59" s="68">
        <f t="shared" si="12"/>
        <v>63</v>
      </c>
      <c r="Z59" s="18">
        <f>'Ohio Intensities'!H59</f>
        <v>1.61331224281993</v>
      </c>
      <c r="AA59" s="18">
        <f>Design!$I$24*Z59*Design!$I$23</f>
        <v>2.7748970576502812</v>
      </c>
      <c r="AB59" s="18">
        <v>0</v>
      </c>
      <c r="AC59" s="18">
        <v>0</v>
      </c>
      <c r="AD59" s="18">
        <f>Design!$I$22</f>
        <v>10</v>
      </c>
      <c r="AE59" s="18">
        <f t="shared" si="13"/>
        <v>2.7748970576502812</v>
      </c>
      <c r="AF59" s="18">
        <f t="shared" si="14"/>
        <v>63</v>
      </c>
      <c r="AG59" s="18">
        <f t="shared" si="15"/>
        <v>2.7748970576502812</v>
      </c>
      <c r="AH59" s="18">
        <f t="shared" si="16"/>
        <v>73</v>
      </c>
      <c r="AI59" s="18">
        <v>0</v>
      </c>
      <c r="AJ59" s="18">
        <f t="shared" si="17"/>
        <v>10489.110877918061</v>
      </c>
      <c r="AK59" s="18">
        <f t="shared" si="18"/>
        <v>-0.27748970576502813</v>
      </c>
      <c r="AL59" s="18">
        <f t="shared" si="19"/>
        <v>20.256748520847054</v>
      </c>
      <c r="AM59" s="18">
        <f>(Design!$N$68-AL59)/AK59</f>
        <v>63.990656777311436</v>
      </c>
      <c r="AN59" s="18">
        <v>0</v>
      </c>
      <c r="AO59" s="18">
        <v>0</v>
      </c>
      <c r="AP59" s="18">
        <f t="shared" si="20"/>
        <v>63.990656777311436</v>
      </c>
      <c r="AQ59" s="18">
        <f t="shared" si="21"/>
        <v>63.990656777311436</v>
      </c>
      <c r="AR59" s="18">
        <f>Design!$N$68</f>
        <v>2.5</v>
      </c>
      <c r="AS59" s="18">
        <f t="shared" si="22"/>
        <v>73</v>
      </c>
      <c r="AT59" s="18">
        <v>0</v>
      </c>
      <c r="AU59" s="18">
        <f t="shared" si="23"/>
        <v>5475</v>
      </c>
      <c r="AV59" s="19">
        <f t="shared" si="24"/>
        <v>5014.1108779180613</v>
      </c>
      <c r="AW59" s="68">
        <f t="shared" si="25"/>
        <v>63</v>
      </c>
      <c r="AX59" s="18">
        <f>'Ohio Intensities'!L59</f>
        <v>1.8545392254349162</v>
      </c>
      <c r="AY59" s="18">
        <f>Design!$I$24*AX59*Design!$I$23</f>
        <v>3.1898074677480581</v>
      </c>
      <c r="AZ59" s="18">
        <v>0</v>
      </c>
      <c r="BA59" s="18">
        <v>0</v>
      </c>
      <c r="BB59" s="18">
        <f>Design!$I$22</f>
        <v>10</v>
      </c>
      <c r="BC59" s="18">
        <f t="shared" si="26"/>
        <v>3.1898074677480581</v>
      </c>
      <c r="BD59" s="18">
        <f t="shared" si="27"/>
        <v>63</v>
      </c>
      <c r="BE59" s="18">
        <f t="shared" si="28"/>
        <v>3.1898074677480581</v>
      </c>
      <c r="BF59" s="18">
        <f t="shared" si="29"/>
        <v>73</v>
      </c>
      <c r="BG59" s="18">
        <v>0</v>
      </c>
      <c r="BH59" s="18">
        <f t="shared" si="30"/>
        <v>12057.472228087659</v>
      </c>
      <c r="BI59" s="18">
        <f t="shared" si="31"/>
        <v>-0.31898074677480581</v>
      </c>
      <c r="BJ59" s="18">
        <f t="shared" si="32"/>
        <v>23.285594514560824</v>
      </c>
      <c r="BK59" s="18">
        <f>(Design!$N$69-BJ59)/BI59</f>
        <v>64.06529146722437</v>
      </c>
      <c r="BL59" s="18">
        <v>0</v>
      </c>
      <c r="BM59" s="18">
        <v>0</v>
      </c>
      <c r="BN59" s="18">
        <f t="shared" si="33"/>
        <v>64.06529146722437</v>
      </c>
      <c r="BO59" s="18">
        <f t="shared" si="34"/>
        <v>64.06529146722437</v>
      </c>
      <c r="BP59" s="18">
        <f>Design!$N$69</f>
        <v>2.85</v>
      </c>
      <c r="BQ59" s="18">
        <f t="shared" si="35"/>
        <v>73</v>
      </c>
      <c r="BR59" s="18">
        <v>0</v>
      </c>
      <c r="BS59" s="18">
        <f t="shared" si="36"/>
        <v>6241.5</v>
      </c>
      <c r="BT59" s="19">
        <f t="shared" si="37"/>
        <v>5815.9722280876595</v>
      </c>
      <c r="BU59" s="68">
        <f t="shared" si="38"/>
        <v>63</v>
      </c>
      <c r="BV59" s="18">
        <f>'Ohio Intensities'!P59</f>
        <v>2.1774182387881567</v>
      </c>
      <c r="BW59" s="18">
        <f>Design!$I$24*BV59*Design!$I$23</f>
        <v>3.7451593707156317</v>
      </c>
      <c r="BX59" s="18">
        <v>0</v>
      </c>
      <c r="BY59" s="18">
        <v>0</v>
      </c>
      <c r="BZ59" s="18">
        <f>Design!$I$22</f>
        <v>10</v>
      </c>
      <c r="CA59" s="18">
        <f t="shared" si="39"/>
        <v>3.7451593707156317</v>
      </c>
      <c r="CB59" s="18">
        <f t="shared" si="40"/>
        <v>63</v>
      </c>
      <c r="CC59" s="18">
        <f t="shared" si="41"/>
        <v>3.7451593707156317</v>
      </c>
      <c r="CD59" s="18">
        <f t="shared" si="42"/>
        <v>73</v>
      </c>
      <c r="CE59" s="18">
        <v>0</v>
      </c>
      <c r="CF59" s="18">
        <f t="shared" si="43"/>
        <v>14156.702421305088</v>
      </c>
      <c r="CG59" s="18">
        <f t="shared" si="44"/>
        <v>-0.37451593707156317</v>
      </c>
      <c r="CH59" s="18">
        <f t="shared" si="45"/>
        <v>27.339663406224112</v>
      </c>
      <c r="CI59" s="18">
        <f>(Design!$N$70-CH59)/CG59</f>
        <v>65.390176978088334</v>
      </c>
      <c r="CJ59" s="18">
        <v>0</v>
      </c>
      <c r="CK59" s="18">
        <v>0</v>
      </c>
      <c r="CL59" s="18">
        <f t="shared" si="46"/>
        <v>65.390176978088334</v>
      </c>
      <c r="CM59" s="18">
        <f t="shared" si="47"/>
        <v>65.390176978088334</v>
      </c>
      <c r="CN59" s="18">
        <f>Design!$N$70</f>
        <v>2.85</v>
      </c>
      <c r="CO59" s="18">
        <f t="shared" si="48"/>
        <v>73</v>
      </c>
      <c r="CP59" s="18">
        <v>0</v>
      </c>
      <c r="CQ59" s="18">
        <f t="shared" si="49"/>
        <v>6241.5</v>
      </c>
      <c r="CR59" s="19">
        <f t="shared" si="50"/>
        <v>7915.2024213050881</v>
      </c>
      <c r="CS59" s="68">
        <f t="shared" si="51"/>
        <v>63</v>
      </c>
      <c r="CT59" s="18">
        <f>'Ohio Intensities'!T59</f>
        <v>2.4114705555774609</v>
      </c>
      <c r="CU59" s="18">
        <f>Design!$I$24*CT59*Design!$I$23</f>
        <v>4.1477293555932357</v>
      </c>
      <c r="CV59" s="18">
        <v>0</v>
      </c>
      <c r="CW59" s="18">
        <v>0</v>
      </c>
      <c r="CX59" s="18">
        <f>Design!$I$22</f>
        <v>10</v>
      </c>
      <c r="CY59" s="18">
        <f t="shared" si="52"/>
        <v>4.1477293555932357</v>
      </c>
      <c r="CZ59" s="18">
        <f t="shared" si="53"/>
        <v>63</v>
      </c>
      <c r="DA59" s="18">
        <f t="shared" si="54"/>
        <v>4.1477293555932357</v>
      </c>
      <c r="DB59" s="18">
        <f t="shared" si="55"/>
        <v>73</v>
      </c>
      <c r="DC59" s="18">
        <v>0</v>
      </c>
      <c r="DD59" s="18">
        <f t="shared" si="56"/>
        <v>15678.416964142431</v>
      </c>
      <c r="DE59" s="18">
        <f t="shared" si="57"/>
        <v>-0.4147729355593236</v>
      </c>
      <c r="DF59" s="18">
        <f t="shared" si="58"/>
        <v>30.278424295830622</v>
      </c>
      <c r="DG59" s="18">
        <f>(Design!$N$71-DF59)/DE59</f>
        <v>66.128770573815856</v>
      </c>
      <c r="DH59" s="18">
        <v>0</v>
      </c>
      <c r="DI59" s="18">
        <v>0</v>
      </c>
      <c r="DJ59" s="18">
        <f t="shared" si="59"/>
        <v>66.128770573815856</v>
      </c>
      <c r="DK59" s="18">
        <f t="shared" si="60"/>
        <v>66.128770573815856</v>
      </c>
      <c r="DL59" s="18">
        <f>Design!$N$71</f>
        <v>2.85</v>
      </c>
      <c r="DM59" s="18">
        <f t="shared" si="61"/>
        <v>73</v>
      </c>
      <c r="DN59" s="18">
        <v>0</v>
      </c>
      <c r="DO59" s="18">
        <f t="shared" si="62"/>
        <v>6241.4999999999991</v>
      </c>
      <c r="DP59" s="19">
        <f t="shared" si="63"/>
        <v>9436.9169641424305</v>
      </c>
      <c r="DQ59" s="68">
        <f t="shared" si="64"/>
        <v>63</v>
      </c>
      <c r="DR59" s="18">
        <f>'Ohio Intensities'!X59</f>
        <v>2.6239670966262056</v>
      </c>
      <c r="DS59" s="18">
        <f>Design!$I$24*DR59*Design!$I$23</f>
        <v>4.5132234061970768</v>
      </c>
      <c r="DT59" s="18">
        <v>0</v>
      </c>
      <c r="DU59" s="18">
        <v>0</v>
      </c>
      <c r="DV59" s="18">
        <f>Design!$I$22</f>
        <v>10</v>
      </c>
      <c r="DW59" s="18">
        <f t="shared" si="65"/>
        <v>4.5132234061970768</v>
      </c>
      <c r="DX59" s="18">
        <f t="shared" si="66"/>
        <v>63</v>
      </c>
      <c r="DY59" s="18">
        <f t="shared" si="67"/>
        <v>4.5132234061970768</v>
      </c>
      <c r="DZ59" s="18">
        <f t="shared" si="68"/>
        <v>73</v>
      </c>
      <c r="EA59" s="18">
        <v>0</v>
      </c>
      <c r="EB59" s="18">
        <f t="shared" si="69"/>
        <v>17059.98447542495</v>
      </c>
      <c r="EC59" s="18">
        <f t="shared" si="70"/>
        <v>-0.45132234061970766</v>
      </c>
      <c r="ED59" s="18">
        <f t="shared" si="71"/>
        <v>32.946530865238657</v>
      </c>
      <c r="EE59" s="18">
        <f>(Design!$N$72-ED59)/EC59</f>
        <v>66.68522285848583</v>
      </c>
      <c r="EF59" s="18">
        <v>0</v>
      </c>
      <c r="EG59" s="18">
        <v>0</v>
      </c>
      <c r="EH59" s="18">
        <f t="shared" si="72"/>
        <v>66.68522285848583</v>
      </c>
      <c r="EI59" s="18">
        <f t="shared" si="73"/>
        <v>66.68522285848583</v>
      </c>
      <c r="EJ59" s="18">
        <f>Design!$N$72</f>
        <v>2.85</v>
      </c>
      <c r="EK59" s="18">
        <f t="shared" si="74"/>
        <v>73</v>
      </c>
      <c r="EL59" s="18">
        <v>0</v>
      </c>
      <c r="EM59" s="18">
        <f t="shared" si="75"/>
        <v>6241.5</v>
      </c>
      <c r="EN59" s="19">
        <f t="shared" si="76"/>
        <v>10818.48447542495</v>
      </c>
      <c r="EO59" s="19">
        <f t="shared" si="77"/>
        <v>63</v>
      </c>
    </row>
    <row r="60" spans="1:145" x14ac:dyDescent="0.25">
      <c r="A60" s="68">
        <f t="shared" si="78"/>
        <v>64</v>
      </c>
      <c r="B60" s="18">
        <f>'Ohio Intensities'!D60</f>
        <v>1.2973396587517678</v>
      </c>
      <c r="C60" s="18">
        <f>Design!$I$24*B60*Design!$I$23</f>
        <v>2.2314242130530419</v>
      </c>
      <c r="D60" s="18">
        <v>0</v>
      </c>
      <c r="E60" s="18">
        <v>0</v>
      </c>
      <c r="F60" s="18">
        <f>Design!$I$22</f>
        <v>10</v>
      </c>
      <c r="G60" s="18">
        <f t="shared" si="0"/>
        <v>2.2314242130530419</v>
      </c>
      <c r="H60" s="18">
        <f t="shared" si="1"/>
        <v>64</v>
      </c>
      <c r="I60" s="18">
        <f t="shared" si="2"/>
        <v>2.2314242130530419</v>
      </c>
      <c r="J60" s="18">
        <f t="shared" si="3"/>
        <v>74</v>
      </c>
      <c r="K60" s="18">
        <v>0</v>
      </c>
      <c r="L60" s="18">
        <f t="shared" si="4"/>
        <v>8568.6689781236819</v>
      </c>
      <c r="M60" s="18">
        <f t="shared" si="5"/>
        <v>-0.22314242130530421</v>
      </c>
      <c r="N60" s="18">
        <f t="shared" si="6"/>
        <v>16.512539176592512</v>
      </c>
      <c r="O60" s="18">
        <f>(Design!$N$67-N60)/M60</f>
        <v>64.813042235500419</v>
      </c>
      <c r="P60" s="18">
        <v>0</v>
      </c>
      <c r="Q60" s="18">
        <v>0</v>
      </c>
      <c r="R60" s="18">
        <f t="shared" si="7"/>
        <v>64.813042235500419</v>
      </c>
      <c r="S60" s="18">
        <f t="shared" si="8"/>
        <v>64.813042235500419</v>
      </c>
      <c r="T60" s="18">
        <f>Design!$N$67</f>
        <v>2.0499999999999998</v>
      </c>
      <c r="U60" s="18">
        <f t="shared" si="9"/>
        <v>74</v>
      </c>
      <c r="V60" s="18">
        <v>0</v>
      </c>
      <c r="W60" s="18">
        <f t="shared" si="10"/>
        <v>4551</v>
      </c>
      <c r="X60" s="19">
        <f t="shared" si="11"/>
        <v>4017.6689781236819</v>
      </c>
      <c r="Y60" s="68">
        <f t="shared" si="12"/>
        <v>64</v>
      </c>
      <c r="Z60" s="18">
        <f>'Ohio Intensities'!H60</f>
        <v>1.5946029238418193</v>
      </c>
      <c r="AA60" s="18">
        <f>Design!$I$24*Z60*Design!$I$23</f>
        <v>2.742717029007931</v>
      </c>
      <c r="AB60" s="18">
        <v>0</v>
      </c>
      <c r="AC60" s="18">
        <v>0</v>
      </c>
      <c r="AD60" s="18">
        <f>Design!$I$22</f>
        <v>10</v>
      </c>
      <c r="AE60" s="18">
        <f t="shared" si="13"/>
        <v>2.742717029007931</v>
      </c>
      <c r="AF60" s="18">
        <f t="shared" si="14"/>
        <v>64</v>
      </c>
      <c r="AG60" s="18">
        <f t="shared" si="15"/>
        <v>2.742717029007931</v>
      </c>
      <c r="AH60" s="18">
        <f t="shared" si="16"/>
        <v>74</v>
      </c>
      <c r="AI60" s="18">
        <v>0</v>
      </c>
      <c r="AJ60" s="18">
        <f t="shared" si="17"/>
        <v>10532.033391390454</v>
      </c>
      <c r="AK60" s="18">
        <f t="shared" si="18"/>
        <v>-0.27427170290079311</v>
      </c>
      <c r="AL60" s="18">
        <f t="shared" si="19"/>
        <v>20.29610601465869</v>
      </c>
      <c r="AM60" s="18">
        <f>(Design!$N$68-AL60)/AK60</f>
        <v>64.884951041032934</v>
      </c>
      <c r="AN60" s="18">
        <v>0</v>
      </c>
      <c r="AO60" s="18">
        <v>0</v>
      </c>
      <c r="AP60" s="18">
        <f t="shared" si="20"/>
        <v>64.884951041032934</v>
      </c>
      <c r="AQ60" s="18">
        <f t="shared" si="21"/>
        <v>64.884951041032934</v>
      </c>
      <c r="AR60" s="18">
        <f>Design!$N$68</f>
        <v>2.5</v>
      </c>
      <c r="AS60" s="18">
        <f t="shared" si="22"/>
        <v>74</v>
      </c>
      <c r="AT60" s="18">
        <v>0</v>
      </c>
      <c r="AU60" s="18">
        <f t="shared" si="23"/>
        <v>5550</v>
      </c>
      <c r="AV60" s="19">
        <f t="shared" si="24"/>
        <v>4982.0333913904542</v>
      </c>
      <c r="AW60" s="68">
        <f t="shared" si="25"/>
        <v>64</v>
      </c>
      <c r="AX60" s="18">
        <f>'Ohio Intensities'!L60</f>
        <v>1.8332799652255456</v>
      </c>
      <c r="AY60" s="18">
        <f>Design!$I$24*AX60*Design!$I$23</f>
        <v>3.1532415401879406</v>
      </c>
      <c r="AZ60" s="18">
        <v>0</v>
      </c>
      <c r="BA60" s="18">
        <v>0</v>
      </c>
      <c r="BB60" s="18">
        <f>Design!$I$22</f>
        <v>10</v>
      </c>
      <c r="BC60" s="18">
        <f t="shared" si="26"/>
        <v>3.1532415401879406</v>
      </c>
      <c r="BD60" s="18">
        <f t="shared" si="27"/>
        <v>64</v>
      </c>
      <c r="BE60" s="18">
        <f t="shared" si="28"/>
        <v>3.1532415401879406</v>
      </c>
      <c r="BF60" s="18">
        <f t="shared" si="29"/>
        <v>74</v>
      </c>
      <c r="BG60" s="18">
        <v>0</v>
      </c>
      <c r="BH60" s="18">
        <f t="shared" si="30"/>
        <v>12108.447514321691</v>
      </c>
      <c r="BI60" s="18">
        <f t="shared" si="31"/>
        <v>-0.31532415401879405</v>
      </c>
      <c r="BJ60" s="18">
        <f t="shared" si="32"/>
        <v>23.333987397390761</v>
      </c>
      <c r="BK60" s="18">
        <f>(Design!$N$69-BJ60)/BI60</f>
        <v>64.961681927385328</v>
      </c>
      <c r="BL60" s="18">
        <v>0</v>
      </c>
      <c r="BM60" s="18">
        <v>0</v>
      </c>
      <c r="BN60" s="18">
        <f t="shared" si="33"/>
        <v>64.961681927385328</v>
      </c>
      <c r="BO60" s="18">
        <f t="shared" si="34"/>
        <v>64.961681927385328</v>
      </c>
      <c r="BP60" s="18">
        <f>Design!$N$69</f>
        <v>2.85</v>
      </c>
      <c r="BQ60" s="18">
        <f t="shared" si="35"/>
        <v>74</v>
      </c>
      <c r="BR60" s="18">
        <v>0</v>
      </c>
      <c r="BS60" s="18">
        <f t="shared" si="36"/>
        <v>6327</v>
      </c>
      <c r="BT60" s="19">
        <f t="shared" si="37"/>
        <v>5781.4475143216914</v>
      </c>
      <c r="BU60" s="68">
        <f t="shared" si="38"/>
        <v>64</v>
      </c>
      <c r="BV60" s="18">
        <f>'Ohio Intensities'!P60</f>
        <v>2.1530835312219532</v>
      </c>
      <c r="BW60" s="18">
        <f>Design!$I$24*BV60*Design!$I$23</f>
        <v>3.7033036737017619</v>
      </c>
      <c r="BX60" s="18">
        <v>0</v>
      </c>
      <c r="BY60" s="18">
        <v>0</v>
      </c>
      <c r="BZ60" s="18">
        <f>Design!$I$22</f>
        <v>10</v>
      </c>
      <c r="CA60" s="18">
        <f t="shared" si="39"/>
        <v>3.7033036737017619</v>
      </c>
      <c r="CB60" s="18">
        <f t="shared" si="40"/>
        <v>64</v>
      </c>
      <c r="CC60" s="18">
        <f t="shared" si="41"/>
        <v>3.7033036737017619</v>
      </c>
      <c r="CD60" s="18">
        <f t="shared" si="42"/>
        <v>74</v>
      </c>
      <c r="CE60" s="18">
        <v>0</v>
      </c>
      <c r="CF60" s="18">
        <f t="shared" si="43"/>
        <v>14220.686107014764</v>
      </c>
      <c r="CG60" s="18">
        <f t="shared" si="44"/>
        <v>-0.37033036737017622</v>
      </c>
      <c r="CH60" s="18">
        <f t="shared" si="45"/>
        <v>27.404447185393039</v>
      </c>
      <c r="CI60" s="18">
        <f>(Design!$N$70-CH60)/CG60</f>
        <v>66.304168787888813</v>
      </c>
      <c r="CJ60" s="18">
        <v>0</v>
      </c>
      <c r="CK60" s="18">
        <v>0</v>
      </c>
      <c r="CL60" s="18">
        <f t="shared" si="46"/>
        <v>66.304168787888813</v>
      </c>
      <c r="CM60" s="18">
        <f t="shared" si="47"/>
        <v>66.304168787888813</v>
      </c>
      <c r="CN60" s="18">
        <f>Design!$N$70</f>
        <v>2.85</v>
      </c>
      <c r="CO60" s="18">
        <f t="shared" si="48"/>
        <v>74</v>
      </c>
      <c r="CP60" s="18">
        <v>0</v>
      </c>
      <c r="CQ60" s="18">
        <f t="shared" si="49"/>
        <v>6327</v>
      </c>
      <c r="CR60" s="19">
        <f t="shared" si="50"/>
        <v>7893.6861070147643</v>
      </c>
      <c r="CS60" s="68">
        <f t="shared" si="51"/>
        <v>64</v>
      </c>
      <c r="CT60" s="18">
        <f>'Ohio Intensities'!T60</f>
        <v>2.3851663166148982</v>
      </c>
      <c r="CU60" s="18">
        <f>Design!$I$24*CT60*Design!$I$23</f>
        <v>4.1024860645776275</v>
      </c>
      <c r="CV60" s="18">
        <v>0</v>
      </c>
      <c r="CW60" s="18">
        <v>0</v>
      </c>
      <c r="CX60" s="18">
        <f>Design!$I$22</f>
        <v>10</v>
      </c>
      <c r="CY60" s="18">
        <f t="shared" si="52"/>
        <v>4.1024860645776275</v>
      </c>
      <c r="CZ60" s="18">
        <f t="shared" si="53"/>
        <v>64</v>
      </c>
      <c r="DA60" s="18">
        <f t="shared" si="54"/>
        <v>4.1024860645776275</v>
      </c>
      <c r="DB60" s="18">
        <f t="shared" si="55"/>
        <v>74</v>
      </c>
      <c r="DC60" s="18">
        <v>0</v>
      </c>
      <c r="DD60" s="18">
        <f t="shared" si="56"/>
        <v>15753.54648797809</v>
      </c>
      <c r="DE60" s="18">
        <f t="shared" si="57"/>
        <v>-0.41024860645776273</v>
      </c>
      <c r="DF60" s="18">
        <f t="shared" si="58"/>
        <v>30.358396877874441</v>
      </c>
      <c r="DG60" s="18">
        <f>(Design!$N$71-DF60)/DE60</f>
        <v>67.052992855702911</v>
      </c>
      <c r="DH60" s="18">
        <v>0</v>
      </c>
      <c r="DI60" s="18">
        <v>0</v>
      </c>
      <c r="DJ60" s="18">
        <f t="shared" si="59"/>
        <v>67.052992855702911</v>
      </c>
      <c r="DK60" s="18">
        <f t="shared" si="60"/>
        <v>67.052992855702911</v>
      </c>
      <c r="DL60" s="18">
        <f>Design!$N$71</f>
        <v>2.85</v>
      </c>
      <c r="DM60" s="18">
        <f t="shared" si="61"/>
        <v>74</v>
      </c>
      <c r="DN60" s="18">
        <v>0</v>
      </c>
      <c r="DO60" s="18">
        <f t="shared" si="62"/>
        <v>6327</v>
      </c>
      <c r="DP60" s="19">
        <f t="shared" si="63"/>
        <v>9426.5464879780902</v>
      </c>
      <c r="DQ60" s="68">
        <f t="shared" si="64"/>
        <v>64</v>
      </c>
      <c r="DR60" s="18">
        <f>'Ohio Intensities'!X60</f>
        <v>2.5963341507310256</v>
      </c>
      <c r="DS60" s="18">
        <f>Design!$I$24*DR60*Design!$I$23</f>
        <v>4.4656947392573665</v>
      </c>
      <c r="DT60" s="18">
        <v>0</v>
      </c>
      <c r="DU60" s="18">
        <v>0</v>
      </c>
      <c r="DV60" s="18">
        <f>Design!$I$22</f>
        <v>10</v>
      </c>
      <c r="DW60" s="18">
        <f t="shared" si="65"/>
        <v>4.4656947392573665</v>
      </c>
      <c r="DX60" s="18">
        <f t="shared" si="66"/>
        <v>64</v>
      </c>
      <c r="DY60" s="18">
        <f t="shared" si="67"/>
        <v>4.4656947392573665</v>
      </c>
      <c r="DZ60" s="18">
        <f t="shared" si="68"/>
        <v>74</v>
      </c>
      <c r="EA60" s="18">
        <v>0</v>
      </c>
      <c r="EB60" s="18">
        <f t="shared" si="69"/>
        <v>17148.267798748286</v>
      </c>
      <c r="EC60" s="18">
        <f t="shared" si="70"/>
        <v>-0.44656947392573665</v>
      </c>
      <c r="ED60" s="18">
        <f t="shared" si="71"/>
        <v>33.046141070504511</v>
      </c>
      <c r="EE60" s="18">
        <f>(Design!$N$72-ED60)/EC60</f>
        <v>67.618014292499652</v>
      </c>
      <c r="EF60" s="18">
        <v>0</v>
      </c>
      <c r="EG60" s="18">
        <v>0</v>
      </c>
      <c r="EH60" s="18">
        <f t="shared" si="72"/>
        <v>67.618014292499652</v>
      </c>
      <c r="EI60" s="18">
        <f t="shared" si="73"/>
        <v>67.618014292499652</v>
      </c>
      <c r="EJ60" s="18">
        <f>Design!$N$72</f>
        <v>2.85</v>
      </c>
      <c r="EK60" s="18">
        <f t="shared" si="74"/>
        <v>74</v>
      </c>
      <c r="EL60" s="18">
        <v>0</v>
      </c>
      <c r="EM60" s="18">
        <f t="shared" si="75"/>
        <v>6327</v>
      </c>
      <c r="EN60" s="19">
        <f t="shared" si="76"/>
        <v>10821.267798748286</v>
      </c>
      <c r="EO60" s="19">
        <f t="shared" si="77"/>
        <v>64</v>
      </c>
    </row>
    <row r="61" spans="1:145" x14ac:dyDescent="0.25">
      <c r="A61" s="68">
        <f t="shared" si="78"/>
        <v>65</v>
      </c>
      <c r="B61" s="18">
        <f>'Ohio Intensities'!D61</f>
        <v>1.2821741420945254</v>
      </c>
      <c r="C61" s="18">
        <f>Design!$I$24*B61*Design!$I$23</f>
        <v>2.2053395244025853</v>
      </c>
      <c r="D61" s="18">
        <v>0</v>
      </c>
      <c r="E61" s="18">
        <v>0</v>
      </c>
      <c r="F61" s="18">
        <f>Design!$I$22</f>
        <v>10</v>
      </c>
      <c r="G61" s="18">
        <f t="shared" si="0"/>
        <v>2.2053395244025853</v>
      </c>
      <c r="H61" s="18">
        <f t="shared" si="1"/>
        <v>65</v>
      </c>
      <c r="I61" s="18">
        <f t="shared" si="2"/>
        <v>2.2053395244025853</v>
      </c>
      <c r="J61" s="18">
        <f t="shared" si="3"/>
        <v>75</v>
      </c>
      <c r="K61" s="18">
        <v>0</v>
      </c>
      <c r="L61" s="18">
        <f t="shared" si="4"/>
        <v>8600.8241451700833</v>
      </c>
      <c r="M61" s="18">
        <f t="shared" si="5"/>
        <v>-0.22053395244025853</v>
      </c>
      <c r="N61" s="18">
        <f t="shared" si="6"/>
        <v>16.540046433019388</v>
      </c>
      <c r="O61" s="18">
        <f>(Design!$N$67-N61)/M61</f>
        <v>65.704379179186319</v>
      </c>
      <c r="P61" s="18">
        <v>0</v>
      </c>
      <c r="Q61" s="18">
        <v>0</v>
      </c>
      <c r="R61" s="18">
        <f t="shared" si="7"/>
        <v>65.704379179186319</v>
      </c>
      <c r="S61" s="18">
        <f t="shared" si="8"/>
        <v>65.704379179186319</v>
      </c>
      <c r="T61" s="18">
        <f>Design!$N$67</f>
        <v>2.0499999999999998</v>
      </c>
      <c r="U61" s="18">
        <f t="shared" si="9"/>
        <v>75</v>
      </c>
      <c r="V61" s="18">
        <v>0</v>
      </c>
      <c r="W61" s="18">
        <f t="shared" si="10"/>
        <v>4612.4999999999991</v>
      </c>
      <c r="X61" s="19">
        <f t="shared" si="11"/>
        <v>3988.3241451700842</v>
      </c>
      <c r="Y61" s="68">
        <f t="shared" si="12"/>
        <v>65</v>
      </c>
      <c r="Z61" s="18">
        <f>'Ohio Intensities'!H61</f>
        <v>1.5763541058150021</v>
      </c>
      <c r="AA61" s="18">
        <f>Design!$I$24*Z61*Design!$I$23</f>
        <v>2.7113290620018056</v>
      </c>
      <c r="AB61" s="18">
        <v>0</v>
      </c>
      <c r="AC61" s="18">
        <v>0</v>
      </c>
      <c r="AD61" s="18">
        <f>Design!$I$22</f>
        <v>10</v>
      </c>
      <c r="AE61" s="18">
        <f t="shared" si="13"/>
        <v>2.7113290620018056</v>
      </c>
      <c r="AF61" s="18">
        <f t="shared" si="14"/>
        <v>65</v>
      </c>
      <c r="AG61" s="18">
        <f t="shared" si="15"/>
        <v>2.7113290620018056</v>
      </c>
      <c r="AH61" s="18">
        <f t="shared" si="16"/>
        <v>75</v>
      </c>
      <c r="AI61" s="18">
        <v>0</v>
      </c>
      <c r="AJ61" s="18">
        <f t="shared" si="17"/>
        <v>10574.183341807042</v>
      </c>
      <c r="AK61" s="18">
        <f t="shared" si="18"/>
        <v>-0.27113290620018055</v>
      </c>
      <c r="AL61" s="18">
        <f t="shared" si="19"/>
        <v>20.33496796501354</v>
      </c>
      <c r="AM61" s="18">
        <f>(Design!$N$68-AL61)/AK61</f>
        <v>65.779429782107584</v>
      </c>
      <c r="AN61" s="18">
        <v>0</v>
      </c>
      <c r="AO61" s="18">
        <v>0</v>
      </c>
      <c r="AP61" s="18">
        <f t="shared" si="20"/>
        <v>65.779429782107584</v>
      </c>
      <c r="AQ61" s="18">
        <f t="shared" si="21"/>
        <v>65.779429782107584</v>
      </c>
      <c r="AR61" s="18">
        <f>Design!$N$68</f>
        <v>2.5</v>
      </c>
      <c r="AS61" s="18">
        <f t="shared" si="22"/>
        <v>75</v>
      </c>
      <c r="AT61" s="18">
        <v>0</v>
      </c>
      <c r="AU61" s="18">
        <f t="shared" si="23"/>
        <v>5625</v>
      </c>
      <c r="AV61" s="19">
        <f t="shared" si="24"/>
        <v>4949.1833418070419</v>
      </c>
      <c r="AW61" s="68">
        <f t="shared" si="25"/>
        <v>65</v>
      </c>
      <c r="AX61" s="18">
        <f>'Ohio Intensities'!L61</f>
        <v>1.8125340435242487</v>
      </c>
      <c r="AY61" s="18">
        <f>Design!$I$24*AX61*Design!$I$23</f>
        <v>3.1175585548617097</v>
      </c>
      <c r="AZ61" s="18">
        <v>0</v>
      </c>
      <c r="BA61" s="18">
        <v>0</v>
      </c>
      <c r="BB61" s="18">
        <f>Design!$I$22</f>
        <v>10</v>
      </c>
      <c r="BC61" s="18">
        <f t="shared" si="26"/>
        <v>3.1175585548617097</v>
      </c>
      <c r="BD61" s="18">
        <f t="shared" si="27"/>
        <v>65</v>
      </c>
      <c r="BE61" s="18">
        <f t="shared" si="28"/>
        <v>3.1175585548617097</v>
      </c>
      <c r="BF61" s="18">
        <f t="shared" si="29"/>
        <v>75</v>
      </c>
      <c r="BG61" s="18">
        <v>0</v>
      </c>
      <c r="BH61" s="18">
        <f t="shared" si="30"/>
        <v>12158.478363960669</v>
      </c>
      <c r="BI61" s="18">
        <f t="shared" si="31"/>
        <v>-0.31175585548617096</v>
      </c>
      <c r="BJ61" s="18">
        <f t="shared" si="32"/>
        <v>23.381689161462823</v>
      </c>
      <c r="BK61" s="18">
        <f>(Design!$N$69-BJ61)/BI61</f>
        <v>65.858231048922761</v>
      </c>
      <c r="BL61" s="18">
        <v>0</v>
      </c>
      <c r="BM61" s="18">
        <v>0</v>
      </c>
      <c r="BN61" s="18">
        <f t="shared" si="33"/>
        <v>65.858231048922761</v>
      </c>
      <c r="BO61" s="18">
        <f t="shared" si="34"/>
        <v>65.858231048922761</v>
      </c>
      <c r="BP61" s="18">
        <f>Design!$N$69</f>
        <v>2.85</v>
      </c>
      <c r="BQ61" s="18">
        <f t="shared" si="35"/>
        <v>75</v>
      </c>
      <c r="BR61" s="18">
        <v>0</v>
      </c>
      <c r="BS61" s="18">
        <f t="shared" si="36"/>
        <v>6412.5</v>
      </c>
      <c r="BT61" s="19">
        <f t="shared" si="37"/>
        <v>5745.9783639606685</v>
      </c>
      <c r="BU61" s="68">
        <f t="shared" si="38"/>
        <v>65</v>
      </c>
      <c r="BV61" s="18">
        <f>'Ohio Intensities'!P61</f>
        <v>2.1293256296061887</v>
      </c>
      <c r="BW61" s="18">
        <f>Design!$I$24*BV61*Design!$I$23</f>
        <v>3.6624400829226467</v>
      </c>
      <c r="BX61" s="18">
        <v>0</v>
      </c>
      <c r="BY61" s="18">
        <v>0</v>
      </c>
      <c r="BZ61" s="18">
        <f>Design!$I$22</f>
        <v>10</v>
      </c>
      <c r="CA61" s="18">
        <f t="shared" si="39"/>
        <v>3.6624400829226467</v>
      </c>
      <c r="CB61" s="18">
        <f t="shared" si="40"/>
        <v>65</v>
      </c>
      <c r="CC61" s="18">
        <f t="shared" si="41"/>
        <v>3.6624400829226467</v>
      </c>
      <c r="CD61" s="18">
        <f t="shared" si="42"/>
        <v>75</v>
      </c>
      <c r="CE61" s="18">
        <v>0</v>
      </c>
      <c r="CF61" s="18">
        <f t="shared" si="43"/>
        <v>14283.516323398324</v>
      </c>
      <c r="CG61" s="18">
        <f t="shared" si="44"/>
        <v>-0.36624400829226467</v>
      </c>
      <c r="CH61" s="18">
        <f t="shared" si="45"/>
        <v>27.468300621919848</v>
      </c>
      <c r="CI61" s="18">
        <f>(Design!$N$70-CH61)/CG61</f>
        <v>67.218302728585016</v>
      </c>
      <c r="CJ61" s="18">
        <v>0</v>
      </c>
      <c r="CK61" s="18">
        <v>0</v>
      </c>
      <c r="CL61" s="18">
        <f t="shared" si="46"/>
        <v>67.218302728585016</v>
      </c>
      <c r="CM61" s="18">
        <f t="shared" si="47"/>
        <v>67.218302728585016</v>
      </c>
      <c r="CN61" s="18">
        <f>Design!$N$70</f>
        <v>2.85</v>
      </c>
      <c r="CO61" s="18">
        <f t="shared" si="48"/>
        <v>75</v>
      </c>
      <c r="CP61" s="18">
        <v>0</v>
      </c>
      <c r="CQ61" s="18">
        <f t="shared" si="49"/>
        <v>6412.5</v>
      </c>
      <c r="CR61" s="19">
        <f t="shared" si="50"/>
        <v>7871.0163233983239</v>
      </c>
      <c r="CS61" s="68">
        <f t="shared" si="51"/>
        <v>65</v>
      </c>
      <c r="CT61" s="18">
        <f>'Ohio Intensities'!T61</f>
        <v>2.3594786519152993</v>
      </c>
      <c r="CU61" s="18">
        <f>Design!$I$24*CT61*Design!$I$23</f>
        <v>4.0583032812943172</v>
      </c>
      <c r="CV61" s="18">
        <v>0</v>
      </c>
      <c r="CW61" s="18">
        <v>0</v>
      </c>
      <c r="CX61" s="18">
        <f>Design!$I$22</f>
        <v>10</v>
      </c>
      <c r="CY61" s="18">
        <f t="shared" si="52"/>
        <v>4.0583032812943172</v>
      </c>
      <c r="CZ61" s="18">
        <f t="shared" si="53"/>
        <v>65</v>
      </c>
      <c r="DA61" s="18">
        <f t="shared" si="54"/>
        <v>4.0583032812943172</v>
      </c>
      <c r="DB61" s="18">
        <f t="shared" si="55"/>
        <v>75</v>
      </c>
      <c r="DC61" s="18">
        <v>0</v>
      </c>
      <c r="DD61" s="18">
        <f t="shared" si="56"/>
        <v>15827.382797047838</v>
      </c>
      <c r="DE61" s="18">
        <f t="shared" si="57"/>
        <v>-0.40583032812943171</v>
      </c>
      <c r="DF61" s="18">
        <f t="shared" si="58"/>
        <v>30.43727460970738</v>
      </c>
      <c r="DG61" s="18">
        <f>(Design!$N$71-DF61)/DE61</f>
        <v>67.977360728222735</v>
      </c>
      <c r="DH61" s="18">
        <v>0</v>
      </c>
      <c r="DI61" s="18">
        <v>0</v>
      </c>
      <c r="DJ61" s="18">
        <f t="shared" si="59"/>
        <v>67.977360728222735</v>
      </c>
      <c r="DK61" s="18">
        <f t="shared" si="60"/>
        <v>67.977360728222735</v>
      </c>
      <c r="DL61" s="18">
        <f>Design!$N$71</f>
        <v>2.85</v>
      </c>
      <c r="DM61" s="18">
        <f t="shared" si="61"/>
        <v>75</v>
      </c>
      <c r="DN61" s="18">
        <v>0</v>
      </c>
      <c r="DO61" s="18">
        <f t="shared" si="62"/>
        <v>6412.5</v>
      </c>
      <c r="DP61" s="19">
        <f t="shared" si="63"/>
        <v>9414.8827970478378</v>
      </c>
      <c r="DQ61" s="68">
        <f t="shared" si="64"/>
        <v>65</v>
      </c>
      <c r="DR61" s="18">
        <f>'Ohio Intensities'!X61</f>
        <v>2.5693501035778419</v>
      </c>
      <c r="DS61" s="18">
        <f>Design!$I$24*DR61*Design!$I$23</f>
        <v>4.4192821781538907</v>
      </c>
      <c r="DT61" s="18">
        <v>0</v>
      </c>
      <c r="DU61" s="18">
        <v>0</v>
      </c>
      <c r="DV61" s="18">
        <f>Design!$I$22</f>
        <v>10</v>
      </c>
      <c r="DW61" s="18">
        <f t="shared" si="65"/>
        <v>4.4192821781538907</v>
      </c>
      <c r="DX61" s="18">
        <f t="shared" si="66"/>
        <v>65</v>
      </c>
      <c r="DY61" s="18">
        <f t="shared" si="67"/>
        <v>4.4192821781538907</v>
      </c>
      <c r="DZ61" s="18">
        <f t="shared" si="68"/>
        <v>75</v>
      </c>
      <c r="EA61" s="18">
        <v>0</v>
      </c>
      <c r="EB61" s="18">
        <f t="shared" si="69"/>
        <v>17235.200494800174</v>
      </c>
      <c r="EC61" s="18">
        <f t="shared" si="70"/>
        <v>-0.44192821781538905</v>
      </c>
      <c r="ED61" s="18">
        <f t="shared" si="71"/>
        <v>33.144616336154179</v>
      </c>
      <c r="EE61" s="18">
        <f>(Design!$N$72-ED61)/EC61</f>
        <v>68.55098885948361</v>
      </c>
      <c r="EF61" s="18">
        <v>0</v>
      </c>
      <c r="EG61" s="18">
        <v>0</v>
      </c>
      <c r="EH61" s="18">
        <f t="shared" si="72"/>
        <v>68.55098885948361</v>
      </c>
      <c r="EI61" s="18">
        <f t="shared" si="73"/>
        <v>68.55098885948361</v>
      </c>
      <c r="EJ61" s="18">
        <f>Design!$N$72</f>
        <v>2.85</v>
      </c>
      <c r="EK61" s="18">
        <f t="shared" si="74"/>
        <v>75</v>
      </c>
      <c r="EL61" s="18">
        <v>0</v>
      </c>
      <c r="EM61" s="18">
        <f t="shared" si="75"/>
        <v>6412.5</v>
      </c>
      <c r="EN61" s="19">
        <f t="shared" si="76"/>
        <v>10822.700494800174</v>
      </c>
      <c r="EO61" s="19">
        <f t="shared" si="77"/>
        <v>65</v>
      </c>
    </row>
    <row r="62" spans="1:145" x14ac:dyDescent="0.25">
      <c r="A62" s="68">
        <f t="shared" si="78"/>
        <v>66</v>
      </c>
      <c r="B62" s="18">
        <f>'Ohio Intensities'!D62</f>
        <v>1.2673832818374353</v>
      </c>
      <c r="C62" s="18">
        <f>Design!$I$24*B62*Design!$I$23</f>
        <v>2.17989924476039</v>
      </c>
      <c r="D62" s="18">
        <v>0</v>
      </c>
      <c r="E62" s="18">
        <v>0</v>
      </c>
      <c r="F62" s="18">
        <f>Design!$I$22</f>
        <v>10</v>
      </c>
      <c r="G62" s="18">
        <f t="shared" si="0"/>
        <v>2.17989924476039</v>
      </c>
      <c r="H62" s="18">
        <f t="shared" si="1"/>
        <v>66</v>
      </c>
      <c r="I62" s="18">
        <f t="shared" si="2"/>
        <v>2.17989924476039</v>
      </c>
      <c r="J62" s="18">
        <f t="shared" si="3"/>
        <v>76</v>
      </c>
      <c r="K62" s="18">
        <v>0</v>
      </c>
      <c r="L62" s="18">
        <f t="shared" si="4"/>
        <v>8632.4010092511453</v>
      </c>
      <c r="M62" s="18">
        <f t="shared" si="5"/>
        <v>-0.21798992447603899</v>
      </c>
      <c r="N62" s="18">
        <f t="shared" si="6"/>
        <v>16.567234260178964</v>
      </c>
      <c r="O62" s="18">
        <f>(Design!$N$67-N62)/M62</f>
        <v>66.595895636335555</v>
      </c>
      <c r="P62" s="18">
        <v>0</v>
      </c>
      <c r="Q62" s="18">
        <v>0</v>
      </c>
      <c r="R62" s="18">
        <f t="shared" si="7"/>
        <v>66.595895636335555</v>
      </c>
      <c r="S62" s="18">
        <f t="shared" si="8"/>
        <v>66.595895636335555</v>
      </c>
      <c r="T62" s="18">
        <f>Design!$N$67</f>
        <v>2.0499999999999998</v>
      </c>
      <c r="U62" s="18">
        <f t="shared" si="9"/>
        <v>76</v>
      </c>
      <c r="V62" s="18">
        <v>0</v>
      </c>
      <c r="W62" s="18">
        <f t="shared" si="10"/>
        <v>4673.9999999999991</v>
      </c>
      <c r="X62" s="19">
        <f t="shared" si="11"/>
        <v>3958.4010092511462</v>
      </c>
      <c r="Y62" s="68">
        <f t="shared" si="12"/>
        <v>66</v>
      </c>
      <c r="Z62" s="18">
        <f>'Ohio Intensities'!H62</f>
        <v>1.5585486158607653</v>
      </c>
      <c r="AA62" s="18">
        <f>Design!$I$24*Z62*Design!$I$23</f>
        <v>2.6807036192805183</v>
      </c>
      <c r="AB62" s="18">
        <v>0</v>
      </c>
      <c r="AC62" s="18">
        <v>0</v>
      </c>
      <c r="AD62" s="18">
        <f>Design!$I$22</f>
        <v>10</v>
      </c>
      <c r="AE62" s="18">
        <f t="shared" si="13"/>
        <v>2.6807036192805183</v>
      </c>
      <c r="AF62" s="18">
        <f t="shared" si="14"/>
        <v>66</v>
      </c>
      <c r="AG62" s="18">
        <f t="shared" si="15"/>
        <v>2.6807036192805183</v>
      </c>
      <c r="AH62" s="18">
        <f t="shared" si="16"/>
        <v>76</v>
      </c>
      <c r="AI62" s="18">
        <v>0</v>
      </c>
      <c r="AJ62" s="18">
        <f t="shared" si="17"/>
        <v>10615.586332350853</v>
      </c>
      <c r="AK62" s="18">
        <f t="shared" si="18"/>
        <v>-0.26807036192805184</v>
      </c>
      <c r="AL62" s="18">
        <f t="shared" si="19"/>
        <v>20.373347506531939</v>
      </c>
      <c r="AM62" s="18">
        <f>(Design!$N$68-AL62)/AK62</f>
        <v>66.674090257426585</v>
      </c>
      <c r="AN62" s="18">
        <v>0</v>
      </c>
      <c r="AO62" s="18">
        <v>0</v>
      </c>
      <c r="AP62" s="18">
        <f t="shared" si="20"/>
        <v>66.674090257426585</v>
      </c>
      <c r="AQ62" s="18">
        <f t="shared" si="21"/>
        <v>66.674090257426585</v>
      </c>
      <c r="AR62" s="18">
        <f>Design!$N$68</f>
        <v>2.5</v>
      </c>
      <c r="AS62" s="18">
        <f t="shared" si="22"/>
        <v>76</v>
      </c>
      <c r="AT62" s="18">
        <v>0</v>
      </c>
      <c r="AU62" s="18">
        <f t="shared" si="23"/>
        <v>5700</v>
      </c>
      <c r="AV62" s="19">
        <f t="shared" si="24"/>
        <v>4915.5863323508529</v>
      </c>
      <c r="AW62" s="68">
        <f t="shared" si="25"/>
        <v>66</v>
      </c>
      <c r="AX62" s="18">
        <f>'Ohio Intensities'!L62</f>
        <v>1.7922827191089381</v>
      </c>
      <c r="AY62" s="18">
        <f>Design!$I$24*AX62*Design!$I$23</f>
        <v>3.0827262768673753</v>
      </c>
      <c r="AZ62" s="18">
        <v>0</v>
      </c>
      <c r="BA62" s="18">
        <v>0</v>
      </c>
      <c r="BB62" s="18">
        <f>Design!$I$22</f>
        <v>10</v>
      </c>
      <c r="BC62" s="18">
        <f t="shared" si="26"/>
        <v>3.0827262768673753</v>
      </c>
      <c r="BD62" s="18">
        <f t="shared" si="27"/>
        <v>66</v>
      </c>
      <c r="BE62" s="18">
        <f t="shared" si="28"/>
        <v>3.0827262768673753</v>
      </c>
      <c r="BF62" s="18">
        <f t="shared" si="29"/>
        <v>76</v>
      </c>
      <c r="BG62" s="18">
        <v>0</v>
      </c>
      <c r="BH62" s="18">
        <f t="shared" si="30"/>
        <v>12207.596056394805</v>
      </c>
      <c r="BI62" s="18">
        <f t="shared" si="31"/>
        <v>-0.30827262768673752</v>
      </c>
      <c r="BJ62" s="18">
        <f t="shared" si="32"/>
        <v>23.428719704192051</v>
      </c>
      <c r="BK62" s="18">
        <f>(Design!$N$69-BJ62)/BI62</f>
        <v>66.75493655928436</v>
      </c>
      <c r="BL62" s="18">
        <v>0</v>
      </c>
      <c r="BM62" s="18">
        <v>0</v>
      </c>
      <c r="BN62" s="18">
        <f t="shared" si="33"/>
        <v>66.75493655928436</v>
      </c>
      <c r="BO62" s="18">
        <f t="shared" si="34"/>
        <v>66.75493655928436</v>
      </c>
      <c r="BP62" s="18">
        <f>Design!$N$69</f>
        <v>2.85</v>
      </c>
      <c r="BQ62" s="18">
        <f t="shared" si="35"/>
        <v>76</v>
      </c>
      <c r="BR62" s="18">
        <v>0</v>
      </c>
      <c r="BS62" s="18">
        <f t="shared" si="36"/>
        <v>6498</v>
      </c>
      <c r="BT62" s="19">
        <f t="shared" si="37"/>
        <v>5709.5960563948047</v>
      </c>
      <c r="BU62" s="68">
        <f t="shared" si="38"/>
        <v>66</v>
      </c>
      <c r="BV62" s="18">
        <f>'Ohio Intensities'!P62</f>
        <v>2.1061238169769725</v>
      </c>
      <c r="BW62" s="18">
        <f>Design!$I$24*BV62*Design!$I$23</f>
        <v>3.6225329652003948</v>
      </c>
      <c r="BX62" s="18">
        <v>0</v>
      </c>
      <c r="BY62" s="18">
        <v>0</v>
      </c>
      <c r="BZ62" s="18">
        <f>Design!$I$22</f>
        <v>10</v>
      </c>
      <c r="CA62" s="18">
        <f t="shared" si="39"/>
        <v>3.6225329652003948</v>
      </c>
      <c r="CB62" s="18">
        <f t="shared" si="40"/>
        <v>66</v>
      </c>
      <c r="CC62" s="18">
        <f t="shared" si="41"/>
        <v>3.6225329652003948</v>
      </c>
      <c r="CD62" s="18">
        <f t="shared" si="42"/>
        <v>76</v>
      </c>
      <c r="CE62" s="18">
        <v>0</v>
      </c>
      <c r="CF62" s="18">
        <f t="shared" si="43"/>
        <v>14345.230542193563</v>
      </c>
      <c r="CG62" s="18">
        <f t="shared" si="44"/>
        <v>-0.36225329652003946</v>
      </c>
      <c r="CH62" s="18">
        <f t="shared" si="45"/>
        <v>27.531250535523</v>
      </c>
      <c r="CI62" s="18">
        <f>(Design!$N$70-CH62)/CG62</f>
        <v>68.132576770512998</v>
      </c>
      <c r="CJ62" s="18">
        <v>0</v>
      </c>
      <c r="CK62" s="18">
        <v>0</v>
      </c>
      <c r="CL62" s="18">
        <f t="shared" si="46"/>
        <v>68.132576770512998</v>
      </c>
      <c r="CM62" s="18">
        <f t="shared" si="47"/>
        <v>68.132576770512998</v>
      </c>
      <c r="CN62" s="18">
        <f>Design!$N$70</f>
        <v>2.85</v>
      </c>
      <c r="CO62" s="18">
        <f t="shared" si="48"/>
        <v>76</v>
      </c>
      <c r="CP62" s="18">
        <v>0</v>
      </c>
      <c r="CQ62" s="18">
        <f t="shared" si="49"/>
        <v>6498</v>
      </c>
      <c r="CR62" s="19">
        <f t="shared" si="50"/>
        <v>7847.2305421935635</v>
      </c>
      <c r="CS62" s="68">
        <f t="shared" si="51"/>
        <v>66</v>
      </c>
      <c r="CT62" s="18">
        <f>'Ohio Intensities'!T62</f>
        <v>2.3343855752399434</v>
      </c>
      <c r="CU62" s="18">
        <f>Design!$I$24*CT62*Design!$I$23</f>
        <v>4.0151431894127052</v>
      </c>
      <c r="CV62" s="18">
        <v>0</v>
      </c>
      <c r="CW62" s="18">
        <v>0</v>
      </c>
      <c r="CX62" s="18">
        <f>Design!$I$22</f>
        <v>10</v>
      </c>
      <c r="CY62" s="18">
        <f t="shared" si="52"/>
        <v>4.0151431894127052</v>
      </c>
      <c r="CZ62" s="18">
        <f t="shared" si="53"/>
        <v>66</v>
      </c>
      <c r="DA62" s="18">
        <f t="shared" si="54"/>
        <v>4.0151431894127052</v>
      </c>
      <c r="DB62" s="18">
        <f t="shared" si="55"/>
        <v>76</v>
      </c>
      <c r="DC62" s="18">
        <v>0</v>
      </c>
      <c r="DD62" s="18">
        <f t="shared" si="56"/>
        <v>15899.967030074311</v>
      </c>
      <c r="DE62" s="18">
        <f t="shared" si="57"/>
        <v>-0.40151431894127054</v>
      </c>
      <c r="DF62" s="18">
        <f t="shared" si="58"/>
        <v>30.51508823953656</v>
      </c>
      <c r="DG62" s="18">
        <f>(Design!$N$71-DF62)/DE62</f>
        <v>68.901872073915072</v>
      </c>
      <c r="DH62" s="18">
        <v>0</v>
      </c>
      <c r="DI62" s="18">
        <v>0</v>
      </c>
      <c r="DJ62" s="18">
        <f t="shared" si="59"/>
        <v>68.901872073915072</v>
      </c>
      <c r="DK62" s="18">
        <f t="shared" si="60"/>
        <v>68.901872073915072</v>
      </c>
      <c r="DL62" s="18">
        <f>Design!$N$71</f>
        <v>2.85</v>
      </c>
      <c r="DM62" s="18">
        <f t="shared" si="61"/>
        <v>76</v>
      </c>
      <c r="DN62" s="18">
        <v>0</v>
      </c>
      <c r="DO62" s="18">
        <f t="shared" si="62"/>
        <v>6498</v>
      </c>
      <c r="DP62" s="19">
        <f t="shared" si="63"/>
        <v>9401.967030074311</v>
      </c>
      <c r="DQ62" s="68">
        <f t="shared" si="64"/>
        <v>66</v>
      </c>
      <c r="DR62" s="18">
        <f>'Ohio Intensities'!X62</f>
        <v>2.5429915299284338</v>
      </c>
      <c r="DS62" s="18">
        <f>Design!$I$24*DR62*Design!$I$23</f>
        <v>4.3739454314769093</v>
      </c>
      <c r="DT62" s="18">
        <v>0</v>
      </c>
      <c r="DU62" s="18">
        <v>0</v>
      </c>
      <c r="DV62" s="18">
        <f>Design!$I$22</f>
        <v>10</v>
      </c>
      <c r="DW62" s="18">
        <f t="shared" si="65"/>
        <v>4.3739454314769093</v>
      </c>
      <c r="DX62" s="18">
        <f t="shared" si="66"/>
        <v>66</v>
      </c>
      <c r="DY62" s="18">
        <f t="shared" si="67"/>
        <v>4.3739454314769093</v>
      </c>
      <c r="DZ62" s="18">
        <f t="shared" si="68"/>
        <v>76</v>
      </c>
      <c r="EA62" s="18">
        <v>0</v>
      </c>
      <c r="EB62" s="18">
        <f t="shared" si="69"/>
        <v>17320.823908648563</v>
      </c>
      <c r="EC62" s="18">
        <f t="shared" si="70"/>
        <v>-0.43739454314769094</v>
      </c>
      <c r="ED62" s="18">
        <f t="shared" si="71"/>
        <v>33.241985279224515</v>
      </c>
      <c r="EE62" s="18">
        <f>(Design!$N$72-ED62)/EC62</f>
        <v>69.484143676118833</v>
      </c>
      <c r="EF62" s="18">
        <v>0</v>
      </c>
      <c r="EG62" s="18">
        <v>0</v>
      </c>
      <c r="EH62" s="18">
        <f t="shared" si="72"/>
        <v>69.484143676118833</v>
      </c>
      <c r="EI62" s="18">
        <f t="shared" si="73"/>
        <v>69.484143676118833</v>
      </c>
      <c r="EJ62" s="18">
        <f>Design!$N$72</f>
        <v>2.85</v>
      </c>
      <c r="EK62" s="18">
        <f t="shared" si="74"/>
        <v>76</v>
      </c>
      <c r="EL62" s="18">
        <v>0</v>
      </c>
      <c r="EM62" s="18">
        <f t="shared" si="75"/>
        <v>6498</v>
      </c>
      <c r="EN62" s="19">
        <f t="shared" si="76"/>
        <v>10822.823908648563</v>
      </c>
      <c r="EO62" s="19">
        <f t="shared" si="77"/>
        <v>66</v>
      </c>
    </row>
    <row r="63" spans="1:145" x14ac:dyDescent="0.25">
      <c r="A63" s="68">
        <f t="shared" si="78"/>
        <v>67</v>
      </c>
      <c r="B63" s="18">
        <f>'Ohio Intensities'!D63</f>
        <v>1.2529530729473912</v>
      </c>
      <c r="C63" s="18">
        <f>Design!$I$24*B63*Design!$I$23</f>
        <v>2.1550792854695144</v>
      </c>
      <c r="D63" s="18">
        <v>0</v>
      </c>
      <c r="E63" s="18">
        <v>0</v>
      </c>
      <c r="F63" s="18">
        <f>Design!$I$22</f>
        <v>10</v>
      </c>
      <c r="G63" s="18">
        <f t="shared" si="0"/>
        <v>2.1550792854695144</v>
      </c>
      <c r="H63" s="18">
        <f t="shared" si="1"/>
        <v>67</v>
      </c>
      <c r="I63" s="18">
        <f t="shared" si="2"/>
        <v>2.1550792854695144</v>
      </c>
      <c r="J63" s="18">
        <f t="shared" si="3"/>
        <v>77</v>
      </c>
      <c r="K63" s="18">
        <v>0</v>
      </c>
      <c r="L63" s="18">
        <f t="shared" si="4"/>
        <v>8663.4187275874483</v>
      </c>
      <c r="M63" s="18">
        <f t="shared" si="5"/>
        <v>-0.21550792854695144</v>
      </c>
      <c r="N63" s="18">
        <f t="shared" si="6"/>
        <v>16.59411049811526</v>
      </c>
      <c r="O63" s="18">
        <f>(Design!$N$67-N63)/M63</f>
        <v>67.487588954049173</v>
      </c>
      <c r="P63" s="18">
        <v>0</v>
      </c>
      <c r="Q63" s="18">
        <v>0</v>
      </c>
      <c r="R63" s="18">
        <f t="shared" si="7"/>
        <v>67.487588954049173</v>
      </c>
      <c r="S63" s="18">
        <f t="shared" si="8"/>
        <v>67.487588954049173</v>
      </c>
      <c r="T63" s="18">
        <f>Design!$N$67</f>
        <v>2.0499999999999998</v>
      </c>
      <c r="U63" s="18">
        <f t="shared" si="9"/>
        <v>77</v>
      </c>
      <c r="V63" s="18">
        <v>0</v>
      </c>
      <c r="W63" s="18">
        <f t="shared" si="10"/>
        <v>4735.4999999999991</v>
      </c>
      <c r="X63" s="19">
        <f t="shared" si="11"/>
        <v>3927.9187275874492</v>
      </c>
      <c r="Y63" s="68">
        <f t="shared" si="12"/>
        <v>67</v>
      </c>
      <c r="Z63" s="18">
        <f>'Ohio Intensities'!H63</f>
        <v>1.5411701336427748</v>
      </c>
      <c r="AA63" s="18">
        <f>Design!$I$24*Z63*Design!$I$23</f>
        <v>2.6508126298655741</v>
      </c>
      <c r="AB63" s="18">
        <v>0</v>
      </c>
      <c r="AC63" s="18">
        <v>0</v>
      </c>
      <c r="AD63" s="18">
        <f>Design!$I$22</f>
        <v>10</v>
      </c>
      <c r="AE63" s="18">
        <f t="shared" si="13"/>
        <v>2.6508126298655741</v>
      </c>
      <c r="AF63" s="18">
        <f t="shared" si="14"/>
        <v>67</v>
      </c>
      <c r="AG63" s="18">
        <f t="shared" si="15"/>
        <v>2.6508126298655741</v>
      </c>
      <c r="AH63" s="18">
        <f t="shared" si="16"/>
        <v>77</v>
      </c>
      <c r="AI63" s="18">
        <v>0</v>
      </c>
      <c r="AJ63" s="18">
        <f t="shared" si="17"/>
        <v>10656.266772059606</v>
      </c>
      <c r="AK63" s="18">
        <f t="shared" si="18"/>
        <v>-0.26508126298655743</v>
      </c>
      <c r="AL63" s="18">
        <f t="shared" si="19"/>
        <v>20.411257249964923</v>
      </c>
      <c r="AM63" s="18">
        <f>(Design!$N$68-AL63)/AK63</f>
        <v>67.568929799739266</v>
      </c>
      <c r="AN63" s="18">
        <v>0</v>
      </c>
      <c r="AO63" s="18">
        <v>0</v>
      </c>
      <c r="AP63" s="18">
        <f t="shared" si="20"/>
        <v>67.568929799739266</v>
      </c>
      <c r="AQ63" s="18">
        <f t="shared" si="21"/>
        <v>67.568929799739266</v>
      </c>
      <c r="AR63" s="18">
        <f>Design!$N$68</f>
        <v>2.5</v>
      </c>
      <c r="AS63" s="18">
        <f t="shared" si="22"/>
        <v>77</v>
      </c>
      <c r="AT63" s="18">
        <v>0</v>
      </c>
      <c r="AU63" s="18">
        <f t="shared" si="23"/>
        <v>5775</v>
      </c>
      <c r="AV63" s="19">
        <f t="shared" si="24"/>
        <v>4881.2667720596055</v>
      </c>
      <c r="AW63" s="68">
        <f t="shared" si="25"/>
        <v>67</v>
      </c>
      <c r="AX63" s="18">
        <f>'Ohio Intensities'!L63</f>
        <v>1.7725081608535345</v>
      </c>
      <c r="AY63" s="18">
        <f>Design!$I$24*AX63*Design!$I$23</f>
        <v>3.0487140366680814</v>
      </c>
      <c r="AZ63" s="18">
        <v>0</v>
      </c>
      <c r="BA63" s="18">
        <v>0</v>
      </c>
      <c r="BB63" s="18">
        <f>Design!$I$22</f>
        <v>10</v>
      </c>
      <c r="BC63" s="18">
        <f t="shared" si="26"/>
        <v>3.0487140366680814</v>
      </c>
      <c r="BD63" s="18">
        <f t="shared" si="27"/>
        <v>67</v>
      </c>
      <c r="BE63" s="18">
        <f t="shared" si="28"/>
        <v>3.0487140366680814</v>
      </c>
      <c r="BF63" s="18">
        <f t="shared" si="29"/>
        <v>77</v>
      </c>
      <c r="BG63" s="18">
        <v>0</v>
      </c>
      <c r="BH63" s="18">
        <f t="shared" si="30"/>
        <v>12255.830427405688</v>
      </c>
      <c r="BI63" s="18">
        <f t="shared" si="31"/>
        <v>-0.30487140366680815</v>
      </c>
      <c r="BJ63" s="18">
        <f t="shared" si="32"/>
        <v>23.475098082344225</v>
      </c>
      <c r="BK63" s="18">
        <f>(Design!$N$69-BJ63)/BI63</f>
        <v>67.651796246804608</v>
      </c>
      <c r="BL63" s="18">
        <v>0</v>
      </c>
      <c r="BM63" s="18">
        <v>0</v>
      </c>
      <c r="BN63" s="18">
        <f t="shared" si="33"/>
        <v>67.651796246804608</v>
      </c>
      <c r="BO63" s="18">
        <f t="shared" si="34"/>
        <v>67.651796246804608</v>
      </c>
      <c r="BP63" s="18">
        <f>Design!$N$69</f>
        <v>2.85</v>
      </c>
      <c r="BQ63" s="18">
        <f t="shared" si="35"/>
        <v>77</v>
      </c>
      <c r="BR63" s="18">
        <v>0</v>
      </c>
      <c r="BS63" s="18">
        <f t="shared" si="36"/>
        <v>6583.5</v>
      </c>
      <c r="BT63" s="19">
        <f t="shared" si="37"/>
        <v>5672.3304274056882</v>
      </c>
      <c r="BU63" s="68">
        <f t="shared" si="38"/>
        <v>67</v>
      </c>
      <c r="BV63" s="18">
        <f>'Ohio Intensities'!P63</f>
        <v>2.0834583672338023</v>
      </c>
      <c r="BW63" s="18">
        <f>Design!$I$24*BV63*Design!$I$23</f>
        <v>3.5835483916421422</v>
      </c>
      <c r="BX63" s="18">
        <v>0</v>
      </c>
      <c r="BY63" s="18">
        <v>0</v>
      </c>
      <c r="BZ63" s="18">
        <f>Design!$I$22</f>
        <v>10</v>
      </c>
      <c r="CA63" s="18">
        <f t="shared" si="39"/>
        <v>3.5835483916421422</v>
      </c>
      <c r="CB63" s="18">
        <f t="shared" si="40"/>
        <v>67</v>
      </c>
      <c r="CC63" s="18">
        <f t="shared" si="41"/>
        <v>3.5835483916421422</v>
      </c>
      <c r="CD63" s="18">
        <f t="shared" si="42"/>
        <v>77</v>
      </c>
      <c r="CE63" s="18">
        <v>0</v>
      </c>
      <c r="CF63" s="18">
        <f t="shared" si="43"/>
        <v>14405.864534401411</v>
      </c>
      <c r="CG63" s="18">
        <f t="shared" si="44"/>
        <v>-0.35835483916421423</v>
      </c>
      <c r="CH63" s="18">
        <f t="shared" si="45"/>
        <v>27.593322615644496</v>
      </c>
      <c r="CI63" s="18">
        <f>(Design!$N$70-CH63)/CG63</f>
        <v>69.046988937983883</v>
      </c>
      <c r="CJ63" s="18">
        <v>0</v>
      </c>
      <c r="CK63" s="18">
        <v>0</v>
      </c>
      <c r="CL63" s="18">
        <f t="shared" si="46"/>
        <v>69.046988937983883</v>
      </c>
      <c r="CM63" s="18">
        <f t="shared" si="47"/>
        <v>69.046988937983883</v>
      </c>
      <c r="CN63" s="18">
        <f>Design!$N$70</f>
        <v>2.85</v>
      </c>
      <c r="CO63" s="18">
        <f t="shared" si="48"/>
        <v>77</v>
      </c>
      <c r="CP63" s="18">
        <v>0</v>
      </c>
      <c r="CQ63" s="18">
        <f t="shared" si="49"/>
        <v>6583.5</v>
      </c>
      <c r="CR63" s="19">
        <f t="shared" si="50"/>
        <v>7822.3645344014112</v>
      </c>
      <c r="CS63" s="68">
        <f t="shared" si="51"/>
        <v>67</v>
      </c>
      <c r="CT63" s="18">
        <f>'Ohio Intensities'!T63</f>
        <v>2.3098661463534658</v>
      </c>
      <c r="CU63" s="18">
        <f>Design!$I$24*CT63*Design!$I$23</f>
        <v>3.9729697717279637</v>
      </c>
      <c r="CV63" s="18">
        <v>0</v>
      </c>
      <c r="CW63" s="18">
        <v>0</v>
      </c>
      <c r="CX63" s="18">
        <f>Design!$I$22</f>
        <v>10</v>
      </c>
      <c r="CY63" s="18">
        <f t="shared" si="52"/>
        <v>3.9729697717279637</v>
      </c>
      <c r="CZ63" s="18">
        <f t="shared" si="53"/>
        <v>67</v>
      </c>
      <c r="DA63" s="18">
        <f t="shared" si="54"/>
        <v>3.9729697717279637</v>
      </c>
      <c r="DB63" s="18">
        <f t="shared" si="55"/>
        <v>77</v>
      </c>
      <c r="DC63" s="18">
        <v>0</v>
      </c>
      <c r="DD63" s="18">
        <f t="shared" si="56"/>
        <v>15971.338482346417</v>
      </c>
      <c r="DE63" s="18">
        <f t="shared" si="57"/>
        <v>-0.39729697717279638</v>
      </c>
      <c r="DF63" s="18">
        <f t="shared" si="58"/>
        <v>30.591867242305323</v>
      </c>
      <c r="DG63" s="18">
        <f>(Design!$N$71-DF63)/DE63</f>
        <v>69.826524832177498</v>
      </c>
      <c r="DH63" s="18">
        <v>0</v>
      </c>
      <c r="DI63" s="18">
        <v>0</v>
      </c>
      <c r="DJ63" s="18">
        <f t="shared" si="59"/>
        <v>69.826524832177498</v>
      </c>
      <c r="DK63" s="18">
        <f t="shared" si="60"/>
        <v>69.826524832177498</v>
      </c>
      <c r="DL63" s="18">
        <f>Design!$N$71</f>
        <v>2.85</v>
      </c>
      <c r="DM63" s="18">
        <f t="shared" si="61"/>
        <v>77</v>
      </c>
      <c r="DN63" s="18">
        <v>0</v>
      </c>
      <c r="DO63" s="18">
        <f t="shared" si="62"/>
        <v>6583.5000000000009</v>
      </c>
      <c r="DP63" s="19">
        <f t="shared" si="63"/>
        <v>9387.8384823464148</v>
      </c>
      <c r="DQ63" s="68">
        <f t="shared" si="64"/>
        <v>67</v>
      </c>
      <c r="DR63" s="18">
        <f>'Ohio Intensities'!X63</f>
        <v>2.5172361382177275</v>
      </c>
      <c r="DS63" s="18">
        <f>Design!$I$24*DR63*Design!$I$23</f>
        <v>4.3296461577344942</v>
      </c>
      <c r="DT63" s="18">
        <v>0</v>
      </c>
      <c r="DU63" s="18">
        <v>0</v>
      </c>
      <c r="DV63" s="18">
        <f>Design!$I$22</f>
        <v>10</v>
      </c>
      <c r="DW63" s="18">
        <f t="shared" si="65"/>
        <v>4.3296461577344942</v>
      </c>
      <c r="DX63" s="18">
        <f t="shared" si="66"/>
        <v>67</v>
      </c>
      <c r="DY63" s="18">
        <f t="shared" si="67"/>
        <v>4.3296461577344942</v>
      </c>
      <c r="DZ63" s="18">
        <f t="shared" si="68"/>
        <v>77</v>
      </c>
      <c r="EA63" s="18">
        <v>0</v>
      </c>
      <c r="EB63" s="18">
        <f t="shared" si="69"/>
        <v>17405.177554092668</v>
      </c>
      <c r="EC63" s="18">
        <f t="shared" si="70"/>
        <v>-0.43296461577344941</v>
      </c>
      <c r="ED63" s="18">
        <f t="shared" si="71"/>
        <v>33.338275414555604</v>
      </c>
      <c r="EE63" s="18">
        <f>(Design!$N$72-ED63)/EC63</f>
        <v>70.417475941056395</v>
      </c>
      <c r="EF63" s="18">
        <v>0</v>
      </c>
      <c r="EG63" s="18">
        <v>0</v>
      </c>
      <c r="EH63" s="18">
        <f t="shared" si="72"/>
        <v>70.417475941056395</v>
      </c>
      <c r="EI63" s="18">
        <f t="shared" si="73"/>
        <v>70.417475941056395</v>
      </c>
      <c r="EJ63" s="18">
        <f>Design!$N$72</f>
        <v>2.85</v>
      </c>
      <c r="EK63" s="18">
        <f t="shared" si="74"/>
        <v>77</v>
      </c>
      <c r="EL63" s="18">
        <v>0</v>
      </c>
      <c r="EM63" s="18">
        <f t="shared" si="75"/>
        <v>6583.5</v>
      </c>
      <c r="EN63" s="19">
        <f t="shared" si="76"/>
        <v>10821.677554092668</v>
      </c>
      <c r="EO63" s="19">
        <f t="shared" si="77"/>
        <v>67</v>
      </c>
    </row>
    <row r="64" spans="1:145" x14ac:dyDescent="0.25">
      <c r="A64" s="68">
        <f t="shared" si="78"/>
        <v>68</v>
      </c>
      <c r="B64" s="18">
        <f>'Ohio Intensities'!D64</f>
        <v>1.2388702068932496</v>
      </c>
      <c r="C64" s="18">
        <f>Design!$I$24*B64*Design!$I$23</f>
        <v>2.1308567558563904</v>
      </c>
      <c r="D64" s="18">
        <v>0</v>
      </c>
      <c r="E64" s="18">
        <v>0</v>
      </c>
      <c r="F64" s="18">
        <f>Design!$I$22</f>
        <v>10</v>
      </c>
      <c r="G64" s="18">
        <f t="shared" si="0"/>
        <v>2.1308567558563904</v>
      </c>
      <c r="H64" s="18">
        <f t="shared" si="1"/>
        <v>68</v>
      </c>
      <c r="I64" s="18">
        <f t="shared" si="2"/>
        <v>2.1308567558563904</v>
      </c>
      <c r="J64" s="18">
        <f t="shared" si="3"/>
        <v>78</v>
      </c>
      <c r="K64" s="18">
        <v>0</v>
      </c>
      <c r="L64" s="18">
        <f t="shared" si="4"/>
        <v>8693.8955638940715</v>
      </c>
      <c r="M64" s="18">
        <f t="shared" si="5"/>
        <v>-0.21308567558563904</v>
      </c>
      <c r="N64" s="18">
        <f t="shared" si="6"/>
        <v>16.620682695679847</v>
      </c>
      <c r="O64" s="18">
        <f>(Design!$N$67-N64)/M64</f>
        <v>68.379456552554117</v>
      </c>
      <c r="P64" s="18">
        <v>0</v>
      </c>
      <c r="Q64" s="18">
        <v>0</v>
      </c>
      <c r="R64" s="18">
        <f t="shared" si="7"/>
        <v>68.379456552554117</v>
      </c>
      <c r="S64" s="18">
        <f t="shared" si="8"/>
        <v>68.379456552554117</v>
      </c>
      <c r="T64" s="18">
        <f>Design!$N$67</f>
        <v>2.0499999999999998</v>
      </c>
      <c r="U64" s="18">
        <f t="shared" si="9"/>
        <v>78</v>
      </c>
      <c r="V64" s="18">
        <v>0</v>
      </c>
      <c r="W64" s="18">
        <f t="shared" si="10"/>
        <v>4796.9999999999991</v>
      </c>
      <c r="X64" s="19">
        <f t="shared" si="11"/>
        <v>3896.8955638940724</v>
      </c>
      <c r="Y64" s="68">
        <f t="shared" si="12"/>
        <v>68</v>
      </c>
      <c r="Z64" s="18">
        <f>'Ohio Intensities'!H64</f>
        <v>1.5242031387782484</v>
      </c>
      <c r="AA64" s="18">
        <f>Design!$I$24*Z64*Design!$I$23</f>
        <v>2.6216293986985888</v>
      </c>
      <c r="AB64" s="18">
        <v>0</v>
      </c>
      <c r="AC64" s="18">
        <v>0</v>
      </c>
      <c r="AD64" s="18">
        <f>Design!$I$22</f>
        <v>10</v>
      </c>
      <c r="AE64" s="18">
        <f t="shared" si="13"/>
        <v>2.6216293986985888</v>
      </c>
      <c r="AF64" s="18">
        <f t="shared" si="14"/>
        <v>68</v>
      </c>
      <c r="AG64" s="18">
        <f t="shared" si="15"/>
        <v>2.6216293986985888</v>
      </c>
      <c r="AH64" s="18">
        <f t="shared" si="16"/>
        <v>78</v>
      </c>
      <c r="AI64" s="18">
        <v>0</v>
      </c>
      <c r="AJ64" s="18">
        <f t="shared" si="17"/>
        <v>10696.247946690242</v>
      </c>
      <c r="AK64" s="18">
        <f t="shared" si="18"/>
        <v>-0.26216293986985889</v>
      </c>
      <c r="AL64" s="18">
        <f t="shared" si="19"/>
        <v>20.448709309848994</v>
      </c>
      <c r="AM64" s="18">
        <f>(Design!$N$68-AL64)/AK64</f>
        <v>68.46394581461044</v>
      </c>
      <c r="AN64" s="18">
        <v>0</v>
      </c>
      <c r="AO64" s="18">
        <v>0</v>
      </c>
      <c r="AP64" s="18">
        <f t="shared" si="20"/>
        <v>68.46394581461044</v>
      </c>
      <c r="AQ64" s="18">
        <f t="shared" si="21"/>
        <v>68.46394581461044</v>
      </c>
      <c r="AR64" s="18">
        <f>Design!$N$68</f>
        <v>2.5</v>
      </c>
      <c r="AS64" s="18">
        <f t="shared" si="22"/>
        <v>78</v>
      </c>
      <c r="AT64" s="18">
        <v>0</v>
      </c>
      <c r="AU64" s="18">
        <f t="shared" si="23"/>
        <v>5850</v>
      </c>
      <c r="AV64" s="19">
        <f t="shared" si="24"/>
        <v>4846.2479466902423</v>
      </c>
      <c r="AW64" s="68">
        <f t="shared" si="25"/>
        <v>68</v>
      </c>
      <c r="AX64" s="18">
        <f>'Ohio Intensities'!L64</f>
        <v>1.7531933928345218</v>
      </c>
      <c r="AY64" s="18">
        <f>Design!$I$24*AX64*Design!$I$23</f>
        <v>3.0154926356753795</v>
      </c>
      <c r="AZ64" s="18">
        <v>0</v>
      </c>
      <c r="BA64" s="18">
        <v>0</v>
      </c>
      <c r="BB64" s="18">
        <f>Design!$I$22</f>
        <v>10</v>
      </c>
      <c r="BC64" s="18">
        <f t="shared" si="26"/>
        <v>3.0154926356753795</v>
      </c>
      <c r="BD64" s="18">
        <f t="shared" si="27"/>
        <v>68</v>
      </c>
      <c r="BE64" s="18">
        <f t="shared" si="28"/>
        <v>3.0154926356753795</v>
      </c>
      <c r="BF64" s="18">
        <f t="shared" si="29"/>
        <v>78</v>
      </c>
      <c r="BG64" s="18">
        <v>0</v>
      </c>
      <c r="BH64" s="18">
        <f t="shared" si="30"/>
        <v>12303.209953555546</v>
      </c>
      <c r="BI64" s="18">
        <f t="shared" si="31"/>
        <v>-0.30154926356753797</v>
      </c>
      <c r="BJ64" s="18">
        <f t="shared" si="32"/>
        <v>23.520842558267962</v>
      </c>
      <c r="BK64" s="18">
        <f>(Design!$N$69-BJ64)/BI64</f>
        <v>68.548807958333185</v>
      </c>
      <c r="BL64" s="18">
        <v>0</v>
      </c>
      <c r="BM64" s="18">
        <v>0</v>
      </c>
      <c r="BN64" s="18">
        <f t="shared" si="33"/>
        <v>68.548807958333185</v>
      </c>
      <c r="BO64" s="18">
        <f t="shared" si="34"/>
        <v>68.548807958333185</v>
      </c>
      <c r="BP64" s="18">
        <f>Design!$N$69</f>
        <v>2.85</v>
      </c>
      <c r="BQ64" s="18">
        <f t="shared" si="35"/>
        <v>78</v>
      </c>
      <c r="BR64" s="18">
        <v>0</v>
      </c>
      <c r="BS64" s="18">
        <f t="shared" si="36"/>
        <v>6669</v>
      </c>
      <c r="BT64" s="19">
        <f t="shared" si="37"/>
        <v>5634.2099535555462</v>
      </c>
      <c r="BU64" s="68">
        <f t="shared" si="38"/>
        <v>68</v>
      </c>
      <c r="BV64" s="18">
        <f>'Ohio Intensities'!P64</f>
        <v>2.0613104862329665</v>
      </c>
      <c r="BW64" s="18">
        <f>Design!$I$24*BV64*Design!$I$23</f>
        <v>3.5454540363207045</v>
      </c>
      <c r="BX64" s="18">
        <v>0</v>
      </c>
      <c r="BY64" s="18">
        <v>0</v>
      </c>
      <c r="BZ64" s="18">
        <f>Design!$I$22</f>
        <v>10</v>
      </c>
      <c r="CA64" s="18">
        <f t="shared" si="39"/>
        <v>3.5454540363207045</v>
      </c>
      <c r="CB64" s="18">
        <f t="shared" si="40"/>
        <v>68</v>
      </c>
      <c r="CC64" s="18">
        <f t="shared" si="41"/>
        <v>3.5454540363207045</v>
      </c>
      <c r="CD64" s="18">
        <f t="shared" si="42"/>
        <v>78</v>
      </c>
      <c r="CE64" s="18">
        <v>0</v>
      </c>
      <c r="CF64" s="18">
        <f t="shared" si="43"/>
        <v>14465.452468188474</v>
      </c>
      <c r="CG64" s="18">
        <f t="shared" si="44"/>
        <v>-0.35454540363207043</v>
      </c>
      <c r="CH64" s="18">
        <f t="shared" si="45"/>
        <v>27.654541483301497</v>
      </c>
      <c r="CI64" s="18">
        <f>(Design!$N$70-CH64)/CG64</f>
        <v>69.961537307200331</v>
      </c>
      <c r="CJ64" s="18">
        <v>0</v>
      </c>
      <c r="CK64" s="18">
        <v>0</v>
      </c>
      <c r="CL64" s="18">
        <f t="shared" si="46"/>
        <v>69.961537307200331</v>
      </c>
      <c r="CM64" s="18">
        <f t="shared" si="47"/>
        <v>69.961537307200331</v>
      </c>
      <c r="CN64" s="18">
        <f>Design!$N$70</f>
        <v>2.85</v>
      </c>
      <c r="CO64" s="18">
        <f t="shared" si="48"/>
        <v>78</v>
      </c>
      <c r="CP64" s="18">
        <v>0</v>
      </c>
      <c r="CQ64" s="18">
        <f t="shared" si="49"/>
        <v>6669</v>
      </c>
      <c r="CR64" s="19">
        <f t="shared" si="50"/>
        <v>7796.4524681884741</v>
      </c>
      <c r="CS64" s="68">
        <f t="shared" si="51"/>
        <v>68</v>
      </c>
      <c r="CT64" s="18">
        <f>'Ohio Intensities'!T64</f>
        <v>2.2859004090992645</v>
      </c>
      <c r="CU64" s="18">
        <f>Design!$I$24*CT64*Design!$I$23</f>
        <v>3.9317487036507375</v>
      </c>
      <c r="CV64" s="18">
        <v>0</v>
      </c>
      <c r="CW64" s="18">
        <v>0</v>
      </c>
      <c r="CX64" s="18">
        <f>Design!$I$22</f>
        <v>10</v>
      </c>
      <c r="CY64" s="18">
        <f t="shared" si="52"/>
        <v>3.9317487036507375</v>
      </c>
      <c r="CZ64" s="18">
        <f t="shared" si="53"/>
        <v>68</v>
      </c>
      <c r="DA64" s="18">
        <f t="shared" si="54"/>
        <v>3.9317487036507375</v>
      </c>
      <c r="DB64" s="18">
        <f t="shared" si="55"/>
        <v>78</v>
      </c>
      <c r="DC64" s="18">
        <v>0</v>
      </c>
      <c r="DD64" s="18">
        <f t="shared" si="56"/>
        <v>16041.53471089501</v>
      </c>
      <c r="DE64" s="18">
        <f t="shared" si="57"/>
        <v>-0.39317487036507376</v>
      </c>
      <c r="DF64" s="18">
        <f t="shared" si="58"/>
        <v>30.667639888475751</v>
      </c>
      <c r="DG64" s="18">
        <f>(Design!$N$71-DF64)/DE64</f>
        <v>70.751316997056037</v>
      </c>
      <c r="DH64" s="18">
        <v>0</v>
      </c>
      <c r="DI64" s="18">
        <v>0</v>
      </c>
      <c r="DJ64" s="18">
        <f t="shared" si="59"/>
        <v>70.751316997056037</v>
      </c>
      <c r="DK64" s="18">
        <f t="shared" si="60"/>
        <v>70.751316997056037</v>
      </c>
      <c r="DL64" s="18">
        <f>Design!$N$71</f>
        <v>2.85</v>
      </c>
      <c r="DM64" s="18">
        <f t="shared" si="61"/>
        <v>78</v>
      </c>
      <c r="DN64" s="18">
        <v>0</v>
      </c>
      <c r="DO64" s="18">
        <f t="shared" si="62"/>
        <v>6669</v>
      </c>
      <c r="DP64" s="19">
        <f t="shared" si="63"/>
        <v>9372.53471089501</v>
      </c>
      <c r="DQ64" s="68">
        <f t="shared" si="64"/>
        <v>68</v>
      </c>
      <c r="DR64" s="18">
        <f>'Ohio Intensities'!X64</f>
        <v>2.492062702101367</v>
      </c>
      <c r="DS64" s="18">
        <f>Design!$I$24*DR64*Design!$I$23</f>
        <v>4.2863478476143539</v>
      </c>
      <c r="DT64" s="18">
        <v>0</v>
      </c>
      <c r="DU64" s="18">
        <v>0</v>
      </c>
      <c r="DV64" s="18">
        <f>Design!$I$22</f>
        <v>10</v>
      </c>
      <c r="DW64" s="18">
        <f t="shared" si="65"/>
        <v>4.2863478476143539</v>
      </c>
      <c r="DX64" s="18">
        <f t="shared" si="66"/>
        <v>68</v>
      </c>
      <c r="DY64" s="18">
        <f t="shared" si="67"/>
        <v>4.2863478476143539</v>
      </c>
      <c r="DZ64" s="18">
        <f t="shared" si="68"/>
        <v>78</v>
      </c>
      <c r="EA64" s="18">
        <v>0</v>
      </c>
      <c r="EB64" s="18">
        <f t="shared" si="69"/>
        <v>17488.299218266562</v>
      </c>
      <c r="EC64" s="18">
        <f t="shared" si="70"/>
        <v>-0.42863478476143541</v>
      </c>
      <c r="ED64" s="18">
        <f t="shared" si="71"/>
        <v>33.433513211391961</v>
      </c>
      <c r="EE64" s="18">
        <f>(Design!$N$72-ED64)/EC64</f>
        <v>71.350982931573739</v>
      </c>
      <c r="EF64" s="18">
        <v>0</v>
      </c>
      <c r="EG64" s="18">
        <v>0</v>
      </c>
      <c r="EH64" s="18">
        <f t="shared" si="72"/>
        <v>71.350982931573739</v>
      </c>
      <c r="EI64" s="18">
        <f t="shared" si="73"/>
        <v>71.350982931573739</v>
      </c>
      <c r="EJ64" s="18">
        <f>Design!$N$72</f>
        <v>2.85</v>
      </c>
      <c r="EK64" s="18">
        <f t="shared" si="74"/>
        <v>78</v>
      </c>
      <c r="EL64" s="18">
        <v>0</v>
      </c>
      <c r="EM64" s="18">
        <f t="shared" si="75"/>
        <v>6669</v>
      </c>
      <c r="EN64" s="19">
        <f t="shared" si="76"/>
        <v>10819.299218266562</v>
      </c>
      <c r="EO64" s="19">
        <f t="shared" si="77"/>
        <v>68</v>
      </c>
    </row>
    <row r="65" spans="1:145" x14ac:dyDescent="0.25">
      <c r="A65" s="68">
        <f t="shared" si="78"/>
        <v>69</v>
      </c>
      <c r="B65" s="18">
        <f>'Ohio Intensities'!D65</f>
        <v>1.2251220286224738</v>
      </c>
      <c r="C65" s="18">
        <f>Design!$I$24*B65*Design!$I$23</f>
        <v>2.1072098892306563</v>
      </c>
      <c r="D65" s="18">
        <v>0</v>
      </c>
      <c r="E65" s="18">
        <v>0</v>
      </c>
      <c r="F65" s="18">
        <f>Design!$I$22</f>
        <v>10</v>
      </c>
      <c r="G65" s="18">
        <f t="shared" si="0"/>
        <v>2.1072098892306563</v>
      </c>
      <c r="H65" s="18">
        <f t="shared" si="1"/>
        <v>69</v>
      </c>
      <c r="I65" s="18">
        <f t="shared" si="2"/>
        <v>2.1072098892306563</v>
      </c>
      <c r="J65" s="18">
        <f t="shared" si="3"/>
        <v>79</v>
      </c>
      <c r="K65" s="18">
        <v>0</v>
      </c>
      <c r="L65" s="18">
        <f t="shared" si="4"/>
        <v>8723.8489414149171</v>
      </c>
      <c r="M65" s="18">
        <f t="shared" si="5"/>
        <v>-0.21072098892306562</v>
      </c>
      <c r="N65" s="18">
        <f t="shared" si="6"/>
        <v>16.646958124922186</v>
      </c>
      <c r="O65" s="18">
        <f>(Design!$N$67-N65)/M65</f>
        <v>69.271495922276372</v>
      </c>
      <c r="P65" s="18">
        <v>0</v>
      </c>
      <c r="Q65" s="18">
        <v>0</v>
      </c>
      <c r="R65" s="18">
        <f t="shared" si="7"/>
        <v>69.271495922276372</v>
      </c>
      <c r="S65" s="18">
        <f t="shared" si="8"/>
        <v>69.271495922276372</v>
      </c>
      <c r="T65" s="18">
        <f>Design!$N$67</f>
        <v>2.0499999999999998</v>
      </c>
      <c r="U65" s="18">
        <f t="shared" si="9"/>
        <v>79</v>
      </c>
      <c r="V65" s="18">
        <v>0</v>
      </c>
      <c r="W65" s="18">
        <f t="shared" si="10"/>
        <v>4858.5</v>
      </c>
      <c r="X65" s="19">
        <f t="shared" si="11"/>
        <v>3865.3489414149171</v>
      </c>
      <c r="Y65" s="68">
        <f t="shared" si="12"/>
        <v>69</v>
      </c>
      <c r="Z65" s="18">
        <f>'Ohio Intensities'!H65</f>
        <v>1.5076328621103818</v>
      </c>
      <c r="AA65" s="18">
        <f>Design!$I$24*Z65*Design!$I$23</f>
        <v>2.5931285228298582</v>
      </c>
      <c r="AB65" s="18">
        <v>0</v>
      </c>
      <c r="AC65" s="18">
        <v>0</v>
      </c>
      <c r="AD65" s="18">
        <f>Design!$I$22</f>
        <v>10</v>
      </c>
      <c r="AE65" s="18">
        <f t="shared" si="13"/>
        <v>2.5931285228298582</v>
      </c>
      <c r="AF65" s="18">
        <f t="shared" si="14"/>
        <v>69</v>
      </c>
      <c r="AG65" s="18">
        <f t="shared" si="15"/>
        <v>2.5931285228298582</v>
      </c>
      <c r="AH65" s="18">
        <f t="shared" si="16"/>
        <v>79</v>
      </c>
      <c r="AI65" s="18">
        <v>0</v>
      </c>
      <c r="AJ65" s="18">
        <f t="shared" si="17"/>
        <v>10735.552084515613</v>
      </c>
      <c r="AK65" s="18">
        <f t="shared" si="18"/>
        <v>-0.25931285228298584</v>
      </c>
      <c r="AL65" s="18">
        <f t="shared" si="19"/>
        <v>20.48571533035588</v>
      </c>
      <c r="AM65" s="18">
        <f>(Design!$N$68-AL65)/AK65</f>
        <v>69.359135777536494</v>
      </c>
      <c r="AN65" s="18">
        <v>0</v>
      </c>
      <c r="AO65" s="18">
        <v>0</v>
      </c>
      <c r="AP65" s="18">
        <f t="shared" si="20"/>
        <v>69.359135777536494</v>
      </c>
      <c r="AQ65" s="18">
        <f t="shared" si="21"/>
        <v>69.359135777536494</v>
      </c>
      <c r="AR65" s="18">
        <f>Design!$N$68</f>
        <v>2.5</v>
      </c>
      <c r="AS65" s="18">
        <f t="shared" si="22"/>
        <v>79</v>
      </c>
      <c r="AT65" s="18">
        <v>0</v>
      </c>
      <c r="AU65" s="18">
        <f t="shared" si="23"/>
        <v>5925</v>
      </c>
      <c r="AV65" s="19">
        <f t="shared" si="24"/>
        <v>4810.5520845156134</v>
      </c>
      <c r="AW65" s="68">
        <f t="shared" si="25"/>
        <v>69</v>
      </c>
      <c r="AX65" s="18">
        <f>'Ohio Intensities'!L65</f>
        <v>1.7343222433780063</v>
      </c>
      <c r="AY65" s="18">
        <f>Design!$I$24*AX65*Design!$I$23</f>
        <v>2.9830342586101728</v>
      </c>
      <c r="AZ65" s="18">
        <v>0</v>
      </c>
      <c r="BA65" s="18">
        <v>0</v>
      </c>
      <c r="BB65" s="18">
        <f>Design!$I$22</f>
        <v>10</v>
      </c>
      <c r="BC65" s="18">
        <f t="shared" si="26"/>
        <v>2.9830342586101728</v>
      </c>
      <c r="BD65" s="18">
        <f t="shared" si="27"/>
        <v>69</v>
      </c>
      <c r="BE65" s="18">
        <f t="shared" si="28"/>
        <v>2.9830342586101728</v>
      </c>
      <c r="BF65" s="18">
        <f t="shared" si="29"/>
        <v>79</v>
      </c>
      <c r="BG65" s="18">
        <v>0</v>
      </c>
      <c r="BH65" s="18">
        <f t="shared" si="30"/>
        <v>12349.761830646115</v>
      </c>
      <c r="BI65" s="18">
        <f t="shared" si="31"/>
        <v>-0.29830342586101727</v>
      </c>
      <c r="BJ65" s="18">
        <f t="shared" si="32"/>
        <v>23.565970643020364</v>
      </c>
      <c r="BK65" s="18">
        <f>(Design!$N$69-BJ65)/BI65</f>
        <v>69.445969596983957</v>
      </c>
      <c r="BL65" s="18">
        <v>0</v>
      </c>
      <c r="BM65" s="18">
        <v>0</v>
      </c>
      <c r="BN65" s="18">
        <f t="shared" si="33"/>
        <v>69.445969596983957</v>
      </c>
      <c r="BO65" s="18">
        <f t="shared" si="34"/>
        <v>69.445969596983957</v>
      </c>
      <c r="BP65" s="18">
        <f>Design!$N$69</f>
        <v>2.85</v>
      </c>
      <c r="BQ65" s="18">
        <f t="shared" si="35"/>
        <v>79</v>
      </c>
      <c r="BR65" s="18">
        <v>0</v>
      </c>
      <c r="BS65" s="18">
        <f t="shared" si="36"/>
        <v>6754.5000000000009</v>
      </c>
      <c r="BT65" s="19">
        <f t="shared" si="37"/>
        <v>5595.2618306461145</v>
      </c>
      <c r="BU65" s="68">
        <f t="shared" si="38"/>
        <v>69</v>
      </c>
      <c r="BV65" s="18">
        <f>'Ohio Intensities'!P65</f>
        <v>2.0396622570509693</v>
      </c>
      <c r="BW65" s="18">
        <f>Design!$I$24*BV65*Design!$I$23</f>
        <v>3.5082190821276695</v>
      </c>
      <c r="BX65" s="18">
        <v>0</v>
      </c>
      <c r="BY65" s="18">
        <v>0</v>
      </c>
      <c r="BZ65" s="18">
        <f>Design!$I$22</f>
        <v>10</v>
      </c>
      <c r="CA65" s="18">
        <f t="shared" si="39"/>
        <v>3.5082190821276695</v>
      </c>
      <c r="CB65" s="18">
        <f t="shared" si="40"/>
        <v>69</v>
      </c>
      <c r="CC65" s="18">
        <f t="shared" si="41"/>
        <v>3.5082190821276695</v>
      </c>
      <c r="CD65" s="18">
        <f t="shared" si="42"/>
        <v>79</v>
      </c>
      <c r="CE65" s="18">
        <v>0</v>
      </c>
      <c r="CF65" s="18">
        <f t="shared" si="43"/>
        <v>14524.027000008551</v>
      </c>
      <c r="CG65" s="18">
        <f t="shared" si="44"/>
        <v>-0.35082190821276693</v>
      </c>
      <c r="CH65" s="18">
        <f t="shared" si="45"/>
        <v>27.714930748808587</v>
      </c>
      <c r="CI65" s="18">
        <f>(Design!$N$70-CH65)/CG65</f>
        <v>70.876220004277698</v>
      </c>
      <c r="CJ65" s="18">
        <v>0</v>
      </c>
      <c r="CK65" s="18">
        <v>0</v>
      </c>
      <c r="CL65" s="18">
        <f t="shared" si="46"/>
        <v>70.876220004277698</v>
      </c>
      <c r="CM65" s="18">
        <f t="shared" si="47"/>
        <v>70.876220004277698</v>
      </c>
      <c r="CN65" s="18">
        <f>Design!$N$70</f>
        <v>2.85</v>
      </c>
      <c r="CO65" s="18">
        <f t="shared" si="48"/>
        <v>79</v>
      </c>
      <c r="CP65" s="18">
        <v>0</v>
      </c>
      <c r="CQ65" s="18">
        <f t="shared" si="49"/>
        <v>6754.5</v>
      </c>
      <c r="CR65" s="19">
        <f t="shared" si="50"/>
        <v>7769.5270000085511</v>
      </c>
      <c r="CS65" s="68">
        <f t="shared" si="51"/>
        <v>69</v>
      </c>
      <c r="CT65" s="18">
        <f>'Ohio Intensities'!T65</f>
        <v>2.2624693338434483</v>
      </c>
      <c r="CU65" s="18">
        <f>Design!$I$24*CT65*Design!$I$23</f>
        <v>3.8914472542107337</v>
      </c>
      <c r="CV65" s="18">
        <v>0</v>
      </c>
      <c r="CW65" s="18">
        <v>0</v>
      </c>
      <c r="CX65" s="18">
        <f>Design!$I$22</f>
        <v>10</v>
      </c>
      <c r="CY65" s="18">
        <f t="shared" si="52"/>
        <v>3.8914472542107337</v>
      </c>
      <c r="CZ65" s="18">
        <f t="shared" si="53"/>
        <v>69</v>
      </c>
      <c r="DA65" s="18">
        <f t="shared" si="54"/>
        <v>3.8914472542107337</v>
      </c>
      <c r="DB65" s="18">
        <f t="shared" si="55"/>
        <v>79</v>
      </c>
      <c r="DC65" s="18">
        <v>0</v>
      </c>
      <c r="DD65" s="18">
        <f t="shared" si="56"/>
        <v>16110.591632432437</v>
      </c>
      <c r="DE65" s="18">
        <f t="shared" si="57"/>
        <v>-0.38914472542107337</v>
      </c>
      <c r="DF65" s="18">
        <f t="shared" si="58"/>
        <v>30.742433308264793</v>
      </c>
      <c r="DG65" s="18">
        <f>(Design!$N$71-DF65)/DE65</f>
        <v>71.676246615147704</v>
      </c>
      <c r="DH65" s="18">
        <v>0</v>
      </c>
      <c r="DI65" s="18">
        <v>0</v>
      </c>
      <c r="DJ65" s="18">
        <f t="shared" si="59"/>
        <v>71.676246615147704</v>
      </c>
      <c r="DK65" s="18">
        <f t="shared" si="60"/>
        <v>71.676246615147704</v>
      </c>
      <c r="DL65" s="18">
        <f>Design!$N$71</f>
        <v>2.85</v>
      </c>
      <c r="DM65" s="18">
        <f t="shared" si="61"/>
        <v>79</v>
      </c>
      <c r="DN65" s="18">
        <v>0</v>
      </c>
      <c r="DO65" s="18">
        <f t="shared" si="62"/>
        <v>6754.5</v>
      </c>
      <c r="DP65" s="19">
        <f t="shared" si="63"/>
        <v>9356.0916324324371</v>
      </c>
      <c r="DQ65" s="68">
        <f t="shared" si="64"/>
        <v>69</v>
      </c>
      <c r="DR65" s="18">
        <f>'Ohio Intensities'!X65</f>
        <v>2.4674509969365568</v>
      </c>
      <c r="DS65" s="18">
        <f>Design!$I$24*DR65*Design!$I$23</f>
        <v>4.2440157147308799</v>
      </c>
      <c r="DT65" s="18">
        <v>0</v>
      </c>
      <c r="DU65" s="18">
        <v>0</v>
      </c>
      <c r="DV65" s="18">
        <f>Design!$I$22</f>
        <v>10</v>
      </c>
      <c r="DW65" s="18">
        <f t="shared" si="65"/>
        <v>4.2440157147308799</v>
      </c>
      <c r="DX65" s="18">
        <f t="shared" si="66"/>
        <v>69</v>
      </c>
      <c r="DY65" s="18">
        <f t="shared" si="67"/>
        <v>4.2440157147308799</v>
      </c>
      <c r="DZ65" s="18">
        <f t="shared" si="68"/>
        <v>79</v>
      </c>
      <c r="EA65" s="18">
        <v>0</v>
      </c>
      <c r="EB65" s="18">
        <f t="shared" si="69"/>
        <v>17570.225058985845</v>
      </c>
      <c r="EC65" s="18">
        <f t="shared" si="70"/>
        <v>-0.42440157147308799</v>
      </c>
      <c r="ED65" s="18">
        <f t="shared" si="71"/>
        <v>33.527724146373949</v>
      </c>
      <c r="EE65" s="18">
        <f>(Design!$N$72-ED65)/EC65</f>
        <v>72.284662000407494</v>
      </c>
      <c r="EF65" s="18">
        <v>0</v>
      </c>
      <c r="EG65" s="18">
        <v>0</v>
      </c>
      <c r="EH65" s="18">
        <f t="shared" si="72"/>
        <v>72.284662000407494</v>
      </c>
      <c r="EI65" s="18">
        <f t="shared" si="73"/>
        <v>72.284662000407494</v>
      </c>
      <c r="EJ65" s="18">
        <f>Design!$N$72</f>
        <v>2.85</v>
      </c>
      <c r="EK65" s="18">
        <f t="shared" si="74"/>
        <v>79</v>
      </c>
      <c r="EL65" s="18">
        <v>0</v>
      </c>
      <c r="EM65" s="18">
        <f t="shared" si="75"/>
        <v>6754.5</v>
      </c>
      <c r="EN65" s="19">
        <f t="shared" si="76"/>
        <v>10815.725058985845</v>
      </c>
      <c r="EO65" s="19">
        <f t="shared" si="77"/>
        <v>69</v>
      </c>
    </row>
    <row r="66" spans="1:145" x14ac:dyDescent="0.25">
      <c r="A66" s="68">
        <f t="shared" si="78"/>
        <v>70</v>
      </c>
      <c r="B66" s="18">
        <f>'Ohio Intensities'!D66</f>
        <v>1.2116964967003361</v>
      </c>
      <c r="C66" s="18">
        <f>Design!$I$24*B66*Design!$I$23</f>
        <v>2.0841179743245792</v>
      </c>
      <c r="D66" s="18">
        <v>0</v>
      </c>
      <c r="E66" s="18">
        <v>0</v>
      </c>
      <c r="F66" s="18">
        <f>Design!$I$22</f>
        <v>10</v>
      </c>
      <c r="G66" s="18">
        <f t="shared" si="0"/>
        <v>2.0841179743245792</v>
      </c>
      <c r="H66" s="18">
        <f t="shared" si="1"/>
        <v>70</v>
      </c>
      <c r="I66" s="18">
        <f t="shared" si="2"/>
        <v>2.0841179743245792</v>
      </c>
      <c r="J66" s="18">
        <f t="shared" si="3"/>
        <v>80</v>
      </c>
      <c r="K66" s="18">
        <v>0</v>
      </c>
      <c r="L66" s="18">
        <f t="shared" si="4"/>
        <v>8753.2954921632336</v>
      </c>
      <c r="M66" s="18">
        <f t="shared" si="5"/>
        <v>-0.20841179743245791</v>
      </c>
      <c r="N66" s="18">
        <f t="shared" si="6"/>
        <v>16.672943794596634</v>
      </c>
      <c r="O66" s="18">
        <f>(Design!$N$67-N66)/M66</f>
        <v>70.163704621067026</v>
      </c>
      <c r="P66" s="18">
        <v>0</v>
      </c>
      <c r="Q66" s="18">
        <v>0</v>
      </c>
      <c r="R66" s="18">
        <f t="shared" si="7"/>
        <v>70.163704621067026</v>
      </c>
      <c r="S66" s="18">
        <f t="shared" si="8"/>
        <v>70.163704621067026</v>
      </c>
      <c r="T66" s="18">
        <f>Design!$N$67</f>
        <v>2.0499999999999998</v>
      </c>
      <c r="U66" s="18">
        <f t="shared" si="9"/>
        <v>80</v>
      </c>
      <c r="V66" s="18">
        <v>0</v>
      </c>
      <c r="W66" s="18">
        <f t="shared" si="10"/>
        <v>4920</v>
      </c>
      <c r="X66" s="19">
        <f t="shared" si="11"/>
        <v>3833.2954921632336</v>
      </c>
      <c r="Y66" s="68">
        <f t="shared" si="12"/>
        <v>70</v>
      </c>
      <c r="Z66" s="18">
        <f>'Ohio Intensities'!H66</f>
        <v>1.4914452405143193</v>
      </c>
      <c r="AA66" s="18">
        <f>Design!$I$24*Z66*Design!$I$23</f>
        <v>2.5652858136846306</v>
      </c>
      <c r="AB66" s="18">
        <v>0</v>
      </c>
      <c r="AC66" s="18">
        <v>0</v>
      </c>
      <c r="AD66" s="18">
        <f>Design!$I$22</f>
        <v>10</v>
      </c>
      <c r="AE66" s="18">
        <f t="shared" si="13"/>
        <v>2.5652858136846306</v>
      </c>
      <c r="AF66" s="18">
        <f t="shared" si="14"/>
        <v>70</v>
      </c>
      <c r="AG66" s="18">
        <f t="shared" si="15"/>
        <v>2.5652858136846306</v>
      </c>
      <c r="AH66" s="18">
        <f t="shared" si="16"/>
        <v>80</v>
      </c>
      <c r="AI66" s="18">
        <v>0</v>
      </c>
      <c r="AJ66" s="18">
        <f t="shared" si="17"/>
        <v>10774.200417475447</v>
      </c>
      <c r="AK66" s="18">
        <f t="shared" si="18"/>
        <v>-0.25652858136846307</v>
      </c>
      <c r="AL66" s="18">
        <f t="shared" si="19"/>
        <v>20.522286509477048</v>
      </c>
      <c r="AM66" s="18">
        <f>(Design!$N$68-AL66)/AK66</f>
        <v>70.254497231210507</v>
      </c>
      <c r="AN66" s="18">
        <v>0</v>
      </c>
      <c r="AO66" s="18">
        <v>0</v>
      </c>
      <c r="AP66" s="18">
        <f t="shared" si="20"/>
        <v>70.254497231210507</v>
      </c>
      <c r="AQ66" s="18">
        <f t="shared" si="21"/>
        <v>70.254497231210507</v>
      </c>
      <c r="AR66" s="18">
        <f>Design!$N$68</f>
        <v>2.5</v>
      </c>
      <c r="AS66" s="18">
        <f t="shared" si="22"/>
        <v>80</v>
      </c>
      <c r="AT66" s="18">
        <v>0</v>
      </c>
      <c r="AU66" s="18">
        <f t="shared" si="23"/>
        <v>6000</v>
      </c>
      <c r="AV66" s="19">
        <f t="shared" si="24"/>
        <v>4774.2004174754475</v>
      </c>
      <c r="AW66" s="68">
        <f t="shared" si="25"/>
        <v>70</v>
      </c>
      <c r="AX66" s="18">
        <f>'Ohio Intensities'!L66</f>
        <v>1.7158792977202653</v>
      </c>
      <c r="AY66" s="18">
        <f>Design!$I$24*AX66*Design!$I$23</f>
        <v>2.951312392078858</v>
      </c>
      <c r="AZ66" s="18">
        <v>0</v>
      </c>
      <c r="BA66" s="18">
        <v>0</v>
      </c>
      <c r="BB66" s="18">
        <f>Design!$I$22</f>
        <v>10</v>
      </c>
      <c r="BC66" s="18">
        <f t="shared" si="26"/>
        <v>2.951312392078858</v>
      </c>
      <c r="BD66" s="18">
        <f t="shared" si="27"/>
        <v>70</v>
      </c>
      <c r="BE66" s="18">
        <f t="shared" si="28"/>
        <v>2.951312392078858</v>
      </c>
      <c r="BF66" s="18">
        <f t="shared" si="29"/>
        <v>80</v>
      </c>
      <c r="BG66" s="18">
        <v>0</v>
      </c>
      <c r="BH66" s="18">
        <f t="shared" si="30"/>
        <v>12395.512046731203</v>
      </c>
      <c r="BI66" s="18">
        <f t="shared" si="31"/>
        <v>-0.29513123920788581</v>
      </c>
      <c r="BJ66" s="18">
        <f t="shared" si="32"/>
        <v>23.610499136630864</v>
      </c>
      <c r="BK66" s="18">
        <f>(Design!$N$69-BJ66)/BI66</f>
        <v>70.343279119996822</v>
      </c>
      <c r="BL66" s="18">
        <v>0</v>
      </c>
      <c r="BM66" s="18">
        <v>0</v>
      </c>
      <c r="BN66" s="18">
        <f t="shared" si="33"/>
        <v>70.343279119996822</v>
      </c>
      <c r="BO66" s="18">
        <f t="shared" si="34"/>
        <v>70.343279119996822</v>
      </c>
      <c r="BP66" s="18">
        <f>Design!$N$69</f>
        <v>2.85</v>
      </c>
      <c r="BQ66" s="18">
        <f t="shared" si="35"/>
        <v>80</v>
      </c>
      <c r="BR66" s="18">
        <v>0</v>
      </c>
      <c r="BS66" s="18">
        <f t="shared" si="36"/>
        <v>6840</v>
      </c>
      <c r="BT66" s="19">
        <f t="shared" si="37"/>
        <v>5555.5120467312026</v>
      </c>
      <c r="BU66" s="68">
        <f t="shared" si="38"/>
        <v>70</v>
      </c>
      <c r="BV66" s="18">
        <f>'Ohio Intensities'!P66</f>
        <v>2.0184965890766482</v>
      </c>
      <c r="BW66" s="18">
        <f>Design!$I$24*BV66*Design!$I$23</f>
        <v>3.4718141332118373</v>
      </c>
      <c r="BX66" s="18">
        <v>0</v>
      </c>
      <c r="BY66" s="18">
        <v>0</v>
      </c>
      <c r="BZ66" s="18">
        <f>Design!$I$22</f>
        <v>10</v>
      </c>
      <c r="CA66" s="18">
        <f t="shared" si="39"/>
        <v>3.4718141332118373</v>
      </c>
      <c r="CB66" s="18">
        <f t="shared" si="40"/>
        <v>70</v>
      </c>
      <c r="CC66" s="18">
        <f t="shared" si="41"/>
        <v>3.4718141332118373</v>
      </c>
      <c r="CD66" s="18">
        <f t="shared" si="42"/>
        <v>80</v>
      </c>
      <c r="CE66" s="18">
        <v>0</v>
      </c>
      <c r="CF66" s="18">
        <f t="shared" si="43"/>
        <v>14581.619359489716</v>
      </c>
      <c r="CG66" s="18">
        <f t="shared" si="44"/>
        <v>-0.34718141332118374</v>
      </c>
      <c r="CH66" s="18">
        <f t="shared" si="45"/>
        <v>27.774513065694698</v>
      </c>
      <c r="CI66" s="18">
        <f>(Design!$N$70-CH66)/CG66</f>
        <v>71.791035203363791</v>
      </c>
      <c r="CJ66" s="18">
        <v>0</v>
      </c>
      <c r="CK66" s="18">
        <v>0</v>
      </c>
      <c r="CL66" s="18">
        <f t="shared" si="46"/>
        <v>71.791035203363791</v>
      </c>
      <c r="CM66" s="18">
        <f t="shared" si="47"/>
        <v>71.791035203363791</v>
      </c>
      <c r="CN66" s="18">
        <f>Design!$N$70</f>
        <v>2.85</v>
      </c>
      <c r="CO66" s="18">
        <f t="shared" si="48"/>
        <v>80</v>
      </c>
      <c r="CP66" s="18">
        <v>0</v>
      </c>
      <c r="CQ66" s="18">
        <f t="shared" si="49"/>
        <v>6840</v>
      </c>
      <c r="CR66" s="19">
        <f t="shared" si="50"/>
        <v>7741.6193594897159</v>
      </c>
      <c r="CS66" s="68">
        <f t="shared" si="51"/>
        <v>70</v>
      </c>
      <c r="CT66" s="18">
        <f>'Ohio Intensities'!T66</f>
        <v>2.2395547639308178</v>
      </c>
      <c r="CU66" s="18">
        <f>Design!$I$24*CT66*Design!$I$23</f>
        <v>3.8520341939610088</v>
      </c>
      <c r="CV66" s="18">
        <v>0</v>
      </c>
      <c r="CW66" s="18">
        <v>0</v>
      </c>
      <c r="CX66" s="18">
        <f>Design!$I$22</f>
        <v>10</v>
      </c>
      <c r="CY66" s="18">
        <f t="shared" si="52"/>
        <v>3.8520341939610088</v>
      </c>
      <c r="CZ66" s="18">
        <f t="shared" si="53"/>
        <v>70</v>
      </c>
      <c r="DA66" s="18">
        <f t="shared" si="54"/>
        <v>3.8520341939610088</v>
      </c>
      <c r="DB66" s="18">
        <f t="shared" si="55"/>
        <v>80</v>
      </c>
      <c r="DC66" s="18">
        <v>0</v>
      </c>
      <c r="DD66" s="18">
        <f t="shared" si="56"/>
        <v>16178.543614636235</v>
      </c>
      <c r="DE66" s="18">
        <f t="shared" si="57"/>
        <v>-0.38520341939610087</v>
      </c>
      <c r="DF66" s="18">
        <f t="shared" si="58"/>
        <v>30.81627355168807</v>
      </c>
      <c r="DG66" s="18">
        <f>(Design!$N$71-DF66)/DE66</f>
        <v>72.601311783607571</v>
      </c>
      <c r="DH66" s="18">
        <v>0</v>
      </c>
      <c r="DI66" s="18">
        <v>0</v>
      </c>
      <c r="DJ66" s="18">
        <f t="shared" si="59"/>
        <v>72.601311783607571</v>
      </c>
      <c r="DK66" s="18">
        <f t="shared" si="60"/>
        <v>72.601311783607571</v>
      </c>
      <c r="DL66" s="18">
        <f>Design!$N$71</f>
        <v>2.85</v>
      </c>
      <c r="DM66" s="18">
        <f t="shared" si="61"/>
        <v>80</v>
      </c>
      <c r="DN66" s="18">
        <v>0</v>
      </c>
      <c r="DO66" s="18">
        <f t="shared" si="62"/>
        <v>6840</v>
      </c>
      <c r="DP66" s="19">
        <f t="shared" si="63"/>
        <v>9338.5436146362354</v>
      </c>
      <c r="DQ66" s="68">
        <f t="shared" si="64"/>
        <v>70</v>
      </c>
      <c r="DR66" s="18">
        <f>'Ohio Intensities'!X66</f>
        <v>2.4433817407844276</v>
      </c>
      <c r="DS66" s="18">
        <f>Design!$I$24*DR66*Design!$I$23</f>
        <v>4.2026165941492177</v>
      </c>
      <c r="DT66" s="18">
        <v>0</v>
      </c>
      <c r="DU66" s="18">
        <v>0</v>
      </c>
      <c r="DV66" s="18">
        <f>Design!$I$22</f>
        <v>10</v>
      </c>
      <c r="DW66" s="18">
        <f t="shared" si="65"/>
        <v>4.2026165941492177</v>
      </c>
      <c r="DX66" s="18">
        <f t="shared" si="66"/>
        <v>70</v>
      </c>
      <c r="DY66" s="18">
        <f t="shared" si="67"/>
        <v>4.2026165941492177</v>
      </c>
      <c r="DZ66" s="18">
        <f t="shared" si="68"/>
        <v>80</v>
      </c>
      <c r="EA66" s="18">
        <v>0</v>
      </c>
      <c r="EB66" s="18">
        <f t="shared" si="69"/>
        <v>17650.989695426717</v>
      </c>
      <c r="EC66" s="18">
        <f t="shared" si="70"/>
        <v>-0.42026165941492177</v>
      </c>
      <c r="ED66" s="18">
        <f t="shared" si="71"/>
        <v>33.620932753193742</v>
      </c>
      <c r="EE66" s="18">
        <f>(Design!$N$72-ED66)/EC66</f>
        <v>73.218510572751981</v>
      </c>
      <c r="EF66" s="18">
        <v>0</v>
      </c>
      <c r="EG66" s="18">
        <v>0</v>
      </c>
      <c r="EH66" s="18">
        <f t="shared" si="72"/>
        <v>73.218510572751981</v>
      </c>
      <c r="EI66" s="18">
        <f t="shared" si="73"/>
        <v>73.218510572751981</v>
      </c>
      <c r="EJ66" s="18">
        <f>Design!$N$72</f>
        <v>2.85</v>
      </c>
      <c r="EK66" s="18">
        <f t="shared" si="74"/>
        <v>80</v>
      </c>
      <c r="EL66" s="18">
        <v>0</v>
      </c>
      <c r="EM66" s="18">
        <f t="shared" si="75"/>
        <v>6840</v>
      </c>
      <c r="EN66" s="19">
        <f t="shared" si="76"/>
        <v>10810.989695426717</v>
      </c>
      <c r="EO66" s="19">
        <f t="shared" si="77"/>
        <v>70</v>
      </c>
    </row>
    <row r="67" spans="1:145" x14ac:dyDescent="0.25">
      <c r="A67" s="68">
        <f t="shared" si="78"/>
        <v>71</v>
      </c>
      <c r="B67" s="18">
        <f>'Ohio Intensities'!D67</f>
        <v>1.1985821463429829</v>
      </c>
      <c r="C67" s="18">
        <f>Design!$I$24*B67*Design!$I$23</f>
        <v>2.061561291709932</v>
      </c>
      <c r="D67" s="18">
        <v>0</v>
      </c>
      <c r="E67" s="18">
        <v>0</v>
      </c>
      <c r="F67" s="18">
        <f>Design!$I$22</f>
        <v>10</v>
      </c>
      <c r="G67" s="18">
        <f t="shared" si="0"/>
        <v>2.061561291709932</v>
      </c>
      <c r="H67" s="18">
        <f t="shared" si="1"/>
        <v>71</v>
      </c>
      <c r="I67" s="18">
        <f t="shared" si="2"/>
        <v>2.061561291709932</v>
      </c>
      <c r="J67" s="18">
        <f t="shared" si="3"/>
        <v>81</v>
      </c>
      <c r="K67" s="18">
        <v>0</v>
      </c>
      <c r="L67" s="18">
        <f t="shared" si="4"/>
        <v>8782.2511026843113</v>
      </c>
      <c r="M67" s="18">
        <f t="shared" si="5"/>
        <v>-0.20615612917099319</v>
      </c>
      <c r="N67" s="18">
        <f t="shared" si="6"/>
        <v>16.698646462850448</v>
      </c>
      <c r="O67" s="18">
        <f>(Design!$N$67-N67)/M67</f>
        <v>71.056080271570977</v>
      </c>
      <c r="P67" s="18">
        <v>0</v>
      </c>
      <c r="Q67" s="18">
        <v>0</v>
      </c>
      <c r="R67" s="18">
        <f t="shared" si="7"/>
        <v>71.056080271570977</v>
      </c>
      <c r="S67" s="18">
        <f t="shared" si="8"/>
        <v>71.056080271570977</v>
      </c>
      <c r="T67" s="18">
        <f>Design!$N$67</f>
        <v>2.0499999999999998</v>
      </c>
      <c r="U67" s="18">
        <f t="shared" si="9"/>
        <v>81</v>
      </c>
      <c r="V67" s="18">
        <v>0</v>
      </c>
      <c r="W67" s="18">
        <f t="shared" si="10"/>
        <v>4981.4999999999991</v>
      </c>
      <c r="X67" s="19">
        <f t="shared" si="11"/>
        <v>3800.7511026843122</v>
      </c>
      <c r="Y67" s="68">
        <f t="shared" si="12"/>
        <v>71</v>
      </c>
      <c r="Z67" s="18">
        <f>'Ohio Intensities'!H67</f>
        <v>1.4756268749404324</v>
      </c>
      <c r="AA67" s="18">
        <f>Design!$I$24*Z67*Design!$I$23</f>
        <v>2.5380782248975455</v>
      </c>
      <c r="AB67" s="18">
        <v>0</v>
      </c>
      <c r="AC67" s="18">
        <v>0</v>
      </c>
      <c r="AD67" s="18">
        <f>Design!$I$22</f>
        <v>10</v>
      </c>
      <c r="AE67" s="18">
        <f t="shared" si="13"/>
        <v>2.5380782248975455</v>
      </c>
      <c r="AF67" s="18">
        <f t="shared" si="14"/>
        <v>71</v>
      </c>
      <c r="AG67" s="18">
        <f t="shared" si="15"/>
        <v>2.5380782248975455</v>
      </c>
      <c r="AH67" s="18">
        <f t="shared" si="16"/>
        <v>81</v>
      </c>
      <c r="AI67" s="18">
        <v>0</v>
      </c>
      <c r="AJ67" s="18">
        <f t="shared" si="17"/>
        <v>10812.213238063543</v>
      </c>
      <c r="AK67" s="18">
        <f t="shared" si="18"/>
        <v>-0.25380782248975453</v>
      </c>
      <c r="AL67" s="18">
        <f t="shared" si="19"/>
        <v>20.558433621670119</v>
      </c>
      <c r="AM67" s="18">
        <f>(Design!$N$68-AL67)/AK67</f>
        <v>71.150027782926529</v>
      </c>
      <c r="AN67" s="18">
        <v>0</v>
      </c>
      <c r="AO67" s="18">
        <v>0</v>
      </c>
      <c r="AP67" s="18">
        <f t="shared" si="20"/>
        <v>71.150027782926529</v>
      </c>
      <c r="AQ67" s="18">
        <f t="shared" si="21"/>
        <v>71.150027782926529</v>
      </c>
      <c r="AR67" s="18">
        <f>Design!$N$68</f>
        <v>2.5</v>
      </c>
      <c r="AS67" s="18">
        <f t="shared" si="22"/>
        <v>81</v>
      </c>
      <c r="AT67" s="18">
        <v>0</v>
      </c>
      <c r="AU67" s="18">
        <f t="shared" si="23"/>
        <v>6075</v>
      </c>
      <c r="AV67" s="19">
        <f t="shared" si="24"/>
        <v>4737.213238063543</v>
      </c>
      <c r="AW67" s="68">
        <f t="shared" si="25"/>
        <v>71</v>
      </c>
      <c r="AX67" s="18">
        <f>'Ohio Intensities'!L67</f>
        <v>1.69784985398556</v>
      </c>
      <c r="AY67" s="18">
        <f>Design!$I$24*AX67*Design!$I$23</f>
        <v>2.9203017488551648</v>
      </c>
      <c r="AZ67" s="18">
        <v>0</v>
      </c>
      <c r="BA67" s="18">
        <v>0</v>
      </c>
      <c r="BB67" s="18">
        <f>Design!$I$22</f>
        <v>10</v>
      </c>
      <c r="BC67" s="18">
        <f t="shared" si="26"/>
        <v>2.9203017488551648</v>
      </c>
      <c r="BD67" s="18">
        <f t="shared" si="27"/>
        <v>71</v>
      </c>
      <c r="BE67" s="18">
        <f t="shared" si="28"/>
        <v>2.9203017488551648</v>
      </c>
      <c r="BF67" s="18">
        <f t="shared" si="29"/>
        <v>81</v>
      </c>
      <c r="BG67" s="18">
        <v>0</v>
      </c>
      <c r="BH67" s="18">
        <f t="shared" si="30"/>
        <v>12440.485450123002</v>
      </c>
      <c r="BI67" s="18">
        <f t="shared" si="31"/>
        <v>-0.29203017488551647</v>
      </c>
      <c r="BJ67" s="18">
        <f t="shared" si="32"/>
        <v>23.654444165726837</v>
      </c>
      <c r="BK67" s="18">
        <f>(Design!$N$69-BJ67)/BI67</f>
        <v>71.240734536705759</v>
      </c>
      <c r="BL67" s="18">
        <v>0</v>
      </c>
      <c r="BM67" s="18">
        <v>0</v>
      </c>
      <c r="BN67" s="18">
        <f t="shared" si="33"/>
        <v>71.240734536705759</v>
      </c>
      <c r="BO67" s="18">
        <f t="shared" si="34"/>
        <v>71.240734536705759</v>
      </c>
      <c r="BP67" s="18">
        <f>Design!$N$69</f>
        <v>2.85</v>
      </c>
      <c r="BQ67" s="18">
        <f t="shared" si="35"/>
        <v>81</v>
      </c>
      <c r="BR67" s="18">
        <v>0</v>
      </c>
      <c r="BS67" s="18">
        <f t="shared" si="36"/>
        <v>6925.5</v>
      </c>
      <c r="BT67" s="19">
        <f t="shared" si="37"/>
        <v>5514.985450123002</v>
      </c>
      <c r="BU67" s="68">
        <f t="shared" si="38"/>
        <v>71</v>
      </c>
      <c r="BV67" s="18">
        <f>'Ohio Intensities'!P67</f>
        <v>1.9977971706222226</v>
      </c>
      <c r="BW67" s="18">
        <f>Design!$I$24*BV67*Design!$I$23</f>
        <v>3.4362111334702252</v>
      </c>
      <c r="BX67" s="18">
        <v>0</v>
      </c>
      <c r="BY67" s="18">
        <v>0</v>
      </c>
      <c r="BZ67" s="18">
        <f>Design!$I$22</f>
        <v>10</v>
      </c>
      <c r="CA67" s="18">
        <f t="shared" si="39"/>
        <v>3.4362111334702252</v>
      </c>
      <c r="CB67" s="18">
        <f t="shared" si="40"/>
        <v>71</v>
      </c>
      <c r="CC67" s="18">
        <f t="shared" si="41"/>
        <v>3.4362111334702252</v>
      </c>
      <c r="CD67" s="18">
        <f t="shared" si="42"/>
        <v>81</v>
      </c>
      <c r="CE67" s="18">
        <v>0</v>
      </c>
      <c r="CF67" s="18">
        <f t="shared" si="43"/>
        <v>14638.25942858316</v>
      </c>
      <c r="CG67" s="18">
        <f t="shared" si="44"/>
        <v>-0.3436211133470225</v>
      </c>
      <c r="CH67" s="18">
        <f t="shared" si="45"/>
        <v>27.833310181108821</v>
      </c>
      <c r="CI67" s="18">
        <f>(Design!$N$70-CH67)/CG67</f>
        <v>72.705981124850751</v>
      </c>
      <c r="CJ67" s="18">
        <v>0</v>
      </c>
      <c r="CK67" s="18">
        <v>0</v>
      </c>
      <c r="CL67" s="18">
        <f t="shared" si="46"/>
        <v>72.705981124850751</v>
      </c>
      <c r="CM67" s="18">
        <f t="shared" si="47"/>
        <v>72.705981124850751</v>
      </c>
      <c r="CN67" s="18">
        <f>Design!$N$70</f>
        <v>2.85</v>
      </c>
      <c r="CO67" s="18">
        <f t="shared" si="48"/>
        <v>81</v>
      </c>
      <c r="CP67" s="18">
        <v>0</v>
      </c>
      <c r="CQ67" s="18">
        <f t="shared" si="49"/>
        <v>6925.5</v>
      </c>
      <c r="CR67" s="19">
        <f t="shared" si="50"/>
        <v>7712.7594285831601</v>
      </c>
      <c r="CS67" s="68">
        <f t="shared" si="51"/>
        <v>71</v>
      </c>
      <c r="CT67" s="18">
        <f>'Ohio Intensities'!T67</f>
        <v>2.2171393658292025</v>
      </c>
      <c r="CU67" s="18">
        <f>Design!$I$24*CT67*Design!$I$23</f>
        <v>3.8134797092262307</v>
      </c>
      <c r="CV67" s="18">
        <v>0</v>
      </c>
      <c r="CW67" s="18">
        <v>0</v>
      </c>
      <c r="CX67" s="18">
        <f>Design!$I$22</f>
        <v>10</v>
      </c>
      <c r="CY67" s="18">
        <f t="shared" si="52"/>
        <v>3.8134797092262307</v>
      </c>
      <c r="CZ67" s="18">
        <f t="shared" si="53"/>
        <v>71</v>
      </c>
      <c r="DA67" s="18">
        <f t="shared" si="54"/>
        <v>3.8134797092262307</v>
      </c>
      <c r="DB67" s="18">
        <f t="shared" si="55"/>
        <v>81</v>
      </c>
      <c r="DC67" s="18">
        <v>0</v>
      </c>
      <c r="DD67" s="18">
        <f t="shared" si="56"/>
        <v>16245.423561303744</v>
      </c>
      <c r="DE67" s="18">
        <f t="shared" si="57"/>
        <v>-0.38134797092262307</v>
      </c>
      <c r="DF67" s="18">
        <f t="shared" si="58"/>
        <v>30.889185644732471</v>
      </c>
      <c r="DG67" s="18">
        <f>(Design!$N$71-DF67)/DE67</f>
        <v>73.526510648254444</v>
      </c>
      <c r="DH67" s="18">
        <v>0</v>
      </c>
      <c r="DI67" s="18">
        <v>0</v>
      </c>
      <c r="DJ67" s="18">
        <f t="shared" si="59"/>
        <v>73.526510648254444</v>
      </c>
      <c r="DK67" s="18">
        <f t="shared" si="60"/>
        <v>73.526510648254444</v>
      </c>
      <c r="DL67" s="18">
        <f>Design!$N$71</f>
        <v>2.85</v>
      </c>
      <c r="DM67" s="18">
        <f t="shared" si="61"/>
        <v>81</v>
      </c>
      <c r="DN67" s="18">
        <v>0</v>
      </c>
      <c r="DO67" s="18">
        <f t="shared" si="62"/>
        <v>6925.5000000000009</v>
      </c>
      <c r="DP67" s="19">
        <f t="shared" si="63"/>
        <v>9319.9235613037417</v>
      </c>
      <c r="DQ67" s="68">
        <f t="shared" si="64"/>
        <v>71</v>
      </c>
      <c r="DR67" s="18">
        <f>'Ohio Intensities'!X67</f>
        <v>2.4198365395610515</v>
      </c>
      <c r="DS67" s="18">
        <f>Design!$I$24*DR67*Design!$I$23</f>
        <v>4.1621188480450115</v>
      </c>
      <c r="DT67" s="18">
        <v>0</v>
      </c>
      <c r="DU67" s="18">
        <v>0</v>
      </c>
      <c r="DV67" s="18">
        <f>Design!$I$22</f>
        <v>10</v>
      </c>
      <c r="DW67" s="18">
        <f t="shared" si="65"/>
        <v>4.1621188480450115</v>
      </c>
      <c r="DX67" s="18">
        <f t="shared" si="66"/>
        <v>71</v>
      </c>
      <c r="DY67" s="18">
        <f t="shared" si="67"/>
        <v>4.1621188480450115</v>
      </c>
      <c r="DZ67" s="18">
        <f t="shared" si="68"/>
        <v>81</v>
      </c>
      <c r="EA67" s="18">
        <v>0</v>
      </c>
      <c r="EB67" s="18">
        <f t="shared" si="69"/>
        <v>17730.626292671746</v>
      </c>
      <c r="EC67" s="18">
        <f t="shared" si="70"/>
        <v>-0.41621188480450116</v>
      </c>
      <c r="ED67" s="18">
        <f t="shared" si="71"/>
        <v>33.713162669164589</v>
      </c>
      <c r="EE67" s="18">
        <f>(Design!$N$72-ED67)/EC67</f>
        <v>74.152526143412075</v>
      </c>
      <c r="EF67" s="18">
        <v>0</v>
      </c>
      <c r="EG67" s="18">
        <v>0</v>
      </c>
      <c r="EH67" s="18">
        <f t="shared" si="72"/>
        <v>74.152526143412075</v>
      </c>
      <c r="EI67" s="18">
        <f t="shared" si="73"/>
        <v>74.152526143412075</v>
      </c>
      <c r="EJ67" s="18">
        <f>Design!$N$72</f>
        <v>2.85</v>
      </c>
      <c r="EK67" s="18">
        <f t="shared" si="74"/>
        <v>81</v>
      </c>
      <c r="EL67" s="18">
        <v>0</v>
      </c>
      <c r="EM67" s="18">
        <f t="shared" si="75"/>
        <v>6925.5</v>
      </c>
      <c r="EN67" s="19">
        <f t="shared" si="76"/>
        <v>10805.126292671746</v>
      </c>
      <c r="EO67" s="19">
        <f t="shared" si="77"/>
        <v>71</v>
      </c>
    </row>
    <row r="68" spans="1:145" x14ac:dyDescent="0.25">
      <c r="A68" s="68">
        <f t="shared" si="78"/>
        <v>72</v>
      </c>
      <c r="B68" s="18">
        <f>'Ohio Intensities'!D68</f>
        <v>1.1857680551015495</v>
      </c>
      <c r="C68" s="18">
        <f>Design!$I$24*B68*Design!$I$23</f>
        <v>2.0395210547746663</v>
      </c>
      <c r="D68" s="18">
        <v>0</v>
      </c>
      <c r="E68" s="18">
        <v>0</v>
      </c>
      <c r="F68" s="18">
        <f>Design!$I$22</f>
        <v>10</v>
      </c>
      <c r="G68" s="18">
        <f t="shared" si="0"/>
        <v>2.0395210547746663</v>
      </c>
      <c r="H68" s="18">
        <f t="shared" si="1"/>
        <v>72</v>
      </c>
      <c r="I68" s="18">
        <f t="shared" si="2"/>
        <v>2.0395210547746663</v>
      </c>
      <c r="J68" s="18">
        <f t="shared" si="3"/>
        <v>82</v>
      </c>
      <c r="K68" s="18">
        <v>0</v>
      </c>
      <c r="L68" s="18" t="str">
        <f t="shared" si="4"/>
        <v>N/A</v>
      </c>
      <c r="M68" s="18">
        <f t="shared" si="5"/>
        <v>-0.20395210547746662</v>
      </c>
      <c r="N68" s="18">
        <f t="shared" si="6"/>
        <v>16.724072649152262</v>
      </c>
      <c r="O68" s="18">
        <f>(Design!$N$67-N68)/M68</f>
        <v>71.948620558729687</v>
      </c>
      <c r="P68" s="18">
        <v>0</v>
      </c>
      <c r="Q68" s="18">
        <v>0</v>
      </c>
      <c r="R68" s="18">
        <f t="shared" si="7"/>
        <v>71.948620558729687</v>
      </c>
      <c r="S68" s="18">
        <f t="shared" si="8"/>
        <v>72</v>
      </c>
      <c r="T68" s="18">
        <f>Design!$N$67</f>
        <v>2.0499999999999998</v>
      </c>
      <c r="U68" s="18">
        <f t="shared" si="9"/>
        <v>82</v>
      </c>
      <c r="V68" s="18">
        <v>0</v>
      </c>
      <c r="W68" s="18">
        <f t="shared" si="10"/>
        <v>5042.9999999999991</v>
      </c>
      <c r="X68" s="19" t="str">
        <f t="shared" si="11"/>
        <v>N/A</v>
      </c>
      <c r="Y68" s="68">
        <f t="shared" si="12"/>
        <v>72</v>
      </c>
      <c r="Z68" s="18">
        <f>'Ohio Intensities'!H68</f>
        <v>1.4601649914267583</v>
      </c>
      <c r="AA68" s="18">
        <f>Design!$I$24*Z68*Design!$I$23</f>
        <v>2.5114837852540259</v>
      </c>
      <c r="AB68" s="18">
        <v>0</v>
      </c>
      <c r="AC68" s="18">
        <v>0</v>
      </c>
      <c r="AD68" s="18">
        <f>Design!$I$22</f>
        <v>10</v>
      </c>
      <c r="AE68" s="18">
        <f t="shared" si="13"/>
        <v>2.5114837852540259</v>
      </c>
      <c r="AF68" s="18">
        <f t="shared" si="14"/>
        <v>72</v>
      </c>
      <c r="AG68" s="18">
        <f t="shared" si="15"/>
        <v>2.5114837852540259</v>
      </c>
      <c r="AH68" s="18">
        <f t="shared" si="16"/>
        <v>82</v>
      </c>
      <c r="AI68" s="18">
        <v>0</v>
      </c>
      <c r="AJ68" s="18">
        <f t="shared" si="17"/>
        <v>10849.609952297391</v>
      </c>
      <c r="AK68" s="18">
        <f t="shared" si="18"/>
        <v>-0.25114837852540262</v>
      </c>
      <c r="AL68" s="18">
        <f t="shared" si="19"/>
        <v>20.594167039083015</v>
      </c>
      <c r="AM68" s="18">
        <f>(Design!$N$68-AL68)/AK68</f>
        <v>72.045725102114744</v>
      </c>
      <c r="AN68" s="18">
        <v>0</v>
      </c>
      <c r="AO68" s="18">
        <v>0</v>
      </c>
      <c r="AP68" s="18">
        <f t="shared" si="20"/>
        <v>72.045725102114744</v>
      </c>
      <c r="AQ68" s="18">
        <f t="shared" si="21"/>
        <v>72.045725102114744</v>
      </c>
      <c r="AR68" s="18">
        <f>Design!$N$68</f>
        <v>2.5</v>
      </c>
      <c r="AS68" s="18">
        <f t="shared" si="22"/>
        <v>82</v>
      </c>
      <c r="AT68" s="18">
        <v>0</v>
      </c>
      <c r="AU68" s="18">
        <f t="shared" si="23"/>
        <v>6150</v>
      </c>
      <c r="AV68" s="19">
        <f t="shared" si="24"/>
        <v>4699.6099522973909</v>
      </c>
      <c r="AW68" s="68">
        <f t="shared" si="25"/>
        <v>72</v>
      </c>
      <c r="AX68" s="18">
        <f>'Ohio Intensities'!L68</f>
        <v>1.6802198822124226</v>
      </c>
      <c r="AY68" s="18">
        <f>Design!$I$24*AX68*Design!$I$23</f>
        <v>2.8899781974053687</v>
      </c>
      <c r="AZ68" s="18">
        <v>0</v>
      </c>
      <c r="BA68" s="18">
        <v>0</v>
      </c>
      <c r="BB68" s="18">
        <f>Design!$I$22</f>
        <v>10</v>
      </c>
      <c r="BC68" s="18">
        <f t="shared" si="26"/>
        <v>2.8899781974053687</v>
      </c>
      <c r="BD68" s="18">
        <f t="shared" si="27"/>
        <v>72</v>
      </c>
      <c r="BE68" s="18">
        <f t="shared" si="28"/>
        <v>2.8899781974053687</v>
      </c>
      <c r="BF68" s="18">
        <f t="shared" si="29"/>
        <v>82</v>
      </c>
      <c r="BG68" s="18">
        <v>0</v>
      </c>
      <c r="BH68" s="18">
        <f t="shared" si="30"/>
        <v>12484.705812791191</v>
      </c>
      <c r="BI68" s="18">
        <f t="shared" si="31"/>
        <v>-0.28899781974053684</v>
      </c>
      <c r="BJ68" s="18">
        <f t="shared" si="32"/>
        <v>23.697821218724023</v>
      </c>
      <c r="BK68" s="18">
        <f>(Design!$N$69-BJ68)/BI68</f>
        <v>72.13833390660615</v>
      </c>
      <c r="BL68" s="18">
        <v>0</v>
      </c>
      <c r="BM68" s="18">
        <v>0</v>
      </c>
      <c r="BN68" s="18">
        <f t="shared" si="33"/>
        <v>72.13833390660615</v>
      </c>
      <c r="BO68" s="18">
        <f t="shared" si="34"/>
        <v>72.13833390660615</v>
      </c>
      <c r="BP68" s="18">
        <f>Design!$N$69</f>
        <v>2.85</v>
      </c>
      <c r="BQ68" s="18">
        <f t="shared" si="35"/>
        <v>82</v>
      </c>
      <c r="BR68" s="18">
        <v>0</v>
      </c>
      <c r="BS68" s="18">
        <f t="shared" si="36"/>
        <v>7011</v>
      </c>
      <c r="BT68" s="19">
        <f t="shared" si="37"/>
        <v>5473.7058127911914</v>
      </c>
      <c r="BU68" s="68">
        <f t="shared" si="38"/>
        <v>72</v>
      </c>
      <c r="BV68" s="18">
        <f>'Ohio Intensities'!P68</f>
        <v>1.9775484247719459</v>
      </c>
      <c r="BW68" s="18">
        <f>Design!$I$24*BV68*Design!$I$23</f>
        <v>3.401383290607749</v>
      </c>
      <c r="BX68" s="18">
        <v>0</v>
      </c>
      <c r="BY68" s="18">
        <v>0</v>
      </c>
      <c r="BZ68" s="18">
        <f>Design!$I$22</f>
        <v>10</v>
      </c>
      <c r="CA68" s="18">
        <f t="shared" si="39"/>
        <v>3.401383290607749</v>
      </c>
      <c r="CB68" s="18">
        <f t="shared" si="40"/>
        <v>72</v>
      </c>
      <c r="CC68" s="18">
        <f t="shared" si="41"/>
        <v>3.401383290607749</v>
      </c>
      <c r="CD68" s="18">
        <f t="shared" si="42"/>
        <v>82</v>
      </c>
      <c r="CE68" s="18">
        <v>0</v>
      </c>
      <c r="CF68" s="18">
        <f t="shared" si="43"/>
        <v>14693.975815425474</v>
      </c>
      <c r="CG68" s="18">
        <f t="shared" si="44"/>
        <v>-0.3401383290607749</v>
      </c>
      <c r="CH68" s="18">
        <f t="shared" si="45"/>
        <v>27.891342982983542</v>
      </c>
      <c r="CI68" s="18">
        <f>(Design!$N$70-CH68)/CG68</f>
        <v>73.621056033673952</v>
      </c>
      <c r="CJ68" s="18">
        <v>0</v>
      </c>
      <c r="CK68" s="18">
        <v>0</v>
      </c>
      <c r="CL68" s="18">
        <f t="shared" si="46"/>
        <v>73.621056033673952</v>
      </c>
      <c r="CM68" s="18">
        <f t="shared" si="47"/>
        <v>73.621056033673952</v>
      </c>
      <c r="CN68" s="18">
        <f>Design!$N$70</f>
        <v>2.85</v>
      </c>
      <c r="CO68" s="18">
        <f t="shared" si="48"/>
        <v>82</v>
      </c>
      <c r="CP68" s="18">
        <v>0</v>
      </c>
      <c r="CQ68" s="18">
        <f t="shared" si="49"/>
        <v>7011.0000000000009</v>
      </c>
      <c r="CR68" s="19">
        <f t="shared" si="50"/>
        <v>7682.9758154254732</v>
      </c>
      <c r="CS68" s="68">
        <f t="shared" si="51"/>
        <v>72</v>
      </c>
      <c r="CT68" s="18">
        <f>'Ohio Intensities'!T68</f>
        <v>2.1952065826681735</v>
      </c>
      <c r="CU68" s="18">
        <f>Design!$I$24*CT68*Design!$I$23</f>
        <v>3.7757553221892608</v>
      </c>
      <c r="CV68" s="18">
        <v>0</v>
      </c>
      <c r="CW68" s="18">
        <v>0</v>
      </c>
      <c r="CX68" s="18">
        <f>Design!$I$22</f>
        <v>10</v>
      </c>
      <c r="CY68" s="18">
        <f t="shared" si="52"/>
        <v>3.7757553221892608</v>
      </c>
      <c r="CZ68" s="18">
        <f t="shared" si="53"/>
        <v>72</v>
      </c>
      <c r="DA68" s="18">
        <f t="shared" si="54"/>
        <v>3.7757553221892608</v>
      </c>
      <c r="DB68" s="18">
        <f t="shared" si="55"/>
        <v>82</v>
      </c>
      <c r="DC68" s="18">
        <v>0</v>
      </c>
      <c r="DD68" s="18">
        <f t="shared" si="56"/>
        <v>16311.262991857609</v>
      </c>
      <c r="DE68" s="18">
        <f t="shared" si="57"/>
        <v>-0.37757553221892609</v>
      </c>
      <c r="DF68" s="18">
        <f t="shared" si="58"/>
        <v>30.96119364195194</v>
      </c>
      <c r="DG68" s="18">
        <f>(Design!$N$71-DF68)/DE68</f>
        <v>74.451841401768817</v>
      </c>
      <c r="DH68" s="18">
        <v>0</v>
      </c>
      <c r="DI68" s="18">
        <v>0</v>
      </c>
      <c r="DJ68" s="18">
        <f t="shared" si="59"/>
        <v>74.451841401768817</v>
      </c>
      <c r="DK68" s="18">
        <f t="shared" si="60"/>
        <v>74.451841401768817</v>
      </c>
      <c r="DL68" s="18">
        <f>Design!$N$71</f>
        <v>2.85</v>
      </c>
      <c r="DM68" s="18">
        <f t="shared" si="61"/>
        <v>82</v>
      </c>
      <c r="DN68" s="18">
        <v>0</v>
      </c>
      <c r="DO68" s="18">
        <f t="shared" si="62"/>
        <v>7011.0000000000009</v>
      </c>
      <c r="DP68" s="19">
        <f t="shared" si="63"/>
        <v>9300.2629918576094</v>
      </c>
      <c r="DQ68" s="68">
        <f t="shared" si="64"/>
        <v>72</v>
      </c>
      <c r="DR68" s="18">
        <f>'Ohio Intensities'!X68</f>
        <v>2.3967978359991657</v>
      </c>
      <c r="DS68" s="18">
        <f>Design!$I$24*DR68*Design!$I$23</f>
        <v>4.1224922779185675</v>
      </c>
      <c r="DT68" s="18">
        <v>0</v>
      </c>
      <c r="DU68" s="18">
        <v>0</v>
      </c>
      <c r="DV68" s="18">
        <f>Design!$I$22</f>
        <v>10</v>
      </c>
      <c r="DW68" s="18">
        <f t="shared" si="65"/>
        <v>4.1224922779185675</v>
      </c>
      <c r="DX68" s="18">
        <f t="shared" si="66"/>
        <v>72</v>
      </c>
      <c r="DY68" s="18">
        <f t="shared" si="67"/>
        <v>4.1224922779185675</v>
      </c>
      <c r="DZ68" s="18">
        <f t="shared" si="68"/>
        <v>82</v>
      </c>
      <c r="EA68" s="18">
        <v>0</v>
      </c>
      <c r="EB68" s="18">
        <f t="shared" si="69"/>
        <v>17809.166640608211</v>
      </c>
      <c r="EC68" s="18">
        <f t="shared" si="70"/>
        <v>-0.41224922779185674</v>
      </c>
      <c r="ED68" s="18">
        <f t="shared" si="71"/>
        <v>33.804436678932248</v>
      </c>
      <c r="EE68" s="18">
        <f>(Design!$N$72-ED68)/EC68</f>
        <v>75.086706274101346</v>
      </c>
      <c r="EF68" s="18">
        <v>0</v>
      </c>
      <c r="EG68" s="18">
        <v>0</v>
      </c>
      <c r="EH68" s="18">
        <f t="shared" si="72"/>
        <v>75.086706274101346</v>
      </c>
      <c r="EI68" s="18">
        <f t="shared" si="73"/>
        <v>75.086706274101346</v>
      </c>
      <c r="EJ68" s="18">
        <f>Design!$N$72</f>
        <v>2.85</v>
      </c>
      <c r="EK68" s="18">
        <f t="shared" si="74"/>
        <v>82</v>
      </c>
      <c r="EL68" s="18">
        <v>0</v>
      </c>
      <c r="EM68" s="18">
        <f t="shared" si="75"/>
        <v>7011.0000000000009</v>
      </c>
      <c r="EN68" s="19">
        <f t="shared" si="76"/>
        <v>10798.166640608211</v>
      </c>
      <c r="EO68" s="19">
        <f t="shared" si="77"/>
        <v>72</v>
      </c>
    </row>
    <row r="69" spans="1:145" x14ac:dyDescent="0.25">
      <c r="A69" s="68">
        <f t="shared" si="78"/>
        <v>73</v>
      </c>
      <c r="B69" s="18">
        <f>'Ohio Intensities'!D69</f>
        <v>1.1732438109774965</v>
      </c>
      <c r="C69" s="18">
        <f>Design!$I$24*B69*Design!$I$23</f>
        <v>2.0179793548812954</v>
      </c>
      <c r="D69" s="18">
        <v>0</v>
      </c>
      <c r="E69" s="18">
        <v>0</v>
      </c>
      <c r="F69" s="18">
        <f>Design!$I$22</f>
        <v>10</v>
      </c>
      <c r="G69" s="18">
        <f t="shared" si="0"/>
        <v>2.0179793548812954</v>
      </c>
      <c r="H69" s="18">
        <f t="shared" si="1"/>
        <v>73</v>
      </c>
      <c r="I69" s="18">
        <f t="shared" si="2"/>
        <v>2.0179793548812954</v>
      </c>
      <c r="J69" s="18">
        <f t="shared" si="3"/>
        <v>83</v>
      </c>
      <c r="K69" s="18">
        <v>0</v>
      </c>
      <c r="L69" s="18" t="str">
        <f t="shared" si="4"/>
        <v>N/A</v>
      </c>
      <c r="M69" s="18">
        <f t="shared" si="5"/>
        <v>-0.20179793548812955</v>
      </c>
      <c r="N69" s="18">
        <f t="shared" si="6"/>
        <v>16.749228645514751</v>
      </c>
      <c r="O69" s="18">
        <f>(Design!$N$67-N69)/M69</f>
        <v>72.841323227409376</v>
      </c>
      <c r="P69" s="18">
        <v>0</v>
      </c>
      <c r="Q69" s="18">
        <v>0</v>
      </c>
      <c r="R69" s="18">
        <f t="shared" si="7"/>
        <v>72.841323227409376</v>
      </c>
      <c r="S69" s="18">
        <f t="shared" si="8"/>
        <v>73</v>
      </c>
      <c r="T69" s="18">
        <f>Design!$N$67</f>
        <v>2.0499999999999998</v>
      </c>
      <c r="U69" s="18">
        <f t="shared" si="9"/>
        <v>83</v>
      </c>
      <c r="V69" s="18">
        <v>0</v>
      </c>
      <c r="W69" s="18">
        <f t="shared" si="10"/>
        <v>5104.4999999999991</v>
      </c>
      <c r="X69" s="19" t="str">
        <f t="shared" si="11"/>
        <v>N/A</v>
      </c>
      <c r="Y69" s="68">
        <f t="shared" si="12"/>
        <v>73</v>
      </c>
      <c r="Z69" s="18">
        <f>'Ohio Intensities'!H69</f>
        <v>1.4450474048376289</v>
      </c>
      <c r="AA69" s="18">
        <f>Design!$I$24*Z69*Design!$I$23</f>
        <v>2.4854815363207234</v>
      </c>
      <c r="AB69" s="18">
        <v>0</v>
      </c>
      <c r="AC69" s="18">
        <v>0</v>
      </c>
      <c r="AD69" s="18">
        <f>Design!$I$22</f>
        <v>10</v>
      </c>
      <c r="AE69" s="18">
        <f t="shared" si="13"/>
        <v>2.4854815363207234</v>
      </c>
      <c r="AF69" s="18">
        <f t="shared" si="14"/>
        <v>73</v>
      </c>
      <c r="AG69" s="18">
        <f t="shared" si="15"/>
        <v>2.4854815363207234</v>
      </c>
      <c r="AH69" s="18">
        <f t="shared" si="16"/>
        <v>83</v>
      </c>
      <c r="AI69" s="18">
        <v>0</v>
      </c>
      <c r="AJ69" s="18" t="str">
        <f t="shared" si="17"/>
        <v>N/A</v>
      </c>
      <c r="AK69" s="18">
        <f t="shared" si="18"/>
        <v>-0.24854815363207233</v>
      </c>
      <c r="AL69" s="18">
        <f t="shared" si="19"/>
        <v>20.629496751462003</v>
      </c>
      <c r="AM69" s="18">
        <f>(Design!$N$68-AL69)/AK69</f>
        <v>72.941586917999118</v>
      </c>
      <c r="AN69" s="18">
        <v>0</v>
      </c>
      <c r="AO69" s="18">
        <v>0</v>
      </c>
      <c r="AP69" s="18">
        <f t="shared" si="20"/>
        <v>72.941586917999118</v>
      </c>
      <c r="AQ69" s="18">
        <f t="shared" si="21"/>
        <v>73</v>
      </c>
      <c r="AR69" s="18">
        <f>Design!$N$68</f>
        <v>2.5</v>
      </c>
      <c r="AS69" s="18">
        <f t="shared" si="22"/>
        <v>83</v>
      </c>
      <c r="AT69" s="18">
        <v>0</v>
      </c>
      <c r="AU69" s="18">
        <f t="shared" si="23"/>
        <v>6225</v>
      </c>
      <c r="AV69" s="19" t="str">
        <f t="shared" si="24"/>
        <v>N/A</v>
      </c>
      <c r="AW69" s="68">
        <f t="shared" si="25"/>
        <v>73</v>
      </c>
      <c r="AX69" s="18">
        <f>'Ohio Intensities'!L69</f>
        <v>1.662975986184317</v>
      </c>
      <c r="AY69" s="18">
        <f>Design!$I$24*AX69*Design!$I$23</f>
        <v>2.8603186962370271</v>
      </c>
      <c r="AZ69" s="18">
        <v>0</v>
      </c>
      <c r="BA69" s="18">
        <v>0</v>
      </c>
      <c r="BB69" s="18">
        <f>Design!$I$22</f>
        <v>10</v>
      </c>
      <c r="BC69" s="18">
        <f t="shared" si="26"/>
        <v>2.8603186962370271</v>
      </c>
      <c r="BD69" s="18">
        <f t="shared" si="27"/>
        <v>73</v>
      </c>
      <c r="BE69" s="18">
        <f t="shared" si="28"/>
        <v>2.8603186962370271</v>
      </c>
      <c r="BF69" s="18">
        <f t="shared" si="29"/>
        <v>83</v>
      </c>
      <c r="BG69" s="18">
        <v>0</v>
      </c>
      <c r="BH69" s="18">
        <f t="shared" si="30"/>
        <v>12528.19588951818</v>
      </c>
      <c r="BI69" s="18">
        <f t="shared" si="31"/>
        <v>-0.28603186962370269</v>
      </c>
      <c r="BJ69" s="18">
        <f t="shared" si="32"/>
        <v>23.740645178767323</v>
      </c>
      <c r="BK69" s="18">
        <f>(Design!$N$69-BJ69)/BI69</f>
        <v>73.036075337516067</v>
      </c>
      <c r="BL69" s="18">
        <v>0</v>
      </c>
      <c r="BM69" s="18">
        <v>0</v>
      </c>
      <c r="BN69" s="18">
        <f t="shared" si="33"/>
        <v>73.036075337516067</v>
      </c>
      <c r="BO69" s="18">
        <f t="shared" si="34"/>
        <v>73.036075337516067</v>
      </c>
      <c r="BP69" s="18">
        <f>Design!$N$69</f>
        <v>2.85</v>
      </c>
      <c r="BQ69" s="18">
        <f t="shared" si="35"/>
        <v>83</v>
      </c>
      <c r="BR69" s="18">
        <v>0</v>
      </c>
      <c r="BS69" s="18">
        <f t="shared" si="36"/>
        <v>7096.5</v>
      </c>
      <c r="BT69" s="19">
        <f t="shared" si="37"/>
        <v>5431.6958895181797</v>
      </c>
      <c r="BU69" s="68">
        <f t="shared" si="38"/>
        <v>73</v>
      </c>
      <c r="BV69" s="18">
        <f>'Ohio Intensities'!P69</f>
        <v>1.9577354682124251</v>
      </c>
      <c r="BW69" s="18">
        <f>Design!$I$24*BV69*Design!$I$23</f>
        <v>3.367305005325373</v>
      </c>
      <c r="BX69" s="18">
        <v>0</v>
      </c>
      <c r="BY69" s="18">
        <v>0</v>
      </c>
      <c r="BZ69" s="18">
        <f>Design!$I$22</f>
        <v>10</v>
      </c>
      <c r="CA69" s="18">
        <f t="shared" si="39"/>
        <v>3.367305005325373</v>
      </c>
      <c r="CB69" s="18">
        <f t="shared" si="40"/>
        <v>73</v>
      </c>
      <c r="CC69" s="18">
        <f t="shared" si="41"/>
        <v>3.367305005325373</v>
      </c>
      <c r="CD69" s="18">
        <f t="shared" si="42"/>
        <v>83</v>
      </c>
      <c r="CE69" s="18">
        <v>0</v>
      </c>
      <c r="CF69" s="18">
        <f t="shared" si="43"/>
        <v>14748.795923325135</v>
      </c>
      <c r="CG69" s="18">
        <f t="shared" si="44"/>
        <v>-0.33673050053253728</v>
      </c>
      <c r="CH69" s="18">
        <f t="shared" si="45"/>
        <v>27.948631544200595</v>
      </c>
      <c r="CI69" s="18">
        <f>(Design!$N$70-CH69)/CG69</f>
        <v>74.536258237692323</v>
      </c>
      <c r="CJ69" s="18">
        <v>0</v>
      </c>
      <c r="CK69" s="18">
        <v>0</v>
      </c>
      <c r="CL69" s="18">
        <f t="shared" si="46"/>
        <v>74.536258237692323</v>
      </c>
      <c r="CM69" s="18">
        <f t="shared" si="47"/>
        <v>74.536258237692323</v>
      </c>
      <c r="CN69" s="18">
        <f>Design!$N$70</f>
        <v>2.85</v>
      </c>
      <c r="CO69" s="18">
        <f t="shared" si="48"/>
        <v>83</v>
      </c>
      <c r="CP69" s="18">
        <v>0</v>
      </c>
      <c r="CQ69" s="18">
        <f t="shared" si="49"/>
        <v>7096.5</v>
      </c>
      <c r="CR69" s="19">
        <f t="shared" si="50"/>
        <v>7652.2959233251349</v>
      </c>
      <c r="CS69" s="68">
        <f t="shared" si="51"/>
        <v>73</v>
      </c>
      <c r="CT69" s="18">
        <f>'Ohio Intensities'!T69</f>
        <v>2.1737405909045782</v>
      </c>
      <c r="CU69" s="18">
        <f>Design!$I$24*CT69*Design!$I$23</f>
        <v>3.7388338163558767</v>
      </c>
      <c r="CV69" s="18">
        <v>0</v>
      </c>
      <c r="CW69" s="18">
        <v>0</v>
      </c>
      <c r="CX69" s="18">
        <f>Design!$I$22</f>
        <v>10</v>
      </c>
      <c r="CY69" s="18">
        <f t="shared" si="52"/>
        <v>3.7388338163558767</v>
      </c>
      <c r="CZ69" s="18">
        <f t="shared" si="53"/>
        <v>73</v>
      </c>
      <c r="DA69" s="18">
        <f t="shared" si="54"/>
        <v>3.7388338163558767</v>
      </c>
      <c r="DB69" s="18">
        <f t="shared" si="55"/>
        <v>83</v>
      </c>
      <c r="DC69" s="18">
        <v>0</v>
      </c>
      <c r="DD69" s="18">
        <f t="shared" si="56"/>
        <v>16376.092115638739</v>
      </c>
      <c r="DE69" s="18">
        <f t="shared" si="57"/>
        <v>-0.37388338163558765</v>
      </c>
      <c r="DF69" s="18">
        <f t="shared" si="58"/>
        <v>31.032320675753773</v>
      </c>
      <c r="DG69" s="18">
        <f>(Design!$N$71-DF69)/DE69</f>
        <v>75.377302281977833</v>
      </c>
      <c r="DH69" s="18">
        <v>0</v>
      </c>
      <c r="DI69" s="18">
        <v>0</v>
      </c>
      <c r="DJ69" s="18">
        <f t="shared" si="59"/>
        <v>75.377302281977833</v>
      </c>
      <c r="DK69" s="18">
        <f t="shared" si="60"/>
        <v>75.377302281977833</v>
      </c>
      <c r="DL69" s="18">
        <f>Design!$N$71</f>
        <v>2.85</v>
      </c>
      <c r="DM69" s="18">
        <f t="shared" si="61"/>
        <v>83</v>
      </c>
      <c r="DN69" s="18">
        <v>0</v>
      </c>
      <c r="DO69" s="18">
        <f t="shared" si="62"/>
        <v>7096.5</v>
      </c>
      <c r="DP69" s="19">
        <f t="shared" si="63"/>
        <v>9279.5921156387394</v>
      </c>
      <c r="DQ69" s="68">
        <f t="shared" si="64"/>
        <v>73</v>
      </c>
      <c r="DR69" s="18">
        <f>'Ohio Intensities'!X69</f>
        <v>2.3742488621138276</v>
      </c>
      <c r="DS69" s="18">
        <f>Design!$I$24*DR69*Design!$I$23</f>
        <v>4.0837080428357861</v>
      </c>
      <c r="DT69" s="18">
        <v>0</v>
      </c>
      <c r="DU69" s="18">
        <v>0</v>
      </c>
      <c r="DV69" s="18">
        <f>Design!$I$22</f>
        <v>10</v>
      </c>
      <c r="DW69" s="18">
        <f t="shared" si="65"/>
        <v>4.0837080428357861</v>
      </c>
      <c r="DX69" s="18">
        <f t="shared" si="66"/>
        <v>73</v>
      </c>
      <c r="DY69" s="18">
        <f t="shared" si="67"/>
        <v>4.0837080428357861</v>
      </c>
      <c r="DZ69" s="18">
        <f t="shared" si="68"/>
        <v>83</v>
      </c>
      <c r="EA69" s="18">
        <v>0</v>
      </c>
      <c r="EB69" s="18">
        <f t="shared" si="69"/>
        <v>17886.641227620745</v>
      </c>
      <c r="EC69" s="18">
        <f t="shared" si="70"/>
        <v>-0.40837080428357864</v>
      </c>
      <c r="ED69" s="18">
        <f t="shared" si="71"/>
        <v>33.894776755537023</v>
      </c>
      <c r="EE69" s="18">
        <f>(Design!$N$72-ED69)/EC69</f>
        <v>76.021048590875949</v>
      </c>
      <c r="EF69" s="18">
        <v>0</v>
      </c>
      <c r="EG69" s="18">
        <v>0</v>
      </c>
      <c r="EH69" s="18">
        <f t="shared" si="72"/>
        <v>76.021048590875949</v>
      </c>
      <c r="EI69" s="18">
        <f t="shared" si="73"/>
        <v>76.021048590875949</v>
      </c>
      <c r="EJ69" s="18">
        <f>Design!$N$72</f>
        <v>2.85</v>
      </c>
      <c r="EK69" s="18">
        <f t="shared" si="74"/>
        <v>83</v>
      </c>
      <c r="EL69" s="18">
        <v>0</v>
      </c>
      <c r="EM69" s="18">
        <f t="shared" si="75"/>
        <v>7096.5</v>
      </c>
      <c r="EN69" s="19">
        <f t="shared" si="76"/>
        <v>10790.141227620745</v>
      </c>
      <c r="EO69" s="19">
        <f t="shared" si="77"/>
        <v>73</v>
      </c>
    </row>
    <row r="70" spans="1:145" x14ac:dyDescent="0.25">
      <c r="A70" s="68">
        <f t="shared" si="78"/>
        <v>74</v>
      </c>
      <c r="B70" s="18">
        <f>'Ohio Intensities'!D70</f>
        <v>1.1609994827700394</v>
      </c>
      <c r="C70" s="18">
        <f>Design!$I$24*B70*Design!$I$23</f>
        <v>1.996919110364469</v>
      </c>
      <c r="D70" s="18">
        <v>0</v>
      </c>
      <c r="E70" s="18">
        <v>0</v>
      </c>
      <c r="F70" s="18">
        <f>Design!$I$22</f>
        <v>10</v>
      </c>
      <c r="G70" s="18">
        <f t="shared" si="0"/>
        <v>1.996919110364469</v>
      </c>
      <c r="H70" s="18">
        <f t="shared" si="1"/>
        <v>74</v>
      </c>
      <c r="I70" s="18">
        <f t="shared" si="2"/>
        <v>1.996919110364469</v>
      </c>
      <c r="J70" s="18">
        <f t="shared" si="3"/>
        <v>84</v>
      </c>
      <c r="K70" s="18">
        <v>0</v>
      </c>
      <c r="L70" s="18" t="str">
        <f t="shared" si="4"/>
        <v>N/A</v>
      </c>
      <c r="M70" s="18">
        <f t="shared" si="5"/>
        <v>-0.1996919110364469</v>
      </c>
      <c r="N70" s="18">
        <f t="shared" si="6"/>
        <v>16.774120527061541</v>
      </c>
      <c r="O70" s="18">
        <f>(Design!$N$67-N70)/M70</f>
        <v>73.734186080147026</v>
      </c>
      <c r="P70" s="18">
        <v>0</v>
      </c>
      <c r="Q70" s="18">
        <v>0</v>
      </c>
      <c r="R70" s="18">
        <f t="shared" si="7"/>
        <v>73.734186080147026</v>
      </c>
      <c r="S70" s="18">
        <f t="shared" si="8"/>
        <v>74</v>
      </c>
      <c r="T70" s="18">
        <f>Design!$N$67</f>
        <v>2.0499999999999998</v>
      </c>
      <c r="U70" s="18">
        <f t="shared" si="9"/>
        <v>84</v>
      </c>
      <c r="V70" s="18">
        <v>0</v>
      </c>
      <c r="W70" s="18">
        <f t="shared" si="10"/>
        <v>5166</v>
      </c>
      <c r="X70" s="19" t="str">
        <f t="shared" si="11"/>
        <v>N/A</v>
      </c>
      <c r="Y70" s="68">
        <f t="shared" si="12"/>
        <v>74</v>
      </c>
      <c r="Z70" s="18">
        <f>'Ohio Intensities'!H70</f>
        <v>1.4302624851079937</v>
      </c>
      <c r="AA70" s="18">
        <f>Design!$I$24*Z70*Design!$I$23</f>
        <v>2.4600514743857507</v>
      </c>
      <c r="AB70" s="18">
        <v>0</v>
      </c>
      <c r="AC70" s="18">
        <v>0</v>
      </c>
      <c r="AD70" s="18">
        <f>Design!$I$22</f>
        <v>10</v>
      </c>
      <c r="AE70" s="18">
        <f t="shared" si="13"/>
        <v>2.4600514743857507</v>
      </c>
      <c r="AF70" s="18">
        <f t="shared" si="14"/>
        <v>74</v>
      </c>
      <c r="AG70" s="18">
        <f t="shared" si="15"/>
        <v>2.4600514743857507</v>
      </c>
      <c r="AH70" s="18">
        <f t="shared" si="16"/>
        <v>84</v>
      </c>
      <c r="AI70" s="18">
        <v>0</v>
      </c>
      <c r="AJ70" s="18" t="str">
        <f t="shared" si="17"/>
        <v>N/A</v>
      </c>
      <c r="AK70" s="18">
        <f t="shared" si="18"/>
        <v>-0.24600514743857507</v>
      </c>
      <c r="AL70" s="18">
        <f t="shared" si="19"/>
        <v>20.664432384840307</v>
      </c>
      <c r="AM70" s="18">
        <f>(Design!$N$68-AL70)/AK70</f>
        <v>73.837611017370179</v>
      </c>
      <c r="AN70" s="18">
        <v>0</v>
      </c>
      <c r="AO70" s="18">
        <v>0</v>
      </c>
      <c r="AP70" s="18">
        <f t="shared" si="20"/>
        <v>73.837611017370179</v>
      </c>
      <c r="AQ70" s="18">
        <f t="shared" si="21"/>
        <v>74</v>
      </c>
      <c r="AR70" s="18">
        <f>Design!$N$68</f>
        <v>2.5</v>
      </c>
      <c r="AS70" s="18">
        <f t="shared" si="22"/>
        <v>84</v>
      </c>
      <c r="AT70" s="18">
        <v>0</v>
      </c>
      <c r="AU70" s="18">
        <f t="shared" si="23"/>
        <v>6300</v>
      </c>
      <c r="AV70" s="19" t="str">
        <f t="shared" si="24"/>
        <v>N/A</v>
      </c>
      <c r="AW70" s="68">
        <f t="shared" si="25"/>
        <v>74</v>
      </c>
      <c r="AX70" s="18">
        <f>'Ohio Intensities'!L70</f>
        <v>1.6461053678426527</v>
      </c>
      <c r="AY70" s="18">
        <f>Design!$I$24*AX70*Design!$I$23</f>
        <v>2.8313012326893645</v>
      </c>
      <c r="AZ70" s="18">
        <v>0</v>
      </c>
      <c r="BA70" s="18">
        <v>0</v>
      </c>
      <c r="BB70" s="18">
        <f>Design!$I$22</f>
        <v>10</v>
      </c>
      <c r="BC70" s="18">
        <f t="shared" si="26"/>
        <v>2.8313012326893645</v>
      </c>
      <c r="BD70" s="18">
        <f t="shared" si="27"/>
        <v>74</v>
      </c>
      <c r="BE70" s="18">
        <f t="shared" si="28"/>
        <v>2.8313012326893645</v>
      </c>
      <c r="BF70" s="18">
        <f t="shared" si="29"/>
        <v>84</v>
      </c>
      <c r="BG70" s="18">
        <v>0</v>
      </c>
      <c r="BH70" s="18" t="str">
        <f t="shared" si="30"/>
        <v>N/A</v>
      </c>
      <c r="BI70" s="18">
        <f t="shared" si="31"/>
        <v>-0.28313012326893644</v>
      </c>
      <c r="BJ70" s="18">
        <f t="shared" si="32"/>
        <v>23.782930354590661</v>
      </c>
      <c r="BK70" s="18">
        <f>(Design!$N$69-BJ70)/BI70</f>
        <v>73.933956983825155</v>
      </c>
      <c r="BL70" s="18">
        <v>0</v>
      </c>
      <c r="BM70" s="18">
        <v>0</v>
      </c>
      <c r="BN70" s="18">
        <f t="shared" si="33"/>
        <v>73.933956983825155</v>
      </c>
      <c r="BO70" s="18">
        <f t="shared" si="34"/>
        <v>74</v>
      </c>
      <c r="BP70" s="18">
        <f>Design!$N$69</f>
        <v>2.85</v>
      </c>
      <c r="BQ70" s="18">
        <f t="shared" si="35"/>
        <v>84</v>
      </c>
      <c r="BR70" s="18">
        <v>0</v>
      </c>
      <c r="BS70" s="18">
        <f t="shared" si="36"/>
        <v>7182</v>
      </c>
      <c r="BT70" s="19" t="str">
        <f t="shared" si="37"/>
        <v>N/A</v>
      </c>
      <c r="BU70" s="68">
        <f t="shared" si="38"/>
        <v>74</v>
      </c>
      <c r="BV70" s="18">
        <f>'Ohio Intensities'!P70</f>
        <v>1.9383440728116887</v>
      </c>
      <c r="BW70" s="18">
        <f>Design!$I$24*BV70*Design!$I$23</f>
        <v>3.3339518052361066</v>
      </c>
      <c r="BX70" s="18">
        <v>0</v>
      </c>
      <c r="BY70" s="18">
        <v>0</v>
      </c>
      <c r="BZ70" s="18">
        <f>Design!$I$22</f>
        <v>10</v>
      </c>
      <c r="CA70" s="18">
        <f t="shared" si="39"/>
        <v>3.3339518052361066</v>
      </c>
      <c r="CB70" s="18">
        <f t="shared" si="40"/>
        <v>74</v>
      </c>
      <c r="CC70" s="18">
        <f t="shared" si="41"/>
        <v>3.3339518052361066</v>
      </c>
      <c r="CD70" s="18">
        <f t="shared" si="42"/>
        <v>84</v>
      </c>
      <c r="CE70" s="18">
        <v>0</v>
      </c>
      <c r="CF70" s="18">
        <f t="shared" si="43"/>
        <v>14802.746015248315</v>
      </c>
      <c r="CG70" s="18">
        <f t="shared" si="44"/>
        <v>-0.33339518052361067</v>
      </c>
      <c r="CH70" s="18">
        <f t="shared" si="45"/>
        <v>28.005195163983299</v>
      </c>
      <c r="CI70" s="18">
        <f>(Design!$N$70-CH70)/CG70</f>
        <v>75.451586086145696</v>
      </c>
      <c r="CJ70" s="18">
        <v>0</v>
      </c>
      <c r="CK70" s="18">
        <v>0</v>
      </c>
      <c r="CL70" s="18">
        <f t="shared" si="46"/>
        <v>75.451586086145696</v>
      </c>
      <c r="CM70" s="18">
        <f t="shared" si="47"/>
        <v>75.451586086145696</v>
      </c>
      <c r="CN70" s="18">
        <f>Design!$N$70</f>
        <v>2.85</v>
      </c>
      <c r="CO70" s="18">
        <f t="shared" si="48"/>
        <v>84</v>
      </c>
      <c r="CP70" s="18">
        <v>0</v>
      </c>
      <c r="CQ70" s="18">
        <f t="shared" si="49"/>
        <v>7182</v>
      </c>
      <c r="CR70" s="19">
        <f t="shared" si="50"/>
        <v>7620.7460152483145</v>
      </c>
      <c r="CS70" s="68">
        <f t="shared" si="51"/>
        <v>74</v>
      </c>
      <c r="CT70" s="18">
        <f>'Ohio Intensities'!T70</f>
        <v>2.1527262598713555</v>
      </c>
      <c r="CU70" s="18">
        <f>Design!$I$24*CT70*Design!$I$23</f>
        <v>3.7026891669787338</v>
      </c>
      <c r="CV70" s="18">
        <v>0</v>
      </c>
      <c r="CW70" s="18">
        <v>0</v>
      </c>
      <c r="CX70" s="18">
        <f>Design!$I$22</f>
        <v>10</v>
      </c>
      <c r="CY70" s="18">
        <f t="shared" si="52"/>
        <v>3.7026891669787338</v>
      </c>
      <c r="CZ70" s="18">
        <f t="shared" si="53"/>
        <v>74</v>
      </c>
      <c r="DA70" s="18">
        <f t="shared" si="54"/>
        <v>3.7026891669787338</v>
      </c>
      <c r="DB70" s="18">
        <f t="shared" si="55"/>
        <v>84</v>
      </c>
      <c r="DC70" s="18">
        <v>0</v>
      </c>
      <c r="DD70" s="18">
        <f t="shared" si="56"/>
        <v>16439.939901385576</v>
      </c>
      <c r="DE70" s="18">
        <f t="shared" si="57"/>
        <v>-0.37026891669787337</v>
      </c>
      <c r="DF70" s="18">
        <f t="shared" si="58"/>
        <v>31.102589002621361</v>
      </c>
      <c r="DG70" s="18">
        <f>(Design!$N$71-DF70)/DE70</f>
        <v>76.302891570221902</v>
      </c>
      <c r="DH70" s="18">
        <v>0</v>
      </c>
      <c r="DI70" s="18">
        <v>0</v>
      </c>
      <c r="DJ70" s="18">
        <f t="shared" si="59"/>
        <v>76.302891570221902</v>
      </c>
      <c r="DK70" s="18">
        <f t="shared" si="60"/>
        <v>76.302891570221902</v>
      </c>
      <c r="DL70" s="18">
        <f>Design!$N$71</f>
        <v>2.85</v>
      </c>
      <c r="DM70" s="18">
        <f t="shared" si="61"/>
        <v>84</v>
      </c>
      <c r="DN70" s="18">
        <v>0</v>
      </c>
      <c r="DO70" s="18">
        <f t="shared" si="62"/>
        <v>7182</v>
      </c>
      <c r="DP70" s="19">
        <f t="shared" si="63"/>
        <v>9257.9399013855764</v>
      </c>
      <c r="DQ70" s="68">
        <f t="shared" si="64"/>
        <v>74</v>
      </c>
      <c r="DR70" s="18">
        <f>'Ohio Intensities'!X70</f>
        <v>2.3521735948932059</v>
      </c>
      <c r="DS70" s="18">
        <f>Design!$I$24*DR70*Design!$I$23</f>
        <v>4.0457385832163171</v>
      </c>
      <c r="DT70" s="18">
        <v>0</v>
      </c>
      <c r="DU70" s="18">
        <v>0</v>
      </c>
      <c r="DV70" s="18">
        <f>Design!$I$22</f>
        <v>10</v>
      </c>
      <c r="DW70" s="18">
        <f t="shared" si="65"/>
        <v>4.0457385832163171</v>
      </c>
      <c r="DX70" s="18">
        <f t="shared" si="66"/>
        <v>74</v>
      </c>
      <c r="DY70" s="18">
        <f t="shared" si="67"/>
        <v>4.0457385832163171</v>
      </c>
      <c r="DZ70" s="18">
        <f t="shared" si="68"/>
        <v>84</v>
      </c>
      <c r="EA70" s="18">
        <v>0</v>
      </c>
      <c r="EB70" s="18">
        <f t="shared" si="69"/>
        <v>17963.079309480447</v>
      </c>
      <c r="EC70" s="18">
        <f t="shared" si="70"/>
        <v>-0.40457385832163173</v>
      </c>
      <c r="ED70" s="18">
        <f t="shared" si="71"/>
        <v>33.984204099017063</v>
      </c>
      <c r="EE70" s="18">
        <f>(Design!$N$72-ED70)/EC70</f>
        <v>76.955550781696118</v>
      </c>
      <c r="EF70" s="18">
        <v>0</v>
      </c>
      <c r="EG70" s="18">
        <v>0</v>
      </c>
      <c r="EH70" s="18">
        <f t="shared" si="72"/>
        <v>76.955550781696118</v>
      </c>
      <c r="EI70" s="18">
        <f t="shared" si="73"/>
        <v>76.955550781696118</v>
      </c>
      <c r="EJ70" s="18">
        <f>Design!$N$72</f>
        <v>2.85</v>
      </c>
      <c r="EK70" s="18">
        <f t="shared" si="74"/>
        <v>84</v>
      </c>
      <c r="EL70" s="18">
        <v>0</v>
      </c>
      <c r="EM70" s="18">
        <f t="shared" si="75"/>
        <v>7182</v>
      </c>
      <c r="EN70" s="19">
        <f t="shared" si="76"/>
        <v>10781.079309480447</v>
      </c>
      <c r="EO70" s="19">
        <f t="shared" si="77"/>
        <v>74</v>
      </c>
    </row>
    <row r="71" spans="1:145" x14ac:dyDescent="0.25">
      <c r="A71" s="68">
        <f t="shared" si="78"/>
        <v>75</v>
      </c>
      <c r="B71" s="18">
        <f>'Ohio Intensities'!D71</f>
        <v>1.1490255924749515</v>
      </c>
      <c r="C71" s="18">
        <f>Design!$I$24*B71*Design!$I$23</f>
        <v>1.9763240190569178</v>
      </c>
      <c r="D71" s="18">
        <v>0</v>
      </c>
      <c r="E71" s="18">
        <v>0</v>
      </c>
      <c r="F71" s="18">
        <f>Design!$I$22</f>
        <v>10</v>
      </c>
      <c r="G71" s="18">
        <f t="shared" ref="G71:G115" si="79">C71</f>
        <v>1.9763240190569178</v>
      </c>
      <c r="H71" s="18">
        <f t="shared" ref="H71:H115" si="80">A71</f>
        <v>75</v>
      </c>
      <c r="I71" s="18">
        <f t="shared" ref="I71:I115" si="81">G71</f>
        <v>1.9763240190569178</v>
      </c>
      <c r="J71" s="18">
        <f t="shared" ref="J71:J115" si="82">F71+H71</f>
        <v>85</v>
      </c>
      <c r="K71" s="18">
        <v>0</v>
      </c>
      <c r="L71" s="18" t="str">
        <f t="shared" ref="L71:L134" si="83">IF(G71&lt;T71,"N/A",(0.5*F71*G71+(H71-F71)*G71+0.5*(J71-H71)*I71)*60)</f>
        <v>N/A</v>
      </c>
      <c r="M71" s="18">
        <f t="shared" ref="M71:M115" si="84">(K71-I71)/(J71-H71)</f>
        <v>-0.19763240190569178</v>
      </c>
      <c r="N71" s="18">
        <f t="shared" ref="N71:N115" si="85">I71-M71*H71</f>
        <v>16.798754161983801</v>
      </c>
      <c r="O71" s="18">
        <f>(Design!$N$67-N71)/M71</f>
        <v>74.627206975006857</v>
      </c>
      <c r="P71" s="18">
        <v>0</v>
      </c>
      <c r="Q71" s="18">
        <v>0</v>
      </c>
      <c r="R71" s="18">
        <f t="shared" ref="R71:R115" si="86">O71</f>
        <v>74.627206975006857</v>
      </c>
      <c r="S71" s="18">
        <f t="shared" ref="S71:S134" si="87">MAX(R71,H71)</f>
        <v>75</v>
      </c>
      <c r="T71" s="18">
        <f>Design!$N$67</f>
        <v>2.0499999999999998</v>
      </c>
      <c r="U71" s="18">
        <f t="shared" ref="U71:U115" si="88">J71</f>
        <v>85</v>
      </c>
      <c r="V71" s="18">
        <v>0</v>
      </c>
      <c r="W71" s="18">
        <f t="shared" ref="W71:W115" si="89">(0.5*R71*T71+0.5*(U71-R71)*T71)*60</f>
        <v>5227.5</v>
      </c>
      <c r="X71" s="19" t="str">
        <f t="shared" ref="X71:X134" si="90">IF(L71="N/A","N/A",L71-W71)</f>
        <v>N/A</v>
      </c>
      <c r="Y71" s="68">
        <f t="shared" ref="Y71:Y115" si="91">A71</f>
        <v>75</v>
      </c>
      <c r="Z71" s="18">
        <f>'Ohio Intensities'!H71</f>
        <v>1.4157991257931566</v>
      </c>
      <c r="AA71" s="18">
        <f>Design!$I$24*Z71*Design!$I$23</f>
        <v>2.435174496364231</v>
      </c>
      <c r="AB71" s="18">
        <v>0</v>
      </c>
      <c r="AC71" s="18">
        <v>0</v>
      </c>
      <c r="AD71" s="18">
        <f>Design!$I$22</f>
        <v>10</v>
      </c>
      <c r="AE71" s="18">
        <f t="shared" ref="AE71:AE115" si="92">AA71</f>
        <v>2.435174496364231</v>
      </c>
      <c r="AF71" s="18">
        <f t="shared" ref="AF71:AF115" si="93">Y71</f>
        <v>75</v>
      </c>
      <c r="AG71" s="18">
        <f t="shared" ref="AG71:AG115" si="94">AE71</f>
        <v>2.435174496364231</v>
      </c>
      <c r="AH71" s="18">
        <f t="shared" ref="AH71:AH115" si="95">AD71+AF71</f>
        <v>85</v>
      </c>
      <c r="AI71" s="18">
        <v>0</v>
      </c>
      <c r="AJ71" s="18" t="str">
        <f t="shared" ref="AJ71:AJ134" si="96">IF(AE71&lt;AR71,"N/A",(0.5*AD71*AE71+(AF71-AD71)*AE71+0.5*(AH71-AF71)*AG71)*60)</f>
        <v>N/A</v>
      </c>
      <c r="AK71" s="18">
        <f t="shared" ref="AK71:AK115" si="97">(AI71-AG71)/(AH71-AF71)</f>
        <v>-0.24351744963642311</v>
      </c>
      <c r="AL71" s="18">
        <f t="shared" ref="AL71:AL115" si="98">AG71-AK71*AF71</f>
        <v>20.698983219095961</v>
      </c>
      <c r="AM71" s="18">
        <f>(Design!$N$68-AL71)/AK71</f>
        <v>74.733795242465959</v>
      </c>
      <c r="AN71" s="18">
        <v>0</v>
      </c>
      <c r="AO71" s="18">
        <v>0</v>
      </c>
      <c r="AP71" s="18">
        <f t="shared" ref="AP71:AP115" si="99">AM71</f>
        <v>74.733795242465959</v>
      </c>
      <c r="AQ71" s="18">
        <f t="shared" ref="AQ71:AQ134" si="100">MAX(AP71,AF71)</f>
        <v>75</v>
      </c>
      <c r="AR71" s="18">
        <f>Design!$N$68</f>
        <v>2.5</v>
      </c>
      <c r="AS71" s="18">
        <f t="shared" ref="AS71:AS115" si="101">AH71</f>
        <v>85</v>
      </c>
      <c r="AT71" s="18">
        <v>0</v>
      </c>
      <c r="AU71" s="18">
        <f t="shared" ref="AU71:AU115" si="102">(0.5*AP71*AR71+0.5*(AS71-AP71)*AR71)*60</f>
        <v>6375</v>
      </c>
      <c r="AV71" s="19" t="str">
        <f t="shared" ref="AV71:AV134" si="103">IF(AJ71="N/A","N/A",AJ71-AU71)</f>
        <v>N/A</v>
      </c>
      <c r="AW71" s="68">
        <f t="shared" ref="AW71:AW115" si="104">Y71</f>
        <v>75</v>
      </c>
      <c r="AX71" s="18">
        <f>'Ohio Intensities'!L71</f>
        <v>1.6295957940801034</v>
      </c>
      <c r="AY71" s="18">
        <f>Design!$I$24*AX71*Design!$I$23</f>
        <v>2.8029047658177797</v>
      </c>
      <c r="AZ71" s="18">
        <v>0</v>
      </c>
      <c r="BA71" s="18">
        <v>0</v>
      </c>
      <c r="BB71" s="18">
        <f>Design!$I$22</f>
        <v>10</v>
      </c>
      <c r="BC71" s="18">
        <f t="shared" ref="BC71:BC115" si="105">AY71</f>
        <v>2.8029047658177797</v>
      </c>
      <c r="BD71" s="18">
        <f t="shared" ref="BD71:BD115" si="106">AW71</f>
        <v>75</v>
      </c>
      <c r="BE71" s="18">
        <f t="shared" ref="BE71:BE115" si="107">BC71</f>
        <v>2.8029047658177797</v>
      </c>
      <c r="BF71" s="18">
        <f t="shared" ref="BF71:BF115" si="108">BB71+BD71</f>
        <v>85</v>
      </c>
      <c r="BG71" s="18">
        <v>0</v>
      </c>
      <c r="BH71" s="18" t="str">
        <f t="shared" ref="BH71:BH134" si="109">IF(BC71&lt;BP71,"N/A",(0.5*BB71*BC71+(BD71-BB71)*BC71+0.5*(BF71-BD71)*BE71)*60)</f>
        <v>N/A</v>
      </c>
      <c r="BI71" s="18">
        <f t="shared" ref="BI71:BI115" si="110">(BG71-BE71)/(BF71-BD71)</f>
        <v>-0.28029047658177797</v>
      </c>
      <c r="BJ71" s="18">
        <f t="shared" ref="BJ71:BJ115" si="111">BE71-BI71*BD71</f>
        <v>23.824690509451127</v>
      </c>
      <c r="BK71" s="18">
        <f>(Design!$N$69-BJ71)/BI71</f>
        <v>74.83197704482663</v>
      </c>
      <c r="BL71" s="18">
        <v>0</v>
      </c>
      <c r="BM71" s="18">
        <v>0</v>
      </c>
      <c r="BN71" s="18">
        <f t="shared" ref="BN71:BN115" si="112">BK71</f>
        <v>74.83197704482663</v>
      </c>
      <c r="BO71" s="18">
        <f t="shared" ref="BO71:BO134" si="113">MAX(BN71,BD71)</f>
        <v>75</v>
      </c>
      <c r="BP71" s="18">
        <f>Design!$N$69</f>
        <v>2.85</v>
      </c>
      <c r="BQ71" s="18">
        <f t="shared" ref="BQ71:BQ115" si="114">BF71</f>
        <v>85</v>
      </c>
      <c r="BR71" s="18">
        <v>0</v>
      </c>
      <c r="BS71" s="18">
        <f t="shared" ref="BS71:BS115" si="115">(0.5*BN71*BP71+0.5*(BQ71-BN71)*BP71)*60</f>
        <v>7267.5</v>
      </c>
      <c r="BT71" s="19" t="str">
        <f t="shared" ref="BT71:BT134" si="116">IF(BH71="N/A","N/A",BH71-BS71)</f>
        <v>N/A</v>
      </c>
      <c r="BU71" s="68">
        <f t="shared" ref="BU71:BU115" si="117">AW71</f>
        <v>75</v>
      </c>
      <c r="BV71" s="18">
        <f>'Ohio Intensities'!P71</f>
        <v>1.9193606297345742</v>
      </c>
      <c r="BW71" s="18">
        <f>Design!$I$24*BV71*Design!$I$23</f>
        <v>3.3013002831434699</v>
      </c>
      <c r="BX71" s="18">
        <v>0</v>
      </c>
      <c r="BY71" s="18">
        <v>0</v>
      </c>
      <c r="BZ71" s="18">
        <f>Design!$I$22</f>
        <v>10</v>
      </c>
      <c r="CA71" s="18">
        <f t="shared" ref="CA71:CA115" si="118">BW71</f>
        <v>3.3013002831434699</v>
      </c>
      <c r="CB71" s="18">
        <f t="shared" ref="CB71:CB115" si="119">BU71</f>
        <v>75</v>
      </c>
      <c r="CC71" s="18">
        <f t="shared" ref="CC71:CC115" si="120">CA71</f>
        <v>3.3013002831434699</v>
      </c>
      <c r="CD71" s="18">
        <f t="shared" ref="CD71:CD115" si="121">BZ71+CB71</f>
        <v>85</v>
      </c>
      <c r="CE71" s="18">
        <v>0</v>
      </c>
      <c r="CF71" s="18">
        <f t="shared" ref="CF71:CF134" si="122">IF(CA71&lt;CN71,"N/A",(0.5*BZ71*CA71+(CB71-BZ71)*CA71+0.5*(CD71-CB71)*CC71)*60)</f>
        <v>14855.851274145612</v>
      </c>
      <c r="CG71" s="18">
        <f t="shared" ref="CG71:CG115" si="123">(CE71-CC71)/(CD71-CB71)</f>
        <v>-0.33013002831434701</v>
      </c>
      <c r="CH71" s="18">
        <f t="shared" ref="CH71:CH115" si="124">CC71-CG71*CB71</f>
        <v>28.061052406719494</v>
      </c>
      <c r="CI71" s="18">
        <f>(Design!$N$70-CH71)/CG71</f>
        <v>76.367037968184292</v>
      </c>
      <c r="CJ71" s="18">
        <v>0</v>
      </c>
      <c r="CK71" s="18">
        <v>0</v>
      </c>
      <c r="CL71" s="18">
        <f t="shared" ref="CL71:CL115" si="125">CI71</f>
        <v>76.367037968184292</v>
      </c>
      <c r="CM71" s="18">
        <f t="shared" ref="CM71:CM134" si="126">MAX(CL71,CB71)</f>
        <v>76.367037968184292</v>
      </c>
      <c r="CN71" s="18">
        <f>Design!$N$70</f>
        <v>2.85</v>
      </c>
      <c r="CO71" s="18">
        <f t="shared" ref="CO71:CO115" si="127">CD71</f>
        <v>85</v>
      </c>
      <c r="CP71" s="18">
        <v>0</v>
      </c>
      <c r="CQ71" s="18">
        <f t="shared" ref="CQ71:CQ115" si="128">(0.5*CL71*CN71+0.5*(CO71-CL71)*CN71)*60</f>
        <v>7267.5000000000009</v>
      </c>
      <c r="CR71" s="19">
        <f t="shared" ref="CR71:CR134" si="129">IF(CF71="N/A","N/A",CF71-CQ71)</f>
        <v>7588.3512741456116</v>
      </c>
      <c r="CS71" s="68">
        <f t="shared" ref="CS71:CS115" si="130">BU71</f>
        <v>75</v>
      </c>
      <c r="CT71" s="18">
        <f>'Ohio Intensities'!T71</f>
        <v>2.1321491139874689</v>
      </c>
      <c r="CU71" s="18">
        <f>Design!$I$24*CT71*Design!$I$23</f>
        <v>3.6672964760584486</v>
      </c>
      <c r="CV71" s="18">
        <v>0</v>
      </c>
      <c r="CW71" s="18">
        <v>0</v>
      </c>
      <c r="CX71" s="18">
        <f>Design!$I$22</f>
        <v>10</v>
      </c>
      <c r="CY71" s="18">
        <f t="shared" ref="CY71:CY115" si="131">CU71</f>
        <v>3.6672964760584486</v>
      </c>
      <c r="CZ71" s="18">
        <f t="shared" ref="CZ71:CZ115" si="132">CS71</f>
        <v>75</v>
      </c>
      <c r="DA71" s="18">
        <f t="shared" ref="DA71:DA115" si="133">CY71</f>
        <v>3.6672964760584486</v>
      </c>
      <c r="DB71" s="18">
        <f t="shared" ref="DB71:DB115" si="134">CX71+CZ71</f>
        <v>85</v>
      </c>
      <c r="DC71" s="18">
        <v>0</v>
      </c>
      <c r="DD71" s="18">
        <f t="shared" ref="DD71:DD134" si="135">IF(CY71&lt;DL71,"N/A",(0.5*CX71*CY71+(CZ71-CX71)*CY71+0.5*(DB71-CZ71)*DA71)*60)</f>
        <v>16502.834142263018</v>
      </c>
      <c r="DE71" s="18">
        <f t="shared" ref="DE71:DE115" si="136">(DC71-DA71)/(DB71-CZ71)</f>
        <v>-0.36672964760584487</v>
      </c>
      <c r="DF71" s="18">
        <f t="shared" ref="DF71:DF115" si="137">DA71-DE71*CZ71</f>
        <v>31.172020046496815</v>
      </c>
      <c r="DG71" s="18">
        <f>(Design!$N$71-DF71)/DE71</f>
        <v>77.228607589798315</v>
      </c>
      <c r="DH71" s="18">
        <v>0</v>
      </c>
      <c r="DI71" s="18">
        <v>0</v>
      </c>
      <c r="DJ71" s="18">
        <f t="shared" ref="DJ71:DJ115" si="138">DG71</f>
        <v>77.228607589798315</v>
      </c>
      <c r="DK71" s="18">
        <f t="shared" ref="DK71:DK134" si="139">MAX(DJ71,CZ71)</f>
        <v>77.228607589798315</v>
      </c>
      <c r="DL71" s="18">
        <f>Design!$N$71</f>
        <v>2.85</v>
      </c>
      <c r="DM71" s="18">
        <f t="shared" ref="DM71:DM115" si="140">DB71</f>
        <v>85</v>
      </c>
      <c r="DN71" s="18">
        <v>0</v>
      </c>
      <c r="DO71" s="18">
        <f t="shared" ref="DO71:DO115" si="141">(0.5*DJ71*DL71+0.5*(DM71-DJ71)*DL71)*60</f>
        <v>7267.5</v>
      </c>
      <c r="DP71" s="19">
        <f t="shared" ref="DP71:DP134" si="142">IF(DD71="N/A","N/A",DD71-DO71)</f>
        <v>9235.3341422630183</v>
      </c>
      <c r="DQ71" s="68">
        <f t="shared" ref="DQ71:DQ115" si="143">CS71</f>
        <v>75</v>
      </c>
      <c r="DR71" s="18">
        <f>'Ohio Intensities'!X71</f>
        <v>2.3305567149609248</v>
      </c>
      <c r="DS71" s="18">
        <f>Design!$I$24*DR71*Design!$I$23</f>
        <v>4.0085575497327932</v>
      </c>
      <c r="DT71" s="18">
        <v>0</v>
      </c>
      <c r="DU71" s="18">
        <v>0</v>
      </c>
      <c r="DV71" s="18">
        <f>Design!$I$22</f>
        <v>10</v>
      </c>
      <c r="DW71" s="18">
        <f t="shared" ref="DW71:DW115" si="144">DS71</f>
        <v>4.0085575497327932</v>
      </c>
      <c r="DX71" s="18">
        <f t="shared" ref="DX71:DX115" si="145">DQ71</f>
        <v>75</v>
      </c>
      <c r="DY71" s="18">
        <f t="shared" ref="DY71:DY115" si="146">DW71</f>
        <v>4.0085575497327932</v>
      </c>
      <c r="DZ71" s="18">
        <f t="shared" ref="DZ71:DZ115" si="147">DV71+DX71</f>
        <v>85</v>
      </c>
      <c r="EA71" s="18">
        <v>0</v>
      </c>
      <c r="EB71" s="18">
        <f t="shared" ref="EB71:EB134" si="148">IF(DW71&lt;EJ71,"N/A",(0.5*DV71*DW71+(DX71-DV71)*DW71+0.5*(DZ71-DX71)*DY71)*60)</f>
        <v>18038.508973797569</v>
      </c>
      <c r="EC71" s="18">
        <f t="shared" ref="EC71:EC115" si="149">(EA71-DY71)/(DZ71-DX71)</f>
        <v>-0.4008557549732793</v>
      </c>
      <c r="ED71" s="18">
        <f t="shared" ref="ED71:ED115" si="150">DY71-EC71*DX71</f>
        <v>34.072739172728738</v>
      </c>
      <c r="EE71" s="18">
        <f>(Design!$N$72-ED71)/EC71</f>
        <v>77.890210594107643</v>
      </c>
      <c r="EF71" s="18">
        <v>0</v>
      </c>
      <c r="EG71" s="18">
        <v>0</v>
      </c>
      <c r="EH71" s="18">
        <f t="shared" ref="EH71:EH115" si="151">EE71</f>
        <v>77.890210594107643</v>
      </c>
      <c r="EI71" s="18">
        <f t="shared" ref="EI71:EI134" si="152">MAX(EH71,DX71)</f>
        <v>77.890210594107643</v>
      </c>
      <c r="EJ71" s="18">
        <f>Design!$N$72</f>
        <v>2.85</v>
      </c>
      <c r="EK71" s="18">
        <f t="shared" ref="EK71:EK115" si="153">DZ71</f>
        <v>85</v>
      </c>
      <c r="EL71" s="18">
        <v>0</v>
      </c>
      <c r="EM71" s="18">
        <f t="shared" ref="EM71:EM115" si="154">(0.5*EH71*EJ71+0.5*(EK71-EH71)*EJ71)*60</f>
        <v>7267.5000000000009</v>
      </c>
      <c r="EN71" s="19">
        <f t="shared" ref="EN71:EN134" si="155">IF(EB71="N/A","N/A",EB71-EM71)</f>
        <v>10771.008973797569</v>
      </c>
      <c r="EO71" s="19">
        <f t="shared" ref="EO71:EO115" si="156">DQ71</f>
        <v>75</v>
      </c>
    </row>
    <row r="72" spans="1:145" x14ac:dyDescent="0.25">
      <c r="A72" s="68">
        <f t="shared" ref="A72:A135" si="157">A71+1</f>
        <v>76</v>
      </c>
      <c r="B72" s="18">
        <f>'Ohio Intensities'!D72</f>
        <v>1.1373130895706232</v>
      </c>
      <c r="C72" s="18">
        <f>Design!$I$24*B72*Design!$I$23</f>
        <v>1.9561785140614731</v>
      </c>
      <c r="D72" s="18">
        <v>0</v>
      </c>
      <c r="E72" s="18">
        <v>0</v>
      </c>
      <c r="F72" s="18">
        <f>Design!$I$22</f>
        <v>10</v>
      </c>
      <c r="G72" s="18">
        <f t="shared" si="79"/>
        <v>1.9561785140614731</v>
      </c>
      <c r="H72" s="18">
        <f t="shared" si="80"/>
        <v>76</v>
      </c>
      <c r="I72" s="18">
        <f t="shared" si="81"/>
        <v>1.9561785140614731</v>
      </c>
      <c r="J72" s="18">
        <f t="shared" si="82"/>
        <v>86</v>
      </c>
      <c r="K72" s="18">
        <v>0</v>
      </c>
      <c r="L72" s="18" t="str">
        <f t="shared" si="83"/>
        <v>N/A</v>
      </c>
      <c r="M72" s="18">
        <f t="shared" si="84"/>
        <v>-0.19561785140614732</v>
      </c>
      <c r="N72" s="18">
        <f t="shared" si="85"/>
        <v>16.82313522092867</v>
      </c>
      <c r="O72" s="18">
        <f>(Design!$N$67-N72)/M72</f>
        <v>75.520383823541067</v>
      </c>
      <c r="P72" s="18">
        <v>0</v>
      </c>
      <c r="Q72" s="18">
        <v>0</v>
      </c>
      <c r="R72" s="18">
        <f t="shared" si="86"/>
        <v>75.520383823541067</v>
      </c>
      <c r="S72" s="18">
        <f t="shared" si="87"/>
        <v>76</v>
      </c>
      <c r="T72" s="18">
        <f>Design!$N$67</f>
        <v>2.0499999999999998</v>
      </c>
      <c r="U72" s="18">
        <f t="shared" si="88"/>
        <v>86</v>
      </c>
      <c r="V72" s="18">
        <v>0</v>
      </c>
      <c r="W72" s="18">
        <f t="shared" si="89"/>
        <v>5288.9999999999991</v>
      </c>
      <c r="X72" s="19" t="str">
        <f t="shared" si="90"/>
        <v>N/A</v>
      </c>
      <c r="Y72" s="68">
        <f t="shared" si="91"/>
        <v>76</v>
      </c>
      <c r="Z72" s="18">
        <f>'Ohio Intensities'!H72</f>
        <v>1.4016467147417491</v>
      </c>
      <c r="AA72" s="18">
        <f>Design!$I$24*Z72*Design!$I$23</f>
        <v>2.4108323493558097</v>
      </c>
      <c r="AB72" s="18">
        <v>0</v>
      </c>
      <c r="AC72" s="18">
        <v>0</v>
      </c>
      <c r="AD72" s="18">
        <f>Design!$I$22</f>
        <v>10</v>
      </c>
      <c r="AE72" s="18">
        <f t="shared" si="92"/>
        <v>2.4108323493558097</v>
      </c>
      <c r="AF72" s="18">
        <f t="shared" si="93"/>
        <v>76</v>
      </c>
      <c r="AG72" s="18">
        <f t="shared" si="94"/>
        <v>2.4108323493558097</v>
      </c>
      <c r="AH72" s="18">
        <f t="shared" si="95"/>
        <v>86</v>
      </c>
      <c r="AI72" s="18">
        <v>0</v>
      </c>
      <c r="AJ72" s="18" t="str">
        <f t="shared" si="96"/>
        <v>N/A</v>
      </c>
      <c r="AK72" s="18">
        <f t="shared" si="97"/>
        <v>-0.24108323493558098</v>
      </c>
      <c r="AL72" s="18">
        <f t="shared" si="98"/>
        <v>20.733158204459965</v>
      </c>
      <c r="AM72" s="18">
        <f>(Design!$N$68-AL72)/AK72</f>
        <v>75.63013748895473</v>
      </c>
      <c r="AN72" s="18">
        <v>0</v>
      </c>
      <c r="AO72" s="18">
        <v>0</v>
      </c>
      <c r="AP72" s="18">
        <f t="shared" si="99"/>
        <v>75.63013748895473</v>
      </c>
      <c r="AQ72" s="18">
        <f t="shared" si="100"/>
        <v>76</v>
      </c>
      <c r="AR72" s="18">
        <f>Design!$N$68</f>
        <v>2.5</v>
      </c>
      <c r="AS72" s="18">
        <f t="shared" si="101"/>
        <v>86</v>
      </c>
      <c r="AT72" s="18">
        <v>0</v>
      </c>
      <c r="AU72" s="18">
        <f t="shared" si="102"/>
        <v>6450</v>
      </c>
      <c r="AV72" s="19" t="str">
        <f t="shared" si="103"/>
        <v>N/A</v>
      </c>
      <c r="AW72" s="68">
        <f t="shared" si="104"/>
        <v>76</v>
      </c>
      <c r="AX72" s="18">
        <f>'Ohio Intensities'!L72</f>
        <v>1.6134355657300168</v>
      </c>
      <c r="AY72" s="18">
        <f>Design!$I$24*AX72*Design!$I$23</f>
        <v>2.7751091730556308</v>
      </c>
      <c r="AZ72" s="18">
        <v>0</v>
      </c>
      <c r="BA72" s="18">
        <v>0</v>
      </c>
      <c r="BB72" s="18">
        <f>Design!$I$22</f>
        <v>10</v>
      </c>
      <c r="BC72" s="18">
        <f t="shared" si="105"/>
        <v>2.7751091730556308</v>
      </c>
      <c r="BD72" s="18">
        <f t="shared" si="106"/>
        <v>76</v>
      </c>
      <c r="BE72" s="18">
        <f t="shared" si="107"/>
        <v>2.7751091730556308</v>
      </c>
      <c r="BF72" s="18">
        <f t="shared" si="108"/>
        <v>86</v>
      </c>
      <c r="BG72" s="18">
        <v>0</v>
      </c>
      <c r="BH72" s="18" t="str">
        <f t="shared" si="109"/>
        <v>N/A</v>
      </c>
      <c r="BI72" s="18">
        <f t="shared" si="110"/>
        <v>-0.2775109173055631</v>
      </c>
      <c r="BJ72" s="18">
        <f t="shared" si="111"/>
        <v>23.865938888278428</v>
      </c>
      <c r="BK72" s="18">
        <f>(Design!$N$69-BJ72)/BI72</f>
        <v>75.730133763127213</v>
      </c>
      <c r="BL72" s="18">
        <v>0</v>
      </c>
      <c r="BM72" s="18">
        <v>0</v>
      </c>
      <c r="BN72" s="18">
        <f t="shared" si="112"/>
        <v>75.730133763127213</v>
      </c>
      <c r="BO72" s="18">
        <f t="shared" si="113"/>
        <v>76</v>
      </c>
      <c r="BP72" s="18">
        <f>Design!$N$69</f>
        <v>2.85</v>
      </c>
      <c r="BQ72" s="18">
        <f t="shared" si="114"/>
        <v>86</v>
      </c>
      <c r="BR72" s="18">
        <v>0</v>
      </c>
      <c r="BS72" s="18">
        <f t="shared" si="115"/>
        <v>7353</v>
      </c>
      <c r="BT72" s="19" t="str">
        <f t="shared" si="116"/>
        <v>N/A</v>
      </c>
      <c r="BU72" s="68">
        <f t="shared" si="117"/>
        <v>76</v>
      </c>
      <c r="BV72" s="18">
        <f>'Ohio Intensities'!P72</f>
        <v>1.9007721159007036</v>
      </c>
      <c r="BW72" s="18">
        <f>Design!$I$24*BV72*Design!$I$23</f>
        <v>3.2693280393492121</v>
      </c>
      <c r="BX72" s="18">
        <v>0</v>
      </c>
      <c r="BY72" s="18">
        <v>0</v>
      </c>
      <c r="BZ72" s="18">
        <f>Design!$I$22</f>
        <v>10</v>
      </c>
      <c r="CA72" s="18">
        <f t="shared" si="118"/>
        <v>3.2693280393492121</v>
      </c>
      <c r="CB72" s="18">
        <f t="shared" si="119"/>
        <v>76</v>
      </c>
      <c r="CC72" s="18">
        <f t="shared" si="120"/>
        <v>3.2693280393492121</v>
      </c>
      <c r="CD72" s="18">
        <f t="shared" si="121"/>
        <v>86</v>
      </c>
      <c r="CE72" s="18">
        <v>0</v>
      </c>
      <c r="CF72" s="18">
        <f t="shared" si="122"/>
        <v>14908.135859432407</v>
      </c>
      <c r="CG72" s="18">
        <f t="shared" si="123"/>
        <v>-0.32693280393492119</v>
      </c>
      <c r="CH72" s="18">
        <f t="shared" si="124"/>
        <v>28.116221138403223</v>
      </c>
      <c r="CI72" s="18">
        <f>(Design!$N$70-CH72)/CG72</f>
        <v>77.282612311466551</v>
      </c>
      <c r="CJ72" s="18">
        <v>0</v>
      </c>
      <c r="CK72" s="18">
        <v>0</v>
      </c>
      <c r="CL72" s="18">
        <f t="shared" si="125"/>
        <v>77.282612311466551</v>
      </c>
      <c r="CM72" s="18">
        <f t="shared" si="126"/>
        <v>77.282612311466551</v>
      </c>
      <c r="CN72" s="18">
        <f>Design!$N$70</f>
        <v>2.85</v>
      </c>
      <c r="CO72" s="18">
        <f t="shared" si="127"/>
        <v>86</v>
      </c>
      <c r="CP72" s="18">
        <v>0</v>
      </c>
      <c r="CQ72" s="18">
        <f t="shared" si="128"/>
        <v>7353</v>
      </c>
      <c r="CR72" s="19">
        <f t="shared" si="129"/>
        <v>7555.1358594324065</v>
      </c>
      <c r="CS72" s="68">
        <f t="shared" si="130"/>
        <v>76</v>
      </c>
      <c r="CT72" s="18">
        <f>'Ohio Intensities'!T72</f>
        <v>2.1119952974262706</v>
      </c>
      <c r="CU72" s="18">
        <f>Design!$I$24*CT72*Design!$I$23</f>
        <v>3.6326319115731875</v>
      </c>
      <c r="CV72" s="18">
        <v>0</v>
      </c>
      <c r="CW72" s="18">
        <v>0</v>
      </c>
      <c r="CX72" s="18">
        <f>Design!$I$22</f>
        <v>10</v>
      </c>
      <c r="CY72" s="18">
        <f t="shared" si="131"/>
        <v>3.6326319115731875</v>
      </c>
      <c r="CZ72" s="18">
        <f t="shared" si="132"/>
        <v>76</v>
      </c>
      <c r="DA72" s="18">
        <f t="shared" si="133"/>
        <v>3.6326319115731875</v>
      </c>
      <c r="DB72" s="18">
        <f t="shared" si="134"/>
        <v>86</v>
      </c>
      <c r="DC72" s="18">
        <v>0</v>
      </c>
      <c r="DD72" s="18">
        <f t="shared" si="135"/>
        <v>16564.801516773732</v>
      </c>
      <c r="DE72" s="18">
        <f t="shared" si="136"/>
        <v>-0.36326319115731875</v>
      </c>
      <c r="DF72" s="18">
        <f t="shared" si="137"/>
        <v>31.240634439529412</v>
      </c>
      <c r="DG72" s="18">
        <f>(Design!$N$71-DF72)/DE72</f>
        <v>78.154448704477332</v>
      </c>
      <c r="DH72" s="18">
        <v>0</v>
      </c>
      <c r="DI72" s="18">
        <v>0</v>
      </c>
      <c r="DJ72" s="18">
        <f t="shared" si="138"/>
        <v>78.154448704477332</v>
      </c>
      <c r="DK72" s="18">
        <f t="shared" si="139"/>
        <v>78.154448704477332</v>
      </c>
      <c r="DL72" s="18">
        <f>Design!$N$71</f>
        <v>2.85</v>
      </c>
      <c r="DM72" s="18">
        <f t="shared" si="140"/>
        <v>86</v>
      </c>
      <c r="DN72" s="18">
        <v>0</v>
      </c>
      <c r="DO72" s="18">
        <f t="shared" si="141"/>
        <v>7353</v>
      </c>
      <c r="DP72" s="19">
        <f t="shared" si="142"/>
        <v>9211.8015167737321</v>
      </c>
      <c r="DQ72" s="68">
        <f t="shared" si="143"/>
        <v>76</v>
      </c>
      <c r="DR72" s="18">
        <f>'Ohio Intensities'!X72</f>
        <v>2.3093835679789319</v>
      </c>
      <c r="DS72" s="18">
        <f>Design!$I$24*DR72*Design!$I$23</f>
        <v>3.9721397369237654</v>
      </c>
      <c r="DT72" s="18">
        <v>0</v>
      </c>
      <c r="DU72" s="18">
        <v>0</v>
      </c>
      <c r="DV72" s="18">
        <f>Design!$I$22</f>
        <v>10</v>
      </c>
      <c r="DW72" s="18">
        <f t="shared" si="144"/>
        <v>3.9721397369237654</v>
      </c>
      <c r="DX72" s="18">
        <f t="shared" si="145"/>
        <v>76</v>
      </c>
      <c r="DY72" s="18">
        <f t="shared" si="146"/>
        <v>3.9721397369237654</v>
      </c>
      <c r="DZ72" s="18">
        <f t="shared" si="147"/>
        <v>86</v>
      </c>
      <c r="EA72" s="18">
        <v>0</v>
      </c>
      <c r="EB72" s="18">
        <f t="shared" si="148"/>
        <v>18112.957200372373</v>
      </c>
      <c r="EC72" s="18">
        <f t="shared" si="149"/>
        <v>-0.39721397369237654</v>
      </c>
      <c r="ED72" s="18">
        <f t="shared" si="150"/>
        <v>34.160401737544383</v>
      </c>
      <c r="EE72" s="18">
        <f>(Design!$N$72-ED72)/EC72</f>
        <v>78.825025833035795</v>
      </c>
      <c r="EF72" s="18">
        <v>0</v>
      </c>
      <c r="EG72" s="18">
        <v>0</v>
      </c>
      <c r="EH72" s="18">
        <f t="shared" si="151"/>
        <v>78.825025833035795</v>
      </c>
      <c r="EI72" s="18">
        <f t="shared" si="152"/>
        <v>78.825025833035795</v>
      </c>
      <c r="EJ72" s="18">
        <f>Design!$N$72</f>
        <v>2.85</v>
      </c>
      <c r="EK72" s="18">
        <f t="shared" si="153"/>
        <v>86</v>
      </c>
      <c r="EL72" s="18">
        <v>0</v>
      </c>
      <c r="EM72" s="18">
        <f t="shared" si="154"/>
        <v>7353</v>
      </c>
      <c r="EN72" s="19">
        <f t="shared" si="155"/>
        <v>10759.957200372373</v>
      </c>
      <c r="EO72" s="19">
        <f t="shared" si="156"/>
        <v>76</v>
      </c>
    </row>
    <row r="73" spans="1:145" x14ac:dyDescent="0.25">
      <c r="A73" s="68">
        <f t="shared" si="157"/>
        <v>77</v>
      </c>
      <c r="B73" s="18">
        <f>'Ohio Intensities'!D73</f>
        <v>1.1258533270420892</v>
      </c>
      <c r="C73" s="18">
        <f>Design!$I$24*B73*Design!$I$23</f>
        <v>1.9364677225123945</v>
      </c>
      <c r="D73" s="18">
        <v>0</v>
      </c>
      <c r="E73" s="18">
        <v>0</v>
      </c>
      <c r="F73" s="18">
        <f>Design!$I$22</f>
        <v>10</v>
      </c>
      <c r="G73" s="18">
        <f t="shared" si="79"/>
        <v>1.9364677225123945</v>
      </c>
      <c r="H73" s="18">
        <f t="shared" si="80"/>
        <v>77</v>
      </c>
      <c r="I73" s="18">
        <f t="shared" si="81"/>
        <v>1.9364677225123945</v>
      </c>
      <c r="J73" s="18">
        <f t="shared" si="82"/>
        <v>87</v>
      </c>
      <c r="K73" s="18">
        <v>0</v>
      </c>
      <c r="L73" s="18" t="str">
        <f t="shared" si="83"/>
        <v>N/A</v>
      </c>
      <c r="M73" s="18">
        <f t="shared" si="84"/>
        <v>-0.19364677225123944</v>
      </c>
      <c r="N73" s="18">
        <f t="shared" si="85"/>
        <v>16.847269185857833</v>
      </c>
      <c r="O73" s="18">
        <f>(Design!$N$67-N73)/M73</f>
        <v>76.413714588847853</v>
      </c>
      <c r="P73" s="18">
        <v>0</v>
      </c>
      <c r="Q73" s="18">
        <v>0</v>
      </c>
      <c r="R73" s="18">
        <f t="shared" si="86"/>
        <v>76.413714588847853</v>
      </c>
      <c r="S73" s="18">
        <f t="shared" si="87"/>
        <v>77</v>
      </c>
      <c r="T73" s="18">
        <f>Design!$N$67</f>
        <v>2.0499999999999998</v>
      </c>
      <c r="U73" s="18">
        <f t="shared" si="88"/>
        <v>87</v>
      </c>
      <c r="V73" s="18">
        <v>0</v>
      </c>
      <c r="W73" s="18">
        <f t="shared" si="89"/>
        <v>5350.4999999999991</v>
      </c>
      <c r="X73" s="19" t="str">
        <f t="shared" si="90"/>
        <v>N/A</v>
      </c>
      <c r="Y73" s="68">
        <f t="shared" si="91"/>
        <v>77</v>
      </c>
      <c r="Z73" s="18">
        <f>'Ohio Intensities'!H73</f>
        <v>1.3877951067261078</v>
      </c>
      <c r="AA73" s="18">
        <f>Design!$I$24*Z73*Design!$I$23</f>
        <v>2.3870075835689071</v>
      </c>
      <c r="AB73" s="18">
        <v>0</v>
      </c>
      <c r="AC73" s="18">
        <v>0</v>
      </c>
      <c r="AD73" s="18">
        <f>Design!$I$22</f>
        <v>10</v>
      </c>
      <c r="AE73" s="18">
        <f t="shared" si="92"/>
        <v>2.3870075835689071</v>
      </c>
      <c r="AF73" s="18">
        <f t="shared" si="93"/>
        <v>77</v>
      </c>
      <c r="AG73" s="18">
        <f t="shared" si="94"/>
        <v>2.3870075835689071</v>
      </c>
      <c r="AH73" s="18">
        <f t="shared" si="95"/>
        <v>87</v>
      </c>
      <c r="AI73" s="18">
        <v>0</v>
      </c>
      <c r="AJ73" s="18" t="str">
        <f t="shared" si="96"/>
        <v>N/A</v>
      </c>
      <c r="AK73" s="18">
        <f t="shared" si="97"/>
        <v>-0.2387007583568907</v>
      </c>
      <c r="AL73" s="18">
        <f t="shared" si="98"/>
        <v>20.766965977049491</v>
      </c>
      <c r="AM73" s="18">
        <f>(Design!$N$68-AL73)/AK73</f>
        <v>76.52663570401333</v>
      </c>
      <c r="AN73" s="18">
        <v>0</v>
      </c>
      <c r="AO73" s="18">
        <v>0</v>
      </c>
      <c r="AP73" s="18">
        <f t="shared" si="99"/>
        <v>76.52663570401333</v>
      </c>
      <c r="AQ73" s="18">
        <f t="shared" si="100"/>
        <v>77</v>
      </c>
      <c r="AR73" s="18">
        <f>Design!$N$68</f>
        <v>2.5</v>
      </c>
      <c r="AS73" s="18">
        <f t="shared" si="101"/>
        <v>87</v>
      </c>
      <c r="AT73" s="18">
        <v>0</v>
      </c>
      <c r="AU73" s="18">
        <f t="shared" si="102"/>
        <v>6525</v>
      </c>
      <c r="AV73" s="19" t="str">
        <f t="shared" si="103"/>
        <v>N/A</v>
      </c>
      <c r="AW73" s="68">
        <f t="shared" si="104"/>
        <v>77</v>
      </c>
      <c r="AX73" s="18">
        <f>'Ohio Intensities'!L73</f>
        <v>1.5976134885838804</v>
      </c>
      <c r="AY73" s="18">
        <f>Design!$I$24*AX73*Design!$I$23</f>
        <v>2.747895200364276</v>
      </c>
      <c r="AZ73" s="18">
        <v>0</v>
      </c>
      <c r="BA73" s="18">
        <v>0</v>
      </c>
      <c r="BB73" s="18">
        <f>Design!$I$22</f>
        <v>10</v>
      </c>
      <c r="BC73" s="18">
        <f t="shared" si="105"/>
        <v>2.747895200364276</v>
      </c>
      <c r="BD73" s="18">
        <f t="shared" si="106"/>
        <v>77</v>
      </c>
      <c r="BE73" s="18">
        <f t="shared" si="107"/>
        <v>2.747895200364276</v>
      </c>
      <c r="BF73" s="18">
        <f t="shared" si="108"/>
        <v>87</v>
      </c>
      <c r="BG73" s="18">
        <v>0</v>
      </c>
      <c r="BH73" s="18" t="str">
        <f t="shared" si="109"/>
        <v>N/A</v>
      </c>
      <c r="BI73" s="18">
        <f t="shared" si="110"/>
        <v>-0.27478952003642759</v>
      </c>
      <c r="BJ73" s="18">
        <f t="shared" si="111"/>
        <v>23.906688243169199</v>
      </c>
      <c r="BK73" s="18">
        <f>(Design!$N$69-BJ73)/BI73</f>
        <v>76.628425423130437</v>
      </c>
      <c r="BL73" s="18">
        <v>0</v>
      </c>
      <c r="BM73" s="18">
        <v>0</v>
      </c>
      <c r="BN73" s="18">
        <f t="shared" si="112"/>
        <v>76.628425423130437</v>
      </c>
      <c r="BO73" s="18">
        <f t="shared" si="113"/>
        <v>77</v>
      </c>
      <c r="BP73" s="18">
        <f>Design!$N$69</f>
        <v>2.85</v>
      </c>
      <c r="BQ73" s="18">
        <f t="shared" si="114"/>
        <v>87</v>
      </c>
      <c r="BR73" s="18">
        <v>0</v>
      </c>
      <c r="BS73" s="18">
        <f t="shared" si="115"/>
        <v>7438.5000000000009</v>
      </c>
      <c r="BT73" s="19" t="str">
        <f t="shared" si="116"/>
        <v>N/A</v>
      </c>
      <c r="BU73" s="68">
        <f t="shared" si="117"/>
        <v>77</v>
      </c>
      <c r="BV73" s="18">
        <f>'Ohio Intensities'!P73</f>
        <v>1.8825660626080283</v>
      </c>
      <c r="BW73" s="18">
        <f>Design!$I$24*BV73*Design!$I$23</f>
        <v>3.2380136276858105</v>
      </c>
      <c r="BX73" s="18">
        <v>0</v>
      </c>
      <c r="BY73" s="18">
        <v>0</v>
      </c>
      <c r="BZ73" s="18">
        <f>Design!$I$22</f>
        <v>10</v>
      </c>
      <c r="CA73" s="18">
        <f t="shared" si="118"/>
        <v>3.2380136276858105</v>
      </c>
      <c r="CB73" s="18">
        <f t="shared" si="119"/>
        <v>77</v>
      </c>
      <c r="CC73" s="18">
        <f t="shared" si="120"/>
        <v>3.2380136276858105</v>
      </c>
      <c r="CD73" s="18">
        <f t="shared" si="121"/>
        <v>87</v>
      </c>
      <c r="CE73" s="18">
        <v>0</v>
      </c>
      <c r="CF73" s="18">
        <f t="shared" si="122"/>
        <v>14959.622959908444</v>
      </c>
      <c r="CG73" s="18">
        <f t="shared" si="123"/>
        <v>-0.32380136276858107</v>
      </c>
      <c r="CH73" s="18">
        <f t="shared" si="124"/>
        <v>28.17071856086655</v>
      </c>
      <c r="CI73" s="18">
        <f>(Design!$N$70-CH73)/CG73</f>
        <v>78.198307580821137</v>
      </c>
      <c r="CJ73" s="18">
        <v>0</v>
      </c>
      <c r="CK73" s="18">
        <v>0</v>
      </c>
      <c r="CL73" s="18">
        <f t="shared" si="125"/>
        <v>78.198307580821137</v>
      </c>
      <c r="CM73" s="18">
        <f t="shared" si="126"/>
        <v>78.198307580821137</v>
      </c>
      <c r="CN73" s="18">
        <f>Design!$N$70</f>
        <v>2.85</v>
      </c>
      <c r="CO73" s="18">
        <f t="shared" si="127"/>
        <v>87</v>
      </c>
      <c r="CP73" s="18">
        <v>0</v>
      </c>
      <c r="CQ73" s="18">
        <f t="shared" si="128"/>
        <v>7438.5000000000009</v>
      </c>
      <c r="CR73" s="19">
        <f t="shared" si="129"/>
        <v>7521.1229599084427</v>
      </c>
      <c r="CS73" s="68">
        <f t="shared" si="130"/>
        <v>77</v>
      </c>
      <c r="CT73" s="18">
        <f>'Ohio Intensities'!T73</f>
        <v>2.0922515410571032</v>
      </c>
      <c r="CU73" s="18">
        <f>Design!$I$24*CT73*Design!$I$23</f>
        <v>3.5986726506182198</v>
      </c>
      <c r="CV73" s="18">
        <v>0</v>
      </c>
      <c r="CW73" s="18">
        <v>0</v>
      </c>
      <c r="CX73" s="18">
        <f>Design!$I$22</f>
        <v>10</v>
      </c>
      <c r="CY73" s="18">
        <f t="shared" si="131"/>
        <v>3.5986726506182198</v>
      </c>
      <c r="CZ73" s="18">
        <f t="shared" si="132"/>
        <v>77</v>
      </c>
      <c r="DA73" s="18">
        <f t="shared" si="133"/>
        <v>3.5986726506182198</v>
      </c>
      <c r="DB73" s="18">
        <f t="shared" si="134"/>
        <v>87</v>
      </c>
      <c r="DC73" s="18">
        <v>0</v>
      </c>
      <c r="DD73" s="18">
        <f t="shared" si="135"/>
        <v>16625.867645856175</v>
      </c>
      <c r="DE73" s="18">
        <f t="shared" si="136"/>
        <v>-0.35986726506182198</v>
      </c>
      <c r="DF73" s="18">
        <f t="shared" si="137"/>
        <v>31.308452060378514</v>
      </c>
      <c r="DG73" s="18">
        <f>(Design!$N$71-DF73)/DE73</f>
        <v>79.080413317086794</v>
      </c>
      <c r="DH73" s="18">
        <v>0</v>
      </c>
      <c r="DI73" s="18">
        <v>0</v>
      </c>
      <c r="DJ73" s="18">
        <f t="shared" si="138"/>
        <v>79.080413317086794</v>
      </c>
      <c r="DK73" s="18">
        <f t="shared" si="139"/>
        <v>79.080413317086794</v>
      </c>
      <c r="DL73" s="18">
        <f>Design!$N$71</f>
        <v>2.85</v>
      </c>
      <c r="DM73" s="18">
        <f t="shared" si="140"/>
        <v>87</v>
      </c>
      <c r="DN73" s="18">
        <v>0</v>
      </c>
      <c r="DO73" s="18">
        <f t="shared" si="141"/>
        <v>7438.5</v>
      </c>
      <c r="DP73" s="19">
        <f t="shared" si="142"/>
        <v>9187.3676458561749</v>
      </c>
      <c r="DQ73" s="68">
        <f t="shared" si="143"/>
        <v>77</v>
      </c>
      <c r="DR73" s="18">
        <f>'Ohio Intensities'!X73</f>
        <v>2.2886401285802602</v>
      </c>
      <c r="DS73" s="18">
        <f>Design!$I$24*DR73*Design!$I$23</f>
        <v>3.93646102115805</v>
      </c>
      <c r="DT73" s="18">
        <v>0</v>
      </c>
      <c r="DU73" s="18">
        <v>0</v>
      </c>
      <c r="DV73" s="18">
        <f>Design!$I$22</f>
        <v>10</v>
      </c>
      <c r="DW73" s="18">
        <f t="shared" si="144"/>
        <v>3.93646102115805</v>
      </c>
      <c r="DX73" s="18">
        <f t="shared" si="145"/>
        <v>77</v>
      </c>
      <c r="DY73" s="18">
        <f t="shared" si="146"/>
        <v>3.93646102115805</v>
      </c>
      <c r="DZ73" s="18">
        <f t="shared" si="147"/>
        <v>87</v>
      </c>
      <c r="EA73" s="18">
        <v>0</v>
      </c>
      <c r="EB73" s="18">
        <f t="shared" si="148"/>
        <v>18186.449917750193</v>
      </c>
      <c r="EC73" s="18">
        <f t="shared" si="149"/>
        <v>-0.39364610211580497</v>
      </c>
      <c r="ED73" s="18">
        <f t="shared" si="150"/>
        <v>34.247210884075031</v>
      </c>
      <c r="EE73" s="18">
        <f>(Design!$N$72-ED73)/EC73</f>
        <v>79.759994358685219</v>
      </c>
      <c r="EF73" s="18">
        <v>0</v>
      </c>
      <c r="EG73" s="18">
        <v>0</v>
      </c>
      <c r="EH73" s="18">
        <f t="shared" si="151"/>
        <v>79.759994358685219</v>
      </c>
      <c r="EI73" s="18">
        <f t="shared" si="152"/>
        <v>79.759994358685219</v>
      </c>
      <c r="EJ73" s="18">
        <f>Design!$N$72</f>
        <v>2.85</v>
      </c>
      <c r="EK73" s="18">
        <f t="shared" si="153"/>
        <v>87</v>
      </c>
      <c r="EL73" s="18">
        <v>0</v>
      </c>
      <c r="EM73" s="18">
        <f t="shared" si="154"/>
        <v>7438.5000000000009</v>
      </c>
      <c r="EN73" s="19">
        <f t="shared" si="155"/>
        <v>10747.949917750193</v>
      </c>
      <c r="EO73" s="19">
        <f t="shared" si="156"/>
        <v>77</v>
      </c>
    </row>
    <row r="74" spans="1:145" x14ac:dyDescent="0.25">
      <c r="A74" s="68">
        <f t="shared" si="157"/>
        <v>78</v>
      </c>
      <c r="B74" s="18">
        <f>'Ohio Intensities'!D74</f>
        <v>1.1146380390071546</v>
      </c>
      <c r="C74" s="18">
        <f>Design!$I$24*B74*Design!$I$23</f>
        <v>1.9171774270923072</v>
      </c>
      <c r="D74" s="18">
        <v>0</v>
      </c>
      <c r="E74" s="18">
        <v>0</v>
      </c>
      <c r="F74" s="18">
        <f>Design!$I$22</f>
        <v>10</v>
      </c>
      <c r="G74" s="18">
        <f t="shared" si="79"/>
        <v>1.9171774270923072</v>
      </c>
      <c r="H74" s="18">
        <f t="shared" si="80"/>
        <v>78</v>
      </c>
      <c r="I74" s="18">
        <f t="shared" si="81"/>
        <v>1.9171774270923072</v>
      </c>
      <c r="J74" s="18">
        <f t="shared" si="82"/>
        <v>88</v>
      </c>
      <c r="K74" s="18">
        <v>0</v>
      </c>
      <c r="L74" s="18" t="str">
        <f t="shared" si="83"/>
        <v>N/A</v>
      </c>
      <c r="M74" s="18">
        <f t="shared" si="84"/>
        <v>-0.19171774270923073</v>
      </c>
      <c r="N74" s="18">
        <f t="shared" si="85"/>
        <v>16.871161358412305</v>
      </c>
      <c r="O74" s="18">
        <f>(Design!$N$67-N74)/M74</f>
        <v>77.307197283721734</v>
      </c>
      <c r="P74" s="18">
        <v>0</v>
      </c>
      <c r="Q74" s="18">
        <v>0</v>
      </c>
      <c r="R74" s="18">
        <f t="shared" si="86"/>
        <v>77.307197283721734</v>
      </c>
      <c r="S74" s="18">
        <f t="shared" si="87"/>
        <v>78</v>
      </c>
      <c r="T74" s="18">
        <f>Design!$N$67</f>
        <v>2.0499999999999998</v>
      </c>
      <c r="U74" s="18">
        <f t="shared" si="88"/>
        <v>88</v>
      </c>
      <c r="V74" s="18">
        <v>0</v>
      </c>
      <c r="W74" s="18">
        <f t="shared" si="89"/>
        <v>5411.9999999999991</v>
      </c>
      <c r="X74" s="19" t="str">
        <f t="shared" si="90"/>
        <v>N/A</v>
      </c>
      <c r="Y74" s="68">
        <f t="shared" si="91"/>
        <v>78</v>
      </c>
      <c r="Z74" s="18">
        <f>'Ohio Intensities'!H74</f>
        <v>1.3742345978788473</v>
      </c>
      <c r="AA74" s="18">
        <f>Design!$I$24*Z74*Design!$I$23</f>
        <v>2.363683508351619</v>
      </c>
      <c r="AB74" s="18">
        <v>0</v>
      </c>
      <c r="AC74" s="18">
        <v>0</v>
      </c>
      <c r="AD74" s="18">
        <f>Design!$I$22</f>
        <v>10</v>
      </c>
      <c r="AE74" s="18">
        <f t="shared" si="92"/>
        <v>2.363683508351619</v>
      </c>
      <c r="AF74" s="18">
        <f t="shared" si="93"/>
        <v>78</v>
      </c>
      <c r="AG74" s="18">
        <f t="shared" si="94"/>
        <v>2.363683508351619</v>
      </c>
      <c r="AH74" s="18">
        <f t="shared" si="95"/>
        <v>88</v>
      </c>
      <c r="AI74" s="18">
        <v>0</v>
      </c>
      <c r="AJ74" s="18" t="str">
        <f t="shared" si="96"/>
        <v>N/A</v>
      </c>
      <c r="AK74" s="18">
        <f t="shared" si="97"/>
        <v>-0.23636835083516189</v>
      </c>
      <c r="AL74" s="18">
        <f t="shared" si="98"/>
        <v>20.800414873494248</v>
      </c>
      <c r="AM74" s="18">
        <f>(Design!$N$68-AL74)/AK74</f>
        <v>77.423287884495821</v>
      </c>
      <c r="AN74" s="18">
        <v>0</v>
      </c>
      <c r="AO74" s="18">
        <v>0</v>
      </c>
      <c r="AP74" s="18">
        <f t="shared" si="99"/>
        <v>77.423287884495821</v>
      </c>
      <c r="AQ74" s="18">
        <f t="shared" si="100"/>
        <v>78</v>
      </c>
      <c r="AR74" s="18">
        <f>Design!$N$68</f>
        <v>2.5</v>
      </c>
      <c r="AS74" s="18">
        <f t="shared" si="101"/>
        <v>88</v>
      </c>
      <c r="AT74" s="18">
        <v>0</v>
      </c>
      <c r="AU74" s="18">
        <f t="shared" si="102"/>
        <v>6600</v>
      </c>
      <c r="AV74" s="19" t="str">
        <f t="shared" si="103"/>
        <v>N/A</v>
      </c>
      <c r="AW74" s="68">
        <f t="shared" si="104"/>
        <v>78</v>
      </c>
      <c r="AX74" s="18">
        <f>'Ohio Intensities'!L74</f>
        <v>1.5821188462833873</v>
      </c>
      <c r="AY74" s="18">
        <f>Design!$I$24*AX74*Design!$I$23</f>
        <v>2.721244415607428</v>
      </c>
      <c r="AZ74" s="18">
        <v>0</v>
      </c>
      <c r="BA74" s="18">
        <v>0</v>
      </c>
      <c r="BB74" s="18">
        <f>Design!$I$22</f>
        <v>10</v>
      </c>
      <c r="BC74" s="18">
        <f t="shared" si="105"/>
        <v>2.721244415607428</v>
      </c>
      <c r="BD74" s="18">
        <f t="shared" si="106"/>
        <v>78</v>
      </c>
      <c r="BE74" s="18">
        <f t="shared" si="107"/>
        <v>2.721244415607428</v>
      </c>
      <c r="BF74" s="18">
        <f t="shared" si="108"/>
        <v>88</v>
      </c>
      <c r="BG74" s="18">
        <v>0</v>
      </c>
      <c r="BH74" s="18" t="str">
        <f t="shared" si="109"/>
        <v>N/A</v>
      </c>
      <c r="BI74" s="18">
        <f t="shared" si="110"/>
        <v>-0.27212444156074278</v>
      </c>
      <c r="BJ74" s="18">
        <f t="shared" si="111"/>
        <v>23.946950857345364</v>
      </c>
      <c r="BK74" s="18">
        <f>(Design!$N$69-BJ74)/BI74</f>
        <v>77.526850349589665</v>
      </c>
      <c r="BL74" s="18">
        <v>0</v>
      </c>
      <c r="BM74" s="18">
        <v>0</v>
      </c>
      <c r="BN74" s="18">
        <f t="shared" si="112"/>
        <v>77.526850349589665</v>
      </c>
      <c r="BO74" s="18">
        <f t="shared" si="113"/>
        <v>78</v>
      </c>
      <c r="BP74" s="18">
        <f>Design!$N$69</f>
        <v>2.85</v>
      </c>
      <c r="BQ74" s="18">
        <f t="shared" si="114"/>
        <v>88</v>
      </c>
      <c r="BR74" s="18">
        <v>0</v>
      </c>
      <c r="BS74" s="18">
        <f t="shared" si="115"/>
        <v>7524</v>
      </c>
      <c r="BT74" s="19" t="str">
        <f t="shared" si="116"/>
        <v>N/A</v>
      </c>
      <c r="BU74" s="68">
        <f t="shared" si="117"/>
        <v>78</v>
      </c>
      <c r="BV74" s="18">
        <f>'Ohio Intensities'!P74</f>
        <v>1.8647305261600837</v>
      </c>
      <c r="BW74" s="18">
        <f>Design!$I$24*BV74*Design!$I$23</f>
        <v>3.2073365049953462</v>
      </c>
      <c r="BX74" s="18">
        <v>0</v>
      </c>
      <c r="BY74" s="18">
        <v>0</v>
      </c>
      <c r="BZ74" s="18">
        <f>Design!$I$22</f>
        <v>10</v>
      </c>
      <c r="CA74" s="18">
        <f t="shared" si="118"/>
        <v>3.2073365049953462</v>
      </c>
      <c r="CB74" s="18">
        <f t="shared" si="119"/>
        <v>78</v>
      </c>
      <c r="CC74" s="18">
        <f t="shared" si="120"/>
        <v>3.2073365049953462</v>
      </c>
      <c r="CD74" s="18">
        <f t="shared" si="121"/>
        <v>88</v>
      </c>
      <c r="CE74" s="18">
        <v>0</v>
      </c>
      <c r="CF74" s="18">
        <f t="shared" si="122"/>
        <v>15010.334843378219</v>
      </c>
      <c r="CG74" s="18">
        <f t="shared" si="123"/>
        <v>-0.32073365049953462</v>
      </c>
      <c r="CH74" s="18">
        <f t="shared" si="124"/>
        <v>28.224561243959048</v>
      </c>
      <c r="CI74" s="18">
        <f>(Design!$N$70-CH74)/CG74</f>
        <v>79.114122276969709</v>
      </c>
      <c r="CJ74" s="18">
        <v>0</v>
      </c>
      <c r="CK74" s="18">
        <v>0</v>
      </c>
      <c r="CL74" s="18">
        <f t="shared" si="125"/>
        <v>79.114122276969709</v>
      </c>
      <c r="CM74" s="18">
        <f t="shared" si="126"/>
        <v>79.114122276969709</v>
      </c>
      <c r="CN74" s="18">
        <f>Design!$N$70</f>
        <v>2.85</v>
      </c>
      <c r="CO74" s="18">
        <f t="shared" si="127"/>
        <v>88</v>
      </c>
      <c r="CP74" s="18">
        <v>0</v>
      </c>
      <c r="CQ74" s="18">
        <f t="shared" si="128"/>
        <v>7524</v>
      </c>
      <c r="CR74" s="19">
        <f t="shared" si="129"/>
        <v>7486.3348433782194</v>
      </c>
      <c r="CS74" s="68">
        <f t="shared" si="130"/>
        <v>78</v>
      </c>
      <c r="CT74" s="18">
        <f>'Ohio Intensities'!T74</f>
        <v>2.0729051314906966</v>
      </c>
      <c r="CU74" s="18">
        <f>Design!$I$24*CT74*Design!$I$23</f>
        <v>3.5653968261640001</v>
      </c>
      <c r="CV74" s="18">
        <v>0</v>
      </c>
      <c r="CW74" s="18">
        <v>0</v>
      </c>
      <c r="CX74" s="18">
        <f>Design!$I$22</f>
        <v>10</v>
      </c>
      <c r="CY74" s="18">
        <f t="shared" si="131"/>
        <v>3.5653968261640001</v>
      </c>
      <c r="CZ74" s="18">
        <f t="shared" si="132"/>
        <v>78</v>
      </c>
      <c r="DA74" s="18">
        <f t="shared" si="133"/>
        <v>3.5653968261640001</v>
      </c>
      <c r="DB74" s="18">
        <f t="shared" si="134"/>
        <v>88</v>
      </c>
      <c r="DC74" s="18">
        <v>0</v>
      </c>
      <c r="DD74" s="18">
        <f t="shared" si="135"/>
        <v>16686.057146447522</v>
      </c>
      <c r="DE74" s="18">
        <f t="shared" si="136"/>
        <v>-0.35653968261640001</v>
      </c>
      <c r="DF74" s="18">
        <f t="shared" si="137"/>
        <v>31.375492070243201</v>
      </c>
      <c r="DG74" s="18">
        <f>(Design!$N$71-DF74)/DE74</f>
        <v>80.006499868161072</v>
      </c>
      <c r="DH74" s="18">
        <v>0</v>
      </c>
      <c r="DI74" s="18">
        <v>0</v>
      </c>
      <c r="DJ74" s="18">
        <f t="shared" si="138"/>
        <v>80.006499868161072</v>
      </c>
      <c r="DK74" s="18">
        <f t="shared" si="139"/>
        <v>80.006499868161072</v>
      </c>
      <c r="DL74" s="18">
        <f>Design!$N$71</f>
        <v>2.85</v>
      </c>
      <c r="DM74" s="18">
        <f t="shared" si="140"/>
        <v>88</v>
      </c>
      <c r="DN74" s="18">
        <v>0</v>
      </c>
      <c r="DO74" s="18">
        <f t="shared" si="141"/>
        <v>7524</v>
      </c>
      <c r="DP74" s="19">
        <f t="shared" si="142"/>
        <v>9162.0571464475215</v>
      </c>
      <c r="DQ74" s="68">
        <f t="shared" si="143"/>
        <v>78</v>
      </c>
      <c r="DR74" s="18">
        <f>'Ohio Intensities'!X74</f>
        <v>2.2683129666394133</v>
      </c>
      <c r="DS74" s="18">
        <f>Design!$I$24*DR74*Design!$I$23</f>
        <v>3.9014983026197934</v>
      </c>
      <c r="DT74" s="18">
        <v>0</v>
      </c>
      <c r="DU74" s="18">
        <v>0</v>
      </c>
      <c r="DV74" s="18">
        <f>Design!$I$22</f>
        <v>10</v>
      </c>
      <c r="DW74" s="18">
        <f t="shared" si="144"/>
        <v>3.9014983026197934</v>
      </c>
      <c r="DX74" s="18">
        <f t="shared" si="145"/>
        <v>78</v>
      </c>
      <c r="DY74" s="18">
        <f t="shared" si="146"/>
        <v>3.9014983026197934</v>
      </c>
      <c r="DZ74" s="18">
        <f t="shared" si="147"/>
        <v>88</v>
      </c>
      <c r="EA74" s="18">
        <v>0</v>
      </c>
      <c r="EB74" s="18">
        <f t="shared" si="148"/>
        <v>18259.012056260632</v>
      </c>
      <c r="EC74" s="18">
        <f t="shared" si="149"/>
        <v>-0.39014983026197936</v>
      </c>
      <c r="ED74" s="18">
        <f t="shared" si="150"/>
        <v>34.333185063054181</v>
      </c>
      <c r="EE74" s="18">
        <f>(Design!$N$72-ED74)/EC74</f>
        <v>80.695114084539583</v>
      </c>
      <c r="EF74" s="18">
        <v>0</v>
      </c>
      <c r="EG74" s="18">
        <v>0</v>
      </c>
      <c r="EH74" s="18">
        <f t="shared" si="151"/>
        <v>80.695114084539583</v>
      </c>
      <c r="EI74" s="18">
        <f t="shared" si="152"/>
        <v>80.695114084539583</v>
      </c>
      <c r="EJ74" s="18">
        <f>Design!$N$72</f>
        <v>2.85</v>
      </c>
      <c r="EK74" s="18">
        <f t="shared" si="153"/>
        <v>88</v>
      </c>
      <c r="EL74" s="18">
        <v>0</v>
      </c>
      <c r="EM74" s="18">
        <f t="shared" si="154"/>
        <v>7523.9999999999991</v>
      </c>
      <c r="EN74" s="19">
        <f t="shared" si="155"/>
        <v>10735.012056260632</v>
      </c>
      <c r="EO74" s="19">
        <f t="shared" si="156"/>
        <v>78</v>
      </c>
    </row>
    <row r="75" spans="1:145" x14ac:dyDescent="0.25">
      <c r="A75" s="68">
        <f t="shared" si="157"/>
        <v>79</v>
      </c>
      <c r="B75" s="18">
        <f>'Ohio Intensities'!D75</f>
        <v>1.103659319820735</v>
      </c>
      <c r="C75" s="18">
        <f>Design!$I$24*B75*Design!$I$23</f>
        <v>1.8982940300916653</v>
      </c>
      <c r="D75" s="18">
        <v>0</v>
      </c>
      <c r="E75" s="18">
        <v>0</v>
      </c>
      <c r="F75" s="18">
        <f>Design!$I$22</f>
        <v>10</v>
      </c>
      <c r="G75" s="18">
        <f t="shared" si="79"/>
        <v>1.8982940300916653</v>
      </c>
      <c r="H75" s="18">
        <f t="shared" si="80"/>
        <v>79</v>
      </c>
      <c r="I75" s="18">
        <f t="shared" si="81"/>
        <v>1.8982940300916653</v>
      </c>
      <c r="J75" s="18">
        <f t="shared" si="82"/>
        <v>89</v>
      </c>
      <c r="K75" s="18">
        <v>0</v>
      </c>
      <c r="L75" s="18" t="str">
        <f t="shared" si="83"/>
        <v>N/A</v>
      </c>
      <c r="M75" s="18">
        <f t="shared" si="84"/>
        <v>-0.18982940300916654</v>
      </c>
      <c r="N75" s="18">
        <f t="shared" si="85"/>
        <v>16.89481686781582</v>
      </c>
      <c r="O75" s="18">
        <f>(Design!$N$67-N75)/M75</f>
        <v>78.200829968890474</v>
      </c>
      <c r="P75" s="18">
        <v>0</v>
      </c>
      <c r="Q75" s="18">
        <v>0</v>
      </c>
      <c r="R75" s="18">
        <f t="shared" si="86"/>
        <v>78.200829968890474</v>
      </c>
      <c r="S75" s="18">
        <f t="shared" si="87"/>
        <v>79</v>
      </c>
      <c r="T75" s="18">
        <f>Design!$N$67</f>
        <v>2.0499999999999998</v>
      </c>
      <c r="U75" s="18">
        <f t="shared" si="88"/>
        <v>89</v>
      </c>
      <c r="V75" s="18">
        <v>0</v>
      </c>
      <c r="W75" s="18">
        <f t="shared" si="89"/>
        <v>5473.5</v>
      </c>
      <c r="X75" s="19" t="str">
        <f t="shared" si="90"/>
        <v>N/A</v>
      </c>
      <c r="Y75" s="68">
        <f t="shared" si="91"/>
        <v>79</v>
      </c>
      <c r="Z75" s="18">
        <f>'Ohio Intensities'!H75</f>
        <v>1.3609559017976784</v>
      </c>
      <c r="AA75" s="18">
        <f>Design!$I$24*Z75*Design!$I$23</f>
        <v>2.3408441510920084</v>
      </c>
      <c r="AB75" s="18">
        <v>0</v>
      </c>
      <c r="AC75" s="18">
        <v>0</v>
      </c>
      <c r="AD75" s="18">
        <f>Design!$I$22</f>
        <v>10</v>
      </c>
      <c r="AE75" s="18">
        <f t="shared" si="92"/>
        <v>2.3408441510920084</v>
      </c>
      <c r="AF75" s="18">
        <f t="shared" si="93"/>
        <v>79</v>
      </c>
      <c r="AG75" s="18">
        <f t="shared" si="94"/>
        <v>2.3408441510920084</v>
      </c>
      <c r="AH75" s="18">
        <f t="shared" si="95"/>
        <v>89</v>
      </c>
      <c r="AI75" s="18">
        <v>0</v>
      </c>
      <c r="AJ75" s="18" t="str">
        <f t="shared" si="96"/>
        <v>N/A</v>
      </c>
      <c r="AK75" s="18">
        <f t="shared" si="97"/>
        <v>-0.23408441510920083</v>
      </c>
      <c r="AL75" s="18">
        <f t="shared" si="98"/>
        <v>20.833512944718873</v>
      </c>
      <c r="AM75" s="18">
        <f>(Design!$N$68-AL75)/AK75</f>
        <v>78.320092075186864</v>
      </c>
      <c r="AN75" s="18">
        <v>0</v>
      </c>
      <c r="AO75" s="18">
        <v>0</v>
      </c>
      <c r="AP75" s="18">
        <f t="shared" si="99"/>
        <v>78.320092075186864</v>
      </c>
      <c r="AQ75" s="18">
        <f t="shared" si="100"/>
        <v>79</v>
      </c>
      <c r="AR75" s="18">
        <f>Design!$N$68</f>
        <v>2.5</v>
      </c>
      <c r="AS75" s="18">
        <f t="shared" si="101"/>
        <v>89</v>
      </c>
      <c r="AT75" s="18">
        <v>0</v>
      </c>
      <c r="AU75" s="18">
        <f t="shared" si="102"/>
        <v>6675</v>
      </c>
      <c r="AV75" s="19" t="str">
        <f t="shared" si="103"/>
        <v>N/A</v>
      </c>
      <c r="AW75" s="68">
        <f t="shared" si="104"/>
        <v>79</v>
      </c>
      <c r="AX75" s="18">
        <f>'Ohio Intensities'!L75</f>
        <v>1.5669413749467549</v>
      </c>
      <c r="AY75" s="18">
        <f>Design!$I$24*AX75*Design!$I$23</f>
        <v>2.69513916490842</v>
      </c>
      <c r="AZ75" s="18">
        <v>0</v>
      </c>
      <c r="BA75" s="18">
        <v>0</v>
      </c>
      <c r="BB75" s="18">
        <f>Design!$I$22</f>
        <v>10</v>
      </c>
      <c r="BC75" s="18">
        <f t="shared" si="105"/>
        <v>2.69513916490842</v>
      </c>
      <c r="BD75" s="18">
        <f t="shared" si="106"/>
        <v>79</v>
      </c>
      <c r="BE75" s="18">
        <f t="shared" si="107"/>
        <v>2.69513916490842</v>
      </c>
      <c r="BF75" s="18">
        <f t="shared" si="108"/>
        <v>89</v>
      </c>
      <c r="BG75" s="18">
        <v>0</v>
      </c>
      <c r="BH75" s="18" t="str">
        <f t="shared" si="109"/>
        <v>N/A</v>
      </c>
      <c r="BI75" s="18">
        <f t="shared" si="110"/>
        <v>-0.269513916490842</v>
      </c>
      <c r="BJ75" s="18">
        <f t="shared" si="111"/>
        <v>23.986738567684938</v>
      </c>
      <c r="BK75" s="18">
        <f>(Design!$N$69-BJ75)/BI75</f>
        <v>78.425406906226144</v>
      </c>
      <c r="BL75" s="18">
        <v>0</v>
      </c>
      <c r="BM75" s="18">
        <v>0</v>
      </c>
      <c r="BN75" s="18">
        <f t="shared" si="112"/>
        <v>78.425406906226144</v>
      </c>
      <c r="BO75" s="18">
        <f t="shared" si="113"/>
        <v>79</v>
      </c>
      <c r="BP75" s="18">
        <f>Design!$N$69</f>
        <v>2.85</v>
      </c>
      <c r="BQ75" s="18">
        <f t="shared" si="114"/>
        <v>89</v>
      </c>
      <c r="BR75" s="18">
        <v>0</v>
      </c>
      <c r="BS75" s="18">
        <f t="shared" si="115"/>
        <v>7609.5</v>
      </c>
      <c r="BT75" s="19" t="str">
        <f t="shared" si="116"/>
        <v>N/A</v>
      </c>
      <c r="BU75" s="68">
        <f t="shared" si="117"/>
        <v>79</v>
      </c>
      <c r="BV75" s="18">
        <f>'Ohio Intensities'!P75</f>
        <v>1.8472540603488314</v>
      </c>
      <c r="BW75" s="18">
        <f>Design!$I$24*BV75*Design!$I$23</f>
        <v>3.1772769837999921</v>
      </c>
      <c r="BX75" s="18">
        <v>0</v>
      </c>
      <c r="BY75" s="18">
        <v>0</v>
      </c>
      <c r="BZ75" s="18">
        <f>Design!$I$22</f>
        <v>10</v>
      </c>
      <c r="CA75" s="18">
        <f t="shared" si="118"/>
        <v>3.1772769837999921</v>
      </c>
      <c r="CB75" s="18">
        <f t="shared" si="119"/>
        <v>79</v>
      </c>
      <c r="CC75" s="18">
        <f t="shared" si="120"/>
        <v>3.1772769837999921</v>
      </c>
      <c r="CD75" s="18">
        <f t="shared" si="121"/>
        <v>89</v>
      </c>
      <c r="CE75" s="18">
        <v>0</v>
      </c>
      <c r="CF75" s="18">
        <f t="shared" si="122"/>
        <v>15060.292903211963</v>
      </c>
      <c r="CG75" s="18">
        <f t="shared" si="123"/>
        <v>-0.3177276983799992</v>
      </c>
      <c r="CH75" s="18">
        <f t="shared" si="124"/>
        <v>28.277765155819928</v>
      </c>
      <c r="CI75" s="18">
        <f>(Design!$N$70-CH75)/CG75</f>
        <v>80.030054935306808</v>
      </c>
      <c r="CJ75" s="18">
        <v>0</v>
      </c>
      <c r="CK75" s="18">
        <v>0</v>
      </c>
      <c r="CL75" s="18">
        <f t="shared" si="125"/>
        <v>80.030054935306808</v>
      </c>
      <c r="CM75" s="18">
        <f t="shared" si="126"/>
        <v>80.030054935306808</v>
      </c>
      <c r="CN75" s="18">
        <f>Design!$N$70</f>
        <v>2.85</v>
      </c>
      <c r="CO75" s="18">
        <f t="shared" si="127"/>
        <v>89</v>
      </c>
      <c r="CP75" s="18">
        <v>0</v>
      </c>
      <c r="CQ75" s="18">
        <f t="shared" si="128"/>
        <v>7609.5</v>
      </c>
      <c r="CR75" s="19">
        <f t="shared" si="129"/>
        <v>7450.7929032119628</v>
      </c>
      <c r="CS75" s="68">
        <f t="shared" si="130"/>
        <v>79</v>
      </c>
      <c r="CT75" s="18">
        <f>'Ohio Intensities'!T75</f>
        <v>2.0539438820733196</v>
      </c>
      <c r="CU75" s="18">
        <f>Design!$I$24*CT75*Design!$I$23</f>
        <v>3.5327834771661117</v>
      </c>
      <c r="CV75" s="18">
        <v>0</v>
      </c>
      <c r="CW75" s="18">
        <v>0</v>
      </c>
      <c r="CX75" s="18">
        <f>Design!$I$22</f>
        <v>10</v>
      </c>
      <c r="CY75" s="18">
        <f t="shared" si="131"/>
        <v>3.5327834771661117</v>
      </c>
      <c r="CZ75" s="18">
        <f t="shared" si="132"/>
        <v>79</v>
      </c>
      <c r="DA75" s="18">
        <f t="shared" si="133"/>
        <v>3.5327834771661117</v>
      </c>
      <c r="DB75" s="18">
        <f t="shared" si="134"/>
        <v>89</v>
      </c>
      <c r="DC75" s="18">
        <v>0</v>
      </c>
      <c r="DD75" s="18">
        <f t="shared" si="135"/>
        <v>16745.393681767375</v>
      </c>
      <c r="DE75" s="18">
        <f t="shared" si="136"/>
        <v>-0.35327834771661115</v>
      </c>
      <c r="DF75" s="18">
        <f t="shared" si="137"/>
        <v>31.441772946778393</v>
      </c>
      <c r="DG75" s="18">
        <f>(Design!$N$71-DF75)/DE75</f>
        <v>80.932706834651015</v>
      </c>
      <c r="DH75" s="18">
        <v>0</v>
      </c>
      <c r="DI75" s="18">
        <v>0</v>
      </c>
      <c r="DJ75" s="18">
        <f t="shared" si="138"/>
        <v>80.932706834651015</v>
      </c>
      <c r="DK75" s="18">
        <f t="shared" si="139"/>
        <v>80.932706834651015</v>
      </c>
      <c r="DL75" s="18">
        <f>Design!$N$71</f>
        <v>2.85</v>
      </c>
      <c r="DM75" s="18">
        <f t="shared" si="140"/>
        <v>89</v>
      </c>
      <c r="DN75" s="18">
        <v>0</v>
      </c>
      <c r="DO75" s="18">
        <f t="shared" si="141"/>
        <v>7609.5000000000009</v>
      </c>
      <c r="DP75" s="19">
        <f t="shared" si="142"/>
        <v>9135.8936817673748</v>
      </c>
      <c r="DQ75" s="68">
        <f t="shared" si="143"/>
        <v>79</v>
      </c>
      <c r="DR75" s="18">
        <f>'Ohio Intensities'!X75</f>
        <v>2.2483892157047007</v>
      </c>
      <c r="DS75" s="18">
        <f>Design!$I$24*DR75*Design!$I$23</f>
        <v>3.8672294510120877</v>
      </c>
      <c r="DT75" s="18">
        <v>0</v>
      </c>
      <c r="DU75" s="18">
        <v>0</v>
      </c>
      <c r="DV75" s="18">
        <f>Design!$I$22</f>
        <v>10</v>
      </c>
      <c r="DW75" s="18">
        <f t="shared" si="144"/>
        <v>3.8672294510120877</v>
      </c>
      <c r="DX75" s="18">
        <f t="shared" si="145"/>
        <v>79</v>
      </c>
      <c r="DY75" s="18">
        <f t="shared" si="146"/>
        <v>3.8672294510120877</v>
      </c>
      <c r="DZ75" s="18">
        <f t="shared" si="147"/>
        <v>89</v>
      </c>
      <c r="EA75" s="18">
        <v>0</v>
      </c>
      <c r="EB75" s="18">
        <f t="shared" si="148"/>
        <v>18330.667597797295</v>
      </c>
      <c r="EC75" s="18">
        <f t="shared" si="149"/>
        <v>-0.38672294510120875</v>
      </c>
      <c r="ED75" s="18">
        <f t="shared" si="150"/>
        <v>34.418342114007579</v>
      </c>
      <c r="EE75" s="18">
        <f>(Design!$N$72-ED75)/EC75</f>
        <v>81.63038297545512</v>
      </c>
      <c r="EF75" s="18">
        <v>0</v>
      </c>
      <c r="EG75" s="18">
        <v>0</v>
      </c>
      <c r="EH75" s="18">
        <f t="shared" si="151"/>
        <v>81.63038297545512</v>
      </c>
      <c r="EI75" s="18">
        <f t="shared" si="152"/>
        <v>81.63038297545512</v>
      </c>
      <c r="EJ75" s="18">
        <f>Design!$N$72</f>
        <v>2.85</v>
      </c>
      <c r="EK75" s="18">
        <f t="shared" si="153"/>
        <v>89</v>
      </c>
      <c r="EL75" s="18">
        <v>0</v>
      </c>
      <c r="EM75" s="18">
        <f t="shared" si="154"/>
        <v>7609.5</v>
      </c>
      <c r="EN75" s="19">
        <f t="shared" si="155"/>
        <v>10721.167597797295</v>
      </c>
      <c r="EO75" s="19">
        <f t="shared" si="156"/>
        <v>79</v>
      </c>
    </row>
    <row r="76" spans="1:145" x14ac:dyDescent="0.25">
      <c r="A76" s="68">
        <f t="shared" si="157"/>
        <v>80</v>
      </c>
      <c r="B76" s="18">
        <f>'Ohio Intensities'!D76</f>
        <v>1.0929096045444007</v>
      </c>
      <c r="C76" s="18">
        <f>Design!$I$24*B76*Design!$I$23</f>
        <v>1.8798045198163704</v>
      </c>
      <c r="D76" s="18">
        <v>0</v>
      </c>
      <c r="E76" s="18">
        <v>0</v>
      </c>
      <c r="F76" s="18">
        <f>Design!$I$22</f>
        <v>10</v>
      </c>
      <c r="G76" s="18">
        <f t="shared" si="79"/>
        <v>1.8798045198163704</v>
      </c>
      <c r="H76" s="18">
        <f t="shared" si="80"/>
        <v>80</v>
      </c>
      <c r="I76" s="18">
        <f t="shared" si="81"/>
        <v>1.8798045198163704</v>
      </c>
      <c r="J76" s="18">
        <f t="shared" si="82"/>
        <v>90</v>
      </c>
      <c r="K76" s="18">
        <v>0</v>
      </c>
      <c r="L76" s="18" t="str">
        <f t="shared" si="83"/>
        <v>N/A</v>
      </c>
      <c r="M76" s="18">
        <f t="shared" si="84"/>
        <v>-0.18798045198163704</v>
      </c>
      <c r="N76" s="18">
        <f t="shared" si="85"/>
        <v>16.918240678347335</v>
      </c>
      <c r="O76" s="18">
        <f>(Design!$N$67-N76)/M76</f>
        <v>79.094610751333576</v>
      </c>
      <c r="P76" s="18">
        <v>0</v>
      </c>
      <c r="Q76" s="18">
        <v>0</v>
      </c>
      <c r="R76" s="18">
        <f t="shared" si="86"/>
        <v>79.094610751333576</v>
      </c>
      <c r="S76" s="18">
        <f t="shared" si="87"/>
        <v>80</v>
      </c>
      <c r="T76" s="18">
        <f>Design!$N$67</f>
        <v>2.0499999999999998</v>
      </c>
      <c r="U76" s="18">
        <f t="shared" si="88"/>
        <v>90</v>
      </c>
      <c r="V76" s="18">
        <v>0</v>
      </c>
      <c r="W76" s="18">
        <f t="shared" si="89"/>
        <v>5534.9999999999991</v>
      </c>
      <c r="X76" s="19" t="str">
        <f t="shared" si="90"/>
        <v>N/A</v>
      </c>
      <c r="Y76" s="68">
        <f t="shared" si="91"/>
        <v>80</v>
      </c>
      <c r="Z76" s="18">
        <f>'Ohio Intensities'!H76</f>
        <v>1.3479501271924732</v>
      </c>
      <c r="AA76" s="18">
        <f>Design!$I$24*Z76*Design!$I$23</f>
        <v>2.3184742187710552</v>
      </c>
      <c r="AB76" s="18">
        <v>0</v>
      </c>
      <c r="AC76" s="18">
        <v>0</v>
      </c>
      <c r="AD76" s="18">
        <f>Design!$I$22</f>
        <v>10</v>
      </c>
      <c r="AE76" s="18">
        <f t="shared" si="92"/>
        <v>2.3184742187710552</v>
      </c>
      <c r="AF76" s="18">
        <f t="shared" si="93"/>
        <v>80</v>
      </c>
      <c r="AG76" s="18">
        <f t="shared" si="94"/>
        <v>2.3184742187710552</v>
      </c>
      <c r="AH76" s="18">
        <f t="shared" si="95"/>
        <v>90</v>
      </c>
      <c r="AI76" s="18">
        <v>0</v>
      </c>
      <c r="AJ76" s="18" t="str">
        <f t="shared" si="96"/>
        <v>N/A</v>
      </c>
      <c r="AK76" s="18">
        <f t="shared" si="97"/>
        <v>-0.23184742187710553</v>
      </c>
      <c r="AL76" s="18">
        <f t="shared" si="98"/>
        <v>20.866267968939496</v>
      </c>
      <c r="AM76" s="18">
        <f>(Design!$N$68-AL76)/AK76</f>
        <v>79.217046367135509</v>
      </c>
      <c r="AN76" s="18">
        <v>0</v>
      </c>
      <c r="AO76" s="18">
        <v>0</v>
      </c>
      <c r="AP76" s="18">
        <f t="shared" si="99"/>
        <v>79.217046367135509</v>
      </c>
      <c r="AQ76" s="18">
        <f t="shared" si="100"/>
        <v>80</v>
      </c>
      <c r="AR76" s="18">
        <f>Design!$N$68</f>
        <v>2.5</v>
      </c>
      <c r="AS76" s="18">
        <f t="shared" si="101"/>
        <v>90</v>
      </c>
      <c r="AT76" s="18">
        <v>0</v>
      </c>
      <c r="AU76" s="18">
        <f t="shared" si="102"/>
        <v>6750</v>
      </c>
      <c r="AV76" s="19" t="str">
        <f t="shared" si="103"/>
        <v>N/A</v>
      </c>
      <c r="AW76" s="68">
        <f t="shared" si="104"/>
        <v>80</v>
      </c>
      <c r="AX76" s="18">
        <f>'Ohio Intensities'!L76</f>
        <v>1.5520712394009031</v>
      </c>
      <c r="AY76" s="18">
        <f>Design!$I$24*AX76*Design!$I$23</f>
        <v>2.669562531769555</v>
      </c>
      <c r="AZ76" s="18">
        <v>0</v>
      </c>
      <c r="BA76" s="18">
        <v>0</v>
      </c>
      <c r="BB76" s="18">
        <f>Design!$I$22</f>
        <v>10</v>
      </c>
      <c r="BC76" s="18">
        <f t="shared" si="105"/>
        <v>2.669562531769555</v>
      </c>
      <c r="BD76" s="18">
        <f t="shared" si="106"/>
        <v>80</v>
      </c>
      <c r="BE76" s="18">
        <f t="shared" si="107"/>
        <v>2.669562531769555</v>
      </c>
      <c r="BF76" s="18">
        <f t="shared" si="108"/>
        <v>90</v>
      </c>
      <c r="BG76" s="18">
        <v>0</v>
      </c>
      <c r="BH76" s="18" t="str">
        <f t="shared" si="109"/>
        <v>N/A</v>
      </c>
      <c r="BI76" s="18">
        <f t="shared" si="110"/>
        <v>-0.26695625317695548</v>
      </c>
      <c r="BJ76" s="18">
        <f t="shared" si="111"/>
        <v>24.026062785925991</v>
      </c>
      <c r="BK76" s="18">
        <f>(Design!$N$69-BJ76)/BI76</f>
        <v>79.324093494409198</v>
      </c>
      <c r="BL76" s="18">
        <v>0</v>
      </c>
      <c r="BM76" s="18">
        <v>0</v>
      </c>
      <c r="BN76" s="18">
        <f t="shared" si="112"/>
        <v>79.324093494409198</v>
      </c>
      <c r="BO76" s="18">
        <f t="shared" si="113"/>
        <v>80</v>
      </c>
      <c r="BP76" s="18">
        <f>Design!$N$69</f>
        <v>2.85</v>
      </c>
      <c r="BQ76" s="18">
        <f t="shared" si="114"/>
        <v>90</v>
      </c>
      <c r="BR76" s="18">
        <v>0</v>
      </c>
      <c r="BS76" s="18">
        <f t="shared" si="115"/>
        <v>7695</v>
      </c>
      <c r="BT76" s="19" t="str">
        <f t="shared" si="116"/>
        <v>N/A</v>
      </c>
      <c r="BU76" s="68">
        <f t="shared" si="117"/>
        <v>80</v>
      </c>
      <c r="BV76" s="18">
        <f>'Ohio Intensities'!P76</f>
        <v>1.8301256906573378</v>
      </c>
      <c r="BW76" s="18">
        <f>Design!$I$24*BV76*Design!$I$23</f>
        <v>3.1478161879306228</v>
      </c>
      <c r="BX76" s="18">
        <v>0</v>
      </c>
      <c r="BY76" s="18">
        <v>0</v>
      </c>
      <c r="BZ76" s="18">
        <f>Design!$I$22</f>
        <v>10</v>
      </c>
      <c r="CA76" s="18">
        <f t="shared" si="118"/>
        <v>3.1478161879306228</v>
      </c>
      <c r="CB76" s="18">
        <f t="shared" si="119"/>
        <v>80</v>
      </c>
      <c r="CC76" s="18">
        <f t="shared" si="120"/>
        <v>3.1478161879306228</v>
      </c>
      <c r="CD76" s="18">
        <f t="shared" si="121"/>
        <v>90</v>
      </c>
      <c r="CE76" s="18">
        <v>0</v>
      </c>
      <c r="CF76" s="18">
        <f t="shared" si="122"/>
        <v>15109.517702066989</v>
      </c>
      <c r="CG76" s="18">
        <f t="shared" si="123"/>
        <v>-0.31478161879306227</v>
      </c>
      <c r="CH76" s="18">
        <f t="shared" si="124"/>
        <v>28.330345691375605</v>
      </c>
      <c r="CI76" s="18">
        <f>(Design!$N$70-CH76)/CG76</f>
        <v>80.946104124734191</v>
      </c>
      <c r="CJ76" s="18">
        <v>0</v>
      </c>
      <c r="CK76" s="18">
        <v>0</v>
      </c>
      <c r="CL76" s="18">
        <f t="shared" si="125"/>
        <v>80.946104124734191</v>
      </c>
      <c r="CM76" s="18">
        <f t="shared" si="126"/>
        <v>80.946104124734191</v>
      </c>
      <c r="CN76" s="18">
        <f>Design!$N$70</f>
        <v>2.85</v>
      </c>
      <c r="CO76" s="18">
        <f t="shared" si="127"/>
        <v>90</v>
      </c>
      <c r="CP76" s="18">
        <v>0</v>
      </c>
      <c r="CQ76" s="18">
        <f t="shared" si="128"/>
        <v>7695</v>
      </c>
      <c r="CR76" s="19">
        <f t="shared" si="129"/>
        <v>7414.5177020669889</v>
      </c>
      <c r="CS76" s="68">
        <f t="shared" si="130"/>
        <v>80</v>
      </c>
      <c r="CT76" s="18">
        <f>'Ohio Intensities'!T76</f>
        <v>2.0353561056875313</v>
      </c>
      <c r="CU76" s="18">
        <f>Design!$I$24*CT76*Design!$I$23</f>
        <v>3.5008125017825562</v>
      </c>
      <c r="CV76" s="18">
        <v>0</v>
      </c>
      <c r="CW76" s="18">
        <v>0</v>
      </c>
      <c r="CX76" s="18">
        <f>Design!$I$22</f>
        <v>10</v>
      </c>
      <c r="CY76" s="18">
        <f t="shared" si="131"/>
        <v>3.5008125017825562</v>
      </c>
      <c r="CZ76" s="18">
        <f t="shared" si="132"/>
        <v>80</v>
      </c>
      <c r="DA76" s="18">
        <f t="shared" si="133"/>
        <v>3.5008125017825562</v>
      </c>
      <c r="DB76" s="18">
        <f t="shared" si="134"/>
        <v>90</v>
      </c>
      <c r="DC76" s="18">
        <v>0</v>
      </c>
      <c r="DD76" s="18">
        <f t="shared" si="135"/>
        <v>16803.900008556269</v>
      </c>
      <c r="DE76" s="18">
        <f t="shared" si="136"/>
        <v>-0.35008125017825564</v>
      </c>
      <c r="DF76" s="18">
        <f t="shared" si="137"/>
        <v>31.507312516043008</v>
      </c>
      <c r="DG76" s="18">
        <f>(Design!$N$71-DF76)/DE76</f>
        <v>81.859032728691332</v>
      </c>
      <c r="DH76" s="18">
        <v>0</v>
      </c>
      <c r="DI76" s="18">
        <v>0</v>
      </c>
      <c r="DJ76" s="18">
        <f t="shared" si="138"/>
        <v>81.859032728691332</v>
      </c>
      <c r="DK76" s="18">
        <f t="shared" si="139"/>
        <v>81.859032728691332</v>
      </c>
      <c r="DL76" s="18">
        <f>Design!$N$71</f>
        <v>2.85</v>
      </c>
      <c r="DM76" s="18">
        <f t="shared" si="140"/>
        <v>90</v>
      </c>
      <c r="DN76" s="18">
        <v>0</v>
      </c>
      <c r="DO76" s="18">
        <f t="shared" si="141"/>
        <v>7695</v>
      </c>
      <c r="DP76" s="19">
        <f t="shared" si="142"/>
        <v>9108.9000085562693</v>
      </c>
      <c r="DQ76" s="68">
        <f t="shared" si="143"/>
        <v>80</v>
      </c>
      <c r="DR76" s="18">
        <f>'Ohio Intensities'!X76</f>
        <v>2.2288565434317729</v>
      </c>
      <c r="DS76" s="18">
        <f>Design!$I$24*DR76*Design!$I$23</f>
        <v>3.8336332547026517</v>
      </c>
      <c r="DT76" s="18">
        <v>0</v>
      </c>
      <c r="DU76" s="18">
        <v>0</v>
      </c>
      <c r="DV76" s="18">
        <f>Design!$I$22</f>
        <v>10</v>
      </c>
      <c r="DW76" s="18">
        <f t="shared" si="144"/>
        <v>3.8336332547026517</v>
      </c>
      <c r="DX76" s="18">
        <f t="shared" si="145"/>
        <v>80</v>
      </c>
      <c r="DY76" s="18">
        <f t="shared" si="146"/>
        <v>3.8336332547026517</v>
      </c>
      <c r="DZ76" s="18">
        <f t="shared" si="147"/>
        <v>90</v>
      </c>
      <c r="EA76" s="18">
        <v>0</v>
      </c>
      <c r="EB76" s="18">
        <f t="shared" si="148"/>
        <v>18401.439622572725</v>
      </c>
      <c r="EC76" s="18">
        <f t="shared" si="149"/>
        <v>-0.38336332547026519</v>
      </c>
      <c r="ED76" s="18">
        <f t="shared" si="150"/>
        <v>34.502699292323868</v>
      </c>
      <c r="EE76" s="18">
        <f>(Design!$N$72-ED76)/EC76</f>
        <v>82.565799045842596</v>
      </c>
      <c r="EF76" s="18">
        <v>0</v>
      </c>
      <c r="EG76" s="18">
        <v>0</v>
      </c>
      <c r="EH76" s="18">
        <f t="shared" si="151"/>
        <v>82.565799045842596</v>
      </c>
      <c r="EI76" s="18">
        <f t="shared" si="152"/>
        <v>82.565799045842596</v>
      </c>
      <c r="EJ76" s="18">
        <f>Design!$N$72</f>
        <v>2.85</v>
      </c>
      <c r="EK76" s="18">
        <f t="shared" si="153"/>
        <v>90</v>
      </c>
      <c r="EL76" s="18">
        <v>0</v>
      </c>
      <c r="EM76" s="18">
        <f t="shared" si="154"/>
        <v>7695</v>
      </c>
      <c r="EN76" s="19">
        <f t="shared" si="155"/>
        <v>10706.439622572725</v>
      </c>
      <c r="EO76" s="19">
        <f t="shared" si="156"/>
        <v>80</v>
      </c>
    </row>
    <row r="77" spans="1:145" x14ac:dyDescent="0.25">
      <c r="A77" s="68">
        <f t="shared" si="157"/>
        <v>81</v>
      </c>
      <c r="B77" s="18">
        <f>'Ohio Intensities'!D77</f>
        <v>1.0823816506779143</v>
      </c>
      <c r="C77" s="18">
        <f>Design!$I$24*B77*Design!$I$23</f>
        <v>1.8616964391660138</v>
      </c>
      <c r="D77" s="18">
        <v>0</v>
      </c>
      <c r="E77" s="18">
        <v>0</v>
      </c>
      <c r="F77" s="18">
        <f>Design!$I$22</f>
        <v>10</v>
      </c>
      <c r="G77" s="18">
        <f t="shared" si="79"/>
        <v>1.8616964391660138</v>
      </c>
      <c r="H77" s="18">
        <f t="shared" si="80"/>
        <v>81</v>
      </c>
      <c r="I77" s="18">
        <f t="shared" si="81"/>
        <v>1.8616964391660138</v>
      </c>
      <c r="J77" s="18">
        <f t="shared" si="82"/>
        <v>91</v>
      </c>
      <c r="K77" s="18">
        <v>0</v>
      </c>
      <c r="L77" s="18" t="str">
        <f t="shared" si="83"/>
        <v>N/A</v>
      </c>
      <c r="M77" s="18">
        <f t="shared" si="84"/>
        <v>-0.18616964391660137</v>
      </c>
      <c r="N77" s="18">
        <f t="shared" si="85"/>
        <v>16.941437596410726</v>
      </c>
      <c r="O77" s="18">
        <f>(Design!$N$67-N77)/M77</f>
        <v>79.98853778267771</v>
      </c>
      <c r="P77" s="18">
        <v>0</v>
      </c>
      <c r="Q77" s="18">
        <v>0</v>
      </c>
      <c r="R77" s="18">
        <f t="shared" si="86"/>
        <v>79.98853778267771</v>
      </c>
      <c r="S77" s="18">
        <f t="shared" si="87"/>
        <v>81</v>
      </c>
      <c r="T77" s="18">
        <f>Design!$N$67</f>
        <v>2.0499999999999998</v>
      </c>
      <c r="U77" s="18">
        <f t="shared" si="88"/>
        <v>91</v>
      </c>
      <c r="V77" s="18">
        <v>0</v>
      </c>
      <c r="W77" s="18">
        <f t="shared" si="89"/>
        <v>5596.4999999999991</v>
      </c>
      <c r="X77" s="19" t="str">
        <f t="shared" si="90"/>
        <v>N/A</v>
      </c>
      <c r="Y77" s="68">
        <f t="shared" si="91"/>
        <v>81</v>
      </c>
      <c r="Z77" s="18">
        <f>'Ohio Intensities'!H77</f>
        <v>1.3352087569593167</v>
      </c>
      <c r="AA77" s="18">
        <f>Design!$I$24*Z77*Design!$I$23</f>
        <v>2.2965590619700262</v>
      </c>
      <c r="AB77" s="18">
        <v>0</v>
      </c>
      <c r="AC77" s="18">
        <v>0</v>
      </c>
      <c r="AD77" s="18">
        <f>Design!$I$22</f>
        <v>10</v>
      </c>
      <c r="AE77" s="18">
        <f t="shared" si="92"/>
        <v>2.2965590619700262</v>
      </c>
      <c r="AF77" s="18">
        <f t="shared" si="93"/>
        <v>81</v>
      </c>
      <c r="AG77" s="18">
        <f t="shared" si="94"/>
        <v>2.2965590619700262</v>
      </c>
      <c r="AH77" s="18">
        <f t="shared" si="95"/>
        <v>91</v>
      </c>
      <c r="AI77" s="18">
        <v>0</v>
      </c>
      <c r="AJ77" s="18" t="str">
        <f t="shared" si="96"/>
        <v>N/A</v>
      </c>
      <c r="AK77" s="18">
        <f t="shared" si="97"/>
        <v>-0.22965590619700263</v>
      </c>
      <c r="AL77" s="18">
        <f t="shared" si="98"/>
        <v>20.898687463927239</v>
      </c>
      <c r="AM77" s="18">
        <f>(Design!$N$68-AL77)/AK77</f>
        <v>80.114148896064279</v>
      </c>
      <c r="AN77" s="18">
        <v>0</v>
      </c>
      <c r="AO77" s="18">
        <v>0</v>
      </c>
      <c r="AP77" s="18">
        <f t="shared" si="99"/>
        <v>80.114148896064279</v>
      </c>
      <c r="AQ77" s="18">
        <f t="shared" si="100"/>
        <v>81</v>
      </c>
      <c r="AR77" s="18">
        <f>Design!$N$68</f>
        <v>2.5</v>
      </c>
      <c r="AS77" s="18">
        <f t="shared" si="101"/>
        <v>91</v>
      </c>
      <c r="AT77" s="18">
        <v>0</v>
      </c>
      <c r="AU77" s="18">
        <f t="shared" si="102"/>
        <v>6825</v>
      </c>
      <c r="AV77" s="19" t="str">
        <f t="shared" si="103"/>
        <v>N/A</v>
      </c>
      <c r="AW77" s="68">
        <f t="shared" si="104"/>
        <v>81</v>
      </c>
      <c r="AX77" s="18">
        <f>'Ohio Intensities'!L77</f>
        <v>1.5374990109018292</v>
      </c>
      <c r="AY77" s="18">
        <f>Design!$I$24*AX77*Design!$I$23</f>
        <v>2.6444982987511478</v>
      </c>
      <c r="AZ77" s="18">
        <v>0</v>
      </c>
      <c r="BA77" s="18">
        <v>0</v>
      </c>
      <c r="BB77" s="18">
        <f>Design!$I$22</f>
        <v>10</v>
      </c>
      <c r="BC77" s="18">
        <f t="shared" si="105"/>
        <v>2.6444982987511478</v>
      </c>
      <c r="BD77" s="18">
        <f t="shared" si="106"/>
        <v>81</v>
      </c>
      <c r="BE77" s="18">
        <f t="shared" si="107"/>
        <v>2.6444982987511478</v>
      </c>
      <c r="BF77" s="18">
        <f t="shared" si="108"/>
        <v>91</v>
      </c>
      <c r="BG77" s="18">
        <v>0</v>
      </c>
      <c r="BH77" s="18" t="str">
        <f t="shared" si="109"/>
        <v>N/A</v>
      </c>
      <c r="BI77" s="18">
        <f t="shared" si="110"/>
        <v>-0.26444982987511478</v>
      </c>
      <c r="BJ77" s="18">
        <f t="shared" si="111"/>
        <v>24.064934518635447</v>
      </c>
      <c r="BK77" s="18">
        <f>(Design!$N$69-BJ77)/BI77</f>
        <v>80.222908551894704</v>
      </c>
      <c r="BL77" s="18">
        <v>0</v>
      </c>
      <c r="BM77" s="18">
        <v>0</v>
      </c>
      <c r="BN77" s="18">
        <f t="shared" si="112"/>
        <v>80.222908551894704</v>
      </c>
      <c r="BO77" s="18">
        <f t="shared" si="113"/>
        <v>81</v>
      </c>
      <c r="BP77" s="18">
        <f>Design!$N$69</f>
        <v>2.85</v>
      </c>
      <c r="BQ77" s="18">
        <f t="shared" si="114"/>
        <v>91</v>
      </c>
      <c r="BR77" s="18">
        <v>0</v>
      </c>
      <c r="BS77" s="18">
        <f t="shared" si="115"/>
        <v>7780.5000000000009</v>
      </c>
      <c r="BT77" s="19" t="str">
        <f t="shared" si="116"/>
        <v>N/A</v>
      </c>
      <c r="BU77" s="68">
        <f t="shared" si="117"/>
        <v>81</v>
      </c>
      <c r="BV77" s="18">
        <f>'Ohio Intensities'!P77</f>
        <v>1.8133348900578248</v>
      </c>
      <c r="BW77" s="18">
        <f>Design!$I$24*BV77*Design!$I$23</f>
        <v>3.1189360108994606</v>
      </c>
      <c r="BX77" s="18">
        <v>0</v>
      </c>
      <c r="BY77" s="18">
        <v>0</v>
      </c>
      <c r="BZ77" s="18">
        <f>Design!$I$22</f>
        <v>10</v>
      </c>
      <c r="CA77" s="18">
        <f t="shared" si="118"/>
        <v>3.1189360108994606</v>
      </c>
      <c r="CB77" s="18">
        <f t="shared" si="119"/>
        <v>81</v>
      </c>
      <c r="CC77" s="18">
        <f t="shared" si="120"/>
        <v>3.1189360108994606</v>
      </c>
      <c r="CD77" s="18">
        <f t="shared" si="121"/>
        <v>91</v>
      </c>
      <c r="CE77" s="18">
        <v>0</v>
      </c>
      <c r="CF77" s="18">
        <f t="shared" si="122"/>
        <v>15158.029012971379</v>
      </c>
      <c r="CG77" s="18">
        <f t="shared" si="123"/>
        <v>-0.31189360108994607</v>
      </c>
      <c r="CH77" s="18">
        <f t="shared" si="124"/>
        <v>28.382317699185091</v>
      </c>
      <c r="CI77" s="18">
        <f>(Design!$N$70-CH77)/CG77</f>
        <v>81.862268446545968</v>
      </c>
      <c r="CJ77" s="18">
        <v>0</v>
      </c>
      <c r="CK77" s="18">
        <v>0</v>
      </c>
      <c r="CL77" s="18">
        <f t="shared" si="125"/>
        <v>81.862268446545968</v>
      </c>
      <c r="CM77" s="18">
        <f t="shared" si="126"/>
        <v>81.862268446545968</v>
      </c>
      <c r="CN77" s="18">
        <f>Design!$N$70</f>
        <v>2.85</v>
      </c>
      <c r="CO77" s="18">
        <f t="shared" si="127"/>
        <v>91</v>
      </c>
      <c r="CP77" s="18">
        <v>0</v>
      </c>
      <c r="CQ77" s="18">
        <f t="shared" si="128"/>
        <v>7780.5000000000009</v>
      </c>
      <c r="CR77" s="19">
        <f t="shared" si="129"/>
        <v>7377.5290129713785</v>
      </c>
      <c r="CS77" s="68">
        <f t="shared" si="130"/>
        <v>81</v>
      </c>
      <c r="CT77" s="18">
        <f>'Ohio Intensities'!T77</f>
        <v>2.0171305892291747</v>
      </c>
      <c r="CU77" s="18">
        <f>Design!$I$24*CT77*Design!$I$23</f>
        <v>3.4694646134741824</v>
      </c>
      <c r="CV77" s="18">
        <v>0</v>
      </c>
      <c r="CW77" s="18">
        <v>0</v>
      </c>
      <c r="CX77" s="18">
        <f>Design!$I$22</f>
        <v>10</v>
      </c>
      <c r="CY77" s="18">
        <f t="shared" si="131"/>
        <v>3.4694646134741824</v>
      </c>
      <c r="CZ77" s="18">
        <f t="shared" si="132"/>
        <v>81</v>
      </c>
      <c r="DA77" s="18">
        <f t="shared" si="133"/>
        <v>3.4694646134741824</v>
      </c>
      <c r="DB77" s="18">
        <f t="shared" si="134"/>
        <v>91</v>
      </c>
      <c r="DC77" s="18">
        <v>0</v>
      </c>
      <c r="DD77" s="18">
        <f t="shared" si="135"/>
        <v>16861.598021484526</v>
      </c>
      <c r="DE77" s="18">
        <f t="shared" si="136"/>
        <v>-0.34694646134741824</v>
      </c>
      <c r="DF77" s="18">
        <f t="shared" si="137"/>
        <v>31.572127982615061</v>
      </c>
      <c r="DG77" s="18">
        <f>(Design!$N$71-DF77)/DE77</f>
        <v>82.785476096422485</v>
      </c>
      <c r="DH77" s="18">
        <v>0</v>
      </c>
      <c r="DI77" s="18">
        <v>0</v>
      </c>
      <c r="DJ77" s="18">
        <f t="shared" si="138"/>
        <v>82.785476096422485</v>
      </c>
      <c r="DK77" s="18">
        <f t="shared" si="139"/>
        <v>82.785476096422485</v>
      </c>
      <c r="DL77" s="18">
        <f>Design!$N$71</f>
        <v>2.85</v>
      </c>
      <c r="DM77" s="18">
        <f t="shared" si="140"/>
        <v>91</v>
      </c>
      <c r="DN77" s="18">
        <v>0</v>
      </c>
      <c r="DO77" s="18">
        <f t="shared" si="141"/>
        <v>7780.5000000000009</v>
      </c>
      <c r="DP77" s="19">
        <f t="shared" si="142"/>
        <v>9081.0980214845258</v>
      </c>
      <c r="DQ77" s="68">
        <f t="shared" si="143"/>
        <v>81</v>
      </c>
      <c r="DR77" s="18">
        <f>'Ohio Intensities'!X77</f>
        <v>2.2097031238712397</v>
      </c>
      <c r="DS77" s="18">
        <f>Design!$I$24*DR77*Design!$I$23</f>
        <v>3.8006893730585345</v>
      </c>
      <c r="DT77" s="18">
        <v>0</v>
      </c>
      <c r="DU77" s="18">
        <v>0</v>
      </c>
      <c r="DV77" s="18">
        <f>Design!$I$22</f>
        <v>10</v>
      </c>
      <c r="DW77" s="18">
        <f t="shared" si="144"/>
        <v>3.8006893730585345</v>
      </c>
      <c r="DX77" s="18">
        <f t="shared" si="145"/>
        <v>81</v>
      </c>
      <c r="DY77" s="18">
        <f t="shared" si="146"/>
        <v>3.8006893730585345</v>
      </c>
      <c r="DZ77" s="18">
        <f t="shared" si="147"/>
        <v>91</v>
      </c>
      <c r="EA77" s="18">
        <v>0</v>
      </c>
      <c r="EB77" s="18">
        <f t="shared" si="148"/>
        <v>18471.350353064481</v>
      </c>
      <c r="EC77" s="18">
        <f t="shared" si="149"/>
        <v>-0.38006893730585345</v>
      </c>
      <c r="ED77" s="18">
        <f t="shared" si="150"/>
        <v>34.586273294832665</v>
      </c>
      <c r="EE77" s="18">
        <f>(Design!$N$72-ED77)/EC77</f>
        <v>83.501360357932867</v>
      </c>
      <c r="EF77" s="18">
        <v>0</v>
      </c>
      <c r="EG77" s="18">
        <v>0</v>
      </c>
      <c r="EH77" s="18">
        <f t="shared" si="151"/>
        <v>83.501360357932867</v>
      </c>
      <c r="EI77" s="18">
        <f t="shared" si="152"/>
        <v>83.501360357932867</v>
      </c>
      <c r="EJ77" s="18">
        <f>Design!$N$72</f>
        <v>2.85</v>
      </c>
      <c r="EK77" s="18">
        <f t="shared" si="153"/>
        <v>91</v>
      </c>
      <c r="EL77" s="18">
        <v>0</v>
      </c>
      <c r="EM77" s="18">
        <f t="shared" si="154"/>
        <v>7780.5000000000009</v>
      </c>
      <c r="EN77" s="19">
        <f t="shared" si="155"/>
        <v>10690.850353064481</v>
      </c>
      <c r="EO77" s="19">
        <f t="shared" si="156"/>
        <v>81</v>
      </c>
    </row>
    <row r="78" spans="1:145" x14ac:dyDescent="0.25">
      <c r="A78" s="68">
        <f t="shared" si="157"/>
        <v>82</v>
      </c>
      <c r="B78" s="18">
        <f>'Ohio Intensities'!D78</f>
        <v>1.0720685210583472</v>
      </c>
      <c r="C78" s="18">
        <f>Design!$I$24*B78*Design!$I$23</f>
        <v>1.8439578562203582</v>
      </c>
      <c r="D78" s="18">
        <v>0</v>
      </c>
      <c r="E78" s="18">
        <v>0</v>
      </c>
      <c r="F78" s="18">
        <f>Design!$I$22</f>
        <v>10</v>
      </c>
      <c r="G78" s="18">
        <f t="shared" si="79"/>
        <v>1.8439578562203582</v>
      </c>
      <c r="H78" s="18">
        <f t="shared" si="80"/>
        <v>82</v>
      </c>
      <c r="I78" s="18">
        <f t="shared" si="81"/>
        <v>1.8439578562203582</v>
      </c>
      <c r="J78" s="18">
        <f t="shared" si="82"/>
        <v>92</v>
      </c>
      <c r="K78" s="18">
        <v>0</v>
      </c>
      <c r="L78" s="18" t="str">
        <f t="shared" si="83"/>
        <v>N/A</v>
      </c>
      <c r="M78" s="18">
        <f t="shared" si="84"/>
        <v>-0.18439578562203582</v>
      </c>
      <c r="N78" s="18">
        <f t="shared" si="85"/>
        <v>16.964412277227296</v>
      </c>
      <c r="O78" s="18">
        <f>(Design!$N$67-N78)/M78</f>
        <v>80.882609257665052</v>
      </c>
      <c r="P78" s="18">
        <v>0</v>
      </c>
      <c r="Q78" s="18">
        <v>0</v>
      </c>
      <c r="R78" s="18">
        <f t="shared" si="86"/>
        <v>80.882609257665052</v>
      </c>
      <c r="S78" s="18">
        <f t="shared" si="87"/>
        <v>82</v>
      </c>
      <c r="T78" s="18">
        <f>Design!$N$67</f>
        <v>2.0499999999999998</v>
      </c>
      <c r="U78" s="18">
        <f t="shared" si="88"/>
        <v>92</v>
      </c>
      <c r="V78" s="18">
        <v>0</v>
      </c>
      <c r="W78" s="18">
        <f t="shared" si="89"/>
        <v>5657.9999999999991</v>
      </c>
      <c r="X78" s="19" t="str">
        <f t="shared" si="90"/>
        <v>N/A</v>
      </c>
      <c r="Y78" s="68">
        <f t="shared" si="91"/>
        <v>82</v>
      </c>
      <c r="Z78" s="18">
        <f>'Ohio Intensities'!H78</f>
        <v>1.3227236285760928</v>
      </c>
      <c r="AA78" s="18">
        <f>Design!$I$24*Z78*Design!$I$23</f>
        <v>2.2750846411508809</v>
      </c>
      <c r="AB78" s="18">
        <v>0</v>
      </c>
      <c r="AC78" s="18">
        <v>0</v>
      </c>
      <c r="AD78" s="18">
        <f>Design!$I$22</f>
        <v>10</v>
      </c>
      <c r="AE78" s="18">
        <f t="shared" si="92"/>
        <v>2.2750846411508809</v>
      </c>
      <c r="AF78" s="18">
        <f t="shared" si="93"/>
        <v>82</v>
      </c>
      <c r="AG78" s="18">
        <f t="shared" si="94"/>
        <v>2.2750846411508809</v>
      </c>
      <c r="AH78" s="18">
        <f t="shared" si="95"/>
        <v>92</v>
      </c>
      <c r="AI78" s="18">
        <v>0</v>
      </c>
      <c r="AJ78" s="18" t="str">
        <f t="shared" si="96"/>
        <v>N/A</v>
      </c>
      <c r="AK78" s="18">
        <f t="shared" si="97"/>
        <v>-0.2275084641150881</v>
      </c>
      <c r="AL78" s="18">
        <f t="shared" si="98"/>
        <v>20.930778698588103</v>
      </c>
      <c r="AM78" s="18">
        <f>(Design!$N$68-AL78)/AK78</f>
        <v>81.01139784084981</v>
      </c>
      <c r="AN78" s="18">
        <v>0</v>
      </c>
      <c r="AO78" s="18">
        <v>0</v>
      </c>
      <c r="AP78" s="18">
        <f t="shared" si="99"/>
        <v>81.01139784084981</v>
      </c>
      <c r="AQ78" s="18">
        <f t="shared" si="100"/>
        <v>82</v>
      </c>
      <c r="AR78" s="18">
        <f>Design!$N$68</f>
        <v>2.5</v>
      </c>
      <c r="AS78" s="18">
        <f t="shared" si="101"/>
        <v>92</v>
      </c>
      <c r="AT78" s="18">
        <v>0</v>
      </c>
      <c r="AU78" s="18">
        <f t="shared" si="102"/>
        <v>6900</v>
      </c>
      <c r="AV78" s="19" t="str">
        <f t="shared" si="103"/>
        <v>N/A</v>
      </c>
      <c r="AW78" s="68">
        <f t="shared" si="104"/>
        <v>82</v>
      </c>
      <c r="AX78" s="18">
        <f>'Ohio Intensities'!L78</f>
        <v>1.5232156462353139</v>
      </c>
      <c r="AY78" s="18">
        <f>Design!$I$24*AX78*Design!$I$23</f>
        <v>2.6199309115247416</v>
      </c>
      <c r="AZ78" s="18">
        <v>0</v>
      </c>
      <c r="BA78" s="18">
        <v>0</v>
      </c>
      <c r="BB78" s="18">
        <f>Design!$I$22</f>
        <v>10</v>
      </c>
      <c r="BC78" s="18">
        <f t="shared" si="105"/>
        <v>2.6199309115247416</v>
      </c>
      <c r="BD78" s="18">
        <f t="shared" si="106"/>
        <v>82</v>
      </c>
      <c r="BE78" s="18">
        <f t="shared" si="107"/>
        <v>2.6199309115247416</v>
      </c>
      <c r="BF78" s="18">
        <f t="shared" si="108"/>
        <v>92</v>
      </c>
      <c r="BG78" s="18">
        <v>0</v>
      </c>
      <c r="BH78" s="18" t="str">
        <f t="shared" si="109"/>
        <v>N/A</v>
      </c>
      <c r="BI78" s="18">
        <f t="shared" si="110"/>
        <v>-0.26199309115247416</v>
      </c>
      <c r="BJ78" s="18">
        <f t="shared" si="111"/>
        <v>24.103364386027621</v>
      </c>
      <c r="BK78" s="18">
        <f>(Design!$N$69-BJ78)/BI78</f>
        <v>81.121850551618678</v>
      </c>
      <c r="BL78" s="18">
        <v>0</v>
      </c>
      <c r="BM78" s="18">
        <v>0</v>
      </c>
      <c r="BN78" s="18">
        <f t="shared" si="112"/>
        <v>81.121850551618678</v>
      </c>
      <c r="BO78" s="18">
        <f t="shared" si="113"/>
        <v>82</v>
      </c>
      <c r="BP78" s="18">
        <f>Design!$N$69</f>
        <v>2.85</v>
      </c>
      <c r="BQ78" s="18">
        <f t="shared" si="114"/>
        <v>92</v>
      </c>
      <c r="BR78" s="18">
        <v>0</v>
      </c>
      <c r="BS78" s="18">
        <f t="shared" si="115"/>
        <v>7866</v>
      </c>
      <c r="BT78" s="19" t="str">
        <f t="shared" si="116"/>
        <v>N/A</v>
      </c>
      <c r="BU78" s="68">
        <f t="shared" si="117"/>
        <v>82</v>
      </c>
      <c r="BV78" s="18">
        <f>'Ohio Intensities'!P78</f>
        <v>1.7968715562908388</v>
      </c>
      <c r="BW78" s="18">
        <f>Design!$I$24*BV78*Design!$I$23</f>
        <v>3.0906190768202446</v>
      </c>
      <c r="BX78" s="18">
        <v>0</v>
      </c>
      <c r="BY78" s="18">
        <v>0</v>
      </c>
      <c r="BZ78" s="18">
        <f>Design!$I$22</f>
        <v>10</v>
      </c>
      <c r="CA78" s="18">
        <f t="shared" si="118"/>
        <v>3.0906190768202446</v>
      </c>
      <c r="CB78" s="18">
        <f t="shared" si="119"/>
        <v>82</v>
      </c>
      <c r="CC78" s="18">
        <f t="shared" si="120"/>
        <v>3.0906190768202446</v>
      </c>
      <c r="CD78" s="18">
        <f t="shared" si="121"/>
        <v>92</v>
      </c>
      <c r="CE78" s="18">
        <v>0</v>
      </c>
      <c r="CF78" s="18">
        <f t="shared" si="122"/>
        <v>15205.845857955606</v>
      </c>
      <c r="CG78" s="18">
        <f t="shared" si="123"/>
        <v>-0.30906190768202446</v>
      </c>
      <c r="CH78" s="18">
        <f t="shared" si="124"/>
        <v>28.433695506746254</v>
      </c>
      <c r="CI78" s="18">
        <f>(Design!$N$70-CH78)/CG78</f>
        <v>82.778546533362515</v>
      </c>
      <c r="CJ78" s="18">
        <v>0</v>
      </c>
      <c r="CK78" s="18">
        <v>0</v>
      </c>
      <c r="CL78" s="18">
        <f t="shared" si="125"/>
        <v>82.778546533362515</v>
      </c>
      <c r="CM78" s="18">
        <f t="shared" si="126"/>
        <v>82.778546533362515</v>
      </c>
      <c r="CN78" s="18">
        <f>Design!$N$70</f>
        <v>2.85</v>
      </c>
      <c r="CO78" s="18">
        <f t="shared" si="127"/>
        <v>92</v>
      </c>
      <c r="CP78" s="18">
        <v>0</v>
      </c>
      <c r="CQ78" s="18">
        <f t="shared" si="128"/>
        <v>7866</v>
      </c>
      <c r="CR78" s="19">
        <f t="shared" si="129"/>
        <v>7339.8458579556063</v>
      </c>
      <c r="CS78" s="68">
        <f t="shared" si="130"/>
        <v>82</v>
      </c>
      <c r="CT78" s="18">
        <f>'Ohio Intensities'!T78</f>
        <v>1.9992565696409164</v>
      </c>
      <c r="CU78" s="18">
        <f>Design!$I$24*CT78*Design!$I$23</f>
        <v>3.4387212997823782</v>
      </c>
      <c r="CV78" s="18">
        <v>0</v>
      </c>
      <c r="CW78" s="18">
        <v>0</v>
      </c>
      <c r="CX78" s="18">
        <f>Design!$I$22</f>
        <v>10</v>
      </c>
      <c r="CY78" s="18">
        <f t="shared" si="131"/>
        <v>3.4387212997823782</v>
      </c>
      <c r="CZ78" s="18">
        <f t="shared" si="132"/>
        <v>82</v>
      </c>
      <c r="DA78" s="18">
        <f t="shared" si="133"/>
        <v>3.4387212997823782</v>
      </c>
      <c r="DB78" s="18">
        <f t="shared" si="134"/>
        <v>92</v>
      </c>
      <c r="DC78" s="18">
        <v>0</v>
      </c>
      <c r="DD78" s="18">
        <f t="shared" si="135"/>
        <v>16918.508794929301</v>
      </c>
      <c r="DE78" s="18">
        <f t="shared" si="136"/>
        <v>-0.34387212997823779</v>
      </c>
      <c r="DF78" s="18">
        <f t="shared" si="137"/>
        <v>31.636235957997879</v>
      </c>
      <c r="DG78" s="18">
        <f>(Design!$N$71-DF78)/DE78</f>
        <v>83.712035516863892</v>
      </c>
      <c r="DH78" s="18">
        <v>0</v>
      </c>
      <c r="DI78" s="18">
        <v>0</v>
      </c>
      <c r="DJ78" s="18">
        <f t="shared" si="138"/>
        <v>83.712035516863892</v>
      </c>
      <c r="DK78" s="18">
        <f t="shared" si="139"/>
        <v>83.712035516863892</v>
      </c>
      <c r="DL78" s="18">
        <f>Design!$N$71</f>
        <v>2.85</v>
      </c>
      <c r="DM78" s="18">
        <f t="shared" si="140"/>
        <v>92</v>
      </c>
      <c r="DN78" s="18">
        <v>0</v>
      </c>
      <c r="DO78" s="18">
        <f t="shared" si="141"/>
        <v>7866</v>
      </c>
      <c r="DP78" s="19">
        <f t="shared" si="142"/>
        <v>9052.5087949293011</v>
      </c>
      <c r="DQ78" s="68">
        <f t="shared" si="143"/>
        <v>82</v>
      </c>
      <c r="DR78" s="18">
        <f>'Ohio Intensities'!X78</f>
        <v>2.1909176114754816</v>
      </c>
      <c r="DS78" s="18">
        <f>Design!$I$24*DR78*Design!$I$23</f>
        <v>3.7683782917378306</v>
      </c>
      <c r="DT78" s="18">
        <v>0</v>
      </c>
      <c r="DU78" s="18">
        <v>0</v>
      </c>
      <c r="DV78" s="18">
        <f>Design!$I$22</f>
        <v>10</v>
      </c>
      <c r="DW78" s="18">
        <f t="shared" si="144"/>
        <v>3.7683782917378306</v>
      </c>
      <c r="DX78" s="18">
        <f t="shared" si="145"/>
        <v>82</v>
      </c>
      <c r="DY78" s="18">
        <f t="shared" si="146"/>
        <v>3.7683782917378306</v>
      </c>
      <c r="DZ78" s="18">
        <f t="shared" si="147"/>
        <v>92</v>
      </c>
      <c r="EA78" s="18">
        <v>0</v>
      </c>
      <c r="EB78" s="18">
        <f t="shared" si="148"/>
        <v>18540.421195350125</v>
      </c>
      <c r="EC78" s="18">
        <f t="shared" si="149"/>
        <v>-0.37683782917378306</v>
      </c>
      <c r="ED78" s="18">
        <f t="shared" si="150"/>
        <v>34.669080283988045</v>
      </c>
      <c r="EE78" s="18">
        <f>(Design!$N$72-ED78)/EC78</f>
        <v>84.437065020121196</v>
      </c>
      <c r="EF78" s="18">
        <v>0</v>
      </c>
      <c r="EG78" s="18">
        <v>0</v>
      </c>
      <c r="EH78" s="18">
        <f t="shared" si="151"/>
        <v>84.437065020121196</v>
      </c>
      <c r="EI78" s="18">
        <f t="shared" si="152"/>
        <v>84.437065020121196</v>
      </c>
      <c r="EJ78" s="18">
        <f>Design!$N$72</f>
        <v>2.85</v>
      </c>
      <c r="EK78" s="18">
        <f t="shared" si="153"/>
        <v>92</v>
      </c>
      <c r="EL78" s="18">
        <v>0</v>
      </c>
      <c r="EM78" s="18">
        <f t="shared" si="154"/>
        <v>7866.0000000000018</v>
      </c>
      <c r="EN78" s="19">
        <f t="shared" si="155"/>
        <v>10674.421195350124</v>
      </c>
      <c r="EO78" s="19">
        <f t="shared" si="156"/>
        <v>82</v>
      </c>
    </row>
    <row r="79" spans="1:145" x14ac:dyDescent="0.25">
      <c r="A79" s="68">
        <f t="shared" si="157"/>
        <v>83</v>
      </c>
      <c r="B79" s="18">
        <f>'Ohio Intensities'!D79</f>
        <v>1.0619635678404242</v>
      </c>
      <c r="C79" s="18">
        <f>Design!$I$24*B79*Design!$I$23</f>
        <v>1.8265773366855309</v>
      </c>
      <c r="D79" s="18">
        <v>0</v>
      </c>
      <c r="E79" s="18">
        <v>0</v>
      </c>
      <c r="F79" s="18">
        <f>Design!$I$22</f>
        <v>10</v>
      </c>
      <c r="G79" s="18">
        <f t="shared" si="79"/>
        <v>1.8265773366855309</v>
      </c>
      <c r="H79" s="18">
        <f t="shared" si="80"/>
        <v>83</v>
      </c>
      <c r="I79" s="18">
        <f t="shared" si="81"/>
        <v>1.8265773366855309</v>
      </c>
      <c r="J79" s="18">
        <f t="shared" si="82"/>
        <v>93</v>
      </c>
      <c r="K79" s="18">
        <v>0</v>
      </c>
      <c r="L79" s="18" t="str">
        <f t="shared" si="83"/>
        <v>N/A</v>
      </c>
      <c r="M79" s="18">
        <f t="shared" si="84"/>
        <v>-0.18265773366855309</v>
      </c>
      <c r="N79" s="18">
        <f t="shared" si="85"/>
        <v>16.987169231175436</v>
      </c>
      <c r="O79" s="18">
        <f>(Design!$N$67-N79)/M79</f>
        <v>81.77682341269005</v>
      </c>
      <c r="P79" s="18">
        <v>0</v>
      </c>
      <c r="Q79" s="18">
        <v>0</v>
      </c>
      <c r="R79" s="18">
        <f t="shared" si="86"/>
        <v>81.77682341269005</v>
      </c>
      <c r="S79" s="18">
        <f t="shared" si="87"/>
        <v>83</v>
      </c>
      <c r="T79" s="18">
        <f>Design!$N$67</f>
        <v>2.0499999999999998</v>
      </c>
      <c r="U79" s="18">
        <f t="shared" si="88"/>
        <v>93</v>
      </c>
      <c r="V79" s="18">
        <v>0</v>
      </c>
      <c r="W79" s="18">
        <f t="shared" si="89"/>
        <v>5719.4999999999991</v>
      </c>
      <c r="X79" s="19" t="str">
        <f t="shared" si="90"/>
        <v>N/A</v>
      </c>
      <c r="Y79" s="68">
        <f t="shared" si="91"/>
        <v>83</v>
      </c>
      <c r="Z79" s="18">
        <f>'Ohio Intensities'!H79</f>
        <v>1.3104869157229591</v>
      </c>
      <c r="AA79" s="18">
        <f>Design!$I$24*Z79*Design!$I$23</f>
        <v>2.2540374950434909</v>
      </c>
      <c r="AB79" s="18">
        <v>0</v>
      </c>
      <c r="AC79" s="18">
        <v>0</v>
      </c>
      <c r="AD79" s="18">
        <f>Design!$I$22</f>
        <v>10</v>
      </c>
      <c r="AE79" s="18">
        <f t="shared" si="92"/>
        <v>2.2540374950434909</v>
      </c>
      <c r="AF79" s="18">
        <f t="shared" si="93"/>
        <v>83</v>
      </c>
      <c r="AG79" s="18">
        <f t="shared" si="94"/>
        <v>2.2540374950434909</v>
      </c>
      <c r="AH79" s="18">
        <f t="shared" si="95"/>
        <v>93</v>
      </c>
      <c r="AI79" s="18">
        <v>0</v>
      </c>
      <c r="AJ79" s="18" t="str">
        <f t="shared" si="96"/>
        <v>N/A</v>
      </c>
      <c r="AK79" s="18">
        <f t="shared" si="97"/>
        <v>-0.2254037495043491</v>
      </c>
      <c r="AL79" s="18">
        <f t="shared" si="98"/>
        <v>20.962548703904467</v>
      </c>
      <c r="AM79" s="18">
        <f>(Design!$N$68-AL79)/AK79</f>
        <v>81.908791422070991</v>
      </c>
      <c r="AN79" s="18">
        <v>0</v>
      </c>
      <c r="AO79" s="18">
        <v>0</v>
      </c>
      <c r="AP79" s="18">
        <f t="shared" si="99"/>
        <v>81.908791422070991</v>
      </c>
      <c r="AQ79" s="18">
        <f t="shared" si="100"/>
        <v>83</v>
      </c>
      <c r="AR79" s="18">
        <f>Design!$N$68</f>
        <v>2.5</v>
      </c>
      <c r="AS79" s="18">
        <f t="shared" si="101"/>
        <v>93</v>
      </c>
      <c r="AT79" s="18">
        <v>0</v>
      </c>
      <c r="AU79" s="18">
        <f t="shared" si="102"/>
        <v>6975</v>
      </c>
      <c r="AV79" s="19" t="str">
        <f t="shared" si="103"/>
        <v>N/A</v>
      </c>
      <c r="AW79" s="68">
        <f t="shared" si="104"/>
        <v>83</v>
      </c>
      <c r="AX79" s="18">
        <f>'Ohio Intensities'!L79</f>
        <v>1.5092124680989401</v>
      </c>
      <c r="AY79" s="18">
        <f>Design!$I$24*AX79*Design!$I$23</f>
        <v>2.5958454451301787</v>
      </c>
      <c r="AZ79" s="18">
        <v>0</v>
      </c>
      <c r="BA79" s="18">
        <v>0</v>
      </c>
      <c r="BB79" s="18">
        <f>Design!$I$22</f>
        <v>10</v>
      </c>
      <c r="BC79" s="18">
        <f t="shared" si="105"/>
        <v>2.5958454451301787</v>
      </c>
      <c r="BD79" s="18">
        <f t="shared" si="106"/>
        <v>83</v>
      </c>
      <c r="BE79" s="18">
        <f t="shared" si="107"/>
        <v>2.5958454451301787</v>
      </c>
      <c r="BF79" s="18">
        <f t="shared" si="108"/>
        <v>93</v>
      </c>
      <c r="BG79" s="18">
        <v>0</v>
      </c>
      <c r="BH79" s="18" t="str">
        <f t="shared" si="109"/>
        <v>N/A</v>
      </c>
      <c r="BI79" s="18">
        <f t="shared" si="110"/>
        <v>-0.25958454451301788</v>
      </c>
      <c r="BJ79" s="18">
        <f t="shared" si="111"/>
        <v>24.141362639710664</v>
      </c>
      <c r="BK79" s="18">
        <f>(Design!$N$69-BJ79)/BI79</f>
        <v>82.02091800054346</v>
      </c>
      <c r="BL79" s="18">
        <v>0</v>
      </c>
      <c r="BM79" s="18">
        <v>0</v>
      </c>
      <c r="BN79" s="18">
        <f t="shared" si="112"/>
        <v>82.02091800054346</v>
      </c>
      <c r="BO79" s="18">
        <f t="shared" si="113"/>
        <v>83</v>
      </c>
      <c r="BP79" s="18">
        <f>Design!$N$69</f>
        <v>2.85</v>
      </c>
      <c r="BQ79" s="18">
        <f t="shared" si="114"/>
        <v>93</v>
      </c>
      <c r="BR79" s="18">
        <v>0</v>
      </c>
      <c r="BS79" s="18">
        <f t="shared" si="115"/>
        <v>7951.5</v>
      </c>
      <c r="BT79" s="19" t="str">
        <f t="shared" si="116"/>
        <v>N/A</v>
      </c>
      <c r="BU79" s="68">
        <f t="shared" si="117"/>
        <v>83</v>
      </c>
      <c r="BV79" s="18">
        <f>'Ohio Intensities'!P79</f>
        <v>1.7807259905205255</v>
      </c>
      <c r="BW79" s="18">
        <f>Design!$I$24*BV79*Design!$I$23</f>
        <v>3.0628487036953058</v>
      </c>
      <c r="BX79" s="18">
        <v>0</v>
      </c>
      <c r="BY79" s="18">
        <v>0</v>
      </c>
      <c r="BZ79" s="18">
        <f>Design!$I$22</f>
        <v>10</v>
      </c>
      <c r="CA79" s="18">
        <f t="shared" si="118"/>
        <v>3.0628487036953058</v>
      </c>
      <c r="CB79" s="18">
        <f t="shared" si="119"/>
        <v>83</v>
      </c>
      <c r="CC79" s="18">
        <f t="shared" si="120"/>
        <v>3.0628487036953058</v>
      </c>
      <c r="CD79" s="18">
        <f t="shared" si="121"/>
        <v>93</v>
      </c>
      <c r="CE79" s="18">
        <v>0</v>
      </c>
      <c r="CF79" s="18">
        <f t="shared" si="122"/>
        <v>15252.986544402624</v>
      </c>
      <c r="CG79" s="18">
        <f t="shared" si="123"/>
        <v>-0.30628487036953056</v>
      </c>
      <c r="CH79" s="18">
        <f t="shared" si="124"/>
        <v>28.484492944366341</v>
      </c>
      <c r="CI79" s="18">
        <f>(Design!$N$70-CH79)/CG79</f>
        <v>83.694937048109836</v>
      </c>
      <c r="CJ79" s="18">
        <v>0</v>
      </c>
      <c r="CK79" s="18">
        <v>0</v>
      </c>
      <c r="CL79" s="18">
        <f t="shared" si="125"/>
        <v>83.694937048109836</v>
      </c>
      <c r="CM79" s="18">
        <f t="shared" si="126"/>
        <v>83.694937048109836</v>
      </c>
      <c r="CN79" s="18">
        <f>Design!$N$70</f>
        <v>2.85</v>
      </c>
      <c r="CO79" s="18">
        <f t="shared" si="127"/>
        <v>93</v>
      </c>
      <c r="CP79" s="18">
        <v>0</v>
      </c>
      <c r="CQ79" s="18">
        <f t="shared" si="128"/>
        <v>7951.5</v>
      </c>
      <c r="CR79" s="19">
        <f t="shared" si="129"/>
        <v>7301.4865444026236</v>
      </c>
      <c r="CS79" s="68">
        <f t="shared" si="130"/>
        <v>83</v>
      </c>
      <c r="CT79" s="18">
        <f>'Ohio Intensities'!T79</f>
        <v>1.9817237113923083</v>
      </c>
      <c r="CU79" s="18">
        <f>Design!$I$24*CT79*Design!$I$23</f>
        <v>3.4085647835947723</v>
      </c>
      <c r="CV79" s="18">
        <v>0</v>
      </c>
      <c r="CW79" s="18">
        <v>0</v>
      </c>
      <c r="CX79" s="18">
        <f>Design!$I$22</f>
        <v>10</v>
      </c>
      <c r="CY79" s="18">
        <f t="shared" si="131"/>
        <v>3.4085647835947723</v>
      </c>
      <c r="CZ79" s="18">
        <f t="shared" si="132"/>
        <v>83</v>
      </c>
      <c r="DA79" s="18">
        <f t="shared" si="133"/>
        <v>3.4085647835947723</v>
      </c>
      <c r="DB79" s="18">
        <f t="shared" si="134"/>
        <v>93</v>
      </c>
      <c r="DC79" s="18">
        <v>0</v>
      </c>
      <c r="DD79" s="18">
        <f t="shared" si="135"/>
        <v>16974.652622301965</v>
      </c>
      <c r="DE79" s="18">
        <f t="shared" si="136"/>
        <v>-0.34085647835947724</v>
      </c>
      <c r="DF79" s="18">
        <f t="shared" si="137"/>
        <v>31.699652487431383</v>
      </c>
      <c r="DG79" s="18">
        <f>(Design!$N$71-DF79)/DE79</f>
        <v>84.638709600835838</v>
      </c>
      <c r="DH79" s="18">
        <v>0</v>
      </c>
      <c r="DI79" s="18">
        <v>0</v>
      </c>
      <c r="DJ79" s="18">
        <f t="shared" si="138"/>
        <v>84.638709600835838</v>
      </c>
      <c r="DK79" s="18">
        <f t="shared" si="139"/>
        <v>84.638709600835838</v>
      </c>
      <c r="DL79" s="18">
        <f>Design!$N$71</f>
        <v>2.85</v>
      </c>
      <c r="DM79" s="18">
        <f t="shared" si="140"/>
        <v>93</v>
      </c>
      <c r="DN79" s="18">
        <v>0</v>
      </c>
      <c r="DO79" s="18">
        <f t="shared" si="141"/>
        <v>7951.5</v>
      </c>
      <c r="DP79" s="19">
        <f t="shared" si="142"/>
        <v>9023.1526223019646</v>
      </c>
      <c r="DQ79" s="68">
        <f t="shared" si="143"/>
        <v>83</v>
      </c>
      <c r="DR79" s="18">
        <f>'Ohio Intensities'!X79</f>
        <v>2.1724891167009175</v>
      </c>
      <c r="DS79" s="18">
        <f>Design!$I$24*DR79*Design!$I$23</f>
        <v>3.7366812807255805</v>
      </c>
      <c r="DT79" s="18">
        <v>0</v>
      </c>
      <c r="DU79" s="18">
        <v>0</v>
      </c>
      <c r="DV79" s="18">
        <f>Design!$I$22</f>
        <v>10</v>
      </c>
      <c r="DW79" s="18">
        <f t="shared" si="144"/>
        <v>3.7366812807255805</v>
      </c>
      <c r="DX79" s="18">
        <f t="shared" si="145"/>
        <v>83</v>
      </c>
      <c r="DY79" s="18">
        <f t="shared" si="146"/>
        <v>3.7366812807255805</v>
      </c>
      <c r="DZ79" s="18">
        <f t="shared" si="147"/>
        <v>93</v>
      </c>
      <c r="EA79" s="18">
        <v>0</v>
      </c>
      <c r="EB79" s="18">
        <f t="shared" si="148"/>
        <v>18608.672778013392</v>
      </c>
      <c r="EC79" s="18">
        <f t="shared" si="149"/>
        <v>-0.37366812807255806</v>
      </c>
      <c r="ED79" s="18">
        <f t="shared" si="150"/>
        <v>34.751135910747898</v>
      </c>
      <c r="EE79" s="18">
        <f>(Design!$N$72-ED79)/EC79</f>
        <v>85.372911185385888</v>
      </c>
      <c r="EF79" s="18">
        <v>0</v>
      </c>
      <c r="EG79" s="18">
        <v>0</v>
      </c>
      <c r="EH79" s="18">
        <f t="shared" si="151"/>
        <v>85.372911185385888</v>
      </c>
      <c r="EI79" s="18">
        <f t="shared" si="152"/>
        <v>85.372911185385888</v>
      </c>
      <c r="EJ79" s="18">
        <f>Design!$N$72</f>
        <v>2.85</v>
      </c>
      <c r="EK79" s="18">
        <f t="shared" si="153"/>
        <v>93</v>
      </c>
      <c r="EL79" s="18">
        <v>0</v>
      </c>
      <c r="EM79" s="18">
        <f t="shared" si="154"/>
        <v>7951.5</v>
      </c>
      <c r="EN79" s="19">
        <f t="shared" si="155"/>
        <v>10657.172778013392</v>
      </c>
      <c r="EO79" s="19">
        <f t="shared" si="156"/>
        <v>83</v>
      </c>
    </row>
    <row r="80" spans="1:145" x14ac:dyDescent="0.25">
      <c r="A80" s="68">
        <f t="shared" si="157"/>
        <v>84</v>
      </c>
      <c r="B80" s="18">
        <f>'Ohio Intensities'!D80</f>
        <v>1.0520604174789225</v>
      </c>
      <c r="C80" s="18">
        <f>Design!$I$24*B80*Design!$I$23</f>
        <v>1.8095439180637478</v>
      </c>
      <c r="D80" s="18">
        <v>0</v>
      </c>
      <c r="E80" s="18">
        <v>0</v>
      </c>
      <c r="F80" s="18">
        <f>Design!$I$22</f>
        <v>10</v>
      </c>
      <c r="G80" s="18">
        <f t="shared" si="79"/>
        <v>1.8095439180637478</v>
      </c>
      <c r="H80" s="18">
        <f t="shared" si="80"/>
        <v>84</v>
      </c>
      <c r="I80" s="18">
        <f t="shared" si="81"/>
        <v>1.8095439180637478</v>
      </c>
      <c r="J80" s="18">
        <f t="shared" si="82"/>
        <v>94</v>
      </c>
      <c r="K80" s="18">
        <v>0</v>
      </c>
      <c r="L80" s="18" t="str">
        <f t="shared" si="83"/>
        <v>N/A</v>
      </c>
      <c r="M80" s="18">
        <f t="shared" si="84"/>
        <v>-0.18095439180637479</v>
      </c>
      <c r="N80" s="18">
        <f t="shared" si="85"/>
        <v>17.009712829799231</v>
      </c>
      <c r="O80" s="18">
        <f>(Design!$N$67-N80)/M80</f>
        <v>82.671178524401071</v>
      </c>
      <c r="P80" s="18">
        <v>0</v>
      </c>
      <c r="Q80" s="18">
        <v>0</v>
      </c>
      <c r="R80" s="18">
        <f t="shared" si="86"/>
        <v>82.671178524401071</v>
      </c>
      <c r="S80" s="18">
        <f t="shared" si="87"/>
        <v>84</v>
      </c>
      <c r="T80" s="18">
        <f>Design!$N$67</f>
        <v>2.0499999999999998</v>
      </c>
      <c r="U80" s="18">
        <f t="shared" si="88"/>
        <v>94</v>
      </c>
      <c r="V80" s="18">
        <v>0</v>
      </c>
      <c r="W80" s="18">
        <f t="shared" si="89"/>
        <v>5781</v>
      </c>
      <c r="X80" s="19" t="str">
        <f t="shared" si="90"/>
        <v>N/A</v>
      </c>
      <c r="Y80" s="68">
        <f t="shared" si="91"/>
        <v>84</v>
      </c>
      <c r="Z80" s="18">
        <f>'Ohio Intensities'!H80</f>
        <v>1.2984911110390769</v>
      </c>
      <c r="AA80" s="18">
        <f>Design!$I$24*Z80*Design!$I$23</f>
        <v>2.2334047109872137</v>
      </c>
      <c r="AB80" s="18">
        <v>0</v>
      </c>
      <c r="AC80" s="18">
        <v>0</v>
      </c>
      <c r="AD80" s="18">
        <f>Design!$I$22</f>
        <v>10</v>
      </c>
      <c r="AE80" s="18">
        <f t="shared" si="92"/>
        <v>2.2334047109872137</v>
      </c>
      <c r="AF80" s="18">
        <f t="shared" si="93"/>
        <v>84</v>
      </c>
      <c r="AG80" s="18">
        <f t="shared" si="94"/>
        <v>2.2334047109872137</v>
      </c>
      <c r="AH80" s="18">
        <f t="shared" si="95"/>
        <v>94</v>
      </c>
      <c r="AI80" s="18">
        <v>0</v>
      </c>
      <c r="AJ80" s="18" t="str">
        <f t="shared" si="96"/>
        <v>N/A</v>
      </c>
      <c r="AK80" s="18">
        <f t="shared" si="97"/>
        <v>-0.22334047109872138</v>
      </c>
      <c r="AL80" s="18">
        <f t="shared" si="98"/>
        <v>20.994004283279807</v>
      </c>
      <c r="AM80" s="18">
        <f>(Design!$N$68-AL80)/AK80</f>
        <v>82.80632790062063</v>
      </c>
      <c r="AN80" s="18">
        <v>0</v>
      </c>
      <c r="AO80" s="18">
        <v>0</v>
      </c>
      <c r="AP80" s="18">
        <f t="shared" si="99"/>
        <v>82.80632790062063</v>
      </c>
      <c r="AQ80" s="18">
        <f t="shared" si="100"/>
        <v>84</v>
      </c>
      <c r="AR80" s="18">
        <f>Design!$N$68</f>
        <v>2.5</v>
      </c>
      <c r="AS80" s="18">
        <f t="shared" si="101"/>
        <v>94</v>
      </c>
      <c r="AT80" s="18">
        <v>0</v>
      </c>
      <c r="AU80" s="18">
        <f t="shared" si="102"/>
        <v>7050</v>
      </c>
      <c r="AV80" s="19" t="str">
        <f t="shared" si="103"/>
        <v>N/A</v>
      </c>
      <c r="AW80" s="68">
        <f t="shared" si="104"/>
        <v>84</v>
      </c>
      <c r="AX80" s="18">
        <f>'Ohio Intensities'!L80</f>
        <v>1.4954811466744751</v>
      </c>
      <c r="AY80" s="18">
        <f>Design!$I$24*AX80*Design!$I$23</f>
        <v>2.5722275722800987</v>
      </c>
      <c r="AZ80" s="18">
        <v>0</v>
      </c>
      <c r="BA80" s="18">
        <v>0</v>
      </c>
      <c r="BB80" s="18">
        <f>Design!$I$22</f>
        <v>10</v>
      </c>
      <c r="BC80" s="18">
        <f t="shared" si="105"/>
        <v>2.5722275722800987</v>
      </c>
      <c r="BD80" s="18">
        <f t="shared" si="106"/>
        <v>84</v>
      </c>
      <c r="BE80" s="18">
        <f t="shared" si="107"/>
        <v>2.5722275722800987</v>
      </c>
      <c r="BF80" s="18">
        <f t="shared" si="108"/>
        <v>94</v>
      </c>
      <c r="BG80" s="18">
        <v>0</v>
      </c>
      <c r="BH80" s="18" t="str">
        <f t="shared" si="109"/>
        <v>N/A</v>
      </c>
      <c r="BI80" s="18">
        <f t="shared" si="110"/>
        <v>-0.25722275722800986</v>
      </c>
      <c r="BJ80" s="18">
        <f t="shared" si="111"/>
        <v>24.178939179432927</v>
      </c>
      <c r="BK80" s="18">
        <f>(Design!$N$69-BJ80)/BI80</f>
        <v>82.920109438552998</v>
      </c>
      <c r="BL80" s="18">
        <v>0</v>
      </c>
      <c r="BM80" s="18">
        <v>0</v>
      </c>
      <c r="BN80" s="18">
        <f t="shared" si="112"/>
        <v>82.920109438552998</v>
      </c>
      <c r="BO80" s="18">
        <f t="shared" si="113"/>
        <v>84</v>
      </c>
      <c r="BP80" s="18">
        <f>Design!$N$69</f>
        <v>2.85</v>
      </c>
      <c r="BQ80" s="18">
        <f t="shared" si="114"/>
        <v>94</v>
      </c>
      <c r="BR80" s="18">
        <v>0</v>
      </c>
      <c r="BS80" s="18">
        <f t="shared" si="115"/>
        <v>8036.9999999999991</v>
      </c>
      <c r="BT80" s="19" t="str">
        <f t="shared" si="116"/>
        <v>N/A</v>
      </c>
      <c r="BU80" s="68">
        <f t="shared" si="117"/>
        <v>84</v>
      </c>
      <c r="BV80" s="18">
        <f>'Ohio Intensities'!P80</f>
        <v>1.7648888772694982</v>
      </c>
      <c r="BW80" s="18">
        <f>Design!$I$24*BV80*Design!$I$23</f>
        <v>3.0356088689035388</v>
      </c>
      <c r="BX80" s="18">
        <v>0</v>
      </c>
      <c r="BY80" s="18">
        <v>0</v>
      </c>
      <c r="BZ80" s="18">
        <f>Design!$I$22</f>
        <v>10</v>
      </c>
      <c r="CA80" s="18">
        <f t="shared" si="118"/>
        <v>3.0356088689035388</v>
      </c>
      <c r="CB80" s="18">
        <f t="shared" si="119"/>
        <v>84</v>
      </c>
      <c r="CC80" s="18">
        <f t="shared" si="120"/>
        <v>3.0356088689035388</v>
      </c>
      <c r="CD80" s="18">
        <f t="shared" si="121"/>
        <v>94</v>
      </c>
      <c r="CE80" s="18">
        <v>0</v>
      </c>
      <c r="CF80" s="18">
        <f t="shared" si="122"/>
        <v>15299.468699273835</v>
      </c>
      <c r="CG80" s="18">
        <f t="shared" si="123"/>
        <v>-0.30356088689035388</v>
      </c>
      <c r="CH80" s="18">
        <f t="shared" si="124"/>
        <v>28.534723367693264</v>
      </c>
      <c r="CI80" s="18">
        <f>(Design!$N$70-CH80)/CG80</f>
        <v>84.611438683042778</v>
      </c>
      <c r="CJ80" s="18">
        <v>0</v>
      </c>
      <c r="CK80" s="18">
        <v>0</v>
      </c>
      <c r="CL80" s="18">
        <f t="shared" si="125"/>
        <v>84.611438683042778</v>
      </c>
      <c r="CM80" s="18">
        <f t="shared" si="126"/>
        <v>84.611438683042778</v>
      </c>
      <c r="CN80" s="18">
        <f>Design!$N$70</f>
        <v>2.85</v>
      </c>
      <c r="CO80" s="18">
        <f t="shared" si="127"/>
        <v>94</v>
      </c>
      <c r="CP80" s="18">
        <v>0</v>
      </c>
      <c r="CQ80" s="18">
        <f t="shared" si="128"/>
        <v>8036.9999999999991</v>
      </c>
      <c r="CR80" s="19">
        <f t="shared" si="129"/>
        <v>7262.4686992738361</v>
      </c>
      <c r="CS80" s="68">
        <f t="shared" si="130"/>
        <v>84</v>
      </c>
      <c r="CT80" s="18">
        <f>'Ohio Intensities'!T80</f>
        <v>1.9645220853052026</v>
      </c>
      <c r="CU80" s="18">
        <f>Design!$I$24*CT80*Design!$I$23</f>
        <v>3.3789779867249505</v>
      </c>
      <c r="CV80" s="18">
        <v>0</v>
      </c>
      <c r="CW80" s="18">
        <v>0</v>
      </c>
      <c r="CX80" s="18">
        <f>Design!$I$22</f>
        <v>10</v>
      </c>
      <c r="CY80" s="18">
        <f t="shared" si="131"/>
        <v>3.3789779867249505</v>
      </c>
      <c r="CZ80" s="18">
        <f t="shared" si="132"/>
        <v>84</v>
      </c>
      <c r="DA80" s="18">
        <f t="shared" si="133"/>
        <v>3.3789779867249505</v>
      </c>
      <c r="DB80" s="18">
        <f t="shared" si="134"/>
        <v>94</v>
      </c>
      <c r="DC80" s="18">
        <v>0</v>
      </c>
      <c r="DD80" s="18">
        <f t="shared" si="135"/>
        <v>17030.04905309375</v>
      </c>
      <c r="DE80" s="18">
        <f t="shared" si="136"/>
        <v>-0.33789779867249503</v>
      </c>
      <c r="DF80" s="18">
        <f t="shared" si="137"/>
        <v>31.762393075214533</v>
      </c>
      <c r="DG80" s="18">
        <f>(Design!$N$71-DF80)/DE80</f>
        <v>85.565496989927581</v>
      </c>
      <c r="DH80" s="18">
        <v>0</v>
      </c>
      <c r="DI80" s="18">
        <v>0</v>
      </c>
      <c r="DJ80" s="18">
        <f t="shared" si="138"/>
        <v>85.565496989927581</v>
      </c>
      <c r="DK80" s="18">
        <f t="shared" si="139"/>
        <v>85.565496989927581</v>
      </c>
      <c r="DL80" s="18">
        <f>Design!$N$71</f>
        <v>2.85</v>
      </c>
      <c r="DM80" s="18">
        <f t="shared" si="140"/>
        <v>94</v>
      </c>
      <c r="DN80" s="18">
        <v>0</v>
      </c>
      <c r="DO80" s="18">
        <f t="shared" si="141"/>
        <v>8037.0000000000009</v>
      </c>
      <c r="DP80" s="19">
        <f t="shared" si="142"/>
        <v>8993.0490530937495</v>
      </c>
      <c r="DQ80" s="68">
        <f t="shared" si="143"/>
        <v>84</v>
      </c>
      <c r="DR80" s="18">
        <f>'Ohio Intensities'!X80</f>
        <v>2.1544071830921125</v>
      </c>
      <c r="DS80" s="18">
        <f>Design!$I$24*DR80*Design!$I$23</f>
        <v>3.7055803549184358</v>
      </c>
      <c r="DT80" s="18">
        <v>0</v>
      </c>
      <c r="DU80" s="18">
        <v>0</v>
      </c>
      <c r="DV80" s="18">
        <f>Design!$I$22</f>
        <v>10</v>
      </c>
      <c r="DW80" s="18">
        <f t="shared" si="144"/>
        <v>3.7055803549184358</v>
      </c>
      <c r="DX80" s="18">
        <f t="shared" si="145"/>
        <v>84</v>
      </c>
      <c r="DY80" s="18">
        <f t="shared" si="146"/>
        <v>3.7055803549184358</v>
      </c>
      <c r="DZ80" s="18">
        <f t="shared" si="147"/>
        <v>94</v>
      </c>
      <c r="EA80" s="18">
        <v>0</v>
      </c>
      <c r="EB80" s="18">
        <f t="shared" si="148"/>
        <v>18676.124988788913</v>
      </c>
      <c r="EC80" s="18">
        <f t="shared" si="149"/>
        <v>-0.37055803549184357</v>
      </c>
      <c r="ED80" s="18">
        <f t="shared" si="150"/>
        <v>34.832455336233295</v>
      </c>
      <c r="EE80" s="18">
        <f>(Design!$N$72-ED80)/EC80</f>
        <v>86.308897049777414</v>
      </c>
      <c r="EF80" s="18">
        <v>0</v>
      </c>
      <c r="EG80" s="18">
        <v>0</v>
      </c>
      <c r="EH80" s="18">
        <f t="shared" si="151"/>
        <v>86.308897049777414</v>
      </c>
      <c r="EI80" s="18">
        <f t="shared" si="152"/>
        <v>86.308897049777414</v>
      </c>
      <c r="EJ80" s="18">
        <f>Design!$N$72</f>
        <v>2.85</v>
      </c>
      <c r="EK80" s="18">
        <f t="shared" si="153"/>
        <v>94</v>
      </c>
      <c r="EL80" s="18">
        <v>0</v>
      </c>
      <c r="EM80" s="18">
        <f t="shared" si="154"/>
        <v>8037.0000000000009</v>
      </c>
      <c r="EN80" s="19">
        <f t="shared" si="155"/>
        <v>10639.124988788913</v>
      </c>
      <c r="EO80" s="19">
        <f t="shared" si="156"/>
        <v>84</v>
      </c>
    </row>
    <row r="81" spans="1:145" x14ac:dyDescent="0.25">
      <c r="A81" s="68">
        <f t="shared" si="157"/>
        <v>85</v>
      </c>
      <c r="B81" s="18">
        <f>'Ohio Intensities'!D81</f>
        <v>1.0423529566405723</v>
      </c>
      <c r="C81" s="18">
        <f>Design!$I$24*B81*Design!$I$23</f>
        <v>1.7928470854217855</v>
      </c>
      <c r="D81" s="18">
        <v>0</v>
      </c>
      <c r="E81" s="18">
        <v>0</v>
      </c>
      <c r="F81" s="18">
        <f>Design!$I$22</f>
        <v>10</v>
      </c>
      <c r="G81" s="18">
        <f t="shared" si="79"/>
        <v>1.7928470854217855</v>
      </c>
      <c r="H81" s="18">
        <f t="shared" si="80"/>
        <v>85</v>
      </c>
      <c r="I81" s="18">
        <f t="shared" si="81"/>
        <v>1.7928470854217855</v>
      </c>
      <c r="J81" s="18">
        <f t="shared" si="82"/>
        <v>95</v>
      </c>
      <c r="K81" s="18">
        <v>0</v>
      </c>
      <c r="L81" s="18" t="str">
        <f t="shared" si="83"/>
        <v>N/A</v>
      </c>
      <c r="M81" s="18">
        <f t="shared" si="84"/>
        <v>-0.17928470854217854</v>
      </c>
      <c r="N81" s="18">
        <f t="shared" si="85"/>
        <v>17.032047311506961</v>
      </c>
      <c r="O81" s="18">
        <f>(Design!$N$67-N81)/M81</f>
        <v>83.56567290836341</v>
      </c>
      <c r="P81" s="18">
        <v>0</v>
      </c>
      <c r="Q81" s="18">
        <v>0</v>
      </c>
      <c r="R81" s="18">
        <f t="shared" si="86"/>
        <v>83.56567290836341</v>
      </c>
      <c r="S81" s="18">
        <f t="shared" si="87"/>
        <v>85</v>
      </c>
      <c r="T81" s="18">
        <f>Design!$N$67</f>
        <v>2.0499999999999998</v>
      </c>
      <c r="U81" s="18">
        <f t="shared" si="88"/>
        <v>95</v>
      </c>
      <c r="V81" s="18">
        <v>0</v>
      </c>
      <c r="W81" s="18">
        <f t="shared" si="89"/>
        <v>5842.5</v>
      </c>
      <c r="X81" s="19" t="str">
        <f t="shared" si="90"/>
        <v>N/A</v>
      </c>
      <c r="Y81" s="68">
        <f t="shared" si="91"/>
        <v>85</v>
      </c>
      <c r="Z81" s="18">
        <f>'Ohio Intensities'!H81</f>
        <v>1.2867290099342525</v>
      </c>
      <c r="AA81" s="18">
        <f>Design!$I$24*Z81*Design!$I$23</f>
        <v>2.2131738970869157</v>
      </c>
      <c r="AB81" s="18">
        <v>0</v>
      </c>
      <c r="AC81" s="18">
        <v>0</v>
      </c>
      <c r="AD81" s="18">
        <f>Design!$I$22</f>
        <v>10</v>
      </c>
      <c r="AE81" s="18">
        <f t="shared" si="92"/>
        <v>2.2131738970869157</v>
      </c>
      <c r="AF81" s="18">
        <f t="shared" si="93"/>
        <v>85</v>
      </c>
      <c r="AG81" s="18">
        <f t="shared" si="94"/>
        <v>2.2131738970869157</v>
      </c>
      <c r="AH81" s="18">
        <f t="shared" si="95"/>
        <v>95</v>
      </c>
      <c r="AI81" s="18">
        <v>0</v>
      </c>
      <c r="AJ81" s="18" t="str">
        <f t="shared" si="96"/>
        <v>N/A</v>
      </c>
      <c r="AK81" s="18">
        <f t="shared" si="97"/>
        <v>-0.22131738970869158</v>
      </c>
      <c r="AL81" s="18">
        <f t="shared" si="98"/>
        <v>21.025152022325699</v>
      </c>
      <c r="AM81" s="18">
        <f>(Design!$N$68-AL81)/AK81</f>
        <v>83.704005576377796</v>
      </c>
      <c r="AN81" s="18">
        <v>0</v>
      </c>
      <c r="AO81" s="18">
        <v>0</v>
      </c>
      <c r="AP81" s="18">
        <f t="shared" si="99"/>
        <v>83.704005576377796</v>
      </c>
      <c r="AQ81" s="18">
        <f t="shared" si="100"/>
        <v>85</v>
      </c>
      <c r="AR81" s="18">
        <f>Design!$N$68</f>
        <v>2.5</v>
      </c>
      <c r="AS81" s="18">
        <f t="shared" si="101"/>
        <v>95</v>
      </c>
      <c r="AT81" s="18">
        <v>0</v>
      </c>
      <c r="AU81" s="18">
        <f t="shared" si="102"/>
        <v>7125</v>
      </c>
      <c r="AV81" s="19" t="str">
        <f t="shared" si="103"/>
        <v>N/A</v>
      </c>
      <c r="AW81" s="68">
        <f t="shared" si="104"/>
        <v>85</v>
      </c>
      <c r="AX81" s="18">
        <f>'Ohio Intensities'!L81</f>
        <v>1.4820136823069354</v>
      </c>
      <c r="AY81" s="18">
        <f>Design!$I$24*AX81*Design!$I$23</f>
        <v>2.5490635335679306</v>
      </c>
      <c r="AZ81" s="18">
        <v>0</v>
      </c>
      <c r="BA81" s="18">
        <v>0</v>
      </c>
      <c r="BB81" s="18">
        <f>Design!$I$22</f>
        <v>10</v>
      </c>
      <c r="BC81" s="18">
        <f t="shared" si="105"/>
        <v>2.5490635335679306</v>
      </c>
      <c r="BD81" s="18">
        <f t="shared" si="106"/>
        <v>85</v>
      </c>
      <c r="BE81" s="18">
        <f t="shared" si="107"/>
        <v>2.5490635335679306</v>
      </c>
      <c r="BF81" s="18">
        <f t="shared" si="108"/>
        <v>95</v>
      </c>
      <c r="BG81" s="18">
        <v>0</v>
      </c>
      <c r="BH81" s="18" t="str">
        <f t="shared" si="109"/>
        <v>N/A</v>
      </c>
      <c r="BI81" s="18">
        <f t="shared" si="110"/>
        <v>-0.25490635335679307</v>
      </c>
      <c r="BJ81" s="18">
        <f t="shared" si="111"/>
        <v>24.216103568895342</v>
      </c>
      <c r="BK81" s="18">
        <f>(Design!$N$69-BJ81)/BI81</f>
        <v>83.819423437395272</v>
      </c>
      <c r="BL81" s="18">
        <v>0</v>
      </c>
      <c r="BM81" s="18">
        <v>0</v>
      </c>
      <c r="BN81" s="18">
        <f t="shared" si="112"/>
        <v>83.819423437395272</v>
      </c>
      <c r="BO81" s="18">
        <f t="shared" si="113"/>
        <v>85</v>
      </c>
      <c r="BP81" s="18">
        <f>Design!$N$69</f>
        <v>2.85</v>
      </c>
      <c r="BQ81" s="18">
        <f t="shared" si="114"/>
        <v>95</v>
      </c>
      <c r="BR81" s="18">
        <v>0</v>
      </c>
      <c r="BS81" s="18">
        <f t="shared" si="115"/>
        <v>8122.5</v>
      </c>
      <c r="BT81" s="19" t="str">
        <f t="shared" si="116"/>
        <v>N/A</v>
      </c>
      <c r="BU81" s="68">
        <f t="shared" si="117"/>
        <v>85</v>
      </c>
      <c r="BV81" s="18">
        <f>'Ohio Intensities'!P81</f>
        <v>1.7493512655443972</v>
      </c>
      <c r="BW81" s="18">
        <f>Design!$I$24*BV81*Design!$I$23</f>
        <v>3.0088841767363652</v>
      </c>
      <c r="BX81" s="18">
        <v>0</v>
      </c>
      <c r="BY81" s="18">
        <v>0</v>
      </c>
      <c r="BZ81" s="18">
        <f>Design!$I$22</f>
        <v>10</v>
      </c>
      <c r="CA81" s="18">
        <f t="shared" si="118"/>
        <v>3.0088841767363652</v>
      </c>
      <c r="CB81" s="18">
        <f t="shared" si="119"/>
        <v>85</v>
      </c>
      <c r="CC81" s="18">
        <f t="shared" si="120"/>
        <v>3.0088841767363652</v>
      </c>
      <c r="CD81" s="18">
        <f t="shared" si="121"/>
        <v>95</v>
      </c>
      <c r="CE81" s="18">
        <v>0</v>
      </c>
      <c r="CF81" s="18">
        <f t="shared" si="122"/>
        <v>15345.309301355461</v>
      </c>
      <c r="CG81" s="18">
        <f t="shared" si="123"/>
        <v>-0.3008884176736365</v>
      </c>
      <c r="CH81" s="18">
        <f t="shared" si="124"/>
        <v>28.584399678995467</v>
      </c>
      <c r="CI81" s="18">
        <f>(Design!$N$70-CH81)/CG81</f>
        <v>85.528050158809037</v>
      </c>
      <c r="CJ81" s="18">
        <v>0</v>
      </c>
      <c r="CK81" s="18">
        <v>0</v>
      </c>
      <c r="CL81" s="18">
        <f t="shared" si="125"/>
        <v>85.528050158809037</v>
      </c>
      <c r="CM81" s="18">
        <f t="shared" si="126"/>
        <v>85.528050158809037</v>
      </c>
      <c r="CN81" s="18">
        <f>Design!$N$70</f>
        <v>2.85</v>
      </c>
      <c r="CO81" s="18">
        <f t="shared" si="127"/>
        <v>95</v>
      </c>
      <c r="CP81" s="18">
        <v>0</v>
      </c>
      <c r="CQ81" s="18">
        <f t="shared" si="128"/>
        <v>8122.5</v>
      </c>
      <c r="CR81" s="19">
        <f t="shared" si="129"/>
        <v>7222.8093013554608</v>
      </c>
      <c r="CS81" s="68">
        <f t="shared" si="130"/>
        <v>85</v>
      </c>
      <c r="CT81" s="18">
        <f>'Ohio Intensities'!T81</f>
        <v>1.9476421486313487</v>
      </c>
      <c r="CU81" s="18">
        <f>Design!$I$24*CT81*Design!$I$23</f>
        <v>3.3499444956459219</v>
      </c>
      <c r="CV81" s="18">
        <v>0</v>
      </c>
      <c r="CW81" s="18">
        <v>0</v>
      </c>
      <c r="CX81" s="18">
        <f>Design!$I$22</f>
        <v>10</v>
      </c>
      <c r="CY81" s="18">
        <f t="shared" si="131"/>
        <v>3.3499444956459219</v>
      </c>
      <c r="CZ81" s="18">
        <f t="shared" si="132"/>
        <v>85</v>
      </c>
      <c r="DA81" s="18">
        <f t="shared" si="133"/>
        <v>3.3499444956459219</v>
      </c>
      <c r="DB81" s="18">
        <f t="shared" si="134"/>
        <v>95</v>
      </c>
      <c r="DC81" s="18">
        <v>0</v>
      </c>
      <c r="DD81" s="18">
        <f t="shared" si="135"/>
        <v>17084.716927794201</v>
      </c>
      <c r="DE81" s="18">
        <f t="shared" si="136"/>
        <v>-0.33499444956459218</v>
      </c>
      <c r="DF81" s="18">
        <f t="shared" si="137"/>
        <v>31.824472708636257</v>
      </c>
      <c r="DG81" s="18">
        <f>(Design!$N$71-DF81)/DE81</f>
        <v>86.492396355508944</v>
      </c>
      <c r="DH81" s="18">
        <v>0</v>
      </c>
      <c r="DI81" s="18">
        <v>0</v>
      </c>
      <c r="DJ81" s="18">
        <f t="shared" si="138"/>
        <v>86.492396355508944</v>
      </c>
      <c r="DK81" s="18">
        <f t="shared" si="139"/>
        <v>86.492396355508944</v>
      </c>
      <c r="DL81" s="18">
        <f>Design!$N$71</f>
        <v>2.85</v>
      </c>
      <c r="DM81" s="18">
        <f t="shared" si="140"/>
        <v>95</v>
      </c>
      <c r="DN81" s="18">
        <v>0</v>
      </c>
      <c r="DO81" s="18">
        <f t="shared" si="141"/>
        <v>8122.5</v>
      </c>
      <c r="DP81" s="19">
        <f t="shared" si="142"/>
        <v>8962.2169277942012</v>
      </c>
      <c r="DQ81" s="68">
        <f t="shared" si="143"/>
        <v>85</v>
      </c>
      <c r="DR81" s="18">
        <f>'Ohio Intensities'!X81</f>
        <v>2.1366617657432672</v>
      </c>
      <c r="DS81" s="18">
        <f>Design!$I$24*DR81*Design!$I$23</f>
        <v>3.6750582370784217</v>
      </c>
      <c r="DT81" s="18">
        <v>0</v>
      </c>
      <c r="DU81" s="18">
        <v>0</v>
      </c>
      <c r="DV81" s="18">
        <f>Design!$I$22</f>
        <v>10</v>
      </c>
      <c r="DW81" s="18">
        <f t="shared" si="144"/>
        <v>3.6750582370784217</v>
      </c>
      <c r="DX81" s="18">
        <f t="shared" si="145"/>
        <v>85</v>
      </c>
      <c r="DY81" s="18">
        <f t="shared" si="146"/>
        <v>3.6750582370784217</v>
      </c>
      <c r="DZ81" s="18">
        <f t="shared" si="147"/>
        <v>95</v>
      </c>
      <c r="EA81" s="18">
        <v>0</v>
      </c>
      <c r="EB81" s="18">
        <f t="shared" si="148"/>
        <v>18742.797009099948</v>
      </c>
      <c r="EC81" s="18">
        <f t="shared" si="149"/>
        <v>-0.36750582370784218</v>
      </c>
      <c r="ED81" s="18">
        <f t="shared" si="150"/>
        <v>34.913053252245007</v>
      </c>
      <c r="EE81" s="18">
        <f>(Design!$N$72-ED81)/EC81</f>
        <v>87.24502085097383</v>
      </c>
      <c r="EF81" s="18">
        <v>0</v>
      </c>
      <c r="EG81" s="18">
        <v>0</v>
      </c>
      <c r="EH81" s="18">
        <f t="shared" si="151"/>
        <v>87.24502085097383</v>
      </c>
      <c r="EI81" s="18">
        <f t="shared" si="152"/>
        <v>87.24502085097383</v>
      </c>
      <c r="EJ81" s="18">
        <f>Design!$N$72</f>
        <v>2.85</v>
      </c>
      <c r="EK81" s="18">
        <f t="shared" si="153"/>
        <v>95</v>
      </c>
      <c r="EL81" s="18">
        <v>0</v>
      </c>
      <c r="EM81" s="18">
        <f t="shared" si="154"/>
        <v>8122.5</v>
      </c>
      <c r="EN81" s="19">
        <f t="shared" si="155"/>
        <v>10620.297009099948</v>
      </c>
      <c r="EO81" s="19">
        <f t="shared" si="156"/>
        <v>85</v>
      </c>
    </row>
    <row r="82" spans="1:145" x14ac:dyDescent="0.25">
      <c r="A82" s="68">
        <f t="shared" si="157"/>
        <v>86</v>
      </c>
      <c r="B82" s="18">
        <f>'Ohio Intensities'!D82</f>
        <v>1.0328353189788249</v>
      </c>
      <c r="C82" s="18">
        <f>Design!$I$24*B82*Design!$I$23</f>
        <v>1.77647674864358</v>
      </c>
      <c r="D82" s="18">
        <v>0</v>
      </c>
      <c r="E82" s="18">
        <v>0</v>
      </c>
      <c r="F82" s="18">
        <f>Design!$I$22</f>
        <v>10</v>
      </c>
      <c r="G82" s="18">
        <f t="shared" si="79"/>
        <v>1.77647674864358</v>
      </c>
      <c r="H82" s="18">
        <f t="shared" si="80"/>
        <v>86</v>
      </c>
      <c r="I82" s="18">
        <f t="shared" si="81"/>
        <v>1.77647674864358</v>
      </c>
      <c r="J82" s="18">
        <f t="shared" si="82"/>
        <v>96</v>
      </c>
      <c r="K82" s="18">
        <v>0</v>
      </c>
      <c r="L82" s="18" t="str">
        <f t="shared" si="83"/>
        <v>N/A</v>
      </c>
      <c r="M82" s="18">
        <f t="shared" si="84"/>
        <v>-0.17764767486435801</v>
      </c>
      <c r="N82" s="18">
        <f t="shared" si="85"/>
        <v>17.05417678697837</v>
      </c>
      <c r="O82" s="18">
        <f>(Design!$N$67-N82)/M82</f>
        <v>84.460304917780292</v>
      </c>
      <c r="P82" s="18">
        <v>0</v>
      </c>
      <c r="Q82" s="18">
        <v>0</v>
      </c>
      <c r="R82" s="18">
        <f t="shared" si="86"/>
        <v>84.460304917780292</v>
      </c>
      <c r="S82" s="18">
        <f t="shared" si="87"/>
        <v>86</v>
      </c>
      <c r="T82" s="18">
        <f>Design!$N$67</f>
        <v>2.0499999999999998</v>
      </c>
      <c r="U82" s="18">
        <f t="shared" si="88"/>
        <v>96</v>
      </c>
      <c r="V82" s="18">
        <v>0</v>
      </c>
      <c r="W82" s="18">
        <f t="shared" si="89"/>
        <v>5903.9999999999991</v>
      </c>
      <c r="X82" s="19" t="str">
        <f t="shared" si="90"/>
        <v>N/A</v>
      </c>
      <c r="Y82" s="68">
        <f t="shared" si="91"/>
        <v>86</v>
      </c>
      <c r="Z82" s="18">
        <f>'Ohio Intensities'!H82</f>
        <v>1.2751936953807237</v>
      </c>
      <c r="AA82" s="18">
        <f>Design!$I$24*Z82*Design!$I$23</f>
        <v>2.1933331560548459</v>
      </c>
      <c r="AB82" s="18">
        <v>0</v>
      </c>
      <c r="AC82" s="18">
        <v>0</v>
      </c>
      <c r="AD82" s="18">
        <f>Design!$I$22</f>
        <v>10</v>
      </c>
      <c r="AE82" s="18">
        <f t="shared" si="92"/>
        <v>2.1933331560548459</v>
      </c>
      <c r="AF82" s="18">
        <f t="shared" si="93"/>
        <v>86</v>
      </c>
      <c r="AG82" s="18">
        <f t="shared" si="94"/>
        <v>2.1933331560548459</v>
      </c>
      <c r="AH82" s="18">
        <f t="shared" si="95"/>
        <v>96</v>
      </c>
      <c r="AI82" s="18">
        <v>0</v>
      </c>
      <c r="AJ82" s="18" t="str">
        <f t="shared" si="96"/>
        <v>N/A</v>
      </c>
      <c r="AK82" s="18">
        <f t="shared" si="97"/>
        <v>-0.21933331560548458</v>
      </c>
      <c r="AL82" s="18">
        <f t="shared" si="98"/>
        <v>21.055998298126518</v>
      </c>
      <c r="AM82" s="18">
        <f>(Design!$N$68-AL82)/AK82</f>
        <v>84.60182278693695</v>
      </c>
      <c r="AN82" s="18">
        <v>0</v>
      </c>
      <c r="AO82" s="18">
        <v>0</v>
      </c>
      <c r="AP82" s="18">
        <f t="shared" si="99"/>
        <v>84.60182278693695</v>
      </c>
      <c r="AQ82" s="18">
        <f t="shared" si="100"/>
        <v>86</v>
      </c>
      <c r="AR82" s="18">
        <f>Design!$N$68</f>
        <v>2.5</v>
      </c>
      <c r="AS82" s="18">
        <f t="shared" si="101"/>
        <v>96</v>
      </c>
      <c r="AT82" s="18">
        <v>0</v>
      </c>
      <c r="AU82" s="18">
        <f t="shared" si="102"/>
        <v>7200</v>
      </c>
      <c r="AV82" s="19" t="str">
        <f t="shared" si="103"/>
        <v>N/A</v>
      </c>
      <c r="AW82" s="68">
        <f t="shared" si="104"/>
        <v>86</v>
      </c>
      <c r="AX82" s="18">
        <f>'Ohio Intensities'!L82</f>
        <v>1.4688023892134077</v>
      </c>
      <c r="AY82" s="18">
        <f>Design!$I$24*AX82*Design!$I$23</f>
        <v>2.5263401094470628</v>
      </c>
      <c r="AZ82" s="18">
        <v>0</v>
      </c>
      <c r="BA82" s="18">
        <v>0</v>
      </c>
      <c r="BB82" s="18">
        <f>Design!$I$22</f>
        <v>10</v>
      </c>
      <c r="BC82" s="18">
        <f t="shared" si="105"/>
        <v>2.5263401094470628</v>
      </c>
      <c r="BD82" s="18">
        <f t="shared" si="106"/>
        <v>86</v>
      </c>
      <c r="BE82" s="18">
        <f t="shared" si="107"/>
        <v>2.5263401094470628</v>
      </c>
      <c r="BF82" s="18">
        <f t="shared" si="108"/>
        <v>96</v>
      </c>
      <c r="BG82" s="18">
        <v>0</v>
      </c>
      <c r="BH82" s="18" t="str">
        <f t="shared" si="109"/>
        <v>N/A</v>
      </c>
      <c r="BI82" s="18">
        <f t="shared" si="110"/>
        <v>-0.25263401094470628</v>
      </c>
      <c r="BJ82" s="18">
        <f t="shared" si="111"/>
        <v>24.252865050691803</v>
      </c>
      <c r="BK82" s="18">
        <f>(Design!$N$69-BJ82)/BI82</f>
        <v>84.718858599669005</v>
      </c>
      <c r="BL82" s="18">
        <v>0</v>
      </c>
      <c r="BM82" s="18">
        <v>0</v>
      </c>
      <c r="BN82" s="18">
        <f t="shared" si="112"/>
        <v>84.718858599669005</v>
      </c>
      <c r="BO82" s="18">
        <f t="shared" si="113"/>
        <v>86</v>
      </c>
      <c r="BP82" s="18">
        <f>Design!$N$69</f>
        <v>2.85</v>
      </c>
      <c r="BQ82" s="18">
        <f t="shared" si="114"/>
        <v>96</v>
      </c>
      <c r="BR82" s="18">
        <v>0</v>
      </c>
      <c r="BS82" s="18">
        <f t="shared" si="115"/>
        <v>8208</v>
      </c>
      <c r="BT82" s="19" t="str">
        <f t="shared" si="116"/>
        <v>N/A</v>
      </c>
      <c r="BU82" s="68">
        <f t="shared" si="117"/>
        <v>86</v>
      </c>
      <c r="BV82" s="18">
        <f>'Ohio Intensities'!P82</f>
        <v>1.7341045510703013</v>
      </c>
      <c r="BW82" s="18">
        <f>Design!$I$24*BV82*Design!$I$23</f>
        <v>2.9826598278409202</v>
      </c>
      <c r="BX82" s="18">
        <v>0</v>
      </c>
      <c r="BY82" s="18">
        <v>0</v>
      </c>
      <c r="BZ82" s="18">
        <f>Design!$I$22</f>
        <v>10</v>
      </c>
      <c r="CA82" s="18">
        <f t="shared" si="118"/>
        <v>2.9826598278409202</v>
      </c>
      <c r="CB82" s="18">
        <f t="shared" si="119"/>
        <v>86</v>
      </c>
      <c r="CC82" s="18">
        <f t="shared" si="120"/>
        <v>2.9826598278409202</v>
      </c>
      <c r="CD82" s="18">
        <f t="shared" si="121"/>
        <v>96</v>
      </c>
      <c r="CE82" s="18">
        <v>0</v>
      </c>
      <c r="CF82" s="18">
        <f t="shared" si="122"/>
        <v>15390.524711659149</v>
      </c>
      <c r="CG82" s="18">
        <f t="shared" si="123"/>
        <v>-0.298265982784092</v>
      </c>
      <c r="CH82" s="18">
        <f t="shared" si="124"/>
        <v>28.633534347272832</v>
      </c>
      <c r="CI82" s="18">
        <f>(Design!$N$70-CH82)/CG82</f>
        <v>86.444770223552268</v>
      </c>
      <c r="CJ82" s="18">
        <v>0</v>
      </c>
      <c r="CK82" s="18">
        <v>0</v>
      </c>
      <c r="CL82" s="18">
        <f t="shared" si="125"/>
        <v>86.444770223552268</v>
      </c>
      <c r="CM82" s="18">
        <f t="shared" si="126"/>
        <v>86.444770223552268</v>
      </c>
      <c r="CN82" s="18">
        <f>Design!$N$70</f>
        <v>2.85</v>
      </c>
      <c r="CO82" s="18">
        <f t="shared" si="127"/>
        <v>96</v>
      </c>
      <c r="CP82" s="18">
        <v>0</v>
      </c>
      <c r="CQ82" s="18">
        <f t="shared" si="128"/>
        <v>8208</v>
      </c>
      <c r="CR82" s="19">
        <f t="shared" si="129"/>
        <v>7182.524711659149</v>
      </c>
      <c r="CS82" s="68">
        <f t="shared" si="130"/>
        <v>86</v>
      </c>
      <c r="CT82" s="18">
        <f>'Ohio Intensities'!T82</f>
        <v>1.9310747262963304</v>
      </c>
      <c r="CU82" s="18">
        <f>Design!$I$24*CT82*Design!$I$23</f>
        <v>3.3214485292296905</v>
      </c>
      <c r="CV82" s="18">
        <v>0</v>
      </c>
      <c r="CW82" s="18">
        <v>0</v>
      </c>
      <c r="CX82" s="18">
        <f>Design!$I$22</f>
        <v>10</v>
      </c>
      <c r="CY82" s="18">
        <f t="shared" si="131"/>
        <v>3.3214485292296905</v>
      </c>
      <c r="CZ82" s="18">
        <f t="shared" si="132"/>
        <v>86</v>
      </c>
      <c r="DA82" s="18">
        <f t="shared" si="133"/>
        <v>3.3214485292296905</v>
      </c>
      <c r="DB82" s="18">
        <f t="shared" si="134"/>
        <v>96</v>
      </c>
      <c r="DC82" s="18">
        <v>0</v>
      </c>
      <c r="DD82" s="18">
        <f t="shared" si="135"/>
        <v>17138.674410825206</v>
      </c>
      <c r="DE82" s="18">
        <f t="shared" si="136"/>
        <v>-0.33214485292296902</v>
      </c>
      <c r="DF82" s="18">
        <f t="shared" si="137"/>
        <v>31.885905880605026</v>
      </c>
      <c r="DG82" s="18">
        <f>(Design!$N$71-DF82)/DE82</f>
        <v>87.419406397783405</v>
      </c>
      <c r="DH82" s="18">
        <v>0</v>
      </c>
      <c r="DI82" s="18">
        <v>0</v>
      </c>
      <c r="DJ82" s="18">
        <f t="shared" si="138"/>
        <v>87.419406397783405</v>
      </c>
      <c r="DK82" s="18">
        <f t="shared" si="139"/>
        <v>87.419406397783405</v>
      </c>
      <c r="DL82" s="18">
        <f>Design!$N$71</f>
        <v>2.85</v>
      </c>
      <c r="DM82" s="18">
        <f t="shared" si="140"/>
        <v>96</v>
      </c>
      <c r="DN82" s="18">
        <v>0</v>
      </c>
      <c r="DO82" s="18">
        <f t="shared" si="141"/>
        <v>8208</v>
      </c>
      <c r="DP82" s="19">
        <f t="shared" si="142"/>
        <v>8930.674410825206</v>
      </c>
      <c r="DQ82" s="68">
        <f t="shared" si="143"/>
        <v>86</v>
      </c>
      <c r="DR82" s="18">
        <f>'Ohio Intensities'!X82</f>
        <v>2.1192432110410224</v>
      </c>
      <c r="DS82" s="18">
        <f>Design!$I$24*DR82*Design!$I$23</f>
        <v>3.6450983229905609</v>
      </c>
      <c r="DT82" s="18">
        <v>0</v>
      </c>
      <c r="DU82" s="18">
        <v>0</v>
      </c>
      <c r="DV82" s="18">
        <f>Design!$I$22</f>
        <v>10</v>
      </c>
      <c r="DW82" s="18">
        <f t="shared" si="144"/>
        <v>3.6450983229905609</v>
      </c>
      <c r="DX82" s="18">
        <f t="shared" si="145"/>
        <v>86</v>
      </c>
      <c r="DY82" s="18">
        <f t="shared" si="146"/>
        <v>3.6450983229905609</v>
      </c>
      <c r="DZ82" s="18">
        <f t="shared" si="147"/>
        <v>96</v>
      </c>
      <c r="EA82" s="18">
        <v>0</v>
      </c>
      <c r="EB82" s="18">
        <f t="shared" si="148"/>
        <v>18808.707346631298</v>
      </c>
      <c r="EC82" s="18">
        <f t="shared" si="149"/>
        <v>-0.36450983229905609</v>
      </c>
      <c r="ED82" s="18">
        <f t="shared" si="150"/>
        <v>34.992943900709385</v>
      </c>
      <c r="EE82" s="18">
        <f>(Design!$N$72-ED82)/EC82</f>
        <v>88.181280866899172</v>
      </c>
      <c r="EF82" s="18">
        <v>0</v>
      </c>
      <c r="EG82" s="18">
        <v>0</v>
      </c>
      <c r="EH82" s="18">
        <f t="shared" si="151"/>
        <v>88.181280866899172</v>
      </c>
      <c r="EI82" s="18">
        <f t="shared" si="152"/>
        <v>88.181280866899172</v>
      </c>
      <c r="EJ82" s="18">
        <f>Design!$N$72</f>
        <v>2.85</v>
      </c>
      <c r="EK82" s="18">
        <f t="shared" si="153"/>
        <v>96</v>
      </c>
      <c r="EL82" s="18">
        <v>0</v>
      </c>
      <c r="EM82" s="18">
        <f t="shared" si="154"/>
        <v>8208</v>
      </c>
      <c r="EN82" s="19">
        <f t="shared" si="155"/>
        <v>10600.707346631298</v>
      </c>
      <c r="EO82" s="19">
        <f t="shared" si="156"/>
        <v>86</v>
      </c>
    </row>
    <row r="83" spans="1:145" x14ac:dyDescent="0.25">
      <c r="A83" s="68">
        <f t="shared" si="157"/>
        <v>87</v>
      </c>
      <c r="B83" s="18">
        <f>'Ohio Intensities'!D83</f>
        <v>1.0235018727102927</v>
      </c>
      <c r="C83" s="18">
        <f>Design!$I$24*B83*Design!$I$23</f>
        <v>1.7604232210617046</v>
      </c>
      <c r="D83" s="18">
        <v>0</v>
      </c>
      <c r="E83" s="18">
        <v>0</v>
      </c>
      <c r="F83" s="18">
        <f>Design!$I$22</f>
        <v>10</v>
      </c>
      <c r="G83" s="18">
        <f t="shared" si="79"/>
        <v>1.7604232210617046</v>
      </c>
      <c r="H83" s="18">
        <f t="shared" si="80"/>
        <v>87</v>
      </c>
      <c r="I83" s="18">
        <f t="shared" si="81"/>
        <v>1.7604232210617046</v>
      </c>
      <c r="J83" s="18">
        <f t="shared" si="82"/>
        <v>97</v>
      </c>
      <c r="K83" s="18">
        <v>0</v>
      </c>
      <c r="L83" s="18" t="str">
        <f t="shared" si="83"/>
        <v>N/A</v>
      </c>
      <c r="M83" s="18">
        <f t="shared" si="84"/>
        <v>-0.17604232210617046</v>
      </c>
      <c r="N83" s="18">
        <f t="shared" si="85"/>
        <v>17.076105244298535</v>
      </c>
      <c r="O83" s="18">
        <f>(Design!$N$67-N83)/M83</f>
        <v>85.355072942268663</v>
      </c>
      <c r="P83" s="18">
        <v>0</v>
      </c>
      <c r="Q83" s="18">
        <v>0</v>
      </c>
      <c r="R83" s="18">
        <f t="shared" si="86"/>
        <v>85.355072942268663</v>
      </c>
      <c r="S83" s="18">
        <f t="shared" si="87"/>
        <v>87</v>
      </c>
      <c r="T83" s="18">
        <f>Design!$N$67</f>
        <v>2.0499999999999998</v>
      </c>
      <c r="U83" s="18">
        <f t="shared" si="88"/>
        <v>97</v>
      </c>
      <c r="V83" s="18">
        <v>0</v>
      </c>
      <c r="W83" s="18">
        <f t="shared" si="89"/>
        <v>5965.4999999999991</v>
      </c>
      <c r="X83" s="19" t="str">
        <f t="shared" si="90"/>
        <v>N/A</v>
      </c>
      <c r="Y83" s="68">
        <f t="shared" si="91"/>
        <v>87</v>
      </c>
      <c r="Z83" s="18">
        <f>'Ohio Intensities'!H83</f>
        <v>1.2638785236163439</v>
      </c>
      <c r="AA83" s="18">
        <f>Design!$I$24*Z83*Design!$I$23</f>
        <v>2.173871060620113</v>
      </c>
      <c r="AB83" s="18">
        <v>0</v>
      </c>
      <c r="AC83" s="18">
        <v>0</v>
      </c>
      <c r="AD83" s="18">
        <f>Design!$I$22</f>
        <v>10</v>
      </c>
      <c r="AE83" s="18">
        <f t="shared" si="92"/>
        <v>2.173871060620113</v>
      </c>
      <c r="AF83" s="18">
        <f t="shared" si="93"/>
        <v>87</v>
      </c>
      <c r="AG83" s="18">
        <f t="shared" si="94"/>
        <v>2.173871060620113</v>
      </c>
      <c r="AH83" s="18">
        <f t="shared" si="95"/>
        <v>97</v>
      </c>
      <c r="AI83" s="18">
        <v>0</v>
      </c>
      <c r="AJ83" s="18" t="str">
        <f t="shared" si="96"/>
        <v>N/A</v>
      </c>
      <c r="AK83" s="18">
        <f t="shared" si="97"/>
        <v>-0.21738710606201131</v>
      </c>
      <c r="AL83" s="18">
        <f t="shared" si="98"/>
        <v>21.086549288015096</v>
      </c>
      <c r="AM83" s="18">
        <f>(Design!$N$68-AL83)/AK83</f>
        <v>85.499777906391301</v>
      </c>
      <c r="AN83" s="18">
        <v>0</v>
      </c>
      <c r="AO83" s="18">
        <v>0</v>
      </c>
      <c r="AP83" s="18">
        <f t="shared" si="99"/>
        <v>85.499777906391301</v>
      </c>
      <c r="AQ83" s="18">
        <f t="shared" si="100"/>
        <v>87</v>
      </c>
      <c r="AR83" s="18">
        <f>Design!$N$68</f>
        <v>2.5</v>
      </c>
      <c r="AS83" s="18">
        <f t="shared" si="101"/>
        <v>97</v>
      </c>
      <c r="AT83" s="18">
        <v>0</v>
      </c>
      <c r="AU83" s="18">
        <f t="shared" si="102"/>
        <v>7275</v>
      </c>
      <c r="AV83" s="19" t="str">
        <f t="shared" si="103"/>
        <v>N/A</v>
      </c>
      <c r="AW83" s="68">
        <f t="shared" si="104"/>
        <v>87</v>
      </c>
      <c r="AX83" s="18">
        <f>'Ohio Intensities'!L83</f>
        <v>1.4558398801506687</v>
      </c>
      <c r="AY83" s="18">
        <f>Design!$I$24*AX83*Design!$I$23</f>
        <v>2.5040445938591516</v>
      </c>
      <c r="AZ83" s="18">
        <v>0</v>
      </c>
      <c r="BA83" s="18">
        <v>0</v>
      </c>
      <c r="BB83" s="18">
        <f>Design!$I$22</f>
        <v>10</v>
      </c>
      <c r="BC83" s="18">
        <f t="shared" si="105"/>
        <v>2.5040445938591516</v>
      </c>
      <c r="BD83" s="18">
        <f t="shared" si="106"/>
        <v>87</v>
      </c>
      <c r="BE83" s="18">
        <f t="shared" si="107"/>
        <v>2.5040445938591516</v>
      </c>
      <c r="BF83" s="18">
        <f t="shared" si="108"/>
        <v>97</v>
      </c>
      <c r="BG83" s="18">
        <v>0</v>
      </c>
      <c r="BH83" s="18" t="str">
        <f t="shared" si="109"/>
        <v>N/A</v>
      </c>
      <c r="BI83" s="18">
        <f t="shared" si="110"/>
        <v>-0.25040445938591516</v>
      </c>
      <c r="BJ83" s="18">
        <f t="shared" si="111"/>
        <v>24.289232560433771</v>
      </c>
      <c r="BK83" s="18">
        <f>(Design!$N$69-BJ83)/BI83</f>
        <v>85.61841355785252</v>
      </c>
      <c r="BL83" s="18">
        <v>0</v>
      </c>
      <c r="BM83" s="18">
        <v>0</v>
      </c>
      <c r="BN83" s="18">
        <f t="shared" si="112"/>
        <v>85.61841355785252</v>
      </c>
      <c r="BO83" s="18">
        <f t="shared" si="113"/>
        <v>87</v>
      </c>
      <c r="BP83" s="18">
        <f>Design!$N$69</f>
        <v>2.85</v>
      </c>
      <c r="BQ83" s="18">
        <f t="shared" si="114"/>
        <v>97</v>
      </c>
      <c r="BR83" s="18">
        <v>0</v>
      </c>
      <c r="BS83" s="18">
        <f t="shared" si="115"/>
        <v>8293.5000000000018</v>
      </c>
      <c r="BT83" s="19" t="str">
        <f t="shared" si="116"/>
        <v>N/A</v>
      </c>
      <c r="BU83" s="68">
        <f t="shared" si="117"/>
        <v>87</v>
      </c>
      <c r="BV83" s="18">
        <f>'Ohio Intensities'!P83</f>
        <v>1.7191404595585003</v>
      </c>
      <c r="BW83" s="18">
        <f>Design!$I$24*BV83*Design!$I$23</f>
        <v>2.9569215904406221</v>
      </c>
      <c r="BX83" s="18">
        <v>0</v>
      </c>
      <c r="BY83" s="18">
        <v>0</v>
      </c>
      <c r="BZ83" s="18">
        <f>Design!$I$22</f>
        <v>10</v>
      </c>
      <c r="CA83" s="18">
        <f t="shared" si="118"/>
        <v>2.9569215904406221</v>
      </c>
      <c r="CB83" s="18">
        <f t="shared" si="119"/>
        <v>87</v>
      </c>
      <c r="CC83" s="18">
        <f t="shared" si="120"/>
        <v>2.9569215904406221</v>
      </c>
      <c r="CD83" s="18">
        <f t="shared" si="121"/>
        <v>97</v>
      </c>
      <c r="CE83" s="18">
        <v>0</v>
      </c>
      <c r="CF83" s="18">
        <f t="shared" si="122"/>
        <v>15435.130702100047</v>
      </c>
      <c r="CG83" s="18">
        <f t="shared" si="123"/>
        <v>-0.29569215904406221</v>
      </c>
      <c r="CH83" s="18">
        <f t="shared" si="124"/>
        <v>28.682139427274034</v>
      </c>
      <c r="CI83" s="18">
        <f>(Design!$N$70-CH83)/CG83</f>
        <v>87.361597652052339</v>
      </c>
      <c r="CJ83" s="18">
        <v>0</v>
      </c>
      <c r="CK83" s="18">
        <v>0</v>
      </c>
      <c r="CL83" s="18">
        <f t="shared" si="125"/>
        <v>87.361597652052339</v>
      </c>
      <c r="CM83" s="18">
        <f t="shared" si="126"/>
        <v>87.361597652052339</v>
      </c>
      <c r="CN83" s="18">
        <f>Design!$N$70</f>
        <v>2.85</v>
      </c>
      <c r="CO83" s="18">
        <f t="shared" si="127"/>
        <v>97</v>
      </c>
      <c r="CP83" s="18">
        <v>0</v>
      </c>
      <c r="CQ83" s="18">
        <f t="shared" si="128"/>
        <v>8293.5000000000018</v>
      </c>
      <c r="CR83" s="19">
        <f t="shared" si="129"/>
        <v>7141.6307021000448</v>
      </c>
      <c r="CS83" s="68">
        <f t="shared" si="130"/>
        <v>87</v>
      </c>
      <c r="CT83" s="18">
        <f>'Ohio Intensities'!T83</f>
        <v>1.9148109932306974</v>
      </c>
      <c r="CU83" s="18">
        <f>Design!$I$24*CT83*Design!$I$23</f>
        <v>3.2934749083568016</v>
      </c>
      <c r="CV83" s="18">
        <v>0</v>
      </c>
      <c r="CW83" s="18">
        <v>0</v>
      </c>
      <c r="CX83" s="18">
        <f>Design!$I$22</f>
        <v>10</v>
      </c>
      <c r="CY83" s="18">
        <f t="shared" si="131"/>
        <v>3.2934749083568016</v>
      </c>
      <c r="CZ83" s="18">
        <f t="shared" si="132"/>
        <v>87</v>
      </c>
      <c r="DA83" s="18">
        <f t="shared" si="133"/>
        <v>3.2934749083568016</v>
      </c>
      <c r="DB83" s="18">
        <f t="shared" si="134"/>
        <v>97</v>
      </c>
      <c r="DC83" s="18">
        <v>0</v>
      </c>
      <c r="DD83" s="18">
        <f t="shared" si="135"/>
        <v>17191.939021622504</v>
      </c>
      <c r="DE83" s="18">
        <f t="shared" si="136"/>
        <v>-0.32934749083568016</v>
      </c>
      <c r="DF83" s="18">
        <f t="shared" si="137"/>
        <v>31.946706611060975</v>
      </c>
      <c r="DG83" s="18">
        <f>(Design!$N$71-DF83)/DE83</f>
        <v>88.346525844880546</v>
      </c>
      <c r="DH83" s="18">
        <v>0</v>
      </c>
      <c r="DI83" s="18">
        <v>0</v>
      </c>
      <c r="DJ83" s="18">
        <f t="shared" si="138"/>
        <v>88.346525844880546</v>
      </c>
      <c r="DK83" s="18">
        <f t="shared" si="139"/>
        <v>88.346525844880546</v>
      </c>
      <c r="DL83" s="18">
        <f>Design!$N$71</f>
        <v>2.85</v>
      </c>
      <c r="DM83" s="18">
        <f t="shared" si="140"/>
        <v>97</v>
      </c>
      <c r="DN83" s="18">
        <v>0</v>
      </c>
      <c r="DO83" s="18">
        <f t="shared" si="141"/>
        <v>8293.5</v>
      </c>
      <c r="DP83" s="19">
        <f t="shared" si="142"/>
        <v>8898.4390216225038</v>
      </c>
      <c r="DQ83" s="68">
        <f t="shared" si="143"/>
        <v>87</v>
      </c>
      <c r="DR83" s="18">
        <f>'Ohio Intensities'!X83</f>
        <v>2.1021422376001029</v>
      </c>
      <c r="DS83" s="18">
        <f>Design!$I$24*DR83*Design!$I$23</f>
        <v>3.6156846486721794</v>
      </c>
      <c r="DT83" s="18">
        <v>0</v>
      </c>
      <c r="DU83" s="18">
        <v>0</v>
      </c>
      <c r="DV83" s="18">
        <f>Design!$I$22</f>
        <v>10</v>
      </c>
      <c r="DW83" s="18">
        <f t="shared" si="144"/>
        <v>3.6156846486721794</v>
      </c>
      <c r="DX83" s="18">
        <f t="shared" si="145"/>
        <v>87</v>
      </c>
      <c r="DY83" s="18">
        <f t="shared" si="146"/>
        <v>3.6156846486721794</v>
      </c>
      <c r="DZ83" s="18">
        <f t="shared" si="147"/>
        <v>97</v>
      </c>
      <c r="EA83" s="18">
        <v>0</v>
      </c>
      <c r="EB83" s="18">
        <f t="shared" si="148"/>
        <v>18873.873866068774</v>
      </c>
      <c r="EC83" s="18">
        <f t="shared" si="149"/>
        <v>-0.36156846486721794</v>
      </c>
      <c r="ED83" s="18">
        <f t="shared" si="150"/>
        <v>35.072141092120141</v>
      </c>
      <c r="EE83" s="18">
        <f>(Design!$N$72-ED83)/EC83</f>
        <v>89.117675414401447</v>
      </c>
      <c r="EF83" s="18">
        <v>0</v>
      </c>
      <c r="EG83" s="18">
        <v>0</v>
      </c>
      <c r="EH83" s="18">
        <f t="shared" si="151"/>
        <v>89.117675414401447</v>
      </c>
      <c r="EI83" s="18">
        <f t="shared" si="152"/>
        <v>89.117675414401447</v>
      </c>
      <c r="EJ83" s="18">
        <f>Design!$N$72</f>
        <v>2.85</v>
      </c>
      <c r="EK83" s="18">
        <f t="shared" si="153"/>
        <v>97</v>
      </c>
      <c r="EL83" s="18">
        <v>0</v>
      </c>
      <c r="EM83" s="18">
        <f t="shared" si="154"/>
        <v>8293.5</v>
      </c>
      <c r="EN83" s="19">
        <f t="shared" si="155"/>
        <v>10580.373866068774</v>
      </c>
      <c r="EO83" s="19">
        <f t="shared" si="156"/>
        <v>87</v>
      </c>
    </row>
    <row r="84" spans="1:145" x14ac:dyDescent="0.25">
      <c r="A84" s="68">
        <f t="shared" si="157"/>
        <v>88</v>
      </c>
      <c r="B84" s="18">
        <f>'Ohio Intensities'!D84</f>
        <v>1.0143472089365708</v>
      </c>
      <c r="C84" s="18">
        <f>Design!$I$24*B84*Design!$I$23</f>
        <v>1.7446771993709029</v>
      </c>
      <c r="D84" s="18">
        <v>0</v>
      </c>
      <c r="E84" s="18">
        <v>0</v>
      </c>
      <c r="F84" s="18">
        <f>Design!$I$22</f>
        <v>10</v>
      </c>
      <c r="G84" s="18">
        <f t="shared" si="79"/>
        <v>1.7446771993709029</v>
      </c>
      <c r="H84" s="18">
        <f t="shared" si="80"/>
        <v>88</v>
      </c>
      <c r="I84" s="18">
        <f t="shared" si="81"/>
        <v>1.7446771993709029</v>
      </c>
      <c r="J84" s="18">
        <f t="shared" si="82"/>
        <v>98</v>
      </c>
      <c r="K84" s="18">
        <v>0</v>
      </c>
      <c r="L84" s="18" t="str">
        <f t="shared" si="83"/>
        <v>N/A</v>
      </c>
      <c r="M84" s="18">
        <f t="shared" si="84"/>
        <v>-0.17446771993709029</v>
      </c>
      <c r="N84" s="18">
        <f t="shared" si="85"/>
        <v>17.097836553834849</v>
      </c>
      <c r="O84" s="18">
        <f>(Design!$N$67-N84)/M84</f>
        <v>86.249975406687327</v>
      </c>
      <c r="P84" s="18">
        <v>0</v>
      </c>
      <c r="Q84" s="18">
        <v>0</v>
      </c>
      <c r="R84" s="18">
        <f t="shared" si="86"/>
        <v>86.249975406687327</v>
      </c>
      <c r="S84" s="18">
        <f t="shared" si="87"/>
        <v>88</v>
      </c>
      <c r="T84" s="18">
        <f>Design!$N$67</f>
        <v>2.0499999999999998</v>
      </c>
      <c r="U84" s="18">
        <f t="shared" si="88"/>
        <v>98</v>
      </c>
      <c r="V84" s="18">
        <v>0</v>
      </c>
      <c r="W84" s="18">
        <f t="shared" si="89"/>
        <v>6026.9999999999991</v>
      </c>
      <c r="X84" s="19" t="str">
        <f t="shared" si="90"/>
        <v>N/A</v>
      </c>
      <c r="Y84" s="68">
        <f t="shared" si="91"/>
        <v>88</v>
      </c>
      <c r="Z84" s="18">
        <f>'Ohio Intensities'!H84</f>
        <v>1.2527771106959018</v>
      </c>
      <c r="AA84" s="18">
        <f>Design!$I$24*Z84*Design!$I$23</f>
        <v>2.1547766303969524</v>
      </c>
      <c r="AB84" s="18">
        <v>0</v>
      </c>
      <c r="AC84" s="18">
        <v>0</v>
      </c>
      <c r="AD84" s="18">
        <f>Design!$I$22</f>
        <v>10</v>
      </c>
      <c r="AE84" s="18">
        <f t="shared" si="92"/>
        <v>2.1547766303969524</v>
      </c>
      <c r="AF84" s="18">
        <f t="shared" si="93"/>
        <v>88</v>
      </c>
      <c r="AG84" s="18">
        <f t="shared" si="94"/>
        <v>2.1547766303969524</v>
      </c>
      <c r="AH84" s="18">
        <f t="shared" si="95"/>
        <v>98</v>
      </c>
      <c r="AI84" s="18">
        <v>0</v>
      </c>
      <c r="AJ84" s="18" t="str">
        <f t="shared" si="96"/>
        <v>N/A</v>
      </c>
      <c r="AK84" s="18">
        <f t="shared" si="97"/>
        <v>-0.21547766303969523</v>
      </c>
      <c r="AL84" s="18">
        <f t="shared" si="98"/>
        <v>21.116810977890133</v>
      </c>
      <c r="AM84" s="18">
        <f>(Design!$N$68-AL84)/AK84</f>
        <v>86.397869344167475</v>
      </c>
      <c r="AN84" s="18">
        <v>0</v>
      </c>
      <c r="AO84" s="18">
        <v>0</v>
      </c>
      <c r="AP84" s="18">
        <f t="shared" si="99"/>
        <v>86.397869344167475</v>
      </c>
      <c r="AQ84" s="18">
        <f t="shared" si="100"/>
        <v>88</v>
      </c>
      <c r="AR84" s="18">
        <f>Design!$N$68</f>
        <v>2.5</v>
      </c>
      <c r="AS84" s="18">
        <f t="shared" si="101"/>
        <v>98</v>
      </c>
      <c r="AT84" s="18">
        <v>0</v>
      </c>
      <c r="AU84" s="18">
        <f t="shared" si="102"/>
        <v>7350</v>
      </c>
      <c r="AV84" s="19" t="str">
        <f t="shared" si="103"/>
        <v>N/A</v>
      </c>
      <c r="AW84" s="68">
        <f t="shared" si="104"/>
        <v>88</v>
      </c>
      <c r="AX84" s="18">
        <f>'Ohio Intensities'!L84</f>
        <v>1.4431190519762704</v>
      </c>
      <c r="AY84" s="18">
        <f>Design!$I$24*AX84*Design!$I$23</f>
        <v>2.4821647693991866</v>
      </c>
      <c r="AZ84" s="18">
        <v>0</v>
      </c>
      <c r="BA84" s="18">
        <v>0</v>
      </c>
      <c r="BB84" s="18">
        <f>Design!$I$22</f>
        <v>10</v>
      </c>
      <c r="BC84" s="18">
        <f t="shared" si="105"/>
        <v>2.4821647693991866</v>
      </c>
      <c r="BD84" s="18">
        <f t="shared" si="106"/>
        <v>88</v>
      </c>
      <c r="BE84" s="18">
        <f t="shared" si="107"/>
        <v>2.4821647693991866</v>
      </c>
      <c r="BF84" s="18">
        <f t="shared" si="108"/>
        <v>98</v>
      </c>
      <c r="BG84" s="18">
        <v>0</v>
      </c>
      <c r="BH84" s="18" t="str">
        <f t="shared" si="109"/>
        <v>N/A</v>
      </c>
      <c r="BI84" s="18">
        <f t="shared" si="110"/>
        <v>-0.24821647693991866</v>
      </c>
      <c r="BJ84" s="18">
        <f t="shared" si="111"/>
        <v>24.325214740112028</v>
      </c>
      <c r="BK84" s="18">
        <f>(Design!$N$69-BJ84)/BI84</f>
        <v>86.518086973372633</v>
      </c>
      <c r="BL84" s="18">
        <v>0</v>
      </c>
      <c r="BM84" s="18">
        <v>0</v>
      </c>
      <c r="BN84" s="18">
        <f t="shared" si="112"/>
        <v>86.518086973372633</v>
      </c>
      <c r="BO84" s="18">
        <f t="shared" si="113"/>
        <v>88</v>
      </c>
      <c r="BP84" s="18">
        <f>Design!$N$69</f>
        <v>2.85</v>
      </c>
      <c r="BQ84" s="18">
        <f t="shared" si="114"/>
        <v>98</v>
      </c>
      <c r="BR84" s="18">
        <v>0</v>
      </c>
      <c r="BS84" s="18">
        <f t="shared" si="115"/>
        <v>8379</v>
      </c>
      <c r="BT84" s="19" t="str">
        <f t="shared" si="116"/>
        <v>N/A</v>
      </c>
      <c r="BU84" s="68">
        <f t="shared" si="117"/>
        <v>88</v>
      </c>
      <c r="BV84" s="18">
        <f>'Ohio Intensities'!P84</f>
        <v>1.7044510309379586</v>
      </c>
      <c r="BW84" s="18">
        <f>Design!$I$24*BV84*Design!$I$23</f>
        <v>2.9316557732132904</v>
      </c>
      <c r="BX84" s="18">
        <v>0</v>
      </c>
      <c r="BY84" s="18">
        <v>0</v>
      </c>
      <c r="BZ84" s="18">
        <f>Design!$I$22</f>
        <v>10</v>
      </c>
      <c r="CA84" s="18">
        <f t="shared" si="118"/>
        <v>2.9316557732132904</v>
      </c>
      <c r="CB84" s="18">
        <f t="shared" si="119"/>
        <v>88</v>
      </c>
      <c r="CC84" s="18">
        <f t="shared" si="120"/>
        <v>2.9316557732132904</v>
      </c>
      <c r="CD84" s="18">
        <f t="shared" si="121"/>
        <v>98</v>
      </c>
      <c r="CE84" s="18">
        <v>0</v>
      </c>
      <c r="CF84" s="18">
        <f t="shared" si="122"/>
        <v>15479.142482566172</v>
      </c>
      <c r="CG84" s="18">
        <f t="shared" si="123"/>
        <v>-0.29316557732132903</v>
      </c>
      <c r="CH84" s="18">
        <f t="shared" si="124"/>
        <v>28.730226577490246</v>
      </c>
      <c r="CI84" s="18">
        <f>(Design!$N$70-CH84)/CG84</f>
        <v>88.27853124490052</v>
      </c>
      <c r="CJ84" s="18">
        <v>0</v>
      </c>
      <c r="CK84" s="18">
        <v>0</v>
      </c>
      <c r="CL84" s="18">
        <f t="shared" si="125"/>
        <v>88.27853124490052</v>
      </c>
      <c r="CM84" s="18">
        <f t="shared" si="126"/>
        <v>88.27853124490052</v>
      </c>
      <c r="CN84" s="18">
        <f>Design!$N$70</f>
        <v>2.85</v>
      </c>
      <c r="CO84" s="18">
        <f t="shared" si="127"/>
        <v>98</v>
      </c>
      <c r="CP84" s="18">
        <v>0</v>
      </c>
      <c r="CQ84" s="18">
        <f t="shared" si="128"/>
        <v>8379</v>
      </c>
      <c r="CR84" s="19">
        <f t="shared" si="129"/>
        <v>7100.1424825661725</v>
      </c>
      <c r="CS84" s="68">
        <f t="shared" si="130"/>
        <v>88</v>
      </c>
      <c r="CT84" s="18">
        <f>'Ohio Intensities'!T84</f>
        <v>1.8988424577152025</v>
      </c>
      <c r="CU84" s="18">
        <f>Design!$I$24*CT84*Design!$I$23</f>
        <v>3.2660090272701505</v>
      </c>
      <c r="CV84" s="18">
        <v>0</v>
      </c>
      <c r="CW84" s="18">
        <v>0</v>
      </c>
      <c r="CX84" s="18">
        <f>Design!$I$22</f>
        <v>10</v>
      </c>
      <c r="CY84" s="18">
        <f t="shared" si="131"/>
        <v>3.2660090272701505</v>
      </c>
      <c r="CZ84" s="18">
        <f t="shared" si="132"/>
        <v>88</v>
      </c>
      <c r="DA84" s="18">
        <f t="shared" si="133"/>
        <v>3.2660090272701505</v>
      </c>
      <c r="DB84" s="18">
        <f t="shared" si="134"/>
        <v>98</v>
      </c>
      <c r="DC84" s="18">
        <v>0</v>
      </c>
      <c r="DD84" s="18">
        <f t="shared" si="135"/>
        <v>17244.527663986395</v>
      </c>
      <c r="DE84" s="18">
        <f t="shared" si="136"/>
        <v>-0.32660090272701503</v>
      </c>
      <c r="DF84" s="18">
        <f t="shared" si="137"/>
        <v>32.006888467247471</v>
      </c>
      <c r="DG84" s="18">
        <f>(Design!$N$71-DF84)/DE84</f>
        <v>89.273753451985598</v>
      </c>
      <c r="DH84" s="18">
        <v>0</v>
      </c>
      <c r="DI84" s="18">
        <v>0</v>
      </c>
      <c r="DJ84" s="18">
        <f t="shared" si="138"/>
        <v>89.273753451985598</v>
      </c>
      <c r="DK84" s="18">
        <f t="shared" si="139"/>
        <v>89.273753451985598</v>
      </c>
      <c r="DL84" s="18">
        <f>Design!$N$71</f>
        <v>2.85</v>
      </c>
      <c r="DM84" s="18">
        <f t="shared" si="140"/>
        <v>98</v>
      </c>
      <c r="DN84" s="18">
        <v>0</v>
      </c>
      <c r="DO84" s="18">
        <f t="shared" si="141"/>
        <v>8379</v>
      </c>
      <c r="DP84" s="19">
        <f t="shared" si="142"/>
        <v>8865.5276639863951</v>
      </c>
      <c r="DQ84" s="68">
        <f t="shared" si="143"/>
        <v>88</v>
      </c>
      <c r="DR84" s="18">
        <f>'Ohio Intensities'!X84</f>
        <v>2.0853499183102593</v>
      </c>
      <c r="DS84" s="18">
        <f>Design!$I$24*DR84*Design!$I$23</f>
        <v>3.5868018594936482</v>
      </c>
      <c r="DT84" s="18">
        <v>0</v>
      </c>
      <c r="DU84" s="18">
        <v>0</v>
      </c>
      <c r="DV84" s="18">
        <f>Design!$I$22</f>
        <v>10</v>
      </c>
      <c r="DW84" s="18">
        <f t="shared" si="144"/>
        <v>3.5868018594936482</v>
      </c>
      <c r="DX84" s="18">
        <f t="shared" si="145"/>
        <v>88</v>
      </c>
      <c r="DY84" s="18">
        <f t="shared" si="146"/>
        <v>3.5868018594936482</v>
      </c>
      <c r="DZ84" s="18">
        <f t="shared" si="147"/>
        <v>98</v>
      </c>
      <c r="EA84" s="18">
        <v>0</v>
      </c>
      <c r="EB84" s="18">
        <f t="shared" si="148"/>
        <v>18938.313818126466</v>
      </c>
      <c r="EC84" s="18">
        <f t="shared" si="149"/>
        <v>-0.35868018594936479</v>
      </c>
      <c r="ED84" s="18">
        <f t="shared" si="150"/>
        <v>35.150658223037752</v>
      </c>
      <c r="EE84" s="18">
        <f>(Design!$N$72-ED84)/EC84</f>
        <v>90.054202847986886</v>
      </c>
      <c r="EF84" s="18">
        <v>0</v>
      </c>
      <c r="EG84" s="18">
        <v>0</v>
      </c>
      <c r="EH84" s="18">
        <f t="shared" si="151"/>
        <v>90.054202847986886</v>
      </c>
      <c r="EI84" s="18">
        <f t="shared" si="152"/>
        <v>90.054202847986886</v>
      </c>
      <c r="EJ84" s="18">
        <f>Design!$N$72</f>
        <v>2.85</v>
      </c>
      <c r="EK84" s="18">
        <f t="shared" si="153"/>
        <v>98</v>
      </c>
      <c r="EL84" s="18">
        <v>0</v>
      </c>
      <c r="EM84" s="18">
        <f t="shared" si="154"/>
        <v>8379</v>
      </c>
      <c r="EN84" s="19">
        <f t="shared" si="155"/>
        <v>10559.313818126466</v>
      </c>
      <c r="EO84" s="19">
        <f t="shared" si="156"/>
        <v>88</v>
      </c>
    </row>
    <row r="85" spans="1:145" x14ac:dyDescent="0.25">
      <c r="A85" s="68">
        <f t="shared" si="157"/>
        <v>89</v>
      </c>
      <c r="B85" s="18">
        <f>'Ohio Intensities'!D85</f>
        <v>1.0053661306596389</v>
      </c>
      <c r="C85" s="18">
        <f>Design!$I$24*B85*Design!$I$23</f>
        <v>1.7292297447345799</v>
      </c>
      <c r="D85" s="18">
        <v>0</v>
      </c>
      <c r="E85" s="18">
        <v>0</v>
      </c>
      <c r="F85" s="18">
        <f>Design!$I$22</f>
        <v>10</v>
      </c>
      <c r="G85" s="18">
        <f t="shared" si="79"/>
        <v>1.7292297447345799</v>
      </c>
      <c r="H85" s="18">
        <f t="shared" si="80"/>
        <v>89</v>
      </c>
      <c r="I85" s="18">
        <f t="shared" si="81"/>
        <v>1.7292297447345799</v>
      </c>
      <c r="J85" s="18">
        <f t="shared" si="82"/>
        <v>99</v>
      </c>
      <c r="K85" s="18">
        <v>0</v>
      </c>
      <c r="L85" s="18" t="str">
        <f t="shared" si="83"/>
        <v>N/A</v>
      </c>
      <c r="M85" s="18">
        <f t="shared" si="84"/>
        <v>-0.172922974473458</v>
      </c>
      <c r="N85" s="18">
        <f t="shared" si="85"/>
        <v>17.119374472872344</v>
      </c>
      <c r="O85" s="18">
        <f>(Design!$N$67-N85)/M85</f>
        <v>87.14501077001394</v>
      </c>
      <c r="P85" s="18">
        <v>0</v>
      </c>
      <c r="Q85" s="18">
        <v>0</v>
      </c>
      <c r="R85" s="18">
        <f t="shared" si="86"/>
        <v>87.14501077001394</v>
      </c>
      <c r="S85" s="18">
        <f t="shared" si="87"/>
        <v>89</v>
      </c>
      <c r="T85" s="18">
        <f>Design!$N$67</f>
        <v>2.0499999999999998</v>
      </c>
      <c r="U85" s="18">
        <f t="shared" si="88"/>
        <v>99</v>
      </c>
      <c r="V85" s="18">
        <v>0</v>
      </c>
      <c r="W85" s="18">
        <f t="shared" si="89"/>
        <v>6088.5</v>
      </c>
      <c r="X85" s="19" t="str">
        <f t="shared" si="90"/>
        <v>N/A</v>
      </c>
      <c r="Y85" s="68">
        <f t="shared" si="91"/>
        <v>89</v>
      </c>
      <c r="Z85" s="18">
        <f>'Ohio Intensities'!H85</f>
        <v>1.2418833198322488</v>
      </c>
      <c r="AA85" s="18">
        <f>Design!$I$24*Z85*Design!$I$23</f>
        <v>2.1360393101114692</v>
      </c>
      <c r="AB85" s="18">
        <v>0</v>
      </c>
      <c r="AC85" s="18">
        <v>0</v>
      </c>
      <c r="AD85" s="18">
        <f>Design!$I$22</f>
        <v>10</v>
      </c>
      <c r="AE85" s="18">
        <f t="shared" si="92"/>
        <v>2.1360393101114692</v>
      </c>
      <c r="AF85" s="18">
        <f t="shared" si="93"/>
        <v>89</v>
      </c>
      <c r="AG85" s="18">
        <f t="shared" si="94"/>
        <v>2.1360393101114692</v>
      </c>
      <c r="AH85" s="18">
        <f t="shared" si="95"/>
        <v>99</v>
      </c>
      <c r="AI85" s="18">
        <v>0</v>
      </c>
      <c r="AJ85" s="18" t="str">
        <f t="shared" si="96"/>
        <v>N/A</v>
      </c>
      <c r="AK85" s="18">
        <f t="shared" si="97"/>
        <v>-0.21360393101114691</v>
      </c>
      <c r="AL85" s="18">
        <f t="shared" si="98"/>
        <v>21.146789170103546</v>
      </c>
      <c r="AM85" s="18">
        <f>(Design!$N$68-AL85)/AK85</f>
        <v>87.296095543908621</v>
      </c>
      <c r="AN85" s="18">
        <v>0</v>
      </c>
      <c r="AO85" s="18">
        <v>0</v>
      </c>
      <c r="AP85" s="18">
        <f t="shared" si="99"/>
        <v>87.296095543908621</v>
      </c>
      <c r="AQ85" s="18">
        <f t="shared" si="100"/>
        <v>89</v>
      </c>
      <c r="AR85" s="18">
        <f>Design!$N$68</f>
        <v>2.5</v>
      </c>
      <c r="AS85" s="18">
        <f t="shared" si="101"/>
        <v>99</v>
      </c>
      <c r="AT85" s="18">
        <v>0</v>
      </c>
      <c r="AU85" s="18">
        <f t="shared" si="102"/>
        <v>7425</v>
      </c>
      <c r="AV85" s="19" t="str">
        <f t="shared" si="103"/>
        <v>N/A</v>
      </c>
      <c r="AW85" s="68">
        <f t="shared" si="104"/>
        <v>89</v>
      </c>
      <c r="AX85" s="18">
        <f>'Ohio Intensities'!L85</f>
        <v>1.4306330720427431</v>
      </c>
      <c r="AY85" s="18">
        <f>Design!$I$24*AX85*Design!$I$23</f>
        <v>2.4606888839135199</v>
      </c>
      <c r="AZ85" s="18">
        <v>0</v>
      </c>
      <c r="BA85" s="18">
        <v>0</v>
      </c>
      <c r="BB85" s="18">
        <f>Design!$I$22</f>
        <v>10</v>
      </c>
      <c r="BC85" s="18">
        <f t="shared" si="105"/>
        <v>2.4606888839135199</v>
      </c>
      <c r="BD85" s="18">
        <f t="shared" si="106"/>
        <v>89</v>
      </c>
      <c r="BE85" s="18">
        <f t="shared" si="107"/>
        <v>2.4606888839135199</v>
      </c>
      <c r="BF85" s="18">
        <f t="shared" si="108"/>
        <v>99</v>
      </c>
      <c r="BG85" s="18">
        <v>0</v>
      </c>
      <c r="BH85" s="18" t="str">
        <f t="shared" si="109"/>
        <v>N/A</v>
      </c>
      <c r="BI85" s="18">
        <f t="shared" si="110"/>
        <v>-0.24606888839135199</v>
      </c>
      <c r="BJ85" s="18">
        <f t="shared" si="111"/>
        <v>24.360819950743846</v>
      </c>
      <c r="BK85" s="18">
        <f>(Design!$N$69-BJ85)/BI85</f>
        <v>87.417877535711398</v>
      </c>
      <c r="BL85" s="18">
        <v>0</v>
      </c>
      <c r="BM85" s="18">
        <v>0</v>
      </c>
      <c r="BN85" s="18">
        <f t="shared" si="112"/>
        <v>87.417877535711398</v>
      </c>
      <c r="BO85" s="18">
        <f t="shared" si="113"/>
        <v>89</v>
      </c>
      <c r="BP85" s="18">
        <f>Design!$N$69</f>
        <v>2.85</v>
      </c>
      <c r="BQ85" s="18">
        <f t="shared" si="114"/>
        <v>99</v>
      </c>
      <c r="BR85" s="18">
        <v>0</v>
      </c>
      <c r="BS85" s="18">
        <f t="shared" si="115"/>
        <v>8464.5000000000018</v>
      </c>
      <c r="BT85" s="19" t="str">
        <f t="shared" si="116"/>
        <v>N/A</v>
      </c>
      <c r="BU85" s="68">
        <f t="shared" si="117"/>
        <v>89</v>
      </c>
      <c r="BV85" s="18">
        <f>'Ohio Intensities'!P85</f>
        <v>1.6900286044861659</v>
      </c>
      <c r="BW85" s="18">
        <f>Design!$I$24*BV85*Design!$I$23</f>
        <v>2.9068491997162069</v>
      </c>
      <c r="BX85" s="18">
        <v>0</v>
      </c>
      <c r="BY85" s="18">
        <v>0</v>
      </c>
      <c r="BZ85" s="18">
        <f>Design!$I$22</f>
        <v>10</v>
      </c>
      <c r="CA85" s="18">
        <f t="shared" si="118"/>
        <v>2.9068491997162069</v>
      </c>
      <c r="CB85" s="18">
        <f t="shared" si="119"/>
        <v>89</v>
      </c>
      <c r="CC85" s="18">
        <f t="shared" si="120"/>
        <v>2.9068491997162069</v>
      </c>
      <c r="CD85" s="18">
        <f t="shared" si="121"/>
        <v>99</v>
      </c>
      <c r="CE85" s="18">
        <v>0</v>
      </c>
      <c r="CF85" s="18">
        <f t="shared" si="122"/>
        <v>15522.574726484543</v>
      </c>
      <c r="CG85" s="18">
        <f t="shared" si="123"/>
        <v>-0.29068491997162071</v>
      </c>
      <c r="CH85" s="18">
        <f t="shared" si="124"/>
        <v>28.777807077190449</v>
      </c>
      <c r="CI85" s="18">
        <f>(Design!$N$70-CH85)/CG85</f>
        <v>89.195569827708141</v>
      </c>
      <c r="CJ85" s="18">
        <v>0</v>
      </c>
      <c r="CK85" s="18">
        <v>0</v>
      </c>
      <c r="CL85" s="18">
        <f t="shared" si="125"/>
        <v>89.195569827708141</v>
      </c>
      <c r="CM85" s="18">
        <f t="shared" si="126"/>
        <v>89.195569827708141</v>
      </c>
      <c r="CN85" s="18">
        <f>Design!$N$70</f>
        <v>2.85</v>
      </c>
      <c r="CO85" s="18">
        <f t="shared" si="127"/>
        <v>99</v>
      </c>
      <c r="CP85" s="18">
        <v>0</v>
      </c>
      <c r="CQ85" s="18">
        <f t="shared" si="128"/>
        <v>8464.5</v>
      </c>
      <c r="CR85" s="19">
        <f t="shared" si="129"/>
        <v>7058.0747264845431</v>
      </c>
      <c r="CS85" s="68">
        <f t="shared" si="130"/>
        <v>89</v>
      </c>
      <c r="CT85" s="18">
        <f>'Ohio Intensities'!T85</f>
        <v>1.8831609456726617</v>
      </c>
      <c r="CU85" s="18">
        <f>Design!$I$24*CT85*Design!$I$23</f>
        <v>3.2390368265569802</v>
      </c>
      <c r="CV85" s="18">
        <v>0</v>
      </c>
      <c r="CW85" s="18">
        <v>0</v>
      </c>
      <c r="CX85" s="18">
        <f>Design!$I$22</f>
        <v>10</v>
      </c>
      <c r="CY85" s="18">
        <f t="shared" si="131"/>
        <v>3.2390368265569802</v>
      </c>
      <c r="CZ85" s="18">
        <f t="shared" si="132"/>
        <v>89</v>
      </c>
      <c r="DA85" s="18">
        <f t="shared" si="133"/>
        <v>3.2390368265569802</v>
      </c>
      <c r="DB85" s="18">
        <f t="shared" si="134"/>
        <v>99</v>
      </c>
      <c r="DC85" s="18">
        <v>0</v>
      </c>
      <c r="DD85" s="18">
        <f t="shared" si="135"/>
        <v>17296.456653814272</v>
      </c>
      <c r="DE85" s="18">
        <f t="shared" si="136"/>
        <v>-0.32390368265569802</v>
      </c>
      <c r="DF85" s="18">
        <f t="shared" si="137"/>
        <v>32.066464582914108</v>
      </c>
      <c r="DG85" s="18">
        <f>(Design!$N$71-DF85)/DE85</f>
        <v>90.201088000504512</v>
      </c>
      <c r="DH85" s="18">
        <v>0</v>
      </c>
      <c r="DI85" s="18">
        <v>0</v>
      </c>
      <c r="DJ85" s="18">
        <f t="shared" si="138"/>
        <v>90.201088000504512</v>
      </c>
      <c r="DK85" s="18">
        <f t="shared" si="139"/>
        <v>90.201088000504512</v>
      </c>
      <c r="DL85" s="18">
        <f>Design!$N$71</f>
        <v>2.85</v>
      </c>
      <c r="DM85" s="18">
        <f t="shared" si="140"/>
        <v>99</v>
      </c>
      <c r="DN85" s="18">
        <v>0</v>
      </c>
      <c r="DO85" s="18">
        <f t="shared" si="141"/>
        <v>8464.5000000000018</v>
      </c>
      <c r="DP85" s="19">
        <f t="shared" si="142"/>
        <v>8831.9566538142699</v>
      </c>
      <c r="DQ85" s="68">
        <f t="shared" si="143"/>
        <v>89</v>
      </c>
      <c r="DR85" s="18">
        <f>'Ohio Intensities'!X85</f>
        <v>2.0688576634193097</v>
      </c>
      <c r="DS85" s="18">
        <f>Design!$I$24*DR85*Design!$I$23</f>
        <v>3.5584351810812147</v>
      </c>
      <c r="DT85" s="18">
        <v>0</v>
      </c>
      <c r="DU85" s="18">
        <v>0</v>
      </c>
      <c r="DV85" s="18">
        <f>Design!$I$22</f>
        <v>10</v>
      </c>
      <c r="DW85" s="18">
        <f t="shared" si="144"/>
        <v>3.5584351810812147</v>
      </c>
      <c r="DX85" s="18">
        <f t="shared" si="145"/>
        <v>89</v>
      </c>
      <c r="DY85" s="18">
        <f t="shared" si="146"/>
        <v>3.5584351810812147</v>
      </c>
      <c r="DZ85" s="18">
        <f t="shared" si="147"/>
        <v>99</v>
      </c>
      <c r="EA85" s="18">
        <v>0</v>
      </c>
      <c r="EB85" s="18">
        <f t="shared" si="148"/>
        <v>19002.043866973687</v>
      </c>
      <c r="EC85" s="18">
        <f t="shared" si="149"/>
        <v>-0.35584351810812148</v>
      </c>
      <c r="ED85" s="18">
        <f t="shared" si="150"/>
        <v>35.228508292704028</v>
      </c>
      <c r="EE85" s="18">
        <f>(Design!$N$72-ED85)/EC85</f>
        <v>90.99086155860779</v>
      </c>
      <c r="EF85" s="18">
        <v>0</v>
      </c>
      <c r="EG85" s="18">
        <v>0</v>
      </c>
      <c r="EH85" s="18">
        <f t="shared" si="151"/>
        <v>90.99086155860779</v>
      </c>
      <c r="EI85" s="18">
        <f t="shared" si="152"/>
        <v>90.99086155860779</v>
      </c>
      <c r="EJ85" s="18">
        <f>Design!$N$72</f>
        <v>2.85</v>
      </c>
      <c r="EK85" s="18">
        <f t="shared" si="153"/>
        <v>99</v>
      </c>
      <c r="EL85" s="18">
        <v>0</v>
      </c>
      <c r="EM85" s="18">
        <f t="shared" si="154"/>
        <v>8464.5000000000018</v>
      </c>
      <c r="EN85" s="19">
        <f t="shared" si="155"/>
        <v>10537.543866973685</v>
      </c>
      <c r="EO85" s="19">
        <f t="shared" si="156"/>
        <v>89</v>
      </c>
    </row>
    <row r="86" spans="1:145" x14ac:dyDescent="0.25">
      <c r="A86" s="68">
        <f t="shared" si="157"/>
        <v>90</v>
      </c>
      <c r="B86" s="18">
        <f>'Ohio Intensities'!D86</f>
        <v>0.99655364244312417</v>
      </c>
      <c r="C86" s="18">
        <f>Design!$I$24*B86*Design!$I$23</f>
        <v>1.7140722650021747</v>
      </c>
      <c r="D86" s="18">
        <v>0</v>
      </c>
      <c r="E86" s="18">
        <v>0</v>
      </c>
      <c r="F86" s="18">
        <f>Design!$I$22</f>
        <v>10</v>
      </c>
      <c r="G86" s="18">
        <f t="shared" si="79"/>
        <v>1.7140722650021747</v>
      </c>
      <c r="H86" s="18">
        <f t="shared" si="80"/>
        <v>90</v>
      </c>
      <c r="I86" s="18">
        <f t="shared" si="81"/>
        <v>1.7140722650021747</v>
      </c>
      <c r="J86" s="18">
        <f t="shared" si="82"/>
        <v>100</v>
      </c>
      <c r="K86" s="18">
        <v>0</v>
      </c>
      <c r="L86" s="18" t="str">
        <f t="shared" si="83"/>
        <v>N/A</v>
      </c>
      <c r="M86" s="18">
        <f t="shared" si="84"/>
        <v>-0.17140722650021747</v>
      </c>
      <c r="N86" s="18">
        <f t="shared" si="85"/>
        <v>17.140722650021747</v>
      </c>
      <c r="O86" s="18">
        <f>(Design!$N$67-N86)/M86</f>
        <v>88.040177524269083</v>
      </c>
      <c r="P86" s="18">
        <v>0</v>
      </c>
      <c r="Q86" s="18">
        <v>0</v>
      </c>
      <c r="R86" s="18">
        <f t="shared" si="86"/>
        <v>88.040177524269083</v>
      </c>
      <c r="S86" s="18">
        <f t="shared" si="87"/>
        <v>90</v>
      </c>
      <c r="T86" s="18">
        <f>Design!$N$67</f>
        <v>2.0499999999999998</v>
      </c>
      <c r="U86" s="18">
        <f t="shared" si="88"/>
        <v>100</v>
      </c>
      <c r="V86" s="18">
        <v>0</v>
      </c>
      <c r="W86" s="18">
        <f t="shared" si="89"/>
        <v>6150</v>
      </c>
      <c r="X86" s="19" t="str">
        <f t="shared" si="90"/>
        <v>N/A</v>
      </c>
      <c r="Y86" s="68">
        <f t="shared" si="91"/>
        <v>90</v>
      </c>
      <c r="Z86" s="18">
        <f>'Ohio Intensities'!H86</f>
        <v>1.231191249473528</v>
      </c>
      <c r="AA86" s="18">
        <f>Design!$I$24*Z86*Design!$I$23</f>
        <v>2.1176489490944697</v>
      </c>
      <c r="AB86" s="18">
        <v>0</v>
      </c>
      <c r="AC86" s="18">
        <v>0</v>
      </c>
      <c r="AD86" s="18">
        <f>Design!$I$22</f>
        <v>10</v>
      </c>
      <c r="AE86" s="18">
        <f t="shared" si="92"/>
        <v>2.1176489490944697</v>
      </c>
      <c r="AF86" s="18">
        <f t="shared" si="93"/>
        <v>90</v>
      </c>
      <c r="AG86" s="18">
        <f t="shared" si="94"/>
        <v>2.1176489490944697</v>
      </c>
      <c r="AH86" s="18">
        <f t="shared" si="95"/>
        <v>100</v>
      </c>
      <c r="AI86" s="18">
        <v>0</v>
      </c>
      <c r="AJ86" s="18" t="str">
        <f t="shared" si="96"/>
        <v>N/A</v>
      </c>
      <c r="AK86" s="18">
        <f t="shared" si="97"/>
        <v>-0.21176489490944697</v>
      </c>
      <c r="AL86" s="18">
        <f t="shared" si="98"/>
        <v>21.176489490944697</v>
      </c>
      <c r="AM86" s="18">
        <f>(Design!$N$68-AL86)/AK86</f>
        <v>88.194454982403812</v>
      </c>
      <c r="AN86" s="18">
        <v>0</v>
      </c>
      <c r="AO86" s="18">
        <v>0</v>
      </c>
      <c r="AP86" s="18">
        <f t="shared" si="99"/>
        <v>88.194454982403812</v>
      </c>
      <c r="AQ86" s="18">
        <f t="shared" si="100"/>
        <v>90</v>
      </c>
      <c r="AR86" s="18">
        <f>Design!$N$68</f>
        <v>2.5</v>
      </c>
      <c r="AS86" s="18">
        <f t="shared" si="101"/>
        <v>100</v>
      </c>
      <c r="AT86" s="18">
        <v>0</v>
      </c>
      <c r="AU86" s="18">
        <f t="shared" si="102"/>
        <v>7500</v>
      </c>
      <c r="AV86" s="19" t="str">
        <f t="shared" si="103"/>
        <v>N/A</v>
      </c>
      <c r="AW86" s="68">
        <f t="shared" si="104"/>
        <v>90</v>
      </c>
      <c r="AX86" s="18">
        <f>'Ohio Intensities'!L86</f>
        <v>1.4183753653692408</v>
      </c>
      <c r="AY86" s="18">
        <f>Design!$I$24*AX86*Design!$I$23</f>
        <v>2.4396056284350958</v>
      </c>
      <c r="AZ86" s="18">
        <v>0</v>
      </c>
      <c r="BA86" s="18">
        <v>0</v>
      </c>
      <c r="BB86" s="18">
        <f>Design!$I$22</f>
        <v>10</v>
      </c>
      <c r="BC86" s="18">
        <f t="shared" si="105"/>
        <v>2.4396056284350958</v>
      </c>
      <c r="BD86" s="18">
        <f t="shared" si="106"/>
        <v>90</v>
      </c>
      <c r="BE86" s="18">
        <f t="shared" si="107"/>
        <v>2.4396056284350958</v>
      </c>
      <c r="BF86" s="18">
        <f t="shared" si="108"/>
        <v>100</v>
      </c>
      <c r="BG86" s="18">
        <v>0</v>
      </c>
      <c r="BH86" s="18" t="str">
        <f t="shared" si="109"/>
        <v>N/A</v>
      </c>
      <c r="BI86" s="18">
        <f t="shared" si="110"/>
        <v>-0.24396056284350959</v>
      </c>
      <c r="BJ86" s="18">
        <f t="shared" si="111"/>
        <v>24.396056284350959</v>
      </c>
      <c r="BK86" s="18">
        <f>(Design!$N$69-BJ86)/BI86</f>
        <v>88.317783961548912</v>
      </c>
      <c r="BL86" s="18">
        <v>0</v>
      </c>
      <c r="BM86" s="18">
        <v>0</v>
      </c>
      <c r="BN86" s="18">
        <f t="shared" si="112"/>
        <v>88.317783961548912</v>
      </c>
      <c r="BO86" s="18">
        <f t="shared" si="113"/>
        <v>90</v>
      </c>
      <c r="BP86" s="18">
        <f>Design!$N$69</f>
        <v>2.85</v>
      </c>
      <c r="BQ86" s="18">
        <f t="shared" si="114"/>
        <v>100</v>
      </c>
      <c r="BR86" s="18">
        <v>0</v>
      </c>
      <c r="BS86" s="18">
        <f t="shared" si="115"/>
        <v>8550</v>
      </c>
      <c r="BT86" s="19" t="str">
        <f t="shared" si="116"/>
        <v>N/A</v>
      </c>
      <c r="BU86" s="68">
        <f t="shared" si="117"/>
        <v>90</v>
      </c>
      <c r="BV86" s="18">
        <f>'Ohio Intensities'!P86</f>
        <v>1.6758658047999062</v>
      </c>
      <c r="BW86" s="18">
        <f>Design!$I$24*BV86*Design!$I$23</f>
        <v>2.8824891842558404</v>
      </c>
      <c r="BX86" s="18">
        <v>0</v>
      </c>
      <c r="BY86" s="18">
        <v>0</v>
      </c>
      <c r="BZ86" s="18">
        <f>Design!$I$22</f>
        <v>10</v>
      </c>
      <c r="CA86" s="18">
        <f t="shared" si="118"/>
        <v>2.8824891842558404</v>
      </c>
      <c r="CB86" s="18">
        <f t="shared" si="119"/>
        <v>90</v>
      </c>
      <c r="CC86" s="18">
        <f t="shared" si="120"/>
        <v>2.8824891842558404</v>
      </c>
      <c r="CD86" s="18">
        <f t="shared" si="121"/>
        <v>100</v>
      </c>
      <c r="CE86" s="18">
        <v>0</v>
      </c>
      <c r="CF86" s="18">
        <f t="shared" si="122"/>
        <v>15565.441594981537</v>
      </c>
      <c r="CG86" s="18">
        <f t="shared" si="123"/>
        <v>-0.28824891842558403</v>
      </c>
      <c r="CH86" s="18">
        <f t="shared" si="124"/>
        <v>28.824891842558401</v>
      </c>
      <c r="CI86" s="18">
        <f>(Design!$N$70-CH86)/CG86</f>
        <v>90.112712250347002</v>
      </c>
      <c r="CJ86" s="18">
        <v>0</v>
      </c>
      <c r="CK86" s="18">
        <v>0</v>
      </c>
      <c r="CL86" s="18">
        <f t="shared" si="125"/>
        <v>90.112712250347002</v>
      </c>
      <c r="CM86" s="18">
        <f t="shared" si="126"/>
        <v>90.112712250347002</v>
      </c>
      <c r="CN86" s="18">
        <f>Design!$N$70</f>
        <v>2.85</v>
      </c>
      <c r="CO86" s="18">
        <f t="shared" si="127"/>
        <v>100</v>
      </c>
      <c r="CP86" s="18">
        <v>0</v>
      </c>
      <c r="CQ86" s="18">
        <f t="shared" si="128"/>
        <v>8550.0000000000018</v>
      </c>
      <c r="CR86" s="19">
        <f t="shared" si="129"/>
        <v>7015.4415949815357</v>
      </c>
      <c r="CS86" s="68">
        <f t="shared" si="130"/>
        <v>90</v>
      </c>
      <c r="CT86" s="18">
        <f>'Ohio Intensities'!T86</f>
        <v>1.8677585858440566</v>
      </c>
      <c r="CU86" s="18">
        <f>Design!$I$24*CT86*Design!$I$23</f>
        <v>3.2125447676517793</v>
      </c>
      <c r="CV86" s="18">
        <v>0</v>
      </c>
      <c r="CW86" s="18">
        <v>0</v>
      </c>
      <c r="CX86" s="18">
        <f>Design!$I$22</f>
        <v>10</v>
      </c>
      <c r="CY86" s="18">
        <f t="shared" si="131"/>
        <v>3.2125447676517793</v>
      </c>
      <c r="CZ86" s="18">
        <f t="shared" si="132"/>
        <v>90</v>
      </c>
      <c r="DA86" s="18">
        <f t="shared" si="133"/>
        <v>3.2125447676517793</v>
      </c>
      <c r="DB86" s="18">
        <f t="shared" si="134"/>
        <v>100</v>
      </c>
      <c r="DC86" s="18">
        <v>0</v>
      </c>
      <c r="DD86" s="18">
        <f t="shared" si="135"/>
        <v>17347.741745319607</v>
      </c>
      <c r="DE86" s="18">
        <f t="shared" si="136"/>
        <v>-0.32125447676517793</v>
      </c>
      <c r="DF86" s="18">
        <f t="shared" si="137"/>
        <v>32.125447676517794</v>
      </c>
      <c r="DG86" s="18">
        <f>(Design!$N$71-DF86)/DE86</f>
        <v>91.128528297262548</v>
      </c>
      <c r="DH86" s="18">
        <v>0</v>
      </c>
      <c r="DI86" s="18">
        <v>0</v>
      </c>
      <c r="DJ86" s="18">
        <f t="shared" si="138"/>
        <v>91.128528297262548</v>
      </c>
      <c r="DK86" s="18">
        <f t="shared" si="139"/>
        <v>91.128528297262548</v>
      </c>
      <c r="DL86" s="18">
        <f>Design!$N$71</f>
        <v>2.85</v>
      </c>
      <c r="DM86" s="18">
        <f t="shared" si="140"/>
        <v>100</v>
      </c>
      <c r="DN86" s="18">
        <v>0</v>
      </c>
      <c r="DO86" s="18">
        <f t="shared" si="141"/>
        <v>8550</v>
      </c>
      <c r="DP86" s="19">
        <f t="shared" si="142"/>
        <v>8797.7417453196067</v>
      </c>
      <c r="DQ86" s="68">
        <f t="shared" si="143"/>
        <v>90</v>
      </c>
      <c r="DR86" s="18">
        <f>'Ohio Intensities'!X86</f>
        <v>2.0526572045828666</v>
      </c>
      <c r="DS86" s="18">
        <f>Design!$I$24*DR86*Design!$I$23</f>
        <v>3.5305703918825326</v>
      </c>
      <c r="DT86" s="18">
        <v>0</v>
      </c>
      <c r="DU86" s="18">
        <v>0</v>
      </c>
      <c r="DV86" s="18">
        <f>Design!$I$22</f>
        <v>10</v>
      </c>
      <c r="DW86" s="18">
        <f t="shared" si="144"/>
        <v>3.5305703918825326</v>
      </c>
      <c r="DX86" s="18">
        <f t="shared" si="145"/>
        <v>90</v>
      </c>
      <c r="DY86" s="18">
        <f t="shared" si="146"/>
        <v>3.5305703918825326</v>
      </c>
      <c r="DZ86" s="18">
        <f t="shared" si="147"/>
        <v>100</v>
      </c>
      <c r="EA86" s="18">
        <v>0</v>
      </c>
      <c r="EB86" s="18">
        <f t="shared" si="148"/>
        <v>19065.080116165678</v>
      </c>
      <c r="EC86" s="18">
        <f t="shared" si="149"/>
        <v>-0.35305703918825326</v>
      </c>
      <c r="ED86" s="18">
        <f t="shared" si="150"/>
        <v>35.30570391882533</v>
      </c>
      <c r="EE86" s="18">
        <f>(Design!$N$72-ED86)/EC86</f>
        <v>91.927649972501044</v>
      </c>
      <c r="EF86" s="18">
        <v>0</v>
      </c>
      <c r="EG86" s="18">
        <v>0</v>
      </c>
      <c r="EH86" s="18">
        <f t="shared" si="151"/>
        <v>91.927649972501044</v>
      </c>
      <c r="EI86" s="18">
        <f t="shared" si="152"/>
        <v>91.927649972501044</v>
      </c>
      <c r="EJ86" s="18">
        <f>Design!$N$72</f>
        <v>2.85</v>
      </c>
      <c r="EK86" s="18">
        <f t="shared" si="153"/>
        <v>100</v>
      </c>
      <c r="EL86" s="18">
        <v>0</v>
      </c>
      <c r="EM86" s="18">
        <f t="shared" si="154"/>
        <v>8550</v>
      </c>
      <c r="EN86" s="19">
        <f t="shared" si="155"/>
        <v>10515.080116165678</v>
      </c>
      <c r="EO86" s="19">
        <f t="shared" si="156"/>
        <v>90</v>
      </c>
    </row>
    <row r="87" spans="1:145" x14ac:dyDescent="0.25">
      <c r="A87" s="68">
        <f t="shared" si="157"/>
        <v>91</v>
      </c>
      <c r="B87" s="18">
        <f>'Ohio Intensities'!D87</f>
        <v>0.98790494067543011</v>
      </c>
      <c r="C87" s="18">
        <f>Design!$I$24*B87*Design!$I$23</f>
        <v>1.6991964979617409</v>
      </c>
      <c r="D87" s="18">
        <v>0</v>
      </c>
      <c r="E87" s="18">
        <v>0</v>
      </c>
      <c r="F87" s="18">
        <f>Design!$I$22</f>
        <v>10</v>
      </c>
      <c r="G87" s="18">
        <f t="shared" si="79"/>
        <v>1.6991964979617409</v>
      </c>
      <c r="H87" s="18">
        <f t="shared" si="80"/>
        <v>91</v>
      </c>
      <c r="I87" s="18">
        <f t="shared" si="81"/>
        <v>1.6991964979617409</v>
      </c>
      <c r="J87" s="18">
        <f t="shared" si="82"/>
        <v>101</v>
      </c>
      <c r="K87" s="18">
        <v>0</v>
      </c>
      <c r="L87" s="18" t="str">
        <f t="shared" si="83"/>
        <v>N/A</v>
      </c>
      <c r="M87" s="18">
        <f t="shared" si="84"/>
        <v>-0.16991964979617408</v>
      </c>
      <c r="N87" s="18">
        <f t="shared" si="85"/>
        <v>17.161884629413581</v>
      </c>
      <c r="O87" s="18">
        <f>(Design!$N$67-N87)/M87</f>
        <v>88.935474193484595</v>
      </c>
      <c r="P87" s="18">
        <v>0</v>
      </c>
      <c r="Q87" s="18">
        <v>0</v>
      </c>
      <c r="R87" s="18">
        <f t="shared" si="86"/>
        <v>88.935474193484595</v>
      </c>
      <c r="S87" s="18">
        <f t="shared" si="87"/>
        <v>91</v>
      </c>
      <c r="T87" s="18">
        <f>Design!$N$67</f>
        <v>2.0499999999999998</v>
      </c>
      <c r="U87" s="18">
        <f t="shared" si="88"/>
        <v>101</v>
      </c>
      <c r="V87" s="18">
        <v>0</v>
      </c>
      <c r="W87" s="18">
        <f t="shared" si="89"/>
        <v>6211.4999999999991</v>
      </c>
      <c r="X87" s="19" t="str">
        <f t="shared" si="90"/>
        <v>N/A</v>
      </c>
      <c r="Y87" s="68">
        <f t="shared" si="91"/>
        <v>91</v>
      </c>
      <c r="Z87" s="18">
        <f>'Ohio Intensities'!H87</f>
        <v>1.2206952220668505</v>
      </c>
      <c r="AA87" s="18">
        <f>Design!$I$24*Z87*Design!$I$23</f>
        <v>2.0995957819549842</v>
      </c>
      <c r="AB87" s="18">
        <v>0</v>
      </c>
      <c r="AC87" s="18">
        <v>0</v>
      </c>
      <c r="AD87" s="18">
        <f>Design!$I$22</f>
        <v>10</v>
      </c>
      <c r="AE87" s="18">
        <f t="shared" si="92"/>
        <v>2.0995957819549842</v>
      </c>
      <c r="AF87" s="18">
        <f t="shared" si="93"/>
        <v>91</v>
      </c>
      <c r="AG87" s="18">
        <f t="shared" si="94"/>
        <v>2.0995957819549842</v>
      </c>
      <c r="AH87" s="18">
        <f t="shared" si="95"/>
        <v>101</v>
      </c>
      <c r="AI87" s="18">
        <v>0</v>
      </c>
      <c r="AJ87" s="18" t="str">
        <f t="shared" si="96"/>
        <v>N/A</v>
      </c>
      <c r="AK87" s="18">
        <f t="shared" si="97"/>
        <v>-0.20995957819549843</v>
      </c>
      <c r="AL87" s="18">
        <f t="shared" si="98"/>
        <v>21.205917397745342</v>
      </c>
      <c r="AM87" s="18">
        <f>(Design!$N$68-AL87)/AK87</f>
        <v>89.092946168561127</v>
      </c>
      <c r="AN87" s="18">
        <v>0</v>
      </c>
      <c r="AO87" s="18">
        <v>0</v>
      </c>
      <c r="AP87" s="18">
        <f t="shared" si="99"/>
        <v>89.092946168561127</v>
      </c>
      <c r="AQ87" s="18">
        <f t="shared" si="100"/>
        <v>91</v>
      </c>
      <c r="AR87" s="18">
        <f>Design!$N$68</f>
        <v>2.5</v>
      </c>
      <c r="AS87" s="18">
        <f t="shared" si="101"/>
        <v>101</v>
      </c>
      <c r="AT87" s="18">
        <v>0</v>
      </c>
      <c r="AU87" s="18">
        <f t="shared" si="102"/>
        <v>7575</v>
      </c>
      <c r="AV87" s="19" t="str">
        <f t="shared" si="103"/>
        <v>N/A</v>
      </c>
      <c r="AW87" s="68">
        <f t="shared" si="104"/>
        <v>91</v>
      </c>
      <c r="AX87" s="18">
        <f>'Ohio Intensities'!L87</f>
        <v>1.4063396025391455</v>
      </c>
      <c r="AY87" s="18">
        <f>Design!$I$24*AX87*Design!$I$23</f>
        <v>2.4189041163673317</v>
      </c>
      <c r="AZ87" s="18">
        <v>0</v>
      </c>
      <c r="BA87" s="18">
        <v>0</v>
      </c>
      <c r="BB87" s="18">
        <f>Design!$I$22</f>
        <v>10</v>
      </c>
      <c r="BC87" s="18">
        <f t="shared" si="105"/>
        <v>2.4189041163673317</v>
      </c>
      <c r="BD87" s="18">
        <f t="shared" si="106"/>
        <v>91</v>
      </c>
      <c r="BE87" s="18">
        <f t="shared" si="107"/>
        <v>2.4189041163673317</v>
      </c>
      <c r="BF87" s="18">
        <f t="shared" si="108"/>
        <v>101</v>
      </c>
      <c r="BG87" s="18">
        <v>0</v>
      </c>
      <c r="BH87" s="18" t="str">
        <f t="shared" si="109"/>
        <v>N/A</v>
      </c>
      <c r="BI87" s="18">
        <f t="shared" si="110"/>
        <v>-0.24189041163673317</v>
      </c>
      <c r="BJ87" s="18">
        <f t="shared" si="111"/>
        <v>24.430931575310051</v>
      </c>
      <c r="BK87" s="18">
        <f>(Design!$N$69-BJ87)/BI87</f>
        <v>89.217804993940476</v>
      </c>
      <c r="BL87" s="18">
        <v>0</v>
      </c>
      <c r="BM87" s="18">
        <v>0</v>
      </c>
      <c r="BN87" s="18">
        <f t="shared" si="112"/>
        <v>89.217804993940476</v>
      </c>
      <c r="BO87" s="18">
        <f t="shared" si="113"/>
        <v>91</v>
      </c>
      <c r="BP87" s="18">
        <f>Design!$N$69</f>
        <v>2.85</v>
      </c>
      <c r="BQ87" s="18">
        <f t="shared" si="114"/>
        <v>101</v>
      </c>
      <c r="BR87" s="18">
        <v>0</v>
      </c>
      <c r="BS87" s="18">
        <f t="shared" si="115"/>
        <v>8635.5</v>
      </c>
      <c r="BT87" s="19" t="str">
        <f t="shared" si="116"/>
        <v>N/A</v>
      </c>
      <c r="BU87" s="68">
        <f t="shared" si="117"/>
        <v>91</v>
      </c>
      <c r="BV87" s="18">
        <f>'Ohio Intensities'!P87</f>
        <v>1.6619555285509462</v>
      </c>
      <c r="BW87" s="18">
        <f>Design!$I$24*BV87*Design!$I$23</f>
        <v>2.8585635091076291</v>
      </c>
      <c r="BX87" s="18">
        <v>0</v>
      </c>
      <c r="BY87" s="18">
        <v>0</v>
      </c>
      <c r="BZ87" s="18">
        <f>Design!$I$22</f>
        <v>10</v>
      </c>
      <c r="CA87" s="18">
        <f t="shared" si="118"/>
        <v>2.8585635091076291</v>
      </c>
      <c r="CB87" s="18">
        <f t="shared" si="119"/>
        <v>91</v>
      </c>
      <c r="CC87" s="18">
        <f t="shared" si="120"/>
        <v>2.8585635091076291</v>
      </c>
      <c r="CD87" s="18">
        <f t="shared" si="121"/>
        <v>101</v>
      </c>
      <c r="CE87" s="18">
        <v>0</v>
      </c>
      <c r="CF87" s="18">
        <f t="shared" si="122"/>
        <v>15607.756759727656</v>
      </c>
      <c r="CG87" s="18">
        <f t="shared" si="123"/>
        <v>-0.28585635091076289</v>
      </c>
      <c r="CH87" s="18">
        <f t="shared" si="124"/>
        <v>28.871491441987054</v>
      </c>
      <c r="CI87" s="18">
        <f>(Design!$N$70-CH87)/CG87</f>
        <v>91.029957386219849</v>
      </c>
      <c r="CJ87" s="18">
        <v>0</v>
      </c>
      <c r="CK87" s="18">
        <v>0</v>
      </c>
      <c r="CL87" s="18">
        <f t="shared" si="125"/>
        <v>91.029957386219849</v>
      </c>
      <c r="CM87" s="18">
        <f t="shared" si="126"/>
        <v>91.029957386219849</v>
      </c>
      <c r="CN87" s="18">
        <f>Design!$N$70</f>
        <v>2.85</v>
      </c>
      <c r="CO87" s="18">
        <f t="shared" si="127"/>
        <v>101</v>
      </c>
      <c r="CP87" s="18">
        <v>0</v>
      </c>
      <c r="CQ87" s="18">
        <f t="shared" si="128"/>
        <v>8635.5</v>
      </c>
      <c r="CR87" s="19">
        <f t="shared" si="129"/>
        <v>6972.2567597276557</v>
      </c>
      <c r="CS87" s="68">
        <f t="shared" si="130"/>
        <v>91</v>
      </c>
      <c r="CT87" s="18">
        <f>'Ohio Intensities'!T87</f>
        <v>1.852627795791115</v>
      </c>
      <c r="CU87" s="18">
        <f>Design!$I$24*CT87*Design!$I$23</f>
        <v>3.1865198087607198</v>
      </c>
      <c r="CV87" s="18">
        <v>0</v>
      </c>
      <c r="CW87" s="18">
        <v>0</v>
      </c>
      <c r="CX87" s="18">
        <f>Design!$I$22</f>
        <v>10</v>
      </c>
      <c r="CY87" s="18">
        <f t="shared" si="131"/>
        <v>3.1865198087607198</v>
      </c>
      <c r="CZ87" s="18">
        <f t="shared" si="132"/>
        <v>91</v>
      </c>
      <c r="DA87" s="18">
        <f t="shared" si="133"/>
        <v>3.1865198087607198</v>
      </c>
      <c r="DB87" s="18">
        <f t="shared" si="134"/>
        <v>101</v>
      </c>
      <c r="DC87" s="18">
        <v>0</v>
      </c>
      <c r="DD87" s="18">
        <f t="shared" si="135"/>
        <v>17398.398155833529</v>
      </c>
      <c r="DE87" s="18">
        <f t="shared" si="136"/>
        <v>-0.31865198087607199</v>
      </c>
      <c r="DF87" s="18">
        <f t="shared" si="137"/>
        <v>32.183850068483274</v>
      </c>
      <c r="DG87" s="18">
        <f>(Design!$N$71-DF87)/DE87</f>
        <v>92.056073173734944</v>
      </c>
      <c r="DH87" s="18">
        <v>0</v>
      </c>
      <c r="DI87" s="18">
        <v>0</v>
      </c>
      <c r="DJ87" s="18">
        <f t="shared" si="138"/>
        <v>92.056073173734944</v>
      </c>
      <c r="DK87" s="18">
        <f t="shared" si="139"/>
        <v>92.056073173734944</v>
      </c>
      <c r="DL87" s="18">
        <f>Design!$N$71</f>
        <v>2.85</v>
      </c>
      <c r="DM87" s="18">
        <f t="shared" si="140"/>
        <v>101</v>
      </c>
      <c r="DN87" s="18">
        <v>0</v>
      </c>
      <c r="DO87" s="18">
        <f t="shared" si="141"/>
        <v>8635.4999999999982</v>
      </c>
      <c r="DP87" s="19">
        <f t="shared" si="142"/>
        <v>8762.8981558335308</v>
      </c>
      <c r="DQ87" s="68">
        <f t="shared" si="143"/>
        <v>91</v>
      </c>
      <c r="DR87" s="18">
        <f>'Ohio Intensities'!X87</f>
        <v>2.0367405798165827</v>
      </c>
      <c r="DS87" s="18">
        <f>Design!$I$24*DR87*Design!$I$23</f>
        <v>3.5031937972845246</v>
      </c>
      <c r="DT87" s="18">
        <v>0</v>
      </c>
      <c r="DU87" s="18">
        <v>0</v>
      </c>
      <c r="DV87" s="18">
        <f>Design!$I$22</f>
        <v>10</v>
      </c>
      <c r="DW87" s="18">
        <f t="shared" si="144"/>
        <v>3.5031937972845246</v>
      </c>
      <c r="DX87" s="18">
        <f t="shared" si="145"/>
        <v>91</v>
      </c>
      <c r="DY87" s="18">
        <f t="shared" si="146"/>
        <v>3.5031937972845246</v>
      </c>
      <c r="DZ87" s="18">
        <f t="shared" si="147"/>
        <v>101</v>
      </c>
      <c r="EA87" s="18">
        <v>0</v>
      </c>
      <c r="EB87" s="18">
        <f t="shared" si="148"/>
        <v>19127.438133173506</v>
      </c>
      <c r="EC87" s="18">
        <f t="shared" si="149"/>
        <v>-0.35031937972845245</v>
      </c>
      <c r="ED87" s="18">
        <f t="shared" si="150"/>
        <v>35.382257352573696</v>
      </c>
      <c r="EE87" s="18">
        <f>(Design!$N$72-ED87)/EC87</f>
        <v>92.8645665500745</v>
      </c>
      <c r="EF87" s="18">
        <v>0</v>
      </c>
      <c r="EG87" s="18">
        <v>0</v>
      </c>
      <c r="EH87" s="18">
        <f t="shared" si="151"/>
        <v>92.8645665500745</v>
      </c>
      <c r="EI87" s="18">
        <f t="shared" si="152"/>
        <v>92.8645665500745</v>
      </c>
      <c r="EJ87" s="18">
        <f>Design!$N$72</f>
        <v>2.85</v>
      </c>
      <c r="EK87" s="18">
        <f t="shared" si="153"/>
        <v>101</v>
      </c>
      <c r="EL87" s="18">
        <v>0</v>
      </c>
      <c r="EM87" s="18">
        <f t="shared" si="154"/>
        <v>8635.4999999999982</v>
      </c>
      <c r="EN87" s="19">
        <f t="shared" si="155"/>
        <v>10491.938133173508</v>
      </c>
      <c r="EO87" s="19">
        <f t="shared" si="156"/>
        <v>91</v>
      </c>
    </row>
    <row r="88" spans="1:145" x14ac:dyDescent="0.25">
      <c r="A88" s="68">
        <f t="shared" si="157"/>
        <v>92</v>
      </c>
      <c r="B88" s="18">
        <f>'Ohio Intensities'!D88</f>
        <v>0.97941540439412222</v>
      </c>
      <c r="C88" s="18">
        <f>Design!$I$24*B88*Design!$I$23</f>
        <v>1.6845944955578913</v>
      </c>
      <c r="D88" s="18">
        <v>0</v>
      </c>
      <c r="E88" s="18">
        <v>0</v>
      </c>
      <c r="F88" s="18">
        <f>Design!$I$22</f>
        <v>10</v>
      </c>
      <c r="G88" s="18">
        <f t="shared" si="79"/>
        <v>1.6845944955578913</v>
      </c>
      <c r="H88" s="18">
        <f t="shared" si="80"/>
        <v>92</v>
      </c>
      <c r="I88" s="18">
        <f t="shared" si="81"/>
        <v>1.6845944955578913</v>
      </c>
      <c r="J88" s="18">
        <f t="shared" si="82"/>
        <v>102</v>
      </c>
      <c r="K88" s="18">
        <v>0</v>
      </c>
      <c r="L88" s="18" t="str">
        <f t="shared" si="83"/>
        <v>N/A</v>
      </c>
      <c r="M88" s="18">
        <f t="shared" si="84"/>
        <v>-0.16845944955578912</v>
      </c>
      <c r="N88" s="18">
        <f t="shared" si="85"/>
        <v>17.182863854690492</v>
      </c>
      <c r="O88" s="18">
        <f>(Design!$N$67-N88)/M88</f>
        <v>89.830899332713926</v>
      </c>
      <c r="P88" s="18">
        <v>0</v>
      </c>
      <c r="Q88" s="18">
        <v>0</v>
      </c>
      <c r="R88" s="18">
        <f t="shared" si="86"/>
        <v>89.830899332713926</v>
      </c>
      <c r="S88" s="18">
        <f t="shared" si="87"/>
        <v>92</v>
      </c>
      <c r="T88" s="18">
        <f>Design!$N$67</f>
        <v>2.0499999999999998</v>
      </c>
      <c r="U88" s="18">
        <f t="shared" si="88"/>
        <v>102</v>
      </c>
      <c r="V88" s="18">
        <v>0</v>
      </c>
      <c r="W88" s="18">
        <f t="shared" si="89"/>
        <v>6272.9999999999991</v>
      </c>
      <c r="X88" s="19" t="str">
        <f t="shared" si="90"/>
        <v>N/A</v>
      </c>
      <c r="Y88" s="68">
        <f t="shared" si="91"/>
        <v>92</v>
      </c>
      <c r="Z88" s="18">
        <f>'Ohio Intensities'!H88</f>
        <v>1.2103897734626503</v>
      </c>
      <c r="AA88" s="18">
        <f>Design!$I$24*Z88*Design!$I$23</f>
        <v>2.0818704103557599</v>
      </c>
      <c r="AB88" s="18">
        <v>0</v>
      </c>
      <c r="AC88" s="18">
        <v>0</v>
      </c>
      <c r="AD88" s="18">
        <f>Design!$I$22</f>
        <v>10</v>
      </c>
      <c r="AE88" s="18">
        <f t="shared" si="92"/>
        <v>2.0818704103557599</v>
      </c>
      <c r="AF88" s="18">
        <f t="shared" si="93"/>
        <v>92</v>
      </c>
      <c r="AG88" s="18">
        <f t="shared" si="94"/>
        <v>2.0818704103557599</v>
      </c>
      <c r="AH88" s="18">
        <f t="shared" si="95"/>
        <v>102</v>
      </c>
      <c r="AI88" s="18">
        <v>0</v>
      </c>
      <c r="AJ88" s="18" t="str">
        <f t="shared" si="96"/>
        <v>N/A</v>
      </c>
      <c r="AK88" s="18">
        <f t="shared" si="97"/>
        <v>-0.208187041035576</v>
      </c>
      <c r="AL88" s="18">
        <f t="shared" si="98"/>
        <v>21.235078185628751</v>
      </c>
      <c r="AM88" s="18">
        <f>(Design!$N$68-AL88)/AK88</f>
        <v>89.99156764242214</v>
      </c>
      <c r="AN88" s="18">
        <v>0</v>
      </c>
      <c r="AO88" s="18">
        <v>0</v>
      </c>
      <c r="AP88" s="18">
        <f t="shared" si="99"/>
        <v>89.99156764242214</v>
      </c>
      <c r="AQ88" s="18">
        <f t="shared" si="100"/>
        <v>92</v>
      </c>
      <c r="AR88" s="18">
        <f>Design!$N$68</f>
        <v>2.5</v>
      </c>
      <c r="AS88" s="18">
        <f t="shared" si="101"/>
        <v>102</v>
      </c>
      <c r="AT88" s="18">
        <v>0</v>
      </c>
      <c r="AU88" s="18">
        <f t="shared" si="102"/>
        <v>7650</v>
      </c>
      <c r="AV88" s="19" t="str">
        <f t="shared" si="103"/>
        <v>N/A</v>
      </c>
      <c r="AW88" s="68">
        <f t="shared" si="104"/>
        <v>92</v>
      </c>
      <c r="AX88" s="18">
        <f>'Ohio Intensities'!L88</f>
        <v>1.3945196882760178</v>
      </c>
      <c r="AY88" s="18">
        <f>Design!$I$24*AX88*Design!$I$23</f>
        <v>2.398573863834752</v>
      </c>
      <c r="AZ88" s="18">
        <v>0</v>
      </c>
      <c r="BA88" s="18">
        <v>0</v>
      </c>
      <c r="BB88" s="18">
        <f>Design!$I$22</f>
        <v>10</v>
      </c>
      <c r="BC88" s="18">
        <f t="shared" si="105"/>
        <v>2.398573863834752</v>
      </c>
      <c r="BD88" s="18">
        <f t="shared" si="106"/>
        <v>92</v>
      </c>
      <c r="BE88" s="18">
        <f t="shared" si="107"/>
        <v>2.398573863834752</v>
      </c>
      <c r="BF88" s="18">
        <f t="shared" si="108"/>
        <v>102</v>
      </c>
      <c r="BG88" s="18">
        <v>0</v>
      </c>
      <c r="BH88" s="18" t="str">
        <f t="shared" si="109"/>
        <v>N/A</v>
      </c>
      <c r="BI88" s="18">
        <f t="shared" si="110"/>
        <v>-0.2398573863834752</v>
      </c>
      <c r="BJ88" s="18">
        <f t="shared" si="111"/>
        <v>24.465453411114471</v>
      </c>
      <c r="BK88" s="18">
        <f>(Design!$N$69-BJ88)/BI88</f>
        <v>90.117939401526186</v>
      </c>
      <c r="BL88" s="18">
        <v>0</v>
      </c>
      <c r="BM88" s="18">
        <v>0</v>
      </c>
      <c r="BN88" s="18">
        <f t="shared" si="112"/>
        <v>90.117939401526186</v>
      </c>
      <c r="BO88" s="18">
        <f t="shared" si="113"/>
        <v>92</v>
      </c>
      <c r="BP88" s="18">
        <f>Design!$N$69</f>
        <v>2.85</v>
      </c>
      <c r="BQ88" s="18">
        <f t="shared" si="114"/>
        <v>102</v>
      </c>
      <c r="BR88" s="18">
        <v>0</v>
      </c>
      <c r="BS88" s="18">
        <f t="shared" si="115"/>
        <v>8721</v>
      </c>
      <c r="BT88" s="19" t="str">
        <f t="shared" si="116"/>
        <v>N/A</v>
      </c>
      <c r="BU88" s="68">
        <f t="shared" si="117"/>
        <v>92</v>
      </c>
      <c r="BV88" s="18">
        <f>'Ohio Intensities'!P88</f>
        <v>1.6482909319757313</v>
      </c>
      <c r="BW88" s="18">
        <f>Design!$I$24*BV88*Design!$I$23</f>
        <v>2.8350604029982596</v>
      </c>
      <c r="BX88" s="18">
        <v>0</v>
      </c>
      <c r="BY88" s="18">
        <v>0</v>
      </c>
      <c r="BZ88" s="18">
        <f>Design!$I$22</f>
        <v>10</v>
      </c>
      <c r="CA88" s="18">
        <f t="shared" si="118"/>
        <v>2.8350604029982596</v>
      </c>
      <c r="CB88" s="18">
        <f t="shared" si="119"/>
        <v>92</v>
      </c>
      <c r="CC88" s="18">
        <f t="shared" si="120"/>
        <v>2.8350604029982596</v>
      </c>
      <c r="CD88" s="18">
        <f t="shared" si="121"/>
        <v>102</v>
      </c>
      <c r="CE88" s="18">
        <v>0</v>
      </c>
      <c r="CF88" s="18" t="str">
        <f t="shared" si="122"/>
        <v>N/A</v>
      </c>
      <c r="CG88" s="18">
        <f t="shared" si="123"/>
        <v>-0.28350604029982596</v>
      </c>
      <c r="CH88" s="18">
        <f t="shared" si="124"/>
        <v>28.917616110582248</v>
      </c>
      <c r="CI88" s="18">
        <f>(Design!$N$70-CH88)/CG88</f>
        <v>91.947304131559449</v>
      </c>
      <c r="CJ88" s="18">
        <v>0</v>
      </c>
      <c r="CK88" s="18">
        <v>0</v>
      </c>
      <c r="CL88" s="18">
        <f t="shared" si="125"/>
        <v>91.947304131559449</v>
      </c>
      <c r="CM88" s="18">
        <f t="shared" si="126"/>
        <v>92</v>
      </c>
      <c r="CN88" s="18">
        <f>Design!$N$70</f>
        <v>2.85</v>
      </c>
      <c r="CO88" s="18">
        <f t="shared" si="127"/>
        <v>102</v>
      </c>
      <c r="CP88" s="18">
        <v>0</v>
      </c>
      <c r="CQ88" s="18">
        <f t="shared" si="128"/>
        <v>8721</v>
      </c>
      <c r="CR88" s="19" t="str">
        <f t="shared" si="129"/>
        <v>N/A</v>
      </c>
      <c r="CS88" s="68">
        <f t="shared" si="130"/>
        <v>92</v>
      </c>
      <c r="CT88" s="18">
        <f>'Ohio Intensities'!T88</f>
        <v>1.8377612686719578</v>
      </c>
      <c r="CU88" s="18">
        <f>Design!$I$24*CT88*Design!$I$23</f>
        <v>3.1609493821157693</v>
      </c>
      <c r="CV88" s="18">
        <v>0</v>
      </c>
      <c r="CW88" s="18">
        <v>0</v>
      </c>
      <c r="CX88" s="18">
        <f>Design!$I$22</f>
        <v>10</v>
      </c>
      <c r="CY88" s="18">
        <f t="shared" si="131"/>
        <v>3.1609493821157693</v>
      </c>
      <c r="CZ88" s="18">
        <f t="shared" si="132"/>
        <v>92</v>
      </c>
      <c r="DA88" s="18">
        <f t="shared" si="133"/>
        <v>3.1609493821157693</v>
      </c>
      <c r="DB88" s="18">
        <f t="shared" si="134"/>
        <v>102</v>
      </c>
      <c r="DC88" s="18">
        <v>0</v>
      </c>
      <c r="DD88" s="18">
        <f t="shared" si="135"/>
        <v>17448.440589279046</v>
      </c>
      <c r="DE88" s="18">
        <f t="shared" si="136"/>
        <v>-0.31609493821157691</v>
      </c>
      <c r="DF88" s="18">
        <f t="shared" si="137"/>
        <v>32.241683697580847</v>
      </c>
      <c r="DG88" s="18">
        <f>(Design!$N$71-DF88)/DE88</f>
        <v>92.983721485307797</v>
      </c>
      <c r="DH88" s="18">
        <v>0</v>
      </c>
      <c r="DI88" s="18">
        <v>0</v>
      </c>
      <c r="DJ88" s="18">
        <f t="shared" si="138"/>
        <v>92.983721485307797</v>
      </c>
      <c r="DK88" s="18">
        <f t="shared" si="139"/>
        <v>92.983721485307797</v>
      </c>
      <c r="DL88" s="18">
        <f>Design!$N$71</f>
        <v>2.85</v>
      </c>
      <c r="DM88" s="18">
        <f t="shared" si="140"/>
        <v>102</v>
      </c>
      <c r="DN88" s="18">
        <v>0</v>
      </c>
      <c r="DO88" s="18">
        <f t="shared" si="141"/>
        <v>8721.0000000000018</v>
      </c>
      <c r="DP88" s="19">
        <f t="shared" si="142"/>
        <v>8727.4405892790437</v>
      </c>
      <c r="DQ88" s="68">
        <f t="shared" si="143"/>
        <v>92</v>
      </c>
      <c r="DR88" s="18">
        <f>'Ohio Intensities'!X88</f>
        <v>2.0211001192916478</v>
      </c>
      <c r="DS88" s="18">
        <f>Design!$I$24*DR88*Design!$I$23</f>
        <v>3.4762922051816365</v>
      </c>
      <c r="DT88" s="18">
        <v>0</v>
      </c>
      <c r="DU88" s="18">
        <v>0</v>
      </c>
      <c r="DV88" s="18">
        <f>Design!$I$22</f>
        <v>10</v>
      </c>
      <c r="DW88" s="18">
        <f t="shared" si="144"/>
        <v>3.4762922051816365</v>
      </c>
      <c r="DX88" s="18">
        <f t="shared" si="145"/>
        <v>92</v>
      </c>
      <c r="DY88" s="18">
        <f t="shared" si="146"/>
        <v>3.4762922051816365</v>
      </c>
      <c r="DZ88" s="18">
        <f t="shared" si="147"/>
        <v>102</v>
      </c>
      <c r="EA88" s="18">
        <v>0</v>
      </c>
      <c r="EB88" s="18">
        <f t="shared" si="148"/>
        <v>19189.132972602638</v>
      </c>
      <c r="EC88" s="18">
        <f t="shared" si="149"/>
        <v>-0.34762922051816364</v>
      </c>
      <c r="ED88" s="18">
        <f t="shared" si="150"/>
        <v>35.458180492852691</v>
      </c>
      <c r="EE88" s="18">
        <f>(Design!$N$72-ED88)/EC88</f>
        <v>93.801609784839457</v>
      </c>
      <c r="EF88" s="18">
        <v>0</v>
      </c>
      <c r="EG88" s="18">
        <v>0</v>
      </c>
      <c r="EH88" s="18">
        <f t="shared" si="151"/>
        <v>93.801609784839457</v>
      </c>
      <c r="EI88" s="18">
        <f t="shared" si="152"/>
        <v>93.801609784839457</v>
      </c>
      <c r="EJ88" s="18">
        <f>Design!$N$72</f>
        <v>2.85</v>
      </c>
      <c r="EK88" s="18">
        <f t="shared" si="153"/>
        <v>102</v>
      </c>
      <c r="EL88" s="18">
        <v>0</v>
      </c>
      <c r="EM88" s="18">
        <f t="shared" si="154"/>
        <v>8721</v>
      </c>
      <c r="EN88" s="19">
        <f t="shared" si="155"/>
        <v>10468.132972602638</v>
      </c>
      <c r="EO88" s="19">
        <f t="shared" si="156"/>
        <v>92</v>
      </c>
    </row>
    <row r="89" spans="1:145" x14ac:dyDescent="0.25">
      <c r="A89" s="68">
        <f t="shared" si="157"/>
        <v>93</v>
      </c>
      <c r="B89" s="18">
        <f>'Ohio Intensities'!D89</f>
        <v>0.97108058663409724</v>
      </c>
      <c r="C89" s="18">
        <f>Design!$I$24*B89*Design!$I$23</f>
        <v>1.6702586090106484</v>
      </c>
      <c r="D89" s="18">
        <v>0</v>
      </c>
      <c r="E89" s="18">
        <v>0</v>
      </c>
      <c r="F89" s="18">
        <f>Design!$I$22</f>
        <v>10</v>
      </c>
      <c r="G89" s="18">
        <f t="shared" si="79"/>
        <v>1.6702586090106484</v>
      </c>
      <c r="H89" s="18">
        <f t="shared" si="80"/>
        <v>93</v>
      </c>
      <c r="I89" s="18">
        <f t="shared" si="81"/>
        <v>1.6702586090106484</v>
      </c>
      <c r="J89" s="18">
        <f t="shared" si="82"/>
        <v>103</v>
      </c>
      <c r="K89" s="18">
        <v>0</v>
      </c>
      <c r="L89" s="18" t="str">
        <f t="shared" si="83"/>
        <v>N/A</v>
      </c>
      <c r="M89" s="18">
        <f t="shared" si="84"/>
        <v>-0.16702586090106483</v>
      </c>
      <c r="N89" s="18">
        <f t="shared" si="85"/>
        <v>17.203663672809679</v>
      </c>
      <c r="O89" s="18">
        <f>(Design!$N$67-N89)/M89</f>
        <v>90.726451527082475</v>
      </c>
      <c r="P89" s="18">
        <v>0</v>
      </c>
      <c r="Q89" s="18">
        <v>0</v>
      </c>
      <c r="R89" s="18">
        <f t="shared" si="86"/>
        <v>90.726451527082475</v>
      </c>
      <c r="S89" s="18">
        <f t="shared" si="87"/>
        <v>93</v>
      </c>
      <c r="T89" s="18">
        <f>Design!$N$67</f>
        <v>2.0499999999999998</v>
      </c>
      <c r="U89" s="18">
        <f t="shared" si="88"/>
        <v>103</v>
      </c>
      <c r="V89" s="18">
        <v>0</v>
      </c>
      <c r="W89" s="18">
        <f t="shared" si="89"/>
        <v>6334.4999999999991</v>
      </c>
      <c r="X89" s="19" t="str">
        <f t="shared" si="90"/>
        <v>N/A</v>
      </c>
      <c r="Y89" s="68">
        <f t="shared" si="91"/>
        <v>93</v>
      </c>
      <c r="Z89" s="18">
        <f>'Ohio Intensities'!H89</f>
        <v>1.2002696429173616</v>
      </c>
      <c r="AA89" s="18">
        <f>Design!$I$24*Z89*Design!$I$23</f>
        <v>2.0644637858178632</v>
      </c>
      <c r="AB89" s="18">
        <v>0</v>
      </c>
      <c r="AC89" s="18">
        <v>0</v>
      </c>
      <c r="AD89" s="18">
        <f>Design!$I$22</f>
        <v>10</v>
      </c>
      <c r="AE89" s="18">
        <f t="shared" si="92"/>
        <v>2.0644637858178632</v>
      </c>
      <c r="AF89" s="18">
        <f t="shared" si="93"/>
        <v>93</v>
      </c>
      <c r="AG89" s="18">
        <f t="shared" si="94"/>
        <v>2.0644637858178632</v>
      </c>
      <c r="AH89" s="18">
        <f t="shared" si="95"/>
        <v>103</v>
      </c>
      <c r="AI89" s="18">
        <v>0</v>
      </c>
      <c r="AJ89" s="18" t="str">
        <f t="shared" si="96"/>
        <v>N/A</v>
      </c>
      <c r="AK89" s="18">
        <f t="shared" si="97"/>
        <v>-0.20644637858178633</v>
      </c>
      <c r="AL89" s="18">
        <f t="shared" si="98"/>
        <v>21.263976993923993</v>
      </c>
      <c r="AM89" s="18">
        <f>(Design!$N$68-AL89)/AK89</f>
        <v>90.890317974216288</v>
      </c>
      <c r="AN89" s="18">
        <v>0</v>
      </c>
      <c r="AO89" s="18">
        <v>0</v>
      </c>
      <c r="AP89" s="18">
        <f t="shared" si="99"/>
        <v>90.890317974216288</v>
      </c>
      <c r="AQ89" s="18">
        <f t="shared" si="100"/>
        <v>93</v>
      </c>
      <c r="AR89" s="18">
        <f>Design!$N$68</f>
        <v>2.5</v>
      </c>
      <c r="AS89" s="18">
        <f t="shared" si="101"/>
        <v>103</v>
      </c>
      <c r="AT89" s="18">
        <v>0</v>
      </c>
      <c r="AU89" s="18">
        <f t="shared" si="102"/>
        <v>7725</v>
      </c>
      <c r="AV89" s="19" t="str">
        <f t="shared" si="103"/>
        <v>N/A</v>
      </c>
      <c r="AW89" s="68">
        <f t="shared" si="104"/>
        <v>93</v>
      </c>
      <c r="AX89" s="18">
        <f>'Ohio Intensities'!L89</f>
        <v>1.3829097506538313</v>
      </c>
      <c r="AY89" s="18">
        <f>Design!$I$24*AX89*Design!$I$23</f>
        <v>2.3786047711245915</v>
      </c>
      <c r="AZ89" s="18">
        <v>0</v>
      </c>
      <c r="BA89" s="18">
        <v>0</v>
      </c>
      <c r="BB89" s="18">
        <f>Design!$I$22</f>
        <v>10</v>
      </c>
      <c r="BC89" s="18">
        <f t="shared" si="105"/>
        <v>2.3786047711245915</v>
      </c>
      <c r="BD89" s="18">
        <f t="shared" si="106"/>
        <v>93</v>
      </c>
      <c r="BE89" s="18">
        <f t="shared" si="107"/>
        <v>2.3786047711245915</v>
      </c>
      <c r="BF89" s="18">
        <f t="shared" si="108"/>
        <v>103</v>
      </c>
      <c r="BG89" s="18">
        <v>0</v>
      </c>
      <c r="BH89" s="18" t="str">
        <f t="shared" si="109"/>
        <v>N/A</v>
      </c>
      <c r="BI89" s="18">
        <f t="shared" si="110"/>
        <v>-0.23786047711245914</v>
      </c>
      <c r="BJ89" s="18">
        <f t="shared" si="111"/>
        <v>24.499629142583291</v>
      </c>
      <c r="BK89" s="18">
        <f>(Design!$N$69-BJ89)/BI89</f>
        <v>91.018185977771594</v>
      </c>
      <c r="BL89" s="18">
        <v>0</v>
      </c>
      <c r="BM89" s="18">
        <v>0</v>
      </c>
      <c r="BN89" s="18">
        <f t="shared" si="112"/>
        <v>91.018185977771594</v>
      </c>
      <c r="BO89" s="18">
        <f t="shared" si="113"/>
        <v>93</v>
      </c>
      <c r="BP89" s="18">
        <f>Design!$N$69</f>
        <v>2.85</v>
      </c>
      <c r="BQ89" s="18">
        <f t="shared" si="114"/>
        <v>103</v>
      </c>
      <c r="BR89" s="18">
        <v>0</v>
      </c>
      <c r="BS89" s="18">
        <f t="shared" si="115"/>
        <v>8806.5</v>
      </c>
      <c r="BT89" s="19" t="str">
        <f t="shared" si="116"/>
        <v>N/A</v>
      </c>
      <c r="BU89" s="68">
        <f t="shared" si="117"/>
        <v>93</v>
      </c>
      <c r="BV89" s="18">
        <f>'Ohio Intensities'!P89</f>
        <v>1.6348654190519358</v>
      </c>
      <c r="BW89" s="18">
        <f>Design!$I$24*BV89*Design!$I$23</f>
        <v>2.8119685207693315</v>
      </c>
      <c r="BX89" s="18">
        <v>0</v>
      </c>
      <c r="BY89" s="18">
        <v>0</v>
      </c>
      <c r="BZ89" s="18">
        <f>Design!$I$22</f>
        <v>10</v>
      </c>
      <c r="CA89" s="18">
        <f t="shared" si="118"/>
        <v>2.8119685207693315</v>
      </c>
      <c r="CB89" s="18">
        <f t="shared" si="119"/>
        <v>93</v>
      </c>
      <c r="CC89" s="18">
        <f t="shared" si="120"/>
        <v>2.8119685207693315</v>
      </c>
      <c r="CD89" s="18">
        <f t="shared" si="121"/>
        <v>103</v>
      </c>
      <c r="CE89" s="18">
        <v>0</v>
      </c>
      <c r="CF89" s="18" t="str">
        <f t="shared" si="122"/>
        <v>N/A</v>
      </c>
      <c r="CG89" s="18">
        <f t="shared" si="123"/>
        <v>-0.28119685207693312</v>
      </c>
      <c r="CH89" s="18">
        <f t="shared" si="124"/>
        <v>28.963275763924109</v>
      </c>
      <c r="CI89" s="18">
        <f>(Design!$N$70-CH89)/CG89</f>
        <v>92.864751404755168</v>
      </c>
      <c r="CJ89" s="18">
        <v>0</v>
      </c>
      <c r="CK89" s="18">
        <v>0</v>
      </c>
      <c r="CL89" s="18">
        <f t="shared" si="125"/>
        <v>92.864751404755168</v>
      </c>
      <c r="CM89" s="18">
        <f t="shared" si="126"/>
        <v>93</v>
      </c>
      <c r="CN89" s="18">
        <f>Design!$N$70</f>
        <v>2.85</v>
      </c>
      <c r="CO89" s="18">
        <f t="shared" si="127"/>
        <v>103</v>
      </c>
      <c r="CP89" s="18">
        <v>0</v>
      </c>
      <c r="CQ89" s="18">
        <f t="shared" si="128"/>
        <v>8806.5</v>
      </c>
      <c r="CR89" s="19" t="str">
        <f t="shared" si="129"/>
        <v>N/A</v>
      </c>
      <c r="CS89" s="68">
        <f t="shared" si="130"/>
        <v>93</v>
      </c>
      <c r="CT89" s="18">
        <f>'Ohio Intensities'!T89</f>
        <v>1.8231519607402742</v>
      </c>
      <c r="CU89" s="18">
        <f>Design!$I$24*CT89*Design!$I$23</f>
        <v>3.1358213724732735</v>
      </c>
      <c r="CV89" s="18">
        <v>0</v>
      </c>
      <c r="CW89" s="18">
        <v>0</v>
      </c>
      <c r="CX89" s="18">
        <f>Design!$I$22</f>
        <v>10</v>
      </c>
      <c r="CY89" s="18">
        <f t="shared" si="131"/>
        <v>3.1358213724732735</v>
      </c>
      <c r="CZ89" s="18">
        <f t="shared" si="132"/>
        <v>93</v>
      </c>
      <c r="DA89" s="18">
        <f t="shared" si="133"/>
        <v>3.1358213724732735</v>
      </c>
      <c r="DB89" s="18">
        <f t="shared" si="134"/>
        <v>103</v>
      </c>
      <c r="DC89" s="18">
        <v>0</v>
      </c>
      <c r="DD89" s="18">
        <f t="shared" si="135"/>
        <v>17497.883258400867</v>
      </c>
      <c r="DE89" s="18">
        <f t="shared" si="136"/>
        <v>-0.31358213724732736</v>
      </c>
      <c r="DF89" s="18">
        <f t="shared" si="137"/>
        <v>32.298960136474719</v>
      </c>
      <c r="DG89" s="18">
        <f>(Design!$N$71-DF89)/DE89</f>
        <v>93.911472110568084</v>
      </c>
      <c r="DH89" s="18">
        <v>0</v>
      </c>
      <c r="DI89" s="18">
        <v>0</v>
      </c>
      <c r="DJ89" s="18">
        <f t="shared" si="138"/>
        <v>93.911472110568084</v>
      </c>
      <c r="DK89" s="18">
        <f t="shared" si="139"/>
        <v>93.911472110568084</v>
      </c>
      <c r="DL89" s="18">
        <f>Design!$N$71</f>
        <v>2.85</v>
      </c>
      <c r="DM89" s="18">
        <f t="shared" si="140"/>
        <v>103</v>
      </c>
      <c r="DN89" s="18">
        <v>0</v>
      </c>
      <c r="DO89" s="18">
        <f t="shared" si="141"/>
        <v>8806.5</v>
      </c>
      <c r="DP89" s="19">
        <f t="shared" si="142"/>
        <v>8691.3832584008669</v>
      </c>
      <c r="DQ89" s="68">
        <f t="shared" si="143"/>
        <v>93</v>
      </c>
      <c r="DR89" s="18">
        <f>'Ohio Intensities'!X89</f>
        <v>2.0057284319186182</v>
      </c>
      <c r="DS89" s="18">
        <f>Design!$I$24*DR89*Design!$I$23</f>
        <v>3.4498529029000253</v>
      </c>
      <c r="DT89" s="18">
        <v>0</v>
      </c>
      <c r="DU89" s="18">
        <v>0</v>
      </c>
      <c r="DV89" s="18">
        <f>Design!$I$22</f>
        <v>10</v>
      </c>
      <c r="DW89" s="18">
        <f t="shared" si="144"/>
        <v>3.4498529029000253</v>
      </c>
      <c r="DX89" s="18">
        <f t="shared" si="145"/>
        <v>93</v>
      </c>
      <c r="DY89" s="18">
        <f t="shared" si="146"/>
        <v>3.4498529029000253</v>
      </c>
      <c r="DZ89" s="18">
        <f t="shared" si="147"/>
        <v>103</v>
      </c>
      <c r="EA89" s="18">
        <v>0</v>
      </c>
      <c r="EB89" s="18">
        <f t="shared" si="148"/>
        <v>19250.179198182141</v>
      </c>
      <c r="EC89" s="18">
        <f t="shared" si="149"/>
        <v>-0.34498529029000252</v>
      </c>
      <c r="ED89" s="18">
        <f t="shared" si="150"/>
        <v>35.53348489987026</v>
      </c>
      <c r="EE89" s="18">
        <f>(Design!$N$72-ED89)/EC89</f>
        <v>94.738778202385888</v>
      </c>
      <c r="EF89" s="18">
        <v>0</v>
      </c>
      <c r="EG89" s="18">
        <v>0</v>
      </c>
      <c r="EH89" s="18">
        <f t="shared" si="151"/>
        <v>94.738778202385888</v>
      </c>
      <c r="EI89" s="18">
        <f t="shared" si="152"/>
        <v>94.738778202385888</v>
      </c>
      <c r="EJ89" s="18">
        <f>Design!$N$72</f>
        <v>2.85</v>
      </c>
      <c r="EK89" s="18">
        <f t="shared" si="153"/>
        <v>103</v>
      </c>
      <c r="EL89" s="18">
        <v>0</v>
      </c>
      <c r="EM89" s="18">
        <f t="shared" si="154"/>
        <v>8806.5</v>
      </c>
      <c r="EN89" s="19">
        <f t="shared" si="155"/>
        <v>10443.679198182141</v>
      </c>
      <c r="EO89" s="19">
        <f t="shared" si="156"/>
        <v>93</v>
      </c>
    </row>
    <row r="90" spans="1:145" x14ac:dyDescent="0.25">
      <c r="A90" s="68">
        <f t="shared" si="157"/>
        <v>94</v>
      </c>
      <c r="B90" s="18">
        <f>'Ohio Intensities'!D90</f>
        <v>0.96289620626487227</v>
      </c>
      <c r="C90" s="18">
        <f>Design!$I$24*B90*Design!$I$23</f>
        <v>1.6561814747755814</v>
      </c>
      <c r="D90" s="18">
        <v>0</v>
      </c>
      <c r="E90" s="18">
        <v>0</v>
      </c>
      <c r="F90" s="18">
        <f>Design!$I$22</f>
        <v>10</v>
      </c>
      <c r="G90" s="18">
        <f t="shared" si="79"/>
        <v>1.6561814747755814</v>
      </c>
      <c r="H90" s="18">
        <f t="shared" si="80"/>
        <v>94</v>
      </c>
      <c r="I90" s="18">
        <f t="shared" si="81"/>
        <v>1.6561814747755814</v>
      </c>
      <c r="J90" s="18">
        <f t="shared" si="82"/>
        <v>104</v>
      </c>
      <c r="K90" s="18">
        <v>0</v>
      </c>
      <c r="L90" s="18" t="str">
        <f t="shared" si="83"/>
        <v>N/A</v>
      </c>
      <c r="M90" s="18">
        <f t="shared" si="84"/>
        <v>-0.16561814747755815</v>
      </c>
      <c r="N90" s="18">
        <f t="shared" si="85"/>
        <v>17.224287337666048</v>
      </c>
      <c r="O90" s="18">
        <f>(Design!$N$67-N90)/M90</f>
        <v>91.622129390876182</v>
      </c>
      <c r="P90" s="18">
        <v>0</v>
      </c>
      <c r="Q90" s="18">
        <v>0</v>
      </c>
      <c r="R90" s="18">
        <f t="shared" si="86"/>
        <v>91.622129390876182</v>
      </c>
      <c r="S90" s="18">
        <f t="shared" si="87"/>
        <v>94</v>
      </c>
      <c r="T90" s="18">
        <f>Design!$N$67</f>
        <v>2.0499999999999998</v>
      </c>
      <c r="U90" s="18">
        <f t="shared" si="88"/>
        <v>104</v>
      </c>
      <c r="V90" s="18">
        <v>0</v>
      </c>
      <c r="W90" s="18">
        <f t="shared" si="89"/>
        <v>6395.9999999999991</v>
      </c>
      <c r="X90" s="19" t="str">
        <f t="shared" si="90"/>
        <v>N/A</v>
      </c>
      <c r="Y90" s="68">
        <f t="shared" si="91"/>
        <v>94</v>
      </c>
      <c r="Z90" s="18">
        <f>'Ohio Intensities'!H90</f>
        <v>1.1903297636552452</v>
      </c>
      <c r="AA90" s="18">
        <f>Design!$I$24*Z90*Design!$I$23</f>
        <v>2.0473671934870232</v>
      </c>
      <c r="AB90" s="18">
        <v>0</v>
      </c>
      <c r="AC90" s="18">
        <v>0</v>
      </c>
      <c r="AD90" s="18">
        <f>Design!$I$22</f>
        <v>10</v>
      </c>
      <c r="AE90" s="18">
        <f t="shared" si="92"/>
        <v>2.0473671934870232</v>
      </c>
      <c r="AF90" s="18">
        <f t="shared" si="93"/>
        <v>94</v>
      </c>
      <c r="AG90" s="18">
        <f t="shared" si="94"/>
        <v>2.0473671934870232</v>
      </c>
      <c r="AH90" s="18">
        <f t="shared" si="95"/>
        <v>104</v>
      </c>
      <c r="AI90" s="18">
        <v>0</v>
      </c>
      <c r="AJ90" s="18" t="str">
        <f t="shared" si="96"/>
        <v>N/A</v>
      </c>
      <c r="AK90" s="18">
        <f t="shared" si="97"/>
        <v>-0.20473671934870233</v>
      </c>
      <c r="AL90" s="18">
        <f t="shared" si="98"/>
        <v>21.292618812265044</v>
      </c>
      <c r="AM90" s="18">
        <f>(Design!$N$68-AL90)/AK90</f>
        <v>91.789195763452369</v>
      </c>
      <c r="AN90" s="18">
        <v>0</v>
      </c>
      <c r="AO90" s="18">
        <v>0</v>
      </c>
      <c r="AP90" s="18">
        <f t="shared" si="99"/>
        <v>91.789195763452369</v>
      </c>
      <c r="AQ90" s="18">
        <f t="shared" si="100"/>
        <v>94</v>
      </c>
      <c r="AR90" s="18">
        <f>Design!$N$68</f>
        <v>2.5</v>
      </c>
      <c r="AS90" s="18">
        <f t="shared" si="101"/>
        <v>104</v>
      </c>
      <c r="AT90" s="18">
        <v>0</v>
      </c>
      <c r="AU90" s="18">
        <f t="shared" si="102"/>
        <v>7800</v>
      </c>
      <c r="AV90" s="19" t="str">
        <f t="shared" si="103"/>
        <v>N/A</v>
      </c>
      <c r="AW90" s="68">
        <f t="shared" si="104"/>
        <v>94</v>
      </c>
      <c r="AX90" s="18">
        <f>'Ohio Intensities'!L90</f>
        <v>1.3715041309006759</v>
      </c>
      <c r="AY90" s="18">
        <f>Design!$I$24*AX90*Design!$I$23</f>
        <v>2.358987105149164</v>
      </c>
      <c r="AZ90" s="18">
        <v>0</v>
      </c>
      <c r="BA90" s="18">
        <v>0</v>
      </c>
      <c r="BB90" s="18">
        <f>Design!$I$22</f>
        <v>10</v>
      </c>
      <c r="BC90" s="18">
        <f t="shared" si="105"/>
        <v>2.358987105149164</v>
      </c>
      <c r="BD90" s="18">
        <f t="shared" si="106"/>
        <v>94</v>
      </c>
      <c r="BE90" s="18">
        <f t="shared" si="107"/>
        <v>2.358987105149164</v>
      </c>
      <c r="BF90" s="18">
        <f t="shared" si="108"/>
        <v>104</v>
      </c>
      <c r="BG90" s="18">
        <v>0</v>
      </c>
      <c r="BH90" s="18" t="str">
        <f t="shared" si="109"/>
        <v>N/A</v>
      </c>
      <c r="BI90" s="18">
        <f t="shared" si="110"/>
        <v>-0.2358987105149164</v>
      </c>
      <c r="BJ90" s="18">
        <f t="shared" si="111"/>
        <v>24.533465893551305</v>
      </c>
      <c r="BK90" s="18">
        <f>(Design!$N$69-BJ90)/BI90</f>
        <v>91.918543540237835</v>
      </c>
      <c r="BL90" s="18">
        <v>0</v>
      </c>
      <c r="BM90" s="18">
        <v>0</v>
      </c>
      <c r="BN90" s="18">
        <f t="shared" si="112"/>
        <v>91.918543540237835</v>
      </c>
      <c r="BO90" s="18">
        <f t="shared" si="113"/>
        <v>94</v>
      </c>
      <c r="BP90" s="18">
        <f>Design!$N$69</f>
        <v>2.85</v>
      </c>
      <c r="BQ90" s="18">
        <f t="shared" si="114"/>
        <v>104</v>
      </c>
      <c r="BR90" s="18">
        <v>0</v>
      </c>
      <c r="BS90" s="18">
        <f t="shared" si="115"/>
        <v>8892</v>
      </c>
      <c r="BT90" s="19" t="str">
        <f t="shared" si="116"/>
        <v>N/A</v>
      </c>
      <c r="BU90" s="68">
        <f t="shared" si="117"/>
        <v>94</v>
      </c>
      <c r="BV90" s="18">
        <f>'Ohio Intensities'!P90</f>
        <v>1.6216726303181401</v>
      </c>
      <c r="BW90" s="18">
        <f>Design!$I$24*BV90*Design!$I$23</f>
        <v>2.7892769241472029</v>
      </c>
      <c r="BX90" s="18">
        <v>0</v>
      </c>
      <c r="BY90" s="18">
        <v>0</v>
      </c>
      <c r="BZ90" s="18">
        <f>Design!$I$22</f>
        <v>10</v>
      </c>
      <c r="CA90" s="18">
        <f t="shared" si="118"/>
        <v>2.7892769241472029</v>
      </c>
      <c r="CB90" s="18">
        <f t="shared" si="119"/>
        <v>94</v>
      </c>
      <c r="CC90" s="18">
        <f t="shared" si="120"/>
        <v>2.7892769241472029</v>
      </c>
      <c r="CD90" s="18">
        <f t="shared" si="121"/>
        <v>104</v>
      </c>
      <c r="CE90" s="18">
        <v>0</v>
      </c>
      <c r="CF90" s="18" t="str">
        <f t="shared" si="122"/>
        <v>N/A</v>
      </c>
      <c r="CG90" s="18">
        <f t="shared" si="123"/>
        <v>-0.27892769241472026</v>
      </c>
      <c r="CH90" s="18">
        <f t="shared" si="124"/>
        <v>29.008480011130906</v>
      </c>
      <c r="CI90" s="18">
        <f>(Design!$N$70-CH90)/CG90</f>
        <v>93.782298145705397</v>
      </c>
      <c r="CJ90" s="18">
        <v>0</v>
      </c>
      <c r="CK90" s="18">
        <v>0</v>
      </c>
      <c r="CL90" s="18">
        <f t="shared" si="125"/>
        <v>93.782298145705397</v>
      </c>
      <c r="CM90" s="18">
        <f t="shared" si="126"/>
        <v>94</v>
      </c>
      <c r="CN90" s="18">
        <f>Design!$N$70</f>
        <v>2.85</v>
      </c>
      <c r="CO90" s="18">
        <f t="shared" si="127"/>
        <v>104</v>
      </c>
      <c r="CP90" s="18">
        <v>0</v>
      </c>
      <c r="CQ90" s="18">
        <f t="shared" si="128"/>
        <v>8892</v>
      </c>
      <c r="CR90" s="19" t="str">
        <f t="shared" si="129"/>
        <v>N/A</v>
      </c>
      <c r="CS90" s="68">
        <f t="shared" si="130"/>
        <v>94</v>
      </c>
      <c r="CT90" s="18">
        <f>'Ohio Intensities'!T90</f>
        <v>1.8087930795220852</v>
      </c>
      <c r="CU90" s="18">
        <f>Design!$I$24*CT90*Design!$I$23</f>
        <v>3.1111240967779885</v>
      </c>
      <c r="CV90" s="18">
        <v>0</v>
      </c>
      <c r="CW90" s="18">
        <v>0</v>
      </c>
      <c r="CX90" s="18">
        <f>Design!$I$22</f>
        <v>10</v>
      </c>
      <c r="CY90" s="18">
        <f t="shared" si="131"/>
        <v>3.1111240967779885</v>
      </c>
      <c r="CZ90" s="18">
        <f t="shared" si="132"/>
        <v>94</v>
      </c>
      <c r="DA90" s="18">
        <f t="shared" si="133"/>
        <v>3.1111240967779885</v>
      </c>
      <c r="DB90" s="18">
        <f t="shared" si="134"/>
        <v>104</v>
      </c>
      <c r="DC90" s="18">
        <v>0</v>
      </c>
      <c r="DD90" s="18">
        <f t="shared" si="135"/>
        <v>17546.739905827853</v>
      </c>
      <c r="DE90" s="18">
        <f t="shared" si="136"/>
        <v>-0.31111240967779885</v>
      </c>
      <c r="DF90" s="18">
        <f t="shared" si="137"/>
        <v>32.355690606491081</v>
      </c>
      <c r="DG90" s="18">
        <f>(Design!$N$71-DF90)/DE90</f>
        <v>94.839323950620994</v>
      </c>
      <c r="DH90" s="18">
        <v>0</v>
      </c>
      <c r="DI90" s="18">
        <v>0</v>
      </c>
      <c r="DJ90" s="18">
        <f t="shared" si="138"/>
        <v>94.839323950620994</v>
      </c>
      <c r="DK90" s="18">
        <f t="shared" si="139"/>
        <v>94.839323950620994</v>
      </c>
      <c r="DL90" s="18">
        <f>Design!$N$71</f>
        <v>2.85</v>
      </c>
      <c r="DM90" s="18">
        <f t="shared" si="140"/>
        <v>104</v>
      </c>
      <c r="DN90" s="18">
        <v>0</v>
      </c>
      <c r="DO90" s="18">
        <f t="shared" si="141"/>
        <v>8892.0000000000018</v>
      </c>
      <c r="DP90" s="19">
        <f t="shared" si="142"/>
        <v>8654.7399058278515</v>
      </c>
      <c r="DQ90" s="68">
        <f t="shared" si="143"/>
        <v>94</v>
      </c>
      <c r="DR90" s="18">
        <f>'Ohio Intensities'!X90</f>
        <v>1.990618392668805</v>
      </c>
      <c r="DS90" s="18">
        <f>Design!$I$24*DR90*Design!$I$23</f>
        <v>3.4238636353903469</v>
      </c>
      <c r="DT90" s="18">
        <v>0</v>
      </c>
      <c r="DU90" s="18">
        <v>0</v>
      </c>
      <c r="DV90" s="18">
        <f>Design!$I$22</f>
        <v>10</v>
      </c>
      <c r="DW90" s="18">
        <f t="shared" si="144"/>
        <v>3.4238636353903469</v>
      </c>
      <c r="DX90" s="18">
        <f t="shared" si="145"/>
        <v>94</v>
      </c>
      <c r="DY90" s="18">
        <f t="shared" si="146"/>
        <v>3.4238636353903469</v>
      </c>
      <c r="DZ90" s="18">
        <f t="shared" si="147"/>
        <v>104</v>
      </c>
      <c r="EA90" s="18">
        <v>0</v>
      </c>
      <c r="EB90" s="18">
        <f t="shared" si="148"/>
        <v>19310.590903601551</v>
      </c>
      <c r="EC90" s="18">
        <f t="shared" si="149"/>
        <v>-0.34238636353903468</v>
      </c>
      <c r="ED90" s="18">
        <f t="shared" si="150"/>
        <v>35.608181808059605</v>
      </c>
      <c r="EE90" s="18">
        <f>(Design!$N$72-ED90)/EC90</f>
        <v>95.676070359399461</v>
      </c>
      <c r="EF90" s="18">
        <v>0</v>
      </c>
      <c r="EG90" s="18">
        <v>0</v>
      </c>
      <c r="EH90" s="18">
        <f t="shared" si="151"/>
        <v>95.676070359399461</v>
      </c>
      <c r="EI90" s="18">
        <f t="shared" si="152"/>
        <v>95.676070359399461</v>
      </c>
      <c r="EJ90" s="18">
        <f>Design!$N$72</f>
        <v>2.85</v>
      </c>
      <c r="EK90" s="18">
        <f t="shared" si="153"/>
        <v>104</v>
      </c>
      <c r="EL90" s="18">
        <v>0</v>
      </c>
      <c r="EM90" s="18">
        <f t="shared" si="154"/>
        <v>8892</v>
      </c>
      <c r="EN90" s="19">
        <f t="shared" si="155"/>
        <v>10418.590903601551</v>
      </c>
      <c r="EO90" s="19">
        <f t="shared" si="156"/>
        <v>94</v>
      </c>
    </row>
    <row r="91" spans="1:145" x14ac:dyDescent="0.25">
      <c r="A91" s="68">
        <f t="shared" si="157"/>
        <v>95</v>
      </c>
      <c r="B91" s="18">
        <f>'Ohio Intensities'!D91</f>
        <v>0.95485814028494642</v>
      </c>
      <c r="C91" s="18">
        <f>Design!$I$24*B91*Design!$I$23</f>
        <v>1.6423560012901088</v>
      </c>
      <c r="D91" s="18">
        <v>0</v>
      </c>
      <c r="E91" s="18">
        <v>0</v>
      </c>
      <c r="F91" s="18">
        <f>Design!$I$22</f>
        <v>10</v>
      </c>
      <c r="G91" s="18">
        <f t="shared" si="79"/>
        <v>1.6423560012901088</v>
      </c>
      <c r="H91" s="18">
        <f t="shared" si="80"/>
        <v>95</v>
      </c>
      <c r="I91" s="18">
        <f t="shared" si="81"/>
        <v>1.6423560012901088</v>
      </c>
      <c r="J91" s="18">
        <f t="shared" si="82"/>
        <v>105</v>
      </c>
      <c r="K91" s="18">
        <v>0</v>
      </c>
      <c r="L91" s="18" t="str">
        <f t="shared" si="83"/>
        <v>N/A</v>
      </c>
      <c r="M91" s="18">
        <f t="shared" si="84"/>
        <v>-0.16423560012901089</v>
      </c>
      <c r="N91" s="18">
        <f t="shared" si="85"/>
        <v>17.244738013546144</v>
      </c>
      <c r="O91" s="18">
        <f>(Design!$N$67-N91)/M91</f>
        <v>92.517931566665951</v>
      </c>
      <c r="P91" s="18">
        <v>0</v>
      </c>
      <c r="Q91" s="18">
        <v>0</v>
      </c>
      <c r="R91" s="18">
        <f t="shared" si="86"/>
        <v>92.517931566665951</v>
      </c>
      <c r="S91" s="18">
        <f t="shared" si="87"/>
        <v>95</v>
      </c>
      <c r="T91" s="18">
        <f>Design!$N$67</f>
        <v>2.0499999999999998</v>
      </c>
      <c r="U91" s="18">
        <f t="shared" si="88"/>
        <v>105</v>
      </c>
      <c r="V91" s="18">
        <v>0</v>
      </c>
      <c r="W91" s="18">
        <f t="shared" si="89"/>
        <v>6457.4999999999991</v>
      </c>
      <c r="X91" s="19" t="str">
        <f t="shared" si="90"/>
        <v>N/A</v>
      </c>
      <c r="Y91" s="68">
        <f t="shared" si="91"/>
        <v>95</v>
      </c>
      <c r="Z91" s="18">
        <f>'Ohio Intensities'!H91</f>
        <v>1.1805652539531177</v>
      </c>
      <c r="AA91" s="18">
        <f>Design!$I$24*Z91*Design!$I$23</f>
        <v>2.0305722367993639</v>
      </c>
      <c r="AB91" s="18">
        <v>0</v>
      </c>
      <c r="AC91" s="18">
        <v>0</v>
      </c>
      <c r="AD91" s="18">
        <f>Design!$I$22</f>
        <v>10</v>
      </c>
      <c r="AE91" s="18">
        <f t="shared" si="92"/>
        <v>2.0305722367993639</v>
      </c>
      <c r="AF91" s="18">
        <f t="shared" si="93"/>
        <v>95</v>
      </c>
      <c r="AG91" s="18">
        <f t="shared" si="94"/>
        <v>2.0305722367993639</v>
      </c>
      <c r="AH91" s="18">
        <f t="shared" si="95"/>
        <v>105</v>
      </c>
      <c r="AI91" s="18">
        <v>0</v>
      </c>
      <c r="AJ91" s="18" t="str">
        <f t="shared" si="96"/>
        <v>N/A</v>
      </c>
      <c r="AK91" s="18">
        <f t="shared" si="97"/>
        <v>-0.20305722367993639</v>
      </c>
      <c r="AL91" s="18">
        <f t="shared" si="98"/>
        <v>21.321008486393321</v>
      </c>
      <c r="AM91" s="18">
        <f>(Design!$N$68-AL91)/AK91</f>
        <v>92.688199638046072</v>
      </c>
      <c r="AN91" s="18">
        <v>0</v>
      </c>
      <c r="AO91" s="18">
        <v>0</v>
      </c>
      <c r="AP91" s="18">
        <f t="shared" si="99"/>
        <v>92.688199638046072</v>
      </c>
      <c r="AQ91" s="18">
        <f t="shared" si="100"/>
        <v>95</v>
      </c>
      <c r="AR91" s="18">
        <f>Design!$N$68</f>
        <v>2.5</v>
      </c>
      <c r="AS91" s="18">
        <f t="shared" si="101"/>
        <v>105</v>
      </c>
      <c r="AT91" s="18">
        <v>0</v>
      </c>
      <c r="AU91" s="18">
        <f t="shared" si="102"/>
        <v>7875</v>
      </c>
      <c r="AV91" s="19" t="str">
        <f t="shared" si="103"/>
        <v>N/A</v>
      </c>
      <c r="AW91" s="68">
        <f t="shared" si="104"/>
        <v>95</v>
      </c>
      <c r="AX91" s="18">
        <f>'Ohio Intensities'!L91</f>
        <v>1.3602973737580855</v>
      </c>
      <c r="AY91" s="18">
        <f>Design!$I$24*AX91*Design!$I$23</f>
        <v>2.3397114828639083</v>
      </c>
      <c r="AZ91" s="18">
        <v>0</v>
      </c>
      <c r="BA91" s="18">
        <v>0</v>
      </c>
      <c r="BB91" s="18">
        <f>Design!$I$22</f>
        <v>10</v>
      </c>
      <c r="BC91" s="18">
        <f t="shared" si="105"/>
        <v>2.3397114828639083</v>
      </c>
      <c r="BD91" s="18">
        <f t="shared" si="106"/>
        <v>95</v>
      </c>
      <c r="BE91" s="18">
        <f t="shared" si="107"/>
        <v>2.3397114828639083</v>
      </c>
      <c r="BF91" s="18">
        <f t="shared" si="108"/>
        <v>105</v>
      </c>
      <c r="BG91" s="18">
        <v>0</v>
      </c>
      <c r="BH91" s="18" t="str">
        <f t="shared" si="109"/>
        <v>N/A</v>
      </c>
      <c r="BI91" s="18">
        <f t="shared" si="110"/>
        <v>-0.23397114828639082</v>
      </c>
      <c r="BJ91" s="18">
        <f t="shared" si="111"/>
        <v>24.566970570071035</v>
      </c>
      <c r="BK91" s="18">
        <f>(Design!$N$69-BJ91)/BI91</f>
        <v>92.819010929879781</v>
      </c>
      <c r="BL91" s="18">
        <v>0</v>
      </c>
      <c r="BM91" s="18">
        <v>0</v>
      </c>
      <c r="BN91" s="18">
        <f t="shared" si="112"/>
        <v>92.819010929879781</v>
      </c>
      <c r="BO91" s="18">
        <f t="shared" si="113"/>
        <v>95</v>
      </c>
      <c r="BP91" s="18">
        <f>Design!$N$69</f>
        <v>2.85</v>
      </c>
      <c r="BQ91" s="18">
        <f t="shared" si="114"/>
        <v>105</v>
      </c>
      <c r="BR91" s="18">
        <v>0</v>
      </c>
      <c r="BS91" s="18">
        <f t="shared" si="115"/>
        <v>8977.5</v>
      </c>
      <c r="BT91" s="19" t="str">
        <f t="shared" si="116"/>
        <v>N/A</v>
      </c>
      <c r="BU91" s="68">
        <f t="shared" si="117"/>
        <v>95</v>
      </c>
      <c r="BV91" s="18">
        <f>'Ohio Intensities'!P91</f>
        <v>1.6087064322960578</v>
      </c>
      <c r="BW91" s="18">
        <f>Design!$I$24*BV91*Design!$I$23</f>
        <v>2.766975063549221</v>
      </c>
      <c r="BX91" s="18">
        <v>0</v>
      </c>
      <c r="BY91" s="18">
        <v>0</v>
      </c>
      <c r="BZ91" s="18">
        <f>Design!$I$22</f>
        <v>10</v>
      </c>
      <c r="CA91" s="18">
        <f t="shared" si="118"/>
        <v>2.766975063549221</v>
      </c>
      <c r="CB91" s="18">
        <f t="shared" si="119"/>
        <v>95</v>
      </c>
      <c r="CC91" s="18">
        <f t="shared" si="120"/>
        <v>2.766975063549221</v>
      </c>
      <c r="CD91" s="18">
        <f t="shared" si="121"/>
        <v>105</v>
      </c>
      <c r="CE91" s="18">
        <v>0</v>
      </c>
      <c r="CF91" s="18" t="str">
        <f t="shared" si="122"/>
        <v>N/A</v>
      </c>
      <c r="CG91" s="18">
        <f t="shared" si="123"/>
        <v>-0.27669750635492207</v>
      </c>
      <c r="CH91" s="18">
        <f t="shared" si="124"/>
        <v>29.053238167266819</v>
      </c>
      <c r="CI91" s="18">
        <f>(Design!$N$70-CH91)/CG91</f>
        <v>94.699943315194602</v>
      </c>
      <c r="CJ91" s="18">
        <v>0</v>
      </c>
      <c r="CK91" s="18">
        <v>0</v>
      </c>
      <c r="CL91" s="18">
        <f t="shared" si="125"/>
        <v>94.699943315194602</v>
      </c>
      <c r="CM91" s="18">
        <f t="shared" si="126"/>
        <v>95</v>
      </c>
      <c r="CN91" s="18">
        <f>Design!$N$70</f>
        <v>2.85</v>
      </c>
      <c r="CO91" s="18">
        <f t="shared" si="127"/>
        <v>105</v>
      </c>
      <c r="CP91" s="18">
        <v>0</v>
      </c>
      <c r="CQ91" s="18">
        <f t="shared" si="128"/>
        <v>8977.5</v>
      </c>
      <c r="CR91" s="19" t="str">
        <f t="shared" si="129"/>
        <v>N/A</v>
      </c>
      <c r="CS91" s="68">
        <f t="shared" si="130"/>
        <v>95</v>
      </c>
      <c r="CT91" s="18">
        <f>'Ohio Intensities'!T91</f>
        <v>1.7946780726275204</v>
      </c>
      <c r="CU91" s="18">
        <f>Design!$I$24*CT91*Design!$I$23</f>
        <v>3.086846284919337</v>
      </c>
      <c r="CV91" s="18">
        <v>0</v>
      </c>
      <c r="CW91" s="18">
        <v>0</v>
      </c>
      <c r="CX91" s="18">
        <f>Design!$I$22</f>
        <v>10</v>
      </c>
      <c r="CY91" s="18">
        <f t="shared" si="131"/>
        <v>3.086846284919337</v>
      </c>
      <c r="CZ91" s="18">
        <f t="shared" si="132"/>
        <v>95</v>
      </c>
      <c r="DA91" s="18">
        <f t="shared" si="133"/>
        <v>3.086846284919337</v>
      </c>
      <c r="DB91" s="18">
        <f t="shared" si="134"/>
        <v>105</v>
      </c>
      <c r="DC91" s="18">
        <v>0</v>
      </c>
      <c r="DD91" s="18">
        <f t="shared" si="135"/>
        <v>17595.023824040225</v>
      </c>
      <c r="DE91" s="18">
        <f t="shared" si="136"/>
        <v>-0.30868462849193368</v>
      </c>
      <c r="DF91" s="18">
        <f t="shared" si="137"/>
        <v>32.411885991653037</v>
      </c>
      <c r="DG91" s="18">
        <f>(Design!$N$71-DF91)/DE91</f>
        <v>95.767275928433619</v>
      </c>
      <c r="DH91" s="18">
        <v>0</v>
      </c>
      <c r="DI91" s="18">
        <v>0</v>
      </c>
      <c r="DJ91" s="18">
        <f t="shared" si="138"/>
        <v>95.767275928433619</v>
      </c>
      <c r="DK91" s="18">
        <f t="shared" si="139"/>
        <v>95.767275928433619</v>
      </c>
      <c r="DL91" s="18">
        <f>Design!$N$71</f>
        <v>2.85</v>
      </c>
      <c r="DM91" s="18">
        <f t="shared" si="140"/>
        <v>105</v>
      </c>
      <c r="DN91" s="18">
        <v>0</v>
      </c>
      <c r="DO91" s="18">
        <f t="shared" si="141"/>
        <v>8977.5</v>
      </c>
      <c r="DP91" s="19">
        <f t="shared" si="142"/>
        <v>8617.523824040225</v>
      </c>
      <c r="DQ91" s="68">
        <f t="shared" si="143"/>
        <v>95</v>
      </c>
      <c r="DR91" s="18">
        <f>'Ohio Intensities'!X91</f>
        <v>1.9757631305860881</v>
      </c>
      <c r="DS91" s="18">
        <f>Design!$I$24*DR91*Design!$I$23</f>
        <v>3.3983125846080737</v>
      </c>
      <c r="DT91" s="18">
        <v>0</v>
      </c>
      <c r="DU91" s="18">
        <v>0</v>
      </c>
      <c r="DV91" s="18">
        <f>Design!$I$22</f>
        <v>10</v>
      </c>
      <c r="DW91" s="18">
        <f t="shared" si="144"/>
        <v>3.3983125846080737</v>
      </c>
      <c r="DX91" s="18">
        <f t="shared" si="145"/>
        <v>95</v>
      </c>
      <c r="DY91" s="18">
        <f t="shared" si="146"/>
        <v>3.3983125846080737</v>
      </c>
      <c r="DZ91" s="18">
        <f t="shared" si="147"/>
        <v>105</v>
      </c>
      <c r="EA91" s="18">
        <v>0</v>
      </c>
      <c r="EB91" s="18">
        <f t="shared" si="148"/>
        <v>19370.381732266022</v>
      </c>
      <c r="EC91" s="18">
        <f t="shared" si="149"/>
        <v>-0.33983125846080736</v>
      </c>
      <c r="ED91" s="18">
        <f t="shared" si="150"/>
        <v>35.682282138384771</v>
      </c>
      <c r="EE91" s="18">
        <f>(Design!$N$72-ED91)/EC91</f>
        <v>96.613484842717341</v>
      </c>
      <c r="EF91" s="18">
        <v>0</v>
      </c>
      <c r="EG91" s="18">
        <v>0</v>
      </c>
      <c r="EH91" s="18">
        <f t="shared" si="151"/>
        <v>96.613484842717341</v>
      </c>
      <c r="EI91" s="18">
        <f t="shared" si="152"/>
        <v>96.613484842717341</v>
      </c>
      <c r="EJ91" s="18">
        <f>Design!$N$72</f>
        <v>2.85</v>
      </c>
      <c r="EK91" s="18">
        <f t="shared" si="153"/>
        <v>105</v>
      </c>
      <c r="EL91" s="18">
        <v>0</v>
      </c>
      <c r="EM91" s="18">
        <f t="shared" si="154"/>
        <v>8977.5</v>
      </c>
      <c r="EN91" s="19">
        <f t="shared" si="155"/>
        <v>10392.881732266022</v>
      </c>
      <c r="EO91" s="19">
        <f t="shared" si="156"/>
        <v>95</v>
      </c>
    </row>
    <row r="92" spans="1:145" x14ac:dyDescent="0.25">
      <c r="A92" s="68">
        <f t="shared" si="157"/>
        <v>96</v>
      </c>
      <c r="B92" s="18">
        <f>'Ohio Intensities'!D92</f>
        <v>0.94696241654356861</v>
      </c>
      <c r="C92" s="18">
        <f>Design!$I$24*B92*Design!$I$23</f>
        <v>1.628775356454939</v>
      </c>
      <c r="D92" s="18">
        <v>0</v>
      </c>
      <c r="E92" s="18">
        <v>0</v>
      </c>
      <c r="F92" s="18">
        <f>Design!$I$22</f>
        <v>10</v>
      </c>
      <c r="G92" s="18">
        <f t="shared" si="79"/>
        <v>1.628775356454939</v>
      </c>
      <c r="H92" s="18">
        <f t="shared" si="80"/>
        <v>96</v>
      </c>
      <c r="I92" s="18">
        <f t="shared" si="81"/>
        <v>1.628775356454939</v>
      </c>
      <c r="J92" s="18">
        <f t="shared" si="82"/>
        <v>106</v>
      </c>
      <c r="K92" s="18">
        <v>0</v>
      </c>
      <c r="L92" s="18" t="str">
        <f t="shared" si="83"/>
        <v>N/A</v>
      </c>
      <c r="M92" s="18">
        <f t="shared" si="84"/>
        <v>-0.1628775356454939</v>
      </c>
      <c r="N92" s="18">
        <f t="shared" si="85"/>
        <v>17.265018778422352</v>
      </c>
      <c r="O92" s="18">
        <f>(Design!$N$67-N92)/M92</f>
        <v>93.413856724466498</v>
      </c>
      <c r="P92" s="18">
        <v>0</v>
      </c>
      <c r="Q92" s="18">
        <v>0</v>
      </c>
      <c r="R92" s="18">
        <f t="shared" si="86"/>
        <v>93.413856724466498</v>
      </c>
      <c r="S92" s="18">
        <f t="shared" si="87"/>
        <v>96</v>
      </c>
      <c r="T92" s="18">
        <f>Design!$N$67</f>
        <v>2.0499999999999998</v>
      </c>
      <c r="U92" s="18">
        <f t="shared" si="88"/>
        <v>106</v>
      </c>
      <c r="V92" s="18">
        <v>0</v>
      </c>
      <c r="W92" s="18">
        <f t="shared" si="89"/>
        <v>6518.9999999999991</v>
      </c>
      <c r="X92" s="19" t="str">
        <f t="shared" si="90"/>
        <v>N/A</v>
      </c>
      <c r="Y92" s="68">
        <f t="shared" si="91"/>
        <v>96</v>
      </c>
      <c r="Z92" s="18">
        <f>'Ohio Intensities'!H92</f>
        <v>1.1709714087143868</v>
      </c>
      <c r="AA92" s="18">
        <f>Design!$I$24*Z92*Design!$I$23</f>
        <v>2.0140708229887463</v>
      </c>
      <c r="AB92" s="18">
        <v>0</v>
      </c>
      <c r="AC92" s="18">
        <v>0</v>
      </c>
      <c r="AD92" s="18">
        <f>Design!$I$22</f>
        <v>10</v>
      </c>
      <c r="AE92" s="18">
        <f t="shared" si="92"/>
        <v>2.0140708229887463</v>
      </c>
      <c r="AF92" s="18">
        <f t="shared" si="93"/>
        <v>96</v>
      </c>
      <c r="AG92" s="18">
        <f t="shared" si="94"/>
        <v>2.0140708229887463</v>
      </c>
      <c r="AH92" s="18">
        <f t="shared" si="95"/>
        <v>106</v>
      </c>
      <c r="AI92" s="18">
        <v>0</v>
      </c>
      <c r="AJ92" s="18" t="str">
        <f t="shared" si="96"/>
        <v>N/A</v>
      </c>
      <c r="AK92" s="18">
        <f t="shared" si="97"/>
        <v>-0.20140708229887463</v>
      </c>
      <c r="AL92" s="18">
        <f t="shared" si="98"/>
        <v>21.349150723680712</v>
      </c>
      <c r="AM92" s="18">
        <f>(Design!$N$68-AL92)/AK92</f>
        <v>93.587328253481346</v>
      </c>
      <c r="AN92" s="18">
        <v>0</v>
      </c>
      <c r="AO92" s="18">
        <v>0</v>
      </c>
      <c r="AP92" s="18">
        <f t="shared" si="99"/>
        <v>93.587328253481346</v>
      </c>
      <c r="AQ92" s="18">
        <f t="shared" si="100"/>
        <v>96</v>
      </c>
      <c r="AR92" s="18">
        <f>Design!$N$68</f>
        <v>2.5</v>
      </c>
      <c r="AS92" s="18">
        <f t="shared" si="101"/>
        <v>106</v>
      </c>
      <c r="AT92" s="18">
        <v>0</v>
      </c>
      <c r="AU92" s="18">
        <f t="shared" si="102"/>
        <v>7950</v>
      </c>
      <c r="AV92" s="19" t="str">
        <f t="shared" si="103"/>
        <v>N/A</v>
      </c>
      <c r="AW92" s="68">
        <f t="shared" si="104"/>
        <v>96</v>
      </c>
      <c r="AX92" s="18">
        <f>'Ohio Intensities'!L92</f>
        <v>1.3492842183608968</v>
      </c>
      <c r="AY92" s="18">
        <f>Design!$I$24*AX92*Design!$I$23</f>
        <v>2.3207688555807442</v>
      </c>
      <c r="AZ92" s="18">
        <v>0</v>
      </c>
      <c r="BA92" s="18">
        <v>0</v>
      </c>
      <c r="BB92" s="18">
        <f>Design!$I$22</f>
        <v>10</v>
      </c>
      <c r="BC92" s="18">
        <f t="shared" si="105"/>
        <v>2.3207688555807442</v>
      </c>
      <c r="BD92" s="18">
        <f t="shared" si="106"/>
        <v>96</v>
      </c>
      <c r="BE92" s="18">
        <f t="shared" si="107"/>
        <v>2.3207688555807442</v>
      </c>
      <c r="BF92" s="18">
        <f t="shared" si="108"/>
        <v>106</v>
      </c>
      <c r="BG92" s="18">
        <v>0</v>
      </c>
      <c r="BH92" s="18" t="str">
        <f t="shared" si="109"/>
        <v>N/A</v>
      </c>
      <c r="BI92" s="18">
        <f t="shared" si="110"/>
        <v>-0.23207688555807443</v>
      </c>
      <c r="BJ92" s="18">
        <f t="shared" si="111"/>
        <v>24.600149869155892</v>
      </c>
      <c r="BK92" s="18">
        <f>(Design!$N$69-BJ92)/BI92</f>
        <v>93.719587010371086</v>
      </c>
      <c r="BL92" s="18">
        <v>0</v>
      </c>
      <c r="BM92" s="18">
        <v>0</v>
      </c>
      <c r="BN92" s="18">
        <f t="shared" si="112"/>
        <v>93.719587010371086</v>
      </c>
      <c r="BO92" s="18">
        <f t="shared" si="113"/>
        <v>96</v>
      </c>
      <c r="BP92" s="18">
        <f>Design!$N$69</f>
        <v>2.85</v>
      </c>
      <c r="BQ92" s="18">
        <f t="shared" si="114"/>
        <v>106</v>
      </c>
      <c r="BR92" s="18">
        <v>0</v>
      </c>
      <c r="BS92" s="18">
        <f t="shared" si="115"/>
        <v>9063</v>
      </c>
      <c r="BT92" s="19" t="str">
        <f t="shared" si="116"/>
        <v>N/A</v>
      </c>
      <c r="BU92" s="68">
        <f t="shared" si="117"/>
        <v>96</v>
      </c>
      <c r="BV92" s="18">
        <f>'Ohio Intensities'!P92</f>
        <v>1.5959609074776668</v>
      </c>
      <c r="BW92" s="18">
        <f>Design!$I$24*BV92*Design!$I$23</f>
        <v>2.7450527608615887</v>
      </c>
      <c r="BX92" s="18">
        <v>0</v>
      </c>
      <c r="BY92" s="18">
        <v>0</v>
      </c>
      <c r="BZ92" s="18">
        <f>Design!$I$22</f>
        <v>10</v>
      </c>
      <c r="CA92" s="18">
        <f t="shared" si="118"/>
        <v>2.7450527608615887</v>
      </c>
      <c r="CB92" s="18">
        <f t="shared" si="119"/>
        <v>96</v>
      </c>
      <c r="CC92" s="18">
        <f t="shared" si="120"/>
        <v>2.7450527608615887</v>
      </c>
      <c r="CD92" s="18">
        <f t="shared" si="121"/>
        <v>106</v>
      </c>
      <c r="CE92" s="18">
        <v>0</v>
      </c>
      <c r="CF92" s="18" t="str">
        <f t="shared" si="122"/>
        <v>N/A</v>
      </c>
      <c r="CG92" s="18">
        <f t="shared" si="123"/>
        <v>-0.27450527608615888</v>
      </c>
      <c r="CH92" s="18">
        <f t="shared" si="124"/>
        <v>29.097559265132844</v>
      </c>
      <c r="CI92" s="18">
        <f>(Design!$N$70-CH92)/CG92</f>
        <v>95.617685894294183</v>
      </c>
      <c r="CJ92" s="18">
        <v>0</v>
      </c>
      <c r="CK92" s="18">
        <v>0</v>
      </c>
      <c r="CL92" s="18">
        <f t="shared" si="125"/>
        <v>95.617685894294183</v>
      </c>
      <c r="CM92" s="18">
        <f t="shared" si="126"/>
        <v>96</v>
      </c>
      <c r="CN92" s="18">
        <f>Design!$N$70</f>
        <v>2.85</v>
      </c>
      <c r="CO92" s="18">
        <f t="shared" si="127"/>
        <v>106</v>
      </c>
      <c r="CP92" s="18">
        <v>0</v>
      </c>
      <c r="CQ92" s="18">
        <f t="shared" si="128"/>
        <v>9063</v>
      </c>
      <c r="CR92" s="19" t="str">
        <f t="shared" si="129"/>
        <v>N/A</v>
      </c>
      <c r="CS92" s="68">
        <f t="shared" si="130"/>
        <v>96</v>
      </c>
      <c r="CT92" s="18">
        <f>'Ohio Intensities'!T92</f>
        <v>1.7808006171579918</v>
      </c>
      <c r="CU92" s="18">
        <f>Design!$I$24*CT92*Design!$I$23</f>
        <v>3.0629770615117478</v>
      </c>
      <c r="CV92" s="18">
        <v>0</v>
      </c>
      <c r="CW92" s="18">
        <v>0</v>
      </c>
      <c r="CX92" s="18">
        <f>Design!$I$22</f>
        <v>10</v>
      </c>
      <c r="CY92" s="18">
        <f t="shared" si="131"/>
        <v>3.0629770615117478</v>
      </c>
      <c r="CZ92" s="18">
        <f t="shared" si="132"/>
        <v>96</v>
      </c>
      <c r="DA92" s="18">
        <f t="shared" si="133"/>
        <v>3.0629770615117478</v>
      </c>
      <c r="DB92" s="18">
        <f t="shared" si="134"/>
        <v>106</v>
      </c>
      <c r="DC92" s="18">
        <v>0</v>
      </c>
      <c r="DD92" s="18">
        <f t="shared" si="135"/>
        <v>17642.747874307664</v>
      </c>
      <c r="DE92" s="18">
        <f t="shared" si="136"/>
        <v>-0.3062977061511748</v>
      </c>
      <c r="DF92" s="18">
        <f t="shared" si="137"/>
        <v>32.467556852024529</v>
      </c>
      <c r="DG92" s="18">
        <f>(Design!$N$71-DF92)/DE92</f>
        <v>96.695326988203533</v>
      </c>
      <c r="DH92" s="18">
        <v>0</v>
      </c>
      <c r="DI92" s="18">
        <v>0</v>
      </c>
      <c r="DJ92" s="18">
        <f t="shared" si="138"/>
        <v>96.695326988203533</v>
      </c>
      <c r="DK92" s="18">
        <f t="shared" si="139"/>
        <v>96.695326988203533</v>
      </c>
      <c r="DL92" s="18">
        <f>Design!$N$71</f>
        <v>2.85</v>
      </c>
      <c r="DM92" s="18">
        <f t="shared" si="140"/>
        <v>106</v>
      </c>
      <c r="DN92" s="18">
        <v>0</v>
      </c>
      <c r="DO92" s="18">
        <f t="shared" si="141"/>
        <v>9063</v>
      </c>
      <c r="DP92" s="19">
        <f t="shared" si="142"/>
        <v>8579.7478743076645</v>
      </c>
      <c r="DQ92" s="68">
        <f t="shared" si="143"/>
        <v>96</v>
      </c>
      <c r="DR92" s="18">
        <f>'Ohio Intensities'!X92</f>
        <v>1.9611560174454918</v>
      </c>
      <c r="DS92" s="18">
        <f>Design!$I$24*DR92*Design!$I$23</f>
        <v>3.3731883500062483</v>
      </c>
      <c r="DT92" s="18">
        <v>0</v>
      </c>
      <c r="DU92" s="18">
        <v>0</v>
      </c>
      <c r="DV92" s="18">
        <f>Design!$I$22</f>
        <v>10</v>
      </c>
      <c r="DW92" s="18">
        <f t="shared" si="144"/>
        <v>3.3731883500062483</v>
      </c>
      <c r="DX92" s="18">
        <f t="shared" si="145"/>
        <v>96</v>
      </c>
      <c r="DY92" s="18">
        <f t="shared" si="146"/>
        <v>3.3731883500062483</v>
      </c>
      <c r="DZ92" s="18">
        <f t="shared" si="147"/>
        <v>106</v>
      </c>
      <c r="EA92" s="18">
        <v>0</v>
      </c>
      <c r="EB92" s="18">
        <f t="shared" si="148"/>
        <v>19429.564896035994</v>
      </c>
      <c r="EC92" s="18">
        <f t="shared" si="149"/>
        <v>-0.33731883500062482</v>
      </c>
      <c r="ED92" s="18">
        <f t="shared" si="150"/>
        <v>35.755796510066226</v>
      </c>
      <c r="EE92" s="18">
        <f>(Design!$N$72-ED92)/EC92</f>
        <v>97.55102026842134</v>
      </c>
      <c r="EF92" s="18">
        <v>0</v>
      </c>
      <c r="EG92" s="18">
        <v>0</v>
      </c>
      <c r="EH92" s="18">
        <f t="shared" si="151"/>
        <v>97.55102026842134</v>
      </c>
      <c r="EI92" s="18">
        <f t="shared" si="152"/>
        <v>97.55102026842134</v>
      </c>
      <c r="EJ92" s="18">
        <f>Design!$N$72</f>
        <v>2.85</v>
      </c>
      <c r="EK92" s="18">
        <f t="shared" si="153"/>
        <v>106</v>
      </c>
      <c r="EL92" s="18">
        <v>0</v>
      </c>
      <c r="EM92" s="18">
        <f t="shared" si="154"/>
        <v>9063</v>
      </c>
      <c r="EN92" s="19">
        <f t="shared" si="155"/>
        <v>10366.564896035994</v>
      </c>
      <c r="EO92" s="19">
        <f t="shared" si="156"/>
        <v>96</v>
      </c>
    </row>
    <row r="93" spans="1:145" x14ac:dyDescent="0.25">
      <c r="A93" s="68">
        <f t="shared" si="157"/>
        <v>97</v>
      </c>
      <c r="B93" s="18">
        <f>'Ohio Intensities'!D93</f>
        <v>0.93920520686243603</v>
      </c>
      <c r="C93" s="18">
        <f>Design!$I$24*B93*Design!$I$23</f>
        <v>1.6154329558033911</v>
      </c>
      <c r="D93" s="18">
        <v>0</v>
      </c>
      <c r="E93" s="18">
        <v>0</v>
      </c>
      <c r="F93" s="18">
        <f>Design!$I$22</f>
        <v>10</v>
      </c>
      <c r="G93" s="18">
        <f t="shared" si="79"/>
        <v>1.6154329558033911</v>
      </c>
      <c r="H93" s="18">
        <f t="shared" si="80"/>
        <v>97</v>
      </c>
      <c r="I93" s="18">
        <f t="shared" si="81"/>
        <v>1.6154329558033911</v>
      </c>
      <c r="J93" s="18">
        <f t="shared" si="82"/>
        <v>107</v>
      </c>
      <c r="K93" s="18">
        <v>0</v>
      </c>
      <c r="L93" s="18" t="str">
        <f t="shared" si="83"/>
        <v>N/A</v>
      </c>
      <c r="M93" s="18">
        <f t="shared" si="84"/>
        <v>-0.16154329558033911</v>
      </c>
      <c r="N93" s="18">
        <f t="shared" si="85"/>
        <v>17.285132627096285</v>
      </c>
      <c r="O93" s="18">
        <f>(Design!$N$67-N93)/M93</f>
        <v>94.309903560928106</v>
      </c>
      <c r="P93" s="18">
        <v>0</v>
      </c>
      <c r="Q93" s="18">
        <v>0</v>
      </c>
      <c r="R93" s="18">
        <f t="shared" si="86"/>
        <v>94.309903560928106</v>
      </c>
      <c r="S93" s="18">
        <f t="shared" si="87"/>
        <v>97</v>
      </c>
      <c r="T93" s="18">
        <f>Design!$N$67</f>
        <v>2.0499999999999998</v>
      </c>
      <c r="U93" s="18">
        <f t="shared" si="88"/>
        <v>107</v>
      </c>
      <c r="V93" s="18">
        <v>0</v>
      </c>
      <c r="W93" s="18">
        <f t="shared" si="89"/>
        <v>6580.4999999999991</v>
      </c>
      <c r="X93" s="19" t="str">
        <f t="shared" si="90"/>
        <v>N/A</v>
      </c>
      <c r="Y93" s="68">
        <f t="shared" si="91"/>
        <v>97</v>
      </c>
      <c r="Z93" s="18">
        <f>'Ohio Intensities'!H93</f>
        <v>1.1615436915012611</v>
      </c>
      <c r="AA93" s="18">
        <f>Design!$I$24*Z93*Design!$I$23</f>
        <v>1.9978551493821703</v>
      </c>
      <c r="AB93" s="18">
        <v>0</v>
      </c>
      <c r="AC93" s="18">
        <v>0</v>
      </c>
      <c r="AD93" s="18">
        <f>Design!$I$22</f>
        <v>10</v>
      </c>
      <c r="AE93" s="18">
        <f t="shared" si="92"/>
        <v>1.9978551493821703</v>
      </c>
      <c r="AF93" s="18">
        <f t="shared" si="93"/>
        <v>97</v>
      </c>
      <c r="AG93" s="18">
        <f t="shared" si="94"/>
        <v>1.9978551493821703</v>
      </c>
      <c r="AH93" s="18">
        <f t="shared" si="95"/>
        <v>107</v>
      </c>
      <c r="AI93" s="18">
        <v>0</v>
      </c>
      <c r="AJ93" s="18" t="str">
        <f t="shared" si="96"/>
        <v>N/A</v>
      </c>
      <c r="AK93" s="18">
        <f t="shared" si="97"/>
        <v>-0.19978551493821703</v>
      </c>
      <c r="AL93" s="18">
        <f t="shared" si="98"/>
        <v>21.377050098389223</v>
      </c>
      <c r="AM93" s="18">
        <f>(Design!$N$68-AL93)/AK93</f>
        <v>94.486580292004078</v>
      </c>
      <c r="AN93" s="18">
        <v>0</v>
      </c>
      <c r="AO93" s="18">
        <v>0</v>
      </c>
      <c r="AP93" s="18">
        <f t="shared" si="99"/>
        <v>94.486580292004078</v>
      </c>
      <c r="AQ93" s="18">
        <f t="shared" si="100"/>
        <v>97</v>
      </c>
      <c r="AR93" s="18">
        <f>Design!$N$68</f>
        <v>2.5</v>
      </c>
      <c r="AS93" s="18">
        <f t="shared" si="101"/>
        <v>107</v>
      </c>
      <c r="AT93" s="18">
        <v>0</v>
      </c>
      <c r="AU93" s="18">
        <f t="shared" si="102"/>
        <v>8025</v>
      </c>
      <c r="AV93" s="19" t="str">
        <f t="shared" si="103"/>
        <v>N/A</v>
      </c>
      <c r="AW93" s="68">
        <f t="shared" si="104"/>
        <v>97</v>
      </c>
      <c r="AX93" s="18">
        <f>'Ohio Intensities'!L93</f>
        <v>1.3384595896050433</v>
      </c>
      <c r="AY93" s="18">
        <f>Design!$I$24*AX93*Design!$I$23</f>
        <v>2.3021504941206761</v>
      </c>
      <c r="AZ93" s="18">
        <v>0</v>
      </c>
      <c r="BA93" s="18">
        <v>0</v>
      </c>
      <c r="BB93" s="18">
        <f>Design!$I$22</f>
        <v>10</v>
      </c>
      <c r="BC93" s="18">
        <f t="shared" si="105"/>
        <v>2.3021504941206761</v>
      </c>
      <c r="BD93" s="18">
        <f t="shared" si="106"/>
        <v>97</v>
      </c>
      <c r="BE93" s="18">
        <f t="shared" si="107"/>
        <v>2.3021504941206761</v>
      </c>
      <c r="BF93" s="18">
        <f t="shared" si="108"/>
        <v>107</v>
      </c>
      <c r="BG93" s="18">
        <v>0</v>
      </c>
      <c r="BH93" s="18" t="str">
        <f t="shared" si="109"/>
        <v>N/A</v>
      </c>
      <c r="BI93" s="18">
        <f t="shared" si="110"/>
        <v>-0.23021504941206761</v>
      </c>
      <c r="BJ93" s="18">
        <f t="shared" si="111"/>
        <v>24.633010287091231</v>
      </c>
      <c r="BK93" s="18">
        <f>(Design!$N$69-BJ93)/BI93</f>
        <v>94.62027066745442</v>
      </c>
      <c r="BL93" s="18">
        <v>0</v>
      </c>
      <c r="BM93" s="18">
        <v>0</v>
      </c>
      <c r="BN93" s="18">
        <f t="shared" si="112"/>
        <v>94.62027066745442</v>
      </c>
      <c r="BO93" s="18">
        <f t="shared" si="113"/>
        <v>97</v>
      </c>
      <c r="BP93" s="18">
        <f>Design!$N$69</f>
        <v>2.85</v>
      </c>
      <c r="BQ93" s="18">
        <f t="shared" si="114"/>
        <v>107</v>
      </c>
      <c r="BR93" s="18">
        <v>0</v>
      </c>
      <c r="BS93" s="18">
        <f t="shared" si="115"/>
        <v>9148.5</v>
      </c>
      <c r="BT93" s="19" t="str">
        <f t="shared" si="116"/>
        <v>N/A</v>
      </c>
      <c r="BU93" s="68">
        <f t="shared" si="117"/>
        <v>97</v>
      </c>
      <c r="BV93" s="18">
        <f>'Ohio Intensities'!P93</f>
        <v>1.5834303448422558</v>
      </c>
      <c r="BW93" s="18">
        <f>Design!$I$24*BV93*Design!$I$23</f>
        <v>2.7235001931286815</v>
      </c>
      <c r="BX93" s="18">
        <v>0</v>
      </c>
      <c r="BY93" s="18">
        <v>0</v>
      </c>
      <c r="BZ93" s="18">
        <f>Design!$I$22</f>
        <v>10</v>
      </c>
      <c r="CA93" s="18">
        <f t="shared" si="118"/>
        <v>2.7235001931286815</v>
      </c>
      <c r="CB93" s="18">
        <f t="shared" si="119"/>
        <v>97</v>
      </c>
      <c r="CC93" s="18">
        <f t="shared" si="120"/>
        <v>2.7235001931286815</v>
      </c>
      <c r="CD93" s="18">
        <f t="shared" si="121"/>
        <v>107</v>
      </c>
      <c r="CE93" s="18">
        <v>0</v>
      </c>
      <c r="CF93" s="18" t="str">
        <f t="shared" si="122"/>
        <v>N/A</v>
      </c>
      <c r="CG93" s="18">
        <f t="shared" si="123"/>
        <v>-0.27235001931286817</v>
      </c>
      <c r="CH93" s="18">
        <f t="shared" si="124"/>
        <v>29.141452066476894</v>
      </c>
      <c r="CI93" s="18">
        <f>(Design!$N$70-CH93)/CG93</f>
        <v>96.535524883785669</v>
      </c>
      <c r="CJ93" s="18">
        <v>0</v>
      </c>
      <c r="CK93" s="18">
        <v>0</v>
      </c>
      <c r="CL93" s="18">
        <f t="shared" si="125"/>
        <v>96.535524883785669</v>
      </c>
      <c r="CM93" s="18">
        <f t="shared" si="126"/>
        <v>97</v>
      </c>
      <c r="CN93" s="18">
        <f>Design!$N$70</f>
        <v>2.85</v>
      </c>
      <c r="CO93" s="18">
        <f t="shared" si="127"/>
        <v>107</v>
      </c>
      <c r="CP93" s="18">
        <v>0</v>
      </c>
      <c r="CQ93" s="18">
        <f t="shared" si="128"/>
        <v>9148.5</v>
      </c>
      <c r="CR93" s="19" t="str">
        <f t="shared" si="129"/>
        <v>N/A</v>
      </c>
      <c r="CS93" s="68">
        <f t="shared" si="130"/>
        <v>97</v>
      </c>
      <c r="CT93" s="18">
        <f>'Ohio Intensities'!T93</f>
        <v>1.7671546096720403</v>
      </c>
      <c r="CU93" s="18">
        <f>Design!$I$24*CT93*Design!$I$23</f>
        <v>3.0395059286359114</v>
      </c>
      <c r="CV93" s="18">
        <v>0</v>
      </c>
      <c r="CW93" s="18">
        <v>0</v>
      </c>
      <c r="CX93" s="18">
        <f>Design!$I$22</f>
        <v>10</v>
      </c>
      <c r="CY93" s="18">
        <f t="shared" si="131"/>
        <v>3.0395059286359114</v>
      </c>
      <c r="CZ93" s="18">
        <f t="shared" si="132"/>
        <v>97</v>
      </c>
      <c r="DA93" s="18">
        <f t="shared" si="133"/>
        <v>3.0395059286359114</v>
      </c>
      <c r="DB93" s="18">
        <f t="shared" si="134"/>
        <v>107</v>
      </c>
      <c r="DC93" s="18">
        <v>0</v>
      </c>
      <c r="DD93" s="18">
        <f t="shared" si="135"/>
        <v>17689.924504661005</v>
      </c>
      <c r="DE93" s="18">
        <f t="shared" si="136"/>
        <v>-0.30395059286359116</v>
      </c>
      <c r="DF93" s="18">
        <f t="shared" si="137"/>
        <v>32.522713436404253</v>
      </c>
      <c r="DG93" s="18">
        <f>(Design!$N$71-DF93)/DE93</f>
        <v>97.623476094751211</v>
      </c>
      <c r="DH93" s="18">
        <v>0</v>
      </c>
      <c r="DI93" s="18">
        <v>0</v>
      </c>
      <c r="DJ93" s="18">
        <f t="shared" si="138"/>
        <v>97.623476094751211</v>
      </c>
      <c r="DK93" s="18">
        <f t="shared" si="139"/>
        <v>97.623476094751211</v>
      </c>
      <c r="DL93" s="18">
        <f>Design!$N$71</f>
        <v>2.85</v>
      </c>
      <c r="DM93" s="18">
        <f t="shared" si="140"/>
        <v>107</v>
      </c>
      <c r="DN93" s="18">
        <v>0</v>
      </c>
      <c r="DO93" s="18">
        <f t="shared" si="141"/>
        <v>9148.5000000000018</v>
      </c>
      <c r="DP93" s="19">
        <f t="shared" si="142"/>
        <v>8541.4245046610031</v>
      </c>
      <c r="DQ93" s="68">
        <f t="shared" si="143"/>
        <v>97</v>
      </c>
      <c r="DR93" s="18">
        <f>'Ohio Intensities'!X93</f>
        <v>1.9467906570179849</v>
      </c>
      <c r="DS93" s="18">
        <f>Design!$I$24*DR93*Design!$I$23</f>
        <v>3.348479930070936</v>
      </c>
      <c r="DT93" s="18">
        <v>0</v>
      </c>
      <c r="DU93" s="18">
        <v>0</v>
      </c>
      <c r="DV93" s="18">
        <f>Design!$I$22</f>
        <v>10</v>
      </c>
      <c r="DW93" s="18">
        <f t="shared" si="144"/>
        <v>3.348479930070936</v>
      </c>
      <c r="DX93" s="18">
        <f t="shared" si="145"/>
        <v>97</v>
      </c>
      <c r="DY93" s="18">
        <f t="shared" si="146"/>
        <v>3.348479930070936</v>
      </c>
      <c r="DZ93" s="18">
        <f t="shared" si="147"/>
        <v>107</v>
      </c>
      <c r="EA93" s="18">
        <v>0</v>
      </c>
      <c r="EB93" s="18">
        <f t="shared" si="148"/>
        <v>19488.153193012848</v>
      </c>
      <c r="EC93" s="18">
        <f t="shared" si="149"/>
        <v>-0.33484799300709361</v>
      </c>
      <c r="ED93" s="18">
        <f t="shared" si="150"/>
        <v>35.828735251759021</v>
      </c>
      <c r="EE93" s="18">
        <f>(Design!$N$72-ED93)/EC93</f>
        <v>98.488675280966604</v>
      </c>
      <c r="EF93" s="18">
        <v>0</v>
      </c>
      <c r="EG93" s="18">
        <v>0</v>
      </c>
      <c r="EH93" s="18">
        <f t="shared" si="151"/>
        <v>98.488675280966604</v>
      </c>
      <c r="EI93" s="18">
        <f t="shared" si="152"/>
        <v>98.488675280966604</v>
      </c>
      <c r="EJ93" s="18">
        <f>Design!$N$72</f>
        <v>2.85</v>
      </c>
      <c r="EK93" s="18">
        <f t="shared" si="153"/>
        <v>107</v>
      </c>
      <c r="EL93" s="18">
        <v>0</v>
      </c>
      <c r="EM93" s="18">
        <f t="shared" si="154"/>
        <v>9148.5</v>
      </c>
      <c r="EN93" s="19">
        <f t="shared" si="155"/>
        <v>10339.653193012848</v>
      </c>
      <c r="EO93" s="19">
        <f t="shared" si="156"/>
        <v>97</v>
      </c>
    </row>
    <row r="94" spans="1:145" x14ac:dyDescent="0.25">
      <c r="A94" s="68">
        <f t="shared" si="157"/>
        <v>98</v>
      </c>
      <c r="B94" s="18">
        <f>'Ohio Intensities'!D94</f>
        <v>0.93158282053183084</v>
      </c>
      <c r="C94" s="18">
        <f>Design!$I$24*B94*Design!$I$23</f>
        <v>1.60232245131475</v>
      </c>
      <c r="D94" s="18">
        <v>0</v>
      </c>
      <c r="E94" s="18">
        <v>0</v>
      </c>
      <c r="F94" s="18">
        <f>Design!$I$22</f>
        <v>10</v>
      </c>
      <c r="G94" s="18">
        <f t="shared" si="79"/>
        <v>1.60232245131475</v>
      </c>
      <c r="H94" s="18">
        <f t="shared" si="80"/>
        <v>98</v>
      </c>
      <c r="I94" s="18">
        <f t="shared" si="81"/>
        <v>1.60232245131475</v>
      </c>
      <c r="J94" s="18">
        <f t="shared" si="82"/>
        <v>108</v>
      </c>
      <c r="K94" s="18">
        <v>0</v>
      </c>
      <c r="L94" s="18" t="str">
        <f t="shared" si="83"/>
        <v>N/A</v>
      </c>
      <c r="M94" s="18">
        <f t="shared" si="84"/>
        <v>-0.16023224513147499</v>
      </c>
      <c r="N94" s="18">
        <f t="shared" si="85"/>
        <v>17.305082474199299</v>
      </c>
      <c r="O94" s="18">
        <f>(Design!$N$67-N94)/M94</f>
        <v>95.206070798559182</v>
      </c>
      <c r="P94" s="18">
        <v>0</v>
      </c>
      <c r="Q94" s="18">
        <v>0</v>
      </c>
      <c r="R94" s="18">
        <f t="shared" si="86"/>
        <v>95.206070798559182</v>
      </c>
      <c r="S94" s="18">
        <f t="shared" si="87"/>
        <v>98</v>
      </c>
      <c r="T94" s="18">
        <f>Design!$N$67</f>
        <v>2.0499999999999998</v>
      </c>
      <c r="U94" s="18">
        <f t="shared" si="88"/>
        <v>108</v>
      </c>
      <c r="V94" s="18">
        <v>0</v>
      </c>
      <c r="W94" s="18">
        <f t="shared" si="89"/>
        <v>6641.9999999999991</v>
      </c>
      <c r="X94" s="19" t="str">
        <f t="shared" si="90"/>
        <v>N/A</v>
      </c>
      <c r="Y94" s="68">
        <f t="shared" si="91"/>
        <v>98</v>
      </c>
      <c r="Z94" s="18">
        <f>'Ohio Intensities'!H94</f>
        <v>1.1522777269962405</v>
      </c>
      <c r="AA94" s="18">
        <f>Design!$I$24*Z94*Design!$I$23</f>
        <v>1.9819176904335349</v>
      </c>
      <c r="AB94" s="18">
        <v>0</v>
      </c>
      <c r="AC94" s="18">
        <v>0</v>
      </c>
      <c r="AD94" s="18">
        <f>Design!$I$22</f>
        <v>10</v>
      </c>
      <c r="AE94" s="18">
        <f t="shared" si="92"/>
        <v>1.9819176904335349</v>
      </c>
      <c r="AF94" s="18">
        <f t="shared" si="93"/>
        <v>98</v>
      </c>
      <c r="AG94" s="18">
        <f t="shared" si="94"/>
        <v>1.9819176904335349</v>
      </c>
      <c r="AH94" s="18">
        <f t="shared" si="95"/>
        <v>108</v>
      </c>
      <c r="AI94" s="18">
        <v>0</v>
      </c>
      <c r="AJ94" s="18" t="str">
        <f t="shared" si="96"/>
        <v>N/A</v>
      </c>
      <c r="AK94" s="18">
        <f t="shared" si="97"/>
        <v>-0.19819176904335351</v>
      </c>
      <c r="AL94" s="18">
        <f t="shared" si="98"/>
        <v>21.404711056682178</v>
      </c>
      <c r="AM94" s="18">
        <f>(Design!$N$68-AL94)/AK94</f>
        <v>95.385954461846808</v>
      </c>
      <c r="AN94" s="18">
        <v>0</v>
      </c>
      <c r="AO94" s="18">
        <v>0</v>
      </c>
      <c r="AP94" s="18">
        <f t="shared" si="99"/>
        <v>95.385954461846808</v>
      </c>
      <c r="AQ94" s="18">
        <f t="shared" si="100"/>
        <v>98</v>
      </c>
      <c r="AR94" s="18">
        <f>Design!$N$68</f>
        <v>2.5</v>
      </c>
      <c r="AS94" s="18">
        <f t="shared" si="101"/>
        <v>108</v>
      </c>
      <c r="AT94" s="18">
        <v>0</v>
      </c>
      <c r="AU94" s="18">
        <f t="shared" si="102"/>
        <v>8100</v>
      </c>
      <c r="AV94" s="19" t="str">
        <f t="shared" si="103"/>
        <v>N/A</v>
      </c>
      <c r="AW94" s="68">
        <f t="shared" si="104"/>
        <v>98</v>
      </c>
      <c r="AX94" s="18">
        <f>'Ohio Intensities'!L94</f>
        <v>1.3278185899730404</v>
      </c>
      <c r="AY94" s="18">
        <f>Design!$I$24*AX94*Design!$I$23</f>
        <v>2.2838479747536309</v>
      </c>
      <c r="AZ94" s="18">
        <v>0</v>
      </c>
      <c r="BA94" s="18">
        <v>0</v>
      </c>
      <c r="BB94" s="18">
        <f>Design!$I$22</f>
        <v>10</v>
      </c>
      <c r="BC94" s="18">
        <f t="shared" si="105"/>
        <v>2.2838479747536309</v>
      </c>
      <c r="BD94" s="18">
        <f t="shared" si="106"/>
        <v>98</v>
      </c>
      <c r="BE94" s="18">
        <f t="shared" si="107"/>
        <v>2.2838479747536309</v>
      </c>
      <c r="BF94" s="18">
        <f t="shared" si="108"/>
        <v>108</v>
      </c>
      <c r="BG94" s="18">
        <v>0</v>
      </c>
      <c r="BH94" s="18" t="str">
        <f t="shared" si="109"/>
        <v>N/A</v>
      </c>
      <c r="BI94" s="18">
        <f t="shared" si="110"/>
        <v>-0.22838479747536308</v>
      </c>
      <c r="BJ94" s="18">
        <f t="shared" si="111"/>
        <v>24.665558127339214</v>
      </c>
      <c r="BK94" s="18">
        <f>(Design!$N$69-BJ94)/BI94</f>
        <v>95.521060808316534</v>
      </c>
      <c r="BL94" s="18">
        <v>0</v>
      </c>
      <c r="BM94" s="18">
        <v>0</v>
      </c>
      <c r="BN94" s="18">
        <f t="shared" si="112"/>
        <v>95.521060808316534</v>
      </c>
      <c r="BO94" s="18">
        <f t="shared" si="113"/>
        <v>98</v>
      </c>
      <c r="BP94" s="18">
        <f>Design!$N$69</f>
        <v>2.85</v>
      </c>
      <c r="BQ94" s="18">
        <f t="shared" si="114"/>
        <v>108</v>
      </c>
      <c r="BR94" s="18">
        <v>0</v>
      </c>
      <c r="BS94" s="18">
        <f t="shared" si="115"/>
        <v>9234</v>
      </c>
      <c r="BT94" s="19" t="str">
        <f t="shared" si="116"/>
        <v>N/A</v>
      </c>
      <c r="BU94" s="68">
        <f t="shared" si="117"/>
        <v>98</v>
      </c>
      <c r="BV94" s="18">
        <f>'Ohio Intensities'!P94</f>
        <v>1.5711092308708436</v>
      </c>
      <c r="BW94" s="18">
        <f>Design!$I$24*BV94*Design!$I$23</f>
        <v>2.7023078770978528</v>
      </c>
      <c r="BX94" s="18">
        <v>0</v>
      </c>
      <c r="BY94" s="18">
        <v>0</v>
      </c>
      <c r="BZ94" s="18">
        <f>Design!$I$22</f>
        <v>10</v>
      </c>
      <c r="CA94" s="18">
        <f t="shared" si="118"/>
        <v>2.7023078770978528</v>
      </c>
      <c r="CB94" s="18">
        <f t="shared" si="119"/>
        <v>98</v>
      </c>
      <c r="CC94" s="18">
        <f t="shared" si="120"/>
        <v>2.7023078770978528</v>
      </c>
      <c r="CD94" s="18">
        <f t="shared" si="121"/>
        <v>108</v>
      </c>
      <c r="CE94" s="18">
        <v>0</v>
      </c>
      <c r="CF94" s="18" t="str">
        <f t="shared" si="122"/>
        <v>N/A</v>
      </c>
      <c r="CG94" s="18">
        <f t="shared" si="123"/>
        <v>-0.27023078770978526</v>
      </c>
      <c r="CH94" s="18">
        <f t="shared" si="124"/>
        <v>29.184925072656807</v>
      </c>
      <c r="CI94" s="18">
        <f>(Design!$N$70-CH94)/CG94</f>
        <v>97.45345930360547</v>
      </c>
      <c r="CJ94" s="18">
        <v>0</v>
      </c>
      <c r="CK94" s="18">
        <v>0</v>
      </c>
      <c r="CL94" s="18">
        <f t="shared" si="125"/>
        <v>97.45345930360547</v>
      </c>
      <c r="CM94" s="18">
        <f t="shared" si="126"/>
        <v>98</v>
      </c>
      <c r="CN94" s="18">
        <f>Design!$N$70</f>
        <v>2.85</v>
      </c>
      <c r="CO94" s="18">
        <f t="shared" si="127"/>
        <v>108</v>
      </c>
      <c r="CP94" s="18">
        <v>0</v>
      </c>
      <c r="CQ94" s="18">
        <f t="shared" si="128"/>
        <v>9234</v>
      </c>
      <c r="CR94" s="19" t="str">
        <f t="shared" si="129"/>
        <v>N/A</v>
      </c>
      <c r="CS94" s="68">
        <f t="shared" si="130"/>
        <v>98</v>
      </c>
      <c r="CT94" s="18">
        <f>'Ohio Intensities'!T94</f>
        <v>1.7537341566756293</v>
      </c>
      <c r="CU94" s="18">
        <f>Design!$I$24*CT94*Design!$I$23</f>
        <v>3.0164227494820843</v>
      </c>
      <c r="CV94" s="18">
        <v>0</v>
      </c>
      <c r="CW94" s="18">
        <v>0</v>
      </c>
      <c r="CX94" s="18">
        <f>Design!$I$22</f>
        <v>10</v>
      </c>
      <c r="CY94" s="18">
        <f t="shared" si="131"/>
        <v>3.0164227494820843</v>
      </c>
      <c r="CZ94" s="18">
        <f t="shared" si="132"/>
        <v>98</v>
      </c>
      <c r="DA94" s="18">
        <f t="shared" si="133"/>
        <v>3.0164227494820843</v>
      </c>
      <c r="DB94" s="18">
        <f t="shared" si="134"/>
        <v>108</v>
      </c>
      <c r="DC94" s="18">
        <v>0</v>
      </c>
      <c r="DD94" s="18">
        <f t="shared" si="135"/>
        <v>17736.565766954653</v>
      </c>
      <c r="DE94" s="18">
        <f t="shared" si="136"/>
        <v>-0.30164227494820844</v>
      </c>
      <c r="DF94" s="18">
        <f t="shared" si="137"/>
        <v>32.57736569440651</v>
      </c>
      <c r="DG94" s="18">
        <f>(Design!$N$71-DF94)/DE94</f>
        <v>98.551722232935205</v>
      </c>
      <c r="DH94" s="18">
        <v>0</v>
      </c>
      <c r="DI94" s="18">
        <v>0</v>
      </c>
      <c r="DJ94" s="18">
        <f t="shared" si="138"/>
        <v>98.551722232935205</v>
      </c>
      <c r="DK94" s="18">
        <f t="shared" si="139"/>
        <v>98.551722232935205</v>
      </c>
      <c r="DL94" s="18">
        <f>Design!$N$71</f>
        <v>2.85</v>
      </c>
      <c r="DM94" s="18">
        <f t="shared" si="140"/>
        <v>108</v>
      </c>
      <c r="DN94" s="18">
        <v>0</v>
      </c>
      <c r="DO94" s="18">
        <f t="shared" si="141"/>
        <v>9234</v>
      </c>
      <c r="DP94" s="19">
        <f t="shared" si="142"/>
        <v>8502.5657669546526</v>
      </c>
      <c r="DQ94" s="68">
        <f t="shared" si="143"/>
        <v>98</v>
      </c>
      <c r="DR94" s="18">
        <f>'Ohio Intensities'!X94</f>
        <v>1.9326608749038694</v>
      </c>
      <c r="DS94" s="18">
        <f>Design!$I$24*DR94*Design!$I$23</f>
        <v>3.3241767048346573</v>
      </c>
      <c r="DT94" s="18">
        <v>0</v>
      </c>
      <c r="DU94" s="18">
        <v>0</v>
      </c>
      <c r="DV94" s="18">
        <f>Design!$I$22</f>
        <v>10</v>
      </c>
      <c r="DW94" s="18">
        <f t="shared" si="144"/>
        <v>3.3241767048346573</v>
      </c>
      <c r="DX94" s="18">
        <f t="shared" si="145"/>
        <v>98</v>
      </c>
      <c r="DY94" s="18">
        <f t="shared" si="146"/>
        <v>3.3241767048346573</v>
      </c>
      <c r="DZ94" s="18">
        <f t="shared" si="147"/>
        <v>108</v>
      </c>
      <c r="EA94" s="18">
        <v>0</v>
      </c>
      <c r="EB94" s="18">
        <f t="shared" si="148"/>
        <v>19546.159024427783</v>
      </c>
      <c r="EC94" s="18">
        <f t="shared" si="149"/>
        <v>-0.33241767048346571</v>
      </c>
      <c r="ED94" s="18">
        <f t="shared" si="150"/>
        <v>35.901108412214299</v>
      </c>
      <c r="EE94" s="18">
        <f>(Design!$N$72-ED94)/EC94</f>
        <v>99.426448552343857</v>
      </c>
      <c r="EF94" s="18">
        <v>0</v>
      </c>
      <c r="EG94" s="18">
        <v>0</v>
      </c>
      <c r="EH94" s="18">
        <f t="shared" si="151"/>
        <v>99.426448552343857</v>
      </c>
      <c r="EI94" s="18">
        <f t="shared" si="152"/>
        <v>99.426448552343857</v>
      </c>
      <c r="EJ94" s="18">
        <f>Design!$N$72</f>
        <v>2.85</v>
      </c>
      <c r="EK94" s="18">
        <f t="shared" si="153"/>
        <v>108</v>
      </c>
      <c r="EL94" s="18">
        <v>0</v>
      </c>
      <c r="EM94" s="18">
        <f t="shared" si="154"/>
        <v>9234</v>
      </c>
      <c r="EN94" s="19">
        <f t="shared" si="155"/>
        <v>10312.159024427783</v>
      </c>
      <c r="EO94" s="19">
        <f t="shared" si="156"/>
        <v>98</v>
      </c>
    </row>
    <row r="95" spans="1:145" x14ac:dyDescent="0.25">
      <c r="A95" s="68">
        <f t="shared" si="157"/>
        <v>99</v>
      </c>
      <c r="B95" s="18">
        <f>'Ohio Intensities'!D95</f>
        <v>0.92409169815758352</v>
      </c>
      <c r="C95" s="18">
        <f>Design!$I$24*B95*Design!$I$23</f>
        <v>1.5894377208310446</v>
      </c>
      <c r="D95" s="18">
        <v>0</v>
      </c>
      <c r="E95" s="18">
        <v>0</v>
      </c>
      <c r="F95" s="18">
        <f>Design!$I$22</f>
        <v>10</v>
      </c>
      <c r="G95" s="18">
        <f t="shared" si="79"/>
        <v>1.5894377208310446</v>
      </c>
      <c r="H95" s="18">
        <f t="shared" si="80"/>
        <v>99</v>
      </c>
      <c r="I95" s="18">
        <f t="shared" si="81"/>
        <v>1.5894377208310446</v>
      </c>
      <c r="J95" s="18">
        <f t="shared" si="82"/>
        <v>109</v>
      </c>
      <c r="K95" s="18">
        <v>0</v>
      </c>
      <c r="L95" s="18" t="str">
        <f t="shared" si="83"/>
        <v>N/A</v>
      </c>
      <c r="M95" s="18">
        <f t="shared" si="84"/>
        <v>-0.15894377208310445</v>
      </c>
      <c r="N95" s="18">
        <f t="shared" si="85"/>
        <v>17.324871157058386</v>
      </c>
      <c r="O95" s="18">
        <f>(Design!$N$67-N95)/M95</f>
        <v>96.102357184978928</v>
      </c>
      <c r="P95" s="18">
        <v>0</v>
      </c>
      <c r="Q95" s="18">
        <v>0</v>
      </c>
      <c r="R95" s="18">
        <f t="shared" si="86"/>
        <v>96.102357184978928</v>
      </c>
      <c r="S95" s="18">
        <f t="shared" si="87"/>
        <v>99</v>
      </c>
      <c r="T95" s="18">
        <f>Design!$N$67</f>
        <v>2.0499999999999998</v>
      </c>
      <c r="U95" s="18">
        <f t="shared" si="88"/>
        <v>109</v>
      </c>
      <c r="V95" s="18">
        <v>0</v>
      </c>
      <c r="W95" s="18">
        <f t="shared" si="89"/>
        <v>6703.5</v>
      </c>
      <c r="X95" s="19" t="str">
        <f t="shared" si="90"/>
        <v>N/A</v>
      </c>
      <c r="Y95" s="68">
        <f t="shared" si="91"/>
        <v>99</v>
      </c>
      <c r="Z95" s="18">
        <f>'Ohio Intensities'!H95</f>
        <v>1.1431692938660458</v>
      </c>
      <c r="AA95" s="18">
        <f>Design!$I$24*Z95*Design!$I$23</f>
        <v>1.9662511854496001</v>
      </c>
      <c r="AB95" s="18">
        <v>0</v>
      </c>
      <c r="AC95" s="18">
        <v>0</v>
      </c>
      <c r="AD95" s="18">
        <f>Design!$I$22</f>
        <v>10</v>
      </c>
      <c r="AE95" s="18">
        <f t="shared" si="92"/>
        <v>1.9662511854496001</v>
      </c>
      <c r="AF95" s="18">
        <f t="shared" si="93"/>
        <v>99</v>
      </c>
      <c r="AG95" s="18">
        <f t="shared" si="94"/>
        <v>1.9662511854496001</v>
      </c>
      <c r="AH95" s="18">
        <f t="shared" si="95"/>
        <v>109</v>
      </c>
      <c r="AI95" s="18">
        <v>0</v>
      </c>
      <c r="AJ95" s="18" t="str">
        <f t="shared" si="96"/>
        <v>N/A</v>
      </c>
      <c r="AK95" s="18">
        <f t="shared" si="97"/>
        <v>-0.19662511854496001</v>
      </c>
      <c r="AL95" s="18">
        <f t="shared" si="98"/>
        <v>21.432137921400642</v>
      </c>
      <c r="AM95" s="18">
        <f>(Design!$N$68-AL95)/AK95</f>
        <v>96.285449496482556</v>
      </c>
      <c r="AN95" s="18">
        <v>0</v>
      </c>
      <c r="AO95" s="18">
        <v>0</v>
      </c>
      <c r="AP95" s="18">
        <f t="shared" si="99"/>
        <v>96.285449496482556</v>
      </c>
      <c r="AQ95" s="18">
        <f t="shared" si="100"/>
        <v>99</v>
      </c>
      <c r="AR95" s="18">
        <f>Design!$N$68</f>
        <v>2.5</v>
      </c>
      <c r="AS95" s="18">
        <f t="shared" si="101"/>
        <v>109</v>
      </c>
      <c r="AT95" s="18">
        <v>0</v>
      </c>
      <c r="AU95" s="18">
        <f t="shared" si="102"/>
        <v>8175</v>
      </c>
      <c r="AV95" s="19" t="str">
        <f t="shared" si="103"/>
        <v>N/A</v>
      </c>
      <c r="AW95" s="68">
        <f t="shared" si="104"/>
        <v>99</v>
      </c>
      <c r="AX95" s="18">
        <f>'Ohio Intensities'!L95</f>
        <v>1.3173564917889802</v>
      </c>
      <c r="AY95" s="18">
        <f>Design!$I$24*AX95*Design!$I$23</f>
        <v>2.2658531658770475</v>
      </c>
      <c r="AZ95" s="18">
        <v>0</v>
      </c>
      <c r="BA95" s="18">
        <v>0</v>
      </c>
      <c r="BB95" s="18">
        <f>Design!$I$22</f>
        <v>10</v>
      </c>
      <c r="BC95" s="18">
        <f t="shared" si="105"/>
        <v>2.2658531658770475</v>
      </c>
      <c r="BD95" s="18">
        <f t="shared" si="106"/>
        <v>99</v>
      </c>
      <c r="BE95" s="18">
        <f t="shared" si="107"/>
        <v>2.2658531658770475</v>
      </c>
      <c r="BF95" s="18">
        <f t="shared" si="108"/>
        <v>109</v>
      </c>
      <c r="BG95" s="18">
        <v>0</v>
      </c>
      <c r="BH95" s="18" t="str">
        <f t="shared" si="109"/>
        <v>N/A</v>
      </c>
      <c r="BI95" s="18">
        <f t="shared" si="110"/>
        <v>-0.22658531658770475</v>
      </c>
      <c r="BJ95" s="18">
        <f t="shared" si="111"/>
        <v>24.697799508059816</v>
      </c>
      <c r="BK95" s="18">
        <f>(Design!$N$69-BJ95)/BI95</f>
        <v>96.421956360985774</v>
      </c>
      <c r="BL95" s="18">
        <v>0</v>
      </c>
      <c r="BM95" s="18">
        <v>0</v>
      </c>
      <c r="BN95" s="18">
        <f t="shared" si="112"/>
        <v>96.421956360985774</v>
      </c>
      <c r="BO95" s="18">
        <f t="shared" si="113"/>
        <v>99</v>
      </c>
      <c r="BP95" s="18">
        <f>Design!$N$69</f>
        <v>2.85</v>
      </c>
      <c r="BQ95" s="18">
        <f t="shared" si="114"/>
        <v>109</v>
      </c>
      <c r="BR95" s="18">
        <v>0</v>
      </c>
      <c r="BS95" s="18">
        <f t="shared" si="115"/>
        <v>9319.5</v>
      </c>
      <c r="BT95" s="19" t="str">
        <f t="shared" si="116"/>
        <v>N/A</v>
      </c>
      <c r="BU95" s="68">
        <f t="shared" si="117"/>
        <v>99</v>
      </c>
      <c r="BV95" s="18">
        <f>'Ohio Intensities'!P95</f>
        <v>1.5589922410277284</v>
      </c>
      <c r="BW95" s="18">
        <f>Design!$I$24*BV95*Design!$I$23</f>
        <v>2.6814666545676946</v>
      </c>
      <c r="BX95" s="18">
        <v>0</v>
      </c>
      <c r="BY95" s="18">
        <v>0</v>
      </c>
      <c r="BZ95" s="18">
        <f>Design!$I$22</f>
        <v>10</v>
      </c>
      <c r="CA95" s="18">
        <f t="shared" si="118"/>
        <v>2.6814666545676946</v>
      </c>
      <c r="CB95" s="18">
        <f t="shared" si="119"/>
        <v>99</v>
      </c>
      <c r="CC95" s="18">
        <f t="shared" si="120"/>
        <v>2.6814666545676946</v>
      </c>
      <c r="CD95" s="18">
        <f t="shared" si="121"/>
        <v>109</v>
      </c>
      <c r="CE95" s="18">
        <v>0</v>
      </c>
      <c r="CF95" s="18" t="str">
        <f t="shared" si="122"/>
        <v>N/A</v>
      </c>
      <c r="CG95" s="18">
        <f t="shared" si="123"/>
        <v>-0.26814666545676946</v>
      </c>
      <c r="CH95" s="18">
        <f t="shared" si="124"/>
        <v>29.227986534787874</v>
      </c>
      <c r="CI95" s="18">
        <f>(Design!$N$70-CH95)/CG95</f>
        <v>98.371488192309911</v>
      </c>
      <c r="CJ95" s="18">
        <v>0</v>
      </c>
      <c r="CK95" s="18">
        <v>0</v>
      </c>
      <c r="CL95" s="18">
        <f t="shared" si="125"/>
        <v>98.371488192309911</v>
      </c>
      <c r="CM95" s="18">
        <f t="shared" si="126"/>
        <v>99</v>
      </c>
      <c r="CN95" s="18">
        <f>Design!$N$70</f>
        <v>2.85</v>
      </c>
      <c r="CO95" s="18">
        <f t="shared" si="127"/>
        <v>109</v>
      </c>
      <c r="CP95" s="18">
        <v>0</v>
      </c>
      <c r="CQ95" s="18">
        <f t="shared" si="128"/>
        <v>9319.5</v>
      </c>
      <c r="CR95" s="19" t="str">
        <f t="shared" si="129"/>
        <v>N/A</v>
      </c>
      <c r="CS95" s="68">
        <f t="shared" si="130"/>
        <v>99</v>
      </c>
      <c r="CT95" s="18">
        <f>'Ohio Intensities'!T95</f>
        <v>1.7405335656050873</v>
      </c>
      <c r="CU95" s="18">
        <f>Design!$I$24*CT95*Design!$I$23</f>
        <v>2.9937177328407523</v>
      </c>
      <c r="CV95" s="18">
        <v>0</v>
      </c>
      <c r="CW95" s="18">
        <v>0</v>
      </c>
      <c r="CX95" s="18">
        <f>Design!$I$22</f>
        <v>10</v>
      </c>
      <c r="CY95" s="18">
        <f t="shared" si="131"/>
        <v>2.9937177328407523</v>
      </c>
      <c r="CZ95" s="18">
        <f t="shared" si="132"/>
        <v>99</v>
      </c>
      <c r="DA95" s="18">
        <f t="shared" si="133"/>
        <v>2.9937177328407523</v>
      </c>
      <c r="DB95" s="18">
        <f t="shared" si="134"/>
        <v>109</v>
      </c>
      <c r="DC95" s="18">
        <v>0</v>
      </c>
      <c r="DD95" s="18">
        <f t="shared" si="135"/>
        <v>17782.683333074066</v>
      </c>
      <c r="DE95" s="18">
        <f t="shared" si="136"/>
        <v>-0.29937177328407522</v>
      </c>
      <c r="DF95" s="18">
        <f t="shared" si="137"/>
        <v>32.6315232879642</v>
      </c>
      <c r="DG95" s="18">
        <f>(Design!$N$71-DF95)/DE95</f>
        <v>99.480064407088832</v>
      </c>
      <c r="DH95" s="18">
        <v>0</v>
      </c>
      <c r="DI95" s="18">
        <v>0</v>
      </c>
      <c r="DJ95" s="18">
        <f t="shared" si="138"/>
        <v>99.480064407088832</v>
      </c>
      <c r="DK95" s="18">
        <f t="shared" si="139"/>
        <v>99.480064407088832</v>
      </c>
      <c r="DL95" s="18">
        <f>Design!$N$71</f>
        <v>2.85</v>
      </c>
      <c r="DM95" s="18">
        <f t="shared" si="140"/>
        <v>109</v>
      </c>
      <c r="DN95" s="18">
        <v>0</v>
      </c>
      <c r="DO95" s="18">
        <f t="shared" si="141"/>
        <v>9319.5</v>
      </c>
      <c r="DP95" s="19">
        <f t="shared" si="142"/>
        <v>8463.1833330740665</v>
      </c>
      <c r="DQ95" s="68">
        <f t="shared" si="143"/>
        <v>99</v>
      </c>
      <c r="DR95" s="18">
        <f>'Ohio Intensities'!X95</f>
        <v>1.9187607088997278</v>
      </c>
      <c r="DS95" s="18">
        <f>Design!$I$24*DR95*Design!$I$23</f>
        <v>3.300268419307534</v>
      </c>
      <c r="DT95" s="18">
        <v>0</v>
      </c>
      <c r="DU95" s="18">
        <v>0</v>
      </c>
      <c r="DV95" s="18">
        <f>Design!$I$22</f>
        <v>10</v>
      </c>
      <c r="DW95" s="18">
        <f t="shared" si="144"/>
        <v>3.300268419307534</v>
      </c>
      <c r="DX95" s="18">
        <f t="shared" si="145"/>
        <v>99</v>
      </c>
      <c r="DY95" s="18">
        <f t="shared" si="146"/>
        <v>3.300268419307534</v>
      </c>
      <c r="DZ95" s="18">
        <f t="shared" si="147"/>
        <v>109</v>
      </c>
      <c r="EA95" s="18">
        <v>0</v>
      </c>
      <c r="EB95" s="18">
        <f t="shared" si="148"/>
        <v>19603.59441068675</v>
      </c>
      <c r="EC95" s="18">
        <f t="shared" si="149"/>
        <v>-0.33002684193075338</v>
      </c>
      <c r="ED95" s="18">
        <f t="shared" si="150"/>
        <v>35.972925770452122</v>
      </c>
      <c r="EE95" s="18">
        <f>(Design!$N$72-ED95)/EC95</f>
        <v>100.36433878127407</v>
      </c>
      <c r="EF95" s="18">
        <v>0</v>
      </c>
      <c r="EG95" s="18">
        <v>0</v>
      </c>
      <c r="EH95" s="18">
        <f t="shared" si="151"/>
        <v>100.36433878127407</v>
      </c>
      <c r="EI95" s="18">
        <f t="shared" si="152"/>
        <v>100.36433878127407</v>
      </c>
      <c r="EJ95" s="18">
        <f>Design!$N$72</f>
        <v>2.85</v>
      </c>
      <c r="EK95" s="18">
        <f t="shared" si="153"/>
        <v>109</v>
      </c>
      <c r="EL95" s="18">
        <v>0</v>
      </c>
      <c r="EM95" s="18">
        <f t="shared" si="154"/>
        <v>9319.5000000000018</v>
      </c>
      <c r="EN95" s="19">
        <f t="shared" si="155"/>
        <v>10284.094410686748</v>
      </c>
      <c r="EO95" s="19">
        <f t="shared" si="156"/>
        <v>99</v>
      </c>
    </row>
    <row r="96" spans="1:145" x14ac:dyDescent="0.25">
      <c r="A96" s="68">
        <f t="shared" si="157"/>
        <v>100</v>
      </c>
      <c r="B96" s="18">
        <f>'Ohio Intensities'!D96</f>
        <v>0.9167284058368893</v>
      </c>
      <c r="C96" s="18">
        <f>Design!$I$24*B96*Design!$I$23</f>
        <v>1.5767728580394507</v>
      </c>
      <c r="D96" s="18">
        <v>0</v>
      </c>
      <c r="E96" s="18">
        <v>0</v>
      </c>
      <c r="F96" s="18">
        <f>Design!$I$22</f>
        <v>10</v>
      </c>
      <c r="G96" s="18">
        <f t="shared" si="79"/>
        <v>1.5767728580394507</v>
      </c>
      <c r="H96" s="18">
        <f t="shared" si="80"/>
        <v>100</v>
      </c>
      <c r="I96" s="18">
        <f t="shared" si="81"/>
        <v>1.5767728580394507</v>
      </c>
      <c r="J96" s="18">
        <f t="shared" si="82"/>
        <v>110</v>
      </c>
      <c r="K96" s="18">
        <v>0</v>
      </c>
      <c r="L96" s="18" t="str">
        <f t="shared" si="83"/>
        <v>N/A</v>
      </c>
      <c r="M96" s="18">
        <f t="shared" si="84"/>
        <v>-0.15767728580394508</v>
      </c>
      <c r="N96" s="18">
        <f t="shared" si="85"/>
        <v>17.344501438433959</v>
      </c>
      <c r="O96" s="18">
        <f>(Design!$N$67-N96)/M96</f>
        <v>96.998761492197701</v>
      </c>
      <c r="P96" s="18">
        <v>0</v>
      </c>
      <c r="Q96" s="18">
        <v>0</v>
      </c>
      <c r="R96" s="18">
        <f t="shared" si="86"/>
        <v>96.998761492197701</v>
      </c>
      <c r="S96" s="18">
        <f t="shared" si="87"/>
        <v>100</v>
      </c>
      <c r="T96" s="18">
        <f>Design!$N$67</f>
        <v>2.0499999999999998</v>
      </c>
      <c r="U96" s="18">
        <f t="shared" si="88"/>
        <v>110</v>
      </c>
      <c r="V96" s="18">
        <v>0</v>
      </c>
      <c r="W96" s="18">
        <f t="shared" si="89"/>
        <v>6764.9999999999991</v>
      </c>
      <c r="X96" s="19" t="str">
        <f t="shared" si="90"/>
        <v>N/A</v>
      </c>
      <c r="Y96" s="68">
        <f t="shared" si="91"/>
        <v>100</v>
      </c>
      <c r="Z96" s="18">
        <f>'Ohio Intensities'!H96</f>
        <v>1.134214318003113</v>
      </c>
      <c r="AA96" s="18">
        <f>Design!$I$24*Z96*Design!$I$23</f>
        <v>1.9508486269653555</v>
      </c>
      <c r="AB96" s="18">
        <v>0</v>
      </c>
      <c r="AC96" s="18">
        <v>0</v>
      </c>
      <c r="AD96" s="18">
        <f>Design!$I$22</f>
        <v>10</v>
      </c>
      <c r="AE96" s="18">
        <f t="shared" si="92"/>
        <v>1.9508486269653555</v>
      </c>
      <c r="AF96" s="18">
        <f t="shared" si="93"/>
        <v>100</v>
      </c>
      <c r="AG96" s="18">
        <f t="shared" si="94"/>
        <v>1.9508486269653555</v>
      </c>
      <c r="AH96" s="18">
        <f t="shared" si="95"/>
        <v>110</v>
      </c>
      <c r="AI96" s="18">
        <v>0</v>
      </c>
      <c r="AJ96" s="18" t="str">
        <f t="shared" si="96"/>
        <v>N/A</v>
      </c>
      <c r="AK96" s="18">
        <f t="shared" si="97"/>
        <v>-0.19508486269653555</v>
      </c>
      <c r="AL96" s="18">
        <f t="shared" si="98"/>
        <v>21.459334896618913</v>
      </c>
      <c r="AM96" s="18">
        <f>(Design!$N$68-AL96)/AK96</f>
        <v>97.185064153906836</v>
      </c>
      <c r="AN96" s="18">
        <v>0</v>
      </c>
      <c r="AO96" s="18">
        <v>0</v>
      </c>
      <c r="AP96" s="18">
        <f t="shared" si="99"/>
        <v>97.185064153906836</v>
      </c>
      <c r="AQ96" s="18">
        <f t="shared" si="100"/>
        <v>100</v>
      </c>
      <c r="AR96" s="18">
        <f>Design!$N$68</f>
        <v>2.5</v>
      </c>
      <c r="AS96" s="18">
        <f t="shared" si="101"/>
        <v>110</v>
      </c>
      <c r="AT96" s="18">
        <v>0</v>
      </c>
      <c r="AU96" s="18">
        <f t="shared" si="102"/>
        <v>8250</v>
      </c>
      <c r="AV96" s="19" t="str">
        <f t="shared" si="103"/>
        <v>N/A</v>
      </c>
      <c r="AW96" s="68">
        <f t="shared" si="104"/>
        <v>100</v>
      </c>
      <c r="AX96" s="18">
        <f>'Ohio Intensities'!L96</f>
        <v>1.3070687298769235</v>
      </c>
      <c r="AY96" s="18">
        <f>Design!$I$24*AX96*Design!$I$23</f>
        <v>2.24815821538831</v>
      </c>
      <c r="AZ96" s="18">
        <v>0</v>
      </c>
      <c r="BA96" s="18">
        <v>0</v>
      </c>
      <c r="BB96" s="18">
        <f>Design!$I$22</f>
        <v>10</v>
      </c>
      <c r="BC96" s="18">
        <f t="shared" si="105"/>
        <v>2.24815821538831</v>
      </c>
      <c r="BD96" s="18">
        <f t="shared" si="106"/>
        <v>100</v>
      </c>
      <c r="BE96" s="18">
        <f t="shared" si="107"/>
        <v>2.24815821538831</v>
      </c>
      <c r="BF96" s="18">
        <f t="shared" si="108"/>
        <v>110</v>
      </c>
      <c r="BG96" s="18">
        <v>0</v>
      </c>
      <c r="BH96" s="18" t="str">
        <f t="shared" si="109"/>
        <v>N/A</v>
      </c>
      <c r="BI96" s="18">
        <f t="shared" si="110"/>
        <v>-0.22481582153883101</v>
      </c>
      <c r="BJ96" s="18">
        <f t="shared" si="111"/>
        <v>24.729740369271411</v>
      </c>
      <c r="BK96" s="18">
        <f>(Design!$N$69-BJ96)/BI96</f>
        <v>97.322956273752567</v>
      </c>
      <c r="BL96" s="18">
        <v>0</v>
      </c>
      <c r="BM96" s="18">
        <v>0</v>
      </c>
      <c r="BN96" s="18">
        <f t="shared" si="112"/>
        <v>97.322956273752567</v>
      </c>
      <c r="BO96" s="18">
        <f t="shared" si="113"/>
        <v>100</v>
      </c>
      <c r="BP96" s="18">
        <f>Design!$N$69</f>
        <v>2.85</v>
      </c>
      <c r="BQ96" s="18">
        <f t="shared" si="114"/>
        <v>110</v>
      </c>
      <c r="BR96" s="18">
        <v>0</v>
      </c>
      <c r="BS96" s="18">
        <f t="shared" si="115"/>
        <v>9405</v>
      </c>
      <c r="BT96" s="19" t="str">
        <f t="shared" si="116"/>
        <v>N/A</v>
      </c>
      <c r="BU96" s="68">
        <f t="shared" si="117"/>
        <v>100</v>
      </c>
      <c r="BV96" s="18">
        <f>'Ohio Intensities'!P96</f>
        <v>1.5470742316809885</v>
      </c>
      <c r="BW96" s="18">
        <f>Design!$I$24*BV96*Design!$I$23</f>
        <v>2.6609676784913017</v>
      </c>
      <c r="BX96" s="18">
        <v>0</v>
      </c>
      <c r="BY96" s="18">
        <v>0</v>
      </c>
      <c r="BZ96" s="18">
        <f>Design!$I$22</f>
        <v>10</v>
      </c>
      <c r="CA96" s="18">
        <f t="shared" si="118"/>
        <v>2.6609676784913017</v>
      </c>
      <c r="CB96" s="18">
        <f t="shared" si="119"/>
        <v>100</v>
      </c>
      <c r="CC96" s="18">
        <f t="shared" si="120"/>
        <v>2.6609676784913017</v>
      </c>
      <c r="CD96" s="18">
        <f t="shared" si="121"/>
        <v>110</v>
      </c>
      <c r="CE96" s="18">
        <v>0</v>
      </c>
      <c r="CF96" s="18" t="str">
        <f t="shared" si="122"/>
        <v>N/A</v>
      </c>
      <c r="CG96" s="18">
        <f t="shared" si="123"/>
        <v>-0.26609676784913017</v>
      </c>
      <c r="CH96" s="18">
        <f t="shared" si="124"/>
        <v>29.270644463404317</v>
      </c>
      <c r="CI96" s="18">
        <f>(Design!$N$70-CH96)/CG96</f>
        <v>99.289610606559947</v>
      </c>
      <c r="CJ96" s="18">
        <v>0</v>
      </c>
      <c r="CK96" s="18">
        <v>0</v>
      </c>
      <c r="CL96" s="18">
        <f t="shared" si="125"/>
        <v>99.289610606559947</v>
      </c>
      <c r="CM96" s="18">
        <f t="shared" si="126"/>
        <v>100</v>
      </c>
      <c r="CN96" s="18">
        <f>Design!$N$70</f>
        <v>2.85</v>
      </c>
      <c r="CO96" s="18">
        <f t="shared" si="127"/>
        <v>110</v>
      </c>
      <c r="CP96" s="18">
        <v>0</v>
      </c>
      <c r="CQ96" s="18">
        <f t="shared" si="128"/>
        <v>9405</v>
      </c>
      <c r="CR96" s="19" t="str">
        <f t="shared" si="129"/>
        <v>N/A</v>
      </c>
      <c r="CS96" s="68">
        <f t="shared" si="130"/>
        <v>100</v>
      </c>
      <c r="CT96" s="18">
        <f>'Ohio Intensities'!T96</f>
        <v>1.7275473362730869</v>
      </c>
      <c r="CU96" s="18">
        <f>Design!$I$24*CT96*Design!$I$23</f>
        <v>2.9713814183897114</v>
      </c>
      <c r="CV96" s="18">
        <v>0</v>
      </c>
      <c r="CW96" s="18">
        <v>0</v>
      </c>
      <c r="CX96" s="18">
        <f>Design!$I$22</f>
        <v>10</v>
      </c>
      <c r="CY96" s="18">
        <f t="shared" si="131"/>
        <v>2.9713814183897114</v>
      </c>
      <c r="CZ96" s="18">
        <f t="shared" si="132"/>
        <v>100</v>
      </c>
      <c r="DA96" s="18">
        <f t="shared" si="133"/>
        <v>2.9713814183897114</v>
      </c>
      <c r="DB96" s="18">
        <f t="shared" si="134"/>
        <v>110</v>
      </c>
      <c r="DC96" s="18">
        <v>0</v>
      </c>
      <c r="DD96" s="18">
        <f t="shared" si="135"/>
        <v>17828.288510338269</v>
      </c>
      <c r="DE96" s="18">
        <f t="shared" si="136"/>
        <v>-0.29713814183897114</v>
      </c>
      <c r="DF96" s="18">
        <f t="shared" si="137"/>
        <v>32.685195602286825</v>
      </c>
      <c r="DG96" s="18">
        <f>(Design!$N$71-DF96)/DE96</f>
        <v>100.40850164047768</v>
      </c>
      <c r="DH96" s="18">
        <v>0</v>
      </c>
      <c r="DI96" s="18">
        <v>0</v>
      </c>
      <c r="DJ96" s="18">
        <f t="shared" si="138"/>
        <v>100.40850164047768</v>
      </c>
      <c r="DK96" s="18">
        <f t="shared" si="139"/>
        <v>100.40850164047768</v>
      </c>
      <c r="DL96" s="18">
        <f>Design!$N$71</f>
        <v>2.85</v>
      </c>
      <c r="DM96" s="18">
        <f t="shared" si="140"/>
        <v>110</v>
      </c>
      <c r="DN96" s="18">
        <v>0</v>
      </c>
      <c r="DO96" s="18">
        <f t="shared" si="141"/>
        <v>9405</v>
      </c>
      <c r="DP96" s="19">
        <f t="shared" si="142"/>
        <v>8423.2885103382687</v>
      </c>
      <c r="DQ96" s="68">
        <f t="shared" si="143"/>
        <v>100</v>
      </c>
      <c r="DR96" s="18">
        <f>'Ohio Intensities'!X96</f>
        <v>1.9050843998664349</v>
      </c>
      <c r="DS96" s="18">
        <f>Design!$I$24*DR96*Design!$I$23</f>
        <v>3.2767451677702701</v>
      </c>
      <c r="DT96" s="18">
        <v>0</v>
      </c>
      <c r="DU96" s="18">
        <v>0</v>
      </c>
      <c r="DV96" s="18">
        <f>Design!$I$22</f>
        <v>10</v>
      </c>
      <c r="DW96" s="18">
        <f t="shared" si="144"/>
        <v>3.2767451677702701</v>
      </c>
      <c r="DX96" s="18">
        <f t="shared" si="145"/>
        <v>100</v>
      </c>
      <c r="DY96" s="18">
        <f t="shared" si="146"/>
        <v>3.2767451677702701</v>
      </c>
      <c r="DZ96" s="18">
        <f t="shared" si="147"/>
        <v>110</v>
      </c>
      <c r="EA96" s="18">
        <v>0</v>
      </c>
      <c r="EB96" s="18">
        <f t="shared" si="148"/>
        <v>19660.471006621625</v>
      </c>
      <c r="EC96" s="18">
        <f t="shared" si="149"/>
        <v>-0.32767451677702703</v>
      </c>
      <c r="ED96" s="18">
        <f t="shared" si="150"/>
        <v>36.044196845472975</v>
      </c>
      <c r="EE96" s="18">
        <f>(Design!$N$72-ED96)/EC96</f>
        <v>101.30234469243349</v>
      </c>
      <c r="EF96" s="18">
        <v>0</v>
      </c>
      <c r="EG96" s="18">
        <v>0</v>
      </c>
      <c r="EH96" s="18">
        <f t="shared" si="151"/>
        <v>101.30234469243349</v>
      </c>
      <c r="EI96" s="18">
        <f t="shared" si="152"/>
        <v>101.30234469243349</v>
      </c>
      <c r="EJ96" s="18">
        <f>Design!$N$72</f>
        <v>2.85</v>
      </c>
      <c r="EK96" s="18">
        <f t="shared" si="153"/>
        <v>110</v>
      </c>
      <c r="EL96" s="18">
        <v>0</v>
      </c>
      <c r="EM96" s="18">
        <f t="shared" si="154"/>
        <v>9405</v>
      </c>
      <c r="EN96" s="19">
        <f t="shared" si="155"/>
        <v>10255.471006621625</v>
      </c>
      <c r="EO96" s="19">
        <f t="shared" si="156"/>
        <v>100</v>
      </c>
    </row>
    <row r="97" spans="1:145" x14ac:dyDescent="0.25">
      <c r="A97" s="68">
        <f t="shared" si="157"/>
        <v>101</v>
      </c>
      <c r="B97" s="18">
        <f>'Ohio Intensities'!D97</f>
        <v>0.90948962964263613</v>
      </c>
      <c r="C97" s="18">
        <f>Design!$I$24*B97*Design!$I$23</f>
        <v>1.5643221629853352</v>
      </c>
      <c r="D97" s="18">
        <v>0</v>
      </c>
      <c r="E97" s="18">
        <v>0</v>
      </c>
      <c r="F97" s="18">
        <f>Design!$I$22</f>
        <v>10</v>
      </c>
      <c r="G97" s="18">
        <f t="shared" si="79"/>
        <v>1.5643221629853352</v>
      </c>
      <c r="H97" s="18">
        <f t="shared" si="80"/>
        <v>101</v>
      </c>
      <c r="I97" s="18">
        <f t="shared" si="81"/>
        <v>1.5643221629853352</v>
      </c>
      <c r="J97" s="18">
        <f t="shared" si="82"/>
        <v>111</v>
      </c>
      <c r="K97" s="18">
        <v>0</v>
      </c>
      <c r="L97" s="18" t="str">
        <f t="shared" si="83"/>
        <v>N/A</v>
      </c>
      <c r="M97" s="18">
        <f t="shared" si="84"/>
        <v>-0.15643221629853352</v>
      </c>
      <c r="N97" s="18">
        <f t="shared" si="85"/>
        <v>17.363976009137222</v>
      </c>
      <c r="O97" s="18">
        <f>(Design!$N$67-N97)/M97</f>
        <v>97.895282515924961</v>
      </c>
      <c r="P97" s="18">
        <v>0</v>
      </c>
      <c r="Q97" s="18">
        <v>0</v>
      </c>
      <c r="R97" s="18">
        <f t="shared" si="86"/>
        <v>97.895282515924961</v>
      </c>
      <c r="S97" s="18">
        <f t="shared" si="87"/>
        <v>101</v>
      </c>
      <c r="T97" s="18">
        <f>Design!$N$67</f>
        <v>2.0499999999999998</v>
      </c>
      <c r="U97" s="18">
        <f t="shared" si="88"/>
        <v>111</v>
      </c>
      <c r="V97" s="18">
        <v>0</v>
      </c>
      <c r="W97" s="18">
        <f t="shared" si="89"/>
        <v>6826.4999999999991</v>
      </c>
      <c r="X97" s="19" t="str">
        <f t="shared" si="90"/>
        <v>N/A</v>
      </c>
      <c r="Y97" s="68">
        <f t="shared" si="91"/>
        <v>101</v>
      </c>
      <c r="Z97" s="18">
        <f>'Ohio Intensities'!H97</f>
        <v>1.1254088661214261</v>
      </c>
      <c r="AA97" s="18">
        <f>Design!$I$24*Z97*Design!$I$23</f>
        <v>1.9357032497288542</v>
      </c>
      <c r="AB97" s="18">
        <v>0</v>
      </c>
      <c r="AC97" s="18">
        <v>0</v>
      </c>
      <c r="AD97" s="18">
        <f>Design!$I$22</f>
        <v>10</v>
      </c>
      <c r="AE97" s="18">
        <f t="shared" si="92"/>
        <v>1.9357032497288542</v>
      </c>
      <c r="AF97" s="18">
        <f t="shared" si="93"/>
        <v>101</v>
      </c>
      <c r="AG97" s="18">
        <f t="shared" si="94"/>
        <v>1.9357032497288542</v>
      </c>
      <c r="AH97" s="18">
        <f t="shared" si="95"/>
        <v>111</v>
      </c>
      <c r="AI97" s="18">
        <v>0</v>
      </c>
      <c r="AJ97" s="18" t="str">
        <f t="shared" si="96"/>
        <v>N/A</v>
      </c>
      <c r="AK97" s="18">
        <f t="shared" si="97"/>
        <v>-0.19357032497288543</v>
      </c>
      <c r="AL97" s="18">
        <f t="shared" si="98"/>
        <v>21.486306071990281</v>
      </c>
      <c r="AM97" s="18">
        <f>(Design!$N$68-AL97)/AK97</f>
        <v>98.084797215946239</v>
      </c>
      <c r="AN97" s="18">
        <v>0</v>
      </c>
      <c r="AO97" s="18">
        <v>0</v>
      </c>
      <c r="AP97" s="18">
        <f t="shared" si="99"/>
        <v>98.084797215946239</v>
      </c>
      <c r="AQ97" s="18">
        <f t="shared" si="100"/>
        <v>101</v>
      </c>
      <c r="AR97" s="18">
        <f>Design!$N$68</f>
        <v>2.5</v>
      </c>
      <c r="AS97" s="18">
        <f t="shared" si="101"/>
        <v>111</v>
      </c>
      <c r="AT97" s="18">
        <v>0</v>
      </c>
      <c r="AU97" s="18">
        <f t="shared" si="102"/>
        <v>8325</v>
      </c>
      <c r="AV97" s="19" t="str">
        <f t="shared" si="103"/>
        <v>N/A</v>
      </c>
      <c r="AW97" s="68">
        <f t="shared" si="104"/>
        <v>101</v>
      </c>
      <c r="AX97" s="18">
        <f>'Ohio Intensities'!L97</f>
        <v>1.2969508945982668</v>
      </c>
      <c r="AY97" s="18">
        <f>Design!$I$24*AX97*Design!$I$23</f>
        <v>2.2307555387090203</v>
      </c>
      <c r="AZ97" s="18">
        <v>0</v>
      </c>
      <c r="BA97" s="18">
        <v>0</v>
      </c>
      <c r="BB97" s="18">
        <f>Design!$I$22</f>
        <v>10</v>
      </c>
      <c r="BC97" s="18">
        <f t="shared" si="105"/>
        <v>2.2307555387090203</v>
      </c>
      <c r="BD97" s="18">
        <f t="shared" si="106"/>
        <v>101</v>
      </c>
      <c r="BE97" s="18">
        <f t="shared" si="107"/>
        <v>2.2307555387090203</v>
      </c>
      <c r="BF97" s="18">
        <f t="shared" si="108"/>
        <v>111</v>
      </c>
      <c r="BG97" s="18">
        <v>0</v>
      </c>
      <c r="BH97" s="18" t="str">
        <f t="shared" si="109"/>
        <v>N/A</v>
      </c>
      <c r="BI97" s="18">
        <f t="shared" si="110"/>
        <v>-0.22307555387090203</v>
      </c>
      <c r="BJ97" s="18">
        <f t="shared" si="111"/>
        <v>24.761386479670122</v>
      </c>
      <c r="BK97" s="18">
        <f>(Design!$N$69-BJ97)/BI97</f>
        <v>98.224059514610232</v>
      </c>
      <c r="BL97" s="18">
        <v>0</v>
      </c>
      <c r="BM97" s="18">
        <v>0</v>
      </c>
      <c r="BN97" s="18">
        <f t="shared" si="112"/>
        <v>98.224059514610232</v>
      </c>
      <c r="BO97" s="18">
        <f t="shared" si="113"/>
        <v>101</v>
      </c>
      <c r="BP97" s="18">
        <f>Design!$N$69</f>
        <v>2.85</v>
      </c>
      <c r="BQ97" s="18">
        <f t="shared" si="114"/>
        <v>111</v>
      </c>
      <c r="BR97" s="18">
        <v>0</v>
      </c>
      <c r="BS97" s="18">
        <f t="shared" si="115"/>
        <v>9490.4999999999982</v>
      </c>
      <c r="BT97" s="19" t="str">
        <f t="shared" si="116"/>
        <v>N/A</v>
      </c>
      <c r="BU97" s="68">
        <f t="shared" si="117"/>
        <v>101</v>
      </c>
      <c r="BV97" s="18">
        <f>'Ohio Intensities'!P97</f>
        <v>1.535350232435684</v>
      </c>
      <c r="BW97" s="18">
        <f>Design!$I$24*BV97*Design!$I$23</f>
        <v>2.6408023997893784</v>
      </c>
      <c r="BX97" s="18">
        <v>0</v>
      </c>
      <c r="BY97" s="18">
        <v>0</v>
      </c>
      <c r="BZ97" s="18">
        <f>Design!$I$22</f>
        <v>10</v>
      </c>
      <c r="CA97" s="18">
        <f t="shared" si="118"/>
        <v>2.6408023997893784</v>
      </c>
      <c r="CB97" s="18">
        <f t="shared" si="119"/>
        <v>101</v>
      </c>
      <c r="CC97" s="18">
        <f t="shared" si="120"/>
        <v>2.6408023997893784</v>
      </c>
      <c r="CD97" s="18">
        <f t="shared" si="121"/>
        <v>111</v>
      </c>
      <c r="CE97" s="18">
        <v>0</v>
      </c>
      <c r="CF97" s="18" t="str">
        <f t="shared" si="122"/>
        <v>N/A</v>
      </c>
      <c r="CG97" s="18">
        <f t="shared" si="123"/>
        <v>-0.26408023997893781</v>
      </c>
      <c r="CH97" s="18">
        <f t="shared" si="124"/>
        <v>29.312906637662099</v>
      </c>
      <c r="CI97" s="18">
        <f>(Design!$N$70-CH97)/CG97</f>
        <v>100.2078256206246</v>
      </c>
      <c r="CJ97" s="18">
        <v>0</v>
      </c>
      <c r="CK97" s="18">
        <v>0</v>
      </c>
      <c r="CL97" s="18">
        <f t="shared" si="125"/>
        <v>100.2078256206246</v>
      </c>
      <c r="CM97" s="18">
        <f t="shared" si="126"/>
        <v>101</v>
      </c>
      <c r="CN97" s="18">
        <f>Design!$N$70</f>
        <v>2.85</v>
      </c>
      <c r="CO97" s="18">
        <f t="shared" si="127"/>
        <v>111</v>
      </c>
      <c r="CP97" s="18">
        <v>0</v>
      </c>
      <c r="CQ97" s="18">
        <f t="shared" si="128"/>
        <v>9490.5</v>
      </c>
      <c r="CR97" s="19" t="str">
        <f t="shared" si="129"/>
        <v>N/A</v>
      </c>
      <c r="CS97" s="68">
        <f t="shared" si="130"/>
        <v>101</v>
      </c>
      <c r="CT97" s="18">
        <f>'Ohio Intensities'!T97</f>
        <v>1.7147701527500276</v>
      </c>
      <c r="CU97" s="18">
        <f>Design!$I$24*CT97*Design!$I$23</f>
        <v>2.9494046627300494</v>
      </c>
      <c r="CV97" s="18">
        <v>0</v>
      </c>
      <c r="CW97" s="18">
        <v>0</v>
      </c>
      <c r="CX97" s="18">
        <f>Design!$I$22</f>
        <v>10</v>
      </c>
      <c r="CY97" s="18">
        <f t="shared" si="131"/>
        <v>2.9494046627300494</v>
      </c>
      <c r="CZ97" s="18">
        <f t="shared" si="132"/>
        <v>101</v>
      </c>
      <c r="DA97" s="18">
        <f t="shared" si="133"/>
        <v>2.9494046627300494</v>
      </c>
      <c r="DB97" s="18">
        <f t="shared" si="134"/>
        <v>111</v>
      </c>
      <c r="DC97" s="18">
        <v>0</v>
      </c>
      <c r="DD97" s="18">
        <f t="shared" si="135"/>
        <v>17873.3922561441</v>
      </c>
      <c r="DE97" s="18">
        <f t="shared" si="136"/>
        <v>-0.29494046627300496</v>
      </c>
      <c r="DF97" s="18">
        <f t="shared" si="137"/>
        <v>32.73839175630355</v>
      </c>
      <c r="DG97" s="18">
        <f>(Design!$N$71-DF97)/DE97</f>
        <v>101.3370329747768</v>
      </c>
      <c r="DH97" s="18">
        <v>0</v>
      </c>
      <c r="DI97" s="18">
        <v>0</v>
      </c>
      <c r="DJ97" s="18">
        <f t="shared" si="138"/>
        <v>101.3370329747768</v>
      </c>
      <c r="DK97" s="18">
        <f t="shared" si="139"/>
        <v>101.3370329747768</v>
      </c>
      <c r="DL97" s="18">
        <f>Design!$N$71</f>
        <v>2.85</v>
      </c>
      <c r="DM97" s="18">
        <f t="shared" si="140"/>
        <v>111</v>
      </c>
      <c r="DN97" s="18">
        <v>0</v>
      </c>
      <c r="DO97" s="18">
        <f t="shared" si="141"/>
        <v>9490.5</v>
      </c>
      <c r="DP97" s="19">
        <f t="shared" si="142"/>
        <v>8382.8922561440995</v>
      </c>
      <c r="DQ97" s="68">
        <f t="shared" si="143"/>
        <v>101</v>
      </c>
      <c r="DR97" s="18">
        <f>'Ohio Intensities'!X97</f>
        <v>1.891626383067903</v>
      </c>
      <c r="DS97" s="18">
        <f>Design!$I$24*DR97*Design!$I$23</f>
        <v>3.2535973788767953</v>
      </c>
      <c r="DT97" s="18">
        <v>0</v>
      </c>
      <c r="DU97" s="18">
        <v>0</v>
      </c>
      <c r="DV97" s="18">
        <f>Design!$I$22</f>
        <v>10</v>
      </c>
      <c r="DW97" s="18">
        <f t="shared" si="144"/>
        <v>3.2535973788767953</v>
      </c>
      <c r="DX97" s="18">
        <f t="shared" si="145"/>
        <v>101</v>
      </c>
      <c r="DY97" s="18">
        <f t="shared" si="146"/>
        <v>3.2535973788767953</v>
      </c>
      <c r="DZ97" s="18">
        <f t="shared" si="147"/>
        <v>111</v>
      </c>
      <c r="EA97" s="18">
        <v>0</v>
      </c>
      <c r="EB97" s="18">
        <f t="shared" si="148"/>
        <v>19716.800115993377</v>
      </c>
      <c r="EC97" s="18">
        <f t="shared" si="149"/>
        <v>-0.32535973788767952</v>
      </c>
      <c r="ED97" s="18">
        <f t="shared" si="150"/>
        <v>36.114930905532432</v>
      </c>
      <c r="EE97" s="18">
        <f>(Design!$N$72-ED97)/EC97</f>
        <v>102.24046503570804</v>
      </c>
      <c r="EF97" s="18">
        <v>0</v>
      </c>
      <c r="EG97" s="18">
        <v>0</v>
      </c>
      <c r="EH97" s="18">
        <f t="shared" si="151"/>
        <v>102.24046503570804</v>
      </c>
      <c r="EI97" s="18">
        <f t="shared" si="152"/>
        <v>102.24046503570804</v>
      </c>
      <c r="EJ97" s="18">
        <f>Design!$N$72</f>
        <v>2.85</v>
      </c>
      <c r="EK97" s="18">
        <f t="shared" si="153"/>
        <v>111</v>
      </c>
      <c r="EL97" s="18">
        <v>0</v>
      </c>
      <c r="EM97" s="18">
        <f t="shared" si="154"/>
        <v>9490.4999999999982</v>
      </c>
      <c r="EN97" s="19">
        <f t="shared" si="155"/>
        <v>10226.300115993379</v>
      </c>
      <c r="EO97" s="19">
        <f t="shared" si="156"/>
        <v>101</v>
      </c>
    </row>
    <row r="98" spans="1:145" x14ac:dyDescent="0.25">
      <c r="A98" s="68">
        <f t="shared" si="157"/>
        <v>102</v>
      </c>
      <c r="B98" s="18">
        <f>'Ohio Intensities'!D98</f>
        <v>0.90237217039724871</v>
      </c>
      <c r="C98" s="18">
        <f>Design!$I$24*B98*Design!$I$23</f>
        <v>1.5520801330832688</v>
      </c>
      <c r="D98" s="18">
        <v>0</v>
      </c>
      <c r="E98" s="18">
        <v>0</v>
      </c>
      <c r="F98" s="18">
        <f>Design!$I$22</f>
        <v>10</v>
      </c>
      <c r="G98" s="18">
        <f t="shared" si="79"/>
        <v>1.5520801330832688</v>
      </c>
      <c r="H98" s="18">
        <f t="shared" si="80"/>
        <v>102</v>
      </c>
      <c r="I98" s="18">
        <f t="shared" si="81"/>
        <v>1.5520801330832688</v>
      </c>
      <c r="J98" s="18">
        <f t="shared" si="82"/>
        <v>112</v>
      </c>
      <c r="K98" s="18">
        <v>0</v>
      </c>
      <c r="L98" s="18" t="str">
        <f t="shared" si="83"/>
        <v>N/A</v>
      </c>
      <c r="M98" s="18">
        <f t="shared" si="84"/>
        <v>-0.15520801330832687</v>
      </c>
      <c r="N98" s="18">
        <f t="shared" si="85"/>
        <v>17.383297490532609</v>
      </c>
      <c r="O98" s="18">
        <f>(Design!$N$67-N98)/M98</f>
        <v>98.791919074902438</v>
      </c>
      <c r="P98" s="18">
        <v>0</v>
      </c>
      <c r="Q98" s="18">
        <v>0</v>
      </c>
      <c r="R98" s="18">
        <f t="shared" si="86"/>
        <v>98.791919074902438</v>
      </c>
      <c r="S98" s="18">
        <f t="shared" si="87"/>
        <v>102</v>
      </c>
      <c r="T98" s="18">
        <f>Design!$N$67</f>
        <v>2.0499999999999998</v>
      </c>
      <c r="U98" s="18">
        <f t="shared" si="88"/>
        <v>112</v>
      </c>
      <c r="V98" s="18">
        <v>0</v>
      </c>
      <c r="W98" s="18">
        <f t="shared" si="89"/>
        <v>6888</v>
      </c>
      <c r="X98" s="19" t="str">
        <f t="shared" si="90"/>
        <v>N/A</v>
      </c>
      <c r="Y98" s="68">
        <f t="shared" si="91"/>
        <v>102</v>
      </c>
      <c r="Z98" s="18">
        <f>'Ohio Intensities'!H98</f>
        <v>1.1167491396851863</v>
      </c>
      <c r="AA98" s="18">
        <f>Design!$I$24*Z98*Design!$I$23</f>
        <v>1.9208085202585217</v>
      </c>
      <c r="AB98" s="18">
        <v>0</v>
      </c>
      <c r="AC98" s="18">
        <v>0</v>
      </c>
      <c r="AD98" s="18">
        <f>Design!$I$22</f>
        <v>10</v>
      </c>
      <c r="AE98" s="18">
        <f t="shared" si="92"/>
        <v>1.9208085202585217</v>
      </c>
      <c r="AF98" s="18">
        <f t="shared" si="93"/>
        <v>102</v>
      </c>
      <c r="AG98" s="18">
        <f t="shared" si="94"/>
        <v>1.9208085202585217</v>
      </c>
      <c r="AH98" s="18">
        <f t="shared" si="95"/>
        <v>112</v>
      </c>
      <c r="AI98" s="18">
        <v>0</v>
      </c>
      <c r="AJ98" s="18" t="str">
        <f t="shared" si="96"/>
        <v>N/A</v>
      </c>
      <c r="AK98" s="18">
        <f t="shared" si="97"/>
        <v>-0.19208085202585218</v>
      </c>
      <c r="AL98" s="18">
        <f t="shared" si="98"/>
        <v>21.513055426895445</v>
      </c>
      <c r="AM98" s="18">
        <f>(Design!$N$68-AL98)/AK98</f>
        <v>98.984647487592753</v>
      </c>
      <c r="AN98" s="18">
        <v>0</v>
      </c>
      <c r="AO98" s="18">
        <v>0</v>
      </c>
      <c r="AP98" s="18">
        <f t="shared" si="99"/>
        <v>98.984647487592753</v>
      </c>
      <c r="AQ98" s="18">
        <f t="shared" si="100"/>
        <v>102</v>
      </c>
      <c r="AR98" s="18">
        <f>Design!$N$68</f>
        <v>2.5</v>
      </c>
      <c r="AS98" s="18">
        <f t="shared" si="101"/>
        <v>112</v>
      </c>
      <c r="AT98" s="18">
        <v>0</v>
      </c>
      <c r="AU98" s="18">
        <f t="shared" si="102"/>
        <v>8400</v>
      </c>
      <c r="AV98" s="19" t="str">
        <f t="shared" si="103"/>
        <v>N/A</v>
      </c>
      <c r="AW98" s="68">
        <f t="shared" si="104"/>
        <v>102</v>
      </c>
      <c r="AX98" s="18">
        <f>'Ohio Intensities'!L98</f>
        <v>1.2869987252454229</v>
      </c>
      <c r="AY98" s="18">
        <f>Design!$I$24*AX98*Design!$I$23</f>
        <v>2.213637807422129</v>
      </c>
      <c r="AZ98" s="18">
        <v>0</v>
      </c>
      <c r="BA98" s="18">
        <v>0</v>
      </c>
      <c r="BB98" s="18">
        <f>Design!$I$22</f>
        <v>10</v>
      </c>
      <c r="BC98" s="18">
        <f t="shared" si="105"/>
        <v>2.213637807422129</v>
      </c>
      <c r="BD98" s="18">
        <f t="shared" si="106"/>
        <v>102</v>
      </c>
      <c r="BE98" s="18">
        <f t="shared" si="107"/>
        <v>2.213637807422129</v>
      </c>
      <c r="BF98" s="18">
        <f t="shared" si="108"/>
        <v>112</v>
      </c>
      <c r="BG98" s="18">
        <v>0</v>
      </c>
      <c r="BH98" s="18" t="str">
        <f t="shared" si="109"/>
        <v>N/A</v>
      </c>
      <c r="BI98" s="18">
        <f t="shared" si="110"/>
        <v>-0.22136378074221291</v>
      </c>
      <c r="BJ98" s="18">
        <f t="shared" si="111"/>
        <v>24.792743443127844</v>
      </c>
      <c r="BK98" s="18">
        <f>(Design!$N$69-BJ98)/BI98</f>
        <v>99.12526507071658</v>
      </c>
      <c r="BL98" s="18">
        <v>0</v>
      </c>
      <c r="BM98" s="18">
        <v>0</v>
      </c>
      <c r="BN98" s="18">
        <f t="shared" si="112"/>
        <v>99.12526507071658</v>
      </c>
      <c r="BO98" s="18">
        <f t="shared" si="113"/>
        <v>102</v>
      </c>
      <c r="BP98" s="18">
        <f>Design!$N$69</f>
        <v>2.85</v>
      </c>
      <c r="BQ98" s="18">
        <f t="shared" si="114"/>
        <v>112</v>
      </c>
      <c r="BR98" s="18">
        <v>0</v>
      </c>
      <c r="BS98" s="18">
        <f t="shared" si="115"/>
        <v>9576.0000000000018</v>
      </c>
      <c r="BT98" s="19" t="str">
        <f t="shared" si="116"/>
        <v>N/A</v>
      </c>
      <c r="BU98" s="68">
        <f t="shared" si="117"/>
        <v>102</v>
      </c>
      <c r="BV98" s="18">
        <f>'Ohio Intensities'!P98</f>
        <v>1.5238154388553176</v>
      </c>
      <c r="BW98" s="18">
        <f>Design!$I$24*BV98*Design!$I$23</f>
        <v>2.6209625548311477</v>
      </c>
      <c r="BX98" s="18">
        <v>0</v>
      </c>
      <c r="BY98" s="18">
        <v>0</v>
      </c>
      <c r="BZ98" s="18">
        <f>Design!$I$22</f>
        <v>10</v>
      </c>
      <c r="CA98" s="18">
        <f t="shared" si="118"/>
        <v>2.6209625548311477</v>
      </c>
      <c r="CB98" s="18">
        <f t="shared" si="119"/>
        <v>102</v>
      </c>
      <c r="CC98" s="18">
        <f t="shared" si="120"/>
        <v>2.6209625548311477</v>
      </c>
      <c r="CD98" s="18">
        <f t="shared" si="121"/>
        <v>112</v>
      </c>
      <c r="CE98" s="18">
        <v>0</v>
      </c>
      <c r="CF98" s="18" t="str">
        <f t="shared" si="122"/>
        <v>N/A</v>
      </c>
      <c r="CG98" s="18">
        <f t="shared" si="123"/>
        <v>-0.26209625548311477</v>
      </c>
      <c r="CH98" s="18">
        <f t="shared" si="124"/>
        <v>29.354780614108854</v>
      </c>
      <c r="CI98" s="18">
        <f>(Design!$N$70-CH98)/CG98</f>
        <v>101.12613232590189</v>
      </c>
      <c r="CJ98" s="18">
        <v>0</v>
      </c>
      <c r="CK98" s="18">
        <v>0</v>
      </c>
      <c r="CL98" s="18">
        <f t="shared" si="125"/>
        <v>101.12613232590189</v>
      </c>
      <c r="CM98" s="18">
        <f t="shared" si="126"/>
        <v>102</v>
      </c>
      <c r="CN98" s="18">
        <f>Design!$N$70</f>
        <v>2.85</v>
      </c>
      <c r="CO98" s="18">
        <f t="shared" si="127"/>
        <v>112</v>
      </c>
      <c r="CP98" s="18">
        <v>0</v>
      </c>
      <c r="CQ98" s="18">
        <f t="shared" si="128"/>
        <v>9576.0000000000018</v>
      </c>
      <c r="CR98" s="19" t="str">
        <f t="shared" si="129"/>
        <v>N/A</v>
      </c>
      <c r="CS98" s="68">
        <f t="shared" si="130"/>
        <v>102</v>
      </c>
      <c r="CT98" s="18">
        <f>'Ohio Intensities'!T98</f>
        <v>1.7021968756551404</v>
      </c>
      <c r="CU98" s="18">
        <f>Design!$I$24*CT98*Design!$I$23</f>
        <v>2.9277786261268433</v>
      </c>
      <c r="CV98" s="18">
        <v>0</v>
      </c>
      <c r="CW98" s="18">
        <v>0</v>
      </c>
      <c r="CX98" s="18">
        <f>Design!$I$22</f>
        <v>10</v>
      </c>
      <c r="CY98" s="18">
        <f t="shared" si="131"/>
        <v>2.9277786261268433</v>
      </c>
      <c r="CZ98" s="18">
        <f t="shared" si="132"/>
        <v>102</v>
      </c>
      <c r="DA98" s="18">
        <f t="shared" si="133"/>
        <v>2.9277786261268433</v>
      </c>
      <c r="DB98" s="18">
        <f t="shared" si="134"/>
        <v>112</v>
      </c>
      <c r="DC98" s="18">
        <v>0</v>
      </c>
      <c r="DD98" s="18">
        <f t="shared" si="135"/>
        <v>17918.005191896278</v>
      </c>
      <c r="DE98" s="18">
        <f t="shared" si="136"/>
        <v>-0.29277786261268435</v>
      </c>
      <c r="DF98" s="18">
        <f t="shared" si="137"/>
        <v>32.791120612620645</v>
      </c>
      <c r="DG98" s="18">
        <f>(Design!$N$71-DF98)/DE98</f>
        <v>102.26565746956673</v>
      </c>
      <c r="DH98" s="18">
        <v>0</v>
      </c>
      <c r="DI98" s="18">
        <v>0</v>
      </c>
      <c r="DJ98" s="18">
        <f t="shared" si="138"/>
        <v>102.26565746956673</v>
      </c>
      <c r="DK98" s="18">
        <f t="shared" si="139"/>
        <v>102.26565746956673</v>
      </c>
      <c r="DL98" s="18">
        <f>Design!$N$71</f>
        <v>2.85</v>
      </c>
      <c r="DM98" s="18">
        <f t="shared" si="140"/>
        <v>112</v>
      </c>
      <c r="DN98" s="18">
        <v>0</v>
      </c>
      <c r="DO98" s="18">
        <f t="shared" si="141"/>
        <v>9576.0000000000018</v>
      </c>
      <c r="DP98" s="19">
        <f t="shared" si="142"/>
        <v>8342.0051918962763</v>
      </c>
      <c r="DQ98" s="68">
        <f t="shared" si="143"/>
        <v>102</v>
      </c>
      <c r="DR98" s="18">
        <f>'Ohio Intensities'!X98</f>
        <v>1.8783812799523891</v>
      </c>
      <c r="DS98" s="18">
        <f>Design!$I$24*DR98*Design!$I$23</f>
        <v>3.2308158015181112</v>
      </c>
      <c r="DT98" s="18">
        <v>0</v>
      </c>
      <c r="DU98" s="18">
        <v>0</v>
      </c>
      <c r="DV98" s="18">
        <f>Design!$I$22</f>
        <v>10</v>
      </c>
      <c r="DW98" s="18">
        <f t="shared" si="144"/>
        <v>3.2308158015181112</v>
      </c>
      <c r="DX98" s="18">
        <f t="shared" si="145"/>
        <v>102</v>
      </c>
      <c r="DY98" s="18">
        <f t="shared" si="146"/>
        <v>3.2308158015181112</v>
      </c>
      <c r="DZ98" s="18">
        <f t="shared" si="147"/>
        <v>112</v>
      </c>
      <c r="EA98" s="18">
        <v>0</v>
      </c>
      <c r="EB98" s="18">
        <f t="shared" si="148"/>
        <v>19772.592705290841</v>
      </c>
      <c r="EC98" s="18">
        <f t="shared" si="149"/>
        <v>-0.3230815801518111</v>
      </c>
      <c r="ED98" s="18">
        <f t="shared" si="150"/>
        <v>36.185136977002841</v>
      </c>
      <c r="EE98" s="18">
        <f>(Design!$N$72-ED98)/EC98</f>
        <v>103.17869858547543</v>
      </c>
      <c r="EF98" s="18">
        <v>0</v>
      </c>
      <c r="EG98" s="18">
        <v>0</v>
      </c>
      <c r="EH98" s="18">
        <f t="shared" si="151"/>
        <v>103.17869858547543</v>
      </c>
      <c r="EI98" s="18">
        <f t="shared" si="152"/>
        <v>103.17869858547543</v>
      </c>
      <c r="EJ98" s="18">
        <f>Design!$N$72</f>
        <v>2.85</v>
      </c>
      <c r="EK98" s="18">
        <f t="shared" si="153"/>
        <v>112</v>
      </c>
      <c r="EL98" s="18">
        <v>0</v>
      </c>
      <c r="EM98" s="18">
        <f t="shared" si="154"/>
        <v>9576.0000000000018</v>
      </c>
      <c r="EN98" s="19">
        <f t="shared" si="155"/>
        <v>10196.592705290839</v>
      </c>
      <c r="EO98" s="19">
        <f t="shared" si="156"/>
        <v>102</v>
      </c>
    </row>
    <row r="99" spans="1:145" x14ac:dyDescent="0.25">
      <c r="A99" s="68">
        <f t="shared" si="157"/>
        <v>103</v>
      </c>
      <c r="B99" s="18">
        <f>'Ohio Intensities'!D99</f>
        <v>0.89537293871845769</v>
      </c>
      <c r="C99" s="18">
        <f>Design!$I$24*B99*Design!$I$23</f>
        <v>1.5400414545957481</v>
      </c>
      <c r="D99" s="18">
        <v>0</v>
      </c>
      <c r="E99" s="18">
        <v>0</v>
      </c>
      <c r="F99" s="18">
        <f>Design!$I$22</f>
        <v>10</v>
      </c>
      <c r="G99" s="18">
        <f t="shared" si="79"/>
        <v>1.5400414545957481</v>
      </c>
      <c r="H99" s="18">
        <f t="shared" si="80"/>
        <v>103</v>
      </c>
      <c r="I99" s="18">
        <f t="shared" si="81"/>
        <v>1.5400414545957481</v>
      </c>
      <c r="J99" s="18">
        <f t="shared" si="82"/>
        <v>113</v>
      </c>
      <c r="K99" s="18">
        <v>0</v>
      </c>
      <c r="L99" s="18" t="str">
        <f t="shared" si="83"/>
        <v>N/A</v>
      </c>
      <c r="M99" s="18">
        <f t="shared" si="84"/>
        <v>-0.1540041454595748</v>
      </c>
      <c r="N99" s="18">
        <f t="shared" si="85"/>
        <v>17.402468436931954</v>
      </c>
      <c r="O99" s="18">
        <f>(Design!$N$67-N99)/M99</f>
        <v>99.688670010262086</v>
      </c>
      <c r="P99" s="18">
        <v>0</v>
      </c>
      <c r="Q99" s="18">
        <v>0</v>
      </c>
      <c r="R99" s="18">
        <f t="shared" si="86"/>
        <v>99.688670010262086</v>
      </c>
      <c r="S99" s="18">
        <f t="shared" si="87"/>
        <v>103</v>
      </c>
      <c r="T99" s="18">
        <f>Design!$N$67</f>
        <v>2.0499999999999998</v>
      </c>
      <c r="U99" s="18">
        <f t="shared" si="88"/>
        <v>113</v>
      </c>
      <c r="V99" s="18">
        <v>0</v>
      </c>
      <c r="W99" s="18">
        <f t="shared" si="89"/>
        <v>6949.4999999999991</v>
      </c>
      <c r="X99" s="19" t="str">
        <f t="shared" si="90"/>
        <v>N/A</v>
      </c>
      <c r="Y99" s="68">
        <f t="shared" si="91"/>
        <v>103</v>
      </c>
      <c r="Z99" s="18">
        <f>'Ohio Intensities'!H99</f>
        <v>1.1082314691502198</v>
      </c>
      <c r="AA99" s="18">
        <f>Design!$I$24*Z99*Design!$I$23</f>
        <v>1.9061581269383792</v>
      </c>
      <c r="AB99" s="18">
        <v>0</v>
      </c>
      <c r="AC99" s="18">
        <v>0</v>
      </c>
      <c r="AD99" s="18">
        <f>Design!$I$22</f>
        <v>10</v>
      </c>
      <c r="AE99" s="18">
        <f t="shared" si="92"/>
        <v>1.9061581269383792</v>
      </c>
      <c r="AF99" s="18">
        <f t="shared" si="93"/>
        <v>103</v>
      </c>
      <c r="AG99" s="18">
        <f t="shared" si="94"/>
        <v>1.9061581269383792</v>
      </c>
      <c r="AH99" s="18">
        <f t="shared" si="95"/>
        <v>113</v>
      </c>
      <c r="AI99" s="18">
        <v>0</v>
      </c>
      <c r="AJ99" s="18" t="str">
        <f t="shared" si="96"/>
        <v>N/A</v>
      </c>
      <c r="AK99" s="18">
        <f t="shared" si="97"/>
        <v>-0.19061581269383793</v>
      </c>
      <c r="AL99" s="18">
        <f t="shared" si="98"/>
        <v>21.539586834403686</v>
      </c>
      <c r="AM99" s="18">
        <f>(Design!$N$68-AL99)/AK99</f>
        <v>99.884613796362032</v>
      </c>
      <c r="AN99" s="18">
        <v>0</v>
      </c>
      <c r="AO99" s="18">
        <v>0</v>
      </c>
      <c r="AP99" s="18">
        <f t="shared" si="99"/>
        <v>99.884613796362032</v>
      </c>
      <c r="AQ99" s="18">
        <f t="shared" si="100"/>
        <v>103</v>
      </c>
      <c r="AR99" s="18">
        <f>Design!$N$68</f>
        <v>2.5</v>
      </c>
      <c r="AS99" s="18">
        <f t="shared" si="101"/>
        <v>113</v>
      </c>
      <c r="AT99" s="18">
        <v>0</v>
      </c>
      <c r="AU99" s="18">
        <f t="shared" si="102"/>
        <v>8475</v>
      </c>
      <c r="AV99" s="19" t="str">
        <f t="shared" si="103"/>
        <v>N/A</v>
      </c>
      <c r="AW99" s="68">
        <f t="shared" si="104"/>
        <v>103</v>
      </c>
      <c r="AX99" s="18">
        <f>'Ohio Intensities'!L99</f>
        <v>1.2772081037706702</v>
      </c>
      <c r="AY99" s="18">
        <f>Design!$I$24*AX99*Design!$I$23</f>
        <v>2.1967979384855543</v>
      </c>
      <c r="AZ99" s="18">
        <v>0</v>
      </c>
      <c r="BA99" s="18">
        <v>0</v>
      </c>
      <c r="BB99" s="18">
        <f>Design!$I$22</f>
        <v>10</v>
      </c>
      <c r="BC99" s="18">
        <f t="shared" si="105"/>
        <v>2.1967979384855543</v>
      </c>
      <c r="BD99" s="18">
        <f t="shared" si="106"/>
        <v>103</v>
      </c>
      <c r="BE99" s="18">
        <f t="shared" si="107"/>
        <v>2.1967979384855543</v>
      </c>
      <c r="BF99" s="18">
        <f t="shared" si="108"/>
        <v>113</v>
      </c>
      <c r="BG99" s="18">
        <v>0</v>
      </c>
      <c r="BH99" s="18" t="str">
        <f t="shared" si="109"/>
        <v>N/A</v>
      </c>
      <c r="BI99" s="18">
        <f t="shared" si="110"/>
        <v>-0.21967979384855543</v>
      </c>
      <c r="BJ99" s="18">
        <f t="shared" si="111"/>
        <v>24.823816704886767</v>
      </c>
      <c r="BK99" s="18">
        <f>(Design!$N$69-BJ99)/BI99</f>
        <v>100.02657194787449</v>
      </c>
      <c r="BL99" s="18">
        <v>0</v>
      </c>
      <c r="BM99" s="18">
        <v>0</v>
      </c>
      <c r="BN99" s="18">
        <f t="shared" si="112"/>
        <v>100.02657194787449</v>
      </c>
      <c r="BO99" s="18">
        <f t="shared" si="113"/>
        <v>103</v>
      </c>
      <c r="BP99" s="18">
        <f>Design!$N$69</f>
        <v>2.85</v>
      </c>
      <c r="BQ99" s="18">
        <f t="shared" si="114"/>
        <v>113</v>
      </c>
      <c r="BR99" s="18">
        <v>0</v>
      </c>
      <c r="BS99" s="18">
        <f t="shared" si="115"/>
        <v>9661.5</v>
      </c>
      <c r="BT99" s="19" t="str">
        <f t="shared" si="116"/>
        <v>N/A</v>
      </c>
      <c r="BU99" s="68">
        <f t="shared" si="117"/>
        <v>103</v>
      </c>
      <c r="BV99" s="18">
        <f>'Ohio Intensities'!P99</f>
        <v>1.5124652055487307</v>
      </c>
      <c r="BW99" s="18">
        <f>Design!$I$24*BV99*Design!$I$23</f>
        <v>2.6014401535438183</v>
      </c>
      <c r="BX99" s="18">
        <v>0</v>
      </c>
      <c r="BY99" s="18">
        <v>0</v>
      </c>
      <c r="BZ99" s="18">
        <f>Design!$I$22</f>
        <v>10</v>
      </c>
      <c r="CA99" s="18">
        <f t="shared" si="118"/>
        <v>2.6014401535438183</v>
      </c>
      <c r="CB99" s="18">
        <f t="shared" si="119"/>
        <v>103</v>
      </c>
      <c r="CC99" s="18">
        <f t="shared" si="120"/>
        <v>2.6014401535438183</v>
      </c>
      <c r="CD99" s="18">
        <f t="shared" si="121"/>
        <v>113</v>
      </c>
      <c r="CE99" s="18">
        <v>0</v>
      </c>
      <c r="CF99" s="18" t="str">
        <f t="shared" si="122"/>
        <v>N/A</v>
      </c>
      <c r="CG99" s="18">
        <f t="shared" si="123"/>
        <v>-0.26014401535438181</v>
      </c>
      <c r="CH99" s="18">
        <f t="shared" si="124"/>
        <v>29.396273735045146</v>
      </c>
      <c r="CI99" s="18">
        <f>(Design!$N$70-CH99)/CG99</f>
        <v>102.04452983045725</v>
      </c>
      <c r="CJ99" s="18">
        <v>0</v>
      </c>
      <c r="CK99" s="18">
        <v>0</v>
      </c>
      <c r="CL99" s="18">
        <f t="shared" si="125"/>
        <v>102.04452983045725</v>
      </c>
      <c r="CM99" s="18">
        <f t="shared" si="126"/>
        <v>103</v>
      </c>
      <c r="CN99" s="18">
        <f>Design!$N$70</f>
        <v>2.85</v>
      </c>
      <c r="CO99" s="18">
        <f t="shared" si="127"/>
        <v>113</v>
      </c>
      <c r="CP99" s="18">
        <v>0</v>
      </c>
      <c r="CQ99" s="18">
        <f t="shared" si="128"/>
        <v>9661.5</v>
      </c>
      <c r="CR99" s="19" t="str">
        <f t="shared" si="129"/>
        <v>N/A</v>
      </c>
      <c r="CS99" s="68">
        <f t="shared" si="130"/>
        <v>103</v>
      </c>
      <c r="CT99" s="18">
        <f>'Ohio Intensities'!T99</f>
        <v>1.6898225348332727</v>
      </c>
      <c r="CU99" s="18">
        <f>Design!$I$24*CT99*Design!$I$23</f>
        <v>2.9064947599132309</v>
      </c>
      <c r="CV99" s="18">
        <v>0</v>
      </c>
      <c r="CW99" s="18">
        <v>0</v>
      </c>
      <c r="CX99" s="18">
        <f>Design!$I$22</f>
        <v>10</v>
      </c>
      <c r="CY99" s="18">
        <f t="shared" si="131"/>
        <v>2.9064947599132309</v>
      </c>
      <c r="CZ99" s="18">
        <f t="shared" si="132"/>
        <v>103</v>
      </c>
      <c r="DA99" s="18">
        <f t="shared" si="133"/>
        <v>2.9064947599132309</v>
      </c>
      <c r="DB99" s="18">
        <f t="shared" si="134"/>
        <v>113</v>
      </c>
      <c r="DC99" s="18">
        <v>0</v>
      </c>
      <c r="DD99" s="18">
        <f t="shared" si="135"/>
        <v>17962.137616263768</v>
      </c>
      <c r="DE99" s="18">
        <f t="shared" si="136"/>
        <v>-0.29064947599132307</v>
      </c>
      <c r="DF99" s="18">
        <f t="shared" si="137"/>
        <v>32.843390787019509</v>
      </c>
      <c r="DG99" s="18">
        <f>(Design!$N$71-DF99)/DE99</f>
        <v>103.19437420184758</v>
      </c>
      <c r="DH99" s="18">
        <v>0</v>
      </c>
      <c r="DI99" s="18">
        <v>0</v>
      </c>
      <c r="DJ99" s="18">
        <f t="shared" si="138"/>
        <v>103.19437420184758</v>
      </c>
      <c r="DK99" s="18">
        <f t="shared" si="139"/>
        <v>103.19437420184758</v>
      </c>
      <c r="DL99" s="18">
        <f>Design!$N$71</f>
        <v>2.85</v>
      </c>
      <c r="DM99" s="18">
        <f t="shared" si="140"/>
        <v>113</v>
      </c>
      <c r="DN99" s="18">
        <v>0</v>
      </c>
      <c r="DO99" s="18">
        <f t="shared" si="141"/>
        <v>9661.5</v>
      </c>
      <c r="DP99" s="19">
        <f t="shared" si="142"/>
        <v>8300.637616263768</v>
      </c>
      <c r="DQ99" s="68">
        <f t="shared" si="143"/>
        <v>103</v>
      </c>
      <c r="DR99" s="18">
        <f>'Ohio Intensities'!X99</f>
        <v>1.8653438903500676</v>
      </c>
      <c r="DS99" s="18">
        <f>Design!$I$24*DR99*Design!$I$23</f>
        <v>3.2083914914021183</v>
      </c>
      <c r="DT99" s="18">
        <v>0</v>
      </c>
      <c r="DU99" s="18">
        <v>0</v>
      </c>
      <c r="DV99" s="18">
        <f>Design!$I$22</f>
        <v>10</v>
      </c>
      <c r="DW99" s="18">
        <f t="shared" si="144"/>
        <v>3.2083914914021183</v>
      </c>
      <c r="DX99" s="18">
        <f t="shared" si="145"/>
        <v>103</v>
      </c>
      <c r="DY99" s="18">
        <f t="shared" si="146"/>
        <v>3.2083914914021183</v>
      </c>
      <c r="DZ99" s="18">
        <f t="shared" si="147"/>
        <v>113</v>
      </c>
      <c r="EA99" s="18">
        <v>0</v>
      </c>
      <c r="EB99" s="18">
        <f t="shared" si="148"/>
        <v>19827.859416865092</v>
      </c>
      <c r="EC99" s="18">
        <f t="shared" si="149"/>
        <v>-0.32083914914021183</v>
      </c>
      <c r="ED99" s="18">
        <f t="shared" si="150"/>
        <v>36.254823852843934</v>
      </c>
      <c r="EE99" s="18">
        <f>(Design!$N$72-ED99)/EC99</f>
        <v>104.11704413991414</v>
      </c>
      <c r="EF99" s="18">
        <v>0</v>
      </c>
      <c r="EG99" s="18">
        <v>0</v>
      </c>
      <c r="EH99" s="18">
        <f t="shared" si="151"/>
        <v>104.11704413991414</v>
      </c>
      <c r="EI99" s="18">
        <f t="shared" si="152"/>
        <v>104.11704413991414</v>
      </c>
      <c r="EJ99" s="18">
        <f>Design!$N$72</f>
        <v>2.85</v>
      </c>
      <c r="EK99" s="18">
        <f t="shared" si="153"/>
        <v>113</v>
      </c>
      <c r="EL99" s="18">
        <v>0</v>
      </c>
      <c r="EM99" s="18">
        <f t="shared" si="154"/>
        <v>9661.5</v>
      </c>
      <c r="EN99" s="19">
        <f t="shared" si="155"/>
        <v>10166.359416865092</v>
      </c>
      <c r="EO99" s="19">
        <f t="shared" si="156"/>
        <v>103</v>
      </c>
    </row>
    <row r="100" spans="1:145" x14ac:dyDescent="0.25">
      <c r="A100" s="68">
        <f t="shared" si="157"/>
        <v>104</v>
      </c>
      <c r="B100" s="18">
        <f>'Ohio Intensities'!D100</f>
        <v>0.88848895032056419</v>
      </c>
      <c r="C100" s="18">
        <f>Design!$I$24*B100*Design!$I$23</f>
        <v>1.5282009945513713</v>
      </c>
      <c r="D100" s="18">
        <v>0</v>
      </c>
      <c r="E100" s="18">
        <v>0</v>
      </c>
      <c r="F100" s="18">
        <f>Design!$I$22</f>
        <v>10</v>
      </c>
      <c r="G100" s="18">
        <f t="shared" si="79"/>
        <v>1.5282009945513713</v>
      </c>
      <c r="H100" s="18">
        <f t="shared" si="80"/>
        <v>104</v>
      </c>
      <c r="I100" s="18">
        <f t="shared" si="81"/>
        <v>1.5282009945513713</v>
      </c>
      <c r="J100" s="18">
        <f t="shared" si="82"/>
        <v>114</v>
      </c>
      <c r="K100" s="18">
        <v>0</v>
      </c>
      <c r="L100" s="18" t="str">
        <f t="shared" si="83"/>
        <v>N/A</v>
      </c>
      <c r="M100" s="18">
        <f t="shared" si="84"/>
        <v>-0.15282009945513714</v>
      </c>
      <c r="N100" s="18">
        <f t="shared" si="85"/>
        <v>17.421491337885634</v>
      </c>
      <c r="O100" s="18">
        <f>(Design!$N$67-N100)/M100</f>
        <v>100.58553418490732</v>
      </c>
      <c r="P100" s="18">
        <v>0</v>
      </c>
      <c r="Q100" s="18">
        <v>0</v>
      </c>
      <c r="R100" s="18">
        <f t="shared" si="86"/>
        <v>100.58553418490732</v>
      </c>
      <c r="S100" s="18">
        <f t="shared" si="87"/>
        <v>104</v>
      </c>
      <c r="T100" s="18">
        <f>Design!$N$67</f>
        <v>2.0499999999999998</v>
      </c>
      <c r="U100" s="18">
        <f t="shared" si="88"/>
        <v>114</v>
      </c>
      <c r="V100" s="18">
        <v>0</v>
      </c>
      <c r="W100" s="18">
        <f t="shared" si="89"/>
        <v>7011</v>
      </c>
      <c r="X100" s="19" t="str">
        <f t="shared" si="90"/>
        <v>N/A</v>
      </c>
      <c r="Y100" s="68">
        <f t="shared" si="91"/>
        <v>104</v>
      </c>
      <c r="Z100" s="18">
        <f>'Ohio Intensities'!H100</f>
        <v>1.0998523084994443</v>
      </c>
      <c r="AA100" s="18">
        <f>Design!$I$24*Z100*Design!$I$23</f>
        <v>1.8917459706190454</v>
      </c>
      <c r="AB100" s="18">
        <v>0</v>
      </c>
      <c r="AC100" s="18">
        <v>0</v>
      </c>
      <c r="AD100" s="18">
        <f>Design!$I$22</f>
        <v>10</v>
      </c>
      <c r="AE100" s="18">
        <f t="shared" si="92"/>
        <v>1.8917459706190454</v>
      </c>
      <c r="AF100" s="18">
        <f t="shared" si="93"/>
        <v>104</v>
      </c>
      <c r="AG100" s="18">
        <f t="shared" si="94"/>
        <v>1.8917459706190454</v>
      </c>
      <c r="AH100" s="18">
        <f t="shared" si="95"/>
        <v>114</v>
      </c>
      <c r="AI100" s="18">
        <v>0</v>
      </c>
      <c r="AJ100" s="18" t="str">
        <f t="shared" si="96"/>
        <v>N/A</v>
      </c>
      <c r="AK100" s="18">
        <f t="shared" si="97"/>
        <v>-0.18917459706190454</v>
      </c>
      <c r="AL100" s="18">
        <f t="shared" si="98"/>
        <v>21.565904065057115</v>
      </c>
      <c r="AM100" s="18">
        <f>(Design!$N$68-AL100)/AK100</f>
        <v>100.78469499167525</v>
      </c>
      <c r="AN100" s="18">
        <v>0</v>
      </c>
      <c r="AO100" s="18">
        <v>0</v>
      </c>
      <c r="AP100" s="18">
        <f t="shared" si="99"/>
        <v>100.78469499167525</v>
      </c>
      <c r="AQ100" s="18">
        <f t="shared" si="100"/>
        <v>104</v>
      </c>
      <c r="AR100" s="18">
        <f>Design!$N$68</f>
        <v>2.5</v>
      </c>
      <c r="AS100" s="18">
        <f t="shared" si="101"/>
        <v>114</v>
      </c>
      <c r="AT100" s="18">
        <v>0</v>
      </c>
      <c r="AU100" s="18">
        <f t="shared" si="102"/>
        <v>8550</v>
      </c>
      <c r="AV100" s="19" t="str">
        <f t="shared" si="103"/>
        <v>N/A</v>
      </c>
      <c r="AW100" s="68">
        <f t="shared" si="104"/>
        <v>104</v>
      </c>
      <c r="AX100" s="18">
        <f>'Ohio Intensities'!L100</f>
        <v>1.2675750488304176</v>
      </c>
      <c r="AY100" s="18">
        <f>Design!$I$24*AX100*Design!$I$23</f>
        <v>2.1802290839883196</v>
      </c>
      <c r="AZ100" s="18">
        <v>0</v>
      </c>
      <c r="BA100" s="18">
        <v>0</v>
      </c>
      <c r="BB100" s="18">
        <f>Design!$I$22</f>
        <v>10</v>
      </c>
      <c r="BC100" s="18">
        <f t="shared" si="105"/>
        <v>2.1802290839883196</v>
      </c>
      <c r="BD100" s="18">
        <f t="shared" si="106"/>
        <v>104</v>
      </c>
      <c r="BE100" s="18">
        <f t="shared" si="107"/>
        <v>2.1802290839883196</v>
      </c>
      <c r="BF100" s="18">
        <f t="shared" si="108"/>
        <v>114</v>
      </c>
      <c r="BG100" s="18">
        <v>0</v>
      </c>
      <c r="BH100" s="18" t="str">
        <f t="shared" si="109"/>
        <v>N/A</v>
      </c>
      <c r="BI100" s="18">
        <f t="shared" si="110"/>
        <v>-0.21802290839883195</v>
      </c>
      <c r="BJ100" s="18">
        <f t="shared" si="111"/>
        <v>24.854611557466843</v>
      </c>
      <c r="BK100" s="18">
        <f>(Design!$N$69-BJ100)/BI100</f>
        <v>100.92797917003078</v>
      </c>
      <c r="BL100" s="18">
        <v>0</v>
      </c>
      <c r="BM100" s="18">
        <v>0</v>
      </c>
      <c r="BN100" s="18">
        <f t="shared" si="112"/>
        <v>100.92797917003078</v>
      </c>
      <c r="BO100" s="18">
        <f t="shared" si="113"/>
        <v>104</v>
      </c>
      <c r="BP100" s="18">
        <f>Design!$N$69</f>
        <v>2.85</v>
      </c>
      <c r="BQ100" s="18">
        <f t="shared" si="114"/>
        <v>114</v>
      </c>
      <c r="BR100" s="18">
        <v>0</v>
      </c>
      <c r="BS100" s="18">
        <f t="shared" si="115"/>
        <v>9747</v>
      </c>
      <c r="BT100" s="19" t="str">
        <f t="shared" si="116"/>
        <v>N/A</v>
      </c>
      <c r="BU100" s="68">
        <f t="shared" si="117"/>
        <v>104</v>
      </c>
      <c r="BV100" s="18">
        <f>'Ohio Intensities'!P100</f>
        <v>1.5012950396011466</v>
      </c>
      <c r="BW100" s="18">
        <f>Design!$I$24*BV100*Design!$I$23</f>
        <v>2.5822274681139739</v>
      </c>
      <c r="BX100" s="18">
        <v>0</v>
      </c>
      <c r="BY100" s="18">
        <v>0</v>
      </c>
      <c r="BZ100" s="18">
        <f>Design!$I$22</f>
        <v>10</v>
      </c>
      <c r="CA100" s="18">
        <f t="shared" si="118"/>
        <v>2.5822274681139739</v>
      </c>
      <c r="CB100" s="18">
        <f t="shared" si="119"/>
        <v>104</v>
      </c>
      <c r="CC100" s="18">
        <f t="shared" si="120"/>
        <v>2.5822274681139739</v>
      </c>
      <c r="CD100" s="18">
        <f t="shared" si="121"/>
        <v>114</v>
      </c>
      <c r="CE100" s="18">
        <v>0</v>
      </c>
      <c r="CF100" s="18" t="str">
        <f t="shared" si="122"/>
        <v>N/A</v>
      </c>
      <c r="CG100" s="18">
        <f t="shared" si="123"/>
        <v>-0.2582227468113974</v>
      </c>
      <c r="CH100" s="18">
        <f t="shared" si="124"/>
        <v>29.437393136499303</v>
      </c>
      <c r="CI100" s="18">
        <f>(Design!$N$70-CH100)/CG100</f>
        <v>102.96301725857789</v>
      </c>
      <c r="CJ100" s="18">
        <v>0</v>
      </c>
      <c r="CK100" s="18">
        <v>0</v>
      </c>
      <c r="CL100" s="18">
        <f t="shared" si="125"/>
        <v>102.96301725857789</v>
      </c>
      <c r="CM100" s="18">
        <f t="shared" si="126"/>
        <v>104</v>
      </c>
      <c r="CN100" s="18">
        <f>Design!$N$70</f>
        <v>2.85</v>
      </c>
      <c r="CO100" s="18">
        <f t="shared" si="127"/>
        <v>114</v>
      </c>
      <c r="CP100" s="18">
        <v>0</v>
      </c>
      <c r="CQ100" s="18">
        <f t="shared" si="128"/>
        <v>9747.0000000000018</v>
      </c>
      <c r="CR100" s="19" t="str">
        <f t="shared" si="129"/>
        <v>N/A</v>
      </c>
      <c r="CS100" s="68">
        <f t="shared" si="130"/>
        <v>104</v>
      </c>
      <c r="CT100" s="18">
        <f>'Ohio Intensities'!T100</f>
        <v>1.6776423223949668</v>
      </c>
      <c r="CU100" s="18">
        <f>Design!$I$24*CT100*Design!$I$23</f>
        <v>2.8855447945193449</v>
      </c>
      <c r="CV100" s="18">
        <v>0</v>
      </c>
      <c r="CW100" s="18">
        <v>0</v>
      </c>
      <c r="CX100" s="18">
        <f>Design!$I$22</f>
        <v>10</v>
      </c>
      <c r="CY100" s="18">
        <f t="shared" si="131"/>
        <v>2.8855447945193449</v>
      </c>
      <c r="CZ100" s="18">
        <f t="shared" si="132"/>
        <v>104</v>
      </c>
      <c r="DA100" s="18">
        <f t="shared" si="133"/>
        <v>2.8855447945193449</v>
      </c>
      <c r="DB100" s="18">
        <f t="shared" si="134"/>
        <v>114</v>
      </c>
      <c r="DC100" s="18">
        <v>0</v>
      </c>
      <c r="DD100" s="18">
        <f t="shared" si="135"/>
        <v>18005.799517800711</v>
      </c>
      <c r="DE100" s="18">
        <f t="shared" si="136"/>
        <v>-0.28855447945193446</v>
      </c>
      <c r="DF100" s="18">
        <f t="shared" si="137"/>
        <v>32.895210657520529</v>
      </c>
      <c r="DG100" s="18">
        <f>(Design!$N$71-DF100)/DE100</f>
        <v>104.12318226557028</v>
      </c>
      <c r="DH100" s="18">
        <v>0</v>
      </c>
      <c r="DI100" s="18">
        <v>0</v>
      </c>
      <c r="DJ100" s="18">
        <f t="shared" si="138"/>
        <v>104.12318226557028</v>
      </c>
      <c r="DK100" s="18">
        <f t="shared" si="139"/>
        <v>104.12318226557028</v>
      </c>
      <c r="DL100" s="18">
        <f>Design!$N$71</f>
        <v>2.85</v>
      </c>
      <c r="DM100" s="18">
        <f t="shared" si="140"/>
        <v>114</v>
      </c>
      <c r="DN100" s="18">
        <v>0</v>
      </c>
      <c r="DO100" s="18">
        <f t="shared" si="141"/>
        <v>9747.0000000000018</v>
      </c>
      <c r="DP100" s="19">
        <f t="shared" si="142"/>
        <v>8258.7995178007095</v>
      </c>
      <c r="DQ100" s="68">
        <f t="shared" si="143"/>
        <v>104</v>
      </c>
      <c r="DR100" s="18">
        <f>'Ohio Intensities'!X100</f>
        <v>1.8525091850623521</v>
      </c>
      <c r="DS100" s="18">
        <f>Design!$I$24*DR100*Design!$I$23</f>
        <v>3.1863157983072474</v>
      </c>
      <c r="DT100" s="18">
        <v>0</v>
      </c>
      <c r="DU100" s="18">
        <v>0</v>
      </c>
      <c r="DV100" s="18">
        <f>Design!$I$22</f>
        <v>10</v>
      </c>
      <c r="DW100" s="18">
        <f t="shared" si="144"/>
        <v>3.1863157983072474</v>
      </c>
      <c r="DX100" s="18">
        <f t="shared" si="145"/>
        <v>104</v>
      </c>
      <c r="DY100" s="18">
        <f t="shared" si="146"/>
        <v>3.1863157983072474</v>
      </c>
      <c r="DZ100" s="18">
        <f t="shared" si="147"/>
        <v>114</v>
      </c>
      <c r="EA100" s="18">
        <v>0</v>
      </c>
      <c r="EB100" s="18">
        <f t="shared" si="148"/>
        <v>19882.610581437228</v>
      </c>
      <c r="EC100" s="18">
        <f t="shared" si="149"/>
        <v>-0.31863157983072476</v>
      </c>
      <c r="ED100" s="18">
        <f t="shared" si="150"/>
        <v>36.324000100702627</v>
      </c>
      <c r="EE100" s="18">
        <f>(Design!$N$72-ED100)/EC100</f>
        <v>105.05550052033738</v>
      </c>
      <c r="EF100" s="18">
        <v>0</v>
      </c>
      <c r="EG100" s="18">
        <v>0</v>
      </c>
      <c r="EH100" s="18">
        <f t="shared" si="151"/>
        <v>105.05550052033738</v>
      </c>
      <c r="EI100" s="18">
        <f t="shared" si="152"/>
        <v>105.05550052033738</v>
      </c>
      <c r="EJ100" s="18">
        <f>Design!$N$72</f>
        <v>2.85</v>
      </c>
      <c r="EK100" s="18">
        <f t="shared" si="153"/>
        <v>114</v>
      </c>
      <c r="EL100" s="18">
        <v>0</v>
      </c>
      <c r="EM100" s="18">
        <f t="shared" si="154"/>
        <v>9747.0000000000018</v>
      </c>
      <c r="EN100" s="19">
        <f t="shared" si="155"/>
        <v>10135.610581437226</v>
      </c>
      <c r="EO100" s="19">
        <f t="shared" si="156"/>
        <v>104</v>
      </c>
    </row>
    <row r="101" spans="1:145" x14ac:dyDescent="0.25">
      <c r="A101" s="68">
        <f t="shared" si="157"/>
        <v>105</v>
      </c>
      <c r="B101" s="18">
        <f>'Ohio Intensities'!D101</f>
        <v>0.88171732155591886</v>
      </c>
      <c r="C101" s="18">
        <f>Design!$I$24*B101*Design!$I$23</f>
        <v>1.5165537930761814</v>
      </c>
      <c r="D101" s="18">
        <v>0</v>
      </c>
      <c r="E101" s="18">
        <v>0</v>
      </c>
      <c r="F101" s="18">
        <f>Design!$I$22</f>
        <v>10</v>
      </c>
      <c r="G101" s="18">
        <f t="shared" si="79"/>
        <v>1.5165537930761814</v>
      </c>
      <c r="H101" s="18">
        <f t="shared" si="80"/>
        <v>105</v>
      </c>
      <c r="I101" s="18">
        <f t="shared" si="81"/>
        <v>1.5165537930761814</v>
      </c>
      <c r="J101" s="18">
        <f t="shared" si="82"/>
        <v>115</v>
      </c>
      <c r="K101" s="18">
        <v>0</v>
      </c>
      <c r="L101" s="18" t="str">
        <f t="shared" si="83"/>
        <v>N/A</v>
      </c>
      <c r="M101" s="18">
        <f t="shared" si="84"/>
        <v>-0.15165537930761813</v>
      </c>
      <c r="N101" s="18">
        <f t="shared" si="85"/>
        <v>17.440368620376084</v>
      </c>
      <c r="O101" s="18">
        <f>(Design!$N$67-N101)/M101</f>
        <v>101.48251048291682</v>
      </c>
      <c r="P101" s="18">
        <v>0</v>
      </c>
      <c r="Q101" s="18">
        <v>0</v>
      </c>
      <c r="R101" s="18">
        <f t="shared" si="86"/>
        <v>101.48251048291682</v>
      </c>
      <c r="S101" s="18">
        <f t="shared" si="87"/>
        <v>105</v>
      </c>
      <c r="T101" s="18">
        <f>Design!$N$67</f>
        <v>2.0499999999999998</v>
      </c>
      <c r="U101" s="18">
        <f t="shared" si="88"/>
        <v>115</v>
      </c>
      <c r="V101" s="18">
        <v>0</v>
      </c>
      <c r="W101" s="18">
        <f t="shared" si="89"/>
        <v>7072.4999999999991</v>
      </c>
      <c r="X101" s="19" t="str">
        <f t="shared" si="90"/>
        <v>N/A</v>
      </c>
      <c r="Y101" s="68">
        <f t="shared" si="91"/>
        <v>105</v>
      </c>
      <c r="Z101" s="18">
        <f>'Ohio Intensities'!H101</f>
        <v>1.0916082300549703</v>
      </c>
      <c r="AA101" s="18">
        <f>Design!$I$24*Z101*Design!$I$23</f>
        <v>1.8775661556945502</v>
      </c>
      <c r="AB101" s="18">
        <v>0</v>
      </c>
      <c r="AC101" s="18">
        <v>0</v>
      </c>
      <c r="AD101" s="18">
        <f>Design!$I$22</f>
        <v>10</v>
      </c>
      <c r="AE101" s="18">
        <f t="shared" si="92"/>
        <v>1.8775661556945502</v>
      </c>
      <c r="AF101" s="18">
        <f t="shared" si="93"/>
        <v>105</v>
      </c>
      <c r="AG101" s="18">
        <f t="shared" si="94"/>
        <v>1.8775661556945502</v>
      </c>
      <c r="AH101" s="18">
        <f t="shared" si="95"/>
        <v>115</v>
      </c>
      <c r="AI101" s="18">
        <v>0</v>
      </c>
      <c r="AJ101" s="18" t="str">
        <f t="shared" si="96"/>
        <v>N/A</v>
      </c>
      <c r="AK101" s="18">
        <f t="shared" si="97"/>
        <v>-0.18775661556945503</v>
      </c>
      <c r="AL101" s="18">
        <f t="shared" si="98"/>
        <v>21.592010790487326</v>
      </c>
      <c r="AM101" s="18">
        <f>(Design!$N$68-AL101)/AK101</f>
        <v>101.68488994426296</v>
      </c>
      <c r="AN101" s="18">
        <v>0</v>
      </c>
      <c r="AO101" s="18">
        <v>0</v>
      </c>
      <c r="AP101" s="18">
        <f t="shared" si="99"/>
        <v>101.68488994426296</v>
      </c>
      <c r="AQ101" s="18">
        <f t="shared" si="100"/>
        <v>105</v>
      </c>
      <c r="AR101" s="18">
        <f>Design!$N$68</f>
        <v>2.5</v>
      </c>
      <c r="AS101" s="18">
        <f t="shared" si="101"/>
        <v>115</v>
      </c>
      <c r="AT101" s="18">
        <v>0</v>
      </c>
      <c r="AU101" s="18">
        <f t="shared" si="102"/>
        <v>8625</v>
      </c>
      <c r="AV101" s="19" t="str">
        <f t="shared" si="103"/>
        <v>N/A</v>
      </c>
      <c r="AW101" s="68">
        <f t="shared" si="104"/>
        <v>105</v>
      </c>
      <c r="AX101" s="18">
        <f>'Ohio Intensities'!L101</f>
        <v>1.2580957101265162</v>
      </c>
      <c r="AY101" s="18">
        <f>Design!$I$24*AX101*Design!$I$23</f>
        <v>2.1639246214176091</v>
      </c>
      <c r="AZ101" s="18">
        <v>0</v>
      </c>
      <c r="BA101" s="18">
        <v>0</v>
      </c>
      <c r="BB101" s="18">
        <f>Design!$I$22</f>
        <v>10</v>
      </c>
      <c r="BC101" s="18">
        <f t="shared" si="105"/>
        <v>2.1639246214176091</v>
      </c>
      <c r="BD101" s="18">
        <f t="shared" si="106"/>
        <v>105</v>
      </c>
      <c r="BE101" s="18">
        <f t="shared" si="107"/>
        <v>2.1639246214176091</v>
      </c>
      <c r="BF101" s="18">
        <f t="shared" si="108"/>
        <v>115</v>
      </c>
      <c r="BG101" s="18">
        <v>0</v>
      </c>
      <c r="BH101" s="18" t="str">
        <f t="shared" si="109"/>
        <v>N/A</v>
      </c>
      <c r="BI101" s="18">
        <f t="shared" si="110"/>
        <v>-0.21639246214176092</v>
      </c>
      <c r="BJ101" s="18">
        <f t="shared" si="111"/>
        <v>24.885133146302508</v>
      </c>
      <c r="BK101" s="18">
        <f>(Design!$N$69-BJ101)/BI101</f>
        <v>101.82948577879328</v>
      </c>
      <c r="BL101" s="18">
        <v>0</v>
      </c>
      <c r="BM101" s="18">
        <v>0</v>
      </c>
      <c r="BN101" s="18">
        <f t="shared" si="112"/>
        <v>101.82948577879328</v>
      </c>
      <c r="BO101" s="18">
        <f t="shared" si="113"/>
        <v>105</v>
      </c>
      <c r="BP101" s="18">
        <f>Design!$N$69</f>
        <v>2.85</v>
      </c>
      <c r="BQ101" s="18">
        <f t="shared" si="114"/>
        <v>115</v>
      </c>
      <c r="BR101" s="18">
        <v>0</v>
      </c>
      <c r="BS101" s="18">
        <f t="shared" si="115"/>
        <v>9832.5</v>
      </c>
      <c r="BT101" s="19" t="str">
        <f t="shared" si="116"/>
        <v>N/A</v>
      </c>
      <c r="BU101" s="68">
        <f t="shared" si="117"/>
        <v>105</v>
      </c>
      <c r="BV101" s="18">
        <f>'Ohio Intensities'!P101</f>
        <v>1.4903005943294678</v>
      </c>
      <c r="BW101" s="18">
        <f>Design!$I$24*BV101*Design!$I$23</f>
        <v>2.5633170222466863</v>
      </c>
      <c r="BX101" s="18">
        <v>0</v>
      </c>
      <c r="BY101" s="18">
        <v>0</v>
      </c>
      <c r="BZ101" s="18">
        <f>Design!$I$22</f>
        <v>10</v>
      </c>
      <c r="CA101" s="18">
        <f t="shared" si="118"/>
        <v>2.5633170222466863</v>
      </c>
      <c r="CB101" s="18">
        <f t="shared" si="119"/>
        <v>105</v>
      </c>
      <c r="CC101" s="18">
        <f t="shared" si="120"/>
        <v>2.5633170222466863</v>
      </c>
      <c r="CD101" s="18">
        <f t="shared" si="121"/>
        <v>115</v>
      </c>
      <c r="CE101" s="18">
        <v>0</v>
      </c>
      <c r="CF101" s="18" t="str">
        <f t="shared" si="122"/>
        <v>N/A</v>
      </c>
      <c r="CG101" s="18">
        <f t="shared" si="123"/>
        <v>-0.25633170222466861</v>
      </c>
      <c r="CH101" s="18">
        <f t="shared" si="124"/>
        <v>29.478145755836891</v>
      </c>
      <c r="CI101" s="18">
        <f>(Design!$N$70-CH101)/CG101</f>
        <v>103.88159375034289</v>
      </c>
      <c r="CJ101" s="18">
        <v>0</v>
      </c>
      <c r="CK101" s="18">
        <v>0</v>
      </c>
      <c r="CL101" s="18">
        <f t="shared" si="125"/>
        <v>103.88159375034289</v>
      </c>
      <c r="CM101" s="18">
        <f t="shared" si="126"/>
        <v>105</v>
      </c>
      <c r="CN101" s="18">
        <f>Design!$N$70</f>
        <v>2.85</v>
      </c>
      <c r="CO101" s="18">
        <f t="shared" si="127"/>
        <v>115</v>
      </c>
      <c r="CP101" s="18">
        <v>0</v>
      </c>
      <c r="CQ101" s="18">
        <f t="shared" si="128"/>
        <v>9832.5</v>
      </c>
      <c r="CR101" s="19" t="str">
        <f t="shared" si="129"/>
        <v>N/A</v>
      </c>
      <c r="CS101" s="68">
        <f t="shared" si="130"/>
        <v>105</v>
      </c>
      <c r="CT101" s="18">
        <f>'Ohio Intensities'!T101</f>
        <v>1.6656515860989043</v>
      </c>
      <c r="CU101" s="18">
        <f>Design!$I$24*CT101*Design!$I$23</f>
        <v>2.8649207280901172</v>
      </c>
      <c r="CV101" s="18">
        <v>0</v>
      </c>
      <c r="CW101" s="18">
        <v>0</v>
      </c>
      <c r="CX101" s="18">
        <f>Design!$I$22</f>
        <v>10</v>
      </c>
      <c r="CY101" s="18">
        <f t="shared" si="131"/>
        <v>2.8649207280901172</v>
      </c>
      <c r="CZ101" s="18">
        <f t="shared" si="132"/>
        <v>105</v>
      </c>
      <c r="DA101" s="18">
        <f t="shared" si="133"/>
        <v>2.8649207280901172</v>
      </c>
      <c r="DB101" s="18">
        <f t="shared" si="134"/>
        <v>115</v>
      </c>
      <c r="DC101" s="18">
        <v>0</v>
      </c>
      <c r="DD101" s="18">
        <f t="shared" si="135"/>
        <v>18049.000586967733</v>
      </c>
      <c r="DE101" s="18">
        <f t="shared" si="136"/>
        <v>-0.28649207280901173</v>
      </c>
      <c r="DF101" s="18">
        <f t="shared" si="137"/>
        <v>32.946588373036349</v>
      </c>
      <c r="DG101" s="18">
        <f>(Design!$N$71-DF101)/DE101</f>
        <v>105.05208077118442</v>
      </c>
      <c r="DH101" s="18">
        <v>0</v>
      </c>
      <c r="DI101" s="18">
        <v>0</v>
      </c>
      <c r="DJ101" s="18">
        <f t="shared" si="138"/>
        <v>105.05208077118442</v>
      </c>
      <c r="DK101" s="18">
        <f t="shared" si="139"/>
        <v>105.05208077118442</v>
      </c>
      <c r="DL101" s="18">
        <f>Design!$N$71</f>
        <v>2.85</v>
      </c>
      <c r="DM101" s="18">
        <f t="shared" si="140"/>
        <v>115</v>
      </c>
      <c r="DN101" s="18">
        <v>0</v>
      </c>
      <c r="DO101" s="18">
        <f t="shared" si="141"/>
        <v>9832.5</v>
      </c>
      <c r="DP101" s="19">
        <f t="shared" si="142"/>
        <v>8216.5005869677334</v>
      </c>
      <c r="DQ101" s="68">
        <f t="shared" si="143"/>
        <v>105</v>
      </c>
      <c r="DR101" s="18">
        <f>'Ohio Intensities'!X101</f>
        <v>1.8398722988201117</v>
      </c>
      <c r="DS101" s="18">
        <f>Design!$I$24*DR101*Design!$I$23</f>
        <v>3.1645803539705941</v>
      </c>
      <c r="DT101" s="18">
        <v>0</v>
      </c>
      <c r="DU101" s="18">
        <v>0</v>
      </c>
      <c r="DV101" s="18">
        <f>Design!$I$22</f>
        <v>10</v>
      </c>
      <c r="DW101" s="18">
        <f t="shared" si="144"/>
        <v>3.1645803539705941</v>
      </c>
      <c r="DX101" s="18">
        <f t="shared" si="145"/>
        <v>105</v>
      </c>
      <c r="DY101" s="18">
        <f t="shared" si="146"/>
        <v>3.1645803539705941</v>
      </c>
      <c r="DZ101" s="18">
        <f t="shared" si="147"/>
        <v>115</v>
      </c>
      <c r="EA101" s="18">
        <v>0</v>
      </c>
      <c r="EB101" s="18">
        <f t="shared" si="148"/>
        <v>19936.856230014742</v>
      </c>
      <c r="EC101" s="18">
        <f t="shared" si="149"/>
        <v>-0.31645803539705941</v>
      </c>
      <c r="ED101" s="18">
        <f t="shared" si="150"/>
        <v>36.392674070661833</v>
      </c>
      <c r="EE101" s="18">
        <f>(Design!$N$72-ED101)/EC101</f>
        <v>105.99406657055141</v>
      </c>
      <c r="EF101" s="18">
        <v>0</v>
      </c>
      <c r="EG101" s="18">
        <v>0</v>
      </c>
      <c r="EH101" s="18">
        <f t="shared" si="151"/>
        <v>105.99406657055141</v>
      </c>
      <c r="EI101" s="18">
        <f t="shared" si="152"/>
        <v>105.99406657055141</v>
      </c>
      <c r="EJ101" s="18">
        <f>Design!$N$72</f>
        <v>2.85</v>
      </c>
      <c r="EK101" s="18">
        <f t="shared" si="153"/>
        <v>115</v>
      </c>
      <c r="EL101" s="18">
        <v>0</v>
      </c>
      <c r="EM101" s="18">
        <f t="shared" si="154"/>
        <v>9832.5</v>
      </c>
      <c r="EN101" s="19">
        <f t="shared" si="155"/>
        <v>10104.356230014742</v>
      </c>
      <c r="EO101" s="19">
        <f t="shared" si="156"/>
        <v>105</v>
      </c>
    </row>
    <row r="102" spans="1:145" x14ac:dyDescent="0.25">
      <c r="A102" s="68">
        <f t="shared" si="157"/>
        <v>106</v>
      </c>
      <c r="B102" s="18">
        <f>'Ohio Intensities'!D102</f>
        <v>0.87505526518237231</v>
      </c>
      <c r="C102" s="18">
        <f>Design!$I$24*B102*Design!$I$23</f>
        <v>1.5050950561136813</v>
      </c>
      <c r="D102" s="18">
        <v>0</v>
      </c>
      <c r="E102" s="18">
        <v>0</v>
      </c>
      <c r="F102" s="18">
        <f>Design!$I$22</f>
        <v>10</v>
      </c>
      <c r="G102" s="18">
        <f t="shared" si="79"/>
        <v>1.5050950561136813</v>
      </c>
      <c r="H102" s="18">
        <f t="shared" si="80"/>
        <v>106</v>
      </c>
      <c r="I102" s="18">
        <f t="shared" si="81"/>
        <v>1.5050950561136813</v>
      </c>
      <c r="J102" s="18">
        <f t="shared" si="82"/>
        <v>116</v>
      </c>
      <c r="K102" s="18">
        <v>0</v>
      </c>
      <c r="L102" s="18" t="str">
        <f t="shared" si="83"/>
        <v>N/A</v>
      </c>
      <c r="M102" s="18">
        <f t="shared" si="84"/>
        <v>-0.15050950561136814</v>
      </c>
      <c r="N102" s="18">
        <f t="shared" si="85"/>
        <v>17.459102650918702</v>
      </c>
      <c r="O102" s="18">
        <f>(Design!$N$67-N102)/M102</f>
        <v>102.37959780896945</v>
      </c>
      <c r="P102" s="18">
        <v>0</v>
      </c>
      <c r="Q102" s="18">
        <v>0</v>
      </c>
      <c r="R102" s="18">
        <f t="shared" si="86"/>
        <v>102.37959780896945</v>
      </c>
      <c r="S102" s="18">
        <f t="shared" si="87"/>
        <v>106</v>
      </c>
      <c r="T102" s="18">
        <f>Design!$N$67</f>
        <v>2.0499999999999998</v>
      </c>
      <c r="U102" s="18">
        <f t="shared" si="88"/>
        <v>116</v>
      </c>
      <c r="V102" s="18">
        <v>0</v>
      </c>
      <c r="W102" s="18">
        <f t="shared" si="89"/>
        <v>7133.9999999999991</v>
      </c>
      <c r="X102" s="19" t="str">
        <f t="shared" si="90"/>
        <v>N/A</v>
      </c>
      <c r="Y102" s="68">
        <f t="shared" si="91"/>
        <v>106</v>
      </c>
      <c r="Z102" s="18">
        <f>'Ohio Intensities'!H102</f>
        <v>1.08349591955059</v>
      </c>
      <c r="AA102" s="18">
        <f>Design!$I$24*Z102*Design!$I$23</f>
        <v>1.8636129816270159</v>
      </c>
      <c r="AB102" s="18">
        <v>0</v>
      </c>
      <c r="AC102" s="18">
        <v>0</v>
      </c>
      <c r="AD102" s="18">
        <f>Design!$I$22</f>
        <v>10</v>
      </c>
      <c r="AE102" s="18">
        <f t="shared" si="92"/>
        <v>1.8636129816270159</v>
      </c>
      <c r="AF102" s="18">
        <f t="shared" si="93"/>
        <v>106</v>
      </c>
      <c r="AG102" s="18">
        <f t="shared" si="94"/>
        <v>1.8636129816270159</v>
      </c>
      <c r="AH102" s="18">
        <f t="shared" si="95"/>
        <v>116</v>
      </c>
      <c r="AI102" s="18">
        <v>0</v>
      </c>
      <c r="AJ102" s="18" t="str">
        <f t="shared" si="96"/>
        <v>N/A</v>
      </c>
      <c r="AK102" s="18">
        <f t="shared" si="97"/>
        <v>-0.18636129816270158</v>
      </c>
      <c r="AL102" s="18">
        <f t="shared" si="98"/>
        <v>21.617910586873386</v>
      </c>
      <c r="AM102" s="18">
        <f>(Design!$N$68-AL102)/AK102</f>
        <v>102.58519754559025</v>
      </c>
      <c r="AN102" s="18">
        <v>0</v>
      </c>
      <c r="AO102" s="18">
        <v>0</v>
      </c>
      <c r="AP102" s="18">
        <f t="shared" si="99"/>
        <v>102.58519754559025</v>
      </c>
      <c r="AQ102" s="18">
        <f t="shared" si="100"/>
        <v>106</v>
      </c>
      <c r="AR102" s="18">
        <f>Design!$N$68</f>
        <v>2.5</v>
      </c>
      <c r="AS102" s="18">
        <f t="shared" si="101"/>
        <v>116</v>
      </c>
      <c r="AT102" s="18">
        <v>0</v>
      </c>
      <c r="AU102" s="18">
        <f t="shared" si="102"/>
        <v>8700</v>
      </c>
      <c r="AV102" s="19" t="str">
        <f t="shared" si="103"/>
        <v>N/A</v>
      </c>
      <c r="AW102" s="68">
        <f t="shared" si="104"/>
        <v>106</v>
      </c>
      <c r="AX102" s="18">
        <f>'Ohio Intensities'!L102</f>
        <v>1.2487663630273991</v>
      </c>
      <c r="AY102" s="18">
        <f>Design!$I$24*AX102*Design!$I$23</f>
        <v>2.1478781444071275</v>
      </c>
      <c r="AZ102" s="18">
        <v>0</v>
      </c>
      <c r="BA102" s="18">
        <v>0</v>
      </c>
      <c r="BB102" s="18">
        <f>Design!$I$22</f>
        <v>10</v>
      </c>
      <c r="BC102" s="18">
        <f t="shared" si="105"/>
        <v>2.1478781444071275</v>
      </c>
      <c r="BD102" s="18">
        <f t="shared" si="106"/>
        <v>106</v>
      </c>
      <c r="BE102" s="18">
        <f t="shared" si="107"/>
        <v>2.1478781444071275</v>
      </c>
      <c r="BF102" s="18">
        <f t="shared" si="108"/>
        <v>116</v>
      </c>
      <c r="BG102" s="18">
        <v>0</v>
      </c>
      <c r="BH102" s="18" t="str">
        <f t="shared" si="109"/>
        <v>N/A</v>
      </c>
      <c r="BI102" s="18">
        <f t="shared" si="110"/>
        <v>-0.21478781444071277</v>
      </c>
      <c r="BJ102" s="18">
        <f t="shared" si="111"/>
        <v>24.915386475122681</v>
      </c>
      <c r="BK102" s="18">
        <f>(Design!$N$69-BJ102)/BI102</f>
        <v>102.731090832964</v>
      </c>
      <c r="BL102" s="18">
        <v>0</v>
      </c>
      <c r="BM102" s="18">
        <v>0</v>
      </c>
      <c r="BN102" s="18">
        <f t="shared" si="112"/>
        <v>102.731090832964</v>
      </c>
      <c r="BO102" s="18">
        <f t="shared" si="113"/>
        <v>106</v>
      </c>
      <c r="BP102" s="18">
        <f>Design!$N$69</f>
        <v>2.85</v>
      </c>
      <c r="BQ102" s="18">
        <f t="shared" si="114"/>
        <v>116</v>
      </c>
      <c r="BR102" s="18">
        <v>0</v>
      </c>
      <c r="BS102" s="18">
        <f t="shared" si="115"/>
        <v>9918</v>
      </c>
      <c r="BT102" s="19" t="str">
        <f t="shared" si="116"/>
        <v>N/A</v>
      </c>
      <c r="BU102" s="68">
        <f t="shared" si="117"/>
        <v>106</v>
      </c>
      <c r="BV102" s="18">
        <f>'Ohio Intensities'!P102</f>
        <v>1.4794776633432809</v>
      </c>
      <c r="BW102" s="18">
        <f>Design!$I$24*BV102*Design!$I$23</f>
        <v>2.544701580950445</v>
      </c>
      <c r="BX102" s="18">
        <v>0</v>
      </c>
      <c r="BY102" s="18">
        <v>0</v>
      </c>
      <c r="BZ102" s="18">
        <f>Design!$I$22</f>
        <v>10</v>
      </c>
      <c r="CA102" s="18">
        <f t="shared" si="118"/>
        <v>2.544701580950445</v>
      </c>
      <c r="CB102" s="18">
        <f t="shared" si="119"/>
        <v>106</v>
      </c>
      <c r="CC102" s="18">
        <f t="shared" si="120"/>
        <v>2.544701580950445</v>
      </c>
      <c r="CD102" s="18">
        <f t="shared" si="121"/>
        <v>116</v>
      </c>
      <c r="CE102" s="18">
        <v>0</v>
      </c>
      <c r="CF102" s="18" t="str">
        <f t="shared" si="122"/>
        <v>N/A</v>
      </c>
      <c r="CG102" s="18">
        <f t="shared" si="123"/>
        <v>-0.25447015809504447</v>
      </c>
      <c r="CH102" s="18">
        <f t="shared" si="124"/>
        <v>29.518538339025159</v>
      </c>
      <c r="CI102" s="18">
        <f>(Design!$N$70-CH102)/CG102</f>
        <v>104.80025846120814</v>
      </c>
      <c r="CJ102" s="18">
        <v>0</v>
      </c>
      <c r="CK102" s="18">
        <v>0</v>
      </c>
      <c r="CL102" s="18">
        <f t="shared" si="125"/>
        <v>104.80025846120814</v>
      </c>
      <c r="CM102" s="18">
        <f t="shared" si="126"/>
        <v>106</v>
      </c>
      <c r="CN102" s="18">
        <f>Design!$N$70</f>
        <v>2.85</v>
      </c>
      <c r="CO102" s="18">
        <f t="shared" si="127"/>
        <v>116</v>
      </c>
      <c r="CP102" s="18">
        <v>0</v>
      </c>
      <c r="CQ102" s="18">
        <f t="shared" si="128"/>
        <v>9918</v>
      </c>
      <c r="CR102" s="19" t="str">
        <f t="shared" si="129"/>
        <v>N/A</v>
      </c>
      <c r="CS102" s="68">
        <f t="shared" si="130"/>
        <v>106</v>
      </c>
      <c r="CT102" s="18">
        <f>'Ohio Intensities'!T102</f>
        <v>1.6538458230571642</v>
      </c>
      <c r="CU102" s="18">
        <f>Design!$I$24*CT102*Design!$I$23</f>
        <v>2.8446148156583244</v>
      </c>
      <c r="CV102" s="18">
        <v>0</v>
      </c>
      <c r="CW102" s="18">
        <v>0</v>
      </c>
      <c r="CX102" s="18">
        <f>Design!$I$22</f>
        <v>10</v>
      </c>
      <c r="CY102" s="18">
        <f t="shared" si="131"/>
        <v>2.8446148156583244</v>
      </c>
      <c r="CZ102" s="18">
        <f t="shared" si="132"/>
        <v>106</v>
      </c>
      <c r="DA102" s="18">
        <f t="shared" si="133"/>
        <v>2.8446148156583244</v>
      </c>
      <c r="DB102" s="18">
        <f t="shared" si="134"/>
        <v>116</v>
      </c>
      <c r="DC102" s="18">
        <v>0</v>
      </c>
      <c r="DD102" s="18" t="str">
        <f t="shared" si="135"/>
        <v>N/A</v>
      </c>
      <c r="DE102" s="18">
        <f t="shared" si="136"/>
        <v>-0.28446148156583245</v>
      </c>
      <c r="DF102" s="18">
        <f t="shared" si="137"/>
        <v>32.99753186163656</v>
      </c>
      <c r="DG102" s="18">
        <f>(Design!$N$71-DF102)/DE102</f>
        <v>105.98106884520168</v>
      </c>
      <c r="DH102" s="18">
        <v>0</v>
      </c>
      <c r="DI102" s="18">
        <v>0</v>
      </c>
      <c r="DJ102" s="18">
        <f t="shared" si="138"/>
        <v>105.98106884520168</v>
      </c>
      <c r="DK102" s="18">
        <f t="shared" si="139"/>
        <v>106</v>
      </c>
      <c r="DL102" s="18">
        <f>Design!$N$71</f>
        <v>2.85</v>
      </c>
      <c r="DM102" s="18">
        <f t="shared" si="140"/>
        <v>116</v>
      </c>
      <c r="DN102" s="18">
        <v>0</v>
      </c>
      <c r="DO102" s="18">
        <f t="shared" si="141"/>
        <v>9918</v>
      </c>
      <c r="DP102" s="19" t="str">
        <f t="shared" si="142"/>
        <v>N/A</v>
      </c>
      <c r="DQ102" s="68">
        <f t="shared" si="143"/>
        <v>106</v>
      </c>
      <c r="DR102" s="18">
        <f>'Ohio Intensities'!X102</f>
        <v>1.8274285235894445</v>
      </c>
      <c r="DS102" s="18">
        <f>Design!$I$24*DR102*Design!$I$23</f>
        <v>3.1431770605738465</v>
      </c>
      <c r="DT102" s="18">
        <v>0</v>
      </c>
      <c r="DU102" s="18">
        <v>0</v>
      </c>
      <c r="DV102" s="18">
        <f>Design!$I$22</f>
        <v>10</v>
      </c>
      <c r="DW102" s="18">
        <f t="shared" si="144"/>
        <v>3.1431770605738465</v>
      </c>
      <c r="DX102" s="18">
        <f t="shared" si="145"/>
        <v>106</v>
      </c>
      <c r="DY102" s="18">
        <f t="shared" si="146"/>
        <v>3.1431770605738465</v>
      </c>
      <c r="DZ102" s="18">
        <f t="shared" si="147"/>
        <v>116</v>
      </c>
      <c r="EA102" s="18">
        <v>0</v>
      </c>
      <c r="EB102" s="18">
        <f t="shared" si="148"/>
        <v>19990.606105249666</v>
      </c>
      <c r="EC102" s="18">
        <f t="shared" si="149"/>
        <v>-0.31431770605738463</v>
      </c>
      <c r="ED102" s="18">
        <f t="shared" si="150"/>
        <v>36.460853902656616</v>
      </c>
      <c r="EE102" s="18">
        <f>(Design!$N$72-ED102)/EC102</f>
        <v>106.93274115623737</v>
      </c>
      <c r="EF102" s="18">
        <v>0</v>
      </c>
      <c r="EG102" s="18">
        <v>0</v>
      </c>
      <c r="EH102" s="18">
        <f t="shared" si="151"/>
        <v>106.93274115623737</v>
      </c>
      <c r="EI102" s="18">
        <f t="shared" si="152"/>
        <v>106.93274115623737</v>
      </c>
      <c r="EJ102" s="18">
        <f>Design!$N$72</f>
        <v>2.85</v>
      </c>
      <c r="EK102" s="18">
        <f t="shared" si="153"/>
        <v>116</v>
      </c>
      <c r="EL102" s="18">
        <v>0</v>
      </c>
      <c r="EM102" s="18">
        <f t="shared" si="154"/>
        <v>9918</v>
      </c>
      <c r="EN102" s="19">
        <f t="shared" si="155"/>
        <v>10072.606105249666</v>
      </c>
      <c r="EO102" s="19">
        <f t="shared" si="156"/>
        <v>106</v>
      </c>
    </row>
    <row r="103" spans="1:145" x14ac:dyDescent="0.25">
      <c r="A103" s="68">
        <f t="shared" si="157"/>
        <v>107</v>
      </c>
      <c r="B103" s="18">
        <f>'Ohio Intensities'!D103</f>
        <v>0.86850008634340747</v>
      </c>
      <c r="C103" s="18">
        <f>Design!$I$24*B103*Design!$I$23</f>
        <v>1.4938201485106617</v>
      </c>
      <c r="D103" s="18">
        <v>0</v>
      </c>
      <c r="E103" s="18">
        <v>0</v>
      </c>
      <c r="F103" s="18">
        <f>Design!$I$22</f>
        <v>10</v>
      </c>
      <c r="G103" s="18">
        <f t="shared" si="79"/>
        <v>1.4938201485106617</v>
      </c>
      <c r="H103" s="18">
        <f t="shared" si="80"/>
        <v>107</v>
      </c>
      <c r="I103" s="18">
        <f t="shared" si="81"/>
        <v>1.4938201485106617</v>
      </c>
      <c r="J103" s="18">
        <f t="shared" si="82"/>
        <v>117</v>
      </c>
      <c r="K103" s="18">
        <v>0</v>
      </c>
      <c r="L103" s="18" t="str">
        <f t="shared" si="83"/>
        <v>N/A</v>
      </c>
      <c r="M103" s="18">
        <f t="shared" si="84"/>
        <v>-0.14938201485106617</v>
      </c>
      <c r="N103" s="18">
        <f t="shared" si="85"/>
        <v>17.477695737574741</v>
      </c>
      <c r="O103" s="18">
        <f>(Design!$N$67-N103)/M103</f>
        <v>103.27679508778985</v>
      </c>
      <c r="P103" s="18">
        <v>0</v>
      </c>
      <c r="Q103" s="18">
        <v>0</v>
      </c>
      <c r="R103" s="18">
        <f t="shared" si="86"/>
        <v>103.27679508778985</v>
      </c>
      <c r="S103" s="18">
        <f t="shared" si="87"/>
        <v>107</v>
      </c>
      <c r="T103" s="18">
        <f>Design!$N$67</f>
        <v>2.0499999999999998</v>
      </c>
      <c r="U103" s="18">
        <f t="shared" si="88"/>
        <v>117</v>
      </c>
      <c r="V103" s="18">
        <v>0</v>
      </c>
      <c r="W103" s="18">
        <f t="shared" si="89"/>
        <v>7195.4999999999991</v>
      </c>
      <c r="X103" s="19" t="str">
        <f t="shared" si="90"/>
        <v>N/A</v>
      </c>
      <c r="Y103" s="68">
        <f t="shared" si="91"/>
        <v>107</v>
      </c>
      <c r="Z103" s="18">
        <f>'Ohio Intensities'!H103</f>
        <v>1.0755121714494797</v>
      </c>
      <c r="AA103" s="18">
        <f>Design!$I$24*Z103*Design!$I$23</f>
        <v>1.8498809348931062</v>
      </c>
      <c r="AB103" s="18">
        <v>0</v>
      </c>
      <c r="AC103" s="18">
        <v>0</v>
      </c>
      <c r="AD103" s="18">
        <f>Design!$I$22</f>
        <v>10</v>
      </c>
      <c r="AE103" s="18">
        <f t="shared" si="92"/>
        <v>1.8498809348931062</v>
      </c>
      <c r="AF103" s="18">
        <f t="shared" si="93"/>
        <v>107</v>
      </c>
      <c r="AG103" s="18">
        <f t="shared" si="94"/>
        <v>1.8498809348931062</v>
      </c>
      <c r="AH103" s="18">
        <f t="shared" si="95"/>
        <v>117</v>
      </c>
      <c r="AI103" s="18">
        <v>0</v>
      </c>
      <c r="AJ103" s="18" t="str">
        <f t="shared" si="96"/>
        <v>N/A</v>
      </c>
      <c r="AK103" s="18">
        <f t="shared" si="97"/>
        <v>-0.18498809348931061</v>
      </c>
      <c r="AL103" s="18">
        <f t="shared" si="98"/>
        <v>21.643606938249341</v>
      </c>
      <c r="AM103" s="18">
        <f>(Design!$N$68-AL103)/AK103</f>
        <v>103.48561670730197</v>
      </c>
      <c r="AN103" s="18">
        <v>0</v>
      </c>
      <c r="AO103" s="18">
        <v>0</v>
      </c>
      <c r="AP103" s="18">
        <f t="shared" si="99"/>
        <v>103.48561670730197</v>
      </c>
      <c r="AQ103" s="18">
        <f t="shared" si="100"/>
        <v>107</v>
      </c>
      <c r="AR103" s="18">
        <f>Design!$N$68</f>
        <v>2.5</v>
      </c>
      <c r="AS103" s="18">
        <f t="shared" si="101"/>
        <v>117</v>
      </c>
      <c r="AT103" s="18">
        <v>0</v>
      </c>
      <c r="AU103" s="18">
        <f t="shared" si="102"/>
        <v>8775</v>
      </c>
      <c r="AV103" s="19" t="str">
        <f t="shared" si="103"/>
        <v>N/A</v>
      </c>
      <c r="AW103" s="68">
        <f t="shared" si="104"/>
        <v>107</v>
      </c>
      <c r="AX103" s="18">
        <f>'Ohio Intensities'!L103</f>
        <v>1.2395834034530089</v>
      </c>
      <c r="AY103" s="18">
        <f>Design!$I$24*AX103*Design!$I$23</f>
        <v>2.1320834539391766</v>
      </c>
      <c r="AZ103" s="18">
        <v>0</v>
      </c>
      <c r="BA103" s="18">
        <v>0</v>
      </c>
      <c r="BB103" s="18">
        <f>Design!$I$22</f>
        <v>10</v>
      </c>
      <c r="BC103" s="18">
        <f t="shared" si="105"/>
        <v>2.1320834539391766</v>
      </c>
      <c r="BD103" s="18">
        <f t="shared" si="106"/>
        <v>107</v>
      </c>
      <c r="BE103" s="18">
        <f t="shared" si="107"/>
        <v>2.1320834539391766</v>
      </c>
      <c r="BF103" s="18">
        <f t="shared" si="108"/>
        <v>117</v>
      </c>
      <c r="BG103" s="18">
        <v>0</v>
      </c>
      <c r="BH103" s="18" t="str">
        <f t="shared" si="109"/>
        <v>N/A</v>
      </c>
      <c r="BI103" s="18">
        <f t="shared" si="110"/>
        <v>-0.21320834539391767</v>
      </c>
      <c r="BJ103" s="18">
        <f t="shared" si="111"/>
        <v>24.945376411088368</v>
      </c>
      <c r="BK103" s="18">
        <f>(Design!$N$69-BJ103)/BI103</f>
        <v>103.63279340808906</v>
      </c>
      <c r="BL103" s="18">
        <v>0</v>
      </c>
      <c r="BM103" s="18">
        <v>0</v>
      </c>
      <c r="BN103" s="18">
        <f t="shared" si="112"/>
        <v>103.63279340808906</v>
      </c>
      <c r="BO103" s="18">
        <f t="shared" si="113"/>
        <v>107</v>
      </c>
      <c r="BP103" s="18">
        <f>Design!$N$69</f>
        <v>2.85</v>
      </c>
      <c r="BQ103" s="18">
        <f t="shared" si="114"/>
        <v>117</v>
      </c>
      <c r="BR103" s="18">
        <v>0</v>
      </c>
      <c r="BS103" s="18">
        <f t="shared" si="115"/>
        <v>10003.500000000002</v>
      </c>
      <c r="BT103" s="19" t="str">
        <f t="shared" si="116"/>
        <v>N/A</v>
      </c>
      <c r="BU103" s="68">
        <f t="shared" si="117"/>
        <v>107</v>
      </c>
      <c r="BV103" s="18">
        <f>'Ohio Intensities'!P103</f>
        <v>1.4688221748941579</v>
      </c>
      <c r="BW103" s="18">
        <f>Design!$I$24*BV103*Design!$I$23</f>
        <v>2.526374140817953</v>
      </c>
      <c r="BX103" s="18">
        <v>0</v>
      </c>
      <c r="BY103" s="18">
        <v>0</v>
      </c>
      <c r="BZ103" s="18">
        <f>Design!$I$22</f>
        <v>10</v>
      </c>
      <c r="CA103" s="18">
        <f t="shared" si="118"/>
        <v>2.526374140817953</v>
      </c>
      <c r="CB103" s="18">
        <f t="shared" si="119"/>
        <v>107</v>
      </c>
      <c r="CC103" s="18">
        <f t="shared" si="120"/>
        <v>2.526374140817953</v>
      </c>
      <c r="CD103" s="18">
        <f t="shared" si="121"/>
        <v>117</v>
      </c>
      <c r="CE103" s="18">
        <v>0</v>
      </c>
      <c r="CF103" s="18" t="str">
        <f t="shared" si="122"/>
        <v>N/A</v>
      </c>
      <c r="CG103" s="18">
        <f t="shared" si="123"/>
        <v>-0.2526374140817953</v>
      </c>
      <c r="CH103" s="18">
        <f t="shared" si="124"/>
        <v>29.558577447570052</v>
      </c>
      <c r="CI103" s="18">
        <f>(Design!$N$70-CH103)/CG103</f>
        <v>105.71901056160563</v>
      </c>
      <c r="CJ103" s="18">
        <v>0</v>
      </c>
      <c r="CK103" s="18">
        <v>0</v>
      </c>
      <c r="CL103" s="18">
        <f t="shared" si="125"/>
        <v>105.71901056160563</v>
      </c>
      <c r="CM103" s="18">
        <f t="shared" si="126"/>
        <v>107</v>
      </c>
      <c r="CN103" s="18">
        <f>Design!$N$70</f>
        <v>2.85</v>
      </c>
      <c r="CO103" s="18">
        <f t="shared" si="127"/>
        <v>117</v>
      </c>
      <c r="CP103" s="18">
        <v>0</v>
      </c>
      <c r="CQ103" s="18">
        <f t="shared" si="128"/>
        <v>10003.5</v>
      </c>
      <c r="CR103" s="19" t="str">
        <f t="shared" si="129"/>
        <v>N/A</v>
      </c>
      <c r="CS103" s="68">
        <f t="shared" si="130"/>
        <v>107</v>
      </c>
      <c r="CT103" s="18">
        <f>'Ohio Intensities'!T103</f>
        <v>1.6422206737449905</v>
      </c>
      <c r="CU103" s="18">
        <f>Design!$I$24*CT103*Design!$I$23</f>
        <v>2.8246195588413854</v>
      </c>
      <c r="CV103" s="18">
        <v>0</v>
      </c>
      <c r="CW103" s="18">
        <v>0</v>
      </c>
      <c r="CX103" s="18">
        <f>Design!$I$22</f>
        <v>10</v>
      </c>
      <c r="CY103" s="18">
        <f t="shared" si="131"/>
        <v>2.8246195588413854</v>
      </c>
      <c r="CZ103" s="18">
        <f t="shared" si="132"/>
        <v>107</v>
      </c>
      <c r="DA103" s="18">
        <f t="shared" si="133"/>
        <v>2.8246195588413854</v>
      </c>
      <c r="DB103" s="18">
        <f t="shared" si="134"/>
        <v>117</v>
      </c>
      <c r="DC103" s="18">
        <v>0</v>
      </c>
      <c r="DD103" s="18" t="str">
        <f t="shared" si="135"/>
        <v>N/A</v>
      </c>
      <c r="DE103" s="18">
        <f t="shared" si="136"/>
        <v>-0.28246195588413853</v>
      </c>
      <c r="DF103" s="18">
        <f t="shared" si="137"/>
        <v>33.04804883844421</v>
      </c>
      <c r="DG103" s="18">
        <f>(Design!$N$71-DF103)/DE103</f>
        <v>106.91014562977456</v>
      </c>
      <c r="DH103" s="18">
        <v>0</v>
      </c>
      <c r="DI103" s="18">
        <v>0</v>
      </c>
      <c r="DJ103" s="18">
        <f t="shared" si="138"/>
        <v>106.91014562977456</v>
      </c>
      <c r="DK103" s="18">
        <f t="shared" si="139"/>
        <v>107</v>
      </c>
      <c r="DL103" s="18">
        <f>Design!$N$71</f>
        <v>2.85</v>
      </c>
      <c r="DM103" s="18">
        <f t="shared" si="140"/>
        <v>117</v>
      </c>
      <c r="DN103" s="18">
        <v>0</v>
      </c>
      <c r="DO103" s="18">
        <f t="shared" si="141"/>
        <v>10003.500000000002</v>
      </c>
      <c r="DP103" s="19" t="str">
        <f t="shared" si="142"/>
        <v>N/A</v>
      </c>
      <c r="DQ103" s="68">
        <f t="shared" si="143"/>
        <v>107</v>
      </c>
      <c r="DR103" s="18">
        <f>'Ohio Intensities'!X103</f>
        <v>1.8151733022050178</v>
      </c>
      <c r="DS103" s="18">
        <f>Design!$I$24*DR103*Design!$I$23</f>
        <v>3.1220980797926328</v>
      </c>
      <c r="DT103" s="18">
        <v>0</v>
      </c>
      <c r="DU103" s="18">
        <v>0</v>
      </c>
      <c r="DV103" s="18">
        <f>Design!$I$22</f>
        <v>10</v>
      </c>
      <c r="DW103" s="18">
        <f t="shared" si="144"/>
        <v>3.1220980797926328</v>
      </c>
      <c r="DX103" s="18">
        <f t="shared" si="145"/>
        <v>107</v>
      </c>
      <c r="DY103" s="18">
        <f t="shared" si="146"/>
        <v>3.1220980797926328</v>
      </c>
      <c r="DZ103" s="18">
        <f t="shared" si="147"/>
        <v>117</v>
      </c>
      <c r="EA103" s="18">
        <v>0</v>
      </c>
      <c r="EB103" s="18">
        <f t="shared" si="148"/>
        <v>20043.869672268705</v>
      </c>
      <c r="EC103" s="18">
        <f t="shared" si="149"/>
        <v>-0.31220980797926329</v>
      </c>
      <c r="ED103" s="18">
        <f t="shared" si="150"/>
        <v>36.528547533573807</v>
      </c>
      <c r="EE103" s="18">
        <f>(Design!$N$72-ED103)/EC103</f>
        <v>107.87152316435461</v>
      </c>
      <c r="EF103" s="18">
        <v>0</v>
      </c>
      <c r="EG103" s="18">
        <v>0</v>
      </c>
      <c r="EH103" s="18">
        <f t="shared" si="151"/>
        <v>107.87152316435461</v>
      </c>
      <c r="EI103" s="18">
        <f t="shared" si="152"/>
        <v>107.87152316435461</v>
      </c>
      <c r="EJ103" s="18">
        <f>Design!$N$72</f>
        <v>2.85</v>
      </c>
      <c r="EK103" s="18">
        <f t="shared" si="153"/>
        <v>117</v>
      </c>
      <c r="EL103" s="18">
        <v>0</v>
      </c>
      <c r="EM103" s="18">
        <f t="shared" si="154"/>
        <v>10003.5</v>
      </c>
      <c r="EN103" s="19">
        <f t="shared" si="155"/>
        <v>10040.369672268705</v>
      </c>
      <c r="EO103" s="19">
        <f t="shared" si="156"/>
        <v>107</v>
      </c>
    </row>
    <row r="104" spans="1:145" x14ac:dyDescent="0.25">
      <c r="A104" s="68">
        <f t="shared" si="157"/>
        <v>108</v>
      </c>
      <c r="B104" s="18">
        <f>'Ohio Intensities'!D104</f>
        <v>0.86204917874855369</v>
      </c>
      <c r="C104" s="18">
        <f>Design!$I$24*B104*Design!$I$23</f>
        <v>1.4827245874475132</v>
      </c>
      <c r="D104" s="18">
        <v>0</v>
      </c>
      <c r="E104" s="18">
        <v>0</v>
      </c>
      <c r="F104" s="18">
        <f>Design!$I$22</f>
        <v>10</v>
      </c>
      <c r="G104" s="18">
        <f t="shared" si="79"/>
        <v>1.4827245874475132</v>
      </c>
      <c r="H104" s="18">
        <f t="shared" si="80"/>
        <v>108</v>
      </c>
      <c r="I104" s="18">
        <f t="shared" si="81"/>
        <v>1.4827245874475132</v>
      </c>
      <c r="J104" s="18">
        <f t="shared" si="82"/>
        <v>118</v>
      </c>
      <c r="K104" s="18">
        <v>0</v>
      </c>
      <c r="L104" s="18" t="str">
        <f t="shared" si="83"/>
        <v>N/A</v>
      </c>
      <c r="M104" s="18">
        <f t="shared" si="84"/>
        <v>-0.14827245874475131</v>
      </c>
      <c r="N104" s="18">
        <f t="shared" si="85"/>
        <v>17.496150131880654</v>
      </c>
      <c r="O104" s="18">
        <f>(Design!$N$67-N104)/M104</f>
        <v>104.17410126361334</v>
      </c>
      <c r="P104" s="18">
        <v>0</v>
      </c>
      <c r="Q104" s="18">
        <v>0</v>
      </c>
      <c r="R104" s="18">
        <f t="shared" si="86"/>
        <v>104.17410126361334</v>
      </c>
      <c r="S104" s="18">
        <f t="shared" si="87"/>
        <v>108</v>
      </c>
      <c r="T104" s="18">
        <f>Design!$N$67</f>
        <v>2.0499999999999998</v>
      </c>
      <c r="U104" s="18">
        <f t="shared" si="88"/>
        <v>118</v>
      </c>
      <c r="V104" s="18">
        <v>0</v>
      </c>
      <c r="W104" s="18">
        <f t="shared" si="89"/>
        <v>7256.9999999999991</v>
      </c>
      <c r="X104" s="19" t="str">
        <f t="shared" si="90"/>
        <v>N/A</v>
      </c>
      <c r="Y104" s="68">
        <f t="shared" si="91"/>
        <v>108</v>
      </c>
      <c r="Z104" s="18">
        <f>'Ohio Intensities'!H104</f>
        <v>1.0676538844929673</v>
      </c>
      <c r="AA104" s="18">
        <f>Design!$I$24*Z104*Design!$I$23</f>
        <v>1.8363646813279049</v>
      </c>
      <c r="AB104" s="18">
        <v>0</v>
      </c>
      <c r="AC104" s="18">
        <v>0</v>
      </c>
      <c r="AD104" s="18">
        <f>Design!$I$22</f>
        <v>10</v>
      </c>
      <c r="AE104" s="18">
        <f t="shared" si="92"/>
        <v>1.8363646813279049</v>
      </c>
      <c r="AF104" s="18">
        <f t="shared" si="93"/>
        <v>108</v>
      </c>
      <c r="AG104" s="18">
        <f t="shared" si="94"/>
        <v>1.8363646813279049</v>
      </c>
      <c r="AH104" s="18">
        <f t="shared" si="95"/>
        <v>118</v>
      </c>
      <c r="AI104" s="18">
        <v>0</v>
      </c>
      <c r="AJ104" s="18" t="str">
        <f t="shared" si="96"/>
        <v>N/A</v>
      </c>
      <c r="AK104" s="18">
        <f t="shared" si="97"/>
        <v>-0.1836364681327905</v>
      </c>
      <c r="AL104" s="18">
        <f t="shared" si="98"/>
        <v>21.669103239669276</v>
      </c>
      <c r="AM104" s="18">
        <f>(Design!$N$68-AL104)/AK104</f>
        <v>104.38614636068795</v>
      </c>
      <c r="AN104" s="18">
        <v>0</v>
      </c>
      <c r="AO104" s="18">
        <v>0</v>
      </c>
      <c r="AP104" s="18">
        <f t="shared" si="99"/>
        <v>104.38614636068795</v>
      </c>
      <c r="AQ104" s="18">
        <f t="shared" si="100"/>
        <v>108</v>
      </c>
      <c r="AR104" s="18">
        <f>Design!$N$68</f>
        <v>2.5</v>
      </c>
      <c r="AS104" s="18">
        <f t="shared" si="101"/>
        <v>118</v>
      </c>
      <c r="AT104" s="18">
        <v>0</v>
      </c>
      <c r="AU104" s="18">
        <f t="shared" si="102"/>
        <v>8850</v>
      </c>
      <c r="AV104" s="19" t="str">
        <f t="shared" si="103"/>
        <v>N/A</v>
      </c>
      <c r="AW104" s="68">
        <f t="shared" si="104"/>
        <v>108</v>
      </c>
      <c r="AX104" s="18">
        <f>'Ohio Intensities'!L104</f>
        <v>1.2305433430085035</v>
      </c>
      <c r="AY104" s="18">
        <f>Design!$I$24*AX104*Design!$I$23</f>
        <v>2.1165345499746273</v>
      </c>
      <c r="AZ104" s="18">
        <v>0</v>
      </c>
      <c r="BA104" s="18">
        <v>0</v>
      </c>
      <c r="BB104" s="18">
        <f>Design!$I$22</f>
        <v>10</v>
      </c>
      <c r="BC104" s="18">
        <f t="shared" si="105"/>
        <v>2.1165345499746273</v>
      </c>
      <c r="BD104" s="18">
        <f t="shared" si="106"/>
        <v>108</v>
      </c>
      <c r="BE104" s="18">
        <f t="shared" si="107"/>
        <v>2.1165345499746273</v>
      </c>
      <c r="BF104" s="18">
        <f t="shared" si="108"/>
        <v>118</v>
      </c>
      <c r="BG104" s="18">
        <v>0</v>
      </c>
      <c r="BH104" s="18" t="str">
        <f t="shared" si="109"/>
        <v>N/A</v>
      </c>
      <c r="BI104" s="18">
        <f t="shared" si="110"/>
        <v>-0.21165345499746274</v>
      </c>
      <c r="BJ104" s="18">
        <f t="shared" si="111"/>
        <v>24.975107689700604</v>
      </c>
      <c r="BK104" s="18">
        <f>(Design!$N$69-BJ104)/BI104</f>
        <v>104.53459259602369</v>
      </c>
      <c r="BL104" s="18">
        <v>0</v>
      </c>
      <c r="BM104" s="18">
        <v>0</v>
      </c>
      <c r="BN104" s="18">
        <f t="shared" si="112"/>
        <v>104.53459259602369</v>
      </c>
      <c r="BO104" s="18">
        <f t="shared" si="113"/>
        <v>108</v>
      </c>
      <c r="BP104" s="18">
        <f>Design!$N$69</f>
        <v>2.85</v>
      </c>
      <c r="BQ104" s="18">
        <f t="shared" si="114"/>
        <v>118</v>
      </c>
      <c r="BR104" s="18">
        <v>0</v>
      </c>
      <c r="BS104" s="18">
        <f t="shared" si="115"/>
        <v>10089</v>
      </c>
      <c r="BT104" s="19" t="str">
        <f t="shared" si="116"/>
        <v>N/A</v>
      </c>
      <c r="BU104" s="68">
        <f t="shared" si="117"/>
        <v>108</v>
      </c>
      <c r="BV104" s="18">
        <f>'Ohio Intensities'!P104</f>
        <v>1.4583301864970544</v>
      </c>
      <c r="BW104" s="18">
        <f>Design!$I$24*BV104*Design!$I$23</f>
        <v>2.5083279207749349</v>
      </c>
      <c r="BX104" s="18">
        <v>0</v>
      </c>
      <c r="BY104" s="18">
        <v>0</v>
      </c>
      <c r="BZ104" s="18">
        <f>Design!$I$22</f>
        <v>10</v>
      </c>
      <c r="CA104" s="18">
        <f t="shared" si="118"/>
        <v>2.5083279207749349</v>
      </c>
      <c r="CB104" s="18">
        <f t="shared" si="119"/>
        <v>108</v>
      </c>
      <c r="CC104" s="18">
        <f t="shared" si="120"/>
        <v>2.5083279207749349</v>
      </c>
      <c r="CD104" s="18">
        <f t="shared" si="121"/>
        <v>118</v>
      </c>
      <c r="CE104" s="18">
        <v>0</v>
      </c>
      <c r="CF104" s="18" t="str">
        <f t="shared" si="122"/>
        <v>N/A</v>
      </c>
      <c r="CG104" s="18">
        <f t="shared" si="123"/>
        <v>-0.25083279207749348</v>
      </c>
      <c r="CH104" s="18">
        <f t="shared" si="124"/>
        <v>29.598269465144231</v>
      </c>
      <c r="CI104" s="18">
        <f>(Design!$N$70-CH104)/CG104</f>
        <v>106.63784923655632</v>
      </c>
      <c r="CJ104" s="18">
        <v>0</v>
      </c>
      <c r="CK104" s="18">
        <v>0</v>
      </c>
      <c r="CL104" s="18">
        <f t="shared" si="125"/>
        <v>106.63784923655632</v>
      </c>
      <c r="CM104" s="18">
        <f t="shared" si="126"/>
        <v>108</v>
      </c>
      <c r="CN104" s="18">
        <f>Design!$N$70</f>
        <v>2.85</v>
      </c>
      <c r="CO104" s="18">
        <f t="shared" si="127"/>
        <v>118</v>
      </c>
      <c r="CP104" s="18">
        <v>0</v>
      </c>
      <c r="CQ104" s="18">
        <f t="shared" si="128"/>
        <v>10089</v>
      </c>
      <c r="CR104" s="19" t="str">
        <f t="shared" si="129"/>
        <v>N/A</v>
      </c>
      <c r="CS104" s="68">
        <f t="shared" si="130"/>
        <v>108</v>
      </c>
      <c r="CT104" s="18">
        <f>'Ohio Intensities'!T104</f>
        <v>1.6307719162980001</v>
      </c>
      <c r="CU104" s="18">
        <f>Design!$I$24*CT104*Design!$I$23</f>
        <v>2.804927696032562</v>
      </c>
      <c r="CV104" s="18">
        <v>0</v>
      </c>
      <c r="CW104" s="18">
        <v>0</v>
      </c>
      <c r="CX104" s="18">
        <f>Design!$I$22</f>
        <v>10</v>
      </c>
      <c r="CY104" s="18">
        <f t="shared" si="131"/>
        <v>2.804927696032562</v>
      </c>
      <c r="CZ104" s="18">
        <f t="shared" si="132"/>
        <v>108</v>
      </c>
      <c r="DA104" s="18">
        <f t="shared" si="133"/>
        <v>2.804927696032562</v>
      </c>
      <c r="DB104" s="18">
        <f t="shared" si="134"/>
        <v>118</v>
      </c>
      <c r="DC104" s="18">
        <v>0</v>
      </c>
      <c r="DD104" s="18" t="str">
        <f t="shared" si="135"/>
        <v>N/A</v>
      </c>
      <c r="DE104" s="18">
        <f t="shared" si="136"/>
        <v>-0.2804927696032562</v>
      </c>
      <c r="DF104" s="18">
        <f t="shared" si="137"/>
        <v>33.098146813184229</v>
      </c>
      <c r="DG104" s="18">
        <f>(Design!$N$71-DF104)/DE104</f>
        <v>107.83931028228929</v>
      </c>
      <c r="DH104" s="18">
        <v>0</v>
      </c>
      <c r="DI104" s="18">
        <v>0</v>
      </c>
      <c r="DJ104" s="18">
        <f t="shared" si="138"/>
        <v>107.83931028228929</v>
      </c>
      <c r="DK104" s="18">
        <f t="shared" si="139"/>
        <v>108</v>
      </c>
      <c r="DL104" s="18">
        <f>Design!$N$71</f>
        <v>2.85</v>
      </c>
      <c r="DM104" s="18">
        <f t="shared" si="140"/>
        <v>118</v>
      </c>
      <c r="DN104" s="18">
        <v>0</v>
      </c>
      <c r="DO104" s="18">
        <f t="shared" si="141"/>
        <v>10089</v>
      </c>
      <c r="DP104" s="19" t="str">
        <f t="shared" si="142"/>
        <v>N/A</v>
      </c>
      <c r="DQ104" s="68">
        <f t="shared" si="143"/>
        <v>108</v>
      </c>
      <c r="DR104" s="18">
        <f>'Ohio Intensities'!X104</f>
        <v>1.8031022223124049</v>
      </c>
      <c r="DS104" s="18">
        <f>Design!$I$24*DR104*Design!$I$23</f>
        <v>3.1013358223773384</v>
      </c>
      <c r="DT104" s="18">
        <v>0</v>
      </c>
      <c r="DU104" s="18">
        <v>0</v>
      </c>
      <c r="DV104" s="18">
        <f>Design!$I$22</f>
        <v>10</v>
      </c>
      <c r="DW104" s="18">
        <f t="shared" si="144"/>
        <v>3.1013358223773384</v>
      </c>
      <c r="DX104" s="18">
        <f t="shared" si="145"/>
        <v>108</v>
      </c>
      <c r="DY104" s="18">
        <f t="shared" si="146"/>
        <v>3.1013358223773384</v>
      </c>
      <c r="DZ104" s="18">
        <f t="shared" si="147"/>
        <v>118</v>
      </c>
      <c r="EA104" s="18">
        <v>0</v>
      </c>
      <c r="EB104" s="18">
        <f t="shared" si="148"/>
        <v>20096.65612900515</v>
      </c>
      <c r="EC104" s="18">
        <f t="shared" si="149"/>
        <v>-0.31013358223773385</v>
      </c>
      <c r="ED104" s="18">
        <f t="shared" si="150"/>
        <v>36.595762704052589</v>
      </c>
      <c r="EE104" s="18">
        <f>(Design!$N$72-ED104)/EC104</f>
        <v>108.8104115025656</v>
      </c>
      <c r="EF104" s="18">
        <v>0</v>
      </c>
      <c r="EG104" s="18">
        <v>0</v>
      </c>
      <c r="EH104" s="18">
        <f t="shared" si="151"/>
        <v>108.8104115025656</v>
      </c>
      <c r="EI104" s="18">
        <f t="shared" si="152"/>
        <v>108.8104115025656</v>
      </c>
      <c r="EJ104" s="18">
        <f>Design!$N$72</f>
        <v>2.85</v>
      </c>
      <c r="EK104" s="18">
        <f t="shared" si="153"/>
        <v>118</v>
      </c>
      <c r="EL104" s="18">
        <v>0</v>
      </c>
      <c r="EM104" s="18">
        <f t="shared" si="154"/>
        <v>10089</v>
      </c>
      <c r="EN104" s="19">
        <f t="shared" si="155"/>
        <v>10007.65612900515</v>
      </c>
      <c r="EO104" s="19">
        <f t="shared" si="156"/>
        <v>108</v>
      </c>
    </row>
    <row r="105" spans="1:145" x14ac:dyDescent="0.25">
      <c r="A105" s="68">
        <f t="shared" si="157"/>
        <v>109</v>
      </c>
      <c r="B105" s="18">
        <f>'Ohio Intensities'!D105</f>
        <v>0.85570002104250542</v>
      </c>
      <c r="C105" s="18">
        <f>Design!$I$24*B105*Design!$I$23</f>
        <v>1.4718040361931102</v>
      </c>
      <c r="D105" s="18">
        <v>0</v>
      </c>
      <c r="E105" s="18">
        <v>0</v>
      </c>
      <c r="F105" s="18">
        <f>Design!$I$22</f>
        <v>10</v>
      </c>
      <c r="G105" s="18">
        <f t="shared" si="79"/>
        <v>1.4718040361931102</v>
      </c>
      <c r="H105" s="18">
        <f t="shared" si="80"/>
        <v>109</v>
      </c>
      <c r="I105" s="18">
        <f t="shared" si="81"/>
        <v>1.4718040361931102</v>
      </c>
      <c r="J105" s="18">
        <f t="shared" si="82"/>
        <v>119</v>
      </c>
      <c r="K105" s="18">
        <v>0</v>
      </c>
      <c r="L105" s="18" t="str">
        <f t="shared" si="83"/>
        <v>N/A</v>
      </c>
      <c r="M105" s="18">
        <f t="shared" si="84"/>
        <v>-0.14718040361931101</v>
      </c>
      <c r="N105" s="18">
        <f t="shared" si="85"/>
        <v>17.514468030698009</v>
      </c>
      <c r="O105" s="18">
        <f>(Design!$N$67-N105)/M105</f>
        <v>105.07151529966977</v>
      </c>
      <c r="P105" s="18">
        <v>0</v>
      </c>
      <c r="Q105" s="18">
        <v>0</v>
      </c>
      <c r="R105" s="18">
        <f t="shared" si="86"/>
        <v>105.07151529966977</v>
      </c>
      <c r="S105" s="18">
        <f t="shared" si="87"/>
        <v>109</v>
      </c>
      <c r="T105" s="18">
        <f>Design!$N$67</f>
        <v>2.0499999999999998</v>
      </c>
      <c r="U105" s="18">
        <f t="shared" si="88"/>
        <v>119</v>
      </c>
      <c r="V105" s="18">
        <v>0</v>
      </c>
      <c r="W105" s="18">
        <f t="shared" si="89"/>
        <v>7318.5</v>
      </c>
      <c r="X105" s="19" t="str">
        <f t="shared" si="90"/>
        <v>N/A</v>
      </c>
      <c r="Y105" s="68">
        <f t="shared" si="91"/>
        <v>109</v>
      </c>
      <c r="Z105" s="18">
        <f>'Ohio Intensities'!H105</f>
        <v>1.0599180574671094</v>
      </c>
      <c r="AA105" s="18">
        <f>Design!$I$24*Z105*Design!$I$23</f>
        <v>1.8230590588434294</v>
      </c>
      <c r="AB105" s="18">
        <v>0</v>
      </c>
      <c r="AC105" s="18">
        <v>0</v>
      </c>
      <c r="AD105" s="18">
        <f>Design!$I$22</f>
        <v>10</v>
      </c>
      <c r="AE105" s="18">
        <f t="shared" si="92"/>
        <v>1.8230590588434294</v>
      </c>
      <c r="AF105" s="18">
        <f t="shared" si="93"/>
        <v>109</v>
      </c>
      <c r="AG105" s="18">
        <f t="shared" si="94"/>
        <v>1.8230590588434294</v>
      </c>
      <c r="AH105" s="18">
        <f t="shared" si="95"/>
        <v>119</v>
      </c>
      <c r="AI105" s="18">
        <v>0</v>
      </c>
      <c r="AJ105" s="18" t="str">
        <f t="shared" si="96"/>
        <v>N/A</v>
      </c>
      <c r="AK105" s="18">
        <f t="shared" si="97"/>
        <v>-0.18230590588434295</v>
      </c>
      <c r="AL105" s="18">
        <f t="shared" si="98"/>
        <v>21.694402800236812</v>
      </c>
      <c r="AM105" s="18">
        <f>(Design!$N$68-AL105)/AK105</f>
        <v>105.28678545616603</v>
      </c>
      <c r="AN105" s="18">
        <v>0</v>
      </c>
      <c r="AO105" s="18">
        <v>0</v>
      </c>
      <c r="AP105" s="18">
        <f t="shared" si="99"/>
        <v>105.28678545616603</v>
      </c>
      <c r="AQ105" s="18">
        <f t="shared" si="100"/>
        <v>109</v>
      </c>
      <c r="AR105" s="18">
        <f>Design!$N$68</f>
        <v>2.5</v>
      </c>
      <c r="AS105" s="18">
        <f t="shared" si="101"/>
        <v>119</v>
      </c>
      <c r="AT105" s="18">
        <v>0</v>
      </c>
      <c r="AU105" s="18">
        <f t="shared" si="102"/>
        <v>8925</v>
      </c>
      <c r="AV105" s="19" t="str">
        <f t="shared" si="103"/>
        <v>N/A</v>
      </c>
      <c r="AW105" s="68">
        <f t="shared" si="104"/>
        <v>109</v>
      </c>
      <c r="AX105" s="18">
        <f>'Ohio Intensities'!L105</f>
        <v>1.2216428043526906</v>
      </c>
      <c r="AY105" s="18">
        <f>Design!$I$24*AX105*Design!$I$23</f>
        <v>2.1012256234866289</v>
      </c>
      <c r="AZ105" s="18">
        <v>0</v>
      </c>
      <c r="BA105" s="18">
        <v>0</v>
      </c>
      <c r="BB105" s="18">
        <f>Design!$I$22</f>
        <v>10</v>
      </c>
      <c r="BC105" s="18">
        <f t="shared" si="105"/>
        <v>2.1012256234866289</v>
      </c>
      <c r="BD105" s="18">
        <f t="shared" si="106"/>
        <v>109</v>
      </c>
      <c r="BE105" s="18">
        <f t="shared" si="107"/>
        <v>2.1012256234866289</v>
      </c>
      <c r="BF105" s="18">
        <f t="shared" si="108"/>
        <v>119</v>
      </c>
      <c r="BG105" s="18">
        <v>0</v>
      </c>
      <c r="BH105" s="18" t="str">
        <f t="shared" si="109"/>
        <v>N/A</v>
      </c>
      <c r="BI105" s="18">
        <f t="shared" si="110"/>
        <v>-0.21012256234866289</v>
      </c>
      <c r="BJ105" s="18">
        <f t="shared" si="111"/>
        <v>25.004584919490881</v>
      </c>
      <c r="BK105" s="18">
        <f>(Design!$N$69-BJ105)/BI105</f>
        <v>105.4364875045122</v>
      </c>
      <c r="BL105" s="18">
        <v>0</v>
      </c>
      <c r="BM105" s="18">
        <v>0</v>
      </c>
      <c r="BN105" s="18">
        <f t="shared" si="112"/>
        <v>105.4364875045122</v>
      </c>
      <c r="BO105" s="18">
        <f t="shared" si="113"/>
        <v>109</v>
      </c>
      <c r="BP105" s="18">
        <f>Design!$N$69</f>
        <v>2.85</v>
      </c>
      <c r="BQ105" s="18">
        <f t="shared" si="114"/>
        <v>119</v>
      </c>
      <c r="BR105" s="18">
        <v>0</v>
      </c>
      <c r="BS105" s="18">
        <f t="shared" si="115"/>
        <v>10174.5</v>
      </c>
      <c r="BT105" s="19" t="str">
        <f t="shared" si="116"/>
        <v>N/A</v>
      </c>
      <c r="BU105" s="68">
        <f t="shared" si="117"/>
        <v>109</v>
      </c>
      <c r="BV105" s="18">
        <f>'Ohio Intensities'!P105</f>
        <v>1.4479978798085522</v>
      </c>
      <c r="BW105" s="18">
        <f>Design!$I$24*BV105*Design!$I$23</f>
        <v>2.4905563532707116</v>
      </c>
      <c r="BX105" s="18">
        <v>0</v>
      </c>
      <c r="BY105" s="18">
        <v>0</v>
      </c>
      <c r="BZ105" s="18">
        <f>Design!$I$22</f>
        <v>10</v>
      </c>
      <c r="CA105" s="18">
        <f t="shared" si="118"/>
        <v>2.4905563532707116</v>
      </c>
      <c r="CB105" s="18">
        <f t="shared" si="119"/>
        <v>109</v>
      </c>
      <c r="CC105" s="18">
        <f t="shared" si="120"/>
        <v>2.4905563532707116</v>
      </c>
      <c r="CD105" s="18">
        <f t="shared" si="121"/>
        <v>119</v>
      </c>
      <c r="CE105" s="18">
        <v>0</v>
      </c>
      <c r="CF105" s="18" t="str">
        <f t="shared" si="122"/>
        <v>N/A</v>
      </c>
      <c r="CG105" s="18">
        <f t="shared" si="123"/>
        <v>-0.24905563532707115</v>
      </c>
      <c r="CH105" s="18">
        <f t="shared" si="124"/>
        <v>29.637620603921466</v>
      </c>
      <c r="CI105" s="18">
        <f>(Design!$N$70-CH105)/CG105</f>
        <v>107.55677368529625</v>
      </c>
      <c r="CJ105" s="18">
        <v>0</v>
      </c>
      <c r="CK105" s="18">
        <v>0</v>
      </c>
      <c r="CL105" s="18">
        <f t="shared" si="125"/>
        <v>107.55677368529625</v>
      </c>
      <c r="CM105" s="18">
        <f t="shared" si="126"/>
        <v>109</v>
      </c>
      <c r="CN105" s="18">
        <f>Design!$N$70</f>
        <v>2.85</v>
      </c>
      <c r="CO105" s="18">
        <f t="shared" si="127"/>
        <v>119</v>
      </c>
      <c r="CP105" s="18">
        <v>0</v>
      </c>
      <c r="CQ105" s="18">
        <f t="shared" si="128"/>
        <v>10174.500000000002</v>
      </c>
      <c r="CR105" s="19" t="str">
        <f t="shared" si="129"/>
        <v>N/A</v>
      </c>
      <c r="CS105" s="68">
        <f t="shared" si="130"/>
        <v>109</v>
      </c>
      <c r="CT105" s="18">
        <f>'Ohio Intensities'!T105</f>
        <v>1.6194954610807581</v>
      </c>
      <c r="CU105" s="18">
        <f>Design!$I$24*CT105*Design!$I$23</f>
        <v>2.7855321930589056</v>
      </c>
      <c r="CV105" s="18">
        <v>0</v>
      </c>
      <c r="CW105" s="18">
        <v>0</v>
      </c>
      <c r="CX105" s="18">
        <f>Design!$I$22</f>
        <v>10</v>
      </c>
      <c r="CY105" s="18">
        <f t="shared" si="131"/>
        <v>2.7855321930589056</v>
      </c>
      <c r="CZ105" s="18">
        <f t="shared" si="132"/>
        <v>109</v>
      </c>
      <c r="DA105" s="18">
        <f t="shared" si="133"/>
        <v>2.7855321930589056</v>
      </c>
      <c r="DB105" s="18">
        <f t="shared" si="134"/>
        <v>119</v>
      </c>
      <c r="DC105" s="18">
        <v>0</v>
      </c>
      <c r="DD105" s="18" t="str">
        <f t="shared" si="135"/>
        <v>N/A</v>
      </c>
      <c r="DE105" s="18">
        <f t="shared" si="136"/>
        <v>-0.27855321930589055</v>
      </c>
      <c r="DF105" s="18">
        <f t="shared" si="137"/>
        <v>33.147833097400976</v>
      </c>
      <c r="DG105" s="18">
        <f>(Design!$N$71-DF105)/DE105</f>
        <v>108.7685619749729</v>
      </c>
      <c r="DH105" s="18">
        <v>0</v>
      </c>
      <c r="DI105" s="18">
        <v>0</v>
      </c>
      <c r="DJ105" s="18">
        <f t="shared" si="138"/>
        <v>108.7685619749729</v>
      </c>
      <c r="DK105" s="18">
        <f t="shared" si="139"/>
        <v>109</v>
      </c>
      <c r="DL105" s="18">
        <f>Design!$N$71</f>
        <v>2.85</v>
      </c>
      <c r="DM105" s="18">
        <f t="shared" si="140"/>
        <v>119</v>
      </c>
      <c r="DN105" s="18">
        <v>0</v>
      </c>
      <c r="DO105" s="18">
        <f t="shared" si="141"/>
        <v>10174.500000000002</v>
      </c>
      <c r="DP105" s="19" t="str">
        <f t="shared" si="142"/>
        <v>N/A</v>
      </c>
      <c r="DQ105" s="68">
        <f t="shared" si="143"/>
        <v>109</v>
      </c>
      <c r="DR105" s="18">
        <f>'Ohio Intensities'!X105</f>
        <v>1.7912110106019117</v>
      </c>
      <c r="DS105" s="18">
        <f>Design!$I$24*DR105*Design!$I$23</f>
        <v>3.0808829382352902</v>
      </c>
      <c r="DT105" s="18">
        <v>0</v>
      </c>
      <c r="DU105" s="18">
        <v>0</v>
      </c>
      <c r="DV105" s="18">
        <f>Design!$I$22</f>
        <v>10</v>
      </c>
      <c r="DW105" s="18">
        <f t="shared" si="144"/>
        <v>3.0808829382352902</v>
      </c>
      <c r="DX105" s="18">
        <f t="shared" si="145"/>
        <v>109</v>
      </c>
      <c r="DY105" s="18">
        <f t="shared" si="146"/>
        <v>3.0808829382352902</v>
      </c>
      <c r="DZ105" s="18">
        <f t="shared" si="147"/>
        <v>119</v>
      </c>
      <c r="EA105" s="18">
        <v>0</v>
      </c>
      <c r="EB105" s="18">
        <f t="shared" si="148"/>
        <v>20148.974416058798</v>
      </c>
      <c r="EC105" s="18">
        <f t="shared" si="149"/>
        <v>-0.30808829382352904</v>
      </c>
      <c r="ED105" s="18">
        <f t="shared" si="150"/>
        <v>36.662506964999956</v>
      </c>
      <c r="EE105" s="18">
        <f>(Design!$N$72-ED105)/EC105</f>
        <v>109.74940509868102</v>
      </c>
      <c r="EF105" s="18">
        <v>0</v>
      </c>
      <c r="EG105" s="18">
        <v>0</v>
      </c>
      <c r="EH105" s="18">
        <f t="shared" si="151"/>
        <v>109.74940509868102</v>
      </c>
      <c r="EI105" s="18">
        <f t="shared" si="152"/>
        <v>109.74940509868102</v>
      </c>
      <c r="EJ105" s="18">
        <f>Design!$N$72</f>
        <v>2.85</v>
      </c>
      <c r="EK105" s="18">
        <f t="shared" si="153"/>
        <v>119</v>
      </c>
      <c r="EL105" s="18">
        <v>0</v>
      </c>
      <c r="EM105" s="18">
        <f t="shared" si="154"/>
        <v>10174.5</v>
      </c>
      <c r="EN105" s="19">
        <f t="shared" si="155"/>
        <v>9974.4744160587979</v>
      </c>
      <c r="EO105" s="19">
        <f t="shared" si="156"/>
        <v>109</v>
      </c>
    </row>
    <row r="106" spans="1:145" x14ac:dyDescent="0.25">
      <c r="A106" s="68">
        <f t="shared" si="157"/>
        <v>110</v>
      </c>
      <c r="B106" s="18">
        <f>'Ohio Intensities'!D106</f>
        <v>0.8494501733521187</v>
      </c>
      <c r="C106" s="18">
        <f>Design!$I$24*B106*Design!$I$23</f>
        <v>1.4610542981656451</v>
      </c>
      <c r="D106" s="18">
        <v>0</v>
      </c>
      <c r="E106" s="18">
        <v>0</v>
      </c>
      <c r="F106" s="18">
        <f>Design!$I$22</f>
        <v>10</v>
      </c>
      <c r="G106" s="18">
        <f t="shared" si="79"/>
        <v>1.4610542981656451</v>
      </c>
      <c r="H106" s="18">
        <f t="shared" si="80"/>
        <v>110</v>
      </c>
      <c r="I106" s="18">
        <f t="shared" si="81"/>
        <v>1.4610542981656451</v>
      </c>
      <c r="J106" s="18">
        <f t="shared" si="82"/>
        <v>120</v>
      </c>
      <c r="K106" s="18">
        <v>0</v>
      </c>
      <c r="L106" s="18" t="str">
        <f t="shared" si="83"/>
        <v>N/A</v>
      </c>
      <c r="M106" s="18">
        <f t="shared" si="84"/>
        <v>-0.14610542981656452</v>
      </c>
      <c r="N106" s="18">
        <f t="shared" si="85"/>
        <v>17.532651577987743</v>
      </c>
      <c r="O106" s="18">
        <f>(Design!$N$67-N106)/M106</f>
        <v>105.969036177685</v>
      </c>
      <c r="P106" s="18">
        <v>0</v>
      </c>
      <c r="Q106" s="18">
        <v>0</v>
      </c>
      <c r="R106" s="18">
        <f t="shared" si="86"/>
        <v>105.969036177685</v>
      </c>
      <c r="S106" s="18">
        <f t="shared" si="87"/>
        <v>110</v>
      </c>
      <c r="T106" s="18">
        <f>Design!$N$67</f>
        <v>2.0499999999999998</v>
      </c>
      <c r="U106" s="18">
        <f t="shared" si="88"/>
        <v>120</v>
      </c>
      <c r="V106" s="18">
        <v>0</v>
      </c>
      <c r="W106" s="18">
        <f t="shared" si="89"/>
        <v>7380</v>
      </c>
      <c r="X106" s="19" t="str">
        <f t="shared" si="90"/>
        <v>N/A</v>
      </c>
      <c r="Y106" s="68">
        <f t="shared" si="91"/>
        <v>110</v>
      </c>
      <c r="Z106" s="18">
        <f>'Ohio Intensities'!H106</f>
        <v>1.0523017851747278</v>
      </c>
      <c r="AA106" s="18">
        <f>Design!$I$24*Z106*Design!$I$23</f>
        <v>1.8099590705005331</v>
      </c>
      <c r="AB106" s="18">
        <v>0</v>
      </c>
      <c r="AC106" s="18">
        <v>0</v>
      </c>
      <c r="AD106" s="18">
        <f>Design!$I$22</f>
        <v>10</v>
      </c>
      <c r="AE106" s="18">
        <f t="shared" si="92"/>
        <v>1.8099590705005331</v>
      </c>
      <c r="AF106" s="18">
        <f t="shared" si="93"/>
        <v>110</v>
      </c>
      <c r="AG106" s="18">
        <f t="shared" si="94"/>
        <v>1.8099590705005331</v>
      </c>
      <c r="AH106" s="18">
        <f t="shared" si="95"/>
        <v>120</v>
      </c>
      <c r="AI106" s="18">
        <v>0</v>
      </c>
      <c r="AJ106" s="18" t="str">
        <f t="shared" si="96"/>
        <v>N/A</v>
      </c>
      <c r="AK106" s="18">
        <f t="shared" si="97"/>
        <v>-0.18099590705005331</v>
      </c>
      <c r="AL106" s="18">
        <f t="shared" si="98"/>
        <v>21.719508846006395</v>
      </c>
      <c r="AM106" s="18">
        <f>(Design!$N$68-AL106)/AK106</f>
        <v>106.18753296278328</v>
      </c>
      <c r="AN106" s="18">
        <v>0</v>
      </c>
      <c r="AO106" s="18">
        <v>0</v>
      </c>
      <c r="AP106" s="18">
        <f t="shared" si="99"/>
        <v>106.18753296278328</v>
      </c>
      <c r="AQ106" s="18">
        <f t="shared" si="100"/>
        <v>110</v>
      </c>
      <c r="AR106" s="18">
        <f>Design!$N$68</f>
        <v>2.5</v>
      </c>
      <c r="AS106" s="18">
        <f t="shared" si="101"/>
        <v>120</v>
      </c>
      <c r="AT106" s="18">
        <v>0</v>
      </c>
      <c r="AU106" s="18">
        <f t="shared" si="102"/>
        <v>9000</v>
      </c>
      <c r="AV106" s="19" t="str">
        <f t="shared" si="103"/>
        <v>N/A</v>
      </c>
      <c r="AW106" s="68">
        <f t="shared" si="104"/>
        <v>110</v>
      </c>
      <c r="AX106" s="18">
        <f>'Ohio Intensities'!L106</f>
        <v>1.2128785167880614</v>
      </c>
      <c r="AY106" s="18">
        <f>Design!$I$24*AX106*Design!$I$23</f>
        <v>2.0861510488754669</v>
      </c>
      <c r="AZ106" s="18">
        <v>0</v>
      </c>
      <c r="BA106" s="18">
        <v>0</v>
      </c>
      <c r="BB106" s="18">
        <f>Design!$I$22</f>
        <v>10</v>
      </c>
      <c r="BC106" s="18">
        <f t="shared" si="105"/>
        <v>2.0861510488754669</v>
      </c>
      <c r="BD106" s="18">
        <f t="shared" si="106"/>
        <v>110</v>
      </c>
      <c r="BE106" s="18">
        <f t="shared" si="107"/>
        <v>2.0861510488754669</v>
      </c>
      <c r="BF106" s="18">
        <f t="shared" si="108"/>
        <v>120</v>
      </c>
      <c r="BG106" s="18">
        <v>0</v>
      </c>
      <c r="BH106" s="18" t="str">
        <f t="shared" si="109"/>
        <v>N/A</v>
      </c>
      <c r="BI106" s="18">
        <f t="shared" si="110"/>
        <v>-0.2086151048875467</v>
      </c>
      <c r="BJ106" s="18">
        <f t="shared" si="111"/>
        <v>25.033812586505604</v>
      </c>
      <c r="BK106" s="18">
        <f>(Design!$N$69-BJ106)/BI106</f>
        <v>106.33847725678213</v>
      </c>
      <c r="BL106" s="18">
        <v>0</v>
      </c>
      <c r="BM106" s="18">
        <v>0</v>
      </c>
      <c r="BN106" s="18">
        <f t="shared" si="112"/>
        <v>106.33847725678213</v>
      </c>
      <c r="BO106" s="18">
        <f t="shared" si="113"/>
        <v>110</v>
      </c>
      <c r="BP106" s="18">
        <f>Design!$N$69</f>
        <v>2.85</v>
      </c>
      <c r="BQ106" s="18">
        <f t="shared" si="114"/>
        <v>120</v>
      </c>
      <c r="BR106" s="18">
        <v>0</v>
      </c>
      <c r="BS106" s="18">
        <f t="shared" si="115"/>
        <v>10260</v>
      </c>
      <c r="BT106" s="19" t="str">
        <f t="shared" si="116"/>
        <v>N/A</v>
      </c>
      <c r="BU106" s="68">
        <f t="shared" si="117"/>
        <v>110</v>
      </c>
      <c r="BV106" s="18">
        <f>'Ohio Intensities'!P106</f>
        <v>1.4378215557477418</v>
      </c>
      <c r="BW106" s="18">
        <f>Design!$I$24*BV106*Design!$I$23</f>
        <v>2.4730530758861176</v>
      </c>
      <c r="BX106" s="18">
        <v>0</v>
      </c>
      <c r="BY106" s="18">
        <v>0</v>
      </c>
      <c r="BZ106" s="18">
        <f>Design!$I$22</f>
        <v>10</v>
      </c>
      <c r="CA106" s="18">
        <f t="shared" si="118"/>
        <v>2.4730530758861176</v>
      </c>
      <c r="CB106" s="18">
        <f t="shared" si="119"/>
        <v>110</v>
      </c>
      <c r="CC106" s="18">
        <f t="shared" si="120"/>
        <v>2.4730530758861176</v>
      </c>
      <c r="CD106" s="18">
        <f t="shared" si="121"/>
        <v>120</v>
      </c>
      <c r="CE106" s="18">
        <v>0</v>
      </c>
      <c r="CF106" s="18" t="str">
        <f t="shared" si="122"/>
        <v>N/A</v>
      </c>
      <c r="CG106" s="18">
        <f t="shared" si="123"/>
        <v>-0.24730530758861174</v>
      </c>
      <c r="CH106" s="18">
        <f t="shared" si="124"/>
        <v>29.676636910633409</v>
      </c>
      <c r="CI106" s="18">
        <f>(Design!$N$70-CH106)/CG106</f>
        <v>108.47578312091494</v>
      </c>
      <c r="CJ106" s="18">
        <v>0</v>
      </c>
      <c r="CK106" s="18">
        <v>0</v>
      </c>
      <c r="CL106" s="18">
        <f t="shared" si="125"/>
        <v>108.47578312091494</v>
      </c>
      <c r="CM106" s="18">
        <f t="shared" si="126"/>
        <v>110</v>
      </c>
      <c r="CN106" s="18">
        <f>Design!$N$70</f>
        <v>2.85</v>
      </c>
      <c r="CO106" s="18">
        <f t="shared" si="127"/>
        <v>120</v>
      </c>
      <c r="CP106" s="18">
        <v>0</v>
      </c>
      <c r="CQ106" s="18">
        <f t="shared" si="128"/>
        <v>10260</v>
      </c>
      <c r="CR106" s="19" t="str">
        <f t="shared" si="129"/>
        <v>N/A</v>
      </c>
      <c r="CS106" s="68">
        <f t="shared" si="130"/>
        <v>110</v>
      </c>
      <c r="CT106" s="18">
        <f>'Ohio Intensities'!T106</f>
        <v>1.6083873455117668</v>
      </c>
      <c r="CU106" s="18">
        <f>Design!$I$24*CT106*Design!$I$23</f>
        <v>2.7664262342802406</v>
      </c>
      <c r="CV106" s="18">
        <v>0</v>
      </c>
      <c r="CW106" s="18">
        <v>0</v>
      </c>
      <c r="CX106" s="18">
        <f>Design!$I$22</f>
        <v>10</v>
      </c>
      <c r="CY106" s="18">
        <f t="shared" si="131"/>
        <v>2.7664262342802406</v>
      </c>
      <c r="CZ106" s="18">
        <f t="shared" si="132"/>
        <v>110</v>
      </c>
      <c r="DA106" s="18">
        <f t="shared" si="133"/>
        <v>2.7664262342802406</v>
      </c>
      <c r="DB106" s="18">
        <f t="shared" si="134"/>
        <v>120</v>
      </c>
      <c r="DC106" s="18">
        <v>0</v>
      </c>
      <c r="DD106" s="18" t="str">
        <f t="shared" si="135"/>
        <v>N/A</v>
      </c>
      <c r="DE106" s="18">
        <f t="shared" si="136"/>
        <v>-0.27664262342802404</v>
      </c>
      <c r="DF106" s="18">
        <f t="shared" si="137"/>
        <v>33.197114811362887</v>
      </c>
      <c r="DG106" s="18">
        <f>(Design!$N$71-DF106)/DE106</f>
        <v>109.69789989451317</v>
      </c>
      <c r="DH106" s="18">
        <v>0</v>
      </c>
      <c r="DI106" s="18">
        <v>0</v>
      </c>
      <c r="DJ106" s="18">
        <f t="shared" si="138"/>
        <v>109.69789989451317</v>
      </c>
      <c r="DK106" s="18">
        <f t="shared" si="139"/>
        <v>110</v>
      </c>
      <c r="DL106" s="18">
        <f>Design!$N$71</f>
        <v>2.85</v>
      </c>
      <c r="DM106" s="18">
        <f t="shared" si="140"/>
        <v>120</v>
      </c>
      <c r="DN106" s="18">
        <v>0</v>
      </c>
      <c r="DO106" s="18">
        <f t="shared" si="141"/>
        <v>10260</v>
      </c>
      <c r="DP106" s="19" t="str">
        <f t="shared" si="142"/>
        <v>N/A</v>
      </c>
      <c r="DQ106" s="68">
        <f t="shared" si="143"/>
        <v>110</v>
      </c>
      <c r="DR106" s="18">
        <f>'Ohio Intensities'!X106</f>
        <v>1.7794955273176303</v>
      </c>
      <c r="DS106" s="18">
        <f>Design!$I$24*DR106*Design!$I$23</f>
        <v>3.0607323069863259</v>
      </c>
      <c r="DT106" s="18">
        <v>0</v>
      </c>
      <c r="DU106" s="18">
        <v>0</v>
      </c>
      <c r="DV106" s="18">
        <f>Design!$I$22</f>
        <v>10</v>
      </c>
      <c r="DW106" s="18">
        <f t="shared" si="144"/>
        <v>3.0607323069863259</v>
      </c>
      <c r="DX106" s="18">
        <f t="shared" si="145"/>
        <v>110</v>
      </c>
      <c r="DY106" s="18">
        <f t="shared" si="146"/>
        <v>3.0607323069863259</v>
      </c>
      <c r="DZ106" s="18">
        <f t="shared" si="147"/>
        <v>120</v>
      </c>
      <c r="EA106" s="18">
        <v>0</v>
      </c>
      <c r="EB106" s="18">
        <f t="shared" si="148"/>
        <v>20200.833226109749</v>
      </c>
      <c r="EC106" s="18">
        <f t="shared" si="149"/>
        <v>-0.30607323069863257</v>
      </c>
      <c r="ED106" s="18">
        <f t="shared" si="150"/>
        <v>36.728787683835904</v>
      </c>
      <c r="EE106" s="18">
        <f>(Design!$N$72-ED106)/EC106</f>
        <v>110.68850290012396</v>
      </c>
      <c r="EF106" s="18">
        <v>0</v>
      </c>
      <c r="EG106" s="18">
        <v>0</v>
      </c>
      <c r="EH106" s="18">
        <f t="shared" si="151"/>
        <v>110.68850290012396</v>
      </c>
      <c r="EI106" s="18">
        <f t="shared" si="152"/>
        <v>110.68850290012396</v>
      </c>
      <c r="EJ106" s="18">
        <f>Design!$N$72</f>
        <v>2.85</v>
      </c>
      <c r="EK106" s="18">
        <f t="shared" si="153"/>
        <v>120</v>
      </c>
      <c r="EL106" s="18">
        <v>0</v>
      </c>
      <c r="EM106" s="18">
        <f t="shared" si="154"/>
        <v>10260</v>
      </c>
      <c r="EN106" s="19">
        <f t="shared" si="155"/>
        <v>9940.8332261097494</v>
      </c>
      <c r="EO106" s="19">
        <f t="shared" si="156"/>
        <v>110</v>
      </c>
    </row>
    <row r="107" spans="1:145" x14ac:dyDescent="0.25">
      <c r="A107" s="68">
        <f t="shared" si="157"/>
        <v>111</v>
      </c>
      <c r="B107" s="18">
        <f>'Ohio Intensities'!D107</f>
        <v>0.84329727400119026</v>
      </c>
      <c r="C107" s="18">
        <f>Design!$I$24*B107*Design!$I$23</f>
        <v>1.4504713112820482</v>
      </c>
      <c r="D107" s="18">
        <v>0</v>
      </c>
      <c r="E107" s="18">
        <v>0</v>
      </c>
      <c r="F107" s="18">
        <f>Design!$I$22</f>
        <v>10</v>
      </c>
      <c r="G107" s="18">
        <f t="shared" si="79"/>
        <v>1.4504713112820482</v>
      </c>
      <c r="H107" s="18">
        <f t="shared" si="80"/>
        <v>111</v>
      </c>
      <c r="I107" s="18">
        <f t="shared" si="81"/>
        <v>1.4504713112820482</v>
      </c>
      <c r="J107" s="18">
        <f t="shared" si="82"/>
        <v>121</v>
      </c>
      <c r="K107" s="18">
        <v>0</v>
      </c>
      <c r="L107" s="18" t="str">
        <f t="shared" si="83"/>
        <v>N/A</v>
      </c>
      <c r="M107" s="18">
        <f t="shared" si="84"/>
        <v>-0.14504713112820483</v>
      </c>
      <c r="N107" s="18">
        <f t="shared" si="85"/>
        <v>17.550702866512783</v>
      </c>
      <c r="O107" s="18">
        <f>(Design!$N$67-N107)/M107</f>
        <v>106.86666289739961</v>
      </c>
      <c r="P107" s="18">
        <v>0</v>
      </c>
      <c r="Q107" s="18">
        <v>0</v>
      </c>
      <c r="R107" s="18">
        <f t="shared" si="86"/>
        <v>106.86666289739961</v>
      </c>
      <c r="S107" s="18">
        <f t="shared" si="87"/>
        <v>111</v>
      </c>
      <c r="T107" s="18">
        <f>Design!$N$67</f>
        <v>2.0499999999999998</v>
      </c>
      <c r="U107" s="18">
        <f t="shared" si="88"/>
        <v>121</v>
      </c>
      <c r="V107" s="18">
        <v>0</v>
      </c>
      <c r="W107" s="18">
        <f t="shared" si="89"/>
        <v>7441.4999999999991</v>
      </c>
      <c r="X107" s="19" t="str">
        <f t="shared" si="90"/>
        <v>N/A</v>
      </c>
      <c r="Y107" s="68">
        <f t="shared" si="91"/>
        <v>111</v>
      </c>
      <c r="Z107" s="18">
        <f>'Ohio Intensities'!H107</f>
        <v>1.0448022546013256</v>
      </c>
      <c r="AA107" s="18">
        <f>Design!$I$24*Z107*Design!$I$23</f>
        <v>1.7970598779142812</v>
      </c>
      <c r="AB107" s="18">
        <v>0</v>
      </c>
      <c r="AC107" s="18">
        <v>0</v>
      </c>
      <c r="AD107" s="18">
        <f>Design!$I$22</f>
        <v>10</v>
      </c>
      <c r="AE107" s="18">
        <f t="shared" si="92"/>
        <v>1.7970598779142812</v>
      </c>
      <c r="AF107" s="18">
        <f t="shared" si="93"/>
        <v>111</v>
      </c>
      <c r="AG107" s="18">
        <f t="shared" si="94"/>
        <v>1.7970598779142812</v>
      </c>
      <c r="AH107" s="18">
        <f t="shared" si="95"/>
        <v>121</v>
      </c>
      <c r="AI107" s="18">
        <v>0</v>
      </c>
      <c r="AJ107" s="18" t="str">
        <f t="shared" si="96"/>
        <v>N/A</v>
      </c>
      <c r="AK107" s="18">
        <f t="shared" si="97"/>
        <v>-0.17970598779142813</v>
      </c>
      <c r="AL107" s="18">
        <f t="shared" si="98"/>
        <v>21.744424522762806</v>
      </c>
      <c r="AM107" s="18">
        <f>(Design!$N$68-AL107)/AK107</f>
        <v>107.08838786773444</v>
      </c>
      <c r="AN107" s="18">
        <v>0</v>
      </c>
      <c r="AO107" s="18">
        <v>0</v>
      </c>
      <c r="AP107" s="18">
        <f t="shared" si="99"/>
        <v>107.08838786773444</v>
      </c>
      <c r="AQ107" s="18">
        <f t="shared" si="100"/>
        <v>111</v>
      </c>
      <c r="AR107" s="18">
        <f>Design!$N$68</f>
        <v>2.5</v>
      </c>
      <c r="AS107" s="18">
        <f t="shared" si="101"/>
        <v>121</v>
      </c>
      <c r="AT107" s="18">
        <v>0</v>
      </c>
      <c r="AU107" s="18">
        <f t="shared" si="102"/>
        <v>9075</v>
      </c>
      <c r="AV107" s="19" t="str">
        <f t="shared" si="103"/>
        <v>N/A</v>
      </c>
      <c r="AW107" s="68">
        <f t="shared" si="104"/>
        <v>111</v>
      </c>
      <c r="AX107" s="18">
        <f>'Ohio Intensities'!L107</f>
        <v>1.2042473120601034</v>
      </c>
      <c r="AY107" s="18">
        <f>Design!$I$24*AX107*Design!$I$23</f>
        <v>2.0713053767433793</v>
      </c>
      <c r="AZ107" s="18">
        <v>0</v>
      </c>
      <c r="BA107" s="18">
        <v>0</v>
      </c>
      <c r="BB107" s="18">
        <f>Design!$I$22</f>
        <v>10</v>
      </c>
      <c r="BC107" s="18">
        <f t="shared" si="105"/>
        <v>2.0713053767433793</v>
      </c>
      <c r="BD107" s="18">
        <f t="shared" si="106"/>
        <v>111</v>
      </c>
      <c r="BE107" s="18">
        <f t="shared" si="107"/>
        <v>2.0713053767433793</v>
      </c>
      <c r="BF107" s="18">
        <f t="shared" si="108"/>
        <v>121</v>
      </c>
      <c r="BG107" s="18">
        <v>0</v>
      </c>
      <c r="BH107" s="18" t="str">
        <f t="shared" si="109"/>
        <v>N/A</v>
      </c>
      <c r="BI107" s="18">
        <f t="shared" si="110"/>
        <v>-0.20713053767433792</v>
      </c>
      <c r="BJ107" s="18">
        <f t="shared" si="111"/>
        <v>25.062795058594887</v>
      </c>
      <c r="BK107" s="18">
        <f>(Design!$N$69-BJ107)/BI107</f>
        <v>107.24056099115172</v>
      </c>
      <c r="BL107" s="18">
        <v>0</v>
      </c>
      <c r="BM107" s="18">
        <v>0</v>
      </c>
      <c r="BN107" s="18">
        <f t="shared" si="112"/>
        <v>107.24056099115172</v>
      </c>
      <c r="BO107" s="18">
        <f t="shared" si="113"/>
        <v>111</v>
      </c>
      <c r="BP107" s="18">
        <f>Design!$N$69</f>
        <v>2.85</v>
      </c>
      <c r="BQ107" s="18">
        <f t="shared" si="114"/>
        <v>121</v>
      </c>
      <c r="BR107" s="18">
        <v>0</v>
      </c>
      <c r="BS107" s="18">
        <f t="shared" si="115"/>
        <v>10345.5</v>
      </c>
      <c r="BT107" s="19" t="str">
        <f t="shared" si="116"/>
        <v>N/A</v>
      </c>
      <c r="BU107" s="68">
        <f t="shared" si="117"/>
        <v>111</v>
      </c>
      <c r="BV107" s="18">
        <f>'Ohio Intensities'!P107</f>
        <v>1.4277976298463815</v>
      </c>
      <c r="BW107" s="18">
        <f>Design!$I$24*BV107*Design!$I$23</f>
        <v>2.4558119233357778</v>
      </c>
      <c r="BX107" s="18">
        <v>0</v>
      </c>
      <c r="BY107" s="18">
        <v>0</v>
      </c>
      <c r="BZ107" s="18">
        <f>Design!$I$22</f>
        <v>10</v>
      </c>
      <c r="CA107" s="18">
        <f t="shared" si="118"/>
        <v>2.4558119233357778</v>
      </c>
      <c r="CB107" s="18">
        <f t="shared" si="119"/>
        <v>111</v>
      </c>
      <c r="CC107" s="18">
        <f t="shared" si="120"/>
        <v>2.4558119233357778</v>
      </c>
      <c r="CD107" s="18">
        <f t="shared" si="121"/>
        <v>121</v>
      </c>
      <c r="CE107" s="18">
        <v>0</v>
      </c>
      <c r="CF107" s="18" t="str">
        <f t="shared" si="122"/>
        <v>N/A</v>
      </c>
      <c r="CG107" s="18">
        <f t="shared" si="123"/>
        <v>-0.24558119233357778</v>
      </c>
      <c r="CH107" s="18">
        <f t="shared" si="124"/>
        <v>29.71532427236291</v>
      </c>
      <c r="CI107" s="18">
        <f>(Design!$N$70-CH107)/CG107</f>
        <v>109.39487677000611</v>
      </c>
      <c r="CJ107" s="18">
        <v>0</v>
      </c>
      <c r="CK107" s="18">
        <v>0</v>
      </c>
      <c r="CL107" s="18">
        <f t="shared" si="125"/>
        <v>109.39487677000611</v>
      </c>
      <c r="CM107" s="18">
        <f t="shared" si="126"/>
        <v>111</v>
      </c>
      <c r="CN107" s="18">
        <f>Design!$N$70</f>
        <v>2.85</v>
      </c>
      <c r="CO107" s="18">
        <f t="shared" si="127"/>
        <v>121</v>
      </c>
      <c r="CP107" s="18">
        <v>0</v>
      </c>
      <c r="CQ107" s="18">
        <f t="shared" si="128"/>
        <v>10345.5</v>
      </c>
      <c r="CR107" s="19" t="str">
        <f t="shared" si="129"/>
        <v>N/A</v>
      </c>
      <c r="CS107" s="68">
        <f t="shared" si="130"/>
        <v>111</v>
      </c>
      <c r="CT107" s="18">
        <f>'Ohio Intensities'!T107</f>
        <v>1.5974437291308032</v>
      </c>
      <c r="CU107" s="18">
        <f>Design!$I$24*CT107*Design!$I$23</f>
        <v>2.7476032141049833</v>
      </c>
      <c r="CV107" s="18">
        <v>0</v>
      </c>
      <c r="CW107" s="18">
        <v>0</v>
      </c>
      <c r="CX107" s="18">
        <f>Design!$I$22</f>
        <v>10</v>
      </c>
      <c r="CY107" s="18">
        <f t="shared" si="131"/>
        <v>2.7476032141049833</v>
      </c>
      <c r="CZ107" s="18">
        <f t="shared" si="132"/>
        <v>111</v>
      </c>
      <c r="DA107" s="18">
        <f t="shared" si="133"/>
        <v>2.7476032141049833</v>
      </c>
      <c r="DB107" s="18">
        <f t="shared" si="134"/>
        <v>121</v>
      </c>
      <c r="DC107" s="18">
        <v>0</v>
      </c>
      <c r="DD107" s="18" t="str">
        <f t="shared" si="135"/>
        <v>N/A</v>
      </c>
      <c r="DE107" s="18">
        <f t="shared" si="136"/>
        <v>-0.27476032141049833</v>
      </c>
      <c r="DF107" s="18">
        <f t="shared" si="137"/>
        <v>33.2459988906703</v>
      </c>
      <c r="DG107" s="18">
        <f>(Design!$N$71-DF107)/DE107</f>
        <v>110.62732324169168</v>
      </c>
      <c r="DH107" s="18">
        <v>0</v>
      </c>
      <c r="DI107" s="18">
        <v>0</v>
      </c>
      <c r="DJ107" s="18">
        <f t="shared" si="138"/>
        <v>110.62732324169168</v>
      </c>
      <c r="DK107" s="18">
        <f t="shared" si="139"/>
        <v>111</v>
      </c>
      <c r="DL107" s="18">
        <f>Design!$N$71</f>
        <v>2.85</v>
      </c>
      <c r="DM107" s="18">
        <f t="shared" si="140"/>
        <v>121</v>
      </c>
      <c r="DN107" s="18">
        <v>0</v>
      </c>
      <c r="DO107" s="18">
        <f t="shared" si="141"/>
        <v>10345.5</v>
      </c>
      <c r="DP107" s="19" t="str">
        <f t="shared" si="142"/>
        <v>N/A</v>
      </c>
      <c r="DQ107" s="68">
        <f t="shared" si="143"/>
        <v>111</v>
      </c>
      <c r="DR107" s="18">
        <f>'Ohio Intensities'!X107</f>
        <v>1.7679517610264188</v>
      </c>
      <c r="DS107" s="18">
        <f>Design!$I$24*DR107*Design!$I$23</f>
        <v>3.0408770289654421</v>
      </c>
      <c r="DT107" s="18">
        <v>0</v>
      </c>
      <c r="DU107" s="18">
        <v>0</v>
      </c>
      <c r="DV107" s="18">
        <f>Design!$I$22</f>
        <v>10</v>
      </c>
      <c r="DW107" s="18">
        <f t="shared" si="144"/>
        <v>3.0408770289654421</v>
      </c>
      <c r="DX107" s="18">
        <f t="shared" si="145"/>
        <v>111</v>
      </c>
      <c r="DY107" s="18">
        <f t="shared" si="146"/>
        <v>3.0408770289654421</v>
      </c>
      <c r="DZ107" s="18">
        <f t="shared" si="147"/>
        <v>121</v>
      </c>
      <c r="EA107" s="18">
        <v>0</v>
      </c>
      <c r="EB107" s="18">
        <f t="shared" si="148"/>
        <v>20252.241012909843</v>
      </c>
      <c r="EC107" s="18">
        <f t="shared" si="149"/>
        <v>-0.30408770289654419</v>
      </c>
      <c r="ED107" s="18">
        <f t="shared" si="150"/>
        <v>36.794612050481845</v>
      </c>
      <c r="EE107" s="18">
        <f>(Design!$N$72-ED107)/EC107</f>
        <v>111.62770387341305</v>
      </c>
      <c r="EF107" s="18">
        <v>0</v>
      </c>
      <c r="EG107" s="18">
        <v>0</v>
      </c>
      <c r="EH107" s="18">
        <f t="shared" si="151"/>
        <v>111.62770387341305</v>
      </c>
      <c r="EI107" s="18">
        <f t="shared" si="152"/>
        <v>111.62770387341305</v>
      </c>
      <c r="EJ107" s="18">
        <f>Design!$N$72</f>
        <v>2.85</v>
      </c>
      <c r="EK107" s="18">
        <f t="shared" si="153"/>
        <v>121</v>
      </c>
      <c r="EL107" s="18">
        <v>0</v>
      </c>
      <c r="EM107" s="18">
        <f t="shared" si="154"/>
        <v>10345.499999999998</v>
      </c>
      <c r="EN107" s="19">
        <f t="shared" si="155"/>
        <v>9906.7410129098444</v>
      </c>
      <c r="EO107" s="19">
        <f t="shared" si="156"/>
        <v>111</v>
      </c>
    </row>
    <row r="108" spans="1:145" x14ac:dyDescent="0.25">
      <c r="A108" s="68">
        <f t="shared" si="157"/>
        <v>112</v>
      </c>
      <c r="B108" s="18">
        <f>'Ohio Intensities'!D108</f>
        <v>0.83723903638354225</v>
      </c>
      <c r="C108" s="18">
        <f>Design!$I$24*B108*Design!$I$23</f>
        <v>1.4400511425796936</v>
      </c>
      <c r="D108" s="18">
        <v>0</v>
      </c>
      <c r="E108" s="18">
        <v>0</v>
      </c>
      <c r="F108" s="18">
        <f>Design!$I$22</f>
        <v>10</v>
      </c>
      <c r="G108" s="18">
        <f t="shared" si="79"/>
        <v>1.4400511425796936</v>
      </c>
      <c r="H108" s="18">
        <f t="shared" si="80"/>
        <v>112</v>
      </c>
      <c r="I108" s="18">
        <f t="shared" si="81"/>
        <v>1.4400511425796936</v>
      </c>
      <c r="J108" s="18">
        <f t="shared" si="82"/>
        <v>122</v>
      </c>
      <c r="K108" s="18">
        <v>0</v>
      </c>
      <c r="L108" s="18" t="str">
        <f t="shared" si="83"/>
        <v>N/A</v>
      </c>
      <c r="M108" s="18">
        <f t="shared" si="84"/>
        <v>-0.14400511425796936</v>
      </c>
      <c r="N108" s="18">
        <f t="shared" si="85"/>
        <v>17.568623939472264</v>
      </c>
      <c r="O108" s="18">
        <f>(Design!$N$67-N108)/M108</f>
        <v>107.76439447610417</v>
      </c>
      <c r="P108" s="18">
        <v>0</v>
      </c>
      <c r="Q108" s="18">
        <v>0</v>
      </c>
      <c r="R108" s="18">
        <f t="shared" si="86"/>
        <v>107.76439447610417</v>
      </c>
      <c r="S108" s="18">
        <f t="shared" si="87"/>
        <v>112</v>
      </c>
      <c r="T108" s="18">
        <f>Design!$N$67</f>
        <v>2.0499999999999998</v>
      </c>
      <c r="U108" s="18">
        <f t="shared" si="88"/>
        <v>122</v>
      </c>
      <c r="V108" s="18">
        <v>0</v>
      </c>
      <c r="W108" s="18">
        <f t="shared" si="89"/>
        <v>7502.9999999999991</v>
      </c>
      <c r="X108" s="19" t="str">
        <f t="shared" si="90"/>
        <v>N/A</v>
      </c>
      <c r="Y108" s="68">
        <f t="shared" si="91"/>
        <v>112</v>
      </c>
      <c r="Z108" s="18">
        <f>'Ohio Intensities'!H108</f>
        <v>1.0374167412640372</v>
      </c>
      <c r="AA108" s="18">
        <f>Design!$I$24*Z108*Design!$I$23</f>
        <v>1.784356794974145</v>
      </c>
      <c r="AB108" s="18">
        <v>0</v>
      </c>
      <c r="AC108" s="18">
        <v>0</v>
      </c>
      <c r="AD108" s="18">
        <f>Design!$I$22</f>
        <v>10</v>
      </c>
      <c r="AE108" s="18">
        <f t="shared" si="92"/>
        <v>1.784356794974145</v>
      </c>
      <c r="AF108" s="18">
        <f t="shared" si="93"/>
        <v>112</v>
      </c>
      <c r="AG108" s="18">
        <f t="shared" si="94"/>
        <v>1.784356794974145</v>
      </c>
      <c r="AH108" s="18">
        <f t="shared" si="95"/>
        <v>122</v>
      </c>
      <c r="AI108" s="18">
        <v>0</v>
      </c>
      <c r="AJ108" s="18" t="str">
        <f t="shared" si="96"/>
        <v>N/A</v>
      </c>
      <c r="AK108" s="18">
        <f t="shared" si="97"/>
        <v>-0.17843567949741451</v>
      </c>
      <c r="AL108" s="18">
        <f t="shared" si="98"/>
        <v>21.76915289868457</v>
      </c>
      <c r="AM108" s="18">
        <f>(Design!$N$68-AL108)/AK108</f>
        <v>107.98934917589604</v>
      </c>
      <c r="AN108" s="18">
        <v>0</v>
      </c>
      <c r="AO108" s="18">
        <v>0</v>
      </c>
      <c r="AP108" s="18">
        <f t="shared" si="99"/>
        <v>107.98934917589604</v>
      </c>
      <c r="AQ108" s="18">
        <f t="shared" si="100"/>
        <v>112</v>
      </c>
      <c r="AR108" s="18">
        <f>Design!$N$68</f>
        <v>2.5</v>
      </c>
      <c r="AS108" s="18">
        <f t="shared" si="101"/>
        <v>122</v>
      </c>
      <c r="AT108" s="18">
        <v>0</v>
      </c>
      <c r="AU108" s="18">
        <f t="shared" si="102"/>
        <v>9150</v>
      </c>
      <c r="AV108" s="19" t="str">
        <f t="shared" si="103"/>
        <v>N/A</v>
      </c>
      <c r="AW108" s="68">
        <f t="shared" si="104"/>
        <v>112</v>
      </c>
      <c r="AX108" s="18">
        <f>'Ohio Intensities'!L108</f>
        <v>1.1957461203543922</v>
      </c>
      <c r="AY108" s="18">
        <f>Design!$I$24*AX108*Design!$I$23</f>
        <v>2.0566833270095559</v>
      </c>
      <c r="AZ108" s="18">
        <v>0</v>
      </c>
      <c r="BA108" s="18">
        <v>0</v>
      </c>
      <c r="BB108" s="18">
        <f>Design!$I$22</f>
        <v>10</v>
      </c>
      <c r="BC108" s="18">
        <f t="shared" si="105"/>
        <v>2.0566833270095559</v>
      </c>
      <c r="BD108" s="18">
        <f t="shared" si="106"/>
        <v>112</v>
      </c>
      <c r="BE108" s="18">
        <f t="shared" si="107"/>
        <v>2.0566833270095559</v>
      </c>
      <c r="BF108" s="18">
        <f t="shared" si="108"/>
        <v>122</v>
      </c>
      <c r="BG108" s="18">
        <v>0</v>
      </c>
      <c r="BH108" s="18" t="str">
        <f t="shared" si="109"/>
        <v>N/A</v>
      </c>
      <c r="BI108" s="18">
        <f t="shared" si="110"/>
        <v>-0.20566833270095558</v>
      </c>
      <c r="BJ108" s="18">
        <f t="shared" si="111"/>
        <v>25.091536589516579</v>
      </c>
      <c r="BK108" s="18">
        <f>(Design!$N$69-BJ108)/BI108</f>
        <v>108.14273786065091</v>
      </c>
      <c r="BL108" s="18">
        <v>0</v>
      </c>
      <c r="BM108" s="18">
        <v>0</v>
      </c>
      <c r="BN108" s="18">
        <f t="shared" si="112"/>
        <v>108.14273786065091</v>
      </c>
      <c r="BO108" s="18">
        <f t="shared" si="113"/>
        <v>112</v>
      </c>
      <c r="BP108" s="18">
        <f>Design!$N$69</f>
        <v>2.85</v>
      </c>
      <c r="BQ108" s="18">
        <f t="shared" si="114"/>
        <v>122</v>
      </c>
      <c r="BR108" s="18">
        <v>0</v>
      </c>
      <c r="BS108" s="18">
        <f t="shared" si="115"/>
        <v>10431</v>
      </c>
      <c r="BT108" s="19" t="str">
        <f t="shared" si="116"/>
        <v>N/A</v>
      </c>
      <c r="BU108" s="68">
        <f t="shared" si="117"/>
        <v>112</v>
      </c>
      <c r="BV108" s="18">
        <f>'Ohio Intensities'!P108</f>
        <v>1.4179226278158328</v>
      </c>
      <c r="BW108" s="18">
        <f>Design!$I$24*BV108*Design!$I$23</f>
        <v>2.4388269198432337</v>
      </c>
      <c r="BX108" s="18">
        <v>0</v>
      </c>
      <c r="BY108" s="18">
        <v>0</v>
      </c>
      <c r="BZ108" s="18">
        <f>Design!$I$22</f>
        <v>10</v>
      </c>
      <c r="CA108" s="18">
        <f t="shared" si="118"/>
        <v>2.4388269198432337</v>
      </c>
      <c r="CB108" s="18">
        <f t="shared" si="119"/>
        <v>112</v>
      </c>
      <c r="CC108" s="18">
        <f t="shared" si="120"/>
        <v>2.4388269198432337</v>
      </c>
      <c r="CD108" s="18">
        <f t="shared" si="121"/>
        <v>122</v>
      </c>
      <c r="CE108" s="18">
        <v>0</v>
      </c>
      <c r="CF108" s="18" t="str">
        <f t="shared" si="122"/>
        <v>N/A</v>
      </c>
      <c r="CG108" s="18">
        <f t="shared" si="123"/>
        <v>-0.24388269198432339</v>
      </c>
      <c r="CH108" s="18">
        <f t="shared" si="124"/>
        <v>29.753688422087453</v>
      </c>
      <c r="CI108" s="18">
        <f>(Design!$N$70-CH108)/CG108</f>
        <v>110.31405387232975</v>
      </c>
      <c r="CJ108" s="18">
        <v>0</v>
      </c>
      <c r="CK108" s="18">
        <v>0</v>
      </c>
      <c r="CL108" s="18">
        <f t="shared" si="125"/>
        <v>110.31405387232975</v>
      </c>
      <c r="CM108" s="18">
        <f t="shared" si="126"/>
        <v>112</v>
      </c>
      <c r="CN108" s="18">
        <f>Design!$N$70</f>
        <v>2.85</v>
      </c>
      <c r="CO108" s="18">
        <f t="shared" si="127"/>
        <v>122</v>
      </c>
      <c r="CP108" s="18">
        <v>0</v>
      </c>
      <c r="CQ108" s="18">
        <f t="shared" si="128"/>
        <v>10431.000000000002</v>
      </c>
      <c r="CR108" s="19" t="str">
        <f t="shared" si="129"/>
        <v>N/A</v>
      </c>
      <c r="CS108" s="68">
        <f t="shared" si="130"/>
        <v>112</v>
      </c>
      <c r="CT108" s="18">
        <f>'Ohio Intensities'!T108</f>
        <v>1.5866608888953777</v>
      </c>
      <c r="CU108" s="18">
        <f>Design!$I$24*CT108*Design!$I$23</f>
        <v>2.7290567289000514</v>
      </c>
      <c r="CV108" s="18">
        <v>0</v>
      </c>
      <c r="CW108" s="18">
        <v>0</v>
      </c>
      <c r="CX108" s="18">
        <f>Design!$I$22</f>
        <v>10</v>
      </c>
      <c r="CY108" s="18">
        <f t="shared" si="131"/>
        <v>2.7290567289000514</v>
      </c>
      <c r="CZ108" s="18">
        <f t="shared" si="132"/>
        <v>112</v>
      </c>
      <c r="DA108" s="18">
        <f t="shared" si="133"/>
        <v>2.7290567289000514</v>
      </c>
      <c r="DB108" s="18">
        <f t="shared" si="134"/>
        <v>122</v>
      </c>
      <c r="DC108" s="18">
        <v>0</v>
      </c>
      <c r="DD108" s="18" t="str">
        <f t="shared" si="135"/>
        <v>N/A</v>
      </c>
      <c r="DE108" s="18">
        <f t="shared" si="136"/>
        <v>-0.27290567289000511</v>
      </c>
      <c r="DF108" s="18">
        <f t="shared" si="137"/>
        <v>33.294492092580626</v>
      </c>
      <c r="DG108" s="18">
        <f>(Design!$N$71-DF108)/DE108</f>
        <v>111.5568312310287</v>
      </c>
      <c r="DH108" s="18">
        <v>0</v>
      </c>
      <c r="DI108" s="18">
        <v>0</v>
      </c>
      <c r="DJ108" s="18">
        <f t="shared" si="138"/>
        <v>111.5568312310287</v>
      </c>
      <c r="DK108" s="18">
        <f t="shared" si="139"/>
        <v>112</v>
      </c>
      <c r="DL108" s="18">
        <f>Design!$N$71</f>
        <v>2.85</v>
      </c>
      <c r="DM108" s="18">
        <f t="shared" si="140"/>
        <v>122</v>
      </c>
      <c r="DN108" s="18">
        <v>0</v>
      </c>
      <c r="DO108" s="18">
        <f t="shared" si="141"/>
        <v>10431</v>
      </c>
      <c r="DP108" s="19" t="str">
        <f t="shared" si="142"/>
        <v>N/A</v>
      </c>
      <c r="DQ108" s="68">
        <f t="shared" si="143"/>
        <v>112</v>
      </c>
      <c r="DR108" s="18">
        <f>'Ohio Intensities'!X108</f>
        <v>1.7565758236325053</v>
      </c>
      <c r="DS108" s="18">
        <f>Design!$I$24*DR108*Design!$I$23</f>
        <v>3.021310416647911</v>
      </c>
      <c r="DT108" s="18">
        <v>0</v>
      </c>
      <c r="DU108" s="18">
        <v>0</v>
      </c>
      <c r="DV108" s="18">
        <f>Design!$I$22</f>
        <v>10</v>
      </c>
      <c r="DW108" s="18">
        <f t="shared" si="144"/>
        <v>3.021310416647911</v>
      </c>
      <c r="DX108" s="18">
        <f t="shared" si="145"/>
        <v>112</v>
      </c>
      <c r="DY108" s="18">
        <f t="shared" si="146"/>
        <v>3.021310416647911</v>
      </c>
      <c r="DZ108" s="18">
        <f t="shared" si="147"/>
        <v>122</v>
      </c>
      <c r="EA108" s="18">
        <v>0</v>
      </c>
      <c r="EB108" s="18">
        <f t="shared" si="148"/>
        <v>20303.205999873961</v>
      </c>
      <c r="EC108" s="18">
        <f t="shared" si="149"/>
        <v>-0.3021310416647911</v>
      </c>
      <c r="ED108" s="18">
        <f t="shared" si="150"/>
        <v>36.859987083104521</v>
      </c>
      <c r="EE108" s="18">
        <f>(Design!$N$72-ED108)/EC108</f>
        <v>112.56700700366294</v>
      </c>
      <c r="EF108" s="18">
        <v>0</v>
      </c>
      <c r="EG108" s="18">
        <v>0</v>
      </c>
      <c r="EH108" s="18">
        <f t="shared" si="151"/>
        <v>112.56700700366294</v>
      </c>
      <c r="EI108" s="18">
        <f t="shared" si="152"/>
        <v>112.56700700366294</v>
      </c>
      <c r="EJ108" s="18">
        <f>Design!$N$72</f>
        <v>2.85</v>
      </c>
      <c r="EK108" s="18">
        <f t="shared" si="153"/>
        <v>122</v>
      </c>
      <c r="EL108" s="18">
        <v>0</v>
      </c>
      <c r="EM108" s="18">
        <f t="shared" si="154"/>
        <v>10431</v>
      </c>
      <c r="EN108" s="19">
        <f t="shared" si="155"/>
        <v>9872.2059998739605</v>
      </c>
      <c r="EO108" s="19">
        <f t="shared" si="156"/>
        <v>112</v>
      </c>
    </row>
    <row r="109" spans="1:145" x14ac:dyDescent="0.25">
      <c r="A109" s="68">
        <f t="shared" si="157"/>
        <v>113</v>
      </c>
      <c r="B109" s="18">
        <f>'Ohio Intensities'!D109</f>
        <v>0.83127324598555785</v>
      </c>
      <c r="C109" s="18">
        <f>Design!$I$24*B109*Design!$I$23</f>
        <v>1.4297899830951604</v>
      </c>
      <c r="D109" s="18">
        <v>0</v>
      </c>
      <c r="E109" s="18">
        <v>0</v>
      </c>
      <c r="F109" s="18">
        <f>Design!$I$22</f>
        <v>10</v>
      </c>
      <c r="G109" s="18">
        <f t="shared" si="79"/>
        <v>1.4297899830951604</v>
      </c>
      <c r="H109" s="18">
        <f t="shared" si="80"/>
        <v>113</v>
      </c>
      <c r="I109" s="18">
        <f t="shared" si="81"/>
        <v>1.4297899830951604</v>
      </c>
      <c r="J109" s="18">
        <f t="shared" si="82"/>
        <v>123</v>
      </c>
      <c r="K109" s="18">
        <v>0</v>
      </c>
      <c r="L109" s="18" t="str">
        <f t="shared" si="83"/>
        <v>N/A</v>
      </c>
      <c r="M109" s="18">
        <f t="shared" si="84"/>
        <v>-0.14297899830951605</v>
      </c>
      <c r="N109" s="18">
        <f t="shared" si="85"/>
        <v>17.586416792070473</v>
      </c>
      <c r="O109" s="18">
        <f>(Design!$N$67-N109)/M109</f>
        <v>108.66222994818979</v>
      </c>
      <c r="P109" s="18">
        <v>0</v>
      </c>
      <c r="Q109" s="18">
        <v>0</v>
      </c>
      <c r="R109" s="18">
        <f t="shared" si="86"/>
        <v>108.66222994818979</v>
      </c>
      <c r="S109" s="18">
        <f t="shared" si="87"/>
        <v>113</v>
      </c>
      <c r="T109" s="18">
        <f>Design!$N$67</f>
        <v>2.0499999999999998</v>
      </c>
      <c r="U109" s="18">
        <f t="shared" si="88"/>
        <v>123</v>
      </c>
      <c r="V109" s="18">
        <v>0</v>
      </c>
      <c r="W109" s="18">
        <f t="shared" si="89"/>
        <v>7564.4999999999991</v>
      </c>
      <c r="X109" s="19" t="str">
        <f t="shared" si="90"/>
        <v>N/A</v>
      </c>
      <c r="Y109" s="68">
        <f t="shared" si="91"/>
        <v>113</v>
      </c>
      <c r="Z109" s="18">
        <f>'Ohio Intensities'!H109</f>
        <v>1.0301426057334804</v>
      </c>
      <c r="AA109" s="18">
        <f>Design!$I$24*Z109*Design!$I$23</f>
        <v>1.7718452818615873</v>
      </c>
      <c r="AB109" s="18">
        <v>0</v>
      </c>
      <c r="AC109" s="18">
        <v>0</v>
      </c>
      <c r="AD109" s="18">
        <f>Design!$I$22</f>
        <v>10</v>
      </c>
      <c r="AE109" s="18">
        <f t="shared" si="92"/>
        <v>1.7718452818615873</v>
      </c>
      <c r="AF109" s="18">
        <f t="shared" si="93"/>
        <v>113</v>
      </c>
      <c r="AG109" s="18">
        <f t="shared" si="94"/>
        <v>1.7718452818615873</v>
      </c>
      <c r="AH109" s="18">
        <f t="shared" si="95"/>
        <v>123</v>
      </c>
      <c r="AI109" s="18">
        <v>0</v>
      </c>
      <c r="AJ109" s="18" t="str">
        <f t="shared" si="96"/>
        <v>N/A</v>
      </c>
      <c r="AK109" s="18">
        <f t="shared" si="97"/>
        <v>-0.17718452818615874</v>
      </c>
      <c r="AL109" s="18">
        <f t="shared" si="98"/>
        <v>21.793696966897524</v>
      </c>
      <c r="AM109" s="18">
        <f>(Design!$N$68-AL109)/AK109</f>
        <v>108.89041590937681</v>
      </c>
      <c r="AN109" s="18">
        <v>0</v>
      </c>
      <c r="AO109" s="18">
        <v>0</v>
      </c>
      <c r="AP109" s="18">
        <f t="shared" si="99"/>
        <v>108.89041590937681</v>
      </c>
      <c r="AQ109" s="18">
        <f t="shared" si="100"/>
        <v>113</v>
      </c>
      <c r="AR109" s="18">
        <f>Design!$N$68</f>
        <v>2.5</v>
      </c>
      <c r="AS109" s="18">
        <f t="shared" si="101"/>
        <v>123</v>
      </c>
      <c r="AT109" s="18">
        <v>0</v>
      </c>
      <c r="AU109" s="18">
        <f t="shared" si="102"/>
        <v>9225</v>
      </c>
      <c r="AV109" s="19" t="str">
        <f t="shared" si="103"/>
        <v>N/A</v>
      </c>
      <c r="AW109" s="68">
        <f t="shared" si="104"/>
        <v>113</v>
      </c>
      <c r="AX109" s="18">
        <f>'Ohio Intensities'!L109</f>
        <v>1.1873719664806239</v>
      </c>
      <c r="AY109" s="18">
        <f>Design!$I$24*AX109*Design!$I$23</f>
        <v>2.0422797823466743</v>
      </c>
      <c r="AZ109" s="18">
        <v>0</v>
      </c>
      <c r="BA109" s="18">
        <v>0</v>
      </c>
      <c r="BB109" s="18">
        <f>Design!$I$22</f>
        <v>10</v>
      </c>
      <c r="BC109" s="18">
        <f t="shared" si="105"/>
        <v>2.0422797823466743</v>
      </c>
      <c r="BD109" s="18">
        <f t="shared" si="106"/>
        <v>113</v>
      </c>
      <c r="BE109" s="18">
        <f t="shared" si="107"/>
        <v>2.0422797823466743</v>
      </c>
      <c r="BF109" s="18">
        <f t="shared" si="108"/>
        <v>123</v>
      </c>
      <c r="BG109" s="18">
        <v>0</v>
      </c>
      <c r="BH109" s="18" t="str">
        <f t="shared" si="109"/>
        <v>N/A</v>
      </c>
      <c r="BI109" s="18">
        <f t="shared" si="110"/>
        <v>-0.20422797823466743</v>
      </c>
      <c r="BJ109" s="18">
        <f t="shared" si="111"/>
        <v>25.120041322864093</v>
      </c>
      <c r="BK109" s="18">
        <f>(Design!$N$69-BJ109)/BI109</f>
        <v>109.04500703265437</v>
      </c>
      <c r="BL109" s="18">
        <v>0</v>
      </c>
      <c r="BM109" s="18">
        <v>0</v>
      </c>
      <c r="BN109" s="18">
        <f t="shared" si="112"/>
        <v>109.04500703265437</v>
      </c>
      <c r="BO109" s="18">
        <f t="shared" si="113"/>
        <v>113</v>
      </c>
      <c r="BP109" s="18">
        <f>Design!$N$69</f>
        <v>2.85</v>
      </c>
      <c r="BQ109" s="18">
        <f t="shared" si="114"/>
        <v>123</v>
      </c>
      <c r="BR109" s="18">
        <v>0</v>
      </c>
      <c r="BS109" s="18">
        <f t="shared" si="115"/>
        <v>10516.5</v>
      </c>
      <c r="BT109" s="19" t="str">
        <f t="shared" si="116"/>
        <v>N/A</v>
      </c>
      <c r="BU109" s="68">
        <f t="shared" si="117"/>
        <v>113</v>
      </c>
      <c r="BV109" s="18">
        <f>'Ohio Intensities'!P109</f>
        <v>1.4081931813190254</v>
      </c>
      <c r="BW109" s="18">
        <f>Design!$I$24*BV109*Design!$I$23</f>
        <v>2.422092271868725</v>
      </c>
      <c r="BX109" s="18">
        <v>0</v>
      </c>
      <c r="BY109" s="18">
        <v>0</v>
      </c>
      <c r="BZ109" s="18">
        <f>Design!$I$22</f>
        <v>10</v>
      </c>
      <c r="CA109" s="18">
        <f t="shared" si="118"/>
        <v>2.422092271868725</v>
      </c>
      <c r="CB109" s="18">
        <f t="shared" si="119"/>
        <v>113</v>
      </c>
      <c r="CC109" s="18">
        <f t="shared" si="120"/>
        <v>2.422092271868725</v>
      </c>
      <c r="CD109" s="18">
        <f t="shared" si="121"/>
        <v>123</v>
      </c>
      <c r="CE109" s="18">
        <v>0</v>
      </c>
      <c r="CF109" s="18" t="str">
        <f t="shared" si="122"/>
        <v>N/A</v>
      </c>
      <c r="CG109" s="18">
        <f t="shared" si="123"/>
        <v>-0.24220922718687249</v>
      </c>
      <c r="CH109" s="18">
        <f t="shared" si="124"/>
        <v>29.791734943985315</v>
      </c>
      <c r="CI109" s="18">
        <f>(Design!$N$70-CH109)/CG109</f>
        <v>111.2333136804853</v>
      </c>
      <c r="CJ109" s="18">
        <v>0</v>
      </c>
      <c r="CK109" s="18">
        <v>0</v>
      </c>
      <c r="CL109" s="18">
        <f t="shared" si="125"/>
        <v>111.2333136804853</v>
      </c>
      <c r="CM109" s="18">
        <f t="shared" si="126"/>
        <v>113</v>
      </c>
      <c r="CN109" s="18">
        <f>Design!$N$70</f>
        <v>2.85</v>
      </c>
      <c r="CO109" s="18">
        <f t="shared" si="127"/>
        <v>123</v>
      </c>
      <c r="CP109" s="18">
        <v>0</v>
      </c>
      <c r="CQ109" s="18">
        <f t="shared" si="128"/>
        <v>10516.5</v>
      </c>
      <c r="CR109" s="19" t="str">
        <f t="shared" si="129"/>
        <v>N/A</v>
      </c>
      <c r="CS109" s="68">
        <f t="shared" si="130"/>
        <v>113</v>
      </c>
      <c r="CT109" s="18">
        <f>'Ohio Intensities'!T109</f>
        <v>1.5760352146940138</v>
      </c>
      <c r="CU109" s="18">
        <f>Design!$I$24*CT109*Design!$I$23</f>
        <v>2.7107805692737053</v>
      </c>
      <c r="CV109" s="18">
        <v>0</v>
      </c>
      <c r="CW109" s="18">
        <v>0</v>
      </c>
      <c r="CX109" s="18">
        <f>Design!$I$22</f>
        <v>10</v>
      </c>
      <c r="CY109" s="18">
        <f t="shared" si="131"/>
        <v>2.7107805692737053</v>
      </c>
      <c r="CZ109" s="18">
        <f t="shared" si="132"/>
        <v>113</v>
      </c>
      <c r="DA109" s="18">
        <f t="shared" si="133"/>
        <v>2.7107805692737053</v>
      </c>
      <c r="DB109" s="18">
        <f t="shared" si="134"/>
        <v>123</v>
      </c>
      <c r="DC109" s="18">
        <v>0</v>
      </c>
      <c r="DD109" s="18" t="str">
        <f t="shared" si="135"/>
        <v>N/A</v>
      </c>
      <c r="DE109" s="18">
        <f t="shared" si="136"/>
        <v>-0.27107805692737053</v>
      </c>
      <c r="DF109" s="18">
        <f t="shared" si="137"/>
        <v>33.342601002066573</v>
      </c>
      <c r="DG109" s="18">
        <f>(Design!$N$71-DF109)/DE109</f>
        <v>112.48642309043997</v>
      </c>
      <c r="DH109" s="18">
        <v>0</v>
      </c>
      <c r="DI109" s="18">
        <v>0</v>
      </c>
      <c r="DJ109" s="18">
        <f t="shared" si="138"/>
        <v>112.48642309043997</v>
      </c>
      <c r="DK109" s="18">
        <f t="shared" si="139"/>
        <v>113</v>
      </c>
      <c r="DL109" s="18">
        <f>Design!$N$71</f>
        <v>2.85</v>
      </c>
      <c r="DM109" s="18">
        <f t="shared" si="140"/>
        <v>123</v>
      </c>
      <c r="DN109" s="18">
        <v>0</v>
      </c>
      <c r="DO109" s="18">
        <f t="shared" si="141"/>
        <v>10516.5</v>
      </c>
      <c r="DP109" s="19" t="str">
        <f t="shared" si="142"/>
        <v>N/A</v>
      </c>
      <c r="DQ109" s="68">
        <f t="shared" si="143"/>
        <v>113</v>
      </c>
      <c r="DR109" s="18">
        <f>'Ohio Intensities'!X109</f>
        <v>1.7453639456242833</v>
      </c>
      <c r="DS109" s="18">
        <f>Design!$I$24*DR109*Design!$I$23</f>
        <v>3.0020259864737691</v>
      </c>
      <c r="DT109" s="18">
        <v>0</v>
      </c>
      <c r="DU109" s="18">
        <v>0</v>
      </c>
      <c r="DV109" s="18">
        <f>Design!$I$22</f>
        <v>10</v>
      </c>
      <c r="DW109" s="18">
        <f t="shared" si="144"/>
        <v>3.0020259864737691</v>
      </c>
      <c r="DX109" s="18">
        <f t="shared" si="145"/>
        <v>113</v>
      </c>
      <c r="DY109" s="18">
        <f t="shared" si="146"/>
        <v>3.0020259864737691</v>
      </c>
      <c r="DZ109" s="18">
        <f t="shared" si="147"/>
        <v>123</v>
      </c>
      <c r="EA109" s="18">
        <v>0</v>
      </c>
      <c r="EB109" s="18">
        <f t="shared" si="148"/>
        <v>20353.736188292154</v>
      </c>
      <c r="EC109" s="18">
        <f t="shared" si="149"/>
        <v>-0.30020259864737692</v>
      </c>
      <c r="ED109" s="18">
        <f t="shared" si="150"/>
        <v>36.924919633627361</v>
      </c>
      <c r="EE109" s="18">
        <f>(Design!$N$72-ED109)/EC109</f>
        <v>113.50641129410189</v>
      </c>
      <c r="EF109" s="18">
        <v>0</v>
      </c>
      <c r="EG109" s="18">
        <v>0</v>
      </c>
      <c r="EH109" s="18">
        <f t="shared" si="151"/>
        <v>113.50641129410189</v>
      </c>
      <c r="EI109" s="18">
        <f t="shared" si="152"/>
        <v>113.50641129410189</v>
      </c>
      <c r="EJ109" s="18">
        <f>Design!$N$72</f>
        <v>2.85</v>
      </c>
      <c r="EK109" s="18">
        <f t="shared" si="153"/>
        <v>123</v>
      </c>
      <c r="EL109" s="18">
        <v>0</v>
      </c>
      <c r="EM109" s="18">
        <f t="shared" si="154"/>
        <v>10516.5</v>
      </c>
      <c r="EN109" s="19">
        <f t="shared" si="155"/>
        <v>9837.2361882921541</v>
      </c>
      <c r="EO109" s="19">
        <f t="shared" si="156"/>
        <v>113</v>
      </c>
    </row>
    <row r="110" spans="1:145" x14ac:dyDescent="0.25">
      <c r="A110" s="68">
        <f t="shared" si="157"/>
        <v>114</v>
      </c>
      <c r="B110" s="18">
        <f>'Ohio Intensities'!D110</f>
        <v>0.82539775754988709</v>
      </c>
      <c r="C110" s="18">
        <f>Design!$I$24*B110*Design!$I$23</f>
        <v>1.4196841429858067</v>
      </c>
      <c r="D110" s="18">
        <v>0</v>
      </c>
      <c r="E110" s="18">
        <v>0</v>
      </c>
      <c r="F110" s="18">
        <f>Design!$I$22</f>
        <v>10</v>
      </c>
      <c r="G110" s="18">
        <f t="shared" si="79"/>
        <v>1.4196841429858067</v>
      </c>
      <c r="H110" s="18">
        <f t="shared" si="80"/>
        <v>114</v>
      </c>
      <c r="I110" s="18">
        <f t="shared" si="81"/>
        <v>1.4196841429858067</v>
      </c>
      <c r="J110" s="18">
        <f t="shared" si="82"/>
        <v>124</v>
      </c>
      <c r="K110" s="18">
        <v>0</v>
      </c>
      <c r="L110" s="18" t="str">
        <f t="shared" si="83"/>
        <v>N/A</v>
      </c>
      <c r="M110" s="18">
        <f t="shared" si="84"/>
        <v>-0.14196841429858068</v>
      </c>
      <c r="N110" s="18">
        <f t="shared" si="85"/>
        <v>17.604083373024004</v>
      </c>
      <c r="O110" s="18">
        <f>(Design!$N$67-N110)/M110</f>
        <v>109.56016836471424</v>
      </c>
      <c r="P110" s="18">
        <v>0</v>
      </c>
      <c r="Q110" s="18">
        <v>0</v>
      </c>
      <c r="R110" s="18">
        <f t="shared" si="86"/>
        <v>109.56016836471424</v>
      </c>
      <c r="S110" s="18">
        <f t="shared" si="87"/>
        <v>114</v>
      </c>
      <c r="T110" s="18">
        <f>Design!$N$67</f>
        <v>2.0499999999999998</v>
      </c>
      <c r="U110" s="18">
        <f t="shared" si="88"/>
        <v>124</v>
      </c>
      <c r="V110" s="18">
        <v>0</v>
      </c>
      <c r="W110" s="18">
        <f t="shared" si="89"/>
        <v>7626</v>
      </c>
      <c r="X110" s="19" t="str">
        <f t="shared" si="90"/>
        <v>N/A</v>
      </c>
      <c r="Y110" s="68">
        <f t="shared" si="91"/>
        <v>114</v>
      </c>
      <c r="Z110" s="18">
        <f>'Ohio Intensities'!H110</f>
        <v>1.0229772903190086</v>
      </c>
      <c r="AA110" s="18">
        <f>Design!$I$24*Z110*Design!$I$23</f>
        <v>1.7595209393486959</v>
      </c>
      <c r="AB110" s="18">
        <v>0</v>
      </c>
      <c r="AC110" s="18">
        <v>0</v>
      </c>
      <c r="AD110" s="18">
        <f>Design!$I$22</f>
        <v>10</v>
      </c>
      <c r="AE110" s="18">
        <f t="shared" si="92"/>
        <v>1.7595209393486959</v>
      </c>
      <c r="AF110" s="18">
        <f t="shared" si="93"/>
        <v>114</v>
      </c>
      <c r="AG110" s="18">
        <f t="shared" si="94"/>
        <v>1.7595209393486959</v>
      </c>
      <c r="AH110" s="18">
        <f t="shared" si="95"/>
        <v>124</v>
      </c>
      <c r="AI110" s="18">
        <v>0</v>
      </c>
      <c r="AJ110" s="18" t="str">
        <f t="shared" si="96"/>
        <v>N/A</v>
      </c>
      <c r="AK110" s="18">
        <f t="shared" si="97"/>
        <v>-0.1759520939348696</v>
      </c>
      <c r="AL110" s="18">
        <f t="shared" si="98"/>
        <v>21.818059647923832</v>
      </c>
      <c r="AM110" s="18">
        <f>(Design!$N$68-AL110)/AK110</f>
        <v>109.79158710708269</v>
      </c>
      <c r="AN110" s="18">
        <v>0</v>
      </c>
      <c r="AO110" s="18">
        <v>0</v>
      </c>
      <c r="AP110" s="18">
        <f t="shared" si="99"/>
        <v>109.79158710708269</v>
      </c>
      <c r="AQ110" s="18">
        <f t="shared" si="100"/>
        <v>114</v>
      </c>
      <c r="AR110" s="18">
        <f>Design!$N$68</f>
        <v>2.5</v>
      </c>
      <c r="AS110" s="18">
        <f t="shared" si="101"/>
        <v>124</v>
      </c>
      <c r="AT110" s="18">
        <v>0</v>
      </c>
      <c r="AU110" s="18">
        <f t="shared" si="102"/>
        <v>9300</v>
      </c>
      <c r="AV110" s="19" t="str">
        <f t="shared" si="103"/>
        <v>N/A</v>
      </c>
      <c r="AW110" s="68">
        <f t="shared" si="104"/>
        <v>114</v>
      </c>
      <c r="AX110" s="18">
        <f>'Ohio Intensities'!L110</f>
        <v>1.1791219662334631</v>
      </c>
      <c r="AY110" s="18">
        <f>Design!$I$24*AX110*Design!$I$23</f>
        <v>2.0280897819215578</v>
      </c>
      <c r="AZ110" s="18">
        <v>0</v>
      </c>
      <c r="BA110" s="18">
        <v>0</v>
      </c>
      <c r="BB110" s="18">
        <f>Design!$I$22</f>
        <v>10</v>
      </c>
      <c r="BC110" s="18">
        <f t="shared" si="105"/>
        <v>2.0280897819215578</v>
      </c>
      <c r="BD110" s="18">
        <f t="shared" si="106"/>
        <v>114</v>
      </c>
      <c r="BE110" s="18">
        <f t="shared" si="107"/>
        <v>2.0280897819215578</v>
      </c>
      <c r="BF110" s="18">
        <f t="shared" si="108"/>
        <v>124</v>
      </c>
      <c r="BG110" s="18">
        <v>0</v>
      </c>
      <c r="BH110" s="18" t="str">
        <f t="shared" si="109"/>
        <v>N/A</v>
      </c>
      <c r="BI110" s="18">
        <f t="shared" si="110"/>
        <v>-0.20280897819215576</v>
      </c>
      <c r="BJ110" s="18">
        <f t="shared" si="111"/>
        <v>25.148313295827315</v>
      </c>
      <c r="BK110" s="18">
        <f>(Design!$N$69-BJ110)/BI110</f>
        <v>109.94736768852655</v>
      </c>
      <c r="BL110" s="18">
        <v>0</v>
      </c>
      <c r="BM110" s="18">
        <v>0</v>
      </c>
      <c r="BN110" s="18">
        <f t="shared" si="112"/>
        <v>109.94736768852655</v>
      </c>
      <c r="BO110" s="18">
        <f t="shared" si="113"/>
        <v>114</v>
      </c>
      <c r="BP110" s="18">
        <f>Design!$N$69</f>
        <v>2.85</v>
      </c>
      <c r="BQ110" s="18">
        <f t="shared" si="114"/>
        <v>124</v>
      </c>
      <c r="BR110" s="18">
        <v>0</v>
      </c>
      <c r="BS110" s="18">
        <f t="shared" si="115"/>
        <v>10602.000000000002</v>
      </c>
      <c r="BT110" s="19" t="str">
        <f t="shared" si="116"/>
        <v>N/A</v>
      </c>
      <c r="BU110" s="68">
        <f t="shared" si="117"/>
        <v>114</v>
      </c>
      <c r="BV110" s="18">
        <f>'Ohio Intensities'!P110</f>
        <v>1.3986060239364588</v>
      </c>
      <c r="BW110" s="18">
        <f>Design!$I$24*BV110*Design!$I$23</f>
        <v>2.4056023611707107</v>
      </c>
      <c r="BX110" s="18">
        <v>0</v>
      </c>
      <c r="BY110" s="18">
        <v>0</v>
      </c>
      <c r="BZ110" s="18">
        <f>Design!$I$22</f>
        <v>10</v>
      </c>
      <c r="CA110" s="18">
        <f t="shared" si="118"/>
        <v>2.4056023611707107</v>
      </c>
      <c r="CB110" s="18">
        <f t="shared" si="119"/>
        <v>114</v>
      </c>
      <c r="CC110" s="18">
        <f t="shared" si="120"/>
        <v>2.4056023611707107</v>
      </c>
      <c r="CD110" s="18">
        <f t="shared" si="121"/>
        <v>124</v>
      </c>
      <c r="CE110" s="18">
        <v>0</v>
      </c>
      <c r="CF110" s="18" t="str">
        <f t="shared" si="122"/>
        <v>N/A</v>
      </c>
      <c r="CG110" s="18">
        <f t="shared" si="123"/>
        <v>-0.24056023611707106</v>
      </c>
      <c r="CH110" s="18">
        <f t="shared" si="124"/>
        <v>29.829469278516811</v>
      </c>
      <c r="CI110" s="18">
        <f>(Design!$N$70-CH110)/CG110</f>
        <v>112.15265545959549</v>
      </c>
      <c r="CJ110" s="18">
        <v>0</v>
      </c>
      <c r="CK110" s="18">
        <v>0</v>
      </c>
      <c r="CL110" s="18">
        <f t="shared" si="125"/>
        <v>112.15265545959549</v>
      </c>
      <c r="CM110" s="18">
        <f t="shared" si="126"/>
        <v>114</v>
      </c>
      <c r="CN110" s="18">
        <f>Design!$N$70</f>
        <v>2.85</v>
      </c>
      <c r="CO110" s="18">
        <f t="shared" si="127"/>
        <v>124</v>
      </c>
      <c r="CP110" s="18">
        <v>0</v>
      </c>
      <c r="CQ110" s="18">
        <f t="shared" si="128"/>
        <v>10602.000000000002</v>
      </c>
      <c r="CR110" s="19" t="str">
        <f t="shared" si="129"/>
        <v>N/A</v>
      </c>
      <c r="CS110" s="68">
        <f t="shared" si="130"/>
        <v>114</v>
      </c>
      <c r="CT110" s="18">
        <f>'Ohio Intensities'!T110</f>
        <v>1.5655632050646882</v>
      </c>
      <c r="CU110" s="18">
        <f>Design!$I$24*CT110*Design!$I$23</f>
        <v>2.6927687127112652</v>
      </c>
      <c r="CV110" s="18">
        <v>0</v>
      </c>
      <c r="CW110" s="18">
        <v>0</v>
      </c>
      <c r="CX110" s="18">
        <f>Design!$I$22</f>
        <v>10</v>
      </c>
      <c r="CY110" s="18">
        <f t="shared" si="131"/>
        <v>2.6927687127112652</v>
      </c>
      <c r="CZ110" s="18">
        <f t="shared" si="132"/>
        <v>114</v>
      </c>
      <c r="DA110" s="18">
        <f t="shared" si="133"/>
        <v>2.6927687127112652</v>
      </c>
      <c r="DB110" s="18">
        <f t="shared" si="134"/>
        <v>124</v>
      </c>
      <c r="DC110" s="18">
        <v>0</v>
      </c>
      <c r="DD110" s="18" t="str">
        <f t="shared" si="135"/>
        <v>N/A</v>
      </c>
      <c r="DE110" s="18">
        <f t="shared" si="136"/>
        <v>-0.26927687127112654</v>
      </c>
      <c r="DF110" s="18">
        <f t="shared" si="137"/>
        <v>33.390332037619693</v>
      </c>
      <c r="DG110" s="18">
        <f>(Design!$N$71-DF110)/DE110</f>
        <v>113.41609806090467</v>
      </c>
      <c r="DH110" s="18">
        <v>0</v>
      </c>
      <c r="DI110" s="18">
        <v>0</v>
      </c>
      <c r="DJ110" s="18">
        <f t="shared" si="138"/>
        <v>113.41609806090467</v>
      </c>
      <c r="DK110" s="18">
        <f t="shared" si="139"/>
        <v>114</v>
      </c>
      <c r="DL110" s="18">
        <f>Design!$N$71</f>
        <v>2.85</v>
      </c>
      <c r="DM110" s="18">
        <f t="shared" si="140"/>
        <v>124</v>
      </c>
      <c r="DN110" s="18">
        <v>0</v>
      </c>
      <c r="DO110" s="18">
        <f t="shared" si="141"/>
        <v>10602.000000000002</v>
      </c>
      <c r="DP110" s="19" t="str">
        <f t="shared" si="142"/>
        <v>N/A</v>
      </c>
      <c r="DQ110" s="68">
        <f t="shared" si="143"/>
        <v>114</v>
      </c>
      <c r="DR110" s="18">
        <f>'Ohio Intensities'!X110</f>
        <v>1.7343124715407434</v>
      </c>
      <c r="DS110" s="18">
        <f>Design!$I$24*DR110*Design!$I$23</f>
        <v>2.9830174510500806</v>
      </c>
      <c r="DT110" s="18">
        <v>0</v>
      </c>
      <c r="DU110" s="18">
        <v>0</v>
      </c>
      <c r="DV110" s="18">
        <f>Design!$I$22</f>
        <v>10</v>
      </c>
      <c r="DW110" s="18">
        <f t="shared" si="144"/>
        <v>2.9830174510500806</v>
      </c>
      <c r="DX110" s="18">
        <f t="shared" si="145"/>
        <v>114</v>
      </c>
      <c r="DY110" s="18">
        <f t="shared" si="146"/>
        <v>2.9830174510500806</v>
      </c>
      <c r="DZ110" s="18">
        <f t="shared" si="147"/>
        <v>124</v>
      </c>
      <c r="EA110" s="18">
        <v>0</v>
      </c>
      <c r="EB110" s="18">
        <f t="shared" si="148"/>
        <v>20403.83936518255</v>
      </c>
      <c r="EC110" s="18">
        <f t="shared" si="149"/>
        <v>-0.29830174510500806</v>
      </c>
      <c r="ED110" s="18">
        <f t="shared" si="150"/>
        <v>36.989416393021003</v>
      </c>
      <c r="EE110" s="18">
        <f>(Design!$N$72-ED110)/EC110</f>
        <v>114.44591576560592</v>
      </c>
      <c r="EF110" s="18">
        <v>0</v>
      </c>
      <c r="EG110" s="18">
        <v>0</v>
      </c>
      <c r="EH110" s="18">
        <f t="shared" si="151"/>
        <v>114.44591576560592</v>
      </c>
      <c r="EI110" s="18">
        <f t="shared" si="152"/>
        <v>114.44591576560592</v>
      </c>
      <c r="EJ110" s="18">
        <f>Design!$N$72</f>
        <v>2.85</v>
      </c>
      <c r="EK110" s="18">
        <f t="shared" si="153"/>
        <v>124</v>
      </c>
      <c r="EL110" s="18">
        <v>0</v>
      </c>
      <c r="EM110" s="18">
        <f t="shared" si="154"/>
        <v>10602</v>
      </c>
      <c r="EN110" s="19">
        <f t="shared" si="155"/>
        <v>9801.83936518255</v>
      </c>
      <c r="EO110" s="19">
        <f t="shared" si="156"/>
        <v>114</v>
      </c>
    </row>
    <row r="111" spans="1:145" x14ac:dyDescent="0.25">
      <c r="A111" s="68">
        <f t="shared" si="157"/>
        <v>115</v>
      </c>
      <c r="B111" s="18">
        <f>'Ohio Intensities'!D111</f>
        <v>0.81961049237255268</v>
      </c>
      <c r="C111" s="18">
        <f>Design!$I$24*B111*Design!$I$23</f>
        <v>1.4097300468807914</v>
      </c>
      <c r="D111" s="18">
        <v>0</v>
      </c>
      <c r="E111" s="18">
        <v>0</v>
      </c>
      <c r="F111" s="18">
        <f>Design!$I$22</f>
        <v>10</v>
      </c>
      <c r="G111" s="18">
        <f t="shared" si="79"/>
        <v>1.4097300468807914</v>
      </c>
      <c r="H111" s="18">
        <f t="shared" si="80"/>
        <v>115</v>
      </c>
      <c r="I111" s="18">
        <f t="shared" si="81"/>
        <v>1.4097300468807914</v>
      </c>
      <c r="J111" s="18">
        <f t="shared" si="82"/>
        <v>125</v>
      </c>
      <c r="K111" s="18">
        <v>0</v>
      </c>
      <c r="L111" s="18" t="str">
        <f t="shared" si="83"/>
        <v>N/A</v>
      </c>
      <c r="M111" s="18">
        <f t="shared" si="84"/>
        <v>-0.14097300468807913</v>
      </c>
      <c r="N111" s="18">
        <f t="shared" si="85"/>
        <v>17.621625586009891</v>
      </c>
      <c r="O111" s="18">
        <f>(Design!$N$67-N111)/M111</f>
        <v>110.45820879298211</v>
      </c>
      <c r="P111" s="18">
        <v>0</v>
      </c>
      <c r="Q111" s="18">
        <v>0</v>
      </c>
      <c r="R111" s="18">
        <f t="shared" si="86"/>
        <v>110.45820879298211</v>
      </c>
      <c r="S111" s="18">
        <f t="shared" si="87"/>
        <v>115</v>
      </c>
      <c r="T111" s="18">
        <f>Design!$N$67</f>
        <v>2.0499999999999998</v>
      </c>
      <c r="U111" s="18">
        <f t="shared" si="88"/>
        <v>125</v>
      </c>
      <c r="V111" s="18">
        <v>0</v>
      </c>
      <c r="W111" s="18">
        <f t="shared" si="89"/>
        <v>7687.5</v>
      </c>
      <c r="X111" s="19" t="str">
        <f t="shared" si="90"/>
        <v>N/A</v>
      </c>
      <c r="Y111" s="68">
        <f t="shared" si="91"/>
        <v>115</v>
      </c>
      <c r="Z111" s="18">
        <f>'Ohio Intensities'!H111</f>
        <v>1.0159183159084313</v>
      </c>
      <c r="AA111" s="18">
        <f>Design!$I$24*Z111*Design!$I$23</f>
        <v>1.747379503362503</v>
      </c>
      <c r="AB111" s="18">
        <v>0</v>
      </c>
      <c r="AC111" s="18">
        <v>0</v>
      </c>
      <c r="AD111" s="18">
        <f>Design!$I$22</f>
        <v>10</v>
      </c>
      <c r="AE111" s="18">
        <f t="shared" si="92"/>
        <v>1.747379503362503</v>
      </c>
      <c r="AF111" s="18">
        <f t="shared" si="93"/>
        <v>115</v>
      </c>
      <c r="AG111" s="18">
        <f t="shared" si="94"/>
        <v>1.747379503362503</v>
      </c>
      <c r="AH111" s="18">
        <f t="shared" si="95"/>
        <v>125</v>
      </c>
      <c r="AI111" s="18">
        <v>0</v>
      </c>
      <c r="AJ111" s="18" t="str">
        <f t="shared" si="96"/>
        <v>N/A</v>
      </c>
      <c r="AK111" s="18">
        <f t="shared" si="97"/>
        <v>-0.17473795033625031</v>
      </c>
      <c r="AL111" s="18">
        <f t="shared" si="98"/>
        <v>21.842243792031287</v>
      </c>
      <c r="AM111" s="18">
        <f>(Design!$N$68-AL111)/AK111</f>
        <v>110.6928618242962</v>
      </c>
      <c r="AN111" s="18">
        <v>0</v>
      </c>
      <c r="AO111" s="18">
        <v>0</v>
      </c>
      <c r="AP111" s="18">
        <f t="shared" si="99"/>
        <v>110.6928618242962</v>
      </c>
      <c r="AQ111" s="18">
        <f t="shared" si="100"/>
        <v>115</v>
      </c>
      <c r="AR111" s="18">
        <f>Design!$N$68</f>
        <v>2.5</v>
      </c>
      <c r="AS111" s="18">
        <f t="shared" si="101"/>
        <v>125</v>
      </c>
      <c r="AT111" s="18">
        <v>0</v>
      </c>
      <c r="AU111" s="18">
        <f t="shared" si="102"/>
        <v>9375</v>
      </c>
      <c r="AV111" s="19" t="str">
        <f t="shared" si="103"/>
        <v>N/A</v>
      </c>
      <c r="AW111" s="68">
        <f t="shared" si="104"/>
        <v>115</v>
      </c>
      <c r="AX111" s="18">
        <f>'Ohio Intensities'!L111</f>
        <v>1.1709933229207192</v>
      </c>
      <c r="AY111" s="18">
        <f>Design!$I$24*AX111*Design!$I$23</f>
        <v>2.0141085154236382</v>
      </c>
      <c r="AZ111" s="18">
        <v>0</v>
      </c>
      <c r="BA111" s="18">
        <v>0</v>
      </c>
      <c r="BB111" s="18">
        <f>Design!$I$22</f>
        <v>10</v>
      </c>
      <c r="BC111" s="18">
        <f t="shared" si="105"/>
        <v>2.0141085154236382</v>
      </c>
      <c r="BD111" s="18">
        <f t="shared" si="106"/>
        <v>115</v>
      </c>
      <c r="BE111" s="18">
        <f t="shared" si="107"/>
        <v>2.0141085154236382</v>
      </c>
      <c r="BF111" s="18">
        <f t="shared" si="108"/>
        <v>125</v>
      </c>
      <c r="BG111" s="18">
        <v>0</v>
      </c>
      <c r="BH111" s="18" t="str">
        <f t="shared" si="109"/>
        <v>N/A</v>
      </c>
      <c r="BI111" s="18">
        <f t="shared" si="110"/>
        <v>-0.20141085154236382</v>
      </c>
      <c r="BJ111" s="18">
        <f t="shared" si="111"/>
        <v>25.17635644279548</v>
      </c>
      <c r="BK111" s="18">
        <f>(Design!$N$69-BJ111)/BI111</f>
        <v>110.84981902327868</v>
      </c>
      <c r="BL111" s="18">
        <v>0</v>
      </c>
      <c r="BM111" s="18">
        <v>0</v>
      </c>
      <c r="BN111" s="18">
        <f t="shared" si="112"/>
        <v>110.84981902327868</v>
      </c>
      <c r="BO111" s="18">
        <f t="shared" si="113"/>
        <v>115</v>
      </c>
      <c r="BP111" s="18">
        <f>Design!$N$69</f>
        <v>2.85</v>
      </c>
      <c r="BQ111" s="18">
        <f t="shared" si="114"/>
        <v>125</v>
      </c>
      <c r="BR111" s="18">
        <v>0</v>
      </c>
      <c r="BS111" s="18">
        <f t="shared" si="115"/>
        <v>10687.5</v>
      </c>
      <c r="BT111" s="19" t="str">
        <f t="shared" si="116"/>
        <v>N/A</v>
      </c>
      <c r="BU111" s="68">
        <f t="shared" si="117"/>
        <v>115</v>
      </c>
      <c r="BV111" s="18">
        <f>'Ohio Intensities'!P111</f>
        <v>1.3891579873158861</v>
      </c>
      <c r="BW111" s="18">
        <f>Design!$I$24*BV111*Design!$I$23</f>
        <v>2.3893517381833256</v>
      </c>
      <c r="BX111" s="18">
        <v>0</v>
      </c>
      <c r="BY111" s="18">
        <v>0</v>
      </c>
      <c r="BZ111" s="18">
        <f>Design!$I$22</f>
        <v>10</v>
      </c>
      <c r="CA111" s="18">
        <f t="shared" si="118"/>
        <v>2.3893517381833256</v>
      </c>
      <c r="CB111" s="18">
        <f t="shared" si="119"/>
        <v>115</v>
      </c>
      <c r="CC111" s="18">
        <f t="shared" si="120"/>
        <v>2.3893517381833256</v>
      </c>
      <c r="CD111" s="18">
        <f t="shared" si="121"/>
        <v>125</v>
      </c>
      <c r="CE111" s="18">
        <v>0</v>
      </c>
      <c r="CF111" s="18" t="str">
        <f t="shared" si="122"/>
        <v>N/A</v>
      </c>
      <c r="CG111" s="18">
        <f t="shared" si="123"/>
        <v>-0.23893517381833257</v>
      </c>
      <c r="CH111" s="18">
        <f t="shared" si="124"/>
        <v>29.866896727291572</v>
      </c>
      <c r="CI111" s="18">
        <f>(Design!$N$70-CH111)/CG111</f>
        <v>113.07207848700034</v>
      </c>
      <c r="CJ111" s="18">
        <v>0</v>
      </c>
      <c r="CK111" s="18">
        <v>0</v>
      </c>
      <c r="CL111" s="18">
        <f t="shared" si="125"/>
        <v>113.07207848700034</v>
      </c>
      <c r="CM111" s="18">
        <f t="shared" si="126"/>
        <v>115</v>
      </c>
      <c r="CN111" s="18">
        <f>Design!$N$70</f>
        <v>2.85</v>
      </c>
      <c r="CO111" s="18">
        <f t="shared" si="127"/>
        <v>125</v>
      </c>
      <c r="CP111" s="18">
        <v>0</v>
      </c>
      <c r="CQ111" s="18">
        <f t="shared" si="128"/>
        <v>10687.5</v>
      </c>
      <c r="CR111" s="19" t="str">
        <f t="shared" si="129"/>
        <v>N/A</v>
      </c>
      <c r="CS111" s="68">
        <f t="shared" si="130"/>
        <v>115</v>
      </c>
      <c r="CT111" s="18">
        <f>'Ohio Intensities'!T111</f>
        <v>1.5552414631075575</v>
      </c>
      <c r="CU111" s="18">
        <f>Design!$I$24*CT111*Design!$I$23</f>
        <v>2.6750153165450006</v>
      </c>
      <c r="CV111" s="18">
        <v>0</v>
      </c>
      <c r="CW111" s="18">
        <v>0</v>
      </c>
      <c r="CX111" s="18">
        <f>Design!$I$22</f>
        <v>10</v>
      </c>
      <c r="CY111" s="18">
        <f t="shared" si="131"/>
        <v>2.6750153165450006</v>
      </c>
      <c r="CZ111" s="18">
        <f t="shared" si="132"/>
        <v>115</v>
      </c>
      <c r="DA111" s="18">
        <f t="shared" si="133"/>
        <v>2.6750153165450006</v>
      </c>
      <c r="DB111" s="18">
        <f t="shared" si="134"/>
        <v>125</v>
      </c>
      <c r="DC111" s="18">
        <v>0</v>
      </c>
      <c r="DD111" s="18" t="str">
        <f t="shared" si="135"/>
        <v>N/A</v>
      </c>
      <c r="DE111" s="18">
        <f t="shared" si="136"/>
        <v>-0.26750153165450008</v>
      </c>
      <c r="DF111" s="18">
        <f t="shared" si="137"/>
        <v>33.437691456812509</v>
      </c>
      <c r="DG111" s="18">
        <f>(Design!$N$71-DF111)/DE111</f>
        <v>114.34585539614402</v>
      </c>
      <c r="DH111" s="18">
        <v>0</v>
      </c>
      <c r="DI111" s="18">
        <v>0</v>
      </c>
      <c r="DJ111" s="18">
        <f t="shared" si="138"/>
        <v>114.34585539614402</v>
      </c>
      <c r="DK111" s="18">
        <f t="shared" si="139"/>
        <v>115</v>
      </c>
      <c r="DL111" s="18">
        <f>Design!$N$71</f>
        <v>2.85</v>
      </c>
      <c r="DM111" s="18">
        <f t="shared" si="140"/>
        <v>125</v>
      </c>
      <c r="DN111" s="18">
        <v>0</v>
      </c>
      <c r="DO111" s="18">
        <f t="shared" si="141"/>
        <v>10687.5</v>
      </c>
      <c r="DP111" s="19" t="str">
        <f t="shared" si="142"/>
        <v>N/A</v>
      </c>
      <c r="DQ111" s="68">
        <f t="shared" si="143"/>
        <v>115</v>
      </c>
      <c r="DR111" s="18">
        <f>'Ohio Intensities'!X111</f>
        <v>1.7234178556457336</v>
      </c>
      <c r="DS111" s="18">
        <f>Design!$I$24*DR111*Design!$I$23</f>
        <v>2.9642787117106635</v>
      </c>
      <c r="DT111" s="18">
        <v>0</v>
      </c>
      <c r="DU111" s="18">
        <v>0</v>
      </c>
      <c r="DV111" s="18">
        <f>Design!$I$22</f>
        <v>10</v>
      </c>
      <c r="DW111" s="18">
        <f t="shared" si="144"/>
        <v>2.9642787117106635</v>
      </c>
      <c r="DX111" s="18">
        <f t="shared" si="145"/>
        <v>115</v>
      </c>
      <c r="DY111" s="18">
        <f t="shared" si="146"/>
        <v>2.9642787117106635</v>
      </c>
      <c r="DZ111" s="18">
        <f t="shared" si="147"/>
        <v>125</v>
      </c>
      <c r="EA111" s="18">
        <v>0</v>
      </c>
      <c r="EB111" s="18">
        <f t="shared" si="148"/>
        <v>20453.523110803577</v>
      </c>
      <c r="EC111" s="18">
        <f t="shared" si="149"/>
        <v>-0.29642787117106634</v>
      </c>
      <c r="ED111" s="18">
        <f t="shared" si="150"/>
        <v>37.053483896383291</v>
      </c>
      <c r="EE111" s="18">
        <f>(Design!$N$72-ED111)/EC111</f>
        <v>115.38551945624813</v>
      </c>
      <c r="EF111" s="18">
        <v>0</v>
      </c>
      <c r="EG111" s="18">
        <v>0</v>
      </c>
      <c r="EH111" s="18">
        <f t="shared" si="151"/>
        <v>115.38551945624813</v>
      </c>
      <c r="EI111" s="18">
        <f t="shared" si="152"/>
        <v>115.38551945624813</v>
      </c>
      <c r="EJ111" s="18">
        <f>Design!$N$72</f>
        <v>2.85</v>
      </c>
      <c r="EK111" s="18">
        <f t="shared" si="153"/>
        <v>125</v>
      </c>
      <c r="EL111" s="18">
        <v>0</v>
      </c>
      <c r="EM111" s="18">
        <f t="shared" si="154"/>
        <v>10687.5</v>
      </c>
      <c r="EN111" s="19">
        <f t="shared" si="155"/>
        <v>9766.0231108035769</v>
      </c>
      <c r="EO111" s="19">
        <f t="shared" si="156"/>
        <v>115</v>
      </c>
    </row>
    <row r="112" spans="1:145" x14ac:dyDescent="0.25">
      <c r="A112" s="68">
        <f t="shared" si="157"/>
        <v>116</v>
      </c>
      <c r="B112" s="18">
        <f>'Ohio Intensities'!D112</f>
        <v>0.81390943572615604</v>
      </c>
      <c r="C112" s="18">
        <f>Design!$I$24*B112*Design!$I$23</f>
        <v>1.3999242294489893</v>
      </c>
      <c r="D112" s="18">
        <v>0</v>
      </c>
      <c r="E112" s="18">
        <v>0</v>
      </c>
      <c r="F112" s="18">
        <f>Design!$I$22</f>
        <v>10</v>
      </c>
      <c r="G112" s="18">
        <f t="shared" si="79"/>
        <v>1.3999242294489893</v>
      </c>
      <c r="H112" s="18">
        <f t="shared" si="80"/>
        <v>116</v>
      </c>
      <c r="I112" s="18">
        <f t="shared" si="81"/>
        <v>1.3999242294489893</v>
      </c>
      <c r="J112" s="18">
        <f t="shared" si="82"/>
        <v>126</v>
      </c>
      <c r="K112" s="18">
        <v>0</v>
      </c>
      <c r="L112" s="18" t="str">
        <f t="shared" si="83"/>
        <v>N/A</v>
      </c>
      <c r="M112" s="18">
        <f t="shared" si="84"/>
        <v>-0.13999242294489894</v>
      </c>
      <c r="N112" s="18">
        <f t="shared" si="85"/>
        <v>17.639045291057265</v>
      </c>
      <c r="O112" s="18">
        <f>(Design!$N$67-N112)/M112</f>
        <v>111.35635031613901</v>
      </c>
      <c r="P112" s="18">
        <v>0</v>
      </c>
      <c r="Q112" s="18">
        <v>0</v>
      </c>
      <c r="R112" s="18">
        <f t="shared" si="86"/>
        <v>111.35635031613901</v>
      </c>
      <c r="S112" s="18">
        <f t="shared" si="87"/>
        <v>116</v>
      </c>
      <c r="T112" s="18">
        <f>Design!$N$67</f>
        <v>2.0499999999999998</v>
      </c>
      <c r="U112" s="18">
        <f t="shared" si="88"/>
        <v>126</v>
      </c>
      <c r="V112" s="18">
        <v>0</v>
      </c>
      <c r="W112" s="18">
        <f t="shared" si="89"/>
        <v>7748.9999999999982</v>
      </c>
      <c r="X112" s="19" t="str">
        <f t="shared" si="90"/>
        <v>N/A</v>
      </c>
      <c r="Y112" s="68">
        <f t="shared" si="91"/>
        <v>116</v>
      </c>
      <c r="Z112" s="18">
        <f>'Ohio Intensities'!H112</f>
        <v>1.0089632789538627</v>
      </c>
      <c r="AA112" s="18">
        <f>Design!$I$24*Z112*Design!$I$23</f>
        <v>1.7354168398006451</v>
      </c>
      <c r="AB112" s="18">
        <v>0</v>
      </c>
      <c r="AC112" s="18">
        <v>0</v>
      </c>
      <c r="AD112" s="18">
        <f>Design!$I$22</f>
        <v>10</v>
      </c>
      <c r="AE112" s="18">
        <f t="shared" si="92"/>
        <v>1.7354168398006451</v>
      </c>
      <c r="AF112" s="18">
        <f t="shared" si="93"/>
        <v>116</v>
      </c>
      <c r="AG112" s="18">
        <f t="shared" si="94"/>
        <v>1.7354168398006451</v>
      </c>
      <c r="AH112" s="18">
        <f t="shared" si="95"/>
        <v>126</v>
      </c>
      <c r="AI112" s="18">
        <v>0</v>
      </c>
      <c r="AJ112" s="18" t="str">
        <f t="shared" si="96"/>
        <v>N/A</v>
      </c>
      <c r="AK112" s="18">
        <f t="shared" si="97"/>
        <v>-0.1735416839800645</v>
      </c>
      <c r="AL112" s="18">
        <f t="shared" si="98"/>
        <v>21.866252181488129</v>
      </c>
      <c r="AM112" s="18">
        <f>(Design!$N$68-AL112)/AK112</f>
        <v>111.59423913226989</v>
      </c>
      <c r="AN112" s="18">
        <v>0</v>
      </c>
      <c r="AO112" s="18">
        <v>0</v>
      </c>
      <c r="AP112" s="18">
        <f t="shared" si="99"/>
        <v>111.59423913226989</v>
      </c>
      <c r="AQ112" s="18">
        <f t="shared" si="100"/>
        <v>116</v>
      </c>
      <c r="AR112" s="18">
        <f>Design!$N$68</f>
        <v>2.5</v>
      </c>
      <c r="AS112" s="18">
        <f t="shared" si="101"/>
        <v>126</v>
      </c>
      <c r="AT112" s="18">
        <v>0</v>
      </c>
      <c r="AU112" s="18">
        <f t="shared" si="102"/>
        <v>9450</v>
      </c>
      <c r="AV112" s="19" t="str">
        <f t="shared" si="103"/>
        <v>N/A</v>
      </c>
      <c r="AW112" s="68">
        <f t="shared" si="104"/>
        <v>116</v>
      </c>
      <c r="AX112" s="18">
        <f>'Ohio Intensities'!L112</f>
        <v>1.1629833240498779</v>
      </c>
      <c r="AY112" s="18">
        <f>Design!$I$24*AX112*Design!$I$23</f>
        <v>2.0003313173657911</v>
      </c>
      <c r="AZ112" s="18">
        <v>0</v>
      </c>
      <c r="BA112" s="18">
        <v>0</v>
      </c>
      <c r="BB112" s="18">
        <f>Design!$I$22</f>
        <v>10</v>
      </c>
      <c r="BC112" s="18">
        <f t="shared" si="105"/>
        <v>2.0003313173657911</v>
      </c>
      <c r="BD112" s="18">
        <f t="shared" si="106"/>
        <v>116</v>
      </c>
      <c r="BE112" s="18">
        <f t="shared" si="107"/>
        <v>2.0003313173657911</v>
      </c>
      <c r="BF112" s="18">
        <f t="shared" si="108"/>
        <v>126</v>
      </c>
      <c r="BG112" s="18">
        <v>0</v>
      </c>
      <c r="BH112" s="18" t="str">
        <f t="shared" si="109"/>
        <v>N/A</v>
      </c>
      <c r="BI112" s="18">
        <f t="shared" si="110"/>
        <v>-0.20003313173657911</v>
      </c>
      <c r="BJ112" s="18">
        <f t="shared" si="111"/>
        <v>25.204174598808969</v>
      </c>
      <c r="BK112" s="18">
        <f>(Design!$N$69-BJ112)/BI112</f>
        <v>111.75236024523615</v>
      </c>
      <c r="BL112" s="18">
        <v>0</v>
      </c>
      <c r="BM112" s="18">
        <v>0</v>
      </c>
      <c r="BN112" s="18">
        <f t="shared" si="112"/>
        <v>111.75236024523615</v>
      </c>
      <c r="BO112" s="18">
        <f t="shared" si="113"/>
        <v>116</v>
      </c>
      <c r="BP112" s="18">
        <f>Design!$N$69</f>
        <v>2.85</v>
      </c>
      <c r="BQ112" s="18">
        <f t="shared" si="114"/>
        <v>126</v>
      </c>
      <c r="BR112" s="18">
        <v>0</v>
      </c>
      <c r="BS112" s="18">
        <f t="shared" si="115"/>
        <v>10773</v>
      </c>
      <c r="BT112" s="19" t="str">
        <f t="shared" si="116"/>
        <v>N/A</v>
      </c>
      <c r="BU112" s="68">
        <f t="shared" si="117"/>
        <v>116</v>
      </c>
      <c r="BV112" s="18">
        <f>'Ohio Intensities'!P112</f>
        <v>1.379845997495972</v>
      </c>
      <c r="BW112" s="18">
        <f>Design!$I$24*BV112*Design!$I$23</f>
        <v>2.3733351156930733</v>
      </c>
      <c r="BX112" s="18">
        <v>0</v>
      </c>
      <c r="BY112" s="18">
        <v>0</v>
      </c>
      <c r="BZ112" s="18">
        <f>Design!$I$22</f>
        <v>10</v>
      </c>
      <c r="CA112" s="18">
        <f t="shared" si="118"/>
        <v>2.3733351156930733</v>
      </c>
      <c r="CB112" s="18">
        <f t="shared" si="119"/>
        <v>116</v>
      </c>
      <c r="CC112" s="18">
        <f t="shared" si="120"/>
        <v>2.3733351156930733</v>
      </c>
      <c r="CD112" s="18">
        <f t="shared" si="121"/>
        <v>126</v>
      </c>
      <c r="CE112" s="18">
        <v>0</v>
      </c>
      <c r="CF112" s="18" t="str">
        <f t="shared" si="122"/>
        <v>N/A</v>
      </c>
      <c r="CG112" s="18">
        <f t="shared" si="123"/>
        <v>-0.23733351156930732</v>
      </c>
      <c r="CH112" s="18">
        <f t="shared" si="124"/>
        <v>29.904022457732722</v>
      </c>
      <c r="CI112" s="18">
        <f>(Design!$N$70-CH112)/CG112</f>
        <v>113.99158205196096</v>
      </c>
      <c r="CJ112" s="18">
        <v>0</v>
      </c>
      <c r="CK112" s="18">
        <v>0</v>
      </c>
      <c r="CL112" s="18">
        <f t="shared" si="125"/>
        <v>113.99158205196096</v>
      </c>
      <c r="CM112" s="18">
        <f t="shared" si="126"/>
        <v>116</v>
      </c>
      <c r="CN112" s="18">
        <f>Design!$N$70</f>
        <v>2.85</v>
      </c>
      <c r="CO112" s="18">
        <f t="shared" si="127"/>
        <v>126</v>
      </c>
      <c r="CP112" s="18">
        <v>0</v>
      </c>
      <c r="CQ112" s="18">
        <f t="shared" si="128"/>
        <v>10773</v>
      </c>
      <c r="CR112" s="19" t="str">
        <f t="shared" si="129"/>
        <v>N/A</v>
      </c>
      <c r="CS112" s="68">
        <f t="shared" si="130"/>
        <v>116</v>
      </c>
      <c r="CT112" s="18">
        <f>'Ohio Intensities'!T112</f>
        <v>1.5450666925817118</v>
      </c>
      <c r="CU112" s="18">
        <f>Design!$I$24*CT112*Design!$I$23</f>
        <v>2.6575147112405459</v>
      </c>
      <c r="CV112" s="18">
        <v>0</v>
      </c>
      <c r="CW112" s="18">
        <v>0</v>
      </c>
      <c r="CX112" s="18">
        <f>Design!$I$22</f>
        <v>10</v>
      </c>
      <c r="CY112" s="18">
        <f t="shared" si="131"/>
        <v>2.6575147112405459</v>
      </c>
      <c r="CZ112" s="18">
        <f t="shared" si="132"/>
        <v>116</v>
      </c>
      <c r="DA112" s="18">
        <f t="shared" si="133"/>
        <v>2.6575147112405459</v>
      </c>
      <c r="DB112" s="18">
        <f t="shared" si="134"/>
        <v>126</v>
      </c>
      <c r="DC112" s="18">
        <v>0</v>
      </c>
      <c r="DD112" s="18" t="str">
        <f t="shared" si="135"/>
        <v>N/A</v>
      </c>
      <c r="DE112" s="18">
        <f t="shared" si="136"/>
        <v>-0.26575147112405462</v>
      </c>
      <c r="DF112" s="18">
        <f t="shared" si="137"/>
        <v>33.484685361630881</v>
      </c>
      <c r="DG112" s="18">
        <f>(Design!$N$71-DF112)/DE112</f>
        <v>115.2756943623104</v>
      </c>
      <c r="DH112" s="18">
        <v>0</v>
      </c>
      <c r="DI112" s="18">
        <v>0</v>
      </c>
      <c r="DJ112" s="18">
        <f t="shared" si="138"/>
        <v>115.2756943623104</v>
      </c>
      <c r="DK112" s="18">
        <f t="shared" si="139"/>
        <v>116</v>
      </c>
      <c r="DL112" s="18">
        <f>Design!$N$71</f>
        <v>2.85</v>
      </c>
      <c r="DM112" s="18">
        <f t="shared" si="140"/>
        <v>126</v>
      </c>
      <c r="DN112" s="18">
        <v>0</v>
      </c>
      <c r="DO112" s="18">
        <f t="shared" si="141"/>
        <v>10773</v>
      </c>
      <c r="DP112" s="19" t="str">
        <f t="shared" si="142"/>
        <v>N/A</v>
      </c>
      <c r="DQ112" s="68">
        <f t="shared" si="143"/>
        <v>116</v>
      </c>
      <c r="DR112" s="18">
        <f>'Ohio Intensities'!X112</f>
        <v>1.7126766577989239</v>
      </c>
      <c r="DS112" s="18">
        <f>Design!$I$24*DR112*Design!$I$23</f>
        <v>2.9458038514141509</v>
      </c>
      <c r="DT112" s="18">
        <v>0</v>
      </c>
      <c r="DU112" s="18">
        <v>0</v>
      </c>
      <c r="DV112" s="18">
        <f>Design!$I$22</f>
        <v>10</v>
      </c>
      <c r="DW112" s="18">
        <f t="shared" si="144"/>
        <v>2.9458038514141509</v>
      </c>
      <c r="DX112" s="18">
        <f t="shared" si="145"/>
        <v>116</v>
      </c>
      <c r="DY112" s="18">
        <f t="shared" si="146"/>
        <v>2.9458038514141509</v>
      </c>
      <c r="DZ112" s="18">
        <f t="shared" si="147"/>
        <v>126</v>
      </c>
      <c r="EA112" s="18">
        <v>0</v>
      </c>
      <c r="EB112" s="18">
        <f t="shared" si="148"/>
        <v>20502.794805842495</v>
      </c>
      <c r="EC112" s="18">
        <f t="shared" si="149"/>
        <v>-0.2945803851414151</v>
      </c>
      <c r="ED112" s="18">
        <f t="shared" si="150"/>
        <v>37.117128527818302</v>
      </c>
      <c r="EE112" s="18">
        <f>(Design!$N$72-ED112)/EC112</f>
        <v>116.3252214208633</v>
      </c>
      <c r="EF112" s="18">
        <v>0</v>
      </c>
      <c r="EG112" s="18">
        <v>0</v>
      </c>
      <c r="EH112" s="18">
        <f t="shared" si="151"/>
        <v>116.3252214208633</v>
      </c>
      <c r="EI112" s="18">
        <f t="shared" si="152"/>
        <v>116.3252214208633</v>
      </c>
      <c r="EJ112" s="18">
        <f>Design!$N$72</f>
        <v>2.85</v>
      </c>
      <c r="EK112" s="18">
        <f t="shared" si="153"/>
        <v>126</v>
      </c>
      <c r="EL112" s="18">
        <v>0</v>
      </c>
      <c r="EM112" s="18">
        <f t="shared" si="154"/>
        <v>10773</v>
      </c>
      <c r="EN112" s="19">
        <f t="shared" si="155"/>
        <v>9729.7948058424954</v>
      </c>
      <c r="EO112" s="19">
        <f t="shared" si="156"/>
        <v>116</v>
      </c>
    </row>
    <row r="113" spans="1:145" x14ac:dyDescent="0.25">
      <c r="A113" s="68">
        <f t="shared" si="157"/>
        <v>117</v>
      </c>
      <c r="B113" s="18">
        <f>'Ohio Intensities'!D113</f>
        <v>0.80829263440237031</v>
      </c>
      <c r="C113" s="18">
        <f>Design!$I$24*B113*Design!$I$23</f>
        <v>1.3902633311720778</v>
      </c>
      <c r="D113" s="18">
        <v>0</v>
      </c>
      <c r="E113" s="18">
        <v>0</v>
      </c>
      <c r="F113" s="18">
        <f>Design!$I$22</f>
        <v>10</v>
      </c>
      <c r="G113" s="18">
        <f t="shared" si="79"/>
        <v>1.3902633311720778</v>
      </c>
      <c r="H113" s="18">
        <f t="shared" si="80"/>
        <v>117</v>
      </c>
      <c r="I113" s="18">
        <f t="shared" si="81"/>
        <v>1.3902633311720778</v>
      </c>
      <c r="J113" s="18">
        <f t="shared" si="82"/>
        <v>127</v>
      </c>
      <c r="K113" s="18">
        <v>0</v>
      </c>
      <c r="L113" s="18" t="str">
        <f t="shared" si="83"/>
        <v>N/A</v>
      </c>
      <c r="M113" s="18">
        <f t="shared" si="84"/>
        <v>-0.13902633311720777</v>
      </c>
      <c r="N113" s="18">
        <f t="shared" si="85"/>
        <v>17.656344305885387</v>
      </c>
      <c r="O113" s="18">
        <f>(Design!$N$67-N113)/M113</f>
        <v>112.25459203277897</v>
      </c>
      <c r="P113" s="18">
        <v>0</v>
      </c>
      <c r="Q113" s="18">
        <v>0</v>
      </c>
      <c r="R113" s="18">
        <f t="shared" si="86"/>
        <v>112.25459203277897</v>
      </c>
      <c r="S113" s="18">
        <f t="shared" si="87"/>
        <v>117</v>
      </c>
      <c r="T113" s="18">
        <f>Design!$N$67</f>
        <v>2.0499999999999998</v>
      </c>
      <c r="U113" s="18">
        <f t="shared" si="88"/>
        <v>127</v>
      </c>
      <c r="V113" s="18">
        <v>0</v>
      </c>
      <c r="W113" s="18">
        <f t="shared" si="89"/>
        <v>7810.4999999999991</v>
      </c>
      <c r="X113" s="19" t="str">
        <f t="shared" si="90"/>
        <v>N/A</v>
      </c>
      <c r="Y113" s="68">
        <f t="shared" si="91"/>
        <v>117</v>
      </c>
      <c r="Z113" s="18">
        <f>'Ohio Intensities'!H113</f>
        <v>1.0021098485958428</v>
      </c>
      <c r="AA113" s="18">
        <f>Design!$I$24*Z113*Design!$I$23</f>
        <v>1.7236289395848507</v>
      </c>
      <c r="AB113" s="18">
        <v>0</v>
      </c>
      <c r="AC113" s="18">
        <v>0</v>
      </c>
      <c r="AD113" s="18">
        <f>Design!$I$22</f>
        <v>10</v>
      </c>
      <c r="AE113" s="18">
        <f t="shared" si="92"/>
        <v>1.7236289395848507</v>
      </c>
      <c r="AF113" s="18">
        <f t="shared" si="93"/>
        <v>117</v>
      </c>
      <c r="AG113" s="18">
        <f t="shared" si="94"/>
        <v>1.7236289395848507</v>
      </c>
      <c r="AH113" s="18">
        <f t="shared" si="95"/>
        <v>127</v>
      </c>
      <c r="AI113" s="18">
        <v>0</v>
      </c>
      <c r="AJ113" s="18" t="str">
        <f t="shared" si="96"/>
        <v>N/A</v>
      </c>
      <c r="AK113" s="18">
        <f t="shared" si="97"/>
        <v>-0.17236289395848509</v>
      </c>
      <c r="AL113" s="18">
        <f t="shared" si="98"/>
        <v>21.890087532727609</v>
      </c>
      <c r="AM113" s="18">
        <f>(Design!$N$68-AL113)/AK113</f>
        <v>112.4957181178326</v>
      </c>
      <c r="AN113" s="18">
        <v>0</v>
      </c>
      <c r="AO113" s="18">
        <v>0</v>
      </c>
      <c r="AP113" s="18">
        <f t="shared" si="99"/>
        <v>112.4957181178326</v>
      </c>
      <c r="AQ113" s="18">
        <f t="shared" si="100"/>
        <v>117</v>
      </c>
      <c r="AR113" s="18">
        <f>Design!$N$68</f>
        <v>2.5</v>
      </c>
      <c r="AS113" s="18">
        <f t="shared" si="101"/>
        <v>127</v>
      </c>
      <c r="AT113" s="18">
        <v>0</v>
      </c>
      <c r="AU113" s="18">
        <f t="shared" si="102"/>
        <v>9525</v>
      </c>
      <c r="AV113" s="19" t="str">
        <f t="shared" si="103"/>
        <v>N/A</v>
      </c>
      <c r="AW113" s="68">
        <f t="shared" si="104"/>
        <v>117</v>
      </c>
      <c r="AX113" s="18">
        <f>'Ohio Intensities'!L113</f>
        <v>1.1550893381646388</v>
      </c>
      <c r="AY113" s="18">
        <f>Design!$I$24*AX113*Design!$I$23</f>
        <v>1.98675366164318</v>
      </c>
      <c r="AZ113" s="18">
        <v>0</v>
      </c>
      <c r="BA113" s="18">
        <v>0</v>
      </c>
      <c r="BB113" s="18">
        <f>Design!$I$22</f>
        <v>10</v>
      </c>
      <c r="BC113" s="18">
        <f t="shared" si="105"/>
        <v>1.98675366164318</v>
      </c>
      <c r="BD113" s="18">
        <f t="shared" si="106"/>
        <v>117</v>
      </c>
      <c r="BE113" s="18">
        <f t="shared" si="107"/>
        <v>1.98675366164318</v>
      </c>
      <c r="BF113" s="18">
        <f t="shared" si="108"/>
        <v>127</v>
      </c>
      <c r="BG113" s="18">
        <v>0</v>
      </c>
      <c r="BH113" s="18" t="str">
        <f t="shared" si="109"/>
        <v>N/A</v>
      </c>
      <c r="BI113" s="18">
        <f t="shared" si="110"/>
        <v>-0.198675366164318</v>
      </c>
      <c r="BJ113" s="18">
        <f t="shared" si="111"/>
        <v>25.231771502868387</v>
      </c>
      <c r="BK113" s="18">
        <f>(Design!$N$69-BJ113)/BI113</f>
        <v>112.65499057571709</v>
      </c>
      <c r="BL113" s="18">
        <v>0</v>
      </c>
      <c r="BM113" s="18">
        <v>0</v>
      </c>
      <c r="BN113" s="18">
        <f t="shared" si="112"/>
        <v>112.65499057571709</v>
      </c>
      <c r="BO113" s="18">
        <f t="shared" si="113"/>
        <v>117</v>
      </c>
      <c r="BP113" s="18">
        <f>Design!$N$69</f>
        <v>2.85</v>
      </c>
      <c r="BQ113" s="18">
        <f t="shared" si="114"/>
        <v>127</v>
      </c>
      <c r="BR113" s="18">
        <v>0</v>
      </c>
      <c r="BS113" s="18">
        <f t="shared" si="115"/>
        <v>10858.5</v>
      </c>
      <c r="BT113" s="19" t="str">
        <f t="shared" si="116"/>
        <v>N/A</v>
      </c>
      <c r="BU113" s="68">
        <f t="shared" si="117"/>
        <v>117</v>
      </c>
      <c r="BV113" s="18">
        <f>'Ohio Intensities'!P113</f>
        <v>1.3706670713947928</v>
      </c>
      <c r="BW113" s="18">
        <f>Design!$I$24*BV113*Design!$I$23</f>
        <v>2.3575473627990453</v>
      </c>
      <c r="BX113" s="18">
        <v>0</v>
      </c>
      <c r="BY113" s="18">
        <v>0</v>
      </c>
      <c r="BZ113" s="18">
        <f>Design!$I$22</f>
        <v>10</v>
      </c>
      <c r="CA113" s="18">
        <f t="shared" si="118"/>
        <v>2.3575473627990453</v>
      </c>
      <c r="CB113" s="18">
        <f t="shared" si="119"/>
        <v>117</v>
      </c>
      <c r="CC113" s="18">
        <f t="shared" si="120"/>
        <v>2.3575473627990453</v>
      </c>
      <c r="CD113" s="18">
        <f t="shared" si="121"/>
        <v>127</v>
      </c>
      <c r="CE113" s="18">
        <v>0</v>
      </c>
      <c r="CF113" s="18" t="str">
        <f t="shared" si="122"/>
        <v>N/A</v>
      </c>
      <c r="CG113" s="18">
        <f t="shared" si="123"/>
        <v>-0.23575473627990454</v>
      </c>
      <c r="CH113" s="18">
        <f t="shared" si="124"/>
        <v>29.940851507547876</v>
      </c>
      <c r="CI113" s="18">
        <f>(Design!$N$70-CH113)/CG113</f>
        <v>114.91116545537272</v>
      </c>
      <c r="CJ113" s="18">
        <v>0</v>
      </c>
      <c r="CK113" s="18">
        <v>0</v>
      </c>
      <c r="CL113" s="18">
        <f t="shared" si="125"/>
        <v>114.91116545537272</v>
      </c>
      <c r="CM113" s="18">
        <f t="shared" si="126"/>
        <v>117</v>
      </c>
      <c r="CN113" s="18">
        <f>Design!$N$70</f>
        <v>2.85</v>
      </c>
      <c r="CO113" s="18">
        <f t="shared" si="127"/>
        <v>127</v>
      </c>
      <c r="CP113" s="18">
        <v>0</v>
      </c>
      <c r="CQ113" s="18">
        <f t="shared" si="128"/>
        <v>10858.5</v>
      </c>
      <c r="CR113" s="19" t="str">
        <f t="shared" si="129"/>
        <v>N/A</v>
      </c>
      <c r="CS113" s="68">
        <f t="shared" si="130"/>
        <v>117</v>
      </c>
      <c r="CT113" s="18">
        <f>'Ohio Intensities'!T113</f>
        <v>1.5350356941763357</v>
      </c>
      <c r="CU113" s="18">
        <f>Design!$I$24*CT113*Design!$I$23</f>
        <v>2.6402613939832991</v>
      </c>
      <c r="CV113" s="18">
        <v>0</v>
      </c>
      <c r="CW113" s="18">
        <v>0</v>
      </c>
      <c r="CX113" s="18">
        <f>Design!$I$22</f>
        <v>10</v>
      </c>
      <c r="CY113" s="18">
        <f t="shared" si="131"/>
        <v>2.6402613939832991</v>
      </c>
      <c r="CZ113" s="18">
        <f t="shared" si="132"/>
        <v>117</v>
      </c>
      <c r="DA113" s="18">
        <f t="shared" si="133"/>
        <v>2.6402613939832991</v>
      </c>
      <c r="DB113" s="18">
        <f t="shared" si="134"/>
        <v>127</v>
      </c>
      <c r="DC113" s="18">
        <v>0</v>
      </c>
      <c r="DD113" s="18" t="str">
        <f t="shared" si="135"/>
        <v>N/A</v>
      </c>
      <c r="DE113" s="18">
        <f t="shared" si="136"/>
        <v>-0.26402613939832992</v>
      </c>
      <c r="DF113" s="18">
        <f t="shared" si="137"/>
        <v>33.531319703587897</v>
      </c>
      <c r="DG113" s="18">
        <f>(Design!$N$71-DF113)/DE113</f>
        <v>116.20561423768623</v>
      </c>
      <c r="DH113" s="18">
        <v>0</v>
      </c>
      <c r="DI113" s="18">
        <v>0</v>
      </c>
      <c r="DJ113" s="18">
        <f t="shared" si="138"/>
        <v>116.20561423768623</v>
      </c>
      <c r="DK113" s="18">
        <f t="shared" si="139"/>
        <v>117</v>
      </c>
      <c r="DL113" s="18">
        <f>Design!$N$71</f>
        <v>2.85</v>
      </c>
      <c r="DM113" s="18">
        <f t="shared" si="140"/>
        <v>127</v>
      </c>
      <c r="DN113" s="18">
        <v>0</v>
      </c>
      <c r="DO113" s="18">
        <f t="shared" si="141"/>
        <v>10858.5</v>
      </c>
      <c r="DP113" s="19" t="str">
        <f t="shared" si="142"/>
        <v>N/A</v>
      </c>
      <c r="DQ113" s="68">
        <f t="shared" si="143"/>
        <v>117</v>
      </c>
      <c r="DR113" s="18">
        <f>'Ohio Intensities'!X113</f>
        <v>1.7020855395131331</v>
      </c>
      <c r="DS113" s="18">
        <f>Design!$I$24*DR113*Design!$I$23</f>
        <v>2.9275871279625907</v>
      </c>
      <c r="DT113" s="18">
        <v>0</v>
      </c>
      <c r="DU113" s="18">
        <v>0</v>
      </c>
      <c r="DV113" s="18">
        <f>Design!$I$22</f>
        <v>10</v>
      </c>
      <c r="DW113" s="18">
        <f t="shared" si="144"/>
        <v>2.9275871279625907</v>
      </c>
      <c r="DX113" s="18">
        <f t="shared" si="145"/>
        <v>117</v>
      </c>
      <c r="DY113" s="18">
        <f t="shared" si="146"/>
        <v>2.9275871279625907</v>
      </c>
      <c r="DZ113" s="18">
        <f t="shared" si="147"/>
        <v>127</v>
      </c>
      <c r="EA113" s="18">
        <v>0</v>
      </c>
      <c r="EB113" s="18">
        <f t="shared" si="148"/>
        <v>20551.661638297384</v>
      </c>
      <c r="EC113" s="18">
        <f t="shared" si="149"/>
        <v>-0.29275871279625909</v>
      </c>
      <c r="ED113" s="18">
        <f t="shared" si="150"/>
        <v>37.1803565251249</v>
      </c>
      <c r="EE113" s="18">
        <f>(Design!$N$72-ED113)/EC113</f>
        <v>117.26502073062666</v>
      </c>
      <c r="EF113" s="18">
        <v>0</v>
      </c>
      <c r="EG113" s="18">
        <v>0</v>
      </c>
      <c r="EH113" s="18">
        <f t="shared" si="151"/>
        <v>117.26502073062666</v>
      </c>
      <c r="EI113" s="18">
        <f t="shared" si="152"/>
        <v>117.26502073062666</v>
      </c>
      <c r="EJ113" s="18">
        <f>Design!$N$72</f>
        <v>2.85</v>
      </c>
      <c r="EK113" s="18">
        <f t="shared" si="153"/>
        <v>127</v>
      </c>
      <c r="EL113" s="18">
        <v>0</v>
      </c>
      <c r="EM113" s="18">
        <f t="shared" si="154"/>
        <v>10858.5</v>
      </c>
      <c r="EN113" s="19">
        <f t="shared" si="155"/>
        <v>9693.1616382973843</v>
      </c>
      <c r="EO113" s="19">
        <f t="shared" si="156"/>
        <v>117</v>
      </c>
    </row>
    <row r="114" spans="1:145" x14ac:dyDescent="0.25">
      <c r="A114" s="68">
        <f t="shared" si="157"/>
        <v>118</v>
      </c>
      <c r="B114" s="18">
        <f>'Ohio Intensities'!D114</f>
        <v>0.80275819436730922</v>
      </c>
      <c r="C114" s="18">
        <f>Design!$I$24*B114*Design!$I$23</f>
        <v>1.3807440943117728</v>
      </c>
      <c r="D114" s="18">
        <v>0</v>
      </c>
      <c r="E114" s="18">
        <v>0</v>
      </c>
      <c r="F114" s="18">
        <f>Design!$I$22</f>
        <v>10</v>
      </c>
      <c r="G114" s="18">
        <f t="shared" si="79"/>
        <v>1.3807440943117728</v>
      </c>
      <c r="H114" s="18">
        <f t="shared" si="80"/>
        <v>118</v>
      </c>
      <c r="I114" s="18">
        <f t="shared" si="81"/>
        <v>1.3807440943117728</v>
      </c>
      <c r="J114" s="18">
        <f t="shared" si="82"/>
        <v>128</v>
      </c>
      <c r="K114" s="18">
        <v>0</v>
      </c>
      <c r="L114" s="18" t="str">
        <f t="shared" si="83"/>
        <v>N/A</v>
      </c>
      <c r="M114" s="18">
        <f t="shared" si="84"/>
        <v>-0.13807440943117727</v>
      </c>
      <c r="N114" s="18">
        <f t="shared" si="85"/>
        <v>17.673524407190691</v>
      </c>
      <c r="O114" s="18">
        <f>(Design!$N$67-N114)/M114</f>
        <v>113.15293305656458</v>
      </c>
      <c r="P114" s="18">
        <v>0</v>
      </c>
      <c r="Q114" s="18">
        <v>0</v>
      </c>
      <c r="R114" s="18">
        <f t="shared" si="86"/>
        <v>113.15293305656458</v>
      </c>
      <c r="S114" s="18">
        <f t="shared" si="87"/>
        <v>118</v>
      </c>
      <c r="T114" s="18">
        <f>Design!$N$67</f>
        <v>2.0499999999999998</v>
      </c>
      <c r="U114" s="18">
        <f t="shared" si="88"/>
        <v>128</v>
      </c>
      <c r="V114" s="18">
        <v>0</v>
      </c>
      <c r="W114" s="18">
        <f t="shared" si="89"/>
        <v>7871.9999999999991</v>
      </c>
      <c r="X114" s="19" t="str">
        <f t="shared" si="90"/>
        <v>N/A</v>
      </c>
      <c r="Y114" s="68">
        <f t="shared" si="91"/>
        <v>118</v>
      </c>
      <c r="Z114" s="18">
        <f>'Ohio Intensities'!H114</f>
        <v>0.99535576391836789</v>
      </c>
      <c r="AA114" s="18">
        <f>Design!$I$24*Z114*Design!$I$23</f>
        <v>1.7120119139395937</v>
      </c>
      <c r="AB114" s="18">
        <v>0</v>
      </c>
      <c r="AC114" s="18">
        <v>0</v>
      </c>
      <c r="AD114" s="18">
        <f>Design!$I$22</f>
        <v>10</v>
      </c>
      <c r="AE114" s="18">
        <f t="shared" si="92"/>
        <v>1.7120119139395937</v>
      </c>
      <c r="AF114" s="18">
        <f t="shared" si="93"/>
        <v>118</v>
      </c>
      <c r="AG114" s="18">
        <f t="shared" si="94"/>
        <v>1.7120119139395937</v>
      </c>
      <c r="AH114" s="18">
        <f t="shared" si="95"/>
        <v>128</v>
      </c>
      <c r="AI114" s="18">
        <v>0</v>
      </c>
      <c r="AJ114" s="18" t="str">
        <f t="shared" si="96"/>
        <v>N/A</v>
      </c>
      <c r="AK114" s="18">
        <f t="shared" si="97"/>
        <v>-0.17120119139395937</v>
      </c>
      <c r="AL114" s="18">
        <f t="shared" si="98"/>
        <v>21.913752498426799</v>
      </c>
      <c r="AM114" s="18">
        <f>(Design!$N$68-AL114)/AK114</f>
        <v>113.39729788300872</v>
      </c>
      <c r="AN114" s="18">
        <v>0</v>
      </c>
      <c r="AO114" s="18">
        <v>0</v>
      </c>
      <c r="AP114" s="18">
        <f t="shared" si="99"/>
        <v>113.39729788300872</v>
      </c>
      <c r="AQ114" s="18">
        <f t="shared" si="100"/>
        <v>118</v>
      </c>
      <c r="AR114" s="18">
        <f>Design!$N$68</f>
        <v>2.5</v>
      </c>
      <c r="AS114" s="18">
        <f t="shared" si="101"/>
        <v>128</v>
      </c>
      <c r="AT114" s="18">
        <v>0</v>
      </c>
      <c r="AU114" s="18">
        <f t="shared" si="102"/>
        <v>9600</v>
      </c>
      <c r="AV114" s="19" t="str">
        <f t="shared" si="103"/>
        <v>N/A</v>
      </c>
      <c r="AW114" s="68">
        <f t="shared" si="104"/>
        <v>118</v>
      </c>
      <c r="AX114" s="18">
        <f>'Ohio Intensities'!L114</f>
        <v>1.1473088118235479</v>
      </c>
      <c r="AY114" s="18">
        <f>Design!$I$24*AX114*Design!$I$23</f>
        <v>1.9733711563365037</v>
      </c>
      <c r="AZ114" s="18">
        <v>0</v>
      </c>
      <c r="BA114" s="18">
        <v>0</v>
      </c>
      <c r="BB114" s="18">
        <f>Design!$I$22</f>
        <v>10</v>
      </c>
      <c r="BC114" s="18">
        <f t="shared" si="105"/>
        <v>1.9733711563365037</v>
      </c>
      <c r="BD114" s="18">
        <f t="shared" si="106"/>
        <v>118</v>
      </c>
      <c r="BE114" s="18">
        <f t="shared" si="107"/>
        <v>1.9733711563365037</v>
      </c>
      <c r="BF114" s="18">
        <f t="shared" si="108"/>
        <v>128</v>
      </c>
      <c r="BG114" s="18">
        <v>0</v>
      </c>
      <c r="BH114" s="18" t="str">
        <f t="shared" si="109"/>
        <v>N/A</v>
      </c>
      <c r="BI114" s="18">
        <f t="shared" si="110"/>
        <v>-0.19733711563365036</v>
      </c>
      <c r="BJ114" s="18">
        <f t="shared" si="111"/>
        <v>25.259150801107246</v>
      </c>
      <c r="BK114" s="18">
        <f>(Design!$N$69-BJ114)/BI114</f>
        <v>113.5577092487207</v>
      </c>
      <c r="BL114" s="18">
        <v>0</v>
      </c>
      <c r="BM114" s="18">
        <v>0</v>
      </c>
      <c r="BN114" s="18">
        <f t="shared" si="112"/>
        <v>113.5577092487207</v>
      </c>
      <c r="BO114" s="18">
        <f t="shared" si="113"/>
        <v>118</v>
      </c>
      <c r="BP114" s="18">
        <f>Design!$N$69</f>
        <v>2.85</v>
      </c>
      <c r="BQ114" s="18">
        <f t="shared" si="114"/>
        <v>128</v>
      </c>
      <c r="BR114" s="18">
        <v>0</v>
      </c>
      <c r="BS114" s="18">
        <f t="shared" si="115"/>
        <v>10944</v>
      </c>
      <c r="BT114" s="19" t="str">
        <f t="shared" si="116"/>
        <v>N/A</v>
      </c>
      <c r="BU114" s="68">
        <f t="shared" si="117"/>
        <v>118</v>
      </c>
      <c r="BV114" s="18">
        <f>'Ohio Intensities'!P114</f>
        <v>1.3616183134545932</v>
      </c>
      <c r="BW114" s="18">
        <f>Design!$I$24*BV114*Design!$I$23</f>
        <v>2.3419834991419015</v>
      </c>
      <c r="BX114" s="18">
        <v>0</v>
      </c>
      <c r="BY114" s="18">
        <v>0</v>
      </c>
      <c r="BZ114" s="18">
        <f>Design!$I$22</f>
        <v>10</v>
      </c>
      <c r="CA114" s="18">
        <f t="shared" si="118"/>
        <v>2.3419834991419015</v>
      </c>
      <c r="CB114" s="18">
        <f t="shared" si="119"/>
        <v>118</v>
      </c>
      <c r="CC114" s="18">
        <f t="shared" si="120"/>
        <v>2.3419834991419015</v>
      </c>
      <c r="CD114" s="18">
        <f t="shared" si="121"/>
        <v>128</v>
      </c>
      <c r="CE114" s="18">
        <v>0</v>
      </c>
      <c r="CF114" s="18" t="str">
        <f t="shared" si="122"/>
        <v>N/A</v>
      </c>
      <c r="CG114" s="18">
        <f t="shared" si="123"/>
        <v>-0.23419834991419014</v>
      </c>
      <c r="CH114" s="18">
        <f t="shared" si="124"/>
        <v>29.977388789016338</v>
      </c>
      <c r="CI114" s="18">
        <f>(Design!$N$70-CH114)/CG114</f>
        <v>115.83082800948753</v>
      </c>
      <c r="CJ114" s="18">
        <v>0</v>
      </c>
      <c r="CK114" s="18">
        <v>0</v>
      </c>
      <c r="CL114" s="18">
        <f t="shared" si="125"/>
        <v>115.83082800948753</v>
      </c>
      <c r="CM114" s="18">
        <f t="shared" si="126"/>
        <v>118</v>
      </c>
      <c r="CN114" s="18">
        <f>Design!$N$70</f>
        <v>2.85</v>
      </c>
      <c r="CO114" s="18">
        <f t="shared" si="127"/>
        <v>128</v>
      </c>
      <c r="CP114" s="18">
        <v>0</v>
      </c>
      <c r="CQ114" s="18">
        <f t="shared" si="128"/>
        <v>10944</v>
      </c>
      <c r="CR114" s="19" t="str">
        <f t="shared" si="129"/>
        <v>N/A</v>
      </c>
      <c r="CS114" s="68">
        <f t="shared" si="130"/>
        <v>118</v>
      </c>
      <c r="CT114" s="18">
        <f>'Ohio Intensities'!T114</f>
        <v>1.5251453619472293</v>
      </c>
      <c r="CU114" s="18">
        <f>Design!$I$24*CT114*Design!$I$23</f>
        <v>2.6232500225492359</v>
      </c>
      <c r="CV114" s="18">
        <v>0</v>
      </c>
      <c r="CW114" s="18">
        <v>0</v>
      </c>
      <c r="CX114" s="18">
        <f>Design!$I$22</f>
        <v>10</v>
      </c>
      <c r="CY114" s="18">
        <f t="shared" si="131"/>
        <v>2.6232500225492359</v>
      </c>
      <c r="CZ114" s="18">
        <f t="shared" si="132"/>
        <v>118</v>
      </c>
      <c r="DA114" s="18">
        <f t="shared" si="133"/>
        <v>2.6232500225492359</v>
      </c>
      <c r="DB114" s="18">
        <f t="shared" si="134"/>
        <v>128</v>
      </c>
      <c r="DC114" s="18">
        <v>0</v>
      </c>
      <c r="DD114" s="18" t="str">
        <f t="shared" si="135"/>
        <v>N/A</v>
      </c>
      <c r="DE114" s="18">
        <f t="shared" si="136"/>
        <v>-0.26232500225492361</v>
      </c>
      <c r="DF114" s="18">
        <f t="shared" si="137"/>
        <v>33.577600288630222</v>
      </c>
      <c r="DG114" s="18">
        <f>(Design!$N$71-DF114)/DE114</f>
        <v>117.13561431239249</v>
      </c>
      <c r="DH114" s="18">
        <v>0</v>
      </c>
      <c r="DI114" s="18">
        <v>0</v>
      </c>
      <c r="DJ114" s="18">
        <f t="shared" si="138"/>
        <v>117.13561431239249</v>
      </c>
      <c r="DK114" s="18">
        <f t="shared" si="139"/>
        <v>118</v>
      </c>
      <c r="DL114" s="18">
        <f>Design!$N$71</f>
        <v>2.85</v>
      </c>
      <c r="DM114" s="18">
        <f t="shared" si="140"/>
        <v>128</v>
      </c>
      <c r="DN114" s="18">
        <v>0</v>
      </c>
      <c r="DO114" s="18">
        <f t="shared" si="141"/>
        <v>10944</v>
      </c>
      <c r="DP114" s="19" t="str">
        <f t="shared" si="142"/>
        <v>N/A</v>
      </c>
      <c r="DQ114" s="68">
        <f t="shared" si="143"/>
        <v>118</v>
      </c>
      <c r="DR114" s="18">
        <f>'Ohio Intensities'!X114</f>
        <v>1.6916412601881725</v>
      </c>
      <c r="DS114" s="18">
        <f>Design!$I$24*DR114*Design!$I$23</f>
        <v>2.9096229675236587</v>
      </c>
      <c r="DT114" s="18">
        <v>0</v>
      </c>
      <c r="DU114" s="18">
        <v>0</v>
      </c>
      <c r="DV114" s="18">
        <f>Design!$I$22</f>
        <v>10</v>
      </c>
      <c r="DW114" s="18">
        <f t="shared" si="144"/>
        <v>2.9096229675236587</v>
      </c>
      <c r="DX114" s="18">
        <f t="shared" si="145"/>
        <v>118</v>
      </c>
      <c r="DY114" s="18">
        <f t="shared" si="146"/>
        <v>2.9096229675236587</v>
      </c>
      <c r="DZ114" s="18">
        <f t="shared" si="147"/>
        <v>128</v>
      </c>
      <c r="EA114" s="18">
        <v>0</v>
      </c>
      <c r="EB114" s="18">
        <f t="shared" si="148"/>
        <v>20600.130610067503</v>
      </c>
      <c r="EC114" s="18">
        <f t="shared" si="149"/>
        <v>-0.29096229675236585</v>
      </c>
      <c r="ED114" s="18">
        <f t="shared" si="150"/>
        <v>37.243173984302828</v>
      </c>
      <c r="EE114" s="18">
        <f>(Design!$N$72-ED114)/EC114</f>
        <v>118.20491647264663</v>
      </c>
      <c r="EF114" s="18">
        <v>0</v>
      </c>
      <c r="EG114" s="18">
        <v>0</v>
      </c>
      <c r="EH114" s="18">
        <f t="shared" si="151"/>
        <v>118.20491647264663</v>
      </c>
      <c r="EI114" s="18">
        <f t="shared" si="152"/>
        <v>118.20491647264663</v>
      </c>
      <c r="EJ114" s="18">
        <f>Design!$N$72</f>
        <v>2.85</v>
      </c>
      <c r="EK114" s="18">
        <f t="shared" si="153"/>
        <v>128</v>
      </c>
      <c r="EL114" s="18">
        <v>0</v>
      </c>
      <c r="EM114" s="18">
        <f t="shared" si="154"/>
        <v>10944</v>
      </c>
      <c r="EN114" s="19">
        <f t="shared" si="155"/>
        <v>9656.1306100675029</v>
      </c>
      <c r="EO114" s="19">
        <f t="shared" si="156"/>
        <v>118</v>
      </c>
    </row>
    <row r="115" spans="1:145" x14ac:dyDescent="0.25">
      <c r="A115" s="68">
        <f t="shared" si="157"/>
        <v>119</v>
      </c>
      <c r="B115" s="18">
        <f>'Ohio Intensities'!D115</f>
        <v>0.79730427852373587</v>
      </c>
      <c r="C115" s="18">
        <f>Design!$I$24*B115*Design!$I$23</f>
        <v>1.3713633590608265</v>
      </c>
      <c r="D115" s="18">
        <v>0</v>
      </c>
      <c r="E115" s="18">
        <v>0</v>
      </c>
      <c r="F115" s="18">
        <f>Design!$I$22</f>
        <v>10</v>
      </c>
      <c r="G115" s="18">
        <f t="shared" si="79"/>
        <v>1.3713633590608265</v>
      </c>
      <c r="H115" s="18">
        <f t="shared" si="80"/>
        <v>119</v>
      </c>
      <c r="I115" s="18">
        <f t="shared" si="81"/>
        <v>1.3713633590608265</v>
      </c>
      <c r="J115" s="18">
        <f t="shared" si="82"/>
        <v>129</v>
      </c>
      <c r="K115" s="18">
        <v>0</v>
      </c>
      <c r="L115" s="18" t="str">
        <f t="shared" si="83"/>
        <v>N/A</v>
      </c>
      <c r="M115" s="18">
        <f t="shared" si="84"/>
        <v>-0.13713633590608265</v>
      </c>
      <c r="N115" s="18">
        <f t="shared" si="85"/>
        <v>17.690587331884661</v>
      </c>
      <c r="O115" s="18">
        <f>(Design!$N$67-N115)/M115</f>
        <v>114.05137251585941</v>
      </c>
      <c r="P115" s="18">
        <v>0</v>
      </c>
      <c r="Q115" s="18">
        <v>0</v>
      </c>
      <c r="R115" s="18">
        <f t="shared" si="86"/>
        <v>114.05137251585941</v>
      </c>
      <c r="S115" s="18">
        <f t="shared" si="87"/>
        <v>119</v>
      </c>
      <c r="T115" s="18">
        <f>Design!$N$67</f>
        <v>2.0499999999999998</v>
      </c>
      <c r="U115" s="18">
        <f t="shared" si="88"/>
        <v>129</v>
      </c>
      <c r="V115" s="18">
        <v>0</v>
      </c>
      <c r="W115" s="18">
        <f t="shared" si="89"/>
        <v>7933.5</v>
      </c>
      <c r="X115" s="19" t="str">
        <f t="shared" si="90"/>
        <v>N/A</v>
      </c>
      <c r="Y115" s="68">
        <f t="shared" si="91"/>
        <v>119</v>
      </c>
      <c r="Z115" s="18">
        <f>'Ohio Intensities'!H115</f>
        <v>0.98869883132790792</v>
      </c>
      <c r="AA115" s="18">
        <f>Design!$I$24*Z115*Design!$I$23</f>
        <v>1.7005619898840028</v>
      </c>
      <c r="AB115" s="18">
        <v>0</v>
      </c>
      <c r="AC115" s="18">
        <v>0</v>
      </c>
      <c r="AD115" s="18">
        <f>Design!$I$22</f>
        <v>10</v>
      </c>
      <c r="AE115" s="18">
        <f t="shared" si="92"/>
        <v>1.7005619898840028</v>
      </c>
      <c r="AF115" s="18">
        <f t="shared" si="93"/>
        <v>119</v>
      </c>
      <c r="AG115" s="18">
        <f t="shared" si="94"/>
        <v>1.7005619898840028</v>
      </c>
      <c r="AH115" s="18">
        <f t="shared" si="95"/>
        <v>129</v>
      </c>
      <c r="AI115" s="18">
        <v>0</v>
      </c>
      <c r="AJ115" s="18" t="str">
        <f t="shared" si="96"/>
        <v>N/A</v>
      </c>
      <c r="AK115" s="18">
        <f t="shared" si="97"/>
        <v>-0.17005619898840027</v>
      </c>
      <c r="AL115" s="18">
        <f t="shared" si="98"/>
        <v>21.937249669503636</v>
      </c>
      <c r="AM115" s="18">
        <f>(Design!$N$68-AL115)/AK115</f>
        <v>114.29897754464966</v>
      </c>
      <c r="AN115" s="18">
        <v>0</v>
      </c>
      <c r="AO115" s="18">
        <v>0</v>
      </c>
      <c r="AP115" s="18">
        <f t="shared" si="99"/>
        <v>114.29897754464966</v>
      </c>
      <c r="AQ115" s="18">
        <f t="shared" si="100"/>
        <v>119</v>
      </c>
      <c r="AR115" s="18">
        <f>Design!$N$68</f>
        <v>2.5</v>
      </c>
      <c r="AS115" s="18">
        <f t="shared" si="101"/>
        <v>129</v>
      </c>
      <c r="AT115" s="18">
        <v>0</v>
      </c>
      <c r="AU115" s="18">
        <f t="shared" si="102"/>
        <v>9675</v>
      </c>
      <c r="AV115" s="19" t="str">
        <f t="shared" si="103"/>
        <v>N/A</v>
      </c>
      <c r="AW115" s="68">
        <f t="shared" si="104"/>
        <v>119</v>
      </c>
      <c r="AX115" s="18">
        <f>'Ohio Intensities'!L115</f>
        <v>1.1396392667133357</v>
      </c>
      <c r="AY115" s="18">
        <f>Design!$I$24*AX115*Design!$I$23</f>
        <v>1.9601795387469387</v>
      </c>
      <c r="AZ115" s="18">
        <v>0</v>
      </c>
      <c r="BA115" s="18">
        <v>0</v>
      </c>
      <c r="BB115" s="18">
        <f>Design!$I$22</f>
        <v>10</v>
      </c>
      <c r="BC115" s="18">
        <f t="shared" si="105"/>
        <v>1.9601795387469387</v>
      </c>
      <c r="BD115" s="18">
        <f t="shared" si="106"/>
        <v>119</v>
      </c>
      <c r="BE115" s="18">
        <f t="shared" si="107"/>
        <v>1.9601795387469387</v>
      </c>
      <c r="BF115" s="18">
        <f t="shared" si="108"/>
        <v>129</v>
      </c>
      <c r="BG115" s="18">
        <v>0</v>
      </c>
      <c r="BH115" s="18" t="str">
        <f t="shared" si="109"/>
        <v>N/A</v>
      </c>
      <c r="BI115" s="18">
        <f t="shared" si="110"/>
        <v>-0.19601795387469387</v>
      </c>
      <c r="BJ115" s="18">
        <f t="shared" si="111"/>
        <v>25.286316049835509</v>
      </c>
      <c r="BK115" s="18">
        <f>(Design!$N$69-BJ115)/BI115</f>
        <v>114.46051551062568</v>
      </c>
      <c r="BL115" s="18">
        <v>0</v>
      </c>
      <c r="BM115" s="18">
        <v>0</v>
      </c>
      <c r="BN115" s="18">
        <f t="shared" si="112"/>
        <v>114.46051551062568</v>
      </c>
      <c r="BO115" s="18">
        <f t="shared" si="113"/>
        <v>119</v>
      </c>
      <c r="BP115" s="18">
        <f>Design!$N$69</f>
        <v>2.85</v>
      </c>
      <c r="BQ115" s="18">
        <f t="shared" si="114"/>
        <v>129</v>
      </c>
      <c r="BR115" s="18">
        <v>0</v>
      </c>
      <c r="BS115" s="18">
        <f t="shared" si="115"/>
        <v>11029.5</v>
      </c>
      <c r="BT115" s="19" t="str">
        <f t="shared" si="116"/>
        <v>N/A</v>
      </c>
      <c r="BU115" s="68">
        <f t="shared" si="117"/>
        <v>119</v>
      </c>
      <c r="BV115" s="18">
        <f>'Ohio Intensities'!P115</f>
        <v>1.3526969124347386</v>
      </c>
      <c r="BW115" s="18">
        <f>Design!$I$24*BV115*Design!$I$23</f>
        <v>2.3266386893877518</v>
      </c>
      <c r="BX115" s="18">
        <v>0</v>
      </c>
      <c r="BY115" s="18">
        <v>0</v>
      </c>
      <c r="BZ115" s="18">
        <f>Design!$I$22</f>
        <v>10</v>
      </c>
      <c r="CA115" s="18">
        <f t="shared" si="118"/>
        <v>2.3266386893877518</v>
      </c>
      <c r="CB115" s="18">
        <f t="shared" si="119"/>
        <v>119</v>
      </c>
      <c r="CC115" s="18">
        <f t="shared" si="120"/>
        <v>2.3266386893877518</v>
      </c>
      <c r="CD115" s="18">
        <f t="shared" si="121"/>
        <v>129</v>
      </c>
      <c r="CE115" s="18">
        <v>0</v>
      </c>
      <c r="CF115" s="18" t="str">
        <f t="shared" si="122"/>
        <v>N/A</v>
      </c>
      <c r="CG115" s="18">
        <f t="shared" si="123"/>
        <v>-0.23266386893877516</v>
      </c>
      <c r="CH115" s="18">
        <f t="shared" si="124"/>
        <v>30.013639093101997</v>
      </c>
      <c r="CI115" s="18">
        <f>(Design!$N$70-CH115)/CG115</f>
        <v>116.75056903764474</v>
      </c>
      <c r="CJ115" s="18">
        <v>0</v>
      </c>
      <c r="CK115" s="18">
        <v>0</v>
      </c>
      <c r="CL115" s="18">
        <f t="shared" si="125"/>
        <v>116.75056903764474</v>
      </c>
      <c r="CM115" s="18">
        <f t="shared" si="126"/>
        <v>119</v>
      </c>
      <c r="CN115" s="18">
        <f>Design!$N$70</f>
        <v>2.85</v>
      </c>
      <c r="CO115" s="18">
        <f t="shared" si="127"/>
        <v>129</v>
      </c>
      <c r="CP115" s="18">
        <v>0</v>
      </c>
      <c r="CQ115" s="18">
        <f t="shared" si="128"/>
        <v>11029.500000000002</v>
      </c>
      <c r="CR115" s="19" t="str">
        <f t="shared" si="129"/>
        <v>N/A</v>
      </c>
      <c r="CS115" s="68">
        <f t="shared" si="130"/>
        <v>119</v>
      </c>
      <c r="CT115" s="18">
        <f>'Ohio Intensities'!T115</f>
        <v>1.5153926799101443</v>
      </c>
      <c r="CU115" s="18">
        <f>Design!$I$24*CT115*Design!$I$23</f>
        <v>2.6064754094454496</v>
      </c>
      <c r="CV115" s="18">
        <v>0</v>
      </c>
      <c r="CW115" s="18">
        <v>0</v>
      </c>
      <c r="CX115" s="18">
        <f>Design!$I$22</f>
        <v>10</v>
      </c>
      <c r="CY115" s="18">
        <f t="shared" si="131"/>
        <v>2.6064754094454496</v>
      </c>
      <c r="CZ115" s="18">
        <f t="shared" si="132"/>
        <v>119</v>
      </c>
      <c r="DA115" s="18">
        <f t="shared" si="133"/>
        <v>2.6064754094454496</v>
      </c>
      <c r="DB115" s="18">
        <f t="shared" si="134"/>
        <v>129</v>
      </c>
      <c r="DC115" s="18">
        <v>0</v>
      </c>
      <c r="DD115" s="18" t="str">
        <f t="shared" si="135"/>
        <v>N/A</v>
      </c>
      <c r="DE115" s="18">
        <f t="shared" si="136"/>
        <v>-0.26064754094454495</v>
      </c>
      <c r="DF115" s="18">
        <f t="shared" si="137"/>
        <v>33.623532781846301</v>
      </c>
      <c r="DG115" s="18">
        <f>(Design!$N$71-DF115)/DE115</f>
        <v>118.06569388810631</v>
      </c>
      <c r="DH115" s="18">
        <v>0</v>
      </c>
      <c r="DI115" s="18">
        <v>0</v>
      </c>
      <c r="DJ115" s="18">
        <f t="shared" si="138"/>
        <v>118.06569388810631</v>
      </c>
      <c r="DK115" s="18">
        <f t="shared" si="139"/>
        <v>119</v>
      </c>
      <c r="DL115" s="18">
        <f>Design!$N$71</f>
        <v>2.85</v>
      </c>
      <c r="DM115" s="18">
        <f t="shared" si="140"/>
        <v>129</v>
      </c>
      <c r="DN115" s="18">
        <v>0</v>
      </c>
      <c r="DO115" s="18">
        <f t="shared" si="141"/>
        <v>11029.500000000002</v>
      </c>
      <c r="DP115" s="19" t="str">
        <f t="shared" si="142"/>
        <v>N/A</v>
      </c>
      <c r="DQ115" s="68">
        <f t="shared" si="143"/>
        <v>119</v>
      </c>
      <c r="DR115" s="18">
        <f>'Ohio Intensities'!X115</f>
        <v>1.6813406735120491</v>
      </c>
      <c r="DS115" s="18">
        <f>Design!$I$24*DR115*Design!$I$23</f>
        <v>2.8919059584407263</v>
      </c>
      <c r="DT115" s="18">
        <v>0</v>
      </c>
      <c r="DU115" s="18">
        <v>0</v>
      </c>
      <c r="DV115" s="18">
        <f>Design!$I$22</f>
        <v>10</v>
      </c>
      <c r="DW115" s="18">
        <f t="shared" si="144"/>
        <v>2.8919059584407263</v>
      </c>
      <c r="DX115" s="18">
        <f t="shared" si="145"/>
        <v>119</v>
      </c>
      <c r="DY115" s="18">
        <f t="shared" si="146"/>
        <v>2.8919059584407263</v>
      </c>
      <c r="DZ115" s="18">
        <f t="shared" si="147"/>
        <v>129</v>
      </c>
      <c r="EA115" s="18">
        <v>0</v>
      </c>
      <c r="EB115" s="18">
        <f t="shared" si="148"/>
        <v>20648.208543266785</v>
      </c>
      <c r="EC115" s="18">
        <f t="shared" si="149"/>
        <v>-0.28919059584407264</v>
      </c>
      <c r="ED115" s="18">
        <f t="shared" si="150"/>
        <v>37.305586863885367</v>
      </c>
      <c r="EE115" s="18">
        <f>(Design!$N$72-ED115)/EC115</f>
        <v>119.14490774957052</v>
      </c>
      <c r="EF115" s="18">
        <v>0</v>
      </c>
      <c r="EG115" s="18">
        <v>0</v>
      </c>
      <c r="EH115" s="18">
        <f t="shared" si="151"/>
        <v>119.14490774957052</v>
      </c>
      <c r="EI115" s="18">
        <f t="shared" si="152"/>
        <v>119.14490774957052</v>
      </c>
      <c r="EJ115" s="18">
        <f>Design!$N$72</f>
        <v>2.85</v>
      </c>
      <c r="EK115" s="18">
        <f t="shared" si="153"/>
        <v>129</v>
      </c>
      <c r="EL115" s="18">
        <v>0</v>
      </c>
      <c r="EM115" s="18">
        <f t="shared" si="154"/>
        <v>11029.500000000002</v>
      </c>
      <c r="EN115" s="19">
        <f t="shared" si="155"/>
        <v>9618.7085432667827</v>
      </c>
      <c r="EO115" s="19">
        <f t="shared" si="156"/>
        <v>119</v>
      </c>
    </row>
    <row r="116" spans="1:145" x14ac:dyDescent="0.25">
      <c r="A116" s="68">
        <f t="shared" si="157"/>
        <v>120</v>
      </c>
      <c r="B116" s="18">
        <f>'Ohio Intensities'!D116</f>
        <v>0.79192910457447518</v>
      </c>
      <c r="C116" s="18">
        <f>Design!$I$24*B116*Design!$I$23</f>
        <v>1.3621180598680982</v>
      </c>
      <c r="D116" s="18">
        <v>0</v>
      </c>
      <c r="E116" s="18">
        <v>0</v>
      </c>
      <c r="F116" s="18">
        <f>Design!$I$22</f>
        <v>10</v>
      </c>
      <c r="G116" s="18">
        <f t="shared" ref="G116:G179" si="158">C116</f>
        <v>1.3621180598680982</v>
      </c>
      <c r="H116" s="18">
        <f t="shared" ref="H116:H179" si="159">A116</f>
        <v>120</v>
      </c>
      <c r="I116" s="18">
        <f t="shared" ref="I116:I179" si="160">G116</f>
        <v>1.3621180598680982</v>
      </c>
      <c r="J116" s="18">
        <f t="shared" ref="J116:J179" si="161">F116+H116</f>
        <v>130</v>
      </c>
      <c r="K116" s="18">
        <v>0</v>
      </c>
      <c r="L116" s="18" t="str">
        <f t="shared" si="83"/>
        <v>N/A</v>
      </c>
      <c r="M116" s="18">
        <f t="shared" ref="M116:M179" si="162">(K116-I116)/(J116-H116)</f>
        <v>-0.13621180598680982</v>
      </c>
      <c r="N116" s="18">
        <f t="shared" ref="N116:N179" si="163">I116-M116*H116</f>
        <v>17.707534778285275</v>
      </c>
      <c r="O116" s="18">
        <f>(Design!$N$67-N116)/M116</f>
        <v>114.94990955337222</v>
      </c>
      <c r="P116" s="18">
        <v>0</v>
      </c>
      <c r="Q116" s="18">
        <v>0</v>
      </c>
      <c r="R116" s="18">
        <f t="shared" ref="R116:R179" si="164">O116</f>
        <v>114.94990955337222</v>
      </c>
      <c r="S116" s="18">
        <f t="shared" si="87"/>
        <v>120</v>
      </c>
      <c r="T116" s="18">
        <f>Design!$N$67</f>
        <v>2.0499999999999998</v>
      </c>
      <c r="U116" s="18">
        <f t="shared" ref="U116:U179" si="165">J116</f>
        <v>130</v>
      </c>
      <c r="V116" s="18">
        <v>0</v>
      </c>
      <c r="W116" s="18">
        <f t="shared" ref="W116:W179" si="166">(0.5*R116*T116+0.5*(U116-R116)*T116)*60</f>
        <v>7995</v>
      </c>
      <c r="X116" s="19" t="str">
        <f t="shared" si="90"/>
        <v>N/A</v>
      </c>
      <c r="Y116" s="68">
        <f t="shared" ref="Y116:Y179" si="167">A116</f>
        <v>120</v>
      </c>
      <c r="Z116" s="18">
        <f>'Ohio Intensities'!H116</f>
        <v>0.98213692204990732</v>
      </c>
      <c r="AA116" s="18">
        <f>Design!$I$24*Z116*Design!$I$23</f>
        <v>1.6892755059258417</v>
      </c>
      <c r="AB116" s="18">
        <v>0</v>
      </c>
      <c r="AC116" s="18">
        <v>0</v>
      </c>
      <c r="AD116" s="18">
        <f>Design!$I$22</f>
        <v>10</v>
      </c>
      <c r="AE116" s="18">
        <f t="shared" ref="AE116:AE179" si="168">AA116</f>
        <v>1.6892755059258417</v>
      </c>
      <c r="AF116" s="18">
        <f t="shared" ref="AF116:AF179" si="169">Y116</f>
        <v>120</v>
      </c>
      <c r="AG116" s="18">
        <f t="shared" ref="AG116:AG179" si="170">AE116</f>
        <v>1.6892755059258417</v>
      </c>
      <c r="AH116" s="18">
        <f t="shared" ref="AH116:AH179" si="171">AD116+AF116</f>
        <v>130</v>
      </c>
      <c r="AI116" s="18">
        <v>0</v>
      </c>
      <c r="AJ116" s="18" t="str">
        <f t="shared" si="96"/>
        <v>N/A</v>
      </c>
      <c r="AK116" s="18">
        <f t="shared" ref="AK116:AK179" si="172">(AI116-AG116)/(AH116-AF116)</f>
        <v>-0.16892755059258419</v>
      </c>
      <c r="AL116" s="18">
        <f t="shared" ref="AL116:AL179" si="173">AG116-AK116*AF116</f>
        <v>21.960581577035946</v>
      </c>
      <c r="AM116" s="18">
        <f>(Design!$N$68-AL116)/AK116</f>
        <v>115.20075623407668</v>
      </c>
      <c r="AN116" s="18">
        <v>0</v>
      </c>
      <c r="AO116" s="18">
        <v>0</v>
      </c>
      <c r="AP116" s="18">
        <f t="shared" ref="AP116:AP179" si="174">AM116</f>
        <v>115.20075623407668</v>
      </c>
      <c r="AQ116" s="18">
        <f t="shared" si="100"/>
        <v>120</v>
      </c>
      <c r="AR116" s="18">
        <f>Design!$N$68</f>
        <v>2.5</v>
      </c>
      <c r="AS116" s="18">
        <f t="shared" ref="AS116:AS179" si="175">AH116</f>
        <v>130</v>
      </c>
      <c r="AT116" s="18">
        <v>0</v>
      </c>
      <c r="AU116" s="18">
        <f t="shared" ref="AU116:AU179" si="176">(0.5*AP116*AR116+0.5*(AS116-AP116)*AR116)*60</f>
        <v>9750</v>
      </c>
      <c r="AV116" s="19" t="str">
        <f t="shared" si="103"/>
        <v>N/A</v>
      </c>
      <c r="AW116" s="68">
        <f t="shared" ref="AW116:AW179" si="177">Y116</f>
        <v>120</v>
      </c>
      <c r="AX116" s="18">
        <f>'Ohio Intensities'!L116</f>
        <v>1.1320782968899672</v>
      </c>
      <c r="AY116" s="18">
        <f>Design!$I$24*AX116*Design!$I$23</f>
        <v>1.9471746706507449</v>
      </c>
      <c r="AZ116" s="18">
        <v>0</v>
      </c>
      <c r="BA116" s="18">
        <v>0</v>
      </c>
      <c r="BB116" s="18">
        <f>Design!$I$22</f>
        <v>10</v>
      </c>
      <c r="BC116" s="18">
        <f t="shared" ref="BC116:BC179" si="178">AY116</f>
        <v>1.9471746706507449</v>
      </c>
      <c r="BD116" s="18">
        <f t="shared" ref="BD116:BD179" si="179">AW116</f>
        <v>120</v>
      </c>
      <c r="BE116" s="18">
        <f t="shared" ref="BE116:BE179" si="180">BC116</f>
        <v>1.9471746706507449</v>
      </c>
      <c r="BF116" s="18">
        <f t="shared" ref="BF116:BF179" si="181">BB116+BD116</f>
        <v>130</v>
      </c>
      <c r="BG116" s="18">
        <v>0</v>
      </c>
      <c r="BH116" s="18" t="str">
        <f t="shared" si="109"/>
        <v>N/A</v>
      </c>
      <c r="BI116" s="18">
        <f t="shared" ref="BI116:BI179" si="182">(BG116-BE116)/(BF116-BD116)</f>
        <v>-0.19471746706507448</v>
      </c>
      <c r="BJ116" s="18">
        <f t="shared" ref="BJ116:BJ179" si="183">BE116-BI116*BD116</f>
        <v>25.313270718459684</v>
      </c>
      <c r="BK116" s="18">
        <f>(Design!$N$69-BJ116)/BI116</f>
        <v>115.36340861989781</v>
      </c>
      <c r="BL116" s="18">
        <v>0</v>
      </c>
      <c r="BM116" s="18">
        <v>0</v>
      </c>
      <c r="BN116" s="18">
        <f t="shared" ref="BN116:BN179" si="184">BK116</f>
        <v>115.36340861989781</v>
      </c>
      <c r="BO116" s="18">
        <f t="shared" si="113"/>
        <v>120</v>
      </c>
      <c r="BP116" s="18">
        <f>Design!$N$69</f>
        <v>2.85</v>
      </c>
      <c r="BQ116" s="18">
        <f t="shared" ref="BQ116:BQ179" si="185">BF116</f>
        <v>130</v>
      </c>
      <c r="BR116" s="18">
        <v>0</v>
      </c>
      <c r="BS116" s="18">
        <f t="shared" ref="BS116:BS179" si="186">(0.5*BN116*BP116+0.5*(BQ116-BN116)*BP116)*60</f>
        <v>11115</v>
      </c>
      <c r="BT116" s="19" t="str">
        <f t="shared" si="116"/>
        <v>N/A</v>
      </c>
      <c r="BU116" s="68">
        <f t="shared" ref="BU116:BU179" si="187">AW116</f>
        <v>120</v>
      </c>
      <c r="BV116" s="18">
        <f>'Ohio Intensities'!P116</f>
        <v>1.3439001383452263</v>
      </c>
      <c r="BW116" s="18">
        <f>Design!$I$24*BV116*Design!$I$23</f>
        <v>2.3115082379537908</v>
      </c>
      <c r="BX116" s="18">
        <v>0</v>
      </c>
      <c r="BY116" s="18">
        <v>0</v>
      </c>
      <c r="BZ116" s="18">
        <f>Design!$I$22</f>
        <v>10</v>
      </c>
      <c r="CA116" s="18">
        <f t="shared" ref="CA116:CA179" si="188">BW116</f>
        <v>2.3115082379537908</v>
      </c>
      <c r="CB116" s="18">
        <f t="shared" ref="CB116:CB179" si="189">BU116</f>
        <v>120</v>
      </c>
      <c r="CC116" s="18">
        <f t="shared" ref="CC116:CC179" si="190">CA116</f>
        <v>2.3115082379537908</v>
      </c>
      <c r="CD116" s="18">
        <f t="shared" ref="CD116:CD179" si="191">BZ116+CB116</f>
        <v>130</v>
      </c>
      <c r="CE116" s="18">
        <v>0</v>
      </c>
      <c r="CF116" s="18" t="str">
        <f t="shared" si="122"/>
        <v>N/A</v>
      </c>
      <c r="CG116" s="18">
        <f t="shared" ref="CG116:CG179" si="192">(CE116-CC116)/(CD116-CB116)</f>
        <v>-0.23115082379537907</v>
      </c>
      <c r="CH116" s="18">
        <f t="shared" ref="CH116:CH179" si="193">CC116-CG116*CB116</f>
        <v>30.049607093399281</v>
      </c>
      <c r="CI116" s="18">
        <f>(Design!$N$70-CH116)/CG116</f>
        <v>117.67038787401036</v>
      </c>
      <c r="CJ116" s="18">
        <v>0</v>
      </c>
      <c r="CK116" s="18">
        <v>0</v>
      </c>
      <c r="CL116" s="18">
        <f t="shared" ref="CL116:CL179" si="194">CI116</f>
        <v>117.67038787401036</v>
      </c>
      <c r="CM116" s="18">
        <f t="shared" si="126"/>
        <v>120</v>
      </c>
      <c r="CN116" s="18">
        <f>Design!$N$70</f>
        <v>2.85</v>
      </c>
      <c r="CO116" s="18">
        <f t="shared" ref="CO116:CO179" si="195">CD116</f>
        <v>130</v>
      </c>
      <c r="CP116" s="18">
        <v>0</v>
      </c>
      <c r="CQ116" s="18">
        <f t="shared" ref="CQ116:CQ179" si="196">(0.5*CL116*CN116+0.5*(CO116-CL116)*CN116)*60</f>
        <v>11115</v>
      </c>
      <c r="CR116" s="19" t="str">
        <f t="shared" si="129"/>
        <v>N/A</v>
      </c>
      <c r="CS116" s="68">
        <f t="shared" ref="CS116:CS179" si="197">BU116</f>
        <v>120</v>
      </c>
      <c r="CT116" s="18">
        <f>'Ohio Intensities'!T116</f>
        <v>1.5057747187829367</v>
      </c>
      <c r="CU116" s="18">
        <f>Design!$I$24*CT116*Design!$I$23</f>
        <v>2.5899325163066527</v>
      </c>
      <c r="CV116" s="18">
        <v>0</v>
      </c>
      <c r="CW116" s="18">
        <v>0</v>
      </c>
      <c r="CX116" s="18">
        <f>Design!$I$22</f>
        <v>10</v>
      </c>
      <c r="CY116" s="18">
        <f t="shared" ref="CY116:CY179" si="198">CU116</f>
        <v>2.5899325163066527</v>
      </c>
      <c r="CZ116" s="18">
        <f t="shared" ref="CZ116:CZ179" si="199">CS116</f>
        <v>120</v>
      </c>
      <c r="DA116" s="18">
        <f t="shared" ref="DA116:DA179" si="200">CY116</f>
        <v>2.5899325163066527</v>
      </c>
      <c r="DB116" s="18">
        <f t="shared" ref="DB116:DB179" si="201">CX116+CZ116</f>
        <v>130</v>
      </c>
      <c r="DC116" s="18">
        <v>0</v>
      </c>
      <c r="DD116" s="18" t="str">
        <f t="shared" si="135"/>
        <v>N/A</v>
      </c>
      <c r="DE116" s="18">
        <f t="shared" ref="DE116:DE179" si="202">(DC116-DA116)/(DB116-CZ116)</f>
        <v>-0.25899325163066528</v>
      </c>
      <c r="DF116" s="18">
        <f t="shared" ref="DF116:DF179" si="203">DA116-DE116*CZ116</f>
        <v>33.669122711986482</v>
      </c>
      <c r="DG116" s="18">
        <f>(Design!$N$71-DF116)/DE116</f>
        <v>118.99585227778745</v>
      </c>
      <c r="DH116" s="18">
        <v>0</v>
      </c>
      <c r="DI116" s="18">
        <v>0</v>
      </c>
      <c r="DJ116" s="18">
        <f t="shared" ref="DJ116:DJ179" si="204">DG116</f>
        <v>118.99585227778745</v>
      </c>
      <c r="DK116" s="18">
        <f t="shared" si="139"/>
        <v>120</v>
      </c>
      <c r="DL116" s="18">
        <f>Design!$N$71</f>
        <v>2.85</v>
      </c>
      <c r="DM116" s="18">
        <f t="shared" ref="DM116:DM179" si="205">DB116</f>
        <v>130</v>
      </c>
      <c r="DN116" s="18">
        <v>0</v>
      </c>
      <c r="DO116" s="18">
        <f t="shared" ref="DO116:DO179" si="206">(0.5*DJ116*DL116+0.5*(DM116-DJ116)*DL116)*60</f>
        <v>11115</v>
      </c>
      <c r="DP116" s="19" t="str">
        <f t="shared" si="142"/>
        <v>N/A</v>
      </c>
      <c r="DQ116" s="68">
        <f t="shared" ref="DQ116:DQ179" si="207">CS116</f>
        <v>120</v>
      </c>
      <c r="DR116" s="18">
        <f>'Ohio Intensities'!X116</f>
        <v>1.6711807240208496</v>
      </c>
      <c r="DS116" s="18">
        <f>Design!$I$24*DR116*Design!$I$23</f>
        <v>2.8744308453158633</v>
      </c>
      <c r="DT116" s="18">
        <v>0</v>
      </c>
      <c r="DU116" s="18">
        <v>0</v>
      </c>
      <c r="DV116" s="18">
        <f>Design!$I$22</f>
        <v>10</v>
      </c>
      <c r="DW116" s="18">
        <f t="shared" ref="DW116:DW179" si="208">DS116</f>
        <v>2.8744308453158633</v>
      </c>
      <c r="DX116" s="18">
        <f t="shared" ref="DX116:DX179" si="209">DQ116</f>
        <v>120</v>
      </c>
      <c r="DY116" s="18">
        <f t="shared" ref="DY116:DY179" si="210">DW116</f>
        <v>2.8744308453158633</v>
      </c>
      <c r="DZ116" s="18">
        <f t="shared" ref="DZ116:DZ179" si="211">DV116+DX116</f>
        <v>130</v>
      </c>
      <c r="EA116" s="18">
        <v>0</v>
      </c>
      <c r="EB116" s="18">
        <f t="shared" si="148"/>
        <v>20695.902086274215</v>
      </c>
      <c r="EC116" s="18">
        <f t="shared" ref="EC116:EC179" si="212">(EA116-DY116)/(DZ116-DX116)</f>
        <v>-0.28744308453158635</v>
      </c>
      <c r="ED116" s="18">
        <f t="shared" ref="ED116:ED179" si="213">DY116-EC116*DX116</f>
        <v>37.367600989106222</v>
      </c>
      <c r="EE116" s="18">
        <f>(Design!$N$72-ED116)/EC116</f>
        <v>120.08499367920321</v>
      </c>
      <c r="EF116" s="18">
        <v>0</v>
      </c>
      <c r="EG116" s="18">
        <v>0</v>
      </c>
      <c r="EH116" s="18">
        <f t="shared" ref="EH116:EH179" si="214">EE116</f>
        <v>120.08499367920321</v>
      </c>
      <c r="EI116" s="18">
        <f t="shared" si="152"/>
        <v>120.08499367920321</v>
      </c>
      <c r="EJ116" s="18">
        <f>Design!$N$72</f>
        <v>2.85</v>
      </c>
      <c r="EK116" s="18">
        <f t="shared" ref="EK116:EK179" si="215">DZ116</f>
        <v>130</v>
      </c>
      <c r="EL116" s="18">
        <v>0</v>
      </c>
      <c r="EM116" s="18">
        <f t="shared" ref="EM116:EM179" si="216">(0.5*EH116*EJ116+0.5*(EK116-EH116)*EJ116)*60</f>
        <v>11115.000000000002</v>
      </c>
      <c r="EN116" s="19">
        <f t="shared" si="155"/>
        <v>9580.9020862742127</v>
      </c>
      <c r="EO116" s="19">
        <f t="shared" ref="EO116:EO179" si="217">DQ116</f>
        <v>120</v>
      </c>
    </row>
    <row r="117" spans="1:145" x14ac:dyDescent="0.25">
      <c r="A117" s="68">
        <f t="shared" si="157"/>
        <v>121</v>
      </c>
      <c r="B117" s="18">
        <f>'Ohio Intensities'!D117</f>
        <v>0.78663094298170877</v>
      </c>
      <c r="C117" s="18">
        <f>Design!$I$24*B117*Design!$I$23</f>
        <v>1.35300522192854</v>
      </c>
      <c r="D117" s="18">
        <v>0</v>
      </c>
      <c r="E117" s="18">
        <v>0</v>
      </c>
      <c r="F117" s="18">
        <f>Design!$I$22</f>
        <v>10</v>
      </c>
      <c r="G117" s="18">
        <f t="shared" si="158"/>
        <v>1.35300522192854</v>
      </c>
      <c r="H117" s="18">
        <f t="shared" si="159"/>
        <v>121</v>
      </c>
      <c r="I117" s="18">
        <f t="shared" si="160"/>
        <v>1.35300522192854</v>
      </c>
      <c r="J117" s="18">
        <f t="shared" si="161"/>
        <v>131</v>
      </c>
      <c r="K117" s="18">
        <v>0</v>
      </c>
      <c r="L117" s="18" t="str">
        <f t="shared" si="83"/>
        <v>N/A</v>
      </c>
      <c r="M117" s="18">
        <f t="shared" si="162"/>
        <v>-0.13530052219285399</v>
      </c>
      <c r="N117" s="18">
        <f t="shared" si="163"/>
        <v>17.724368407263874</v>
      </c>
      <c r="O117" s="18">
        <f>(Design!$N$67-N117)/M117</f>
        <v>115.8485433258123</v>
      </c>
      <c r="P117" s="18">
        <v>0</v>
      </c>
      <c r="Q117" s="18">
        <v>0</v>
      </c>
      <c r="R117" s="18">
        <f t="shared" si="164"/>
        <v>115.8485433258123</v>
      </c>
      <c r="S117" s="18">
        <f t="shared" si="87"/>
        <v>121</v>
      </c>
      <c r="T117" s="18">
        <f>Design!$N$67</f>
        <v>2.0499999999999998</v>
      </c>
      <c r="U117" s="18">
        <f t="shared" si="165"/>
        <v>131</v>
      </c>
      <c r="V117" s="18">
        <v>0</v>
      </c>
      <c r="W117" s="18">
        <f t="shared" si="166"/>
        <v>8056.4999999999982</v>
      </c>
      <c r="X117" s="19" t="str">
        <f t="shared" si="90"/>
        <v>N/A</v>
      </c>
      <c r="Y117" s="68">
        <f t="shared" si="167"/>
        <v>121</v>
      </c>
      <c r="Z117" s="18">
        <f>'Ohio Intensities'!H117</f>
        <v>0.97566796973665371</v>
      </c>
      <c r="AA117" s="18">
        <f>Design!$I$24*Z117*Design!$I$23</f>
        <v>1.6781489079470455</v>
      </c>
      <c r="AB117" s="18">
        <v>0</v>
      </c>
      <c r="AC117" s="18">
        <v>0</v>
      </c>
      <c r="AD117" s="18">
        <f>Design!$I$22</f>
        <v>10</v>
      </c>
      <c r="AE117" s="18">
        <f t="shared" si="168"/>
        <v>1.6781489079470455</v>
      </c>
      <c r="AF117" s="18">
        <f t="shared" si="169"/>
        <v>121</v>
      </c>
      <c r="AG117" s="18">
        <f t="shared" si="170"/>
        <v>1.6781489079470455</v>
      </c>
      <c r="AH117" s="18">
        <f t="shared" si="171"/>
        <v>131</v>
      </c>
      <c r="AI117" s="18">
        <v>0</v>
      </c>
      <c r="AJ117" s="18" t="str">
        <f t="shared" si="96"/>
        <v>N/A</v>
      </c>
      <c r="AK117" s="18">
        <f t="shared" si="172"/>
        <v>-0.16781489079470455</v>
      </c>
      <c r="AL117" s="18">
        <f t="shared" si="173"/>
        <v>21.983750694106295</v>
      </c>
      <c r="AM117" s="18">
        <f>(Design!$N$68-AL117)/AK117</f>
        <v>116.10263309673536</v>
      </c>
      <c r="AN117" s="18">
        <v>0</v>
      </c>
      <c r="AO117" s="18">
        <v>0</v>
      </c>
      <c r="AP117" s="18">
        <f t="shared" si="174"/>
        <v>116.10263309673536</v>
      </c>
      <c r="AQ117" s="18">
        <f t="shared" si="100"/>
        <v>121</v>
      </c>
      <c r="AR117" s="18">
        <f>Design!$N$68</f>
        <v>2.5</v>
      </c>
      <c r="AS117" s="18">
        <f t="shared" si="175"/>
        <v>131</v>
      </c>
      <c r="AT117" s="18">
        <v>0</v>
      </c>
      <c r="AU117" s="18">
        <f t="shared" si="176"/>
        <v>9825</v>
      </c>
      <c r="AV117" s="19" t="str">
        <f t="shared" si="103"/>
        <v>N/A</v>
      </c>
      <c r="AW117" s="68">
        <f t="shared" si="177"/>
        <v>121</v>
      </c>
      <c r="AX117" s="18">
        <f>'Ohio Intensities'!L117</f>
        <v>1.1246235661408595</v>
      </c>
      <c r="AY117" s="18">
        <f>Design!$I$24*AX117*Design!$I$23</f>
        <v>1.9343525337622796</v>
      </c>
      <c r="AZ117" s="18">
        <v>0</v>
      </c>
      <c r="BA117" s="18">
        <v>0</v>
      </c>
      <c r="BB117" s="18">
        <f>Design!$I$22</f>
        <v>10</v>
      </c>
      <c r="BC117" s="18">
        <f t="shared" si="178"/>
        <v>1.9343525337622796</v>
      </c>
      <c r="BD117" s="18">
        <f t="shared" si="179"/>
        <v>121</v>
      </c>
      <c r="BE117" s="18">
        <f t="shared" si="180"/>
        <v>1.9343525337622796</v>
      </c>
      <c r="BF117" s="18">
        <f t="shared" si="181"/>
        <v>131</v>
      </c>
      <c r="BG117" s="18">
        <v>0</v>
      </c>
      <c r="BH117" s="18" t="str">
        <f t="shared" si="109"/>
        <v>N/A</v>
      </c>
      <c r="BI117" s="18">
        <f t="shared" si="182"/>
        <v>-0.19343525337622797</v>
      </c>
      <c r="BJ117" s="18">
        <f t="shared" si="183"/>
        <v>25.340018192285864</v>
      </c>
      <c r="BK117" s="18">
        <f>(Design!$N$69-BJ117)/BI117</f>
        <v>116.26638784680679</v>
      </c>
      <c r="BL117" s="18">
        <v>0</v>
      </c>
      <c r="BM117" s="18">
        <v>0</v>
      </c>
      <c r="BN117" s="18">
        <f t="shared" si="184"/>
        <v>116.26638784680679</v>
      </c>
      <c r="BO117" s="18">
        <f t="shared" si="113"/>
        <v>121</v>
      </c>
      <c r="BP117" s="18">
        <f>Design!$N$69</f>
        <v>2.85</v>
      </c>
      <c r="BQ117" s="18">
        <f t="shared" si="185"/>
        <v>131</v>
      </c>
      <c r="BR117" s="18">
        <v>0</v>
      </c>
      <c r="BS117" s="18">
        <f t="shared" si="186"/>
        <v>11200.5</v>
      </c>
      <c r="BT117" s="19" t="str">
        <f t="shared" si="116"/>
        <v>N/A</v>
      </c>
      <c r="BU117" s="68">
        <f t="shared" si="187"/>
        <v>121</v>
      </c>
      <c r="BV117" s="18">
        <f>'Ohio Intensities'!P117</f>
        <v>1.3352253395136378</v>
      </c>
      <c r="BW117" s="18">
        <f>Design!$I$24*BV117*Design!$I$23</f>
        <v>2.2965875839634582</v>
      </c>
      <c r="BX117" s="18">
        <v>0</v>
      </c>
      <c r="BY117" s="18">
        <v>0</v>
      </c>
      <c r="BZ117" s="18">
        <f>Design!$I$22</f>
        <v>10</v>
      </c>
      <c r="CA117" s="18">
        <f t="shared" si="188"/>
        <v>2.2965875839634582</v>
      </c>
      <c r="CB117" s="18">
        <f t="shared" si="189"/>
        <v>121</v>
      </c>
      <c r="CC117" s="18">
        <f t="shared" si="190"/>
        <v>2.2965875839634582</v>
      </c>
      <c r="CD117" s="18">
        <f t="shared" si="191"/>
        <v>131</v>
      </c>
      <c r="CE117" s="18">
        <v>0</v>
      </c>
      <c r="CF117" s="18" t="str">
        <f t="shared" si="122"/>
        <v>N/A</v>
      </c>
      <c r="CG117" s="18">
        <f t="shared" si="192"/>
        <v>-0.22965875839634581</v>
      </c>
      <c r="CH117" s="18">
        <f t="shared" si="193"/>
        <v>30.085297349921301</v>
      </c>
      <c r="CI117" s="18">
        <f>(Design!$N$70-CH117)/CG117</f>
        <v>118.59028386332446</v>
      </c>
      <c r="CJ117" s="18">
        <v>0</v>
      </c>
      <c r="CK117" s="18">
        <v>0</v>
      </c>
      <c r="CL117" s="18">
        <f t="shared" si="194"/>
        <v>118.59028386332446</v>
      </c>
      <c r="CM117" s="18">
        <f t="shared" si="126"/>
        <v>121</v>
      </c>
      <c r="CN117" s="18">
        <f>Design!$N$70</f>
        <v>2.85</v>
      </c>
      <c r="CO117" s="18">
        <f t="shared" si="195"/>
        <v>131</v>
      </c>
      <c r="CP117" s="18">
        <v>0</v>
      </c>
      <c r="CQ117" s="18">
        <f t="shared" si="196"/>
        <v>11200.499999999998</v>
      </c>
      <c r="CR117" s="19" t="str">
        <f t="shared" si="129"/>
        <v>N/A</v>
      </c>
      <c r="CS117" s="68">
        <f t="shared" si="197"/>
        <v>121</v>
      </c>
      <c r="CT117" s="18">
        <f>'Ohio Intensities'!T117</f>
        <v>1.4962886328689653</v>
      </c>
      <c r="CU117" s="18">
        <f>Design!$I$24*CT117*Design!$I$23</f>
        <v>2.5736164485346218</v>
      </c>
      <c r="CV117" s="18">
        <v>0</v>
      </c>
      <c r="CW117" s="18">
        <v>0</v>
      </c>
      <c r="CX117" s="18">
        <f>Design!$I$22</f>
        <v>10</v>
      </c>
      <c r="CY117" s="18">
        <f t="shared" si="198"/>
        <v>2.5736164485346218</v>
      </c>
      <c r="CZ117" s="18">
        <f t="shared" si="199"/>
        <v>121</v>
      </c>
      <c r="DA117" s="18">
        <f t="shared" si="200"/>
        <v>2.5736164485346218</v>
      </c>
      <c r="DB117" s="18">
        <f t="shared" si="201"/>
        <v>131</v>
      </c>
      <c r="DC117" s="18">
        <v>0</v>
      </c>
      <c r="DD117" s="18" t="str">
        <f t="shared" si="135"/>
        <v>N/A</v>
      </c>
      <c r="DE117" s="18">
        <f t="shared" si="202"/>
        <v>-0.25736164485346219</v>
      </c>
      <c r="DF117" s="18">
        <f t="shared" si="203"/>
        <v>33.714375475803543</v>
      </c>
      <c r="DG117" s="18">
        <f>(Design!$N$71-DF117)/DE117</f>
        <v>119.92608880541329</v>
      </c>
      <c r="DH117" s="18">
        <v>0</v>
      </c>
      <c r="DI117" s="18">
        <v>0</v>
      </c>
      <c r="DJ117" s="18">
        <f t="shared" si="204"/>
        <v>119.92608880541329</v>
      </c>
      <c r="DK117" s="18">
        <f t="shared" si="139"/>
        <v>121</v>
      </c>
      <c r="DL117" s="18">
        <f>Design!$N$71</f>
        <v>2.85</v>
      </c>
      <c r="DM117" s="18">
        <f t="shared" si="205"/>
        <v>131</v>
      </c>
      <c r="DN117" s="18">
        <v>0</v>
      </c>
      <c r="DO117" s="18">
        <f t="shared" si="206"/>
        <v>11200.5</v>
      </c>
      <c r="DP117" s="19" t="str">
        <f t="shared" si="142"/>
        <v>N/A</v>
      </c>
      <c r="DQ117" s="68">
        <f t="shared" si="207"/>
        <v>121</v>
      </c>
      <c r="DR117" s="18">
        <f>'Ohio Intensities'!X117</f>
        <v>1.6611584438091811</v>
      </c>
      <c r="DS117" s="18">
        <f>Design!$I$24*DR117*Design!$I$23</f>
        <v>2.8571925233517934</v>
      </c>
      <c r="DT117" s="18">
        <v>0</v>
      </c>
      <c r="DU117" s="18">
        <v>0</v>
      </c>
      <c r="DV117" s="18">
        <f>Design!$I$22</f>
        <v>10</v>
      </c>
      <c r="DW117" s="18">
        <f t="shared" si="208"/>
        <v>2.8571925233517934</v>
      </c>
      <c r="DX117" s="18">
        <f t="shared" si="209"/>
        <v>121</v>
      </c>
      <c r="DY117" s="18">
        <f t="shared" si="210"/>
        <v>2.8571925233517934</v>
      </c>
      <c r="DZ117" s="18">
        <f t="shared" si="211"/>
        <v>131</v>
      </c>
      <c r="EA117" s="18">
        <v>0</v>
      </c>
      <c r="EB117" s="18">
        <f t="shared" si="148"/>
        <v>20743.217719534019</v>
      </c>
      <c r="EC117" s="18">
        <f t="shared" si="212"/>
        <v>-0.28571925233517936</v>
      </c>
      <c r="ED117" s="18">
        <f t="shared" si="213"/>
        <v>37.429222055908497</v>
      </c>
      <c r="EE117" s="18">
        <f>(Design!$N$72-ED117)/EC117</f>
        <v>121.02517339413781</v>
      </c>
      <c r="EF117" s="18">
        <v>0</v>
      </c>
      <c r="EG117" s="18">
        <v>0</v>
      </c>
      <c r="EH117" s="18">
        <f t="shared" si="214"/>
        <v>121.02517339413781</v>
      </c>
      <c r="EI117" s="18">
        <f t="shared" si="152"/>
        <v>121.02517339413781</v>
      </c>
      <c r="EJ117" s="18">
        <f>Design!$N$72</f>
        <v>2.85</v>
      </c>
      <c r="EK117" s="18">
        <f t="shared" si="215"/>
        <v>131</v>
      </c>
      <c r="EL117" s="18">
        <v>0</v>
      </c>
      <c r="EM117" s="18">
        <f t="shared" si="216"/>
        <v>11200.5</v>
      </c>
      <c r="EN117" s="19">
        <f t="shared" si="155"/>
        <v>9542.7177195340191</v>
      </c>
      <c r="EO117" s="19">
        <f t="shared" si="217"/>
        <v>121</v>
      </c>
    </row>
    <row r="118" spans="1:145" x14ac:dyDescent="0.25">
      <c r="A118" s="68">
        <f t="shared" si="157"/>
        <v>122</v>
      </c>
      <c r="B118" s="18">
        <f>'Ohio Intensities'!D118</f>
        <v>0.78140811501715024</v>
      </c>
      <c r="C118" s="18">
        <f>Design!$I$24*B118*Design!$I$23</f>
        <v>1.3440219578294992</v>
      </c>
      <c r="D118" s="18">
        <v>0</v>
      </c>
      <c r="E118" s="18">
        <v>0</v>
      </c>
      <c r="F118" s="18">
        <f>Design!$I$22</f>
        <v>10</v>
      </c>
      <c r="G118" s="18">
        <f t="shared" si="158"/>
        <v>1.3440219578294992</v>
      </c>
      <c r="H118" s="18">
        <f t="shared" si="159"/>
        <v>122</v>
      </c>
      <c r="I118" s="18">
        <f t="shared" si="160"/>
        <v>1.3440219578294992</v>
      </c>
      <c r="J118" s="18">
        <f t="shared" si="161"/>
        <v>132</v>
      </c>
      <c r="K118" s="18">
        <v>0</v>
      </c>
      <c r="L118" s="18" t="str">
        <f t="shared" si="83"/>
        <v>N/A</v>
      </c>
      <c r="M118" s="18">
        <f t="shared" si="162"/>
        <v>-0.13440219578294993</v>
      </c>
      <c r="N118" s="18">
        <f t="shared" si="163"/>
        <v>17.741089843349393</v>
      </c>
      <c r="O118" s="18">
        <f>(Design!$N$67-N118)/M118</f>
        <v>116.74727300355565</v>
      </c>
      <c r="P118" s="18">
        <v>0</v>
      </c>
      <c r="Q118" s="18">
        <v>0</v>
      </c>
      <c r="R118" s="18">
        <f t="shared" si="164"/>
        <v>116.74727300355565</v>
      </c>
      <c r="S118" s="18">
        <f t="shared" si="87"/>
        <v>122</v>
      </c>
      <c r="T118" s="18">
        <f>Design!$N$67</f>
        <v>2.0499999999999998</v>
      </c>
      <c r="U118" s="18">
        <f t="shared" si="165"/>
        <v>132</v>
      </c>
      <c r="V118" s="18">
        <v>0</v>
      </c>
      <c r="W118" s="18">
        <f t="shared" si="166"/>
        <v>8117.9999999999991</v>
      </c>
      <c r="X118" s="19" t="str">
        <f t="shared" si="90"/>
        <v>N/A</v>
      </c>
      <c r="Y118" s="68">
        <f t="shared" si="167"/>
        <v>122</v>
      </c>
      <c r="Z118" s="18">
        <f>'Ohio Intensities'!H118</f>
        <v>0.9692899681807583</v>
      </c>
      <c r="AA118" s="18">
        <f>Design!$I$24*Z118*Design!$I$23</f>
        <v>1.6671787452709053</v>
      </c>
      <c r="AB118" s="18">
        <v>0</v>
      </c>
      <c r="AC118" s="18">
        <v>0</v>
      </c>
      <c r="AD118" s="18">
        <f>Design!$I$22</f>
        <v>10</v>
      </c>
      <c r="AE118" s="18">
        <f t="shared" si="168"/>
        <v>1.6671787452709053</v>
      </c>
      <c r="AF118" s="18">
        <f t="shared" si="169"/>
        <v>122</v>
      </c>
      <c r="AG118" s="18">
        <f t="shared" si="170"/>
        <v>1.6671787452709053</v>
      </c>
      <c r="AH118" s="18">
        <f t="shared" si="171"/>
        <v>132</v>
      </c>
      <c r="AI118" s="18">
        <v>0</v>
      </c>
      <c r="AJ118" s="18" t="str">
        <f t="shared" si="96"/>
        <v>N/A</v>
      </c>
      <c r="AK118" s="18">
        <f t="shared" si="172"/>
        <v>-0.16671787452709053</v>
      </c>
      <c r="AL118" s="18">
        <f t="shared" si="173"/>
        <v>22.006759437575951</v>
      </c>
      <c r="AM118" s="18">
        <f>(Design!$N$68-AL118)/AK118</f>
        <v>117.00460729186081</v>
      </c>
      <c r="AN118" s="18">
        <v>0</v>
      </c>
      <c r="AO118" s="18">
        <v>0</v>
      </c>
      <c r="AP118" s="18">
        <f t="shared" si="174"/>
        <v>117.00460729186081</v>
      </c>
      <c r="AQ118" s="18">
        <f t="shared" si="100"/>
        <v>122</v>
      </c>
      <c r="AR118" s="18">
        <f>Design!$N$68</f>
        <v>2.5</v>
      </c>
      <c r="AS118" s="18">
        <f t="shared" si="175"/>
        <v>132</v>
      </c>
      <c r="AT118" s="18">
        <v>0</v>
      </c>
      <c r="AU118" s="18">
        <f t="shared" si="176"/>
        <v>9900</v>
      </c>
      <c r="AV118" s="19" t="str">
        <f t="shared" si="103"/>
        <v>N/A</v>
      </c>
      <c r="AW118" s="68">
        <f t="shared" si="177"/>
        <v>122</v>
      </c>
      <c r="AX118" s="18">
        <f>'Ohio Intensities'!L118</f>
        <v>1.1172728054620686</v>
      </c>
      <c r="AY118" s="18">
        <f>Design!$I$24*AX118*Design!$I$23</f>
        <v>1.9217092253947592</v>
      </c>
      <c r="AZ118" s="18">
        <v>0</v>
      </c>
      <c r="BA118" s="18">
        <v>0</v>
      </c>
      <c r="BB118" s="18">
        <f>Design!$I$22</f>
        <v>10</v>
      </c>
      <c r="BC118" s="18">
        <f t="shared" si="178"/>
        <v>1.9217092253947592</v>
      </c>
      <c r="BD118" s="18">
        <f t="shared" si="179"/>
        <v>122</v>
      </c>
      <c r="BE118" s="18">
        <f t="shared" si="180"/>
        <v>1.9217092253947592</v>
      </c>
      <c r="BF118" s="18">
        <f t="shared" si="181"/>
        <v>132</v>
      </c>
      <c r="BG118" s="18">
        <v>0</v>
      </c>
      <c r="BH118" s="18" t="str">
        <f t="shared" si="109"/>
        <v>N/A</v>
      </c>
      <c r="BI118" s="18">
        <f t="shared" si="182"/>
        <v>-0.19217092253947593</v>
      </c>
      <c r="BJ118" s="18">
        <f t="shared" si="183"/>
        <v>25.366561775210823</v>
      </c>
      <c r="BK118" s="18">
        <f>(Design!$N$69-BJ118)/BI118</f>
        <v>117.16945247315159</v>
      </c>
      <c r="BL118" s="18">
        <v>0</v>
      </c>
      <c r="BM118" s="18">
        <v>0</v>
      </c>
      <c r="BN118" s="18">
        <f t="shared" si="184"/>
        <v>117.16945247315159</v>
      </c>
      <c r="BO118" s="18">
        <f t="shared" si="113"/>
        <v>122</v>
      </c>
      <c r="BP118" s="18">
        <f>Design!$N$69</f>
        <v>2.85</v>
      </c>
      <c r="BQ118" s="18">
        <f t="shared" si="185"/>
        <v>132</v>
      </c>
      <c r="BR118" s="18">
        <v>0</v>
      </c>
      <c r="BS118" s="18">
        <f t="shared" si="186"/>
        <v>11286.000000000002</v>
      </c>
      <c r="BT118" s="19" t="str">
        <f t="shared" si="116"/>
        <v>N/A</v>
      </c>
      <c r="BU118" s="68">
        <f t="shared" si="187"/>
        <v>122</v>
      </c>
      <c r="BV118" s="18">
        <f>'Ohio Intensities'!P118</f>
        <v>1.3266699397787616</v>
      </c>
      <c r="BW118" s="18">
        <f>Design!$I$24*BV118*Design!$I$23</f>
        <v>2.2818722964194715</v>
      </c>
      <c r="BX118" s="18">
        <v>0</v>
      </c>
      <c r="BY118" s="18">
        <v>0</v>
      </c>
      <c r="BZ118" s="18">
        <f>Design!$I$22</f>
        <v>10</v>
      </c>
      <c r="CA118" s="18">
        <f t="shared" si="188"/>
        <v>2.2818722964194715</v>
      </c>
      <c r="CB118" s="18">
        <f t="shared" si="189"/>
        <v>122</v>
      </c>
      <c r="CC118" s="18">
        <f t="shared" si="190"/>
        <v>2.2818722964194715</v>
      </c>
      <c r="CD118" s="18">
        <f t="shared" si="191"/>
        <v>132</v>
      </c>
      <c r="CE118" s="18">
        <v>0</v>
      </c>
      <c r="CF118" s="18" t="str">
        <f t="shared" si="122"/>
        <v>N/A</v>
      </c>
      <c r="CG118" s="18">
        <f t="shared" si="192"/>
        <v>-0.22818722964194715</v>
      </c>
      <c r="CH118" s="18">
        <f t="shared" si="193"/>
        <v>30.120714312737025</v>
      </c>
      <c r="CI118" s="18">
        <f>(Design!$N$70-CH118)/CG118</f>
        <v>119.51025636065617</v>
      </c>
      <c r="CJ118" s="18">
        <v>0</v>
      </c>
      <c r="CK118" s="18">
        <v>0</v>
      </c>
      <c r="CL118" s="18">
        <f t="shared" si="194"/>
        <v>119.51025636065617</v>
      </c>
      <c r="CM118" s="18">
        <f t="shared" si="126"/>
        <v>122</v>
      </c>
      <c r="CN118" s="18">
        <f>Design!$N$70</f>
        <v>2.85</v>
      </c>
      <c r="CO118" s="18">
        <f t="shared" si="195"/>
        <v>132</v>
      </c>
      <c r="CP118" s="18">
        <v>0</v>
      </c>
      <c r="CQ118" s="18">
        <f t="shared" si="196"/>
        <v>11286</v>
      </c>
      <c r="CR118" s="19" t="str">
        <f t="shared" si="129"/>
        <v>N/A</v>
      </c>
      <c r="CS118" s="68">
        <f t="shared" si="197"/>
        <v>122</v>
      </c>
      <c r="CT118" s="18">
        <f>'Ohio Intensities'!T118</f>
        <v>1.4869316570746369</v>
      </c>
      <c r="CU118" s="18">
        <f>Design!$I$24*CT118*Design!$I$23</f>
        <v>2.5575224501683773</v>
      </c>
      <c r="CV118" s="18">
        <v>0</v>
      </c>
      <c r="CW118" s="18">
        <v>0</v>
      </c>
      <c r="CX118" s="18">
        <f>Design!$I$22</f>
        <v>10</v>
      </c>
      <c r="CY118" s="18">
        <f t="shared" si="198"/>
        <v>2.5575224501683773</v>
      </c>
      <c r="CZ118" s="18">
        <f t="shared" si="199"/>
        <v>122</v>
      </c>
      <c r="DA118" s="18">
        <f t="shared" si="200"/>
        <v>2.5575224501683773</v>
      </c>
      <c r="DB118" s="18">
        <f t="shared" si="201"/>
        <v>132</v>
      </c>
      <c r="DC118" s="18">
        <v>0</v>
      </c>
      <c r="DD118" s="18" t="str">
        <f t="shared" si="135"/>
        <v>N/A</v>
      </c>
      <c r="DE118" s="18">
        <f t="shared" si="202"/>
        <v>-0.25575224501683774</v>
      </c>
      <c r="DF118" s="18">
        <f t="shared" si="203"/>
        <v>33.759296342222584</v>
      </c>
      <c r="DG118" s="18">
        <f>(Design!$N$71-DF118)/DE118</f>
        <v>120.85640280572174</v>
      </c>
      <c r="DH118" s="18">
        <v>0</v>
      </c>
      <c r="DI118" s="18">
        <v>0</v>
      </c>
      <c r="DJ118" s="18">
        <f t="shared" si="204"/>
        <v>120.85640280572174</v>
      </c>
      <c r="DK118" s="18">
        <f t="shared" si="139"/>
        <v>122</v>
      </c>
      <c r="DL118" s="18">
        <f>Design!$N$71</f>
        <v>2.85</v>
      </c>
      <c r="DM118" s="18">
        <f t="shared" si="205"/>
        <v>132</v>
      </c>
      <c r="DN118" s="18">
        <v>0</v>
      </c>
      <c r="DO118" s="18">
        <f t="shared" si="206"/>
        <v>11286.000000000002</v>
      </c>
      <c r="DP118" s="19" t="str">
        <f t="shared" si="142"/>
        <v>N/A</v>
      </c>
      <c r="DQ118" s="68">
        <f t="shared" si="207"/>
        <v>122</v>
      </c>
      <c r="DR118" s="18">
        <f>'Ohio Intensities'!X118</f>
        <v>1.6512709493834863</v>
      </c>
      <c r="DS118" s="18">
        <f>Design!$I$24*DR118*Design!$I$23</f>
        <v>2.8401860329395983</v>
      </c>
      <c r="DT118" s="18">
        <v>0</v>
      </c>
      <c r="DU118" s="18">
        <v>0</v>
      </c>
      <c r="DV118" s="18">
        <f>Design!$I$22</f>
        <v>10</v>
      </c>
      <c r="DW118" s="18">
        <f t="shared" si="208"/>
        <v>2.8401860329395983</v>
      </c>
      <c r="DX118" s="18">
        <f t="shared" si="209"/>
        <v>122</v>
      </c>
      <c r="DY118" s="18">
        <f t="shared" si="210"/>
        <v>2.8401860329395983</v>
      </c>
      <c r="DZ118" s="18">
        <f t="shared" si="211"/>
        <v>132</v>
      </c>
      <c r="EA118" s="18">
        <v>0</v>
      </c>
      <c r="EB118" s="18" t="str">
        <f t="shared" si="148"/>
        <v>N/A</v>
      </c>
      <c r="EC118" s="18">
        <f t="shared" si="212"/>
        <v>-0.28401860329395984</v>
      </c>
      <c r="ED118" s="18">
        <f t="shared" si="213"/>
        <v>37.4904556348027</v>
      </c>
      <c r="EE118" s="18">
        <f>(Design!$N$72-ED118)/EC118</f>
        <v>121.96544604139805</v>
      </c>
      <c r="EF118" s="18">
        <v>0</v>
      </c>
      <c r="EG118" s="18">
        <v>0</v>
      </c>
      <c r="EH118" s="18">
        <f t="shared" si="214"/>
        <v>121.96544604139805</v>
      </c>
      <c r="EI118" s="18">
        <f t="shared" si="152"/>
        <v>122</v>
      </c>
      <c r="EJ118" s="18">
        <f>Design!$N$72</f>
        <v>2.85</v>
      </c>
      <c r="EK118" s="18">
        <f t="shared" si="215"/>
        <v>132</v>
      </c>
      <c r="EL118" s="18">
        <v>0</v>
      </c>
      <c r="EM118" s="18">
        <f t="shared" si="216"/>
        <v>11286</v>
      </c>
      <c r="EN118" s="19" t="str">
        <f t="shared" si="155"/>
        <v>N/A</v>
      </c>
      <c r="EO118" s="19">
        <f t="shared" si="217"/>
        <v>122</v>
      </c>
    </row>
    <row r="119" spans="1:145" x14ac:dyDescent="0.25">
      <c r="A119" s="68">
        <f t="shared" si="157"/>
        <v>123</v>
      </c>
      <c r="B119" s="18">
        <f>'Ohio Intensities'!D119</f>
        <v>0.77625899089841144</v>
      </c>
      <c r="C119" s="18">
        <f>Design!$I$24*B119*Design!$I$23</f>
        <v>1.3351654643452686</v>
      </c>
      <c r="D119" s="18">
        <v>0</v>
      </c>
      <c r="E119" s="18">
        <v>0</v>
      </c>
      <c r="F119" s="18">
        <f>Design!$I$22</f>
        <v>10</v>
      </c>
      <c r="G119" s="18">
        <f t="shared" si="158"/>
        <v>1.3351654643452686</v>
      </c>
      <c r="H119" s="18">
        <f t="shared" si="159"/>
        <v>123</v>
      </c>
      <c r="I119" s="18">
        <f t="shared" si="160"/>
        <v>1.3351654643452686</v>
      </c>
      <c r="J119" s="18">
        <f t="shared" si="161"/>
        <v>133</v>
      </c>
      <c r="K119" s="18">
        <v>0</v>
      </c>
      <c r="L119" s="18" t="str">
        <f t="shared" si="83"/>
        <v>N/A</v>
      </c>
      <c r="M119" s="18">
        <f t="shared" si="162"/>
        <v>-0.13351654643452687</v>
      </c>
      <c r="N119" s="18">
        <f t="shared" si="163"/>
        <v>17.757700675792076</v>
      </c>
      <c r="O119" s="18">
        <f>(Design!$N$67-N119)/M119</f>
        <v>117.64609777032193</v>
      </c>
      <c r="P119" s="18">
        <v>0</v>
      </c>
      <c r="Q119" s="18">
        <v>0</v>
      </c>
      <c r="R119" s="18">
        <f t="shared" si="164"/>
        <v>117.64609777032193</v>
      </c>
      <c r="S119" s="18">
        <f t="shared" si="87"/>
        <v>123</v>
      </c>
      <c r="T119" s="18">
        <f>Design!$N$67</f>
        <v>2.0499999999999998</v>
      </c>
      <c r="U119" s="18">
        <f t="shared" si="165"/>
        <v>133</v>
      </c>
      <c r="V119" s="18">
        <v>0</v>
      </c>
      <c r="W119" s="18">
        <f t="shared" si="166"/>
        <v>8179.4999999999991</v>
      </c>
      <c r="X119" s="19" t="str">
        <f t="shared" si="90"/>
        <v>N/A</v>
      </c>
      <c r="Y119" s="68">
        <f t="shared" si="167"/>
        <v>123</v>
      </c>
      <c r="Z119" s="18">
        <f>'Ohio Intensities'!H119</f>
        <v>0.96300096912882849</v>
      </c>
      <c r="AA119" s="18">
        <f>Design!$I$24*Z119*Design!$I$23</f>
        <v>1.6563616669015861</v>
      </c>
      <c r="AB119" s="18">
        <v>0</v>
      </c>
      <c r="AC119" s="18">
        <v>0</v>
      </c>
      <c r="AD119" s="18">
        <f>Design!$I$22</f>
        <v>10</v>
      </c>
      <c r="AE119" s="18">
        <f t="shared" si="168"/>
        <v>1.6563616669015861</v>
      </c>
      <c r="AF119" s="18">
        <f t="shared" si="169"/>
        <v>123</v>
      </c>
      <c r="AG119" s="18">
        <f t="shared" si="170"/>
        <v>1.6563616669015861</v>
      </c>
      <c r="AH119" s="18">
        <f t="shared" si="171"/>
        <v>133</v>
      </c>
      <c r="AI119" s="18">
        <v>0</v>
      </c>
      <c r="AJ119" s="18" t="str">
        <f t="shared" si="96"/>
        <v>N/A</v>
      </c>
      <c r="AK119" s="18">
        <f t="shared" si="172"/>
        <v>-0.16563616669015863</v>
      </c>
      <c r="AL119" s="18">
        <f t="shared" si="173"/>
        <v>22.029610169791095</v>
      </c>
      <c r="AM119" s="18">
        <f>(Design!$N$68-AL119)/AK119</f>
        <v>117.90667799215289</v>
      </c>
      <c r="AN119" s="18">
        <v>0</v>
      </c>
      <c r="AO119" s="18">
        <v>0</v>
      </c>
      <c r="AP119" s="18">
        <f t="shared" si="174"/>
        <v>117.90667799215289</v>
      </c>
      <c r="AQ119" s="18">
        <f t="shared" si="100"/>
        <v>123</v>
      </c>
      <c r="AR119" s="18">
        <f>Design!$N$68</f>
        <v>2.5</v>
      </c>
      <c r="AS119" s="18">
        <f t="shared" si="175"/>
        <v>133</v>
      </c>
      <c r="AT119" s="18">
        <v>0</v>
      </c>
      <c r="AU119" s="18">
        <f t="shared" si="176"/>
        <v>9975</v>
      </c>
      <c r="AV119" s="19" t="str">
        <f t="shared" si="103"/>
        <v>N/A</v>
      </c>
      <c r="AW119" s="68">
        <f t="shared" si="177"/>
        <v>123</v>
      </c>
      <c r="AX119" s="18">
        <f>'Ohio Intensities'!L119</f>
        <v>1.1100238106446529</v>
      </c>
      <c r="AY119" s="18">
        <f>Design!$I$24*AX119*Design!$I$23</f>
        <v>1.9092409543088043</v>
      </c>
      <c r="AZ119" s="18">
        <v>0</v>
      </c>
      <c r="BA119" s="18">
        <v>0</v>
      </c>
      <c r="BB119" s="18">
        <f>Design!$I$22</f>
        <v>10</v>
      </c>
      <c r="BC119" s="18">
        <f t="shared" si="178"/>
        <v>1.9092409543088043</v>
      </c>
      <c r="BD119" s="18">
        <f t="shared" si="179"/>
        <v>123</v>
      </c>
      <c r="BE119" s="18">
        <f t="shared" si="180"/>
        <v>1.9092409543088043</v>
      </c>
      <c r="BF119" s="18">
        <f t="shared" si="181"/>
        <v>133</v>
      </c>
      <c r="BG119" s="18">
        <v>0</v>
      </c>
      <c r="BH119" s="18" t="str">
        <f t="shared" si="109"/>
        <v>N/A</v>
      </c>
      <c r="BI119" s="18">
        <f t="shared" si="182"/>
        <v>-0.19092409543088043</v>
      </c>
      <c r="BJ119" s="18">
        <f t="shared" si="183"/>
        <v>25.392904692307095</v>
      </c>
      <c r="BK119" s="18">
        <f>(Design!$N$69-BJ119)/BI119</f>
        <v>118.07260179199446</v>
      </c>
      <c r="BL119" s="18">
        <v>0</v>
      </c>
      <c r="BM119" s="18">
        <v>0</v>
      </c>
      <c r="BN119" s="18">
        <f t="shared" si="184"/>
        <v>118.07260179199446</v>
      </c>
      <c r="BO119" s="18">
        <f t="shared" si="113"/>
        <v>123</v>
      </c>
      <c r="BP119" s="18">
        <f>Design!$N$69</f>
        <v>2.85</v>
      </c>
      <c r="BQ119" s="18">
        <f t="shared" si="185"/>
        <v>133</v>
      </c>
      <c r="BR119" s="18">
        <v>0</v>
      </c>
      <c r="BS119" s="18">
        <f t="shared" si="186"/>
        <v>11371.5</v>
      </c>
      <c r="BT119" s="19" t="str">
        <f t="shared" si="116"/>
        <v>N/A</v>
      </c>
      <c r="BU119" s="68">
        <f t="shared" si="187"/>
        <v>123</v>
      </c>
      <c r="BV119" s="18">
        <f>'Ohio Intensities'!P119</f>
        <v>1.3182314358045331</v>
      </c>
      <c r="BW119" s="18">
        <f>Design!$I$24*BV119*Design!$I$23</f>
        <v>2.2673580695837985</v>
      </c>
      <c r="BX119" s="18">
        <v>0</v>
      </c>
      <c r="BY119" s="18">
        <v>0</v>
      </c>
      <c r="BZ119" s="18">
        <f>Design!$I$22</f>
        <v>10</v>
      </c>
      <c r="CA119" s="18">
        <f t="shared" si="188"/>
        <v>2.2673580695837985</v>
      </c>
      <c r="CB119" s="18">
        <f t="shared" si="189"/>
        <v>123</v>
      </c>
      <c r="CC119" s="18">
        <f t="shared" si="190"/>
        <v>2.2673580695837985</v>
      </c>
      <c r="CD119" s="18">
        <f t="shared" si="191"/>
        <v>133</v>
      </c>
      <c r="CE119" s="18">
        <v>0</v>
      </c>
      <c r="CF119" s="18" t="str">
        <f t="shared" si="122"/>
        <v>N/A</v>
      </c>
      <c r="CG119" s="18">
        <f t="shared" si="192"/>
        <v>-0.22673580695837986</v>
      </c>
      <c r="CH119" s="18">
        <f t="shared" si="193"/>
        <v>30.155862325464522</v>
      </c>
      <c r="CI119" s="18">
        <f>(Design!$N$70-CH119)/CG119</f>
        <v>120.43030473116602</v>
      </c>
      <c r="CJ119" s="18">
        <v>0</v>
      </c>
      <c r="CK119" s="18">
        <v>0</v>
      </c>
      <c r="CL119" s="18">
        <f t="shared" si="194"/>
        <v>120.43030473116602</v>
      </c>
      <c r="CM119" s="18">
        <f t="shared" si="126"/>
        <v>123</v>
      </c>
      <c r="CN119" s="18">
        <f>Design!$N$70</f>
        <v>2.85</v>
      </c>
      <c r="CO119" s="18">
        <f t="shared" si="195"/>
        <v>133</v>
      </c>
      <c r="CP119" s="18">
        <v>0</v>
      </c>
      <c r="CQ119" s="18">
        <f t="shared" si="196"/>
        <v>11371.5</v>
      </c>
      <c r="CR119" s="19" t="str">
        <f t="shared" si="129"/>
        <v>N/A</v>
      </c>
      <c r="CS119" s="68">
        <f t="shared" si="197"/>
        <v>123</v>
      </c>
      <c r="CT119" s="18">
        <f>'Ohio Intensities'!T119</f>
        <v>1.4777011040543537</v>
      </c>
      <c r="CU119" s="18">
        <f>Design!$I$24*CT119*Design!$I$23</f>
        <v>2.5416458989734898</v>
      </c>
      <c r="CV119" s="18">
        <v>0</v>
      </c>
      <c r="CW119" s="18">
        <v>0</v>
      </c>
      <c r="CX119" s="18">
        <f>Design!$I$22</f>
        <v>10</v>
      </c>
      <c r="CY119" s="18">
        <f t="shared" si="198"/>
        <v>2.5416458989734898</v>
      </c>
      <c r="CZ119" s="18">
        <f t="shared" si="199"/>
        <v>123</v>
      </c>
      <c r="DA119" s="18">
        <f t="shared" si="200"/>
        <v>2.5416458989734898</v>
      </c>
      <c r="DB119" s="18">
        <f t="shared" si="201"/>
        <v>133</v>
      </c>
      <c r="DC119" s="18">
        <v>0</v>
      </c>
      <c r="DD119" s="18" t="str">
        <f t="shared" si="135"/>
        <v>N/A</v>
      </c>
      <c r="DE119" s="18">
        <f t="shared" si="202"/>
        <v>-0.25416458989734897</v>
      </c>
      <c r="DF119" s="18">
        <f t="shared" si="203"/>
        <v>33.803890456347411</v>
      </c>
      <c r="DG119" s="18">
        <f>(Design!$N$71-DF119)/DE119</f>
        <v>121.78679362396213</v>
      </c>
      <c r="DH119" s="18">
        <v>0</v>
      </c>
      <c r="DI119" s="18">
        <v>0</v>
      </c>
      <c r="DJ119" s="18">
        <f t="shared" si="204"/>
        <v>121.78679362396213</v>
      </c>
      <c r="DK119" s="18">
        <f t="shared" si="139"/>
        <v>123</v>
      </c>
      <c r="DL119" s="18">
        <f>Design!$N$71</f>
        <v>2.85</v>
      </c>
      <c r="DM119" s="18">
        <f t="shared" si="205"/>
        <v>133</v>
      </c>
      <c r="DN119" s="18">
        <v>0</v>
      </c>
      <c r="DO119" s="18">
        <f t="shared" si="206"/>
        <v>11371.499999999998</v>
      </c>
      <c r="DP119" s="19" t="str">
        <f t="shared" si="142"/>
        <v>N/A</v>
      </c>
      <c r="DQ119" s="68">
        <f t="shared" si="207"/>
        <v>123</v>
      </c>
      <c r="DR119" s="18">
        <f>'Ohio Intensities'!X119</f>
        <v>1.6415154386510258</v>
      </c>
      <c r="DS119" s="18">
        <f>Design!$I$24*DR119*Design!$I$23</f>
        <v>2.823406554479766</v>
      </c>
      <c r="DT119" s="18">
        <v>0</v>
      </c>
      <c r="DU119" s="18">
        <v>0</v>
      </c>
      <c r="DV119" s="18">
        <f>Design!$I$22</f>
        <v>10</v>
      </c>
      <c r="DW119" s="18">
        <f t="shared" si="208"/>
        <v>2.823406554479766</v>
      </c>
      <c r="DX119" s="18">
        <f t="shared" si="209"/>
        <v>123</v>
      </c>
      <c r="DY119" s="18">
        <f t="shared" si="210"/>
        <v>2.823406554479766</v>
      </c>
      <c r="DZ119" s="18">
        <f t="shared" si="211"/>
        <v>133</v>
      </c>
      <c r="EA119" s="18">
        <v>0</v>
      </c>
      <c r="EB119" s="18" t="str">
        <f t="shared" si="148"/>
        <v>N/A</v>
      </c>
      <c r="EC119" s="18">
        <f t="shared" si="212"/>
        <v>-0.2823406554479766</v>
      </c>
      <c r="ED119" s="18">
        <f t="shared" si="213"/>
        <v>37.551307174580892</v>
      </c>
      <c r="EE119" s="18">
        <f>(Design!$N$72-ED119)/EC119</f>
        <v>122.90581078209216</v>
      </c>
      <c r="EF119" s="18">
        <v>0</v>
      </c>
      <c r="EG119" s="18">
        <v>0</v>
      </c>
      <c r="EH119" s="18">
        <f t="shared" si="214"/>
        <v>122.90581078209216</v>
      </c>
      <c r="EI119" s="18">
        <f t="shared" si="152"/>
        <v>123</v>
      </c>
      <c r="EJ119" s="18">
        <f>Design!$N$72</f>
        <v>2.85</v>
      </c>
      <c r="EK119" s="18">
        <f t="shared" si="215"/>
        <v>133</v>
      </c>
      <c r="EL119" s="18">
        <v>0</v>
      </c>
      <c r="EM119" s="18">
        <f t="shared" si="216"/>
        <v>11371.5</v>
      </c>
      <c r="EN119" s="19" t="str">
        <f t="shared" si="155"/>
        <v>N/A</v>
      </c>
      <c r="EO119" s="19">
        <f t="shared" si="217"/>
        <v>123</v>
      </c>
    </row>
    <row r="120" spans="1:145" x14ac:dyDescent="0.25">
      <c r="A120" s="68">
        <f t="shared" si="157"/>
        <v>124</v>
      </c>
      <c r="B120" s="18">
        <f>'Ohio Intensities'!D120</f>
        <v>0.77118198800712512</v>
      </c>
      <c r="C120" s="18">
        <f>Design!$I$24*B120*Design!$I$23</f>
        <v>1.326433019372256</v>
      </c>
      <c r="D120" s="18">
        <v>0</v>
      </c>
      <c r="E120" s="18">
        <v>0</v>
      </c>
      <c r="F120" s="18">
        <f>Design!$I$22</f>
        <v>10</v>
      </c>
      <c r="G120" s="18">
        <f t="shared" si="158"/>
        <v>1.326433019372256</v>
      </c>
      <c r="H120" s="18">
        <f t="shared" si="159"/>
        <v>124</v>
      </c>
      <c r="I120" s="18">
        <f t="shared" si="160"/>
        <v>1.326433019372256</v>
      </c>
      <c r="J120" s="18">
        <f t="shared" si="161"/>
        <v>134</v>
      </c>
      <c r="K120" s="18">
        <v>0</v>
      </c>
      <c r="L120" s="18" t="str">
        <f t="shared" si="83"/>
        <v>N/A</v>
      </c>
      <c r="M120" s="18">
        <f t="shared" si="162"/>
        <v>-0.13264330193722559</v>
      </c>
      <c r="N120" s="18">
        <f t="shared" si="163"/>
        <v>17.774202459588231</v>
      </c>
      <c r="O120" s="18">
        <f>(Design!$N$67-N120)/M120</f>
        <v>118.54501682286093</v>
      </c>
      <c r="P120" s="18">
        <v>0</v>
      </c>
      <c r="Q120" s="18">
        <v>0</v>
      </c>
      <c r="R120" s="18">
        <f t="shared" si="164"/>
        <v>118.54501682286093</v>
      </c>
      <c r="S120" s="18">
        <f t="shared" si="87"/>
        <v>124</v>
      </c>
      <c r="T120" s="18">
        <f>Design!$N$67</f>
        <v>2.0499999999999998</v>
      </c>
      <c r="U120" s="18">
        <f t="shared" si="165"/>
        <v>134</v>
      </c>
      <c r="V120" s="18">
        <v>0</v>
      </c>
      <c r="W120" s="18">
        <f t="shared" si="166"/>
        <v>8241</v>
      </c>
      <c r="X120" s="19" t="str">
        <f t="shared" si="90"/>
        <v>N/A</v>
      </c>
      <c r="Y120" s="68">
        <f t="shared" si="167"/>
        <v>124</v>
      </c>
      <c r="Z120" s="18">
        <f>'Ohio Intensities'!H120</f>
        <v>0.95679908019024029</v>
      </c>
      <c r="AA120" s="18">
        <f>Design!$I$24*Z120*Design!$I$23</f>
        <v>1.6456944179272144</v>
      </c>
      <c r="AB120" s="18">
        <v>0</v>
      </c>
      <c r="AC120" s="18">
        <v>0</v>
      </c>
      <c r="AD120" s="18">
        <f>Design!$I$22</f>
        <v>10</v>
      </c>
      <c r="AE120" s="18">
        <f t="shared" si="168"/>
        <v>1.6456944179272144</v>
      </c>
      <c r="AF120" s="18">
        <f t="shared" si="169"/>
        <v>124</v>
      </c>
      <c r="AG120" s="18">
        <f t="shared" si="170"/>
        <v>1.6456944179272144</v>
      </c>
      <c r="AH120" s="18">
        <f t="shared" si="171"/>
        <v>134</v>
      </c>
      <c r="AI120" s="18">
        <v>0</v>
      </c>
      <c r="AJ120" s="18" t="str">
        <f t="shared" si="96"/>
        <v>N/A</v>
      </c>
      <c r="AK120" s="18">
        <f t="shared" si="172"/>
        <v>-0.16456944179272143</v>
      </c>
      <c r="AL120" s="18">
        <f t="shared" si="173"/>
        <v>22.052305200224669</v>
      </c>
      <c r="AM120" s="18">
        <f>(Design!$N$68-AL120)/AK120</f>
        <v>118.80884438346213</v>
      </c>
      <c r="AN120" s="18">
        <v>0</v>
      </c>
      <c r="AO120" s="18">
        <v>0</v>
      </c>
      <c r="AP120" s="18">
        <f t="shared" si="174"/>
        <v>118.80884438346213</v>
      </c>
      <c r="AQ120" s="18">
        <f t="shared" si="100"/>
        <v>124</v>
      </c>
      <c r="AR120" s="18">
        <f>Design!$N$68</f>
        <v>2.5</v>
      </c>
      <c r="AS120" s="18">
        <f t="shared" si="175"/>
        <v>134</v>
      </c>
      <c r="AT120" s="18">
        <v>0</v>
      </c>
      <c r="AU120" s="18">
        <f t="shared" si="176"/>
        <v>10050</v>
      </c>
      <c r="AV120" s="19" t="str">
        <f t="shared" si="103"/>
        <v>N/A</v>
      </c>
      <c r="AW120" s="68">
        <f t="shared" si="177"/>
        <v>124</v>
      </c>
      <c r="AX120" s="18">
        <f>'Ohio Intensities'!L120</f>
        <v>1.1028744399646853</v>
      </c>
      <c r="AY120" s="18">
        <f>Design!$I$24*AX120*Design!$I$23</f>
        <v>1.8969440367392598</v>
      </c>
      <c r="AZ120" s="18">
        <v>0</v>
      </c>
      <c r="BA120" s="18">
        <v>0</v>
      </c>
      <c r="BB120" s="18">
        <f>Design!$I$22</f>
        <v>10</v>
      </c>
      <c r="BC120" s="18">
        <f t="shared" si="178"/>
        <v>1.8969440367392598</v>
      </c>
      <c r="BD120" s="18">
        <f t="shared" si="179"/>
        <v>124</v>
      </c>
      <c r="BE120" s="18">
        <f t="shared" si="180"/>
        <v>1.8969440367392598</v>
      </c>
      <c r="BF120" s="18">
        <f t="shared" si="181"/>
        <v>134</v>
      </c>
      <c r="BG120" s="18">
        <v>0</v>
      </c>
      <c r="BH120" s="18" t="str">
        <f t="shared" si="109"/>
        <v>N/A</v>
      </c>
      <c r="BI120" s="18">
        <f t="shared" si="182"/>
        <v>-0.18969440367392598</v>
      </c>
      <c r="BJ120" s="18">
        <f t="shared" si="183"/>
        <v>25.419050092306083</v>
      </c>
      <c r="BK120" s="18">
        <f>(Design!$N$69-BJ120)/BI120</f>
        <v>118.97583510740259</v>
      </c>
      <c r="BL120" s="18">
        <v>0</v>
      </c>
      <c r="BM120" s="18">
        <v>0</v>
      </c>
      <c r="BN120" s="18">
        <f t="shared" si="184"/>
        <v>118.97583510740259</v>
      </c>
      <c r="BO120" s="18">
        <f t="shared" si="113"/>
        <v>124</v>
      </c>
      <c r="BP120" s="18">
        <f>Design!$N$69</f>
        <v>2.85</v>
      </c>
      <c r="BQ120" s="18">
        <f t="shared" si="185"/>
        <v>134</v>
      </c>
      <c r="BR120" s="18">
        <v>0</v>
      </c>
      <c r="BS120" s="18">
        <f t="shared" si="186"/>
        <v>11457</v>
      </c>
      <c r="BT120" s="19" t="str">
        <f t="shared" si="116"/>
        <v>N/A</v>
      </c>
      <c r="BU120" s="68">
        <f t="shared" si="187"/>
        <v>124</v>
      </c>
      <c r="BV120" s="18">
        <f>'Ohio Intensities'!P120</f>
        <v>1.3099073945083122</v>
      </c>
      <c r="BW120" s="18">
        <f>Design!$I$24*BV120*Design!$I$23</f>
        <v>2.2530407185542982</v>
      </c>
      <c r="BX120" s="18">
        <v>0</v>
      </c>
      <c r="BY120" s="18">
        <v>0</v>
      </c>
      <c r="BZ120" s="18">
        <f>Design!$I$22</f>
        <v>10</v>
      </c>
      <c r="CA120" s="18">
        <f t="shared" si="188"/>
        <v>2.2530407185542982</v>
      </c>
      <c r="CB120" s="18">
        <f t="shared" si="189"/>
        <v>124</v>
      </c>
      <c r="CC120" s="18">
        <f t="shared" si="190"/>
        <v>2.2530407185542982</v>
      </c>
      <c r="CD120" s="18">
        <f t="shared" si="191"/>
        <v>134</v>
      </c>
      <c r="CE120" s="18">
        <v>0</v>
      </c>
      <c r="CF120" s="18" t="str">
        <f t="shared" si="122"/>
        <v>N/A</v>
      </c>
      <c r="CG120" s="18">
        <f t="shared" si="192"/>
        <v>-0.22530407185542983</v>
      </c>
      <c r="CH120" s="18">
        <f t="shared" si="193"/>
        <v>30.190745628627599</v>
      </c>
      <c r="CI120" s="18">
        <f>(Design!$N$70-CH120)/CG120</f>
        <v>121.35042834987576</v>
      </c>
      <c r="CJ120" s="18">
        <v>0</v>
      </c>
      <c r="CK120" s="18">
        <v>0</v>
      </c>
      <c r="CL120" s="18">
        <f t="shared" si="194"/>
        <v>121.35042834987576</v>
      </c>
      <c r="CM120" s="18">
        <f t="shared" si="126"/>
        <v>124</v>
      </c>
      <c r="CN120" s="18">
        <f>Design!$N$70</f>
        <v>2.85</v>
      </c>
      <c r="CO120" s="18">
        <f t="shared" si="195"/>
        <v>134</v>
      </c>
      <c r="CP120" s="18">
        <v>0</v>
      </c>
      <c r="CQ120" s="18">
        <f t="shared" si="196"/>
        <v>11457.000000000002</v>
      </c>
      <c r="CR120" s="19" t="str">
        <f t="shared" si="129"/>
        <v>N/A</v>
      </c>
      <c r="CS120" s="68">
        <f t="shared" si="197"/>
        <v>124</v>
      </c>
      <c r="CT120" s="18">
        <f>'Ohio Intensities'!T120</f>
        <v>1.468594361476582</v>
      </c>
      <c r="CU120" s="18">
        <f>Design!$I$24*CT120*Design!$I$23</f>
        <v>2.5259823017397225</v>
      </c>
      <c r="CV120" s="18">
        <v>0</v>
      </c>
      <c r="CW120" s="18">
        <v>0</v>
      </c>
      <c r="CX120" s="18">
        <f>Design!$I$22</f>
        <v>10</v>
      </c>
      <c r="CY120" s="18">
        <f t="shared" si="198"/>
        <v>2.5259823017397225</v>
      </c>
      <c r="CZ120" s="18">
        <f t="shared" si="199"/>
        <v>124</v>
      </c>
      <c r="DA120" s="18">
        <f t="shared" si="200"/>
        <v>2.5259823017397225</v>
      </c>
      <c r="DB120" s="18">
        <f t="shared" si="201"/>
        <v>134</v>
      </c>
      <c r="DC120" s="18">
        <v>0</v>
      </c>
      <c r="DD120" s="18" t="str">
        <f t="shared" si="135"/>
        <v>N/A</v>
      </c>
      <c r="DE120" s="18">
        <f t="shared" si="202"/>
        <v>-0.25259823017397226</v>
      </c>
      <c r="DF120" s="18">
        <f t="shared" si="203"/>
        <v>33.848162843312281</v>
      </c>
      <c r="DG120" s="18">
        <f>(Design!$N$71-DF120)/DE120</f>
        <v>122.71726061565388</v>
      </c>
      <c r="DH120" s="18">
        <v>0</v>
      </c>
      <c r="DI120" s="18">
        <v>0</v>
      </c>
      <c r="DJ120" s="18">
        <f t="shared" si="204"/>
        <v>122.71726061565388</v>
      </c>
      <c r="DK120" s="18">
        <f t="shared" si="139"/>
        <v>124</v>
      </c>
      <c r="DL120" s="18">
        <f>Design!$N$71</f>
        <v>2.85</v>
      </c>
      <c r="DM120" s="18">
        <f t="shared" si="205"/>
        <v>134</v>
      </c>
      <c r="DN120" s="18">
        <v>0</v>
      </c>
      <c r="DO120" s="18">
        <f t="shared" si="206"/>
        <v>11457.000000000002</v>
      </c>
      <c r="DP120" s="19" t="str">
        <f t="shared" si="142"/>
        <v>N/A</v>
      </c>
      <c r="DQ120" s="68">
        <f t="shared" si="207"/>
        <v>124</v>
      </c>
      <c r="DR120" s="18">
        <f>'Ohio Intensities'!X120</f>
        <v>1.631889188037696</v>
      </c>
      <c r="DS120" s="18">
        <f>Design!$I$24*DR120*Design!$I$23</f>
        <v>2.806849403424839</v>
      </c>
      <c r="DT120" s="18">
        <v>0</v>
      </c>
      <c r="DU120" s="18">
        <v>0</v>
      </c>
      <c r="DV120" s="18">
        <f>Design!$I$22</f>
        <v>10</v>
      </c>
      <c r="DW120" s="18">
        <f t="shared" si="208"/>
        <v>2.806849403424839</v>
      </c>
      <c r="DX120" s="18">
        <f t="shared" si="209"/>
        <v>124</v>
      </c>
      <c r="DY120" s="18">
        <f t="shared" si="210"/>
        <v>2.806849403424839</v>
      </c>
      <c r="DZ120" s="18">
        <f t="shared" si="211"/>
        <v>134</v>
      </c>
      <c r="EA120" s="18">
        <v>0</v>
      </c>
      <c r="EB120" s="18" t="str">
        <f t="shared" si="148"/>
        <v>N/A</v>
      </c>
      <c r="EC120" s="18">
        <f t="shared" si="212"/>
        <v>-0.28068494034248392</v>
      </c>
      <c r="ED120" s="18">
        <f t="shared" si="213"/>
        <v>37.611782005892849</v>
      </c>
      <c r="EE120" s="18">
        <f>(Design!$N$72-ED120)/EC120</f>
        <v>123.84626679107718</v>
      </c>
      <c r="EF120" s="18">
        <v>0</v>
      </c>
      <c r="EG120" s="18">
        <v>0</v>
      </c>
      <c r="EH120" s="18">
        <f t="shared" si="214"/>
        <v>123.84626679107718</v>
      </c>
      <c r="EI120" s="18">
        <f t="shared" si="152"/>
        <v>124</v>
      </c>
      <c r="EJ120" s="18">
        <f>Design!$N$72</f>
        <v>2.85</v>
      </c>
      <c r="EK120" s="18">
        <f t="shared" si="215"/>
        <v>134</v>
      </c>
      <c r="EL120" s="18">
        <v>0</v>
      </c>
      <c r="EM120" s="18">
        <f t="shared" si="216"/>
        <v>11457</v>
      </c>
      <c r="EN120" s="19" t="str">
        <f t="shared" si="155"/>
        <v>N/A</v>
      </c>
      <c r="EO120" s="19">
        <f t="shared" si="217"/>
        <v>124</v>
      </c>
    </row>
    <row r="121" spans="1:145" x14ac:dyDescent="0.25">
      <c r="A121" s="68">
        <f t="shared" si="157"/>
        <v>125</v>
      </c>
      <c r="B121" s="18">
        <f>'Ohio Intensities'!D121</f>
        <v>0.76617556918465834</v>
      </c>
      <c r="C121" s="18">
        <f>Design!$I$24*B121*Design!$I$23</f>
        <v>1.3178219789976131</v>
      </c>
      <c r="D121" s="18">
        <v>0</v>
      </c>
      <c r="E121" s="18">
        <v>0</v>
      </c>
      <c r="F121" s="18">
        <f>Design!$I$22</f>
        <v>10</v>
      </c>
      <c r="G121" s="18">
        <f t="shared" si="158"/>
        <v>1.3178219789976131</v>
      </c>
      <c r="H121" s="18">
        <f t="shared" si="159"/>
        <v>125</v>
      </c>
      <c r="I121" s="18">
        <f t="shared" si="160"/>
        <v>1.3178219789976131</v>
      </c>
      <c r="J121" s="18">
        <f t="shared" si="161"/>
        <v>135</v>
      </c>
      <c r="K121" s="18">
        <v>0</v>
      </c>
      <c r="L121" s="18" t="str">
        <f t="shared" si="83"/>
        <v>N/A</v>
      </c>
      <c r="M121" s="18">
        <f t="shared" si="162"/>
        <v>-0.13178219789976131</v>
      </c>
      <c r="N121" s="18">
        <f t="shared" si="163"/>
        <v>17.790596716467778</v>
      </c>
      <c r="O121" s="18">
        <f>(Design!$N$67-N121)/M121</f>
        <v>119.44402937064906</v>
      </c>
      <c r="P121" s="18">
        <v>0</v>
      </c>
      <c r="Q121" s="18">
        <v>0</v>
      </c>
      <c r="R121" s="18">
        <f t="shared" si="164"/>
        <v>119.44402937064906</v>
      </c>
      <c r="S121" s="18">
        <f t="shared" si="87"/>
        <v>125</v>
      </c>
      <c r="T121" s="18">
        <f>Design!$N$67</f>
        <v>2.0499999999999998</v>
      </c>
      <c r="U121" s="18">
        <f t="shared" si="165"/>
        <v>135</v>
      </c>
      <c r="V121" s="18">
        <v>0</v>
      </c>
      <c r="W121" s="18">
        <f t="shared" si="166"/>
        <v>8302.5</v>
      </c>
      <c r="X121" s="19" t="str">
        <f t="shared" si="90"/>
        <v>N/A</v>
      </c>
      <c r="Y121" s="68">
        <f t="shared" si="167"/>
        <v>125</v>
      </c>
      <c r="Z121" s="18">
        <f>'Ohio Intensities'!H121</f>
        <v>0.95068246283619939</v>
      </c>
      <c r="AA121" s="18">
        <f>Design!$I$24*Z121*Design!$I$23</f>
        <v>1.6351738360782639</v>
      </c>
      <c r="AB121" s="18">
        <v>0</v>
      </c>
      <c r="AC121" s="18">
        <v>0</v>
      </c>
      <c r="AD121" s="18">
        <f>Design!$I$22</f>
        <v>10</v>
      </c>
      <c r="AE121" s="18">
        <f t="shared" si="168"/>
        <v>1.6351738360782639</v>
      </c>
      <c r="AF121" s="18">
        <f t="shared" si="169"/>
        <v>125</v>
      </c>
      <c r="AG121" s="18">
        <f t="shared" si="170"/>
        <v>1.6351738360782639</v>
      </c>
      <c r="AH121" s="18">
        <f t="shared" si="171"/>
        <v>135</v>
      </c>
      <c r="AI121" s="18">
        <v>0</v>
      </c>
      <c r="AJ121" s="18" t="str">
        <f t="shared" si="96"/>
        <v>N/A</v>
      </c>
      <c r="AK121" s="18">
        <f t="shared" si="172"/>
        <v>-0.16351738360782639</v>
      </c>
      <c r="AL121" s="18">
        <f t="shared" si="173"/>
        <v>22.074846787056561</v>
      </c>
      <c r="AM121" s="18">
        <f>(Design!$N$68-AL121)/AK121</f>
        <v>119.71110566448456</v>
      </c>
      <c r="AN121" s="18">
        <v>0</v>
      </c>
      <c r="AO121" s="18">
        <v>0</v>
      </c>
      <c r="AP121" s="18">
        <f t="shared" si="174"/>
        <v>119.71110566448456</v>
      </c>
      <c r="AQ121" s="18">
        <f t="shared" si="100"/>
        <v>125</v>
      </c>
      <c r="AR121" s="18">
        <f>Design!$N$68</f>
        <v>2.5</v>
      </c>
      <c r="AS121" s="18">
        <f t="shared" si="175"/>
        <v>135</v>
      </c>
      <c r="AT121" s="18">
        <v>0</v>
      </c>
      <c r="AU121" s="18">
        <f t="shared" si="176"/>
        <v>10125</v>
      </c>
      <c r="AV121" s="19" t="str">
        <f t="shared" si="103"/>
        <v>N/A</v>
      </c>
      <c r="AW121" s="68">
        <f t="shared" si="177"/>
        <v>125</v>
      </c>
      <c r="AX121" s="18">
        <f>'Ohio Intensities'!L121</f>
        <v>1.0958226119717913</v>
      </c>
      <c r="AY121" s="18">
        <f>Design!$I$24*AX121*Design!$I$23</f>
        <v>1.8848148925914823</v>
      </c>
      <c r="AZ121" s="18">
        <v>0</v>
      </c>
      <c r="BA121" s="18">
        <v>0</v>
      </c>
      <c r="BB121" s="18">
        <f>Design!$I$22</f>
        <v>10</v>
      </c>
      <c r="BC121" s="18">
        <f t="shared" si="178"/>
        <v>1.8848148925914823</v>
      </c>
      <c r="BD121" s="18">
        <f t="shared" si="179"/>
        <v>125</v>
      </c>
      <c r="BE121" s="18">
        <f t="shared" si="180"/>
        <v>1.8848148925914823</v>
      </c>
      <c r="BF121" s="18">
        <f t="shared" si="181"/>
        <v>135</v>
      </c>
      <c r="BG121" s="18">
        <v>0</v>
      </c>
      <c r="BH121" s="18" t="str">
        <f t="shared" si="109"/>
        <v>N/A</v>
      </c>
      <c r="BI121" s="18">
        <f t="shared" si="182"/>
        <v>-0.18848148925914823</v>
      </c>
      <c r="BJ121" s="18">
        <f t="shared" si="183"/>
        <v>25.445001049985009</v>
      </c>
      <c r="BK121" s="18">
        <f>(Design!$N$69-BJ121)/BI121</f>
        <v>119.87915173419782</v>
      </c>
      <c r="BL121" s="18">
        <v>0</v>
      </c>
      <c r="BM121" s="18">
        <v>0</v>
      </c>
      <c r="BN121" s="18">
        <f t="shared" si="184"/>
        <v>119.87915173419782</v>
      </c>
      <c r="BO121" s="18">
        <f t="shared" si="113"/>
        <v>125</v>
      </c>
      <c r="BP121" s="18">
        <f>Design!$N$69</f>
        <v>2.85</v>
      </c>
      <c r="BQ121" s="18">
        <f t="shared" si="185"/>
        <v>135</v>
      </c>
      <c r="BR121" s="18">
        <v>0</v>
      </c>
      <c r="BS121" s="18">
        <f t="shared" si="186"/>
        <v>11542.5</v>
      </c>
      <c r="BT121" s="19" t="str">
        <f t="shared" si="116"/>
        <v>N/A</v>
      </c>
      <c r="BU121" s="68">
        <f t="shared" si="187"/>
        <v>125</v>
      </c>
      <c r="BV121" s="18">
        <f>'Ohio Intensities'!P121</f>
        <v>1.3016954505978278</v>
      </c>
      <c r="BW121" s="18">
        <f>Design!$I$24*BV121*Design!$I$23</f>
        <v>2.2389161750282653</v>
      </c>
      <c r="BX121" s="18">
        <v>0</v>
      </c>
      <c r="BY121" s="18">
        <v>0</v>
      </c>
      <c r="BZ121" s="18">
        <f>Design!$I$22</f>
        <v>10</v>
      </c>
      <c r="CA121" s="18">
        <f t="shared" si="188"/>
        <v>2.2389161750282653</v>
      </c>
      <c r="CB121" s="18">
        <f t="shared" si="189"/>
        <v>125</v>
      </c>
      <c r="CC121" s="18">
        <f t="shared" si="190"/>
        <v>2.2389161750282653</v>
      </c>
      <c r="CD121" s="18">
        <f t="shared" si="191"/>
        <v>135</v>
      </c>
      <c r="CE121" s="18">
        <v>0</v>
      </c>
      <c r="CF121" s="18" t="str">
        <f t="shared" si="122"/>
        <v>N/A</v>
      </c>
      <c r="CG121" s="18">
        <f t="shared" si="192"/>
        <v>-0.22389161750282655</v>
      </c>
      <c r="CH121" s="18">
        <f t="shared" si="193"/>
        <v>30.225368362881582</v>
      </c>
      <c r="CI121" s="18">
        <f>(Design!$N$70-CH121)/CG121</f>
        <v>122.27062660144468</v>
      </c>
      <c r="CJ121" s="18">
        <v>0</v>
      </c>
      <c r="CK121" s="18">
        <v>0</v>
      </c>
      <c r="CL121" s="18">
        <f t="shared" si="194"/>
        <v>122.27062660144468</v>
      </c>
      <c r="CM121" s="18">
        <f t="shared" si="126"/>
        <v>125</v>
      </c>
      <c r="CN121" s="18">
        <f>Design!$N$70</f>
        <v>2.85</v>
      </c>
      <c r="CO121" s="18">
        <f t="shared" si="195"/>
        <v>135</v>
      </c>
      <c r="CP121" s="18">
        <v>0</v>
      </c>
      <c r="CQ121" s="18">
        <f t="shared" si="196"/>
        <v>11542.5</v>
      </c>
      <c r="CR121" s="19" t="str">
        <f t="shared" si="129"/>
        <v>N/A</v>
      </c>
      <c r="CS121" s="68">
        <f t="shared" si="197"/>
        <v>125</v>
      </c>
      <c r="CT121" s="18">
        <f>'Ohio Intensities'!T121</f>
        <v>1.4596088894050239</v>
      </c>
      <c r="CU121" s="18">
        <f>Design!$I$24*CT121*Design!$I$23</f>
        <v>2.5105272897766429</v>
      </c>
      <c r="CV121" s="18">
        <v>0</v>
      </c>
      <c r="CW121" s="18">
        <v>0</v>
      </c>
      <c r="CX121" s="18">
        <f>Design!$I$22</f>
        <v>10</v>
      </c>
      <c r="CY121" s="18">
        <f t="shared" si="198"/>
        <v>2.5105272897766429</v>
      </c>
      <c r="CZ121" s="18">
        <f t="shared" si="199"/>
        <v>125</v>
      </c>
      <c r="DA121" s="18">
        <f t="shared" si="200"/>
        <v>2.5105272897766429</v>
      </c>
      <c r="DB121" s="18">
        <f t="shared" si="201"/>
        <v>135</v>
      </c>
      <c r="DC121" s="18">
        <v>0</v>
      </c>
      <c r="DD121" s="18" t="str">
        <f t="shared" si="135"/>
        <v>N/A</v>
      </c>
      <c r="DE121" s="18">
        <f t="shared" si="202"/>
        <v>-0.25105272897766429</v>
      </c>
      <c r="DF121" s="18">
        <f t="shared" si="203"/>
        <v>33.892118411984676</v>
      </c>
      <c r="DG121" s="18">
        <f>(Design!$N$71-DF121)/DE121</f>
        <v>123.64780314635192</v>
      </c>
      <c r="DH121" s="18">
        <v>0</v>
      </c>
      <c r="DI121" s="18">
        <v>0</v>
      </c>
      <c r="DJ121" s="18">
        <f t="shared" si="204"/>
        <v>123.64780314635192</v>
      </c>
      <c r="DK121" s="18">
        <f t="shared" si="139"/>
        <v>125</v>
      </c>
      <c r="DL121" s="18">
        <f>Design!$N$71</f>
        <v>2.85</v>
      </c>
      <c r="DM121" s="18">
        <f t="shared" si="205"/>
        <v>135</v>
      </c>
      <c r="DN121" s="18">
        <v>0</v>
      </c>
      <c r="DO121" s="18">
        <f t="shared" si="206"/>
        <v>11542.5</v>
      </c>
      <c r="DP121" s="19" t="str">
        <f t="shared" si="142"/>
        <v>N/A</v>
      </c>
      <c r="DQ121" s="68">
        <f t="shared" si="207"/>
        <v>125</v>
      </c>
      <c r="DR121" s="18">
        <f>'Ohio Intensities'!X121</f>
        <v>1.6223895497282939</v>
      </c>
      <c r="DS121" s="18">
        <f>Design!$I$24*DR121*Design!$I$23</f>
        <v>2.7905100255326674</v>
      </c>
      <c r="DT121" s="18">
        <v>0</v>
      </c>
      <c r="DU121" s="18">
        <v>0</v>
      </c>
      <c r="DV121" s="18">
        <f>Design!$I$22</f>
        <v>10</v>
      </c>
      <c r="DW121" s="18">
        <f t="shared" si="208"/>
        <v>2.7905100255326674</v>
      </c>
      <c r="DX121" s="18">
        <f t="shared" si="209"/>
        <v>125</v>
      </c>
      <c r="DY121" s="18">
        <f t="shared" si="210"/>
        <v>2.7905100255326674</v>
      </c>
      <c r="DZ121" s="18">
        <f t="shared" si="211"/>
        <v>135</v>
      </c>
      <c r="EA121" s="18">
        <v>0</v>
      </c>
      <c r="EB121" s="18" t="str">
        <f t="shared" si="148"/>
        <v>N/A</v>
      </c>
      <c r="EC121" s="18">
        <f t="shared" si="212"/>
        <v>-0.27905100255326676</v>
      </c>
      <c r="ED121" s="18">
        <f t="shared" si="213"/>
        <v>37.671885344691013</v>
      </c>
      <c r="EE121" s="18">
        <f>(Design!$N$72-ED121)/EC121</f>
        <v>124.78681325663405</v>
      </c>
      <c r="EF121" s="18">
        <v>0</v>
      </c>
      <c r="EG121" s="18">
        <v>0</v>
      </c>
      <c r="EH121" s="18">
        <f t="shared" si="214"/>
        <v>124.78681325663405</v>
      </c>
      <c r="EI121" s="18">
        <f t="shared" si="152"/>
        <v>125</v>
      </c>
      <c r="EJ121" s="18">
        <f>Design!$N$72</f>
        <v>2.85</v>
      </c>
      <c r="EK121" s="18">
        <f t="shared" si="215"/>
        <v>135</v>
      </c>
      <c r="EL121" s="18">
        <v>0</v>
      </c>
      <c r="EM121" s="18">
        <f t="shared" si="216"/>
        <v>11542.5</v>
      </c>
      <c r="EN121" s="19" t="str">
        <f t="shared" si="155"/>
        <v>N/A</v>
      </c>
      <c r="EO121" s="19">
        <f t="shared" si="217"/>
        <v>125</v>
      </c>
    </row>
    <row r="122" spans="1:145" x14ac:dyDescent="0.25">
      <c r="A122" s="68">
        <f t="shared" si="157"/>
        <v>126</v>
      </c>
      <c r="B122" s="18">
        <f>'Ohio Intensities'!D122</f>
        <v>0.76123824110150606</v>
      </c>
      <c r="C122" s="18">
        <f>Design!$I$24*B122*Design!$I$23</f>
        <v>1.3093297746945913</v>
      </c>
      <c r="D122" s="18">
        <v>0</v>
      </c>
      <c r="E122" s="18">
        <v>0</v>
      </c>
      <c r="F122" s="18">
        <f>Design!$I$22</f>
        <v>10</v>
      </c>
      <c r="G122" s="18">
        <f t="shared" si="158"/>
        <v>1.3093297746945913</v>
      </c>
      <c r="H122" s="18">
        <f t="shared" si="159"/>
        <v>126</v>
      </c>
      <c r="I122" s="18">
        <f t="shared" si="160"/>
        <v>1.3093297746945913</v>
      </c>
      <c r="J122" s="18">
        <f t="shared" si="161"/>
        <v>136</v>
      </c>
      <c r="K122" s="18">
        <v>0</v>
      </c>
      <c r="L122" s="18" t="str">
        <f t="shared" si="83"/>
        <v>N/A</v>
      </c>
      <c r="M122" s="18">
        <f t="shared" si="162"/>
        <v>-0.13093297746945914</v>
      </c>
      <c r="N122" s="18">
        <f t="shared" si="163"/>
        <v>17.806884935846444</v>
      </c>
      <c r="O122" s="18">
        <f>(Design!$N$67-N122)/M122</f>
        <v>120.34313463559496</v>
      </c>
      <c r="P122" s="18">
        <v>0</v>
      </c>
      <c r="Q122" s="18">
        <v>0</v>
      </c>
      <c r="R122" s="18">
        <f t="shared" si="164"/>
        <v>120.34313463559496</v>
      </c>
      <c r="S122" s="18">
        <f t="shared" si="87"/>
        <v>126</v>
      </c>
      <c r="T122" s="18">
        <f>Design!$N$67</f>
        <v>2.0499999999999998</v>
      </c>
      <c r="U122" s="18">
        <f t="shared" si="165"/>
        <v>136</v>
      </c>
      <c r="V122" s="18">
        <v>0</v>
      </c>
      <c r="W122" s="18">
        <f t="shared" si="166"/>
        <v>8363.9999999999982</v>
      </c>
      <c r="X122" s="19" t="str">
        <f t="shared" si="90"/>
        <v>N/A</v>
      </c>
      <c r="Y122" s="68">
        <f t="shared" si="167"/>
        <v>126</v>
      </c>
      <c r="Z122" s="18">
        <f>'Ohio Intensities'!H122</f>
        <v>0.9446493304845579</v>
      </c>
      <c r="AA122" s="18">
        <f>Design!$I$24*Z122*Design!$I$23</f>
        <v>1.6247968484334405</v>
      </c>
      <c r="AB122" s="18">
        <v>0</v>
      </c>
      <c r="AC122" s="18">
        <v>0</v>
      </c>
      <c r="AD122" s="18">
        <f>Design!$I$22</f>
        <v>10</v>
      </c>
      <c r="AE122" s="18">
        <f t="shared" si="168"/>
        <v>1.6247968484334405</v>
      </c>
      <c r="AF122" s="18">
        <f t="shared" si="169"/>
        <v>126</v>
      </c>
      <c r="AG122" s="18">
        <f t="shared" si="170"/>
        <v>1.6247968484334405</v>
      </c>
      <c r="AH122" s="18">
        <f t="shared" si="171"/>
        <v>136</v>
      </c>
      <c r="AI122" s="18">
        <v>0</v>
      </c>
      <c r="AJ122" s="18" t="str">
        <f t="shared" si="96"/>
        <v>N/A</v>
      </c>
      <c r="AK122" s="18">
        <f t="shared" si="172"/>
        <v>-0.16247968484334405</v>
      </c>
      <c r="AL122" s="18">
        <f t="shared" si="173"/>
        <v>22.097237138694791</v>
      </c>
      <c r="AM122" s="18">
        <f>(Design!$N$68-AL122)/AK122</f>
        <v>120.61346104646626</v>
      </c>
      <c r="AN122" s="18">
        <v>0</v>
      </c>
      <c r="AO122" s="18">
        <v>0</v>
      </c>
      <c r="AP122" s="18">
        <f t="shared" si="174"/>
        <v>120.61346104646626</v>
      </c>
      <c r="AQ122" s="18">
        <f t="shared" si="100"/>
        <v>126</v>
      </c>
      <c r="AR122" s="18">
        <f>Design!$N$68</f>
        <v>2.5</v>
      </c>
      <c r="AS122" s="18">
        <f t="shared" si="175"/>
        <v>136</v>
      </c>
      <c r="AT122" s="18">
        <v>0</v>
      </c>
      <c r="AU122" s="18">
        <f t="shared" si="176"/>
        <v>10200</v>
      </c>
      <c r="AV122" s="19" t="str">
        <f t="shared" si="103"/>
        <v>N/A</v>
      </c>
      <c r="AW122" s="68">
        <f t="shared" si="177"/>
        <v>126</v>
      </c>
      <c r="AX122" s="18">
        <f>'Ohio Intensities'!L122</f>
        <v>1.0888663033712935</v>
      </c>
      <c r="AY122" s="18">
        <f>Design!$I$24*AX122*Design!$I$23</f>
        <v>1.872850041798626</v>
      </c>
      <c r="AZ122" s="18">
        <v>0</v>
      </c>
      <c r="BA122" s="18">
        <v>0</v>
      </c>
      <c r="BB122" s="18">
        <f>Design!$I$22</f>
        <v>10</v>
      </c>
      <c r="BC122" s="18">
        <f t="shared" si="178"/>
        <v>1.872850041798626</v>
      </c>
      <c r="BD122" s="18">
        <f t="shared" si="179"/>
        <v>126</v>
      </c>
      <c r="BE122" s="18">
        <f t="shared" si="180"/>
        <v>1.872850041798626</v>
      </c>
      <c r="BF122" s="18">
        <f t="shared" si="181"/>
        <v>136</v>
      </c>
      <c r="BG122" s="18">
        <v>0</v>
      </c>
      <c r="BH122" s="18" t="str">
        <f t="shared" si="109"/>
        <v>N/A</v>
      </c>
      <c r="BI122" s="18">
        <f t="shared" si="182"/>
        <v>-0.1872850041798626</v>
      </c>
      <c r="BJ122" s="18">
        <f t="shared" si="183"/>
        <v>25.470760568461312</v>
      </c>
      <c r="BK122" s="18">
        <f>(Design!$N$69-BJ122)/BI122</f>
        <v>120.78255099771387</v>
      </c>
      <c r="BL122" s="18">
        <v>0</v>
      </c>
      <c r="BM122" s="18">
        <v>0</v>
      </c>
      <c r="BN122" s="18">
        <f t="shared" si="184"/>
        <v>120.78255099771387</v>
      </c>
      <c r="BO122" s="18">
        <f t="shared" si="113"/>
        <v>126</v>
      </c>
      <c r="BP122" s="18">
        <f>Design!$N$69</f>
        <v>2.85</v>
      </c>
      <c r="BQ122" s="18">
        <f t="shared" si="185"/>
        <v>136</v>
      </c>
      <c r="BR122" s="18">
        <v>0</v>
      </c>
      <c r="BS122" s="18">
        <f t="shared" si="186"/>
        <v>11628</v>
      </c>
      <c r="BT122" s="19" t="str">
        <f t="shared" si="116"/>
        <v>N/A</v>
      </c>
      <c r="BU122" s="68">
        <f t="shared" si="187"/>
        <v>126</v>
      </c>
      <c r="BV122" s="18">
        <f>'Ohio Intensities'!P122</f>
        <v>1.2935933042114602</v>
      </c>
      <c r="BW122" s="18">
        <f>Design!$I$24*BV122*Design!$I$23</f>
        <v>2.224980483243713</v>
      </c>
      <c r="BX122" s="18">
        <v>0</v>
      </c>
      <c r="BY122" s="18">
        <v>0</v>
      </c>
      <c r="BZ122" s="18">
        <f>Design!$I$22</f>
        <v>10</v>
      </c>
      <c r="CA122" s="18">
        <f t="shared" si="188"/>
        <v>2.224980483243713</v>
      </c>
      <c r="CB122" s="18">
        <f t="shared" si="189"/>
        <v>126</v>
      </c>
      <c r="CC122" s="18">
        <f t="shared" si="190"/>
        <v>2.224980483243713</v>
      </c>
      <c r="CD122" s="18">
        <f t="shared" si="191"/>
        <v>136</v>
      </c>
      <c r="CE122" s="18">
        <v>0</v>
      </c>
      <c r="CF122" s="18" t="str">
        <f t="shared" si="122"/>
        <v>N/A</v>
      </c>
      <c r="CG122" s="18">
        <f t="shared" si="192"/>
        <v>-0.22249804832437131</v>
      </c>
      <c r="CH122" s="18">
        <f t="shared" si="193"/>
        <v>30.259734572114496</v>
      </c>
      <c r="CI122" s="18">
        <f>(Design!$N$70-CH122)/CG122</f>
        <v>123.19089887995288</v>
      </c>
      <c r="CJ122" s="18">
        <v>0</v>
      </c>
      <c r="CK122" s="18">
        <v>0</v>
      </c>
      <c r="CL122" s="18">
        <f t="shared" si="194"/>
        <v>123.19089887995288</v>
      </c>
      <c r="CM122" s="18">
        <f t="shared" si="126"/>
        <v>126</v>
      </c>
      <c r="CN122" s="18">
        <f>Design!$N$70</f>
        <v>2.85</v>
      </c>
      <c r="CO122" s="18">
        <f t="shared" si="195"/>
        <v>136</v>
      </c>
      <c r="CP122" s="18">
        <v>0</v>
      </c>
      <c r="CQ122" s="18">
        <f t="shared" si="196"/>
        <v>11628</v>
      </c>
      <c r="CR122" s="19" t="str">
        <f t="shared" si="129"/>
        <v>N/A</v>
      </c>
      <c r="CS122" s="68">
        <f t="shared" si="197"/>
        <v>126</v>
      </c>
      <c r="CT122" s="18">
        <f>'Ohio Intensities'!T122</f>
        <v>1.4507422177892879</v>
      </c>
      <c r="CU122" s="18">
        <f>Design!$I$24*CT122*Design!$I$23</f>
        <v>2.4952766145975769</v>
      </c>
      <c r="CV122" s="18">
        <v>0</v>
      </c>
      <c r="CW122" s="18">
        <v>0</v>
      </c>
      <c r="CX122" s="18">
        <f>Design!$I$22</f>
        <v>10</v>
      </c>
      <c r="CY122" s="18">
        <f t="shared" si="198"/>
        <v>2.4952766145975769</v>
      </c>
      <c r="CZ122" s="18">
        <f t="shared" si="199"/>
        <v>126</v>
      </c>
      <c r="DA122" s="18">
        <f t="shared" si="200"/>
        <v>2.4952766145975769</v>
      </c>
      <c r="DB122" s="18">
        <f t="shared" si="201"/>
        <v>136</v>
      </c>
      <c r="DC122" s="18">
        <v>0</v>
      </c>
      <c r="DD122" s="18" t="str">
        <f t="shared" si="135"/>
        <v>N/A</v>
      </c>
      <c r="DE122" s="18">
        <f t="shared" si="202"/>
        <v>-0.24952766145975769</v>
      </c>
      <c r="DF122" s="18">
        <f t="shared" si="203"/>
        <v>33.935761958527046</v>
      </c>
      <c r="DG122" s="18">
        <f>(Design!$N$71-DF122)/DE122</f>
        <v>124.57842059141956</v>
      </c>
      <c r="DH122" s="18">
        <v>0</v>
      </c>
      <c r="DI122" s="18">
        <v>0</v>
      </c>
      <c r="DJ122" s="18">
        <f t="shared" si="204"/>
        <v>124.57842059141956</v>
      </c>
      <c r="DK122" s="18">
        <f t="shared" si="139"/>
        <v>126</v>
      </c>
      <c r="DL122" s="18">
        <f>Design!$N$71</f>
        <v>2.85</v>
      </c>
      <c r="DM122" s="18">
        <f t="shared" si="205"/>
        <v>136</v>
      </c>
      <c r="DN122" s="18">
        <v>0</v>
      </c>
      <c r="DO122" s="18">
        <f t="shared" si="206"/>
        <v>11627.999999999998</v>
      </c>
      <c r="DP122" s="19" t="str">
        <f t="shared" si="142"/>
        <v>N/A</v>
      </c>
      <c r="DQ122" s="68">
        <f t="shared" si="207"/>
        <v>126</v>
      </c>
      <c r="DR122" s="18">
        <f>'Ohio Intensities'!X122</f>
        <v>1.6130139490231503</v>
      </c>
      <c r="DS122" s="18">
        <f>Design!$I$24*DR122*Design!$I$23</f>
        <v>2.7743839923198204</v>
      </c>
      <c r="DT122" s="18">
        <v>0</v>
      </c>
      <c r="DU122" s="18">
        <v>0</v>
      </c>
      <c r="DV122" s="18">
        <f>Design!$I$22</f>
        <v>10</v>
      </c>
      <c r="DW122" s="18">
        <f t="shared" si="208"/>
        <v>2.7743839923198204</v>
      </c>
      <c r="DX122" s="18">
        <f t="shared" si="209"/>
        <v>126</v>
      </c>
      <c r="DY122" s="18">
        <f t="shared" si="210"/>
        <v>2.7743839923198204</v>
      </c>
      <c r="DZ122" s="18">
        <f t="shared" si="211"/>
        <v>136</v>
      </c>
      <c r="EA122" s="18">
        <v>0</v>
      </c>
      <c r="EB122" s="18" t="str">
        <f t="shared" si="148"/>
        <v>N/A</v>
      </c>
      <c r="EC122" s="18">
        <f t="shared" si="212"/>
        <v>-0.27743839923198205</v>
      </c>
      <c r="ED122" s="18">
        <f t="shared" si="213"/>
        <v>37.731622295549556</v>
      </c>
      <c r="EE122" s="18">
        <f>(Design!$N$72-ED122)/EC122</f>
        <v>125.72744938015246</v>
      </c>
      <c r="EF122" s="18">
        <v>0</v>
      </c>
      <c r="EG122" s="18">
        <v>0</v>
      </c>
      <c r="EH122" s="18">
        <f t="shared" si="214"/>
        <v>125.72744938015246</v>
      </c>
      <c r="EI122" s="18">
        <f t="shared" si="152"/>
        <v>126</v>
      </c>
      <c r="EJ122" s="18">
        <f>Design!$N$72</f>
        <v>2.85</v>
      </c>
      <c r="EK122" s="18">
        <f t="shared" si="215"/>
        <v>136</v>
      </c>
      <c r="EL122" s="18">
        <v>0</v>
      </c>
      <c r="EM122" s="18">
        <f t="shared" si="216"/>
        <v>11627.999999999998</v>
      </c>
      <c r="EN122" s="19" t="str">
        <f t="shared" si="155"/>
        <v>N/A</v>
      </c>
      <c r="EO122" s="19">
        <f t="shared" si="217"/>
        <v>126</v>
      </c>
    </row>
    <row r="123" spans="1:145" x14ac:dyDescent="0.25">
      <c r="A123" s="68">
        <f t="shared" si="157"/>
        <v>127</v>
      </c>
      <c r="B123" s="18">
        <f>'Ohio Intensities'!D123</f>
        <v>0.75636855269663694</v>
      </c>
      <c r="C123" s="18">
        <f>Design!$I$24*B123*Design!$I$23</f>
        <v>1.3009539106382164</v>
      </c>
      <c r="D123" s="18">
        <v>0</v>
      </c>
      <c r="E123" s="18">
        <v>0</v>
      </c>
      <c r="F123" s="18">
        <f>Design!$I$22</f>
        <v>10</v>
      </c>
      <c r="G123" s="18">
        <f t="shared" si="158"/>
        <v>1.3009539106382164</v>
      </c>
      <c r="H123" s="18">
        <f t="shared" si="159"/>
        <v>127</v>
      </c>
      <c r="I123" s="18">
        <f t="shared" si="160"/>
        <v>1.3009539106382164</v>
      </c>
      <c r="J123" s="18">
        <f t="shared" si="161"/>
        <v>137</v>
      </c>
      <c r="K123" s="18">
        <v>0</v>
      </c>
      <c r="L123" s="18" t="str">
        <f t="shared" si="83"/>
        <v>N/A</v>
      </c>
      <c r="M123" s="18">
        <f t="shared" si="162"/>
        <v>-0.13009539106382165</v>
      </c>
      <c r="N123" s="18">
        <f t="shared" si="163"/>
        <v>17.823068575743566</v>
      </c>
      <c r="O123" s="18">
        <f>(Design!$N$67-N123)/M123</f>
        <v>121.24233185175392</v>
      </c>
      <c r="P123" s="18">
        <v>0</v>
      </c>
      <c r="Q123" s="18">
        <v>0</v>
      </c>
      <c r="R123" s="18">
        <f t="shared" si="164"/>
        <v>121.24233185175392</v>
      </c>
      <c r="S123" s="18">
        <f t="shared" si="87"/>
        <v>127</v>
      </c>
      <c r="T123" s="18">
        <f>Design!$N$67</f>
        <v>2.0499999999999998</v>
      </c>
      <c r="U123" s="18">
        <f t="shared" si="165"/>
        <v>137</v>
      </c>
      <c r="V123" s="18">
        <v>0</v>
      </c>
      <c r="W123" s="18">
        <f t="shared" si="166"/>
        <v>8425.4999999999982</v>
      </c>
      <c r="X123" s="19" t="str">
        <f t="shared" si="90"/>
        <v>N/A</v>
      </c>
      <c r="Y123" s="68">
        <f t="shared" si="167"/>
        <v>127</v>
      </c>
      <c r="Z123" s="18">
        <f>'Ohio Intensities'!H123</f>
        <v>0.93869794666612782</v>
      </c>
      <c r="AA123" s="18">
        <f>Design!$I$24*Z123*Design!$I$23</f>
        <v>1.6145604682657408</v>
      </c>
      <c r="AB123" s="18">
        <v>0</v>
      </c>
      <c r="AC123" s="18">
        <v>0</v>
      </c>
      <c r="AD123" s="18">
        <f>Design!$I$22</f>
        <v>10</v>
      </c>
      <c r="AE123" s="18">
        <f t="shared" si="168"/>
        <v>1.6145604682657408</v>
      </c>
      <c r="AF123" s="18">
        <f t="shared" si="169"/>
        <v>127</v>
      </c>
      <c r="AG123" s="18">
        <f t="shared" si="170"/>
        <v>1.6145604682657408</v>
      </c>
      <c r="AH123" s="18">
        <f t="shared" si="171"/>
        <v>137</v>
      </c>
      <c r="AI123" s="18">
        <v>0</v>
      </c>
      <c r="AJ123" s="18" t="str">
        <f t="shared" si="96"/>
        <v>N/A</v>
      </c>
      <c r="AK123" s="18">
        <f t="shared" si="172"/>
        <v>-0.16145604682657408</v>
      </c>
      <c r="AL123" s="18">
        <f t="shared" si="173"/>
        <v>22.119478415240646</v>
      </c>
      <c r="AM123" s="18">
        <f>(Design!$N$68-AL123)/AK123</f>
        <v>121.51590975291656</v>
      </c>
      <c r="AN123" s="18">
        <v>0</v>
      </c>
      <c r="AO123" s="18">
        <v>0</v>
      </c>
      <c r="AP123" s="18">
        <f t="shared" si="174"/>
        <v>121.51590975291656</v>
      </c>
      <c r="AQ123" s="18">
        <f t="shared" si="100"/>
        <v>127</v>
      </c>
      <c r="AR123" s="18">
        <f>Design!$N$68</f>
        <v>2.5</v>
      </c>
      <c r="AS123" s="18">
        <f t="shared" si="175"/>
        <v>137</v>
      </c>
      <c r="AT123" s="18">
        <v>0</v>
      </c>
      <c r="AU123" s="18">
        <f t="shared" si="176"/>
        <v>10275</v>
      </c>
      <c r="AV123" s="19" t="str">
        <f t="shared" si="103"/>
        <v>N/A</v>
      </c>
      <c r="AW123" s="68">
        <f t="shared" si="177"/>
        <v>127</v>
      </c>
      <c r="AX123" s="18">
        <f>'Ohio Intensities'!L123</f>
        <v>1.0820035469953764</v>
      </c>
      <c r="AY123" s="18">
        <f>Design!$I$24*AX123*Design!$I$23</f>
        <v>1.8610461008320485</v>
      </c>
      <c r="AZ123" s="18">
        <v>0</v>
      </c>
      <c r="BA123" s="18">
        <v>0</v>
      </c>
      <c r="BB123" s="18">
        <f>Design!$I$22</f>
        <v>10</v>
      </c>
      <c r="BC123" s="18">
        <f t="shared" si="178"/>
        <v>1.8610461008320485</v>
      </c>
      <c r="BD123" s="18">
        <f t="shared" si="179"/>
        <v>127</v>
      </c>
      <c r="BE123" s="18">
        <f t="shared" si="180"/>
        <v>1.8610461008320485</v>
      </c>
      <c r="BF123" s="18">
        <f t="shared" si="181"/>
        <v>137</v>
      </c>
      <c r="BG123" s="18">
        <v>0</v>
      </c>
      <c r="BH123" s="18" t="str">
        <f t="shared" si="109"/>
        <v>N/A</v>
      </c>
      <c r="BI123" s="18">
        <f t="shared" si="182"/>
        <v>-0.18610461008320484</v>
      </c>
      <c r="BJ123" s="18">
        <f t="shared" si="183"/>
        <v>25.496331581399062</v>
      </c>
      <c r="BK123" s="18">
        <f>(Design!$N$69-BJ123)/BI123</f>
        <v>121.68603223356044</v>
      </c>
      <c r="BL123" s="18">
        <v>0</v>
      </c>
      <c r="BM123" s="18">
        <v>0</v>
      </c>
      <c r="BN123" s="18">
        <f t="shared" si="184"/>
        <v>121.68603223356044</v>
      </c>
      <c r="BO123" s="18">
        <f t="shared" si="113"/>
        <v>127</v>
      </c>
      <c r="BP123" s="18">
        <f>Design!$N$69</f>
        <v>2.85</v>
      </c>
      <c r="BQ123" s="18">
        <f t="shared" si="185"/>
        <v>137</v>
      </c>
      <c r="BR123" s="18">
        <v>0</v>
      </c>
      <c r="BS123" s="18">
        <f t="shared" si="186"/>
        <v>11713.5</v>
      </c>
      <c r="BT123" s="19" t="str">
        <f t="shared" si="116"/>
        <v>N/A</v>
      </c>
      <c r="BU123" s="68">
        <f t="shared" si="187"/>
        <v>127</v>
      </c>
      <c r="BV123" s="18">
        <f>'Ohio Intensities'!P123</f>
        <v>1.2855987186568292</v>
      </c>
      <c r="BW123" s="18">
        <f>Design!$I$24*BV123*Design!$I$23</f>
        <v>2.2112297960897478</v>
      </c>
      <c r="BX123" s="18">
        <v>0</v>
      </c>
      <c r="BY123" s="18">
        <v>0</v>
      </c>
      <c r="BZ123" s="18">
        <f>Design!$I$22</f>
        <v>10</v>
      </c>
      <c r="CA123" s="18">
        <f t="shared" si="188"/>
        <v>2.2112297960897478</v>
      </c>
      <c r="CB123" s="18">
        <f t="shared" si="189"/>
        <v>127</v>
      </c>
      <c r="CC123" s="18">
        <f t="shared" si="190"/>
        <v>2.2112297960897478</v>
      </c>
      <c r="CD123" s="18">
        <f t="shared" si="191"/>
        <v>137</v>
      </c>
      <c r="CE123" s="18">
        <v>0</v>
      </c>
      <c r="CF123" s="18" t="str">
        <f t="shared" si="122"/>
        <v>N/A</v>
      </c>
      <c r="CG123" s="18">
        <f t="shared" si="192"/>
        <v>-0.22112297960897478</v>
      </c>
      <c r="CH123" s="18">
        <f t="shared" si="193"/>
        <v>30.293848206429544</v>
      </c>
      <c r="CI123" s="18">
        <f>(Design!$N$70-CH123)/CG123</f>
        <v>124.11124458869074</v>
      </c>
      <c r="CJ123" s="18">
        <v>0</v>
      </c>
      <c r="CK123" s="18">
        <v>0</v>
      </c>
      <c r="CL123" s="18">
        <f t="shared" si="194"/>
        <v>124.11124458869074</v>
      </c>
      <c r="CM123" s="18">
        <f t="shared" si="126"/>
        <v>127</v>
      </c>
      <c r="CN123" s="18">
        <f>Design!$N$70</f>
        <v>2.85</v>
      </c>
      <c r="CO123" s="18">
        <f t="shared" si="195"/>
        <v>137</v>
      </c>
      <c r="CP123" s="18">
        <v>0</v>
      </c>
      <c r="CQ123" s="18">
        <f t="shared" si="196"/>
        <v>11713.5</v>
      </c>
      <c r="CR123" s="19" t="str">
        <f t="shared" si="129"/>
        <v>N/A</v>
      </c>
      <c r="CS123" s="68">
        <f t="shared" si="197"/>
        <v>127</v>
      </c>
      <c r="CT123" s="18">
        <f>'Ohio Intensities'!T123</f>
        <v>1.4419919440597218</v>
      </c>
      <c r="CU123" s="18">
        <f>Design!$I$24*CT123*Design!$I$23</f>
        <v>2.4802261437827231</v>
      </c>
      <c r="CV123" s="18">
        <v>0</v>
      </c>
      <c r="CW123" s="18">
        <v>0</v>
      </c>
      <c r="CX123" s="18">
        <f>Design!$I$22</f>
        <v>10</v>
      </c>
      <c r="CY123" s="18">
        <f t="shared" si="198"/>
        <v>2.4802261437827231</v>
      </c>
      <c r="CZ123" s="18">
        <f t="shared" si="199"/>
        <v>127</v>
      </c>
      <c r="DA123" s="18">
        <f t="shared" si="200"/>
        <v>2.4802261437827231</v>
      </c>
      <c r="DB123" s="18">
        <f t="shared" si="201"/>
        <v>137</v>
      </c>
      <c r="DC123" s="18">
        <v>0</v>
      </c>
      <c r="DD123" s="18" t="str">
        <f t="shared" si="135"/>
        <v>N/A</v>
      </c>
      <c r="DE123" s="18">
        <f t="shared" si="202"/>
        <v>-0.2480226143782723</v>
      </c>
      <c r="DF123" s="18">
        <f t="shared" si="203"/>
        <v>33.97909816982331</v>
      </c>
      <c r="DG123" s="18">
        <f>(Design!$N$71-DF123)/DE123</f>
        <v>125.50911233580776</v>
      </c>
      <c r="DH123" s="18">
        <v>0</v>
      </c>
      <c r="DI123" s="18">
        <v>0</v>
      </c>
      <c r="DJ123" s="18">
        <f t="shared" si="204"/>
        <v>125.50911233580776</v>
      </c>
      <c r="DK123" s="18">
        <f t="shared" si="139"/>
        <v>127</v>
      </c>
      <c r="DL123" s="18">
        <f>Design!$N$71</f>
        <v>2.85</v>
      </c>
      <c r="DM123" s="18">
        <f t="shared" si="205"/>
        <v>137</v>
      </c>
      <c r="DN123" s="18">
        <v>0</v>
      </c>
      <c r="DO123" s="18">
        <f t="shared" si="206"/>
        <v>11713.5</v>
      </c>
      <c r="DP123" s="19" t="str">
        <f t="shared" si="142"/>
        <v>N/A</v>
      </c>
      <c r="DQ123" s="68">
        <f t="shared" si="207"/>
        <v>127</v>
      </c>
      <c r="DR123" s="18">
        <f>'Ohio Intensities'!X123</f>
        <v>1.6037598818054373</v>
      </c>
      <c r="DS123" s="18">
        <f>Design!$I$24*DR123*Design!$I$23</f>
        <v>2.7584669967053537</v>
      </c>
      <c r="DT123" s="18">
        <v>0</v>
      </c>
      <c r="DU123" s="18">
        <v>0</v>
      </c>
      <c r="DV123" s="18">
        <f>Design!$I$22</f>
        <v>10</v>
      </c>
      <c r="DW123" s="18">
        <f t="shared" si="208"/>
        <v>2.7584669967053537</v>
      </c>
      <c r="DX123" s="18">
        <f t="shared" si="209"/>
        <v>127</v>
      </c>
      <c r="DY123" s="18">
        <f t="shared" si="210"/>
        <v>2.7584669967053537</v>
      </c>
      <c r="DZ123" s="18">
        <f t="shared" si="211"/>
        <v>137</v>
      </c>
      <c r="EA123" s="18">
        <v>0</v>
      </c>
      <c r="EB123" s="18" t="str">
        <f t="shared" si="148"/>
        <v>N/A</v>
      </c>
      <c r="EC123" s="18">
        <f t="shared" si="212"/>
        <v>-0.27584669967053538</v>
      </c>
      <c r="ED123" s="18">
        <f t="shared" si="213"/>
        <v>37.790997854863342</v>
      </c>
      <c r="EE123" s="18">
        <f>(Design!$N$72-ED123)/EC123</f>
        <v>126.6681743758255</v>
      </c>
      <c r="EF123" s="18">
        <v>0</v>
      </c>
      <c r="EG123" s="18">
        <v>0</v>
      </c>
      <c r="EH123" s="18">
        <f t="shared" si="214"/>
        <v>126.6681743758255</v>
      </c>
      <c r="EI123" s="18">
        <f t="shared" si="152"/>
        <v>127</v>
      </c>
      <c r="EJ123" s="18">
        <f>Design!$N$72</f>
        <v>2.85</v>
      </c>
      <c r="EK123" s="18">
        <f t="shared" si="215"/>
        <v>137</v>
      </c>
      <c r="EL123" s="18">
        <v>0</v>
      </c>
      <c r="EM123" s="18">
        <f t="shared" si="216"/>
        <v>11713.5</v>
      </c>
      <c r="EN123" s="19" t="str">
        <f t="shared" si="155"/>
        <v>N/A</v>
      </c>
      <c r="EO123" s="19">
        <f t="shared" si="217"/>
        <v>127</v>
      </c>
    </row>
    <row r="124" spans="1:145" x14ac:dyDescent="0.25">
      <c r="A124" s="68">
        <f t="shared" si="157"/>
        <v>128</v>
      </c>
      <c r="B124" s="18">
        <f>'Ohio Intensities'!D124</f>
        <v>0.7515650936833399</v>
      </c>
      <c r="C124" s="18">
        <f>Design!$I$24*B124*Design!$I$23</f>
        <v>1.2926919611353453</v>
      </c>
      <c r="D124" s="18">
        <v>0</v>
      </c>
      <c r="E124" s="18">
        <v>0</v>
      </c>
      <c r="F124" s="18">
        <f>Design!$I$22</f>
        <v>10</v>
      </c>
      <c r="G124" s="18">
        <f t="shared" si="158"/>
        <v>1.2926919611353453</v>
      </c>
      <c r="H124" s="18">
        <f t="shared" si="159"/>
        <v>128</v>
      </c>
      <c r="I124" s="18">
        <f t="shared" si="160"/>
        <v>1.2926919611353453</v>
      </c>
      <c r="J124" s="18">
        <f t="shared" si="161"/>
        <v>138</v>
      </c>
      <c r="K124" s="18">
        <v>0</v>
      </c>
      <c r="L124" s="18" t="str">
        <f t="shared" si="83"/>
        <v>N/A</v>
      </c>
      <c r="M124" s="18">
        <f t="shared" si="162"/>
        <v>-0.12926919611353455</v>
      </c>
      <c r="N124" s="18">
        <f t="shared" si="163"/>
        <v>17.839149063667769</v>
      </c>
      <c r="O124" s="18">
        <f>(Design!$N$67-N124)/M124</f>
        <v>122.14162026505119</v>
      </c>
      <c r="P124" s="18">
        <v>0</v>
      </c>
      <c r="Q124" s="18">
        <v>0</v>
      </c>
      <c r="R124" s="18">
        <f t="shared" si="164"/>
        <v>122.14162026505119</v>
      </c>
      <c r="S124" s="18">
        <f t="shared" si="87"/>
        <v>128</v>
      </c>
      <c r="T124" s="18">
        <f>Design!$N$67</f>
        <v>2.0499999999999998</v>
      </c>
      <c r="U124" s="18">
        <f t="shared" si="165"/>
        <v>138</v>
      </c>
      <c r="V124" s="18">
        <v>0</v>
      </c>
      <c r="W124" s="18">
        <f t="shared" si="166"/>
        <v>8487</v>
      </c>
      <c r="X124" s="19" t="str">
        <f t="shared" si="90"/>
        <v>N/A</v>
      </c>
      <c r="Y124" s="68">
        <f t="shared" si="167"/>
        <v>128</v>
      </c>
      <c r="Z124" s="18">
        <f>'Ohio Intensities'!H124</f>
        <v>0.93282662326845123</v>
      </c>
      <c r="AA124" s="18">
        <f>Design!$I$24*Z124*Design!$I$23</f>
        <v>1.6044617920217372</v>
      </c>
      <c r="AB124" s="18">
        <v>0</v>
      </c>
      <c r="AC124" s="18">
        <v>0</v>
      </c>
      <c r="AD124" s="18">
        <f>Design!$I$22</f>
        <v>10</v>
      </c>
      <c r="AE124" s="18">
        <f t="shared" si="168"/>
        <v>1.6044617920217372</v>
      </c>
      <c r="AF124" s="18">
        <f t="shared" si="169"/>
        <v>128</v>
      </c>
      <c r="AG124" s="18">
        <f t="shared" si="170"/>
        <v>1.6044617920217372</v>
      </c>
      <c r="AH124" s="18">
        <f t="shared" si="171"/>
        <v>138</v>
      </c>
      <c r="AI124" s="18">
        <v>0</v>
      </c>
      <c r="AJ124" s="18" t="str">
        <f t="shared" si="96"/>
        <v>N/A</v>
      </c>
      <c r="AK124" s="18">
        <f t="shared" si="172"/>
        <v>-0.16044617920217372</v>
      </c>
      <c r="AL124" s="18">
        <f t="shared" si="173"/>
        <v>22.141572729899973</v>
      </c>
      <c r="AM124" s="18">
        <f>(Design!$N$68-AL124)/AK124</f>
        <v>122.41845101933016</v>
      </c>
      <c r="AN124" s="18">
        <v>0</v>
      </c>
      <c r="AO124" s="18">
        <v>0</v>
      </c>
      <c r="AP124" s="18">
        <f t="shared" si="174"/>
        <v>122.41845101933016</v>
      </c>
      <c r="AQ124" s="18">
        <f t="shared" si="100"/>
        <v>128</v>
      </c>
      <c r="AR124" s="18">
        <f>Design!$N$68</f>
        <v>2.5</v>
      </c>
      <c r="AS124" s="18">
        <f t="shared" si="175"/>
        <v>138</v>
      </c>
      <c r="AT124" s="18">
        <v>0</v>
      </c>
      <c r="AU124" s="18">
        <f t="shared" si="176"/>
        <v>10350</v>
      </c>
      <c r="AV124" s="19" t="str">
        <f t="shared" si="103"/>
        <v>N/A</v>
      </c>
      <c r="AW124" s="68">
        <f t="shared" si="177"/>
        <v>128</v>
      </c>
      <c r="AX124" s="18">
        <f>'Ohio Intensities'!L124</f>
        <v>1.075232429858928</v>
      </c>
      <c r="AY124" s="18">
        <f>Design!$I$24*AX124*Design!$I$23</f>
        <v>1.8493997793573573</v>
      </c>
      <c r="AZ124" s="18">
        <v>0</v>
      </c>
      <c r="BA124" s="18">
        <v>0</v>
      </c>
      <c r="BB124" s="18">
        <f>Design!$I$22</f>
        <v>10</v>
      </c>
      <c r="BC124" s="18">
        <f t="shared" si="178"/>
        <v>1.8493997793573573</v>
      </c>
      <c r="BD124" s="18">
        <f t="shared" si="179"/>
        <v>128</v>
      </c>
      <c r="BE124" s="18">
        <f t="shared" si="180"/>
        <v>1.8493997793573573</v>
      </c>
      <c r="BF124" s="18">
        <f t="shared" si="181"/>
        <v>138</v>
      </c>
      <c r="BG124" s="18">
        <v>0</v>
      </c>
      <c r="BH124" s="18" t="str">
        <f t="shared" si="109"/>
        <v>N/A</v>
      </c>
      <c r="BI124" s="18">
        <f t="shared" si="182"/>
        <v>-0.18493997793573574</v>
      </c>
      <c r="BJ124" s="18">
        <f t="shared" si="183"/>
        <v>25.521716955131531</v>
      </c>
      <c r="BK124" s="18">
        <f>(Design!$N$69-BJ124)/BI124</f>
        <v>122.58959478739453</v>
      </c>
      <c r="BL124" s="18">
        <v>0</v>
      </c>
      <c r="BM124" s="18">
        <v>0</v>
      </c>
      <c r="BN124" s="18">
        <f t="shared" si="184"/>
        <v>122.58959478739453</v>
      </c>
      <c r="BO124" s="18">
        <f t="shared" si="113"/>
        <v>128</v>
      </c>
      <c r="BP124" s="18">
        <f>Design!$N$69</f>
        <v>2.85</v>
      </c>
      <c r="BQ124" s="18">
        <f t="shared" si="185"/>
        <v>138</v>
      </c>
      <c r="BR124" s="18">
        <v>0</v>
      </c>
      <c r="BS124" s="18">
        <f t="shared" si="186"/>
        <v>11799.000000000002</v>
      </c>
      <c r="BT124" s="19" t="str">
        <f t="shared" si="116"/>
        <v>N/A</v>
      </c>
      <c r="BU124" s="68">
        <f t="shared" si="187"/>
        <v>128</v>
      </c>
      <c r="BV124" s="18">
        <f>'Ohio Intensities'!P124</f>
        <v>1.277709518242919</v>
      </c>
      <c r="BW124" s="18">
        <f>Design!$I$24*BV124*Design!$I$23</f>
        <v>2.1976603713778222</v>
      </c>
      <c r="BX124" s="18">
        <v>0</v>
      </c>
      <c r="BY124" s="18">
        <v>0</v>
      </c>
      <c r="BZ124" s="18">
        <f>Design!$I$22</f>
        <v>10</v>
      </c>
      <c r="CA124" s="18">
        <f t="shared" si="188"/>
        <v>2.1976603713778222</v>
      </c>
      <c r="CB124" s="18">
        <f t="shared" si="189"/>
        <v>128</v>
      </c>
      <c r="CC124" s="18">
        <f t="shared" si="190"/>
        <v>2.1976603713778222</v>
      </c>
      <c r="CD124" s="18">
        <f t="shared" si="191"/>
        <v>138</v>
      </c>
      <c r="CE124" s="18">
        <v>0</v>
      </c>
      <c r="CF124" s="18" t="str">
        <f t="shared" si="122"/>
        <v>N/A</v>
      </c>
      <c r="CG124" s="18">
        <f t="shared" si="192"/>
        <v>-0.21976603713778223</v>
      </c>
      <c r="CH124" s="18">
        <f t="shared" si="193"/>
        <v>30.327713125013947</v>
      </c>
      <c r="CI124" s="18">
        <f>(Design!$N$70-CH124)/CG124</f>
        <v>125.03166313995463</v>
      </c>
      <c r="CJ124" s="18">
        <v>0</v>
      </c>
      <c r="CK124" s="18">
        <v>0</v>
      </c>
      <c r="CL124" s="18">
        <f t="shared" si="194"/>
        <v>125.03166313995463</v>
      </c>
      <c r="CM124" s="18">
        <f t="shared" si="126"/>
        <v>128</v>
      </c>
      <c r="CN124" s="18">
        <f>Design!$N$70</f>
        <v>2.85</v>
      </c>
      <c r="CO124" s="18">
        <f t="shared" si="195"/>
        <v>138</v>
      </c>
      <c r="CP124" s="18">
        <v>0</v>
      </c>
      <c r="CQ124" s="18">
        <f t="shared" si="196"/>
        <v>11799</v>
      </c>
      <c r="CR124" s="19" t="str">
        <f t="shared" si="129"/>
        <v>N/A</v>
      </c>
      <c r="CS124" s="68">
        <f t="shared" si="197"/>
        <v>128</v>
      </c>
      <c r="CT124" s="18">
        <f>'Ohio Intensities'!T124</f>
        <v>1.4333557308213924</v>
      </c>
      <c r="CU124" s="18">
        <f>Design!$I$24*CT124*Design!$I$23</f>
        <v>2.4653718570127965</v>
      </c>
      <c r="CV124" s="18">
        <v>0</v>
      </c>
      <c r="CW124" s="18">
        <v>0</v>
      </c>
      <c r="CX124" s="18">
        <f>Design!$I$22</f>
        <v>10</v>
      </c>
      <c r="CY124" s="18">
        <f t="shared" si="198"/>
        <v>2.4653718570127965</v>
      </c>
      <c r="CZ124" s="18">
        <f t="shared" si="199"/>
        <v>128</v>
      </c>
      <c r="DA124" s="18">
        <f t="shared" si="200"/>
        <v>2.4653718570127965</v>
      </c>
      <c r="DB124" s="18">
        <f t="shared" si="201"/>
        <v>138</v>
      </c>
      <c r="DC124" s="18">
        <v>0</v>
      </c>
      <c r="DD124" s="18" t="str">
        <f t="shared" si="135"/>
        <v>N/A</v>
      </c>
      <c r="DE124" s="18">
        <f t="shared" si="202"/>
        <v>-0.24653718570127964</v>
      </c>
      <c r="DF124" s="18">
        <f t="shared" si="203"/>
        <v>34.022131626776591</v>
      </c>
      <c r="DG124" s="18">
        <f>(Design!$N$71-DF124)/DE124</f>
        <v>126.4398777738412</v>
      </c>
      <c r="DH124" s="18">
        <v>0</v>
      </c>
      <c r="DI124" s="18">
        <v>0</v>
      </c>
      <c r="DJ124" s="18">
        <f t="shared" si="204"/>
        <v>126.4398777738412</v>
      </c>
      <c r="DK124" s="18">
        <f t="shared" si="139"/>
        <v>128</v>
      </c>
      <c r="DL124" s="18">
        <f>Design!$N$71</f>
        <v>2.85</v>
      </c>
      <c r="DM124" s="18">
        <f t="shared" si="205"/>
        <v>138</v>
      </c>
      <c r="DN124" s="18">
        <v>0</v>
      </c>
      <c r="DO124" s="18">
        <f t="shared" si="206"/>
        <v>11799</v>
      </c>
      <c r="DP124" s="19" t="str">
        <f t="shared" si="142"/>
        <v>N/A</v>
      </c>
      <c r="DQ124" s="68">
        <f t="shared" si="207"/>
        <v>128</v>
      </c>
      <c r="DR124" s="18">
        <f>'Ohio Intensities'!X124</f>
        <v>1.5946249121137384</v>
      </c>
      <c r="DS124" s="18">
        <f>Design!$I$24*DR124*Design!$I$23</f>
        <v>2.7427548488356317</v>
      </c>
      <c r="DT124" s="18">
        <v>0</v>
      </c>
      <c r="DU124" s="18">
        <v>0</v>
      </c>
      <c r="DV124" s="18">
        <f>Design!$I$22</f>
        <v>10</v>
      </c>
      <c r="DW124" s="18">
        <f t="shared" si="208"/>
        <v>2.7427548488356317</v>
      </c>
      <c r="DX124" s="18">
        <f t="shared" si="209"/>
        <v>128</v>
      </c>
      <c r="DY124" s="18">
        <f t="shared" si="210"/>
        <v>2.7427548488356317</v>
      </c>
      <c r="DZ124" s="18">
        <f t="shared" si="211"/>
        <v>138</v>
      </c>
      <c r="EA124" s="18">
        <v>0</v>
      </c>
      <c r="EB124" s="18" t="str">
        <f t="shared" si="148"/>
        <v>N/A</v>
      </c>
      <c r="EC124" s="18">
        <f t="shared" si="212"/>
        <v>-0.27427548488356318</v>
      </c>
      <c r="ED124" s="18">
        <f t="shared" si="213"/>
        <v>37.850016913931718</v>
      </c>
      <c r="EE124" s="18">
        <f>(Design!$N$72-ED124)/EC124</f>
        <v>127.6089874703534</v>
      </c>
      <c r="EF124" s="18">
        <v>0</v>
      </c>
      <c r="EG124" s="18">
        <v>0</v>
      </c>
      <c r="EH124" s="18">
        <f t="shared" si="214"/>
        <v>127.6089874703534</v>
      </c>
      <c r="EI124" s="18">
        <f t="shared" si="152"/>
        <v>128</v>
      </c>
      <c r="EJ124" s="18">
        <f>Design!$N$72</f>
        <v>2.85</v>
      </c>
      <c r="EK124" s="18">
        <f t="shared" si="215"/>
        <v>138</v>
      </c>
      <c r="EL124" s="18">
        <v>0</v>
      </c>
      <c r="EM124" s="18">
        <f t="shared" si="216"/>
        <v>11799</v>
      </c>
      <c r="EN124" s="19" t="str">
        <f t="shared" si="155"/>
        <v>N/A</v>
      </c>
      <c r="EO124" s="19">
        <f t="shared" si="217"/>
        <v>128</v>
      </c>
    </row>
    <row r="125" spans="1:145" x14ac:dyDescent="0.25">
      <c r="A125" s="68">
        <f t="shared" si="157"/>
        <v>129</v>
      </c>
      <c r="B125" s="18">
        <f>'Ohio Intensities'!D125</f>
        <v>0.74682649311824711</v>
      </c>
      <c r="C125" s="18">
        <f>Design!$I$24*B125*Design!$I$23</f>
        <v>1.2845415681633858</v>
      </c>
      <c r="D125" s="18">
        <v>0</v>
      </c>
      <c r="E125" s="18">
        <v>0</v>
      </c>
      <c r="F125" s="18">
        <f>Design!$I$22</f>
        <v>10</v>
      </c>
      <c r="G125" s="18">
        <f t="shared" si="158"/>
        <v>1.2845415681633858</v>
      </c>
      <c r="H125" s="18">
        <f t="shared" si="159"/>
        <v>129</v>
      </c>
      <c r="I125" s="18">
        <f t="shared" si="160"/>
        <v>1.2845415681633858</v>
      </c>
      <c r="J125" s="18">
        <f t="shared" si="161"/>
        <v>139</v>
      </c>
      <c r="K125" s="18">
        <v>0</v>
      </c>
      <c r="L125" s="18" t="str">
        <f t="shared" si="83"/>
        <v>N/A</v>
      </c>
      <c r="M125" s="18">
        <f t="shared" si="162"/>
        <v>-0.12845415681633859</v>
      </c>
      <c r="N125" s="18">
        <f t="shared" si="163"/>
        <v>17.855127797471066</v>
      </c>
      <c r="O125" s="18">
        <f>(Design!$N$67-N125)/M125</f>
        <v>123.04099913301326</v>
      </c>
      <c r="P125" s="18">
        <v>0</v>
      </c>
      <c r="Q125" s="18">
        <v>0</v>
      </c>
      <c r="R125" s="18">
        <f t="shared" si="164"/>
        <v>123.04099913301326</v>
      </c>
      <c r="S125" s="18">
        <f t="shared" si="87"/>
        <v>129</v>
      </c>
      <c r="T125" s="18">
        <f>Design!$N$67</f>
        <v>2.0499999999999998</v>
      </c>
      <c r="U125" s="18">
        <f t="shared" si="165"/>
        <v>139</v>
      </c>
      <c r="V125" s="18">
        <v>0</v>
      </c>
      <c r="W125" s="18">
        <f t="shared" si="166"/>
        <v>8548.5</v>
      </c>
      <c r="X125" s="19" t="str">
        <f t="shared" si="90"/>
        <v>N/A</v>
      </c>
      <c r="Y125" s="68">
        <f t="shared" si="167"/>
        <v>129</v>
      </c>
      <c r="Z125" s="18">
        <f>'Ohio Intensities'!H125</f>
        <v>0.92703371885322894</v>
      </c>
      <c r="AA125" s="18">
        <f>Design!$I$24*Z125*Design!$I$23</f>
        <v>1.5944979964275547</v>
      </c>
      <c r="AB125" s="18">
        <v>0</v>
      </c>
      <c r="AC125" s="18">
        <v>0</v>
      </c>
      <c r="AD125" s="18">
        <f>Design!$I$22</f>
        <v>10</v>
      </c>
      <c r="AE125" s="18">
        <f t="shared" si="168"/>
        <v>1.5944979964275547</v>
      </c>
      <c r="AF125" s="18">
        <f t="shared" si="169"/>
        <v>129</v>
      </c>
      <c r="AG125" s="18">
        <f t="shared" si="170"/>
        <v>1.5944979964275547</v>
      </c>
      <c r="AH125" s="18">
        <f t="shared" si="171"/>
        <v>139</v>
      </c>
      <c r="AI125" s="18">
        <v>0</v>
      </c>
      <c r="AJ125" s="18" t="str">
        <f t="shared" si="96"/>
        <v>N/A</v>
      </c>
      <c r="AK125" s="18">
        <f t="shared" si="172"/>
        <v>-0.15944979964275546</v>
      </c>
      <c r="AL125" s="18">
        <f t="shared" si="173"/>
        <v>22.16352215034301</v>
      </c>
      <c r="AM125" s="18">
        <f>(Design!$N$68-AL125)/AK125</f>
        <v>123.32108409291698</v>
      </c>
      <c r="AN125" s="18">
        <v>0</v>
      </c>
      <c r="AO125" s="18">
        <v>0</v>
      </c>
      <c r="AP125" s="18">
        <f t="shared" si="174"/>
        <v>123.32108409291698</v>
      </c>
      <c r="AQ125" s="18">
        <f t="shared" si="100"/>
        <v>129</v>
      </c>
      <c r="AR125" s="18">
        <f>Design!$N$68</f>
        <v>2.5</v>
      </c>
      <c r="AS125" s="18">
        <f t="shared" si="175"/>
        <v>139</v>
      </c>
      <c r="AT125" s="18">
        <v>0</v>
      </c>
      <c r="AU125" s="18">
        <f t="shared" si="176"/>
        <v>10425</v>
      </c>
      <c r="AV125" s="19" t="str">
        <f t="shared" si="103"/>
        <v>N/A</v>
      </c>
      <c r="AW125" s="68">
        <f t="shared" si="177"/>
        <v>129</v>
      </c>
      <c r="AX125" s="18">
        <f>'Ohio Intensities'!L125</f>
        <v>1.0685510912959413</v>
      </c>
      <c r="AY125" s="18">
        <f>Design!$I$24*AX125*Design!$I$23</f>
        <v>1.8379078770290203</v>
      </c>
      <c r="AZ125" s="18">
        <v>0</v>
      </c>
      <c r="BA125" s="18">
        <v>0</v>
      </c>
      <c r="BB125" s="18">
        <f>Design!$I$22</f>
        <v>10</v>
      </c>
      <c r="BC125" s="18">
        <f t="shared" si="178"/>
        <v>1.8379078770290203</v>
      </c>
      <c r="BD125" s="18">
        <f t="shared" si="179"/>
        <v>129</v>
      </c>
      <c r="BE125" s="18">
        <f t="shared" si="180"/>
        <v>1.8379078770290203</v>
      </c>
      <c r="BF125" s="18">
        <f t="shared" si="181"/>
        <v>139</v>
      </c>
      <c r="BG125" s="18">
        <v>0</v>
      </c>
      <c r="BH125" s="18" t="str">
        <f t="shared" si="109"/>
        <v>N/A</v>
      </c>
      <c r="BI125" s="18">
        <f t="shared" si="182"/>
        <v>-0.18379078770290203</v>
      </c>
      <c r="BJ125" s="18">
        <f t="shared" si="183"/>
        <v>25.546919490703381</v>
      </c>
      <c r="BK125" s="18">
        <f>(Design!$N$69-BJ125)/BI125</f>
        <v>123.49323801469838</v>
      </c>
      <c r="BL125" s="18">
        <v>0</v>
      </c>
      <c r="BM125" s="18">
        <v>0</v>
      </c>
      <c r="BN125" s="18">
        <f t="shared" si="184"/>
        <v>123.49323801469838</v>
      </c>
      <c r="BO125" s="18">
        <f t="shared" si="113"/>
        <v>129</v>
      </c>
      <c r="BP125" s="18">
        <f>Design!$N$69</f>
        <v>2.85</v>
      </c>
      <c r="BQ125" s="18">
        <f t="shared" si="185"/>
        <v>139</v>
      </c>
      <c r="BR125" s="18">
        <v>0</v>
      </c>
      <c r="BS125" s="18">
        <f t="shared" si="186"/>
        <v>11884.500000000002</v>
      </c>
      <c r="BT125" s="19" t="str">
        <f t="shared" si="116"/>
        <v>N/A</v>
      </c>
      <c r="BU125" s="68">
        <f t="shared" si="187"/>
        <v>129</v>
      </c>
      <c r="BV125" s="18">
        <f>'Ohio Intensities'!P125</f>
        <v>1.2699235862012452</v>
      </c>
      <c r="BW125" s="18">
        <f>Design!$I$24*BV125*Design!$I$23</f>
        <v>2.1842685682661434</v>
      </c>
      <c r="BX125" s="18">
        <v>0</v>
      </c>
      <c r="BY125" s="18">
        <v>0</v>
      </c>
      <c r="BZ125" s="18">
        <f>Design!$I$22</f>
        <v>10</v>
      </c>
      <c r="CA125" s="18">
        <f t="shared" si="188"/>
        <v>2.1842685682661434</v>
      </c>
      <c r="CB125" s="18">
        <f t="shared" si="189"/>
        <v>129</v>
      </c>
      <c r="CC125" s="18">
        <f t="shared" si="190"/>
        <v>2.1842685682661434</v>
      </c>
      <c r="CD125" s="18">
        <f t="shared" si="191"/>
        <v>139</v>
      </c>
      <c r="CE125" s="18">
        <v>0</v>
      </c>
      <c r="CF125" s="18" t="str">
        <f t="shared" si="122"/>
        <v>N/A</v>
      </c>
      <c r="CG125" s="18">
        <f t="shared" si="192"/>
        <v>-0.21842685682661434</v>
      </c>
      <c r="CH125" s="18">
        <f t="shared" si="193"/>
        <v>30.361333098899394</v>
      </c>
      <c r="CI125" s="18">
        <f>(Design!$N$70-CH125)/CG125</f>
        <v>125.95215395484855</v>
      </c>
      <c r="CJ125" s="18">
        <v>0</v>
      </c>
      <c r="CK125" s="18">
        <v>0</v>
      </c>
      <c r="CL125" s="18">
        <f t="shared" si="194"/>
        <v>125.95215395484855</v>
      </c>
      <c r="CM125" s="18">
        <f t="shared" si="126"/>
        <v>129</v>
      </c>
      <c r="CN125" s="18">
        <f>Design!$N$70</f>
        <v>2.85</v>
      </c>
      <c r="CO125" s="18">
        <f t="shared" si="195"/>
        <v>139</v>
      </c>
      <c r="CP125" s="18">
        <v>0</v>
      </c>
      <c r="CQ125" s="18">
        <f t="shared" si="196"/>
        <v>11884.500000000002</v>
      </c>
      <c r="CR125" s="19" t="str">
        <f t="shared" si="129"/>
        <v>N/A</v>
      </c>
      <c r="CS125" s="68">
        <f t="shared" si="197"/>
        <v>129</v>
      </c>
      <c r="CT125" s="18">
        <f>'Ohio Intensities'!T125</f>
        <v>1.4248313036424398</v>
      </c>
      <c r="CU125" s="18">
        <f>Design!$I$24*CT125*Design!$I$23</f>
        <v>2.450709842264998</v>
      </c>
      <c r="CV125" s="18">
        <v>0</v>
      </c>
      <c r="CW125" s="18">
        <v>0</v>
      </c>
      <c r="CX125" s="18">
        <f>Design!$I$22</f>
        <v>10</v>
      </c>
      <c r="CY125" s="18">
        <f t="shared" si="198"/>
        <v>2.450709842264998</v>
      </c>
      <c r="CZ125" s="18">
        <f t="shared" si="199"/>
        <v>129</v>
      </c>
      <c r="DA125" s="18">
        <f t="shared" si="200"/>
        <v>2.450709842264998</v>
      </c>
      <c r="DB125" s="18">
        <f t="shared" si="201"/>
        <v>139</v>
      </c>
      <c r="DC125" s="18">
        <v>0</v>
      </c>
      <c r="DD125" s="18" t="str">
        <f t="shared" si="135"/>
        <v>N/A</v>
      </c>
      <c r="DE125" s="18">
        <f t="shared" si="202"/>
        <v>-0.24507098422649981</v>
      </c>
      <c r="DF125" s="18">
        <f t="shared" si="203"/>
        <v>34.064866807483476</v>
      </c>
      <c r="DG125" s="18">
        <f>(Design!$N$71-DF125)/DE125</f>
        <v>127.37071630901042</v>
      </c>
      <c r="DH125" s="18">
        <v>0</v>
      </c>
      <c r="DI125" s="18">
        <v>0</v>
      </c>
      <c r="DJ125" s="18">
        <f t="shared" si="204"/>
        <v>127.37071630901042</v>
      </c>
      <c r="DK125" s="18">
        <f t="shared" si="139"/>
        <v>129</v>
      </c>
      <c r="DL125" s="18">
        <f>Design!$N$71</f>
        <v>2.85</v>
      </c>
      <c r="DM125" s="18">
        <f t="shared" si="205"/>
        <v>139</v>
      </c>
      <c r="DN125" s="18">
        <v>0</v>
      </c>
      <c r="DO125" s="18">
        <f t="shared" si="206"/>
        <v>11884.5</v>
      </c>
      <c r="DP125" s="19" t="str">
        <f t="shared" si="142"/>
        <v>N/A</v>
      </c>
      <c r="DQ125" s="68">
        <f t="shared" si="207"/>
        <v>129</v>
      </c>
      <c r="DR125" s="18">
        <f>'Ohio Intensities'!X125</f>
        <v>1.5856066698147997</v>
      </c>
      <c r="DS125" s="18">
        <f>Design!$I$24*DR125*Design!$I$23</f>
        <v>2.7272434720814571</v>
      </c>
      <c r="DT125" s="18">
        <v>0</v>
      </c>
      <c r="DU125" s="18">
        <v>0</v>
      </c>
      <c r="DV125" s="18">
        <f>Design!$I$22</f>
        <v>10</v>
      </c>
      <c r="DW125" s="18">
        <f t="shared" si="208"/>
        <v>2.7272434720814571</v>
      </c>
      <c r="DX125" s="18">
        <f t="shared" si="209"/>
        <v>129</v>
      </c>
      <c r="DY125" s="18">
        <f t="shared" si="210"/>
        <v>2.7272434720814571</v>
      </c>
      <c r="DZ125" s="18">
        <f t="shared" si="211"/>
        <v>139</v>
      </c>
      <c r="EA125" s="18">
        <v>0</v>
      </c>
      <c r="EB125" s="18" t="str">
        <f t="shared" si="148"/>
        <v>N/A</v>
      </c>
      <c r="EC125" s="18">
        <f t="shared" si="212"/>
        <v>-0.2727243472081457</v>
      </c>
      <c r="ED125" s="18">
        <f t="shared" si="213"/>
        <v>37.908684261932251</v>
      </c>
      <c r="EE125" s="18">
        <f>(Design!$N$72-ED125)/EC125</f>
        <v>128.54988790265631</v>
      </c>
      <c r="EF125" s="18">
        <v>0</v>
      </c>
      <c r="EG125" s="18">
        <v>0</v>
      </c>
      <c r="EH125" s="18">
        <f t="shared" si="214"/>
        <v>128.54988790265631</v>
      </c>
      <c r="EI125" s="18">
        <f t="shared" si="152"/>
        <v>129</v>
      </c>
      <c r="EJ125" s="18">
        <f>Design!$N$72</f>
        <v>2.85</v>
      </c>
      <c r="EK125" s="18">
        <f t="shared" si="215"/>
        <v>139</v>
      </c>
      <c r="EL125" s="18">
        <v>0</v>
      </c>
      <c r="EM125" s="18">
        <f t="shared" si="216"/>
        <v>11884.500000000002</v>
      </c>
      <c r="EN125" s="19" t="str">
        <f t="shared" si="155"/>
        <v>N/A</v>
      </c>
      <c r="EO125" s="19">
        <f t="shared" si="217"/>
        <v>129</v>
      </c>
    </row>
    <row r="126" spans="1:145" x14ac:dyDescent="0.25">
      <c r="A126" s="68">
        <f t="shared" si="157"/>
        <v>130</v>
      </c>
      <c r="B126" s="18">
        <f>'Ohio Intensities'!D126</f>
        <v>0.74215141803045326</v>
      </c>
      <c r="C126" s="18">
        <f>Design!$I$24*B126*Design!$I$23</f>
        <v>1.2765004390123804</v>
      </c>
      <c r="D126" s="18">
        <v>0</v>
      </c>
      <c r="E126" s="18">
        <v>0</v>
      </c>
      <c r="F126" s="18">
        <f>Design!$I$22</f>
        <v>10</v>
      </c>
      <c r="G126" s="18">
        <f t="shared" si="158"/>
        <v>1.2765004390123804</v>
      </c>
      <c r="H126" s="18">
        <f t="shared" si="159"/>
        <v>130</v>
      </c>
      <c r="I126" s="18">
        <f t="shared" si="160"/>
        <v>1.2765004390123804</v>
      </c>
      <c r="J126" s="18">
        <f t="shared" si="161"/>
        <v>140</v>
      </c>
      <c r="K126" s="18">
        <v>0</v>
      </c>
      <c r="L126" s="18" t="str">
        <f t="shared" si="83"/>
        <v>N/A</v>
      </c>
      <c r="M126" s="18">
        <f t="shared" si="162"/>
        <v>-0.12765004390123805</v>
      </c>
      <c r="N126" s="18">
        <f t="shared" si="163"/>
        <v>17.871006146173325</v>
      </c>
      <c r="O126" s="18">
        <f>(Design!$N$67-N126)/M126</f>
        <v>123.94046772450723</v>
      </c>
      <c r="P126" s="18">
        <v>0</v>
      </c>
      <c r="Q126" s="18">
        <v>0</v>
      </c>
      <c r="R126" s="18">
        <f t="shared" si="164"/>
        <v>123.94046772450723</v>
      </c>
      <c r="S126" s="18">
        <f t="shared" si="87"/>
        <v>130</v>
      </c>
      <c r="T126" s="18">
        <f>Design!$N$67</f>
        <v>2.0499999999999998</v>
      </c>
      <c r="U126" s="18">
        <f t="shared" si="165"/>
        <v>140</v>
      </c>
      <c r="V126" s="18">
        <v>0</v>
      </c>
      <c r="W126" s="18">
        <f t="shared" si="166"/>
        <v>8610</v>
      </c>
      <c r="X126" s="19" t="str">
        <f t="shared" si="90"/>
        <v>N/A</v>
      </c>
      <c r="Y126" s="68">
        <f t="shared" si="167"/>
        <v>130</v>
      </c>
      <c r="Z126" s="18">
        <f>'Ohio Intensities'!H126</f>
        <v>0.92131763704381664</v>
      </c>
      <c r="AA126" s="18">
        <f>Design!$I$24*Z126*Design!$I$23</f>
        <v>1.5846663357153656</v>
      </c>
      <c r="AB126" s="18">
        <v>0</v>
      </c>
      <c r="AC126" s="18">
        <v>0</v>
      </c>
      <c r="AD126" s="18">
        <f>Design!$I$22</f>
        <v>10</v>
      </c>
      <c r="AE126" s="18">
        <f t="shared" si="168"/>
        <v>1.5846663357153656</v>
      </c>
      <c r="AF126" s="18">
        <f t="shared" si="169"/>
        <v>130</v>
      </c>
      <c r="AG126" s="18">
        <f t="shared" si="170"/>
        <v>1.5846663357153656</v>
      </c>
      <c r="AH126" s="18">
        <f t="shared" si="171"/>
        <v>140</v>
      </c>
      <c r="AI126" s="18">
        <v>0</v>
      </c>
      <c r="AJ126" s="18" t="str">
        <f t="shared" si="96"/>
        <v>N/A</v>
      </c>
      <c r="AK126" s="18">
        <f t="shared" si="172"/>
        <v>-0.15846663357153656</v>
      </c>
      <c r="AL126" s="18">
        <f t="shared" si="173"/>
        <v>22.18532870001512</v>
      </c>
      <c r="AM126" s="18">
        <f>(Design!$N$68-AL126)/AK126</f>
        <v>124.22380823234045</v>
      </c>
      <c r="AN126" s="18">
        <v>0</v>
      </c>
      <c r="AO126" s="18">
        <v>0</v>
      </c>
      <c r="AP126" s="18">
        <f t="shared" si="174"/>
        <v>124.22380823234045</v>
      </c>
      <c r="AQ126" s="18">
        <f t="shared" si="100"/>
        <v>130</v>
      </c>
      <c r="AR126" s="18">
        <f>Design!$N$68</f>
        <v>2.5</v>
      </c>
      <c r="AS126" s="18">
        <f t="shared" si="175"/>
        <v>140</v>
      </c>
      <c r="AT126" s="18">
        <v>0</v>
      </c>
      <c r="AU126" s="18">
        <f t="shared" si="176"/>
        <v>10500</v>
      </c>
      <c r="AV126" s="19" t="str">
        <f t="shared" si="103"/>
        <v>N/A</v>
      </c>
      <c r="AW126" s="68">
        <f t="shared" si="177"/>
        <v>130</v>
      </c>
      <c r="AX126" s="18">
        <f>'Ohio Intensities'!L126</f>
        <v>1.0619577211726059</v>
      </c>
      <c r="AY126" s="18">
        <f>Design!$I$24*AX126*Design!$I$23</f>
        <v>1.8265672804168833</v>
      </c>
      <c r="AZ126" s="18">
        <v>0</v>
      </c>
      <c r="BA126" s="18">
        <v>0</v>
      </c>
      <c r="BB126" s="18">
        <f>Design!$I$22</f>
        <v>10</v>
      </c>
      <c r="BC126" s="18">
        <f t="shared" si="178"/>
        <v>1.8265672804168833</v>
      </c>
      <c r="BD126" s="18">
        <f t="shared" si="179"/>
        <v>130</v>
      </c>
      <c r="BE126" s="18">
        <f t="shared" si="180"/>
        <v>1.8265672804168833</v>
      </c>
      <c r="BF126" s="18">
        <f t="shared" si="181"/>
        <v>140</v>
      </c>
      <c r="BG126" s="18">
        <v>0</v>
      </c>
      <c r="BH126" s="18" t="str">
        <f t="shared" si="109"/>
        <v>N/A</v>
      </c>
      <c r="BI126" s="18">
        <f t="shared" si="182"/>
        <v>-0.18265672804168834</v>
      </c>
      <c r="BJ126" s="18">
        <f t="shared" si="183"/>
        <v>25.57194192583637</v>
      </c>
      <c r="BK126" s="18">
        <f>(Design!$N$69-BJ126)/BI126</f>
        <v>124.39696128056376</v>
      </c>
      <c r="BL126" s="18">
        <v>0</v>
      </c>
      <c r="BM126" s="18">
        <v>0</v>
      </c>
      <c r="BN126" s="18">
        <f t="shared" si="184"/>
        <v>124.39696128056376</v>
      </c>
      <c r="BO126" s="18">
        <f t="shared" si="113"/>
        <v>130</v>
      </c>
      <c r="BP126" s="18">
        <f>Design!$N$69</f>
        <v>2.85</v>
      </c>
      <c r="BQ126" s="18">
        <f t="shared" si="185"/>
        <v>140</v>
      </c>
      <c r="BR126" s="18">
        <v>0</v>
      </c>
      <c r="BS126" s="18">
        <f t="shared" si="186"/>
        <v>11970</v>
      </c>
      <c r="BT126" s="19" t="str">
        <f t="shared" si="116"/>
        <v>N/A</v>
      </c>
      <c r="BU126" s="68">
        <f t="shared" si="187"/>
        <v>130</v>
      </c>
      <c r="BV126" s="18">
        <f>'Ohio Intensities'!P126</f>
        <v>1.2622388626918224</v>
      </c>
      <c r="BW126" s="18">
        <f>Design!$I$24*BV126*Design!$I$23</f>
        <v>2.1710508438299359</v>
      </c>
      <c r="BX126" s="18">
        <v>0</v>
      </c>
      <c r="BY126" s="18">
        <v>0</v>
      </c>
      <c r="BZ126" s="18">
        <f>Design!$I$22</f>
        <v>10</v>
      </c>
      <c r="CA126" s="18">
        <f t="shared" si="188"/>
        <v>2.1710508438299359</v>
      </c>
      <c r="CB126" s="18">
        <f t="shared" si="189"/>
        <v>130</v>
      </c>
      <c r="CC126" s="18">
        <f t="shared" si="190"/>
        <v>2.1710508438299359</v>
      </c>
      <c r="CD126" s="18">
        <f t="shared" si="191"/>
        <v>140</v>
      </c>
      <c r="CE126" s="18">
        <v>0</v>
      </c>
      <c r="CF126" s="18" t="str">
        <f t="shared" si="122"/>
        <v>N/A</v>
      </c>
      <c r="CG126" s="18">
        <f t="shared" si="192"/>
        <v>-0.21710508438299359</v>
      </c>
      <c r="CH126" s="18">
        <f t="shared" si="193"/>
        <v>30.3947118136191</v>
      </c>
      <c r="CI126" s="18">
        <f>(Design!$N$70-CH126)/CG126</f>
        <v>126.87271646309149</v>
      </c>
      <c r="CJ126" s="18">
        <v>0</v>
      </c>
      <c r="CK126" s="18">
        <v>0</v>
      </c>
      <c r="CL126" s="18">
        <f t="shared" si="194"/>
        <v>126.87271646309149</v>
      </c>
      <c r="CM126" s="18">
        <f t="shared" si="126"/>
        <v>130</v>
      </c>
      <c r="CN126" s="18">
        <f>Design!$N$70</f>
        <v>2.85</v>
      </c>
      <c r="CO126" s="18">
        <f t="shared" si="195"/>
        <v>140</v>
      </c>
      <c r="CP126" s="18">
        <v>0</v>
      </c>
      <c r="CQ126" s="18">
        <f t="shared" si="196"/>
        <v>11970</v>
      </c>
      <c r="CR126" s="19" t="str">
        <f t="shared" si="129"/>
        <v>N/A</v>
      </c>
      <c r="CS126" s="68">
        <f t="shared" si="197"/>
        <v>130</v>
      </c>
      <c r="CT126" s="18">
        <f>'Ohio Intensities'!T126</f>
        <v>1.416416448932333</v>
      </c>
      <c r="CU126" s="18">
        <f>Design!$I$24*CT126*Design!$I$23</f>
        <v>2.4362362921636143</v>
      </c>
      <c r="CV126" s="18">
        <v>0</v>
      </c>
      <c r="CW126" s="18">
        <v>0</v>
      </c>
      <c r="CX126" s="18">
        <f>Design!$I$22</f>
        <v>10</v>
      </c>
      <c r="CY126" s="18">
        <f t="shared" si="198"/>
        <v>2.4362362921636143</v>
      </c>
      <c r="CZ126" s="18">
        <f t="shared" si="199"/>
        <v>130</v>
      </c>
      <c r="DA126" s="18">
        <f t="shared" si="200"/>
        <v>2.4362362921636143</v>
      </c>
      <c r="DB126" s="18">
        <f t="shared" si="201"/>
        <v>140</v>
      </c>
      <c r="DC126" s="18">
        <v>0</v>
      </c>
      <c r="DD126" s="18" t="str">
        <f t="shared" si="135"/>
        <v>N/A</v>
      </c>
      <c r="DE126" s="18">
        <f t="shared" si="202"/>
        <v>-0.24362362921636144</v>
      </c>
      <c r="DF126" s="18">
        <f t="shared" si="203"/>
        <v>34.107308090290601</v>
      </c>
      <c r="DG126" s="18">
        <f>(Design!$N$71-DF126)/DE126</f>
        <v>128.30162735376985</v>
      </c>
      <c r="DH126" s="18">
        <v>0</v>
      </c>
      <c r="DI126" s="18">
        <v>0</v>
      </c>
      <c r="DJ126" s="18">
        <f t="shared" si="204"/>
        <v>128.30162735376985</v>
      </c>
      <c r="DK126" s="18">
        <f t="shared" si="139"/>
        <v>130</v>
      </c>
      <c r="DL126" s="18">
        <f>Design!$N$71</f>
        <v>2.85</v>
      </c>
      <c r="DM126" s="18">
        <f t="shared" si="205"/>
        <v>140</v>
      </c>
      <c r="DN126" s="18">
        <v>0</v>
      </c>
      <c r="DO126" s="18">
        <f t="shared" si="206"/>
        <v>11970</v>
      </c>
      <c r="DP126" s="19" t="str">
        <f t="shared" si="142"/>
        <v>N/A</v>
      </c>
      <c r="DQ126" s="68">
        <f t="shared" si="207"/>
        <v>130</v>
      </c>
      <c r="DR126" s="18">
        <f>'Ohio Intensities'!X126</f>
        <v>1.5767028483716485</v>
      </c>
      <c r="DS126" s="18">
        <f>Design!$I$24*DR126*Design!$I$23</f>
        <v>2.7119288991992372</v>
      </c>
      <c r="DT126" s="18">
        <v>0</v>
      </c>
      <c r="DU126" s="18">
        <v>0</v>
      </c>
      <c r="DV126" s="18">
        <f>Design!$I$22</f>
        <v>10</v>
      </c>
      <c r="DW126" s="18">
        <f t="shared" si="208"/>
        <v>2.7119288991992372</v>
      </c>
      <c r="DX126" s="18">
        <f t="shared" si="209"/>
        <v>130</v>
      </c>
      <c r="DY126" s="18">
        <f t="shared" si="210"/>
        <v>2.7119288991992372</v>
      </c>
      <c r="DZ126" s="18">
        <f t="shared" si="211"/>
        <v>140</v>
      </c>
      <c r="EA126" s="18">
        <v>0</v>
      </c>
      <c r="EB126" s="18" t="str">
        <f t="shared" si="148"/>
        <v>N/A</v>
      </c>
      <c r="EC126" s="18">
        <f t="shared" si="212"/>
        <v>-0.27119288991992374</v>
      </c>
      <c r="ED126" s="18">
        <f t="shared" si="213"/>
        <v>37.967004588789322</v>
      </c>
      <c r="EE126" s="18">
        <f>(Design!$N$72-ED126)/EC126</f>
        <v>129.49087492359578</v>
      </c>
      <c r="EF126" s="18">
        <v>0</v>
      </c>
      <c r="EG126" s="18">
        <v>0</v>
      </c>
      <c r="EH126" s="18">
        <f t="shared" si="214"/>
        <v>129.49087492359578</v>
      </c>
      <c r="EI126" s="18">
        <f t="shared" si="152"/>
        <v>130</v>
      </c>
      <c r="EJ126" s="18">
        <f>Design!$N$72</f>
        <v>2.85</v>
      </c>
      <c r="EK126" s="18">
        <f t="shared" si="215"/>
        <v>140</v>
      </c>
      <c r="EL126" s="18">
        <v>0</v>
      </c>
      <c r="EM126" s="18">
        <f t="shared" si="216"/>
        <v>11970</v>
      </c>
      <c r="EN126" s="19" t="str">
        <f t="shared" si="155"/>
        <v>N/A</v>
      </c>
      <c r="EO126" s="19">
        <f t="shared" si="217"/>
        <v>130</v>
      </c>
    </row>
    <row r="127" spans="1:145" x14ac:dyDescent="0.25">
      <c r="A127" s="68">
        <f t="shared" si="157"/>
        <v>131</v>
      </c>
      <c r="B127" s="18">
        <f>'Ohio Intensities'!D127</f>
        <v>0.73753857210778651</v>
      </c>
      <c r="C127" s="18">
        <f>Design!$I$24*B127*Design!$I$23</f>
        <v>1.2685663440253936</v>
      </c>
      <c r="D127" s="18">
        <v>0</v>
      </c>
      <c r="E127" s="18">
        <v>0</v>
      </c>
      <c r="F127" s="18">
        <f>Design!$I$22</f>
        <v>10</v>
      </c>
      <c r="G127" s="18">
        <f t="shared" si="158"/>
        <v>1.2685663440253936</v>
      </c>
      <c r="H127" s="18">
        <f t="shared" si="159"/>
        <v>131</v>
      </c>
      <c r="I127" s="18">
        <f t="shared" si="160"/>
        <v>1.2685663440253936</v>
      </c>
      <c r="J127" s="18">
        <f t="shared" si="161"/>
        <v>141</v>
      </c>
      <c r="K127" s="18">
        <v>0</v>
      </c>
      <c r="L127" s="18" t="str">
        <f t="shared" si="83"/>
        <v>N/A</v>
      </c>
      <c r="M127" s="18">
        <f t="shared" si="162"/>
        <v>-0.12685663440253936</v>
      </c>
      <c r="N127" s="18">
        <f t="shared" si="163"/>
        <v>17.886785450758051</v>
      </c>
      <c r="O127" s="18">
        <f>(Design!$N$67-N127)/M127</f>
        <v>124.84002531948803</v>
      </c>
      <c r="P127" s="18">
        <v>0</v>
      </c>
      <c r="Q127" s="18">
        <v>0</v>
      </c>
      <c r="R127" s="18">
        <f t="shared" si="164"/>
        <v>124.84002531948803</v>
      </c>
      <c r="S127" s="18">
        <f t="shared" si="87"/>
        <v>131</v>
      </c>
      <c r="T127" s="18">
        <f>Design!$N$67</f>
        <v>2.0499999999999998</v>
      </c>
      <c r="U127" s="18">
        <f t="shared" si="165"/>
        <v>141</v>
      </c>
      <c r="V127" s="18">
        <v>0</v>
      </c>
      <c r="W127" s="18">
        <f t="shared" si="166"/>
        <v>8671.4999999999982</v>
      </c>
      <c r="X127" s="19" t="str">
        <f t="shared" si="90"/>
        <v>N/A</v>
      </c>
      <c r="Y127" s="68">
        <f t="shared" si="167"/>
        <v>131</v>
      </c>
      <c r="Z127" s="18">
        <f>'Ohio Intensities'!H127</f>
        <v>0.91567682497940228</v>
      </c>
      <c r="AA127" s="18">
        <f>Design!$I$24*Z127*Design!$I$23</f>
        <v>1.574964138964573</v>
      </c>
      <c r="AB127" s="18">
        <v>0</v>
      </c>
      <c r="AC127" s="18">
        <v>0</v>
      </c>
      <c r="AD127" s="18">
        <f>Design!$I$22</f>
        <v>10</v>
      </c>
      <c r="AE127" s="18">
        <f t="shared" si="168"/>
        <v>1.574964138964573</v>
      </c>
      <c r="AF127" s="18">
        <f t="shared" si="169"/>
        <v>131</v>
      </c>
      <c r="AG127" s="18">
        <f t="shared" si="170"/>
        <v>1.574964138964573</v>
      </c>
      <c r="AH127" s="18">
        <f t="shared" si="171"/>
        <v>141</v>
      </c>
      <c r="AI127" s="18">
        <v>0</v>
      </c>
      <c r="AJ127" s="18" t="str">
        <f t="shared" si="96"/>
        <v>N/A</v>
      </c>
      <c r="AK127" s="18">
        <f t="shared" si="172"/>
        <v>-0.1574964138964573</v>
      </c>
      <c r="AL127" s="18">
        <f t="shared" si="173"/>
        <v>22.206994359400479</v>
      </c>
      <c r="AM127" s="18">
        <f>(Design!$N$68-AL127)/AK127</f>
        <v>125.12662270746321</v>
      </c>
      <c r="AN127" s="18">
        <v>0</v>
      </c>
      <c r="AO127" s="18">
        <v>0</v>
      </c>
      <c r="AP127" s="18">
        <f t="shared" si="174"/>
        <v>125.12662270746321</v>
      </c>
      <c r="AQ127" s="18">
        <f t="shared" si="100"/>
        <v>131</v>
      </c>
      <c r="AR127" s="18">
        <f>Design!$N$68</f>
        <v>2.5</v>
      </c>
      <c r="AS127" s="18">
        <f t="shared" si="175"/>
        <v>141</v>
      </c>
      <c r="AT127" s="18">
        <v>0</v>
      </c>
      <c r="AU127" s="18">
        <f t="shared" si="176"/>
        <v>10575</v>
      </c>
      <c r="AV127" s="19" t="str">
        <f t="shared" si="103"/>
        <v>N/A</v>
      </c>
      <c r="AW127" s="68">
        <f t="shared" si="177"/>
        <v>131</v>
      </c>
      <c r="AX127" s="18">
        <f>'Ohio Intensities'!L127</f>
        <v>1.0554505581734177</v>
      </c>
      <c r="AY127" s="18">
        <f>Design!$I$24*AX127*Design!$I$23</f>
        <v>1.8153749600582796</v>
      </c>
      <c r="AZ127" s="18">
        <v>0</v>
      </c>
      <c r="BA127" s="18">
        <v>0</v>
      </c>
      <c r="BB127" s="18">
        <f>Design!$I$22</f>
        <v>10</v>
      </c>
      <c r="BC127" s="18">
        <f t="shared" si="178"/>
        <v>1.8153749600582796</v>
      </c>
      <c r="BD127" s="18">
        <f t="shared" si="179"/>
        <v>131</v>
      </c>
      <c r="BE127" s="18">
        <f t="shared" si="180"/>
        <v>1.8153749600582796</v>
      </c>
      <c r="BF127" s="18">
        <f t="shared" si="181"/>
        <v>141</v>
      </c>
      <c r="BG127" s="18">
        <v>0</v>
      </c>
      <c r="BH127" s="18" t="str">
        <f t="shared" si="109"/>
        <v>N/A</v>
      </c>
      <c r="BI127" s="18">
        <f t="shared" si="182"/>
        <v>-0.18153749600582797</v>
      </c>
      <c r="BJ127" s="18">
        <f t="shared" si="183"/>
        <v>25.596786936821744</v>
      </c>
      <c r="BK127" s="18">
        <f>(Design!$N$69-BJ127)/BI127</f>
        <v>125.30076395948247</v>
      </c>
      <c r="BL127" s="18">
        <v>0</v>
      </c>
      <c r="BM127" s="18">
        <v>0</v>
      </c>
      <c r="BN127" s="18">
        <f t="shared" si="184"/>
        <v>125.30076395948247</v>
      </c>
      <c r="BO127" s="18">
        <f t="shared" si="113"/>
        <v>131</v>
      </c>
      <c r="BP127" s="18">
        <f>Design!$N$69</f>
        <v>2.85</v>
      </c>
      <c r="BQ127" s="18">
        <f t="shared" si="185"/>
        <v>141</v>
      </c>
      <c r="BR127" s="18">
        <v>0</v>
      </c>
      <c r="BS127" s="18">
        <f t="shared" si="186"/>
        <v>12055.5</v>
      </c>
      <c r="BT127" s="19" t="str">
        <f t="shared" si="116"/>
        <v>N/A</v>
      </c>
      <c r="BU127" s="68">
        <f t="shared" si="187"/>
        <v>131</v>
      </c>
      <c r="BV127" s="18">
        <f>'Ohio Intensities'!P127</f>
        <v>1.2546533428899018</v>
      </c>
      <c r="BW127" s="18">
        <f>Design!$I$24*BV127*Design!$I$23</f>
        <v>2.1580037497706326</v>
      </c>
      <c r="BX127" s="18">
        <v>0</v>
      </c>
      <c r="BY127" s="18">
        <v>0</v>
      </c>
      <c r="BZ127" s="18">
        <f>Design!$I$22</f>
        <v>10</v>
      </c>
      <c r="CA127" s="18">
        <f t="shared" si="188"/>
        <v>2.1580037497706326</v>
      </c>
      <c r="CB127" s="18">
        <f t="shared" si="189"/>
        <v>131</v>
      </c>
      <c r="CC127" s="18">
        <f t="shared" si="190"/>
        <v>2.1580037497706326</v>
      </c>
      <c r="CD127" s="18">
        <f t="shared" si="191"/>
        <v>141</v>
      </c>
      <c r="CE127" s="18">
        <v>0</v>
      </c>
      <c r="CF127" s="18" t="str">
        <f t="shared" si="122"/>
        <v>N/A</v>
      </c>
      <c r="CG127" s="18">
        <f t="shared" si="192"/>
        <v>-0.21580037497706325</v>
      </c>
      <c r="CH127" s="18">
        <f t="shared" si="193"/>
        <v>30.427852871765918</v>
      </c>
      <c r="CI127" s="18">
        <f>(Design!$N$70-CH127)/CG127</f>
        <v>127.79335010283036</v>
      </c>
      <c r="CJ127" s="18">
        <v>0</v>
      </c>
      <c r="CK127" s="18">
        <v>0</v>
      </c>
      <c r="CL127" s="18">
        <f t="shared" si="194"/>
        <v>127.79335010283036</v>
      </c>
      <c r="CM127" s="18">
        <f t="shared" si="126"/>
        <v>131</v>
      </c>
      <c r="CN127" s="18">
        <f>Design!$N$70</f>
        <v>2.85</v>
      </c>
      <c r="CO127" s="18">
        <f t="shared" si="195"/>
        <v>141</v>
      </c>
      <c r="CP127" s="18">
        <v>0</v>
      </c>
      <c r="CQ127" s="18">
        <f t="shared" si="196"/>
        <v>12055.5</v>
      </c>
      <c r="CR127" s="19" t="str">
        <f t="shared" si="129"/>
        <v>N/A</v>
      </c>
      <c r="CS127" s="68">
        <f t="shared" si="197"/>
        <v>131</v>
      </c>
      <c r="CT127" s="18">
        <f>'Ohio Intensities'!T127</f>
        <v>1.4081090119057789</v>
      </c>
      <c r="CU127" s="18">
        <f>Design!$I$24*CT127*Design!$I$23</f>
        <v>2.4219475004779412</v>
      </c>
      <c r="CV127" s="18">
        <v>0</v>
      </c>
      <c r="CW127" s="18">
        <v>0</v>
      </c>
      <c r="CX127" s="18">
        <f>Design!$I$22</f>
        <v>10</v>
      </c>
      <c r="CY127" s="18">
        <f t="shared" si="198"/>
        <v>2.4219475004779412</v>
      </c>
      <c r="CZ127" s="18">
        <f t="shared" si="199"/>
        <v>131</v>
      </c>
      <c r="DA127" s="18">
        <f t="shared" si="200"/>
        <v>2.4219475004779412</v>
      </c>
      <c r="DB127" s="18">
        <f t="shared" si="201"/>
        <v>141</v>
      </c>
      <c r="DC127" s="18">
        <v>0</v>
      </c>
      <c r="DD127" s="18" t="str">
        <f t="shared" si="135"/>
        <v>N/A</v>
      </c>
      <c r="DE127" s="18">
        <f t="shared" si="202"/>
        <v>-0.24219475004779412</v>
      </c>
      <c r="DF127" s="18">
        <f t="shared" si="203"/>
        <v>34.14945975673897</v>
      </c>
      <c r="DG127" s="18">
        <f>(Design!$N$71-DF127)/DE127</f>
        <v>129.23261032934204</v>
      </c>
      <c r="DH127" s="18">
        <v>0</v>
      </c>
      <c r="DI127" s="18">
        <v>0</v>
      </c>
      <c r="DJ127" s="18">
        <f t="shared" si="204"/>
        <v>129.23261032934204</v>
      </c>
      <c r="DK127" s="18">
        <f t="shared" si="139"/>
        <v>131</v>
      </c>
      <c r="DL127" s="18">
        <f>Design!$N$71</f>
        <v>2.85</v>
      </c>
      <c r="DM127" s="18">
        <f t="shared" si="205"/>
        <v>141</v>
      </c>
      <c r="DN127" s="18">
        <v>0</v>
      </c>
      <c r="DO127" s="18">
        <f t="shared" si="206"/>
        <v>12055.5</v>
      </c>
      <c r="DP127" s="19" t="str">
        <f t="shared" si="142"/>
        <v>N/A</v>
      </c>
      <c r="DQ127" s="68">
        <f t="shared" si="207"/>
        <v>131</v>
      </c>
      <c r="DR127" s="18">
        <f>'Ohio Intensities'!X127</f>
        <v>1.5679112027025193</v>
      </c>
      <c r="DS127" s="18">
        <f>Design!$I$24*DR127*Design!$I$23</f>
        <v>2.6968072686483349</v>
      </c>
      <c r="DT127" s="18">
        <v>0</v>
      </c>
      <c r="DU127" s="18">
        <v>0</v>
      </c>
      <c r="DV127" s="18">
        <f>Design!$I$22</f>
        <v>10</v>
      </c>
      <c r="DW127" s="18">
        <f t="shared" si="208"/>
        <v>2.6968072686483349</v>
      </c>
      <c r="DX127" s="18">
        <f t="shared" si="209"/>
        <v>131</v>
      </c>
      <c r="DY127" s="18">
        <f t="shared" si="210"/>
        <v>2.6968072686483349</v>
      </c>
      <c r="DZ127" s="18">
        <f t="shared" si="211"/>
        <v>141</v>
      </c>
      <c r="EA127" s="18">
        <v>0</v>
      </c>
      <c r="EB127" s="18" t="str">
        <f t="shared" si="148"/>
        <v>N/A</v>
      </c>
      <c r="EC127" s="18">
        <f t="shared" si="212"/>
        <v>-0.26968072686483346</v>
      </c>
      <c r="ED127" s="18">
        <f t="shared" si="213"/>
        <v>38.024982487941521</v>
      </c>
      <c r="EE127" s="18">
        <f>(Design!$N$72-ED127)/EC127</f>
        <v>130.43194779570419</v>
      </c>
      <c r="EF127" s="18">
        <v>0</v>
      </c>
      <c r="EG127" s="18">
        <v>0</v>
      </c>
      <c r="EH127" s="18">
        <f t="shared" si="214"/>
        <v>130.43194779570419</v>
      </c>
      <c r="EI127" s="18">
        <f t="shared" si="152"/>
        <v>131</v>
      </c>
      <c r="EJ127" s="18">
        <f>Design!$N$72</f>
        <v>2.85</v>
      </c>
      <c r="EK127" s="18">
        <f t="shared" si="215"/>
        <v>141</v>
      </c>
      <c r="EL127" s="18">
        <v>0</v>
      </c>
      <c r="EM127" s="18">
        <f t="shared" si="216"/>
        <v>12055.5</v>
      </c>
      <c r="EN127" s="19" t="str">
        <f t="shared" si="155"/>
        <v>N/A</v>
      </c>
      <c r="EO127" s="19">
        <f t="shared" si="217"/>
        <v>131</v>
      </c>
    </row>
    <row r="128" spans="1:145" x14ac:dyDescent="0.25">
      <c r="A128" s="68">
        <f t="shared" si="157"/>
        <v>132</v>
      </c>
      <c r="B128" s="18">
        <f>'Ohio Intensities'!D128</f>
        <v>0.73298669443746578</v>
      </c>
      <c r="C128" s="18">
        <f>Design!$I$24*B128*Design!$I$23</f>
        <v>1.260737114432442</v>
      </c>
      <c r="D128" s="18">
        <v>0</v>
      </c>
      <c r="E128" s="18">
        <v>0</v>
      </c>
      <c r="F128" s="18">
        <f>Design!$I$22</f>
        <v>10</v>
      </c>
      <c r="G128" s="18">
        <f t="shared" si="158"/>
        <v>1.260737114432442</v>
      </c>
      <c r="H128" s="18">
        <f t="shared" si="159"/>
        <v>132</v>
      </c>
      <c r="I128" s="18">
        <f t="shared" si="160"/>
        <v>1.260737114432442</v>
      </c>
      <c r="J128" s="18">
        <f t="shared" si="161"/>
        <v>142</v>
      </c>
      <c r="K128" s="18">
        <v>0</v>
      </c>
      <c r="L128" s="18" t="str">
        <f t="shared" si="83"/>
        <v>N/A</v>
      </c>
      <c r="M128" s="18">
        <f t="shared" si="162"/>
        <v>-0.1260737114432442</v>
      </c>
      <c r="N128" s="18">
        <f t="shared" si="163"/>
        <v>17.902467024940673</v>
      </c>
      <c r="O128" s="18">
        <f>(Design!$N$67-N128)/M128</f>
        <v>125.73967120875258</v>
      </c>
      <c r="P128" s="18">
        <v>0</v>
      </c>
      <c r="Q128" s="18">
        <v>0</v>
      </c>
      <c r="R128" s="18">
        <f t="shared" si="164"/>
        <v>125.73967120875258</v>
      </c>
      <c r="S128" s="18">
        <f t="shared" si="87"/>
        <v>132</v>
      </c>
      <c r="T128" s="18">
        <f>Design!$N$67</f>
        <v>2.0499999999999998</v>
      </c>
      <c r="U128" s="18">
        <f t="shared" si="165"/>
        <v>142</v>
      </c>
      <c r="V128" s="18">
        <v>0</v>
      </c>
      <c r="W128" s="18">
        <f t="shared" si="166"/>
        <v>8732.9999999999982</v>
      </c>
      <c r="X128" s="19" t="str">
        <f t="shared" si="90"/>
        <v>N/A</v>
      </c>
      <c r="Y128" s="68">
        <f t="shared" si="167"/>
        <v>132</v>
      </c>
      <c r="Z128" s="18">
        <f>'Ohio Intensities'!H128</f>
        <v>0.91010977183265529</v>
      </c>
      <c r="AA128" s="18">
        <f>Design!$I$24*Z128*Design!$I$23</f>
        <v>1.565388807552168</v>
      </c>
      <c r="AB128" s="18">
        <v>0</v>
      </c>
      <c r="AC128" s="18">
        <v>0</v>
      </c>
      <c r="AD128" s="18">
        <f>Design!$I$22</f>
        <v>10</v>
      </c>
      <c r="AE128" s="18">
        <f t="shared" si="168"/>
        <v>1.565388807552168</v>
      </c>
      <c r="AF128" s="18">
        <f t="shared" si="169"/>
        <v>132</v>
      </c>
      <c r="AG128" s="18">
        <f t="shared" si="170"/>
        <v>1.565388807552168</v>
      </c>
      <c r="AH128" s="18">
        <f t="shared" si="171"/>
        <v>142</v>
      </c>
      <c r="AI128" s="18">
        <v>0</v>
      </c>
      <c r="AJ128" s="18" t="str">
        <f t="shared" si="96"/>
        <v>N/A</v>
      </c>
      <c r="AK128" s="18">
        <f t="shared" si="172"/>
        <v>-0.1565388807552168</v>
      </c>
      <c r="AL128" s="18">
        <f t="shared" si="173"/>
        <v>22.228521067240784</v>
      </c>
      <c r="AM128" s="18">
        <f>(Design!$N$68-AL128)/AK128</f>
        <v>126.02952679910044</v>
      </c>
      <c r="AN128" s="18">
        <v>0</v>
      </c>
      <c r="AO128" s="18">
        <v>0</v>
      </c>
      <c r="AP128" s="18">
        <f t="shared" si="174"/>
        <v>126.02952679910044</v>
      </c>
      <c r="AQ128" s="18">
        <f t="shared" si="100"/>
        <v>132</v>
      </c>
      <c r="AR128" s="18">
        <f>Design!$N$68</f>
        <v>2.5</v>
      </c>
      <c r="AS128" s="18">
        <f t="shared" si="175"/>
        <v>142</v>
      </c>
      <c r="AT128" s="18">
        <v>0</v>
      </c>
      <c r="AU128" s="18">
        <f t="shared" si="176"/>
        <v>10650</v>
      </c>
      <c r="AV128" s="19" t="str">
        <f t="shared" si="103"/>
        <v>N/A</v>
      </c>
      <c r="AW128" s="68">
        <f t="shared" si="177"/>
        <v>132</v>
      </c>
      <c r="AX128" s="18">
        <f>'Ohio Intensities'!L128</f>
        <v>1.0490278881568442</v>
      </c>
      <c r="AY128" s="18">
        <f>Design!$I$24*AX128*Design!$I$23</f>
        <v>1.8043279676297732</v>
      </c>
      <c r="AZ128" s="18">
        <v>0</v>
      </c>
      <c r="BA128" s="18">
        <v>0</v>
      </c>
      <c r="BB128" s="18">
        <f>Design!$I$22</f>
        <v>10</v>
      </c>
      <c r="BC128" s="18">
        <f t="shared" si="178"/>
        <v>1.8043279676297732</v>
      </c>
      <c r="BD128" s="18">
        <f t="shared" si="179"/>
        <v>132</v>
      </c>
      <c r="BE128" s="18">
        <f t="shared" si="180"/>
        <v>1.8043279676297732</v>
      </c>
      <c r="BF128" s="18">
        <f t="shared" si="181"/>
        <v>142</v>
      </c>
      <c r="BG128" s="18">
        <v>0</v>
      </c>
      <c r="BH128" s="18" t="str">
        <f t="shared" si="109"/>
        <v>N/A</v>
      </c>
      <c r="BI128" s="18">
        <f t="shared" si="182"/>
        <v>-0.18043279676297733</v>
      </c>
      <c r="BJ128" s="18">
        <f t="shared" si="183"/>
        <v>25.62145714034278</v>
      </c>
      <c r="BK128" s="18">
        <f>(Design!$N$69-BJ128)/BI128</f>
        <v>126.20464543514305</v>
      </c>
      <c r="BL128" s="18">
        <v>0</v>
      </c>
      <c r="BM128" s="18">
        <v>0</v>
      </c>
      <c r="BN128" s="18">
        <f t="shared" si="184"/>
        <v>126.20464543514305</v>
      </c>
      <c r="BO128" s="18">
        <f t="shared" si="113"/>
        <v>132</v>
      </c>
      <c r="BP128" s="18">
        <f>Design!$N$69</f>
        <v>2.85</v>
      </c>
      <c r="BQ128" s="18">
        <f t="shared" si="185"/>
        <v>142</v>
      </c>
      <c r="BR128" s="18">
        <v>0</v>
      </c>
      <c r="BS128" s="18">
        <f t="shared" si="186"/>
        <v>12141</v>
      </c>
      <c r="BT128" s="19" t="str">
        <f t="shared" si="116"/>
        <v>N/A</v>
      </c>
      <c r="BU128" s="68">
        <f t="shared" si="187"/>
        <v>132</v>
      </c>
      <c r="BV128" s="18">
        <f>'Ohio Intensities'!P128</f>
        <v>1.2471650751496779</v>
      </c>
      <c r="BW128" s="18">
        <f>Design!$I$24*BV128*Design!$I$23</f>
        <v>2.1451239292574473</v>
      </c>
      <c r="BX128" s="18">
        <v>0</v>
      </c>
      <c r="BY128" s="18">
        <v>0</v>
      </c>
      <c r="BZ128" s="18">
        <f>Design!$I$22</f>
        <v>10</v>
      </c>
      <c r="CA128" s="18">
        <f t="shared" si="188"/>
        <v>2.1451239292574473</v>
      </c>
      <c r="CB128" s="18">
        <f t="shared" si="189"/>
        <v>132</v>
      </c>
      <c r="CC128" s="18">
        <f t="shared" si="190"/>
        <v>2.1451239292574473</v>
      </c>
      <c r="CD128" s="18">
        <f t="shared" si="191"/>
        <v>142</v>
      </c>
      <c r="CE128" s="18">
        <v>0</v>
      </c>
      <c r="CF128" s="18" t="str">
        <f t="shared" si="122"/>
        <v>N/A</v>
      </c>
      <c r="CG128" s="18">
        <f t="shared" si="192"/>
        <v>-0.21451239292574473</v>
      </c>
      <c r="CH128" s="18">
        <f t="shared" si="193"/>
        <v>30.460759795455751</v>
      </c>
      <c r="CI128" s="18">
        <f>(Design!$N$70-CH128)/CG128</f>
        <v>128.71405432045805</v>
      </c>
      <c r="CJ128" s="18">
        <v>0</v>
      </c>
      <c r="CK128" s="18">
        <v>0</v>
      </c>
      <c r="CL128" s="18">
        <f t="shared" si="194"/>
        <v>128.71405432045805</v>
      </c>
      <c r="CM128" s="18">
        <f t="shared" si="126"/>
        <v>132</v>
      </c>
      <c r="CN128" s="18">
        <f>Design!$N$70</f>
        <v>2.85</v>
      </c>
      <c r="CO128" s="18">
        <f t="shared" si="195"/>
        <v>142</v>
      </c>
      <c r="CP128" s="18">
        <v>0</v>
      </c>
      <c r="CQ128" s="18">
        <f t="shared" si="196"/>
        <v>12141</v>
      </c>
      <c r="CR128" s="19" t="str">
        <f t="shared" si="129"/>
        <v>N/A</v>
      </c>
      <c r="CS128" s="68">
        <f t="shared" si="197"/>
        <v>132</v>
      </c>
      <c r="CT128" s="18">
        <f>'Ohio Intensities'!T128</f>
        <v>1.3999068946282434</v>
      </c>
      <c r="CU128" s="18">
        <f>Design!$I$24*CT128*Design!$I$23</f>
        <v>2.40783985876058</v>
      </c>
      <c r="CV128" s="18">
        <v>0</v>
      </c>
      <c r="CW128" s="18">
        <v>0</v>
      </c>
      <c r="CX128" s="18">
        <f>Design!$I$22</f>
        <v>10</v>
      </c>
      <c r="CY128" s="18">
        <f t="shared" si="198"/>
        <v>2.40783985876058</v>
      </c>
      <c r="CZ128" s="18">
        <f t="shared" si="199"/>
        <v>132</v>
      </c>
      <c r="DA128" s="18">
        <f t="shared" si="200"/>
        <v>2.40783985876058</v>
      </c>
      <c r="DB128" s="18">
        <f t="shared" si="201"/>
        <v>142</v>
      </c>
      <c r="DC128" s="18">
        <v>0</v>
      </c>
      <c r="DD128" s="18" t="str">
        <f t="shared" si="135"/>
        <v>N/A</v>
      </c>
      <c r="DE128" s="18">
        <f t="shared" si="202"/>
        <v>-0.24078398587605801</v>
      </c>
      <c r="DF128" s="18">
        <f t="shared" si="203"/>
        <v>34.191325994400238</v>
      </c>
      <c r="DG128" s="18">
        <f>(Design!$N$71-DF128)/DE128</f>
        <v>130.16366466552714</v>
      </c>
      <c r="DH128" s="18">
        <v>0</v>
      </c>
      <c r="DI128" s="18">
        <v>0</v>
      </c>
      <c r="DJ128" s="18">
        <f t="shared" si="204"/>
        <v>130.16366466552714</v>
      </c>
      <c r="DK128" s="18">
        <f t="shared" si="139"/>
        <v>132</v>
      </c>
      <c r="DL128" s="18">
        <f>Design!$N$71</f>
        <v>2.85</v>
      </c>
      <c r="DM128" s="18">
        <f t="shared" si="205"/>
        <v>142</v>
      </c>
      <c r="DN128" s="18">
        <v>0</v>
      </c>
      <c r="DO128" s="18">
        <f t="shared" si="206"/>
        <v>12141</v>
      </c>
      <c r="DP128" s="19" t="str">
        <f t="shared" si="142"/>
        <v>N/A</v>
      </c>
      <c r="DQ128" s="68">
        <f t="shared" si="207"/>
        <v>132</v>
      </c>
      <c r="DR128" s="18">
        <f>'Ohio Intensities'!X128</f>
        <v>1.5592295471262945</v>
      </c>
      <c r="DS128" s="18">
        <f>Design!$I$24*DR128*Design!$I$23</f>
        <v>2.6818748210572281</v>
      </c>
      <c r="DT128" s="18">
        <v>0</v>
      </c>
      <c r="DU128" s="18">
        <v>0</v>
      </c>
      <c r="DV128" s="18">
        <f>Design!$I$22</f>
        <v>10</v>
      </c>
      <c r="DW128" s="18">
        <f t="shared" si="208"/>
        <v>2.6818748210572281</v>
      </c>
      <c r="DX128" s="18">
        <f t="shared" si="209"/>
        <v>132</v>
      </c>
      <c r="DY128" s="18">
        <f t="shared" si="210"/>
        <v>2.6818748210572281</v>
      </c>
      <c r="DZ128" s="18">
        <f t="shared" si="211"/>
        <v>142</v>
      </c>
      <c r="EA128" s="18">
        <v>0</v>
      </c>
      <c r="EB128" s="18" t="str">
        <f t="shared" si="148"/>
        <v>N/A</v>
      </c>
      <c r="EC128" s="18">
        <f t="shared" si="212"/>
        <v>-0.2681874821057228</v>
      </c>
      <c r="ED128" s="18">
        <f t="shared" si="213"/>
        <v>38.08262245901264</v>
      </c>
      <c r="EE128" s="18">
        <f>(Design!$N$72-ED128)/EC128</f>
        <v>131.37310579292253</v>
      </c>
      <c r="EF128" s="18">
        <v>0</v>
      </c>
      <c r="EG128" s="18">
        <v>0</v>
      </c>
      <c r="EH128" s="18">
        <f t="shared" si="214"/>
        <v>131.37310579292253</v>
      </c>
      <c r="EI128" s="18">
        <f t="shared" si="152"/>
        <v>132</v>
      </c>
      <c r="EJ128" s="18">
        <f>Design!$N$72</f>
        <v>2.85</v>
      </c>
      <c r="EK128" s="18">
        <f t="shared" si="215"/>
        <v>142</v>
      </c>
      <c r="EL128" s="18">
        <v>0</v>
      </c>
      <c r="EM128" s="18">
        <f t="shared" si="216"/>
        <v>12141.000000000002</v>
      </c>
      <c r="EN128" s="19" t="str">
        <f t="shared" si="155"/>
        <v>N/A</v>
      </c>
      <c r="EO128" s="19">
        <f t="shared" si="217"/>
        <v>132</v>
      </c>
    </row>
    <row r="129" spans="1:145" x14ac:dyDescent="0.25">
      <c r="A129" s="68">
        <f t="shared" si="157"/>
        <v>133</v>
      </c>
      <c r="B129" s="18">
        <f>'Ohio Intensities'!D129</f>
        <v>0.72849455829852883</v>
      </c>
      <c r="C129" s="18">
        <f>Design!$I$24*B129*Design!$I$23</f>
        <v>1.2530106402734704</v>
      </c>
      <c r="D129" s="18">
        <v>0</v>
      </c>
      <c r="E129" s="18">
        <v>0</v>
      </c>
      <c r="F129" s="18">
        <f>Design!$I$22</f>
        <v>10</v>
      </c>
      <c r="G129" s="18">
        <f t="shared" si="158"/>
        <v>1.2530106402734704</v>
      </c>
      <c r="H129" s="18">
        <f t="shared" si="159"/>
        <v>133</v>
      </c>
      <c r="I129" s="18">
        <f t="shared" si="160"/>
        <v>1.2530106402734704</v>
      </c>
      <c r="J129" s="18">
        <f t="shared" si="161"/>
        <v>143</v>
      </c>
      <c r="K129" s="18">
        <v>0</v>
      </c>
      <c r="L129" s="18" t="str">
        <f t="shared" si="83"/>
        <v>N/A</v>
      </c>
      <c r="M129" s="18">
        <f t="shared" si="162"/>
        <v>-0.12530106402734703</v>
      </c>
      <c r="N129" s="18">
        <f t="shared" si="163"/>
        <v>17.918052155910626</v>
      </c>
      <c r="O129" s="18">
        <f>(Design!$N$67-N129)/M129</f>
        <v>126.63940469370168</v>
      </c>
      <c r="P129" s="18">
        <v>0</v>
      </c>
      <c r="Q129" s="18">
        <v>0</v>
      </c>
      <c r="R129" s="18">
        <f t="shared" si="164"/>
        <v>126.63940469370168</v>
      </c>
      <c r="S129" s="18">
        <f t="shared" si="87"/>
        <v>133</v>
      </c>
      <c r="T129" s="18">
        <f>Design!$N$67</f>
        <v>2.0499999999999998</v>
      </c>
      <c r="U129" s="18">
        <f t="shared" si="165"/>
        <v>143</v>
      </c>
      <c r="V129" s="18">
        <v>0</v>
      </c>
      <c r="W129" s="18">
        <f t="shared" si="166"/>
        <v>8794.5</v>
      </c>
      <c r="X129" s="19" t="str">
        <f t="shared" si="90"/>
        <v>N/A</v>
      </c>
      <c r="Y129" s="68">
        <f t="shared" si="167"/>
        <v>133</v>
      </c>
      <c r="Z129" s="18">
        <f>'Ohio Intensities'!H129</f>
        <v>0.90461500738781164</v>
      </c>
      <c r="AA129" s="18">
        <f>Design!$I$24*Z129*Design!$I$23</f>
        <v>1.5559378127070369</v>
      </c>
      <c r="AB129" s="18">
        <v>0</v>
      </c>
      <c r="AC129" s="18">
        <v>0</v>
      </c>
      <c r="AD129" s="18">
        <f>Design!$I$22</f>
        <v>10</v>
      </c>
      <c r="AE129" s="18">
        <f t="shared" si="168"/>
        <v>1.5559378127070369</v>
      </c>
      <c r="AF129" s="18">
        <f t="shared" si="169"/>
        <v>133</v>
      </c>
      <c r="AG129" s="18">
        <f t="shared" si="170"/>
        <v>1.5559378127070369</v>
      </c>
      <c r="AH129" s="18">
        <f t="shared" si="171"/>
        <v>143</v>
      </c>
      <c r="AI129" s="18">
        <v>0</v>
      </c>
      <c r="AJ129" s="18" t="str">
        <f t="shared" si="96"/>
        <v>N/A</v>
      </c>
      <c r="AK129" s="18">
        <f t="shared" si="172"/>
        <v>-0.1555937812707037</v>
      </c>
      <c r="AL129" s="18">
        <f t="shared" si="173"/>
        <v>22.249910721710627</v>
      </c>
      <c r="AM129" s="18">
        <f>(Design!$N$68-AL129)/AK129</f>
        <v>126.93251979877991</v>
      </c>
      <c r="AN129" s="18">
        <v>0</v>
      </c>
      <c r="AO129" s="18">
        <v>0</v>
      </c>
      <c r="AP129" s="18">
        <f t="shared" si="174"/>
        <v>126.93251979877991</v>
      </c>
      <c r="AQ129" s="18">
        <f t="shared" si="100"/>
        <v>133</v>
      </c>
      <c r="AR129" s="18">
        <f>Design!$N$68</f>
        <v>2.5</v>
      </c>
      <c r="AS129" s="18">
        <f t="shared" si="175"/>
        <v>143</v>
      </c>
      <c r="AT129" s="18">
        <v>0</v>
      </c>
      <c r="AU129" s="18">
        <f t="shared" si="176"/>
        <v>10725</v>
      </c>
      <c r="AV129" s="19" t="str">
        <f t="shared" si="103"/>
        <v>N/A</v>
      </c>
      <c r="AW129" s="68">
        <f t="shared" si="177"/>
        <v>133</v>
      </c>
      <c r="AX129" s="18">
        <f>'Ohio Intensities'!L129</f>
        <v>1.0426880425772644</v>
      </c>
      <c r="AY129" s="18">
        <f>Design!$I$24*AX129*Design!$I$23</f>
        <v>1.793423433232896</v>
      </c>
      <c r="AZ129" s="18">
        <v>0</v>
      </c>
      <c r="BA129" s="18">
        <v>0</v>
      </c>
      <c r="BB129" s="18">
        <f>Design!$I$22</f>
        <v>10</v>
      </c>
      <c r="BC129" s="18">
        <f t="shared" si="178"/>
        <v>1.793423433232896</v>
      </c>
      <c r="BD129" s="18">
        <f t="shared" si="179"/>
        <v>133</v>
      </c>
      <c r="BE129" s="18">
        <f t="shared" si="180"/>
        <v>1.793423433232896</v>
      </c>
      <c r="BF129" s="18">
        <f t="shared" si="181"/>
        <v>143</v>
      </c>
      <c r="BG129" s="18">
        <v>0</v>
      </c>
      <c r="BH129" s="18" t="str">
        <f t="shared" si="109"/>
        <v>N/A</v>
      </c>
      <c r="BI129" s="18">
        <f t="shared" si="182"/>
        <v>-0.1793423433232896</v>
      </c>
      <c r="BJ129" s="18">
        <f t="shared" si="183"/>
        <v>25.645955095230413</v>
      </c>
      <c r="BK129" s="18">
        <f>(Design!$N$69-BJ129)/BI129</f>
        <v>127.10860510023291</v>
      </c>
      <c r="BL129" s="18">
        <v>0</v>
      </c>
      <c r="BM129" s="18">
        <v>0</v>
      </c>
      <c r="BN129" s="18">
        <f t="shared" si="184"/>
        <v>127.10860510023291</v>
      </c>
      <c r="BO129" s="18">
        <f t="shared" si="113"/>
        <v>133</v>
      </c>
      <c r="BP129" s="18">
        <f>Design!$N$69</f>
        <v>2.85</v>
      </c>
      <c r="BQ129" s="18">
        <f t="shared" si="185"/>
        <v>143</v>
      </c>
      <c r="BR129" s="18">
        <v>0</v>
      </c>
      <c r="BS129" s="18">
        <f t="shared" si="186"/>
        <v>12226.5</v>
      </c>
      <c r="BT129" s="19" t="str">
        <f t="shared" si="116"/>
        <v>N/A</v>
      </c>
      <c r="BU129" s="68">
        <f t="shared" si="187"/>
        <v>133</v>
      </c>
      <c r="BV129" s="18">
        <f>'Ohio Intensities'!P129</f>
        <v>1.2397721592413735</v>
      </c>
      <c r="BW129" s="18">
        <f>Design!$I$24*BV129*Design!$I$23</f>
        <v>2.1324081138951638</v>
      </c>
      <c r="BX129" s="18">
        <v>0</v>
      </c>
      <c r="BY129" s="18">
        <v>0</v>
      </c>
      <c r="BZ129" s="18">
        <f>Design!$I$22</f>
        <v>10</v>
      </c>
      <c r="CA129" s="18">
        <f t="shared" si="188"/>
        <v>2.1324081138951638</v>
      </c>
      <c r="CB129" s="18">
        <f t="shared" si="189"/>
        <v>133</v>
      </c>
      <c r="CC129" s="18">
        <f t="shared" si="190"/>
        <v>2.1324081138951638</v>
      </c>
      <c r="CD129" s="18">
        <f t="shared" si="191"/>
        <v>143</v>
      </c>
      <c r="CE129" s="18">
        <v>0</v>
      </c>
      <c r="CF129" s="18" t="str">
        <f t="shared" si="122"/>
        <v>N/A</v>
      </c>
      <c r="CG129" s="18">
        <f t="shared" si="192"/>
        <v>-0.21324081138951639</v>
      </c>
      <c r="CH129" s="18">
        <f t="shared" si="193"/>
        <v>30.493436028700845</v>
      </c>
      <c r="CI129" s="18">
        <f>(Design!$N$70-CH129)/CG129</f>
        <v>129.63482857043698</v>
      </c>
      <c r="CJ129" s="18">
        <v>0</v>
      </c>
      <c r="CK129" s="18">
        <v>0</v>
      </c>
      <c r="CL129" s="18">
        <f t="shared" si="194"/>
        <v>129.63482857043698</v>
      </c>
      <c r="CM129" s="18">
        <f t="shared" si="126"/>
        <v>133</v>
      </c>
      <c r="CN129" s="18">
        <f>Design!$N$70</f>
        <v>2.85</v>
      </c>
      <c r="CO129" s="18">
        <f t="shared" si="195"/>
        <v>143</v>
      </c>
      <c r="CP129" s="18">
        <v>0</v>
      </c>
      <c r="CQ129" s="18">
        <f t="shared" si="196"/>
        <v>12226.5</v>
      </c>
      <c r="CR129" s="19" t="str">
        <f t="shared" si="129"/>
        <v>N/A</v>
      </c>
      <c r="CS129" s="68">
        <f t="shared" si="197"/>
        <v>133</v>
      </c>
      <c r="CT129" s="18">
        <f>'Ohio Intensities'!T129</f>
        <v>1.3918080541393012</v>
      </c>
      <c r="CU129" s="18">
        <f>Design!$I$24*CT129*Design!$I$23</f>
        <v>2.3939098531195997</v>
      </c>
      <c r="CV129" s="18">
        <v>0</v>
      </c>
      <c r="CW129" s="18">
        <v>0</v>
      </c>
      <c r="CX129" s="18">
        <f>Design!$I$22</f>
        <v>10</v>
      </c>
      <c r="CY129" s="18">
        <f t="shared" si="198"/>
        <v>2.3939098531195997</v>
      </c>
      <c r="CZ129" s="18">
        <f t="shared" si="199"/>
        <v>133</v>
      </c>
      <c r="DA129" s="18">
        <f t="shared" si="200"/>
        <v>2.3939098531195997</v>
      </c>
      <c r="DB129" s="18">
        <f t="shared" si="201"/>
        <v>143</v>
      </c>
      <c r="DC129" s="18">
        <v>0</v>
      </c>
      <c r="DD129" s="18" t="str">
        <f t="shared" si="135"/>
        <v>N/A</v>
      </c>
      <c r="DE129" s="18">
        <f t="shared" si="202"/>
        <v>-0.23939098531195996</v>
      </c>
      <c r="DF129" s="18">
        <f t="shared" si="203"/>
        <v>34.232910899610275</v>
      </c>
      <c r="DG129" s="18">
        <f>(Design!$N$71-DF129)/DE129</f>
        <v>131.09478980051796</v>
      </c>
      <c r="DH129" s="18">
        <v>0</v>
      </c>
      <c r="DI129" s="18">
        <v>0</v>
      </c>
      <c r="DJ129" s="18">
        <f t="shared" si="204"/>
        <v>131.09478980051796</v>
      </c>
      <c r="DK129" s="18">
        <f t="shared" si="139"/>
        <v>133</v>
      </c>
      <c r="DL129" s="18">
        <f>Design!$N$71</f>
        <v>2.85</v>
      </c>
      <c r="DM129" s="18">
        <f t="shared" si="205"/>
        <v>143</v>
      </c>
      <c r="DN129" s="18">
        <v>0</v>
      </c>
      <c r="DO129" s="18">
        <f t="shared" si="206"/>
        <v>12226.5</v>
      </c>
      <c r="DP129" s="19" t="str">
        <f t="shared" si="142"/>
        <v>N/A</v>
      </c>
      <c r="DQ129" s="68">
        <f t="shared" si="207"/>
        <v>133</v>
      </c>
      <c r="DR129" s="18">
        <f>'Ohio Intensities'!X129</f>
        <v>1.5506557533903875</v>
      </c>
      <c r="DS129" s="18">
        <f>Design!$I$24*DR129*Design!$I$23</f>
        <v>2.6671278958314684</v>
      </c>
      <c r="DT129" s="18">
        <v>0</v>
      </c>
      <c r="DU129" s="18">
        <v>0</v>
      </c>
      <c r="DV129" s="18">
        <f>Design!$I$22</f>
        <v>10</v>
      </c>
      <c r="DW129" s="18">
        <f t="shared" si="208"/>
        <v>2.6671278958314684</v>
      </c>
      <c r="DX129" s="18">
        <f t="shared" si="209"/>
        <v>133</v>
      </c>
      <c r="DY129" s="18">
        <f t="shared" si="210"/>
        <v>2.6671278958314684</v>
      </c>
      <c r="DZ129" s="18">
        <f t="shared" si="211"/>
        <v>143</v>
      </c>
      <c r="EA129" s="18">
        <v>0</v>
      </c>
      <c r="EB129" s="18" t="str">
        <f t="shared" si="148"/>
        <v>N/A</v>
      </c>
      <c r="EC129" s="18">
        <f t="shared" si="212"/>
        <v>-0.26671278958314681</v>
      </c>
      <c r="ED129" s="18">
        <f t="shared" si="213"/>
        <v>38.139928910389997</v>
      </c>
      <c r="EE129" s="18">
        <f>(Design!$N$72-ED129)/EC129</f>
        <v>132.31434820034559</v>
      </c>
      <c r="EF129" s="18">
        <v>0</v>
      </c>
      <c r="EG129" s="18">
        <v>0</v>
      </c>
      <c r="EH129" s="18">
        <f t="shared" si="214"/>
        <v>132.31434820034559</v>
      </c>
      <c r="EI129" s="18">
        <f t="shared" si="152"/>
        <v>133</v>
      </c>
      <c r="EJ129" s="18">
        <f>Design!$N$72</f>
        <v>2.85</v>
      </c>
      <c r="EK129" s="18">
        <f t="shared" si="215"/>
        <v>143</v>
      </c>
      <c r="EL129" s="18">
        <v>0</v>
      </c>
      <c r="EM129" s="18">
        <f t="shared" si="216"/>
        <v>12226.5</v>
      </c>
      <c r="EN129" s="19" t="str">
        <f t="shared" si="155"/>
        <v>N/A</v>
      </c>
      <c r="EO129" s="19">
        <f t="shared" si="217"/>
        <v>133</v>
      </c>
    </row>
    <row r="130" spans="1:145" x14ac:dyDescent="0.25">
      <c r="A130" s="68">
        <f t="shared" si="157"/>
        <v>134</v>
      </c>
      <c r="B130" s="18">
        <f>'Ohio Intensities'!D130</f>
        <v>0.72406097000355418</v>
      </c>
      <c r="C130" s="18">
        <f>Design!$I$24*B130*Design!$I$23</f>
        <v>1.245384868406114</v>
      </c>
      <c r="D130" s="18">
        <v>0</v>
      </c>
      <c r="E130" s="18">
        <v>0</v>
      </c>
      <c r="F130" s="18">
        <f>Design!$I$22</f>
        <v>10</v>
      </c>
      <c r="G130" s="18">
        <f t="shared" si="158"/>
        <v>1.245384868406114</v>
      </c>
      <c r="H130" s="18">
        <f t="shared" si="159"/>
        <v>134</v>
      </c>
      <c r="I130" s="18">
        <f t="shared" si="160"/>
        <v>1.245384868406114</v>
      </c>
      <c r="J130" s="18">
        <f t="shared" si="161"/>
        <v>144</v>
      </c>
      <c r="K130" s="18">
        <v>0</v>
      </c>
      <c r="L130" s="18" t="str">
        <f t="shared" si="83"/>
        <v>N/A</v>
      </c>
      <c r="M130" s="18">
        <f t="shared" si="162"/>
        <v>-0.12453848684061139</v>
      </c>
      <c r="N130" s="18">
        <f t="shared" si="163"/>
        <v>17.933542105048041</v>
      </c>
      <c r="O130" s="18">
        <f>(Design!$N$67-N130)/M130</f>
        <v>127.53922508610803</v>
      </c>
      <c r="P130" s="18">
        <v>0</v>
      </c>
      <c r="Q130" s="18">
        <v>0</v>
      </c>
      <c r="R130" s="18">
        <f t="shared" si="164"/>
        <v>127.53922508610803</v>
      </c>
      <c r="S130" s="18">
        <f t="shared" si="87"/>
        <v>134</v>
      </c>
      <c r="T130" s="18">
        <f>Design!$N$67</f>
        <v>2.0499999999999998</v>
      </c>
      <c r="U130" s="18">
        <f t="shared" si="165"/>
        <v>144</v>
      </c>
      <c r="V130" s="18">
        <v>0</v>
      </c>
      <c r="W130" s="18">
        <f t="shared" si="166"/>
        <v>8856</v>
      </c>
      <c r="X130" s="19" t="str">
        <f t="shared" si="90"/>
        <v>N/A</v>
      </c>
      <c r="Y130" s="68">
        <f t="shared" si="167"/>
        <v>134</v>
      </c>
      <c r="Z130" s="18">
        <f>'Ohio Intensities'!H130</f>
        <v>0.89919110067635277</v>
      </c>
      <c r="AA130" s="18">
        <f>Design!$I$24*Z130*Design!$I$23</f>
        <v>1.5466086931633278</v>
      </c>
      <c r="AB130" s="18">
        <v>0</v>
      </c>
      <c r="AC130" s="18">
        <v>0</v>
      </c>
      <c r="AD130" s="18">
        <f>Design!$I$22</f>
        <v>10</v>
      </c>
      <c r="AE130" s="18">
        <f t="shared" si="168"/>
        <v>1.5466086931633278</v>
      </c>
      <c r="AF130" s="18">
        <f t="shared" si="169"/>
        <v>134</v>
      </c>
      <c r="AG130" s="18">
        <f t="shared" si="170"/>
        <v>1.5466086931633278</v>
      </c>
      <c r="AH130" s="18">
        <f t="shared" si="171"/>
        <v>144</v>
      </c>
      <c r="AI130" s="18">
        <v>0</v>
      </c>
      <c r="AJ130" s="18" t="str">
        <f t="shared" si="96"/>
        <v>N/A</v>
      </c>
      <c r="AK130" s="18">
        <f t="shared" si="172"/>
        <v>-0.15466086931633277</v>
      </c>
      <c r="AL130" s="18">
        <f t="shared" si="173"/>
        <v>22.271165181551918</v>
      </c>
      <c r="AM130" s="18">
        <f>(Design!$N$68-AL130)/AK130</f>
        <v>127.83560100850933</v>
      </c>
      <c r="AN130" s="18">
        <v>0</v>
      </c>
      <c r="AO130" s="18">
        <v>0</v>
      </c>
      <c r="AP130" s="18">
        <f t="shared" si="174"/>
        <v>127.83560100850933</v>
      </c>
      <c r="AQ130" s="18">
        <f t="shared" si="100"/>
        <v>134</v>
      </c>
      <c r="AR130" s="18">
        <f>Design!$N$68</f>
        <v>2.5</v>
      </c>
      <c r="AS130" s="18">
        <f t="shared" si="175"/>
        <v>144</v>
      </c>
      <c r="AT130" s="18">
        <v>0</v>
      </c>
      <c r="AU130" s="18">
        <f t="shared" si="176"/>
        <v>10800</v>
      </c>
      <c r="AV130" s="19" t="str">
        <f t="shared" si="103"/>
        <v>N/A</v>
      </c>
      <c r="AW130" s="68">
        <f t="shared" si="177"/>
        <v>134</v>
      </c>
      <c r="AX130" s="18">
        <f>'Ohio Intensities'!L130</f>
        <v>1.0364293969700711</v>
      </c>
      <c r="AY130" s="18">
        <f>Design!$I$24*AX130*Design!$I$23</f>
        <v>1.7826585627885234</v>
      </c>
      <c r="AZ130" s="18">
        <v>0</v>
      </c>
      <c r="BA130" s="18">
        <v>0</v>
      </c>
      <c r="BB130" s="18">
        <f>Design!$I$22</f>
        <v>10</v>
      </c>
      <c r="BC130" s="18">
        <f t="shared" si="178"/>
        <v>1.7826585627885234</v>
      </c>
      <c r="BD130" s="18">
        <f t="shared" si="179"/>
        <v>134</v>
      </c>
      <c r="BE130" s="18">
        <f t="shared" si="180"/>
        <v>1.7826585627885234</v>
      </c>
      <c r="BF130" s="18">
        <f t="shared" si="181"/>
        <v>144</v>
      </c>
      <c r="BG130" s="18">
        <v>0</v>
      </c>
      <c r="BH130" s="18" t="str">
        <f t="shared" si="109"/>
        <v>N/A</v>
      </c>
      <c r="BI130" s="18">
        <f t="shared" si="182"/>
        <v>-0.17826585627885233</v>
      </c>
      <c r="BJ130" s="18">
        <f t="shared" si="183"/>
        <v>25.670283304154736</v>
      </c>
      <c r="BK130" s="18">
        <f>(Design!$N$69-BJ130)/BI130</f>
        <v>128.01264235624635</v>
      </c>
      <c r="BL130" s="18">
        <v>0</v>
      </c>
      <c r="BM130" s="18">
        <v>0</v>
      </c>
      <c r="BN130" s="18">
        <f t="shared" si="184"/>
        <v>128.01264235624635</v>
      </c>
      <c r="BO130" s="18">
        <f t="shared" si="113"/>
        <v>134</v>
      </c>
      <c r="BP130" s="18">
        <f>Design!$N$69</f>
        <v>2.85</v>
      </c>
      <c r="BQ130" s="18">
        <f t="shared" si="185"/>
        <v>144</v>
      </c>
      <c r="BR130" s="18">
        <v>0</v>
      </c>
      <c r="BS130" s="18">
        <f t="shared" si="186"/>
        <v>12312.000000000002</v>
      </c>
      <c r="BT130" s="19" t="str">
        <f t="shared" si="116"/>
        <v>N/A</v>
      </c>
      <c r="BU130" s="68">
        <f t="shared" si="187"/>
        <v>134</v>
      </c>
      <c r="BV130" s="18">
        <f>'Ohio Intensities'!P130</f>
        <v>1.2324727446582802</v>
      </c>
      <c r="BW130" s="18">
        <f>Design!$I$24*BV130*Design!$I$23</f>
        <v>2.1198531208122433</v>
      </c>
      <c r="BX130" s="18">
        <v>0</v>
      </c>
      <c r="BY130" s="18">
        <v>0</v>
      </c>
      <c r="BZ130" s="18">
        <f>Design!$I$22</f>
        <v>10</v>
      </c>
      <c r="CA130" s="18">
        <f t="shared" si="188"/>
        <v>2.1198531208122433</v>
      </c>
      <c r="CB130" s="18">
        <f t="shared" si="189"/>
        <v>134</v>
      </c>
      <c r="CC130" s="18">
        <f t="shared" si="190"/>
        <v>2.1198531208122433</v>
      </c>
      <c r="CD130" s="18">
        <f t="shared" si="191"/>
        <v>144</v>
      </c>
      <c r="CE130" s="18">
        <v>0</v>
      </c>
      <c r="CF130" s="18" t="str">
        <f t="shared" si="122"/>
        <v>N/A</v>
      </c>
      <c r="CG130" s="18">
        <f t="shared" si="192"/>
        <v>-0.21198531208122434</v>
      </c>
      <c r="CH130" s="18">
        <f t="shared" si="193"/>
        <v>30.525884939696308</v>
      </c>
      <c r="CI130" s="18">
        <f>(Design!$N$70-CH130)/CG130</f>
        <v>130.55567231512723</v>
      </c>
      <c r="CJ130" s="18">
        <v>0</v>
      </c>
      <c r="CK130" s="18">
        <v>0</v>
      </c>
      <c r="CL130" s="18">
        <f t="shared" si="194"/>
        <v>130.55567231512723</v>
      </c>
      <c r="CM130" s="18">
        <f t="shared" si="126"/>
        <v>134</v>
      </c>
      <c r="CN130" s="18">
        <f>Design!$N$70</f>
        <v>2.85</v>
      </c>
      <c r="CO130" s="18">
        <f t="shared" si="195"/>
        <v>144</v>
      </c>
      <c r="CP130" s="18">
        <v>0</v>
      </c>
      <c r="CQ130" s="18">
        <f t="shared" si="196"/>
        <v>12312</v>
      </c>
      <c r="CR130" s="19" t="str">
        <f t="shared" si="129"/>
        <v>N/A</v>
      </c>
      <c r="CS130" s="68">
        <f t="shared" si="197"/>
        <v>134</v>
      </c>
      <c r="CT130" s="18">
        <f>'Ohio Intensities'!T130</f>
        <v>1.3838105006502004</v>
      </c>
      <c r="CU130" s="18">
        <f>Design!$I$24*CT130*Design!$I$23</f>
        <v>2.380154061118346</v>
      </c>
      <c r="CV130" s="18">
        <v>0</v>
      </c>
      <c r="CW130" s="18">
        <v>0</v>
      </c>
      <c r="CX130" s="18">
        <f>Design!$I$22</f>
        <v>10</v>
      </c>
      <c r="CY130" s="18">
        <f t="shared" si="198"/>
        <v>2.380154061118346</v>
      </c>
      <c r="CZ130" s="18">
        <f t="shared" si="199"/>
        <v>134</v>
      </c>
      <c r="DA130" s="18">
        <f t="shared" si="200"/>
        <v>2.380154061118346</v>
      </c>
      <c r="DB130" s="18">
        <f t="shared" si="201"/>
        <v>144</v>
      </c>
      <c r="DC130" s="18">
        <v>0</v>
      </c>
      <c r="DD130" s="18" t="str">
        <f t="shared" si="135"/>
        <v>N/A</v>
      </c>
      <c r="DE130" s="18">
        <f t="shared" si="202"/>
        <v>-0.23801540611183461</v>
      </c>
      <c r="DF130" s="18">
        <f t="shared" si="203"/>
        <v>34.274218480104182</v>
      </c>
      <c r="DG130" s="18">
        <f>(Design!$N$71-DF130)/DE130</f>
        <v>132.02598518072023</v>
      </c>
      <c r="DH130" s="18">
        <v>0</v>
      </c>
      <c r="DI130" s="18">
        <v>0</v>
      </c>
      <c r="DJ130" s="18">
        <f t="shared" si="204"/>
        <v>132.02598518072023</v>
      </c>
      <c r="DK130" s="18">
        <f t="shared" si="139"/>
        <v>134</v>
      </c>
      <c r="DL130" s="18">
        <f>Design!$N$71</f>
        <v>2.85</v>
      </c>
      <c r="DM130" s="18">
        <f t="shared" si="205"/>
        <v>144</v>
      </c>
      <c r="DN130" s="18">
        <v>0</v>
      </c>
      <c r="DO130" s="18">
        <f t="shared" si="206"/>
        <v>12312</v>
      </c>
      <c r="DP130" s="19" t="str">
        <f t="shared" si="142"/>
        <v>N/A</v>
      </c>
      <c r="DQ130" s="68">
        <f t="shared" si="207"/>
        <v>134</v>
      </c>
      <c r="DR130" s="18">
        <f>'Ohio Intensities'!X130</f>
        <v>1.5421877487772071</v>
      </c>
      <c r="DS130" s="18">
        <f>Design!$I$24*DR130*Design!$I$23</f>
        <v>2.6525629278967977</v>
      </c>
      <c r="DT130" s="18">
        <v>0</v>
      </c>
      <c r="DU130" s="18">
        <v>0</v>
      </c>
      <c r="DV130" s="18">
        <f>Design!$I$22</f>
        <v>10</v>
      </c>
      <c r="DW130" s="18">
        <f t="shared" si="208"/>
        <v>2.6525629278967977</v>
      </c>
      <c r="DX130" s="18">
        <f t="shared" si="209"/>
        <v>134</v>
      </c>
      <c r="DY130" s="18">
        <f t="shared" si="210"/>
        <v>2.6525629278967977</v>
      </c>
      <c r="DZ130" s="18">
        <f t="shared" si="211"/>
        <v>144</v>
      </c>
      <c r="EA130" s="18">
        <v>0</v>
      </c>
      <c r="EB130" s="18" t="str">
        <f t="shared" si="148"/>
        <v>N/A</v>
      </c>
      <c r="EC130" s="18">
        <f t="shared" si="212"/>
        <v>-0.26525629278967977</v>
      </c>
      <c r="ED130" s="18">
        <f t="shared" si="213"/>
        <v>38.196906161713883</v>
      </c>
      <c r="EE130" s="18">
        <f>(Design!$N$72-ED130)/EC130</f>
        <v>133.25567431397471</v>
      </c>
      <c r="EF130" s="18">
        <v>0</v>
      </c>
      <c r="EG130" s="18">
        <v>0</v>
      </c>
      <c r="EH130" s="18">
        <f t="shared" si="214"/>
        <v>133.25567431397471</v>
      </c>
      <c r="EI130" s="18">
        <f t="shared" si="152"/>
        <v>134</v>
      </c>
      <c r="EJ130" s="18">
        <f>Design!$N$72</f>
        <v>2.85</v>
      </c>
      <c r="EK130" s="18">
        <f t="shared" si="215"/>
        <v>144</v>
      </c>
      <c r="EL130" s="18">
        <v>0</v>
      </c>
      <c r="EM130" s="18">
        <f t="shared" si="216"/>
        <v>12312</v>
      </c>
      <c r="EN130" s="19" t="str">
        <f t="shared" si="155"/>
        <v>N/A</v>
      </c>
      <c r="EO130" s="19">
        <f t="shared" si="217"/>
        <v>134</v>
      </c>
    </row>
    <row r="131" spans="1:145" x14ac:dyDescent="0.25">
      <c r="A131" s="68">
        <f t="shared" si="157"/>
        <v>135</v>
      </c>
      <c r="B131" s="18">
        <f>'Ohio Intensities'!D131</f>
        <v>0.71968476778735102</v>
      </c>
      <c r="C131" s="18">
        <f>Design!$I$24*B131*Design!$I$23</f>
        <v>1.2378578005942444</v>
      </c>
      <c r="D131" s="18">
        <v>0</v>
      </c>
      <c r="E131" s="18">
        <v>0</v>
      </c>
      <c r="F131" s="18">
        <f>Design!$I$22</f>
        <v>10</v>
      </c>
      <c r="G131" s="18">
        <f t="shared" si="158"/>
        <v>1.2378578005942444</v>
      </c>
      <c r="H131" s="18">
        <f t="shared" si="159"/>
        <v>135</v>
      </c>
      <c r="I131" s="18">
        <f t="shared" si="160"/>
        <v>1.2378578005942444</v>
      </c>
      <c r="J131" s="18">
        <f t="shared" si="161"/>
        <v>145</v>
      </c>
      <c r="K131" s="18">
        <v>0</v>
      </c>
      <c r="L131" s="18" t="str">
        <f t="shared" si="83"/>
        <v>N/A</v>
      </c>
      <c r="M131" s="18">
        <f t="shared" si="162"/>
        <v>-0.12378578005942445</v>
      </c>
      <c r="N131" s="18">
        <f t="shared" si="163"/>
        <v>17.948938108616545</v>
      </c>
      <c r="O131" s="18">
        <f>(Design!$N$67-N131)/M131</f>
        <v>128.43913170789182</v>
      </c>
      <c r="P131" s="18">
        <v>0</v>
      </c>
      <c r="Q131" s="18">
        <v>0</v>
      </c>
      <c r="R131" s="18">
        <f t="shared" si="164"/>
        <v>128.43913170789182</v>
      </c>
      <c r="S131" s="18">
        <f t="shared" si="87"/>
        <v>135</v>
      </c>
      <c r="T131" s="18">
        <f>Design!$N$67</f>
        <v>2.0499999999999998</v>
      </c>
      <c r="U131" s="18">
        <f t="shared" si="165"/>
        <v>145</v>
      </c>
      <c r="V131" s="18">
        <v>0</v>
      </c>
      <c r="W131" s="18">
        <f t="shared" si="166"/>
        <v>8917.5</v>
      </c>
      <c r="X131" s="19" t="str">
        <f t="shared" si="90"/>
        <v>N/A</v>
      </c>
      <c r="Y131" s="68">
        <f t="shared" si="167"/>
        <v>135</v>
      </c>
      <c r="Z131" s="18">
        <f>'Ohio Intensities'!H131</f>
        <v>0.89383665866753936</v>
      </c>
      <c r="AA131" s="18">
        <f>Design!$I$24*Z131*Design!$I$23</f>
        <v>1.5373990529081687</v>
      </c>
      <c r="AB131" s="18">
        <v>0</v>
      </c>
      <c r="AC131" s="18">
        <v>0</v>
      </c>
      <c r="AD131" s="18">
        <f>Design!$I$22</f>
        <v>10</v>
      </c>
      <c r="AE131" s="18">
        <f t="shared" si="168"/>
        <v>1.5373990529081687</v>
      </c>
      <c r="AF131" s="18">
        <f t="shared" si="169"/>
        <v>135</v>
      </c>
      <c r="AG131" s="18">
        <f t="shared" si="170"/>
        <v>1.5373990529081687</v>
      </c>
      <c r="AH131" s="18">
        <f t="shared" si="171"/>
        <v>145</v>
      </c>
      <c r="AI131" s="18">
        <v>0</v>
      </c>
      <c r="AJ131" s="18" t="str">
        <f t="shared" si="96"/>
        <v>N/A</v>
      </c>
      <c r="AK131" s="18">
        <f t="shared" si="172"/>
        <v>-0.15373990529081688</v>
      </c>
      <c r="AL131" s="18">
        <f t="shared" si="173"/>
        <v>22.292286267168446</v>
      </c>
      <c r="AM131" s="18">
        <f>(Design!$N$68-AL131)/AK131</f>
        <v>128.73876974055005</v>
      </c>
      <c r="AN131" s="18">
        <v>0</v>
      </c>
      <c r="AO131" s="18">
        <v>0</v>
      </c>
      <c r="AP131" s="18">
        <f t="shared" si="174"/>
        <v>128.73876974055005</v>
      </c>
      <c r="AQ131" s="18">
        <f t="shared" si="100"/>
        <v>135</v>
      </c>
      <c r="AR131" s="18">
        <f>Design!$N$68</f>
        <v>2.5</v>
      </c>
      <c r="AS131" s="18">
        <f t="shared" si="175"/>
        <v>145</v>
      </c>
      <c r="AT131" s="18">
        <v>0</v>
      </c>
      <c r="AU131" s="18">
        <f t="shared" si="176"/>
        <v>10875</v>
      </c>
      <c r="AV131" s="19" t="str">
        <f t="shared" si="103"/>
        <v>N/A</v>
      </c>
      <c r="AW131" s="68">
        <f t="shared" si="177"/>
        <v>135</v>
      </c>
      <c r="AX131" s="18">
        <f>'Ohio Intensities'!L131</f>
        <v>1.0302503694970138</v>
      </c>
      <c r="AY131" s="18">
        <f>Design!$I$24*AX131*Design!$I$23</f>
        <v>1.7720306355348647</v>
      </c>
      <c r="AZ131" s="18">
        <v>0</v>
      </c>
      <c r="BA131" s="18">
        <v>0</v>
      </c>
      <c r="BB131" s="18">
        <f>Design!$I$22</f>
        <v>10</v>
      </c>
      <c r="BC131" s="18">
        <f t="shared" si="178"/>
        <v>1.7720306355348647</v>
      </c>
      <c r="BD131" s="18">
        <f t="shared" si="179"/>
        <v>135</v>
      </c>
      <c r="BE131" s="18">
        <f t="shared" si="180"/>
        <v>1.7720306355348647</v>
      </c>
      <c r="BF131" s="18">
        <f t="shared" si="181"/>
        <v>145</v>
      </c>
      <c r="BG131" s="18">
        <v>0</v>
      </c>
      <c r="BH131" s="18" t="str">
        <f t="shared" si="109"/>
        <v>N/A</v>
      </c>
      <c r="BI131" s="18">
        <f t="shared" si="182"/>
        <v>-0.17720306355348647</v>
      </c>
      <c r="BJ131" s="18">
        <f t="shared" si="183"/>
        <v>25.69444421525554</v>
      </c>
      <c r="BK131" s="18">
        <f>(Design!$N$69-BJ131)/BI131</f>
        <v>128.91675661329771</v>
      </c>
      <c r="BL131" s="18">
        <v>0</v>
      </c>
      <c r="BM131" s="18">
        <v>0</v>
      </c>
      <c r="BN131" s="18">
        <f t="shared" si="184"/>
        <v>128.91675661329771</v>
      </c>
      <c r="BO131" s="18">
        <f t="shared" si="113"/>
        <v>135</v>
      </c>
      <c r="BP131" s="18">
        <f>Design!$N$69</f>
        <v>2.85</v>
      </c>
      <c r="BQ131" s="18">
        <f t="shared" si="185"/>
        <v>145</v>
      </c>
      <c r="BR131" s="18">
        <v>0</v>
      </c>
      <c r="BS131" s="18">
        <f t="shared" si="186"/>
        <v>12397.5</v>
      </c>
      <c r="BT131" s="19" t="str">
        <f t="shared" si="116"/>
        <v>N/A</v>
      </c>
      <c r="BU131" s="68">
        <f t="shared" si="187"/>
        <v>135</v>
      </c>
      <c r="BV131" s="18">
        <f>'Ohio Intensities'!P131</f>
        <v>1.2252650289905398</v>
      </c>
      <c r="BW131" s="18">
        <f>Design!$I$24*BV131*Design!$I$23</f>
        <v>2.1074558498637299</v>
      </c>
      <c r="BX131" s="18">
        <v>0</v>
      </c>
      <c r="BY131" s="18">
        <v>0</v>
      </c>
      <c r="BZ131" s="18">
        <f>Design!$I$22</f>
        <v>10</v>
      </c>
      <c r="CA131" s="18">
        <f t="shared" si="188"/>
        <v>2.1074558498637299</v>
      </c>
      <c r="CB131" s="18">
        <f t="shared" si="189"/>
        <v>135</v>
      </c>
      <c r="CC131" s="18">
        <f t="shared" si="190"/>
        <v>2.1074558498637299</v>
      </c>
      <c r="CD131" s="18">
        <f t="shared" si="191"/>
        <v>145</v>
      </c>
      <c r="CE131" s="18">
        <v>0</v>
      </c>
      <c r="CF131" s="18" t="str">
        <f t="shared" si="122"/>
        <v>N/A</v>
      </c>
      <c r="CG131" s="18">
        <f t="shared" si="192"/>
        <v>-0.210745584986373</v>
      </c>
      <c r="CH131" s="18">
        <f t="shared" si="193"/>
        <v>30.558109823024083</v>
      </c>
      <c r="CI131" s="18">
        <f>(Design!$N$70-CH131)/CG131</f>
        <v>131.47658502461968</v>
      </c>
      <c r="CJ131" s="18">
        <v>0</v>
      </c>
      <c r="CK131" s="18">
        <v>0</v>
      </c>
      <c r="CL131" s="18">
        <f t="shared" si="194"/>
        <v>131.47658502461968</v>
      </c>
      <c r="CM131" s="18">
        <f t="shared" si="126"/>
        <v>135</v>
      </c>
      <c r="CN131" s="18">
        <f>Design!$N$70</f>
        <v>2.85</v>
      </c>
      <c r="CO131" s="18">
        <f t="shared" si="195"/>
        <v>145</v>
      </c>
      <c r="CP131" s="18">
        <v>0</v>
      </c>
      <c r="CQ131" s="18">
        <f t="shared" si="196"/>
        <v>12397.5</v>
      </c>
      <c r="CR131" s="19" t="str">
        <f t="shared" si="129"/>
        <v>N/A</v>
      </c>
      <c r="CS131" s="68">
        <f t="shared" si="197"/>
        <v>135</v>
      </c>
      <c r="CT131" s="18">
        <f>'Ohio Intensities'!T131</f>
        <v>1.3759122958122281</v>
      </c>
      <c r="CU131" s="18">
        <f>Design!$I$24*CT131*Design!$I$23</f>
        <v>2.366569148797034</v>
      </c>
      <c r="CV131" s="18">
        <v>0</v>
      </c>
      <c r="CW131" s="18">
        <v>0</v>
      </c>
      <c r="CX131" s="18">
        <f>Design!$I$22</f>
        <v>10</v>
      </c>
      <c r="CY131" s="18">
        <f t="shared" si="198"/>
        <v>2.366569148797034</v>
      </c>
      <c r="CZ131" s="18">
        <f t="shared" si="199"/>
        <v>135</v>
      </c>
      <c r="DA131" s="18">
        <f t="shared" si="200"/>
        <v>2.366569148797034</v>
      </c>
      <c r="DB131" s="18">
        <f t="shared" si="201"/>
        <v>145</v>
      </c>
      <c r="DC131" s="18">
        <v>0</v>
      </c>
      <c r="DD131" s="18" t="str">
        <f t="shared" si="135"/>
        <v>N/A</v>
      </c>
      <c r="DE131" s="18">
        <f t="shared" si="202"/>
        <v>-0.23665691487970339</v>
      </c>
      <c r="DF131" s="18">
        <f t="shared" si="203"/>
        <v>34.315252657556989</v>
      </c>
      <c r="DG131" s="18">
        <f>(Design!$N$71-DF131)/DE131</f>
        <v>132.95725026057784</v>
      </c>
      <c r="DH131" s="18">
        <v>0</v>
      </c>
      <c r="DI131" s="18">
        <v>0</v>
      </c>
      <c r="DJ131" s="18">
        <f t="shared" si="204"/>
        <v>132.95725026057784</v>
      </c>
      <c r="DK131" s="18">
        <f t="shared" si="139"/>
        <v>135</v>
      </c>
      <c r="DL131" s="18">
        <f>Design!$N$71</f>
        <v>2.85</v>
      </c>
      <c r="DM131" s="18">
        <f t="shared" si="205"/>
        <v>145</v>
      </c>
      <c r="DN131" s="18">
        <v>0</v>
      </c>
      <c r="DO131" s="18">
        <f t="shared" si="206"/>
        <v>12397.5</v>
      </c>
      <c r="DP131" s="19" t="str">
        <f t="shared" si="142"/>
        <v>N/A</v>
      </c>
      <c r="DQ131" s="68">
        <f t="shared" si="207"/>
        <v>135</v>
      </c>
      <c r="DR131" s="18">
        <f>'Ohio Intensities'!X131</f>
        <v>1.5338235142855738</v>
      </c>
      <c r="DS131" s="18">
        <f>Design!$I$24*DR131*Design!$I$23</f>
        <v>2.6381764445711888</v>
      </c>
      <c r="DT131" s="18">
        <v>0</v>
      </c>
      <c r="DU131" s="18">
        <v>0</v>
      </c>
      <c r="DV131" s="18">
        <f>Design!$I$22</f>
        <v>10</v>
      </c>
      <c r="DW131" s="18">
        <f t="shared" si="208"/>
        <v>2.6381764445711888</v>
      </c>
      <c r="DX131" s="18">
        <f t="shared" si="209"/>
        <v>135</v>
      </c>
      <c r="DY131" s="18">
        <f t="shared" si="210"/>
        <v>2.6381764445711888</v>
      </c>
      <c r="DZ131" s="18">
        <f t="shared" si="211"/>
        <v>145</v>
      </c>
      <c r="EA131" s="18">
        <v>0</v>
      </c>
      <c r="EB131" s="18" t="str">
        <f t="shared" si="148"/>
        <v>N/A</v>
      </c>
      <c r="EC131" s="18">
        <f t="shared" si="212"/>
        <v>-0.26381764445711886</v>
      </c>
      <c r="ED131" s="18">
        <f t="shared" si="213"/>
        <v>38.253558446282234</v>
      </c>
      <c r="EE131" s="18">
        <f>(Design!$N$72-ED131)/EC131</f>
        <v>134.1970834404776</v>
      </c>
      <c r="EF131" s="18">
        <v>0</v>
      </c>
      <c r="EG131" s="18">
        <v>0</v>
      </c>
      <c r="EH131" s="18">
        <f t="shared" si="214"/>
        <v>134.1970834404776</v>
      </c>
      <c r="EI131" s="18">
        <f t="shared" si="152"/>
        <v>135</v>
      </c>
      <c r="EJ131" s="18">
        <f>Design!$N$72</f>
        <v>2.85</v>
      </c>
      <c r="EK131" s="18">
        <f t="shared" si="215"/>
        <v>145</v>
      </c>
      <c r="EL131" s="18">
        <v>0</v>
      </c>
      <c r="EM131" s="18">
        <f t="shared" si="216"/>
        <v>12397.5</v>
      </c>
      <c r="EN131" s="19" t="str">
        <f t="shared" si="155"/>
        <v>N/A</v>
      </c>
      <c r="EO131" s="19">
        <f t="shared" si="217"/>
        <v>135</v>
      </c>
    </row>
    <row r="132" spans="1:145" x14ac:dyDescent="0.25">
      <c r="A132" s="68">
        <f t="shared" si="157"/>
        <v>136</v>
      </c>
      <c r="B132" s="18">
        <f>'Ohio Intensities'!D132</f>
        <v>0.71536482074038121</v>
      </c>
      <c r="C132" s="18">
        <f>Design!$I$24*B132*Design!$I$23</f>
        <v>1.2304274916734566</v>
      </c>
      <c r="D132" s="18">
        <v>0</v>
      </c>
      <c r="E132" s="18">
        <v>0</v>
      </c>
      <c r="F132" s="18">
        <f>Design!$I$22</f>
        <v>10</v>
      </c>
      <c r="G132" s="18">
        <f t="shared" si="158"/>
        <v>1.2304274916734566</v>
      </c>
      <c r="H132" s="18">
        <f t="shared" si="159"/>
        <v>136</v>
      </c>
      <c r="I132" s="18">
        <f t="shared" si="160"/>
        <v>1.2304274916734566</v>
      </c>
      <c r="J132" s="18">
        <f t="shared" si="161"/>
        <v>146</v>
      </c>
      <c r="K132" s="18">
        <v>0</v>
      </c>
      <c r="L132" s="18" t="str">
        <f t="shared" si="83"/>
        <v>N/A</v>
      </c>
      <c r="M132" s="18">
        <f t="shared" si="162"/>
        <v>-0.12304274916734566</v>
      </c>
      <c r="N132" s="18">
        <f t="shared" si="163"/>
        <v>17.964241378432465</v>
      </c>
      <c r="O132" s="18">
        <f>(Design!$N$67-N132)/M132</f>
        <v>129.33912389090173</v>
      </c>
      <c r="P132" s="18">
        <v>0</v>
      </c>
      <c r="Q132" s="18">
        <v>0</v>
      </c>
      <c r="R132" s="18">
        <f t="shared" si="164"/>
        <v>129.33912389090173</v>
      </c>
      <c r="S132" s="18">
        <f t="shared" si="87"/>
        <v>136</v>
      </c>
      <c r="T132" s="18">
        <f>Design!$N$67</f>
        <v>2.0499999999999998</v>
      </c>
      <c r="U132" s="18">
        <f t="shared" si="165"/>
        <v>146</v>
      </c>
      <c r="V132" s="18">
        <v>0</v>
      </c>
      <c r="W132" s="18">
        <f t="shared" si="166"/>
        <v>8978.9999999999982</v>
      </c>
      <c r="X132" s="19" t="str">
        <f t="shared" si="90"/>
        <v>N/A</v>
      </c>
      <c r="Y132" s="68">
        <f t="shared" si="167"/>
        <v>136</v>
      </c>
      <c r="Z132" s="18">
        <f>'Ohio Intensities'!H132</f>
        <v>0.88855032501125919</v>
      </c>
      <c r="AA132" s="18">
        <f>Design!$I$24*Z132*Design!$I$23</f>
        <v>1.5283065590193667</v>
      </c>
      <c r="AB132" s="18">
        <v>0</v>
      </c>
      <c r="AC132" s="18">
        <v>0</v>
      </c>
      <c r="AD132" s="18">
        <f>Design!$I$22</f>
        <v>10</v>
      </c>
      <c r="AE132" s="18">
        <f t="shared" si="168"/>
        <v>1.5283065590193667</v>
      </c>
      <c r="AF132" s="18">
        <f t="shared" si="169"/>
        <v>136</v>
      </c>
      <c r="AG132" s="18">
        <f t="shared" si="170"/>
        <v>1.5283065590193667</v>
      </c>
      <c r="AH132" s="18">
        <f t="shared" si="171"/>
        <v>146</v>
      </c>
      <c r="AI132" s="18">
        <v>0</v>
      </c>
      <c r="AJ132" s="18" t="str">
        <f t="shared" si="96"/>
        <v>N/A</v>
      </c>
      <c r="AK132" s="18">
        <f t="shared" si="172"/>
        <v>-0.15283065590193667</v>
      </c>
      <c r="AL132" s="18">
        <f t="shared" si="173"/>
        <v>22.313275761682753</v>
      </c>
      <c r="AM132" s="18">
        <f>(Design!$N$68-AL132)/AK132</f>
        <v>129.64202531719738</v>
      </c>
      <c r="AN132" s="18">
        <v>0</v>
      </c>
      <c r="AO132" s="18">
        <v>0</v>
      </c>
      <c r="AP132" s="18">
        <f t="shared" si="174"/>
        <v>129.64202531719738</v>
      </c>
      <c r="AQ132" s="18">
        <f t="shared" si="100"/>
        <v>136</v>
      </c>
      <c r="AR132" s="18">
        <f>Design!$N$68</f>
        <v>2.5</v>
      </c>
      <c r="AS132" s="18">
        <f t="shared" si="175"/>
        <v>146</v>
      </c>
      <c r="AT132" s="18">
        <v>0</v>
      </c>
      <c r="AU132" s="18">
        <f t="shared" si="176"/>
        <v>10950</v>
      </c>
      <c r="AV132" s="19" t="str">
        <f t="shared" si="103"/>
        <v>N/A</v>
      </c>
      <c r="AW132" s="68">
        <f t="shared" si="177"/>
        <v>136</v>
      </c>
      <c r="AX132" s="18">
        <f>'Ohio Intensities'!L132</f>
        <v>1.0241494195489844</v>
      </c>
      <c r="AY132" s="18">
        <f>Design!$I$24*AX132*Design!$I$23</f>
        <v>1.7615370016242544</v>
      </c>
      <c r="AZ132" s="18">
        <v>0</v>
      </c>
      <c r="BA132" s="18">
        <v>0</v>
      </c>
      <c r="BB132" s="18">
        <f>Design!$I$22</f>
        <v>10</v>
      </c>
      <c r="BC132" s="18">
        <f t="shared" si="178"/>
        <v>1.7615370016242544</v>
      </c>
      <c r="BD132" s="18">
        <f t="shared" si="179"/>
        <v>136</v>
      </c>
      <c r="BE132" s="18">
        <f t="shared" si="180"/>
        <v>1.7615370016242544</v>
      </c>
      <c r="BF132" s="18">
        <f t="shared" si="181"/>
        <v>146</v>
      </c>
      <c r="BG132" s="18">
        <v>0</v>
      </c>
      <c r="BH132" s="18" t="str">
        <f t="shared" si="109"/>
        <v>N/A</v>
      </c>
      <c r="BI132" s="18">
        <f t="shared" si="182"/>
        <v>-0.17615370016242543</v>
      </c>
      <c r="BJ132" s="18">
        <f t="shared" si="183"/>
        <v>25.718440223714115</v>
      </c>
      <c r="BK132" s="18">
        <f>(Design!$N$69-BJ132)/BI132</f>
        <v>129.82094728993994</v>
      </c>
      <c r="BL132" s="18">
        <v>0</v>
      </c>
      <c r="BM132" s="18">
        <v>0</v>
      </c>
      <c r="BN132" s="18">
        <f t="shared" si="184"/>
        <v>129.82094728993994</v>
      </c>
      <c r="BO132" s="18">
        <f t="shared" si="113"/>
        <v>136</v>
      </c>
      <c r="BP132" s="18">
        <f>Design!$N$69</f>
        <v>2.85</v>
      </c>
      <c r="BQ132" s="18">
        <f t="shared" si="185"/>
        <v>146</v>
      </c>
      <c r="BR132" s="18">
        <v>0</v>
      </c>
      <c r="BS132" s="18">
        <f t="shared" si="186"/>
        <v>12483</v>
      </c>
      <c r="BT132" s="19" t="str">
        <f t="shared" si="116"/>
        <v>N/A</v>
      </c>
      <c r="BU132" s="68">
        <f t="shared" si="187"/>
        <v>136</v>
      </c>
      <c r="BV132" s="18">
        <f>'Ohio Intensities'!P132</f>
        <v>1.2181472563626077</v>
      </c>
      <c r="BW132" s="18">
        <f>Design!$I$24*BV132*Design!$I$23</f>
        <v>2.0952132809436863</v>
      </c>
      <c r="BX132" s="18">
        <v>0</v>
      </c>
      <c r="BY132" s="18">
        <v>0</v>
      </c>
      <c r="BZ132" s="18">
        <f>Design!$I$22</f>
        <v>10</v>
      </c>
      <c r="CA132" s="18">
        <f t="shared" si="188"/>
        <v>2.0952132809436863</v>
      </c>
      <c r="CB132" s="18">
        <f t="shared" si="189"/>
        <v>136</v>
      </c>
      <c r="CC132" s="18">
        <f t="shared" si="190"/>
        <v>2.0952132809436863</v>
      </c>
      <c r="CD132" s="18">
        <f t="shared" si="191"/>
        <v>146</v>
      </c>
      <c r="CE132" s="18">
        <v>0</v>
      </c>
      <c r="CF132" s="18" t="str">
        <f t="shared" si="122"/>
        <v>N/A</v>
      </c>
      <c r="CG132" s="18">
        <f t="shared" si="192"/>
        <v>-0.20952132809436863</v>
      </c>
      <c r="CH132" s="18">
        <f t="shared" si="193"/>
        <v>30.590113901777819</v>
      </c>
      <c r="CI132" s="18">
        <f>(Design!$N$70-CH132)/CG132</f>
        <v>132.39756617657386</v>
      </c>
      <c r="CJ132" s="18">
        <v>0</v>
      </c>
      <c r="CK132" s="18">
        <v>0</v>
      </c>
      <c r="CL132" s="18">
        <f t="shared" si="194"/>
        <v>132.39756617657386</v>
      </c>
      <c r="CM132" s="18">
        <f t="shared" si="126"/>
        <v>136</v>
      </c>
      <c r="CN132" s="18">
        <f>Design!$N$70</f>
        <v>2.85</v>
      </c>
      <c r="CO132" s="18">
        <f t="shared" si="195"/>
        <v>146</v>
      </c>
      <c r="CP132" s="18">
        <v>0</v>
      </c>
      <c r="CQ132" s="18">
        <f t="shared" si="196"/>
        <v>12483</v>
      </c>
      <c r="CR132" s="19" t="str">
        <f t="shared" si="129"/>
        <v>N/A</v>
      </c>
      <c r="CS132" s="68">
        <f t="shared" si="197"/>
        <v>136</v>
      </c>
      <c r="CT132" s="18">
        <f>'Ohio Intensities'!T132</f>
        <v>1.3681115510526465</v>
      </c>
      <c r="CU132" s="18">
        <f>Design!$I$24*CT132*Design!$I$23</f>
        <v>2.3531518678105536</v>
      </c>
      <c r="CV132" s="18">
        <v>0</v>
      </c>
      <c r="CW132" s="18">
        <v>0</v>
      </c>
      <c r="CX132" s="18">
        <f>Design!$I$22</f>
        <v>10</v>
      </c>
      <c r="CY132" s="18">
        <f t="shared" si="198"/>
        <v>2.3531518678105536</v>
      </c>
      <c r="CZ132" s="18">
        <f t="shared" si="199"/>
        <v>136</v>
      </c>
      <c r="DA132" s="18">
        <f t="shared" si="200"/>
        <v>2.3531518678105536</v>
      </c>
      <c r="DB132" s="18">
        <f t="shared" si="201"/>
        <v>146</v>
      </c>
      <c r="DC132" s="18">
        <v>0</v>
      </c>
      <c r="DD132" s="18" t="str">
        <f t="shared" si="135"/>
        <v>N/A</v>
      </c>
      <c r="DE132" s="18">
        <f t="shared" si="202"/>
        <v>-0.23531518678105537</v>
      </c>
      <c r="DF132" s="18">
        <f t="shared" si="203"/>
        <v>34.35601727003408</v>
      </c>
      <c r="DG132" s="18">
        <f>(Design!$N$71-DF132)/DE132</f>
        <v>133.88858450240301</v>
      </c>
      <c r="DH132" s="18">
        <v>0</v>
      </c>
      <c r="DI132" s="18">
        <v>0</v>
      </c>
      <c r="DJ132" s="18">
        <f t="shared" si="204"/>
        <v>133.88858450240301</v>
      </c>
      <c r="DK132" s="18">
        <f t="shared" si="139"/>
        <v>136</v>
      </c>
      <c r="DL132" s="18">
        <f>Design!$N$71</f>
        <v>2.85</v>
      </c>
      <c r="DM132" s="18">
        <f t="shared" si="205"/>
        <v>146</v>
      </c>
      <c r="DN132" s="18">
        <v>0</v>
      </c>
      <c r="DO132" s="18">
        <f t="shared" si="206"/>
        <v>12483</v>
      </c>
      <c r="DP132" s="19" t="str">
        <f t="shared" si="142"/>
        <v>N/A</v>
      </c>
      <c r="DQ132" s="68">
        <f t="shared" si="207"/>
        <v>136</v>
      </c>
      <c r="DR132" s="18">
        <f>'Ohio Intensities'!X132</f>
        <v>1.5255610828836139</v>
      </c>
      <c r="DS132" s="18">
        <f>Design!$I$24*DR132*Design!$I$23</f>
        <v>2.6239650625598174</v>
      </c>
      <c r="DT132" s="18">
        <v>0</v>
      </c>
      <c r="DU132" s="18">
        <v>0</v>
      </c>
      <c r="DV132" s="18">
        <f>Design!$I$22</f>
        <v>10</v>
      </c>
      <c r="DW132" s="18">
        <f t="shared" si="208"/>
        <v>2.6239650625598174</v>
      </c>
      <c r="DX132" s="18">
        <f t="shared" si="209"/>
        <v>136</v>
      </c>
      <c r="DY132" s="18">
        <f t="shared" si="210"/>
        <v>2.6239650625598174</v>
      </c>
      <c r="DZ132" s="18">
        <f t="shared" si="211"/>
        <v>146</v>
      </c>
      <c r="EA132" s="18">
        <v>0</v>
      </c>
      <c r="EB132" s="18" t="str">
        <f t="shared" si="148"/>
        <v>N/A</v>
      </c>
      <c r="EC132" s="18">
        <f t="shared" si="212"/>
        <v>-0.26239650625598177</v>
      </c>
      <c r="ED132" s="18">
        <f t="shared" si="213"/>
        <v>38.30988991337334</v>
      </c>
      <c r="EE132" s="18">
        <f>(Design!$N$72-ED132)/EC132</f>
        <v>135.13857489695511</v>
      </c>
      <c r="EF132" s="18">
        <v>0</v>
      </c>
      <c r="EG132" s="18">
        <v>0</v>
      </c>
      <c r="EH132" s="18">
        <f t="shared" si="214"/>
        <v>135.13857489695511</v>
      </c>
      <c r="EI132" s="18">
        <f t="shared" si="152"/>
        <v>136</v>
      </c>
      <c r="EJ132" s="18">
        <f>Design!$N$72</f>
        <v>2.85</v>
      </c>
      <c r="EK132" s="18">
        <f t="shared" si="215"/>
        <v>146</v>
      </c>
      <c r="EL132" s="18">
        <v>0</v>
      </c>
      <c r="EM132" s="18">
        <f t="shared" si="216"/>
        <v>12483</v>
      </c>
      <c r="EN132" s="19" t="str">
        <f t="shared" si="155"/>
        <v>N/A</v>
      </c>
      <c r="EO132" s="19">
        <f t="shared" si="217"/>
        <v>136</v>
      </c>
    </row>
    <row r="133" spans="1:145" x14ac:dyDescent="0.25">
      <c r="A133" s="68">
        <f t="shared" si="157"/>
        <v>137</v>
      </c>
      <c r="B133" s="18">
        <f>'Ohio Intensities'!D133</f>
        <v>0.71110002778484482</v>
      </c>
      <c r="C133" s="18">
        <f>Design!$I$24*B133*Design!$I$23</f>
        <v>1.2230920477899339</v>
      </c>
      <c r="D133" s="18">
        <v>0</v>
      </c>
      <c r="E133" s="18">
        <v>0</v>
      </c>
      <c r="F133" s="18">
        <f>Design!$I$22</f>
        <v>10</v>
      </c>
      <c r="G133" s="18">
        <f t="shared" si="158"/>
        <v>1.2230920477899339</v>
      </c>
      <c r="H133" s="18">
        <f t="shared" si="159"/>
        <v>137</v>
      </c>
      <c r="I133" s="18">
        <f t="shared" si="160"/>
        <v>1.2230920477899339</v>
      </c>
      <c r="J133" s="18">
        <f t="shared" si="161"/>
        <v>147</v>
      </c>
      <c r="K133" s="18">
        <v>0</v>
      </c>
      <c r="L133" s="18" t="str">
        <f t="shared" si="83"/>
        <v>N/A</v>
      </c>
      <c r="M133" s="18">
        <f t="shared" si="162"/>
        <v>-0.12230920477899339</v>
      </c>
      <c r="N133" s="18">
        <f t="shared" si="163"/>
        <v>17.979453102512029</v>
      </c>
      <c r="O133" s="18">
        <f>(Design!$N$67-N133)/M133</f>
        <v>130.23920097670288</v>
      </c>
      <c r="P133" s="18">
        <v>0</v>
      </c>
      <c r="Q133" s="18">
        <v>0</v>
      </c>
      <c r="R133" s="18">
        <f t="shared" si="164"/>
        <v>130.23920097670288</v>
      </c>
      <c r="S133" s="18">
        <f t="shared" si="87"/>
        <v>137</v>
      </c>
      <c r="T133" s="18">
        <f>Design!$N$67</f>
        <v>2.0499999999999998</v>
      </c>
      <c r="U133" s="18">
        <f t="shared" si="165"/>
        <v>147</v>
      </c>
      <c r="V133" s="18">
        <v>0</v>
      </c>
      <c r="W133" s="18">
        <f t="shared" si="166"/>
        <v>9040.4999999999982</v>
      </c>
      <c r="X133" s="19" t="str">
        <f t="shared" si="90"/>
        <v>N/A</v>
      </c>
      <c r="Y133" s="68">
        <f t="shared" si="167"/>
        <v>137</v>
      </c>
      <c r="Z133" s="18">
        <f>'Ohio Intensities'!H133</f>
        <v>0.8833307788307444</v>
      </c>
      <c r="AA133" s="18">
        <f>Design!$I$24*Z133*Design!$I$23</f>
        <v>1.5193289395888814</v>
      </c>
      <c r="AB133" s="18">
        <v>0</v>
      </c>
      <c r="AC133" s="18">
        <v>0</v>
      </c>
      <c r="AD133" s="18">
        <f>Design!$I$22</f>
        <v>10</v>
      </c>
      <c r="AE133" s="18">
        <f t="shared" si="168"/>
        <v>1.5193289395888814</v>
      </c>
      <c r="AF133" s="18">
        <f t="shared" si="169"/>
        <v>137</v>
      </c>
      <c r="AG133" s="18">
        <f t="shared" si="170"/>
        <v>1.5193289395888814</v>
      </c>
      <c r="AH133" s="18">
        <f t="shared" si="171"/>
        <v>147</v>
      </c>
      <c r="AI133" s="18">
        <v>0</v>
      </c>
      <c r="AJ133" s="18" t="str">
        <f t="shared" si="96"/>
        <v>N/A</v>
      </c>
      <c r="AK133" s="18">
        <f t="shared" si="172"/>
        <v>-0.15193289395888815</v>
      </c>
      <c r="AL133" s="18">
        <f t="shared" si="173"/>
        <v>22.334135411956556</v>
      </c>
      <c r="AM133" s="18">
        <f>(Design!$N$68-AL133)/AK133</f>
        <v>130.54536707056681</v>
      </c>
      <c r="AN133" s="18">
        <v>0</v>
      </c>
      <c r="AO133" s="18">
        <v>0</v>
      </c>
      <c r="AP133" s="18">
        <f t="shared" si="174"/>
        <v>130.54536707056681</v>
      </c>
      <c r="AQ133" s="18">
        <f t="shared" si="100"/>
        <v>137</v>
      </c>
      <c r="AR133" s="18">
        <f>Design!$N$68</f>
        <v>2.5</v>
      </c>
      <c r="AS133" s="18">
        <f t="shared" si="175"/>
        <v>147</v>
      </c>
      <c r="AT133" s="18">
        <v>0</v>
      </c>
      <c r="AU133" s="18">
        <f t="shared" si="176"/>
        <v>11025</v>
      </c>
      <c r="AV133" s="19" t="str">
        <f t="shared" si="103"/>
        <v>N/A</v>
      </c>
      <c r="AW133" s="68">
        <f t="shared" si="177"/>
        <v>137</v>
      </c>
      <c r="AX133" s="18">
        <f>'Ohio Intensities'!L133</f>
        <v>1.0181250464036131</v>
      </c>
      <c r="AY133" s="18">
        <f>Design!$I$24*AX133*Design!$I$23</f>
        <v>1.7511750798142156</v>
      </c>
      <c r="AZ133" s="18">
        <v>0</v>
      </c>
      <c r="BA133" s="18">
        <v>0</v>
      </c>
      <c r="BB133" s="18">
        <f>Design!$I$22</f>
        <v>10</v>
      </c>
      <c r="BC133" s="18">
        <f t="shared" si="178"/>
        <v>1.7511750798142156</v>
      </c>
      <c r="BD133" s="18">
        <f t="shared" si="179"/>
        <v>137</v>
      </c>
      <c r="BE133" s="18">
        <f t="shared" si="180"/>
        <v>1.7511750798142156</v>
      </c>
      <c r="BF133" s="18">
        <f t="shared" si="181"/>
        <v>147</v>
      </c>
      <c r="BG133" s="18">
        <v>0</v>
      </c>
      <c r="BH133" s="18" t="str">
        <f t="shared" si="109"/>
        <v>N/A</v>
      </c>
      <c r="BI133" s="18">
        <f t="shared" si="182"/>
        <v>-0.17511750798142156</v>
      </c>
      <c r="BJ133" s="18">
        <f t="shared" si="183"/>
        <v>25.742273673268969</v>
      </c>
      <c r="BK133" s="18">
        <f>(Design!$N$69-BJ133)/BI133</f>
        <v>130.72521381298802</v>
      </c>
      <c r="BL133" s="18">
        <v>0</v>
      </c>
      <c r="BM133" s="18">
        <v>0</v>
      </c>
      <c r="BN133" s="18">
        <f t="shared" si="184"/>
        <v>130.72521381298802</v>
      </c>
      <c r="BO133" s="18">
        <f t="shared" si="113"/>
        <v>137</v>
      </c>
      <c r="BP133" s="18">
        <f>Design!$N$69</f>
        <v>2.85</v>
      </c>
      <c r="BQ133" s="18">
        <f t="shared" si="185"/>
        <v>147</v>
      </c>
      <c r="BR133" s="18">
        <v>0</v>
      </c>
      <c r="BS133" s="18">
        <f t="shared" si="186"/>
        <v>12568.500000000002</v>
      </c>
      <c r="BT133" s="19" t="str">
        <f t="shared" si="116"/>
        <v>N/A</v>
      </c>
      <c r="BU133" s="68">
        <f t="shared" si="187"/>
        <v>137</v>
      </c>
      <c r="BV133" s="18">
        <f>'Ohio Intensities'!P133</f>
        <v>1.2111177159314832</v>
      </c>
      <c r="BW133" s="18">
        <f>Design!$I$24*BV133*Design!$I$23</f>
        <v>2.0831224714021523</v>
      </c>
      <c r="BX133" s="18">
        <v>0</v>
      </c>
      <c r="BY133" s="18">
        <v>0</v>
      </c>
      <c r="BZ133" s="18">
        <f>Design!$I$22</f>
        <v>10</v>
      </c>
      <c r="CA133" s="18">
        <f t="shared" si="188"/>
        <v>2.0831224714021523</v>
      </c>
      <c r="CB133" s="18">
        <f t="shared" si="189"/>
        <v>137</v>
      </c>
      <c r="CC133" s="18">
        <f t="shared" si="190"/>
        <v>2.0831224714021523</v>
      </c>
      <c r="CD133" s="18">
        <f t="shared" si="191"/>
        <v>147</v>
      </c>
      <c r="CE133" s="18">
        <v>0</v>
      </c>
      <c r="CF133" s="18" t="str">
        <f t="shared" si="122"/>
        <v>N/A</v>
      </c>
      <c r="CG133" s="18">
        <f t="shared" si="192"/>
        <v>-0.20831224714021523</v>
      </c>
      <c r="CH133" s="18">
        <f t="shared" si="193"/>
        <v>30.621900329611638</v>
      </c>
      <c r="CI133" s="18">
        <f>(Design!$N$70-CH133)/CG133</f>
        <v>133.31861525605999</v>
      </c>
      <c r="CJ133" s="18">
        <v>0</v>
      </c>
      <c r="CK133" s="18">
        <v>0</v>
      </c>
      <c r="CL133" s="18">
        <f t="shared" si="194"/>
        <v>133.31861525605999</v>
      </c>
      <c r="CM133" s="18">
        <f t="shared" si="126"/>
        <v>137</v>
      </c>
      <c r="CN133" s="18">
        <f>Design!$N$70</f>
        <v>2.85</v>
      </c>
      <c r="CO133" s="18">
        <f t="shared" si="195"/>
        <v>147</v>
      </c>
      <c r="CP133" s="18">
        <v>0</v>
      </c>
      <c r="CQ133" s="18">
        <f t="shared" si="196"/>
        <v>12568.5</v>
      </c>
      <c r="CR133" s="19" t="str">
        <f t="shared" si="129"/>
        <v>N/A</v>
      </c>
      <c r="CS133" s="68">
        <f t="shared" si="197"/>
        <v>137</v>
      </c>
      <c r="CT133" s="18">
        <f>'Ohio Intensities'!T133</f>
        <v>1.360406425975127</v>
      </c>
      <c r="CU133" s="18">
        <f>Design!$I$24*CT133*Design!$I$23</f>
        <v>2.3398990526772199</v>
      </c>
      <c r="CV133" s="18">
        <v>0</v>
      </c>
      <c r="CW133" s="18">
        <v>0</v>
      </c>
      <c r="CX133" s="18">
        <f>Design!$I$22</f>
        <v>10</v>
      </c>
      <c r="CY133" s="18">
        <f t="shared" si="198"/>
        <v>2.3398990526772199</v>
      </c>
      <c r="CZ133" s="18">
        <f t="shared" si="199"/>
        <v>137</v>
      </c>
      <c r="DA133" s="18">
        <f t="shared" si="200"/>
        <v>2.3398990526772199</v>
      </c>
      <c r="DB133" s="18">
        <f t="shared" si="201"/>
        <v>147</v>
      </c>
      <c r="DC133" s="18">
        <v>0</v>
      </c>
      <c r="DD133" s="18" t="str">
        <f t="shared" si="135"/>
        <v>N/A</v>
      </c>
      <c r="DE133" s="18">
        <f t="shared" si="202"/>
        <v>-0.23398990526772198</v>
      </c>
      <c r="DF133" s="18">
        <f t="shared" si="203"/>
        <v>34.396516074355127</v>
      </c>
      <c r="DG133" s="18">
        <f>(Design!$N$71-DF133)/DE133</f>
        <v>134.81998737621117</v>
      </c>
      <c r="DH133" s="18">
        <v>0</v>
      </c>
      <c r="DI133" s="18">
        <v>0</v>
      </c>
      <c r="DJ133" s="18">
        <f t="shared" si="204"/>
        <v>134.81998737621117</v>
      </c>
      <c r="DK133" s="18">
        <f t="shared" si="139"/>
        <v>137</v>
      </c>
      <c r="DL133" s="18">
        <f>Design!$N$71</f>
        <v>2.85</v>
      </c>
      <c r="DM133" s="18">
        <f t="shared" si="205"/>
        <v>147</v>
      </c>
      <c r="DN133" s="18">
        <v>0</v>
      </c>
      <c r="DO133" s="18">
        <f t="shared" si="206"/>
        <v>12568.5</v>
      </c>
      <c r="DP133" s="19" t="str">
        <f t="shared" si="142"/>
        <v>N/A</v>
      </c>
      <c r="DQ133" s="68">
        <f t="shared" si="207"/>
        <v>137</v>
      </c>
      <c r="DR133" s="18">
        <f>'Ohio Intensities'!X133</f>
        <v>1.5173985378298711</v>
      </c>
      <c r="DS133" s="18">
        <f>Design!$I$24*DR133*Design!$I$23</f>
        <v>2.6099254850673801</v>
      </c>
      <c r="DT133" s="18">
        <v>0</v>
      </c>
      <c r="DU133" s="18">
        <v>0</v>
      </c>
      <c r="DV133" s="18">
        <f>Design!$I$22</f>
        <v>10</v>
      </c>
      <c r="DW133" s="18">
        <f t="shared" si="208"/>
        <v>2.6099254850673801</v>
      </c>
      <c r="DX133" s="18">
        <f t="shared" si="209"/>
        <v>137</v>
      </c>
      <c r="DY133" s="18">
        <f t="shared" si="210"/>
        <v>2.6099254850673801</v>
      </c>
      <c r="DZ133" s="18">
        <f t="shared" si="211"/>
        <v>147</v>
      </c>
      <c r="EA133" s="18">
        <v>0</v>
      </c>
      <c r="EB133" s="18" t="str">
        <f t="shared" si="148"/>
        <v>N/A</v>
      </c>
      <c r="EC133" s="18">
        <f t="shared" si="212"/>
        <v>-0.26099254850673803</v>
      </c>
      <c r="ED133" s="18">
        <f t="shared" si="213"/>
        <v>38.36590463049049</v>
      </c>
      <c r="EE133" s="18">
        <f>(Design!$N$72-ED133)/EC133</f>
        <v>136.08014801071448</v>
      </c>
      <c r="EF133" s="18">
        <v>0</v>
      </c>
      <c r="EG133" s="18">
        <v>0</v>
      </c>
      <c r="EH133" s="18">
        <f t="shared" si="214"/>
        <v>136.08014801071448</v>
      </c>
      <c r="EI133" s="18">
        <f t="shared" si="152"/>
        <v>137</v>
      </c>
      <c r="EJ133" s="18">
        <f>Design!$N$72</f>
        <v>2.85</v>
      </c>
      <c r="EK133" s="18">
        <f t="shared" si="215"/>
        <v>147</v>
      </c>
      <c r="EL133" s="18">
        <v>0</v>
      </c>
      <c r="EM133" s="18">
        <f t="shared" si="216"/>
        <v>12568.5</v>
      </c>
      <c r="EN133" s="19" t="str">
        <f t="shared" si="155"/>
        <v>N/A</v>
      </c>
      <c r="EO133" s="19">
        <f t="shared" si="217"/>
        <v>137</v>
      </c>
    </row>
    <row r="134" spans="1:145" x14ac:dyDescent="0.25">
      <c r="A134" s="68">
        <f t="shared" si="157"/>
        <v>138</v>
      </c>
      <c r="B134" s="18">
        <f>'Ohio Intensities'!D134</f>
        <v>0.70688931669142885</v>
      </c>
      <c r="C134" s="18">
        <f>Design!$I$24*B134*Design!$I$23</f>
        <v>1.2158496247092583</v>
      </c>
      <c r="D134" s="18">
        <v>0</v>
      </c>
      <c r="E134" s="18">
        <v>0</v>
      </c>
      <c r="F134" s="18">
        <f>Design!$I$22</f>
        <v>10</v>
      </c>
      <c r="G134" s="18">
        <f t="shared" si="158"/>
        <v>1.2158496247092583</v>
      </c>
      <c r="H134" s="18">
        <f t="shared" si="159"/>
        <v>138</v>
      </c>
      <c r="I134" s="18">
        <f t="shared" si="160"/>
        <v>1.2158496247092583</v>
      </c>
      <c r="J134" s="18">
        <f t="shared" si="161"/>
        <v>148</v>
      </c>
      <c r="K134" s="18">
        <v>0</v>
      </c>
      <c r="L134" s="18" t="str">
        <f t="shared" si="83"/>
        <v>N/A</v>
      </c>
      <c r="M134" s="18">
        <f t="shared" si="162"/>
        <v>-0.12158496247092583</v>
      </c>
      <c r="N134" s="18">
        <f t="shared" si="163"/>
        <v>17.994574445697022</v>
      </c>
      <c r="O134" s="18">
        <f>(Design!$N$67-N134)/M134</f>
        <v>131.13936231637024</v>
      </c>
      <c r="P134" s="18">
        <v>0</v>
      </c>
      <c r="Q134" s="18">
        <v>0</v>
      </c>
      <c r="R134" s="18">
        <f t="shared" si="164"/>
        <v>131.13936231637024</v>
      </c>
      <c r="S134" s="18">
        <f t="shared" si="87"/>
        <v>138</v>
      </c>
      <c r="T134" s="18">
        <f>Design!$N$67</f>
        <v>2.0499999999999998</v>
      </c>
      <c r="U134" s="18">
        <f t="shared" si="165"/>
        <v>148</v>
      </c>
      <c r="V134" s="18">
        <v>0</v>
      </c>
      <c r="W134" s="18">
        <f t="shared" si="166"/>
        <v>9102</v>
      </c>
      <c r="X134" s="19" t="str">
        <f t="shared" si="90"/>
        <v>N/A</v>
      </c>
      <c r="Y134" s="68">
        <f t="shared" si="167"/>
        <v>138</v>
      </c>
      <c r="Z134" s="18">
        <f>'Ohio Intensities'!H134</f>
        <v>0.87817673356286574</v>
      </c>
      <c r="AA134" s="18">
        <f>Design!$I$24*Z134*Design!$I$23</f>
        <v>1.51046398172813</v>
      </c>
      <c r="AB134" s="18">
        <v>0</v>
      </c>
      <c r="AC134" s="18">
        <v>0</v>
      </c>
      <c r="AD134" s="18">
        <f>Design!$I$22</f>
        <v>10</v>
      </c>
      <c r="AE134" s="18">
        <f t="shared" si="168"/>
        <v>1.51046398172813</v>
      </c>
      <c r="AF134" s="18">
        <f t="shared" si="169"/>
        <v>138</v>
      </c>
      <c r="AG134" s="18">
        <f t="shared" si="170"/>
        <v>1.51046398172813</v>
      </c>
      <c r="AH134" s="18">
        <f t="shared" si="171"/>
        <v>148</v>
      </c>
      <c r="AI134" s="18">
        <v>0</v>
      </c>
      <c r="AJ134" s="18" t="str">
        <f t="shared" si="96"/>
        <v>N/A</v>
      </c>
      <c r="AK134" s="18">
        <f t="shared" si="172"/>
        <v>-0.15104639817281301</v>
      </c>
      <c r="AL134" s="18">
        <f t="shared" si="173"/>
        <v>22.354866929576325</v>
      </c>
      <c r="AM134" s="18">
        <f>(Design!$N$68-AL134)/AK134</f>
        <v>131.44879434238652</v>
      </c>
      <c r="AN134" s="18">
        <v>0</v>
      </c>
      <c r="AO134" s="18">
        <v>0</v>
      </c>
      <c r="AP134" s="18">
        <f t="shared" si="174"/>
        <v>131.44879434238652</v>
      </c>
      <c r="AQ134" s="18">
        <f t="shared" si="100"/>
        <v>138</v>
      </c>
      <c r="AR134" s="18">
        <f>Design!$N$68</f>
        <v>2.5</v>
      </c>
      <c r="AS134" s="18">
        <f t="shared" si="175"/>
        <v>148</v>
      </c>
      <c r="AT134" s="18">
        <v>0</v>
      </c>
      <c r="AU134" s="18">
        <f t="shared" si="176"/>
        <v>11100</v>
      </c>
      <c r="AV134" s="19" t="str">
        <f t="shared" si="103"/>
        <v>N/A</v>
      </c>
      <c r="AW134" s="68">
        <f t="shared" si="177"/>
        <v>138</v>
      </c>
      <c r="AX134" s="18">
        <f>'Ohio Intensities'!L134</f>
        <v>1.012175787935176</v>
      </c>
      <c r="AY134" s="18">
        <f>Design!$I$24*AX134*Design!$I$23</f>
        <v>1.7409423552485039</v>
      </c>
      <c r="AZ134" s="18">
        <v>0</v>
      </c>
      <c r="BA134" s="18">
        <v>0</v>
      </c>
      <c r="BB134" s="18">
        <f>Design!$I$22</f>
        <v>10</v>
      </c>
      <c r="BC134" s="18">
        <f t="shared" si="178"/>
        <v>1.7409423552485039</v>
      </c>
      <c r="BD134" s="18">
        <f t="shared" si="179"/>
        <v>138</v>
      </c>
      <c r="BE134" s="18">
        <f t="shared" si="180"/>
        <v>1.7409423552485039</v>
      </c>
      <c r="BF134" s="18">
        <f t="shared" si="181"/>
        <v>148</v>
      </c>
      <c r="BG134" s="18">
        <v>0</v>
      </c>
      <c r="BH134" s="18" t="str">
        <f t="shared" si="109"/>
        <v>N/A</v>
      </c>
      <c r="BI134" s="18">
        <f t="shared" si="182"/>
        <v>-0.1740942355248504</v>
      </c>
      <c r="BJ134" s="18">
        <f t="shared" si="183"/>
        <v>25.765946857677857</v>
      </c>
      <c r="BK134" s="18">
        <f>(Design!$N$69-BJ134)/BI134</f>
        <v>131.62955561734731</v>
      </c>
      <c r="BL134" s="18">
        <v>0</v>
      </c>
      <c r="BM134" s="18">
        <v>0</v>
      </c>
      <c r="BN134" s="18">
        <f t="shared" si="184"/>
        <v>131.62955561734731</v>
      </c>
      <c r="BO134" s="18">
        <f t="shared" si="113"/>
        <v>138</v>
      </c>
      <c r="BP134" s="18">
        <f>Design!$N$69</f>
        <v>2.85</v>
      </c>
      <c r="BQ134" s="18">
        <f t="shared" si="185"/>
        <v>148</v>
      </c>
      <c r="BR134" s="18">
        <v>0</v>
      </c>
      <c r="BS134" s="18">
        <f t="shared" si="186"/>
        <v>12654</v>
      </c>
      <c r="BT134" s="19" t="str">
        <f t="shared" si="116"/>
        <v>N/A</v>
      </c>
      <c r="BU134" s="68">
        <f t="shared" si="187"/>
        <v>138</v>
      </c>
      <c r="BV134" s="18">
        <f>'Ohio Intensities'!P134</f>
        <v>1.204174740442983</v>
      </c>
      <c r="BW134" s="18">
        <f>Design!$I$24*BV134*Design!$I$23</f>
        <v>2.0711805535619319</v>
      </c>
      <c r="BX134" s="18">
        <v>0</v>
      </c>
      <c r="BY134" s="18">
        <v>0</v>
      </c>
      <c r="BZ134" s="18">
        <f>Design!$I$22</f>
        <v>10</v>
      </c>
      <c r="CA134" s="18">
        <f t="shared" si="188"/>
        <v>2.0711805535619319</v>
      </c>
      <c r="CB134" s="18">
        <f t="shared" si="189"/>
        <v>138</v>
      </c>
      <c r="CC134" s="18">
        <f t="shared" si="190"/>
        <v>2.0711805535619319</v>
      </c>
      <c r="CD134" s="18">
        <f t="shared" si="191"/>
        <v>148</v>
      </c>
      <c r="CE134" s="18">
        <v>0</v>
      </c>
      <c r="CF134" s="18" t="str">
        <f t="shared" si="122"/>
        <v>N/A</v>
      </c>
      <c r="CG134" s="18">
        <f t="shared" si="192"/>
        <v>-0.20711805535619318</v>
      </c>
      <c r="CH134" s="18">
        <f t="shared" si="193"/>
        <v>30.653472192716588</v>
      </c>
      <c r="CI134" s="18">
        <f>(Design!$N$70-CH134)/CG134</f>
        <v>134.23973175540544</v>
      </c>
      <c r="CJ134" s="18">
        <v>0</v>
      </c>
      <c r="CK134" s="18">
        <v>0</v>
      </c>
      <c r="CL134" s="18">
        <f t="shared" si="194"/>
        <v>134.23973175540544</v>
      </c>
      <c r="CM134" s="18">
        <f t="shared" si="126"/>
        <v>138</v>
      </c>
      <c r="CN134" s="18">
        <f>Design!$N$70</f>
        <v>2.85</v>
      </c>
      <c r="CO134" s="18">
        <f t="shared" si="195"/>
        <v>148</v>
      </c>
      <c r="CP134" s="18">
        <v>0</v>
      </c>
      <c r="CQ134" s="18">
        <f t="shared" si="196"/>
        <v>12654.000000000002</v>
      </c>
      <c r="CR134" s="19" t="str">
        <f t="shared" si="129"/>
        <v>N/A</v>
      </c>
      <c r="CS134" s="68">
        <f t="shared" si="197"/>
        <v>138</v>
      </c>
      <c r="CT134" s="18">
        <f>'Ohio Intensities'!T134</f>
        <v>1.3527951268217797</v>
      </c>
      <c r="CU134" s="18">
        <f>Design!$I$24*CT134*Design!$I$23</f>
        <v>2.3268076181334627</v>
      </c>
      <c r="CV134" s="18">
        <v>0</v>
      </c>
      <c r="CW134" s="18">
        <v>0</v>
      </c>
      <c r="CX134" s="18">
        <f>Design!$I$22</f>
        <v>10</v>
      </c>
      <c r="CY134" s="18">
        <f t="shared" si="198"/>
        <v>2.3268076181334627</v>
      </c>
      <c r="CZ134" s="18">
        <f t="shared" si="199"/>
        <v>138</v>
      </c>
      <c r="DA134" s="18">
        <f t="shared" si="200"/>
        <v>2.3268076181334627</v>
      </c>
      <c r="DB134" s="18">
        <f t="shared" si="201"/>
        <v>148</v>
      </c>
      <c r="DC134" s="18">
        <v>0</v>
      </c>
      <c r="DD134" s="18" t="str">
        <f t="shared" si="135"/>
        <v>N/A</v>
      </c>
      <c r="DE134" s="18">
        <f t="shared" si="202"/>
        <v>-0.23268076181334627</v>
      </c>
      <c r="DF134" s="18">
        <f t="shared" si="203"/>
        <v>34.436752748375248</v>
      </c>
      <c r="DG134" s="18">
        <f>(Design!$N$71-DF134)/DE134</f>
        <v>135.7514583595603</v>
      </c>
      <c r="DH134" s="18">
        <v>0</v>
      </c>
      <c r="DI134" s="18">
        <v>0</v>
      </c>
      <c r="DJ134" s="18">
        <f t="shared" si="204"/>
        <v>135.7514583595603</v>
      </c>
      <c r="DK134" s="18">
        <f t="shared" si="139"/>
        <v>138</v>
      </c>
      <c r="DL134" s="18">
        <f>Design!$N$71</f>
        <v>2.85</v>
      </c>
      <c r="DM134" s="18">
        <f t="shared" si="205"/>
        <v>148</v>
      </c>
      <c r="DN134" s="18">
        <v>0</v>
      </c>
      <c r="DO134" s="18">
        <f t="shared" si="206"/>
        <v>12654</v>
      </c>
      <c r="DP134" s="19" t="str">
        <f t="shared" si="142"/>
        <v>N/A</v>
      </c>
      <c r="DQ134" s="68">
        <f t="shared" si="207"/>
        <v>138</v>
      </c>
      <c r="DR134" s="18">
        <f>'Ohio Intensities'!X134</f>
        <v>1.5093340110595312</v>
      </c>
      <c r="DS134" s="18">
        <f>Design!$I$24*DR134*Design!$I$23</f>
        <v>2.5960544990223955</v>
      </c>
      <c r="DT134" s="18">
        <v>0</v>
      </c>
      <c r="DU134" s="18">
        <v>0</v>
      </c>
      <c r="DV134" s="18">
        <f>Design!$I$22</f>
        <v>10</v>
      </c>
      <c r="DW134" s="18">
        <f t="shared" si="208"/>
        <v>2.5960544990223955</v>
      </c>
      <c r="DX134" s="18">
        <f t="shared" si="209"/>
        <v>138</v>
      </c>
      <c r="DY134" s="18">
        <f t="shared" si="210"/>
        <v>2.5960544990223955</v>
      </c>
      <c r="DZ134" s="18">
        <f t="shared" si="211"/>
        <v>148</v>
      </c>
      <c r="EA134" s="18">
        <v>0</v>
      </c>
      <c r="EB134" s="18" t="str">
        <f t="shared" si="148"/>
        <v>N/A</v>
      </c>
      <c r="EC134" s="18">
        <f t="shared" si="212"/>
        <v>-0.25960544990223955</v>
      </c>
      <c r="ED134" s="18">
        <f t="shared" si="213"/>
        <v>38.42160658553145</v>
      </c>
      <c r="EE134" s="18">
        <f>(Design!$N$72-ED134)/EC134</f>
        <v>137.02180211904937</v>
      </c>
      <c r="EF134" s="18">
        <v>0</v>
      </c>
      <c r="EG134" s="18">
        <v>0</v>
      </c>
      <c r="EH134" s="18">
        <f t="shared" si="214"/>
        <v>137.02180211904937</v>
      </c>
      <c r="EI134" s="18">
        <f t="shared" si="152"/>
        <v>138</v>
      </c>
      <c r="EJ134" s="18">
        <f>Design!$N$72</f>
        <v>2.85</v>
      </c>
      <c r="EK134" s="18">
        <f t="shared" si="215"/>
        <v>148</v>
      </c>
      <c r="EL134" s="18">
        <v>0</v>
      </c>
      <c r="EM134" s="18">
        <f t="shared" si="216"/>
        <v>12654</v>
      </c>
      <c r="EN134" s="19" t="str">
        <f t="shared" si="155"/>
        <v>N/A</v>
      </c>
      <c r="EO134" s="19">
        <f t="shared" si="217"/>
        <v>138</v>
      </c>
    </row>
    <row r="135" spans="1:145" x14ac:dyDescent="0.25">
      <c r="A135" s="68">
        <f t="shared" si="157"/>
        <v>139</v>
      </c>
      <c r="B135" s="18">
        <f>'Ohio Intensities'!D135</f>
        <v>0.70273164313484993</v>
      </c>
      <c r="C135" s="18">
        <f>Design!$I$24*B135*Design!$I$23</f>
        <v>1.2086984261919427</v>
      </c>
      <c r="D135" s="18">
        <v>0</v>
      </c>
      <c r="E135" s="18">
        <v>0</v>
      </c>
      <c r="F135" s="18">
        <f>Design!$I$22</f>
        <v>10</v>
      </c>
      <c r="G135" s="18">
        <f t="shared" si="158"/>
        <v>1.2086984261919427</v>
      </c>
      <c r="H135" s="18">
        <f t="shared" si="159"/>
        <v>139</v>
      </c>
      <c r="I135" s="18">
        <f t="shared" si="160"/>
        <v>1.2086984261919427</v>
      </c>
      <c r="J135" s="18">
        <f t="shared" si="161"/>
        <v>149</v>
      </c>
      <c r="K135" s="18">
        <v>0</v>
      </c>
      <c r="L135" s="18" t="str">
        <f t="shared" ref="L135:L196" si="218">IF(G135&lt;T135,"N/A",(0.5*F135*G135+(H135-F135)*G135+0.5*(J135-H135)*I135)*60)</f>
        <v>N/A</v>
      </c>
      <c r="M135" s="18">
        <f t="shared" si="162"/>
        <v>-0.12086984261919427</v>
      </c>
      <c r="N135" s="18">
        <f t="shared" si="163"/>
        <v>18.009606550259946</v>
      </c>
      <c r="O135" s="18">
        <f>(Design!$N$67-N135)/M135</f>
        <v>132.03960727028812</v>
      </c>
      <c r="P135" s="18">
        <v>0</v>
      </c>
      <c r="Q135" s="18">
        <v>0</v>
      </c>
      <c r="R135" s="18">
        <f t="shared" si="164"/>
        <v>132.03960727028812</v>
      </c>
      <c r="S135" s="18">
        <f t="shared" ref="S135:S196" si="219">MAX(R135,H135)</f>
        <v>139</v>
      </c>
      <c r="T135" s="18">
        <f>Design!$N$67</f>
        <v>2.0499999999999998</v>
      </c>
      <c r="U135" s="18">
        <f t="shared" si="165"/>
        <v>149</v>
      </c>
      <c r="V135" s="18">
        <v>0</v>
      </c>
      <c r="W135" s="18">
        <f t="shared" si="166"/>
        <v>9163.4999999999982</v>
      </c>
      <c r="X135" s="19" t="str">
        <f t="shared" ref="X135:X196" si="220">IF(L135="N/A","N/A",L135-W135)</f>
        <v>N/A</v>
      </c>
      <c r="Y135" s="68">
        <f t="shared" si="167"/>
        <v>139</v>
      </c>
      <c r="Z135" s="18">
        <f>'Ohio Intensities'!H135</f>
        <v>0.87308693584382102</v>
      </c>
      <c r="AA135" s="18">
        <f>Design!$I$24*Z135*Design!$I$23</f>
        <v>1.5017095296513732</v>
      </c>
      <c r="AB135" s="18">
        <v>0</v>
      </c>
      <c r="AC135" s="18">
        <v>0</v>
      </c>
      <c r="AD135" s="18">
        <f>Design!$I$22</f>
        <v>10</v>
      </c>
      <c r="AE135" s="18">
        <f t="shared" si="168"/>
        <v>1.5017095296513732</v>
      </c>
      <c r="AF135" s="18">
        <f t="shared" si="169"/>
        <v>139</v>
      </c>
      <c r="AG135" s="18">
        <f t="shared" si="170"/>
        <v>1.5017095296513732</v>
      </c>
      <c r="AH135" s="18">
        <f t="shared" si="171"/>
        <v>149</v>
      </c>
      <c r="AI135" s="18">
        <v>0</v>
      </c>
      <c r="AJ135" s="18" t="str">
        <f t="shared" ref="AJ135:AJ196" si="221">IF(AE135&lt;AR135,"N/A",(0.5*AD135*AE135+(AF135-AD135)*AE135+0.5*(AH135-AF135)*AG135)*60)</f>
        <v>N/A</v>
      </c>
      <c r="AK135" s="18">
        <f t="shared" si="172"/>
        <v>-0.15017095296513733</v>
      </c>
      <c r="AL135" s="18">
        <f t="shared" si="173"/>
        <v>22.375471991805462</v>
      </c>
      <c r="AM135" s="18">
        <f>(Design!$N$68-AL135)/AK135</f>
        <v>132.35230648379527</v>
      </c>
      <c r="AN135" s="18">
        <v>0</v>
      </c>
      <c r="AO135" s="18">
        <v>0</v>
      </c>
      <c r="AP135" s="18">
        <f t="shared" si="174"/>
        <v>132.35230648379527</v>
      </c>
      <c r="AQ135" s="18">
        <f t="shared" ref="AQ135:AQ196" si="222">MAX(AP135,AF135)</f>
        <v>139</v>
      </c>
      <c r="AR135" s="18">
        <f>Design!$N$68</f>
        <v>2.5</v>
      </c>
      <c r="AS135" s="18">
        <f t="shared" si="175"/>
        <v>149</v>
      </c>
      <c r="AT135" s="18">
        <v>0</v>
      </c>
      <c r="AU135" s="18">
        <f t="shared" si="176"/>
        <v>11175</v>
      </c>
      <c r="AV135" s="19" t="str">
        <f t="shared" ref="AV135:AV196" si="223">IF(AJ135="N/A","N/A",AJ135-AU135)</f>
        <v>N/A</v>
      </c>
      <c r="AW135" s="68">
        <f t="shared" si="177"/>
        <v>139</v>
      </c>
      <c r="AX135" s="18">
        <f>'Ohio Intensities'!L135</f>
        <v>1.0063002193744532</v>
      </c>
      <c r="AY135" s="18">
        <f>Design!$I$24*AX135*Design!$I$23</f>
        <v>1.7308363773240607</v>
      </c>
      <c r="AZ135" s="18">
        <v>0</v>
      </c>
      <c r="BA135" s="18">
        <v>0</v>
      </c>
      <c r="BB135" s="18">
        <f>Design!$I$22</f>
        <v>10</v>
      </c>
      <c r="BC135" s="18">
        <f t="shared" si="178"/>
        <v>1.7308363773240607</v>
      </c>
      <c r="BD135" s="18">
        <f t="shared" si="179"/>
        <v>139</v>
      </c>
      <c r="BE135" s="18">
        <f t="shared" si="180"/>
        <v>1.7308363773240607</v>
      </c>
      <c r="BF135" s="18">
        <f t="shared" si="181"/>
        <v>149</v>
      </c>
      <c r="BG135" s="18">
        <v>0</v>
      </c>
      <c r="BH135" s="18" t="str">
        <f t="shared" ref="BH135:BH196" si="224">IF(BC135&lt;BP135,"N/A",(0.5*BB135*BC135+(BD135-BB135)*BC135+0.5*(BF135-BD135)*BE135)*60)</f>
        <v>N/A</v>
      </c>
      <c r="BI135" s="18">
        <f t="shared" si="182"/>
        <v>-0.17308363773240606</v>
      </c>
      <c r="BJ135" s="18">
        <f t="shared" si="183"/>
        <v>25.789462022128504</v>
      </c>
      <c r="BK135" s="18">
        <f>(Design!$N$69-BJ135)/BI135</f>
        <v>132.53397214584658</v>
      </c>
      <c r="BL135" s="18">
        <v>0</v>
      </c>
      <c r="BM135" s="18">
        <v>0</v>
      </c>
      <c r="BN135" s="18">
        <f t="shared" si="184"/>
        <v>132.53397214584658</v>
      </c>
      <c r="BO135" s="18">
        <f t="shared" ref="BO135:BO196" si="225">MAX(BN135,BD135)</f>
        <v>139</v>
      </c>
      <c r="BP135" s="18">
        <f>Design!$N$69</f>
        <v>2.85</v>
      </c>
      <c r="BQ135" s="18">
        <f t="shared" si="185"/>
        <v>149</v>
      </c>
      <c r="BR135" s="18">
        <v>0</v>
      </c>
      <c r="BS135" s="18">
        <f t="shared" si="186"/>
        <v>12739.500000000002</v>
      </c>
      <c r="BT135" s="19" t="str">
        <f t="shared" ref="BT135:BT196" si="226">IF(BH135="N/A","N/A",BH135-BS135)</f>
        <v>N/A</v>
      </c>
      <c r="BU135" s="68">
        <f t="shared" si="187"/>
        <v>139</v>
      </c>
      <c r="BV135" s="18">
        <f>'Ohio Intensities'!P135</f>
        <v>1.1973167048434312</v>
      </c>
      <c r="BW135" s="18">
        <f>Design!$I$24*BV135*Design!$I$23</f>
        <v>2.0593847323307028</v>
      </c>
      <c r="BX135" s="18">
        <v>0</v>
      </c>
      <c r="BY135" s="18">
        <v>0</v>
      </c>
      <c r="BZ135" s="18">
        <f>Design!$I$22</f>
        <v>10</v>
      </c>
      <c r="CA135" s="18">
        <f t="shared" si="188"/>
        <v>2.0593847323307028</v>
      </c>
      <c r="CB135" s="18">
        <f t="shared" si="189"/>
        <v>139</v>
      </c>
      <c r="CC135" s="18">
        <f t="shared" si="190"/>
        <v>2.0593847323307028</v>
      </c>
      <c r="CD135" s="18">
        <f t="shared" si="191"/>
        <v>149</v>
      </c>
      <c r="CE135" s="18">
        <v>0</v>
      </c>
      <c r="CF135" s="18" t="str">
        <f t="shared" ref="CF135:CF196" si="227">IF(CA135&lt;CN135,"N/A",(0.5*BZ135*CA135+(CB135-BZ135)*CA135+0.5*(CD135-CB135)*CC135)*60)</f>
        <v>N/A</v>
      </c>
      <c r="CG135" s="18">
        <f t="shared" si="192"/>
        <v>-0.2059384732330703</v>
      </c>
      <c r="CH135" s="18">
        <f t="shared" si="193"/>
        <v>30.684832511727475</v>
      </c>
      <c r="CI135" s="18">
        <f>(Design!$N$70-CH135)/CG135</f>
        <v>135.16091517404558</v>
      </c>
      <c r="CJ135" s="18">
        <v>0</v>
      </c>
      <c r="CK135" s="18">
        <v>0</v>
      </c>
      <c r="CL135" s="18">
        <f t="shared" si="194"/>
        <v>135.16091517404558</v>
      </c>
      <c r="CM135" s="18">
        <f t="shared" ref="CM135:CM196" si="228">MAX(CL135,CB135)</f>
        <v>139</v>
      </c>
      <c r="CN135" s="18">
        <f>Design!$N$70</f>
        <v>2.85</v>
      </c>
      <c r="CO135" s="18">
        <f t="shared" si="195"/>
        <v>149</v>
      </c>
      <c r="CP135" s="18">
        <v>0</v>
      </c>
      <c r="CQ135" s="18">
        <f t="shared" si="196"/>
        <v>12739.500000000002</v>
      </c>
      <c r="CR135" s="19" t="str">
        <f t="shared" ref="CR135:CR196" si="229">IF(CF135="N/A","N/A",CF135-CQ135)</f>
        <v>N/A</v>
      </c>
      <c r="CS135" s="68">
        <f t="shared" si="197"/>
        <v>139</v>
      </c>
      <c r="CT135" s="18">
        <f>'Ohio Intensities'!T135</f>
        <v>1.3452759049940137</v>
      </c>
      <c r="CU135" s="18">
        <f>Design!$I$24*CT135*Design!$I$23</f>
        <v>2.3138745565897052</v>
      </c>
      <c r="CV135" s="18">
        <v>0</v>
      </c>
      <c r="CW135" s="18">
        <v>0</v>
      </c>
      <c r="CX135" s="18">
        <f>Design!$I$22</f>
        <v>10</v>
      </c>
      <c r="CY135" s="18">
        <f t="shared" si="198"/>
        <v>2.3138745565897052</v>
      </c>
      <c r="CZ135" s="18">
        <f t="shared" si="199"/>
        <v>139</v>
      </c>
      <c r="DA135" s="18">
        <f t="shared" si="200"/>
        <v>2.3138745565897052</v>
      </c>
      <c r="DB135" s="18">
        <f t="shared" si="201"/>
        <v>149</v>
      </c>
      <c r="DC135" s="18">
        <v>0</v>
      </c>
      <c r="DD135" s="18" t="str">
        <f t="shared" ref="DD135:DD196" si="230">IF(CY135&lt;DL135,"N/A",(0.5*CX135*CY135+(CZ135-CX135)*CY135+0.5*(DB135-CZ135)*DA135)*60)</f>
        <v>N/A</v>
      </c>
      <c r="DE135" s="18">
        <f t="shared" si="202"/>
        <v>-0.23138745565897051</v>
      </c>
      <c r="DF135" s="18">
        <f t="shared" si="203"/>
        <v>34.476730893186605</v>
      </c>
      <c r="DG135" s="18">
        <f>(Design!$N$71-DF135)/DE135</f>
        <v>136.68299693739465</v>
      </c>
      <c r="DH135" s="18">
        <v>0</v>
      </c>
      <c r="DI135" s="18">
        <v>0</v>
      </c>
      <c r="DJ135" s="18">
        <f t="shared" si="204"/>
        <v>136.68299693739465</v>
      </c>
      <c r="DK135" s="18">
        <f t="shared" ref="DK135:DK196" si="231">MAX(DJ135,CZ135)</f>
        <v>139</v>
      </c>
      <c r="DL135" s="18">
        <f>Design!$N$71</f>
        <v>2.85</v>
      </c>
      <c r="DM135" s="18">
        <f t="shared" si="205"/>
        <v>149</v>
      </c>
      <c r="DN135" s="18">
        <v>0</v>
      </c>
      <c r="DO135" s="18">
        <f t="shared" si="206"/>
        <v>12739.500000000002</v>
      </c>
      <c r="DP135" s="19" t="str">
        <f t="shared" ref="DP135:DP196" si="232">IF(DD135="N/A","N/A",DD135-DO135)</f>
        <v>N/A</v>
      </c>
      <c r="DQ135" s="68">
        <f t="shared" si="207"/>
        <v>139</v>
      </c>
      <c r="DR135" s="18">
        <f>'Ohio Intensities'!X135</f>
        <v>1.5013656816328169</v>
      </c>
      <c r="DS135" s="18">
        <f>Design!$I$24*DR135*Design!$I$23</f>
        <v>2.5823489724084467</v>
      </c>
      <c r="DT135" s="18">
        <v>0</v>
      </c>
      <c r="DU135" s="18">
        <v>0</v>
      </c>
      <c r="DV135" s="18">
        <f>Design!$I$22</f>
        <v>10</v>
      </c>
      <c r="DW135" s="18">
        <f t="shared" si="208"/>
        <v>2.5823489724084467</v>
      </c>
      <c r="DX135" s="18">
        <f t="shared" si="209"/>
        <v>139</v>
      </c>
      <c r="DY135" s="18">
        <f t="shared" si="210"/>
        <v>2.5823489724084467</v>
      </c>
      <c r="DZ135" s="18">
        <f t="shared" si="211"/>
        <v>149</v>
      </c>
      <c r="EA135" s="18">
        <v>0</v>
      </c>
      <c r="EB135" s="18" t="str">
        <f t="shared" ref="EB135:EB196" si="233">IF(DW135&lt;EJ135,"N/A",(0.5*DV135*DW135+(DX135-DV135)*DW135+0.5*(DZ135-DX135)*DY135)*60)</f>
        <v>N/A</v>
      </c>
      <c r="EC135" s="18">
        <f t="shared" si="212"/>
        <v>-0.2582348972408447</v>
      </c>
      <c r="ED135" s="18">
        <f t="shared" si="213"/>
        <v>38.476999688885861</v>
      </c>
      <c r="EE135" s="18">
        <f>(Design!$N$72-ED135)/EC135</f>
        <v>137.96353656902565</v>
      </c>
      <c r="EF135" s="18">
        <v>0</v>
      </c>
      <c r="EG135" s="18">
        <v>0</v>
      </c>
      <c r="EH135" s="18">
        <f t="shared" si="214"/>
        <v>137.96353656902565</v>
      </c>
      <c r="EI135" s="18">
        <f t="shared" ref="EI135:EI196" si="234">MAX(EH135,DX135)</f>
        <v>139</v>
      </c>
      <c r="EJ135" s="18">
        <f>Design!$N$72</f>
        <v>2.85</v>
      </c>
      <c r="EK135" s="18">
        <f t="shared" si="215"/>
        <v>149</v>
      </c>
      <c r="EL135" s="18">
        <v>0</v>
      </c>
      <c r="EM135" s="18">
        <f t="shared" si="216"/>
        <v>12739.5</v>
      </c>
      <c r="EN135" s="19" t="str">
        <f t="shared" ref="EN135:EN196" si="235">IF(EB135="N/A","N/A",EB135-EM135)</f>
        <v>N/A</v>
      </c>
      <c r="EO135" s="19">
        <f t="shared" si="217"/>
        <v>139</v>
      </c>
    </row>
    <row r="136" spans="1:145" x14ac:dyDescent="0.25">
      <c r="A136" s="68">
        <f t="shared" ref="A136:A196" si="236">A135+1</f>
        <v>140</v>
      </c>
      <c r="B136" s="18">
        <f>'Ohio Intensities'!D136</f>
        <v>0.69862598978641033</v>
      </c>
      <c r="C136" s="18">
        <f>Design!$I$24*B136*Design!$I$23</f>
        <v>1.2016367024326264</v>
      </c>
      <c r="D136" s="18">
        <v>0</v>
      </c>
      <c r="E136" s="18">
        <v>0</v>
      </c>
      <c r="F136" s="18">
        <f>Design!$I$22</f>
        <v>10</v>
      </c>
      <c r="G136" s="18">
        <f t="shared" si="158"/>
        <v>1.2016367024326264</v>
      </c>
      <c r="H136" s="18">
        <f t="shared" si="159"/>
        <v>140</v>
      </c>
      <c r="I136" s="18">
        <f t="shared" si="160"/>
        <v>1.2016367024326264</v>
      </c>
      <c r="J136" s="18">
        <f t="shared" si="161"/>
        <v>150</v>
      </c>
      <c r="K136" s="18">
        <v>0</v>
      </c>
      <c r="L136" s="18" t="str">
        <f t="shared" si="218"/>
        <v>N/A</v>
      </c>
      <c r="M136" s="18">
        <f t="shared" si="162"/>
        <v>-0.12016367024326265</v>
      </c>
      <c r="N136" s="18">
        <f t="shared" si="163"/>
        <v>18.024550536489397</v>
      </c>
      <c r="O136" s="18">
        <f>(Design!$N$67-N136)/M136</f>
        <v>132.9399352079549</v>
      </c>
      <c r="P136" s="18">
        <v>0</v>
      </c>
      <c r="Q136" s="18">
        <v>0</v>
      </c>
      <c r="R136" s="18">
        <f t="shared" si="164"/>
        <v>132.9399352079549</v>
      </c>
      <c r="S136" s="18">
        <f t="shared" si="219"/>
        <v>140</v>
      </c>
      <c r="T136" s="18">
        <f>Design!$N$67</f>
        <v>2.0499999999999998</v>
      </c>
      <c r="U136" s="18">
        <f t="shared" si="165"/>
        <v>150</v>
      </c>
      <c r="V136" s="18">
        <v>0</v>
      </c>
      <c r="W136" s="18">
        <f t="shared" si="166"/>
        <v>9224.9999999999982</v>
      </c>
      <c r="X136" s="19" t="str">
        <f t="shared" si="220"/>
        <v>N/A</v>
      </c>
      <c r="Y136" s="68">
        <f t="shared" si="167"/>
        <v>140</v>
      </c>
      <c r="Z136" s="18">
        <f>'Ohio Intensities'!H136</f>
        <v>0.86806016443815737</v>
      </c>
      <c r="AA136" s="18">
        <f>Design!$I$24*Z136*Design!$I$23</f>
        <v>1.4930634828336316</v>
      </c>
      <c r="AB136" s="18">
        <v>0</v>
      </c>
      <c r="AC136" s="18">
        <v>0</v>
      </c>
      <c r="AD136" s="18">
        <f>Design!$I$22</f>
        <v>10</v>
      </c>
      <c r="AE136" s="18">
        <f t="shared" si="168"/>
        <v>1.4930634828336316</v>
      </c>
      <c r="AF136" s="18">
        <f t="shared" si="169"/>
        <v>140</v>
      </c>
      <c r="AG136" s="18">
        <f t="shared" si="170"/>
        <v>1.4930634828336316</v>
      </c>
      <c r="AH136" s="18">
        <f t="shared" si="171"/>
        <v>150</v>
      </c>
      <c r="AI136" s="18">
        <v>0</v>
      </c>
      <c r="AJ136" s="18" t="str">
        <f t="shared" si="221"/>
        <v>N/A</v>
      </c>
      <c r="AK136" s="18">
        <f t="shared" si="172"/>
        <v>-0.14930634828336314</v>
      </c>
      <c r="AL136" s="18">
        <f t="shared" si="173"/>
        <v>22.395952242504471</v>
      </c>
      <c r="AM136" s="18">
        <f>(Design!$N$68-AL136)/AK136</f>
        <v>133.25590285514625</v>
      </c>
      <c r="AN136" s="18">
        <v>0</v>
      </c>
      <c r="AO136" s="18">
        <v>0</v>
      </c>
      <c r="AP136" s="18">
        <f t="shared" si="174"/>
        <v>133.25590285514625</v>
      </c>
      <c r="AQ136" s="18">
        <f t="shared" si="222"/>
        <v>140</v>
      </c>
      <c r="AR136" s="18">
        <f>Design!$N$68</f>
        <v>2.5</v>
      </c>
      <c r="AS136" s="18">
        <f t="shared" si="175"/>
        <v>150</v>
      </c>
      <c r="AT136" s="18">
        <v>0</v>
      </c>
      <c r="AU136" s="18">
        <f t="shared" si="176"/>
        <v>11250</v>
      </c>
      <c r="AV136" s="19" t="str">
        <f t="shared" si="223"/>
        <v>N/A</v>
      </c>
      <c r="AW136" s="68">
        <f t="shared" si="177"/>
        <v>140</v>
      </c>
      <c r="AX136" s="18">
        <f>'Ohio Intensities'!L136</f>
        <v>1.0004969521162703</v>
      </c>
      <c r="AY136" s="18">
        <f>Design!$I$24*AX136*Design!$I$23</f>
        <v>1.720854757639986</v>
      </c>
      <c r="AZ136" s="18">
        <v>0</v>
      </c>
      <c r="BA136" s="18">
        <v>0</v>
      </c>
      <c r="BB136" s="18">
        <f>Design!$I$22</f>
        <v>10</v>
      </c>
      <c r="BC136" s="18">
        <f t="shared" si="178"/>
        <v>1.720854757639986</v>
      </c>
      <c r="BD136" s="18">
        <f t="shared" si="179"/>
        <v>140</v>
      </c>
      <c r="BE136" s="18">
        <f t="shared" si="180"/>
        <v>1.720854757639986</v>
      </c>
      <c r="BF136" s="18">
        <f t="shared" si="181"/>
        <v>150</v>
      </c>
      <c r="BG136" s="18">
        <v>0</v>
      </c>
      <c r="BH136" s="18" t="str">
        <f t="shared" si="224"/>
        <v>N/A</v>
      </c>
      <c r="BI136" s="18">
        <f t="shared" si="182"/>
        <v>-0.1720854757639986</v>
      </c>
      <c r="BJ136" s="18">
        <f t="shared" si="183"/>
        <v>25.812821364599792</v>
      </c>
      <c r="BK136" s="18">
        <f>(Design!$N$69-BJ136)/BI136</f>
        <v>133.43846284907539</v>
      </c>
      <c r="BL136" s="18">
        <v>0</v>
      </c>
      <c r="BM136" s="18">
        <v>0</v>
      </c>
      <c r="BN136" s="18">
        <f t="shared" si="184"/>
        <v>133.43846284907539</v>
      </c>
      <c r="BO136" s="18">
        <f t="shared" si="225"/>
        <v>140</v>
      </c>
      <c r="BP136" s="18">
        <f>Design!$N$69</f>
        <v>2.85</v>
      </c>
      <c r="BQ136" s="18">
        <f t="shared" si="185"/>
        <v>150</v>
      </c>
      <c r="BR136" s="18">
        <v>0</v>
      </c>
      <c r="BS136" s="18">
        <f t="shared" si="186"/>
        <v>12825</v>
      </c>
      <c r="BT136" s="19" t="str">
        <f t="shared" si="226"/>
        <v>N/A</v>
      </c>
      <c r="BU136" s="68">
        <f t="shared" si="187"/>
        <v>140</v>
      </c>
      <c r="BV136" s="18">
        <f>'Ohio Intensities'!P136</f>
        <v>1.1905420249442946</v>
      </c>
      <c r="BW136" s="18">
        <f>Design!$I$24*BV136*Design!$I$23</f>
        <v>2.047732282904188</v>
      </c>
      <c r="BX136" s="18">
        <v>0</v>
      </c>
      <c r="BY136" s="18">
        <v>0</v>
      </c>
      <c r="BZ136" s="18">
        <f>Design!$I$22</f>
        <v>10</v>
      </c>
      <c r="CA136" s="18">
        <f t="shared" si="188"/>
        <v>2.047732282904188</v>
      </c>
      <c r="CB136" s="18">
        <f t="shared" si="189"/>
        <v>140</v>
      </c>
      <c r="CC136" s="18">
        <f t="shared" si="190"/>
        <v>2.047732282904188</v>
      </c>
      <c r="CD136" s="18">
        <f t="shared" si="191"/>
        <v>150</v>
      </c>
      <c r="CE136" s="18">
        <v>0</v>
      </c>
      <c r="CF136" s="18" t="str">
        <f t="shared" si="227"/>
        <v>N/A</v>
      </c>
      <c r="CG136" s="18">
        <f t="shared" si="192"/>
        <v>-0.2047732282904188</v>
      </c>
      <c r="CH136" s="18">
        <f t="shared" si="193"/>
        <v>30.715984243562822</v>
      </c>
      <c r="CI136" s="18">
        <f>(Design!$N$70-CH136)/CG136</f>
        <v>136.08216501837828</v>
      </c>
      <c r="CJ136" s="18">
        <v>0</v>
      </c>
      <c r="CK136" s="18">
        <v>0</v>
      </c>
      <c r="CL136" s="18">
        <f t="shared" si="194"/>
        <v>136.08216501837828</v>
      </c>
      <c r="CM136" s="18">
        <f t="shared" si="228"/>
        <v>140</v>
      </c>
      <c r="CN136" s="18">
        <f>Design!$N$70</f>
        <v>2.85</v>
      </c>
      <c r="CO136" s="18">
        <f t="shared" si="195"/>
        <v>150</v>
      </c>
      <c r="CP136" s="18">
        <v>0</v>
      </c>
      <c r="CQ136" s="18">
        <f t="shared" si="196"/>
        <v>12825</v>
      </c>
      <c r="CR136" s="19" t="str">
        <f t="shared" si="229"/>
        <v>N/A</v>
      </c>
      <c r="CS136" s="68">
        <f t="shared" si="197"/>
        <v>140</v>
      </c>
      <c r="CT136" s="18">
        <f>'Ohio Intensities'!T136</f>
        <v>1.3378470556296178</v>
      </c>
      <c r="CU136" s="18">
        <f>Design!$I$24*CT136*Design!$I$23</f>
        <v>2.3010969356829443</v>
      </c>
      <c r="CV136" s="18">
        <v>0</v>
      </c>
      <c r="CW136" s="18">
        <v>0</v>
      </c>
      <c r="CX136" s="18">
        <f>Design!$I$22</f>
        <v>10</v>
      </c>
      <c r="CY136" s="18">
        <f t="shared" si="198"/>
        <v>2.3010969356829443</v>
      </c>
      <c r="CZ136" s="18">
        <f t="shared" si="199"/>
        <v>140</v>
      </c>
      <c r="DA136" s="18">
        <f t="shared" si="200"/>
        <v>2.3010969356829443</v>
      </c>
      <c r="DB136" s="18">
        <f t="shared" si="201"/>
        <v>150</v>
      </c>
      <c r="DC136" s="18">
        <v>0</v>
      </c>
      <c r="DD136" s="18" t="str">
        <f t="shared" si="230"/>
        <v>N/A</v>
      </c>
      <c r="DE136" s="18">
        <f t="shared" si="202"/>
        <v>-0.23010969356829442</v>
      </c>
      <c r="DF136" s="18">
        <f t="shared" si="203"/>
        <v>34.516454035244159</v>
      </c>
      <c r="DG136" s="18">
        <f>(Design!$N$71-DF136)/DE136</f>
        <v>137.61460260189278</v>
      </c>
      <c r="DH136" s="18">
        <v>0</v>
      </c>
      <c r="DI136" s="18">
        <v>0</v>
      </c>
      <c r="DJ136" s="18">
        <f t="shared" si="204"/>
        <v>137.61460260189278</v>
      </c>
      <c r="DK136" s="18">
        <f t="shared" si="231"/>
        <v>140</v>
      </c>
      <c r="DL136" s="18">
        <f>Design!$N$71</f>
        <v>2.85</v>
      </c>
      <c r="DM136" s="18">
        <f t="shared" si="205"/>
        <v>150</v>
      </c>
      <c r="DN136" s="18">
        <v>0</v>
      </c>
      <c r="DO136" s="18">
        <f t="shared" si="206"/>
        <v>12825</v>
      </c>
      <c r="DP136" s="19" t="str">
        <f t="shared" si="232"/>
        <v>N/A</v>
      </c>
      <c r="DQ136" s="68">
        <f t="shared" si="207"/>
        <v>140</v>
      </c>
      <c r="DR136" s="18">
        <f>'Ohio Intensities'!X136</f>
        <v>1.4934917742427596</v>
      </c>
      <c r="DS136" s="18">
        <f>Design!$I$24*DR136*Design!$I$23</f>
        <v>2.5688058516975483</v>
      </c>
      <c r="DT136" s="18">
        <v>0</v>
      </c>
      <c r="DU136" s="18">
        <v>0</v>
      </c>
      <c r="DV136" s="18">
        <f>Design!$I$22</f>
        <v>10</v>
      </c>
      <c r="DW136" s="18">
        <f t="shared" si="208"/>
        <v>2.5688058516975483</v>
      </c>
      <c r="DX136" s="18">
        <f t="shared" si="209"/>
        <v>140</v>
      </c>
      <c r="DY136" s="18">
        <f t="shared" si="210"/>
        <v>2.5688058516975483</v>
      </c>
      <c r="DZ136" s="18">
        <f t="shared" si="211"/>
        <v>150</v>
      </c>
      <c r="EA136" s="18">
        <v>0</v>
      </c>
      <c r="EB136" s="18" t="str">
        <f t="shared" si="233"/>
        <v>N/A</v>
      </c>
      <c r="EC136" s="18">
        <f t="shared" si="212"/>
        <v>-0.25688058516975482</v>
      </c>
      <c r="ED136" s="18">
        <f t="shared" si="213"/>
        <v>38.532087775463225</v>
      </c>
      <c r="EE136" s="18">
        <f>(Design!$N$72-ED136)/EC136</f>
        <v>138.90535071727345</v>
      </c>
      <c r="EF136" s="18">
        <v>0</v>
      </c>
      <c r="EG136" s="18">
        <v>0</v>
      </c>
      <c r="EH136" s="18">
        <f t="shared" si="214"/>
        <v>138.90535071727345</v>
      </c>
      <c r="EI136" s="18">
        <f t="shared" si="234"/>
        <v>140</v>
      </c>
      <c r="EJ136" s="18">
        <f>Design!$N$72</f>
        <v>2.85</v>
      </c>
      <c r="EK136" s="18">
        <f t="shared" si="215"/>
        <v>150</v>
      </c>
      <c r="EL136" s="18">
        <v>0</v>
      </c>
      <c r="EM136" s="18">
        <f t="shared" si="216"/>
        <v>12825</v>
      </c>
      <c r="EN136" s="19" t="str">
        <f t="shared" si="235"/>
        <v>N/A</v>
      </c>
      <c r="EO136" s="19">
        <f t="shared" si="217"/>
        <v>140</v>
      </c>
    </row>
    <row r="137" spans="1:145" x14ac:dyDescent="0.25">
      <c r="A137" s="68">
        <f t="shared" si="236"/>
        <v>141</v>
      </c>
      <c r="B137" s="18">
        <f>'Ohio Intensities'!D137</f>
        <v>0.6945713654418787</v>
      </c>
      <c r="C137" s="18">
        <f>Design!$I$24*B137*Design!$I$23</f>
        <v>1.1946627485600321</v>
      </c>
      <c r="D137" s="18">
        <v>0</v>
      </c>
      <c r="E137" s="18">
        <v>0</v>
      </c>
      <c r="F137" s="18">
        <f>Design!$I$22</f>
        <v>10</v>
      </c>
      <c r="G137" s="18">
        <f t="shared" si="158"/>
        <v>1.1946627485600321</v>
      </c>
      <c r="H137" s="18">
        <f t="shared" si="159"/>
        <v>141</v>
      </c>
      <c r="I137" s="18">
        <f t="shared" si="160"/>
        <v>1.1946627485600321</v>
      </c>
      <c r="J137" s="18">
        <f t="shared" si="161"/>
        <v>151</v>
      </c>
      <c r="K137" s="18">
        <v>0</v>
      </c>
      <c r="L137" s="18" t="str">
        <f t="shared" si="218"/>
        <v>N/A</v>
      </c>
      <c r="M137" s="18">
        <f t="shared" si="162"/>
        <v>-0.11946627485600321</v>
      </c>
      <c r="N137" s="18">
        <f t="shared" si="163"/>
        <v>18.039407503256484</v>
      </c>
      <c r="O137" s="18">
        <f>(Design!$N$67-N137)/M137</f>
        <v>133.84034550779342</v>
      </c>
      <c r="P137" s="18">
        <v>0</v>
      </c>
      <c r="Q137" s="18">
        <v>0</v>
      </c>
      <c r="R137" s="18">
        <f t="shared" si="164"/>
        <v>133.84034550779342</v>
      </c>
      <c r="S137" s="18">
        <f t="shared" si="219"/>
        <v>141</v>
      </c>
      <c r="T137" s="18">
        <f>Design!$N$67</f>
        <v>2.0499999999999998</v>
      </c>
      <c r="U137" s="18">
        <f t="shared" si="165"/>
        <v>151</v>
      </c>
      <c r="V137" s="18">
        <v>0</v>
      </c>
      <c r="W137" s="18">
        <f t="shared" si="166"/>
        <v>9286.5</v>
      </c>
      <c r="X137" s="19" t="str">
        <f t="shared" si="220"/>
        <v>N/A</v>
      </c>
      <c r="Y137" s="68">
        <f t="shared" si="167"/>
        <v>141</v>
      </c>
      <c r="Z137" s="18">
        <f>'Ohio Intensities'!H137</f>
        <v>0.86309522920915704</v>
      </c>
      <c r="AA137" s="18">
        <f>Design!$I$24*Z137*Design!$I$23</f>
        <v>1.4845237942397511</v>
      </c>
      <c r="AB137" s="18">
        <v>0</v>
      </c>
      <c r="AC137" s="18">
        <v>0</v>
      </c>
      <c r="AD137" s="18">
        <f>Design!$I$22</f>
        <v>10</v>
      </c>
      <c r="AE137" s="18">
        <f t="shared" si="168"/>
        <v>1.4845237942397511</v>
      </c>
      <c r="AF137" s="18">
        <f t="shared" si="169"/>
        <v>141</v>
      </c>
      <c r="AG137" s="18">
        <f t="shared" si="170"/>
        <v>1.4845237942397511</v>
      </c>
      <c r="AH137" s="18">
        <f t="shared" si="171"/>
        <v>151</v>
      </c>
      <c r="AI137" s="18">
        <v>0</v>
      </c>
      <c r="AJ137" s="18" t="str">
        <f t="shared" si="221"/>
        <v>N/A</v>
      </c>
      <c r="AK137" s="18">
        <f t="shared" si="172"/>
        <v>-0.1484523794239751</v>
      </c>
      <c r="AL137" s="18">
        <f t="shared" si="173"/>
        <v>22.416309293020241</v>
      </c>
      <c r="AM137" s="18">
        <f>(Design!$N$68-AL137)/AK137</f>
        <v>134.15958282581593</v>
      </c>
      <c r="AN137" s="18">
        <v>0</v>
      </c>
      <c r="AO137" s="18">
        <v>0</v>
      </c>
      <c r="AP137" s="18">
        <f t="shared" si="174"/>
        <v>134.15958282581593</v>
      </c>
      <c r="AQ137" s="18">
        <f t="shared" si="222"/>
        <v>141</v>
      </c>
      <c r="AR137" s="18">
        <f>Design!$N$68</f>
        <v>2.5</v>
      </c>
      <c r="AS137" s="18">
        <f t="shared" si="175"/>
        <v>151</v>
      </c>
      <c r="AT137" s="18">
        <v>0</v>
      </c>
      <c r="AU137" s="18">
        <f t="shared" si="176"/>
        <v>11325</v>
      </c>
      <c r="AV137" s="19" t="str">
        <f t="shared" si="223"/>
        <v>N/A</v>
      </c>
      <c r="AW137" s="68">
        <f t="shared" si="177"/>
        <v>141</v>
      </c>
      <c r="AX137" s="18">
        <f>'Ohio Intensities'!L137</f>
        <v>0.99476463257261039</v>
      </c>
      <c r="AY137" s="18">
        <f>Design!$I$24*AX137*Design!$I$23</f>
        <v>1.7109951680248909</v>
      </c>
      <c r="AZ137" s="18">
        <v>0</v>
      </c>
      <c r="BA137" s="18">
        <v>0</v>
      </c>
      <c r="BB137" s="18">
        <f>Design!$I$22</f>
        <v>10</v>
      </c>
      <c r="BC137" s="18">
        <f t="shared" si="178"/>
        <v>1.7109951680248909</v>
      </c>
      <c r="BD137" s="18">
        <f t="shared" si="179"/>
        <v>141</v>
      </c>
      <c r="BE137" s="18">
        <f t="shared" si="180"/>
        <v>1.7109951680248909</v>
      </c>
      <c r="BF137" s="18">
        <f t="shared" si="181"/>
        <v>151</v>
      </c>
      <c r="BG137" s="18">
        <v>0</v>
      </c>
      <c r="BH137" s="18" t="str">
        <f t="shared" si="224"/>
        <v>N/A</v>
      </c>
      <c r="BI137" s="18">
        <f t="shared" si="182"/>
        <v>-0.17109951680248908</v>
      </c>
      <c r="BJ137" s="18">
        <f t="shared" si="183"/>
        <v>25.83602703717585</v>
      </c>
      <c r="BK137" s="18">
        <f>(Design!$N$69-BJ137)/BI137</f>
        <v>134.34302718522613</v>
      </c>
      <c r="BL137" s="18">
        <v>0</v>
      </c>
      <c r="BM137" s="18">
        <v>0</v>
      </c>
      <c r="BN137" s="18">
        <f t="shared" si="184"/>
        <v>134.34302718522613</v>
      </c>
      <c r="BO137" s="18">
        <f t="shared" si="225"/>
        <v>141</v>
      </c>
      <c r="BP137" s="18">
        <f>Design!$N$69</f>
        <v>2.85</v>
      </c>
      <c r="BQ137" s="18">
        <f t="shared" si="185"/>
        <v>151</v>
      </c>
      <c r="BR137" s="18">
        <v>0</v>
      </c>
      <c r="BS137" s="18">
        <f t="shared" si="186"/>
        <v>12910.5</v>
      </c>
      <c r="BT137" s="19" t="str">
        <f t="shared" si="226"/>
        <v>N/A</v>
      </c>
      <c r="BU137" s="68">
        <f t="shared" si="187"/>
        <v>141</v>
      </c>
      <c r="BV137" s="18">
        <f>'Ohio Intensities'!P137</f>
        <v>1.1838491561374358</v>
      </c>
      <c r="BW137" s="18">
        <f>Design!$I$24*BV137*Design!$I$23</f>
        <v>2.0362205485563907</v>
      </c>
      <c r="BX137" s="18">
        <v>0</v>
      </c>
      <c r="BY137" s="18">
        <v>0</v>
      </c>
      <c r="BZ137" s="18">
        <f>Design!$I$22</f>
        <v>10</v>
      </c>
      <c r="CA137" s="18">
        <f t="shared" si="188"/>
        <v>2.0362205485563907</v>
      </c>
      <c r="CB137" s="18">
        <f t="shared" si="189"/>
        <v>141</v>
      </c>
      <c r="CC137" s="18">
        <f t="shared" si="190"/>
        <v>2.0362205485563907</v>
      </c>
      <c r="CD137" s="18">
        <f t="shared" si="191"/>
        <v>151</v>
      </c>
      <c r="CE137" s="18">
        <v>0</v>
      </c>
      <c r="CF137" s="18" t="str">
        <f t="shared" si="227"/>
        <v>N/A</v>
      </c>
      <c r="CG137" s="18">
        <f t="shared" si="192"/>
        <v>-0.20362205485563906</v>
      </c>
      <c r="CH137" s="18">
        <f t="shared" si="193"/>
        <v>30.746930283201497</v>
      </c>
      <c r="CI137" s="18">
        <f>(Design!$N$70-CH137)/CG137</f>
        <v>137.00348080162263</v>
      </c>
      <c r="CJ137" s="18">
        <v>0</v>
      </c>
      <c r="CK137" s="18">
        <v>0</v>
      </c>
      <c r="CL137" s="18">
        <f t="shared" si="194"/>
        <v>137.00348080162263</v>
      </c>
      <c r="CM137" s="18">
        <f t="shared" si="228"/>
        <v>141</v>
      </c>
      <c r="CN137" s="18">
        <f>Design!$N$70</f>
        <v>2.85</v>
      </c>
      <c r="CO137" s="18">
        <f t="shared" si="195"/>
        <v>151</v>
      </c>
      <c r="CP137" s="18">
        <v>0</v>
      </c>
      <c r="CQ137" s="18">
        <f t="shared" si="196"/>
        <v>12910.5</v>
      </c>
      <c r="CR137" s="19" t="str">
        <f t="shared" si="229"/>
        <v>N/A</v>
      </c>
      <c r="CS137" s="68">
        <f t="shared" si="197"/>
        <v>141</v>
      </c>
      <c r="CT137" s="18">
        <f>'Ohio Intensities'!T137</f>
        <v>1.3305069162335676</v>
      </c>
      <c r="CU137" s="18">
        <f>Design!$I$24*CT137*Design!$I$23</f>
        <v>2.2884718959217376</v>
      </c>
      <c r="CV137" s="18">
        <v>0</v>
      </c>
      <c r="CW137" s="18">
        <v>0</v>
      </c>
      <c r="CX137" s="18">
        <f>Design!$I$22</f>
        <v>10</v>
      </c>
      <c r="CY137" s="18">
        <f t="shared" si="198"/>
        <v>2.2884718959217376</v>
      </c>
      <c r="CZ137" s="18">
        <f t="shared" si="199"/>
        <v>141</v>
      </c>
      <c r="DA137" s="18">
        <f t="shared" si="200"/>
        <v>2.2884718959217376</v>
      </c>
      <c r="DB137" s="18">
        <f t="shared" si="201"/>
        <v>151</v>
      </c>
      <c r="DC137" s="18">
        <v>0</v>
      </c>
      <c r="DD137" s="18" t="str">
        <f t="shared" si="230"/>
        <v>N/A</v>
      </c>
      <c r="DE137" s="18">
        <f t="shared" si="202"/>
        <v>-0.22884718959217376</v>
      </c>
      <c r="DF137" s="18">
        <f t="shared" si="203"/>
        <v>34.555925628418237</v>
      </c>
      <c r="DG137" s="18">
        <f>(Design!$N$71-DF137)/DE137</f>
        <v>138.54627485231975</v>
      </c>
      <c r="DH137" s="18">
        <v>0</v>
      </c>
      <c r="DI137" s="18">
        <v>0</v>
      </c>
      <c r="DJ137" s="18">
        <f t="shared" si="204"/>
        <v>138.54627485231975</v>
      </c>
      <c r="DK137" s="18">
        <f t="shared" si="231"/>
        <v>141</v>
      </c>
      <c r="DL137" s="18">
        <f>Design!$N$71</f>
        <v>2.85</v>
      </c>
      <c r="DM137" s="18">
        <f t="shared" si="205"/>
        <v>151</v>
      </c>
      <c r="DN137" s="18">
        <v>0</v>
      </c>
      <c r="DO137" s="18">
        <f t="shared" si="206"/>
        <v>12910.5</v>
      </c>
      <c r="DP137" s="19" t="str">
        <f t="shared" si="232"/>
        <v>N/A</v>
      </c>
      <c r="DQ137" s="68">
        <f t="shared" si="207"/>
        <v>141</v>
      </c>
      <c r="DR137" s="18">
        <f>'Ohio Intensities'!X137</f>
        <v>1.4857105577797107</v>
      </c>
      <c r="DS137" s="18">
        <f>Design!$I$24*DR137*Design!$I$23</f>
        <v>2.555422159381104</v>
      </c>
      <c r="DT137" s="18">
        <v>0</v>
      </c>
      <c r="DU137" s="18">
        <v>0</v>
      </c>
      <c r="DV137" s="18">
        <f>Design!$I$22</f>
        <v>10</v>
      </c>
      <c r="DW137" s="18">
        <f t="shared" si="208"/>
        <v>2.555422159381104</v>
      </c>
      <c r="DX137" s="18">
        <f t="shared" si="209"/>
        <v>141</v>
      </c>
      <c r="DY137" s="18">
        <f t="shared" si="210"/>
        <v>2.555422159381104</v>
      </c>
      <c r="DZ137" s="18">
        <f t="shared" si="211"/>
        <v>151</v>
      </c>
      <c r="EA137" s="18">
        <v>0</v>
      </c>
      <c r="EB137" s="18" t="str">
        <f t="shared" si="233"/>
        <v>N/A</v>
      </c>
      <c r="EC137" s="18">
        <f t="shared" si="212"/>
        <v>-0.25554221593811038</v>
      </c>
      <c r="ED137" s="18">
        <f t="shared" si="213"/>
        <v>38.586874606654668</v>
      </c>
      <c r="EE137" s="18">
        <f>(Design!$N$72-ED137)/EC137</f>
        <v>139.84724392978481</v>
      </c>
      <c r="EF137" s="18">
        <v>0</v>
      </c>
      <c r="EG137" s="18">
        <v>0</v>
      </c>
      <c r="EH137" s="18">
        <f t="shared" si="214"/>
        <v>139.84724392978481</v>
      </c>
      <c r="EI137" s="18">
        <f t="shared" si="234"/>
        <v>141</v>
      </c>
      <c r="EJ137" s="18">
        <f>Design!$N$72</f>
        <v>2.85</v>
      </c>
      <c r="EK137" s="18">
        <f t="shared" si="215"/>
        <v>151</v>
      </c>
      <c r="EL137" s="18">
        <v>0</v>
      </c>
      <c r="EM137" s="18">
        <f t="shared" si="216"/>
        <v>12910.5</v>
      </c>
      <c r="EN137" s="19" t="str">
        <f t="shared" si="235"/>
        <v>N/A</v>
      </c>
      <c r="EO137" s="19">
        <f t="shared" si="217"/>
        <v>141</v>
      </c>
    </row>
    <row r="138" spans="1:145" x14ac:dyDescent="0.25">
      <c r="A138" s="68">
        <f t="shared" si="236"/>
        <v>142</v>
      </c>
      <c r="B138" s="18">
        <f>'Ohio Intensities'!D138</f>
        <v>0.69056680418310279</v>
      </c>
      <c r="C138" s="18">
        <f>Design!$I$24*B138*Design!$I$23</f>
        <v>1.1877749031949376</v>
      </c>
      <c r="D138" s="18">
        <v>0</v>
      </c>
      <c r="E138" s="18">
        <v>0</v>
      </c>
      <c r="F138" s="18">
        <f>Design!$I$22</f>
        <v>10</v>
      </c>
      <c r="G138" s="18">
        <f t="shared" si="158"/>
        <v>1.1877749031949376</v>
      </c>
      <c r="H138" s="18">
        <f t="shared" si="159"/>
        <v>142</v>
      </c>
      <c r="I138" s="18">
        <f t="shared" si="160"/>
        <v>1.1877749031949376</v>
      </c>
      <c r="J138" s="18">
        <f t="shared" si="161"/>
        <v>152</v>
      </c>
      <c r="K138" s="18">
        <v>0</v>
      </c>
      <c r="L138" s="18" t="str">
        <f t="shared" si="218"/>
        <v>N/A</v>
      </c>
      <c r="M138" s="18">
        <f t="shared" si="162"/>
        <v>-0.11877749031949376</v>
      </c>
      <c r="N138" s="18">
        <f t="shared" si="163"/>
        <v>18.054178528563053</v>
      </c>
      <c r="O138" s="18">
        <f>(Design!$N$67-N138)/M138</f>
        <v>134.74083755696634</v>
      </c>
      <c r="P138" s="18">
        <v>0</v>
      </c>
      <c r="Q138" s="18">
        <v>0</v>
      </c>
      <c r="R138" s="18">
        <f t="shared" si="164"/>
        <v>134.74083755696634</v>
      </c>
      <c r="S138" s="18">
        <f t="shared" si="219"/>
        <v>142</v>
      </c>
      <c r="T138" s="18">
        <f>Design!$N$67</f>
        <v>2.0499999999999998</v>
      </c>
      <c r="U138" s="18">
        <f t="shared" si="165"/>
        <v>152</v>
      </c>
      <c r="V138" s="18">
        <v>0</v>
      </c>
      <c r="W138" s="18">
        <f t="shared" si="166"/>
        <v>9347.9999999999982</v>
      </c>
      <c r="X138" s="19" t="str">
        <f t="shared" si="220"/>
        <v>N/A</v>
      </c>
      <c r="Y138" s="68">
        <f t="shared" si="167"/>
        <v>142</v>
      </c>
      <c r="Z138" s="18">
        <f>'Ohio Intensities'!H138</f>
        <v>0.85819097012874035</v>
      </c>
      <c r="AA138" s="18">
        <f>Design!$I$24*Z138*Design!$I$23</f>
        <v>1.4760884686214344</v>
      </c>
      <c r="AB138" s="18">
        <v>0</v>
      </c>
      <c r="AC138" s="18">
        <v>0</v>
      </c>
      <c r="AD138" s="18">
        <f>Design!$I$22</f>
        <v>10</v>
      </c>
      <c r="AE138" s="18">
        <f t="shared" si="168"/>
        <v>1.4760884686214344</v>
      </c>
      <c r="AF138" s="18">
        <f t="shared" si="169"/>
        <v>142</v>
      </c>
      <c r="AG138" s="18">
        <f t="shared" si="170"/>
        <v>1.4760884686214344</v>
      </c>
      <c r="AH138" s="18">
        <f t="shared" si="171"/>
        <v>152</v>
      </c>
      <c r="AI138" s="18">
        <v>0</v>
      </c>
      <c r="AJ138" s="18" t="str">
        <f t="shared" si="221"/>
        <v>N/A</v>
      </c>
      <c r="AK138" s="18">
        <f t="shared" si="172"/>
        <v>-0.14760884686214343</v>
      </c>
      <c r="AL138" s="18">
        <f t="shared" si="173"/>
        <v>22.436544723045802</v>
      </c>
      <c r="AM138" s="18">
        <f>(Design!$N$68-AL138)/AK138</f>
        <v>135.06334577401836</v>
      </c>
      <c r="AN138" s="18">
        <v>0</v>
      </c>
      <c r="AO138" s="18">
        <v>0</v>
      </c>
      <c r="AP138" s="18">
        <f t="shared" si="174"/>
        <v>135.06334577401836</v>
      </c>
      <c r="AQ138" s="18">
        <f t="shared" si="222"/>
        <v>142</v>
      </c>
      <c r="AR138" s="18">
        <f>Design!$N$68</f>
        <v>2.5</v>
      </c>
      <c r="AS138" s="18">
        <f t="shared" si="175"/>
        <v>152</v>
      </c>
      <c r="AT138" s="18">
        <v>0</v>
      </c>
      <c r="AU138" s="18">
        <f t="shared" si="176"/>
        <v>11400</v>
      </c>
      <c r="AV138" s="19" t="str">
        <f t="shared" si="223"/>
        <v>N/A</v>
      </c>
      <c r="AW138" s="68">
        <f t="shared" si="177"/>
        <v>142</v>
      </c>
      <c r="AX138" s="18">
        <f>'Ohio Intensities'!L138</f>
        <v>0.98910194106926608</v>
      </c>
      <c r="AY138" s="18">
        <f>Design!$I$24*AX138*Design!$I$23</f>
        <v>1.7012553386391387</v>
      </c>
      <c r="AZ138" s="18">
        <v>0</v>
      </c>
      <c r="BA138" s="18">
        <v>0</v>
      </c>
      <c r="BB138" s="18">
        <f>Design!$I$22</f>
        <v>10</v>
      </c>
      <c r="BC138" s="18">
        <f t="shared" si="178"/>
        <v>1.7012553386391387</v>
      </c>
      <c r="BD138" s="18">
        <f t="shared" si="179"/>
        <v>142</v>
      </c>
      <c r="BE138" s="18">
        <f t="shared" si="180"/>
        <v>1.7012553386391387</v>
      </c>
      <c r="BF138" s="18">
        <f t="shared" si="181"/>
        <v>152</v>
      </c>
      <c r="BG138" s="18">
        <v>0</v>
      </c>
      <c r="BH138" s="18" t="str">
        <f t="shared" si="224"/>
        <v>N/A</v>
      </c>
      <c r="BI138" s="18">
        <f t="shared" si="182"/>
        <v>-0.17012553386391388</v>
      </c>
      <c r="BJ138" s="18">
        <f t="shared" si="183"/>
        <v>25.85908114731491</v>
      </c>
      <c r="BK138" s="18">
        <f>(Design!$N$69-BJ138)/BI138</f>
        <v>135.24766461994022</v>
      </c>
      <c r="BL138" s="18">
        <v>0</v>
      </c>
      <c r="BM138" s="18">
        <v>0</v>
      </c>
      <c r="BN138" s="18">
        <f t="shared" si="184"/>
        <v>135.24766461994022</v>
      </c>
      <c r="BO138" s="18">
        <f t="shared" si="225"/>
        <v>142</v>
      </c>
      <c r="BP138" s="18">
        <f>Design!$N$69</f>
        <v>2.85</v>
      </c>
      <c r="BQ138" s="18">
        <f t="shared" si="185"/>
        <v>152</v>
      </c>
      <c r="BR138" s="18">
        <v>0</v>
      </c>
      <c r="BS138" s="18">
        <f t="shared" si="186"/>
        <v>12996</v>
      </c>
      <c r="BT138" s="19" t="str">
        <f t="shared" si="226"/>
        <v>N/A</v>
      </c>
      <c r="BU138" s="68">
        <f t="shared" si="187"/>
        <v>142</v>
      </c>
      <c r="BV138" s="18">
        <f>'Ohio Intensities'!P138</f>
        <v>1.1772365921587136</v>
      </c>
      <c r="BW138" s="18">
        <f>Design!$I$24*BV138*Design!$I$23</f>
        <v>2.0248469385129888</v>
      </c>
      <c r="BX138" s="18">
        <v>0</v>
      </c>
      <c r="BY138" s="18">
        <v>0</v>
      </c>
      <c r="BZ138" s="18">
        <f>Design!$I$22</f>
        <v>10</v>
      </c>
      <c r="CA138" s="18">
        <f t="shared" si="188"/>
        <v>2.0248469385129888</v>
      </c>
      <c r="CB138" s="18">
        <f t="shared" si="189"/>
        <v>142</v>
      </c>
      <c r="CC138" s="18">
        <f t="shared" si="190"/>
        <v>2.0248469385129888</v>
      </c>
      <c r="CD138" s="18">
        <f t="shared" si="191"/>
        <v>152</v>
      </c>
      <c r="CE138" s="18">
        <v>0</v>
      </c>
      <c r="CF138" s="18" t="str">
        <f t="shared" si="227"/>
        <v>N/A</v>
      </c>
      <c r="CG138" s="18">
        <f t="shared" si="192"/>
        <v>-0.20248469385129889</v>
      </c>
      <c r="CH138" s="18">
        <f t="shared" si="193"/>
        <v>30.777673465397431</v>
      </c>
      <c r="CI138" s="18">
        <f>(Design!$N$70-CH138)/CG138</f>
        <v>137.92486204368123</v>
      </c>
      <c r="CJ138" s="18">
        <v>0</v>
      </c>
      <c r="CK138" s="18">
        <v>0</v>
      </c>
      <c r="CL138" s="18">
        <f t="shared" si="194"/>
        <v>137.92486204368123</v>
      </c>
      <c r="CM138" s="18">
        <f t="shared" si="228"/>
        <v>142</v>
      </c>
      <c r="CN138" s="18">
        <f>Design!$N$70</f>
        <v>2.85</v>
      </c>
      <c r="CO138" s="18">
        <f t="shared" si="195"/>
        <v>152</v>
      </c>
      <c r="CP138" s="18">
        <v>0</v>
      </c>
      <c r="CQ138" s="18">
        <f t="shared" si="196"/>
        <v>12996.000000000002</v>
      </c>
      <c r="CR138" s="19" t="str">
        <f t="shared" si="229"/>
        <v>N/A</v>
      </c>
      <c r="CS138" s="68">
        <f t="shared" si="197"/>
        <v>142</v>
      </c>
      <c r="CT138" s="18">
        <f>'Ohio Intensities'!T138</f>
        <v>1.3232538653601995</v>
      </c>
      <c r="CU138" s="18">
        <f>Design!$I$24*CT138*Design!$I$23</f>
        <v>2.2759966484195444</v>
      </c>
      <c r="CV138" s="18">
        <v>0</v>
      </c>
      <c r="CW138" s="18">
        <v>0</v>
      </c>
      <c r="CX138" s="18">
        <f>Design!$I$22</f>
        <v>10</v>
      </c>
      <c r="CY138" s="18">
        <f t="shared" si="198"/>
        <v>2.2759966484195444</v>
      </c>
      <c r="CZ138" s="18">
        <f t="shared" si="199"/>
        <v>142</v>
      </c>
      <c r="DA138" s="18">
        <f t="shared" si="200"/>
        <v>2.2759966484195444</v>
      </c>
      <c r="DB138" s="18">
        <f t="shared" si="201"/>
        <v>152</v>
      </c>
      <c r="DC138" s="18">
        <v>0</v>
      </c>
      <c r="DD138" s="18" t="str">
        <f t="shared" si="230"/>
        <v>N/A</v>
      </c>
      <c r="DE138" s="18">
        <f t="shared" si="202"/>
        <v>-0.22759966484195443</v>
      </c>
      <c r="DF138" s="18">
        <f t="shared" si="203"/>
        <v>34.595149055977075</v>
      </c>
      <c r="DG138" s="18">
        <f>(Design!$N$71-DF138)/DE138</f>
        <v>139.47801319488303</v>
      </c>
      <c r="DH138" s="18">
        <v>0</v>
      </c>
      <c r="DI138" s="18">
        <v>0</v>
      </c>
      <c r="DJ138" s="18">
        <f t="shared" si="204"/>
        <v>139.47801319488303</v>
      </c>
      <c r="DK138" s="18">
        <f t="shared" si="231"/>
        <v>142</v>
      </c>
      <c r="DL138" s="18">
        <f>Design!$N$71</f>
        <v>2.85</v>
      </c>
      <c r="DM138" s="18">
        <f t="shared" si="205"/>
        <v>152</v>
      </c>
      <c r="DN138" s="18">
        <v>0</v>
      </c>
      <c r="DO138" s="18">
        <f t="shared" si="206"/>
        <v>12996</v>
      </c>
      <c r="DP138" s="19" t="str">
        <f t="shared" si="232"/>
        <v>N/A</v>
      </c>
      <c r="DQ138" s="68">
        <f t="shared" si="207"/>
        <v>142</v>
      </c>
      <c r="DR138" s="18">
        <f>'Ohio Intensities'!X138</f>
        <v>1.4780203439500712</v>
      </c>
      <c r="DS138" s="18">
        <f>Design!$I$24*DR138*Design!$I$23</f>
        <v>2.542194991594124</v>
      </c>
      <c r="DT138" s="18">
        <v>0</v>
      </c>
      <c r="DU138" s="18">
        <v>0</v>
      </c>
      <c r="DV138" s="18">
        <f>Design!$I$22</f>
        <v>10</v>
      </c>
      <c r="DW138" s="18">
        <f t="shared" si="208"/>
        <v>2.542194991594124</v>
      </c>
      <c r="DX138" s="18">
        <f t="shared" si="209"/>
        <v>142</v>
      </c>
      <c r="DY138" s="18">
        <f t="shared" si="210"/>
        <v>2.542194991594124</v>
      </c>
      <c r="DZ138" s="18">
        <f t="shared" si="211"/>
        <v>152</v>
      </c>
      <c r="EA138" s="18">
        <v>0</v>
      </c>
      <c r="EB138" s="18" t="str">
        <f t="shared" si="233"/>
        <v>N/A</v>
      </c>
      <c r="EC138" s="18">
        <f t="shared" si="212"/>
        <v>-0.25421949915941239</v>
      </c>
      <c r="ED138" s="18">
        <f t="shared" si="213"/>
        <v>38.641363872230684</v>
      </c>
      <c r="EE138" s="18">
        <f>(Design!$N$72-ED138)/EC138</f>
        <v>140.7892155817172</v>
      </c>
      <c r="EF138" s="18">
        <v>0</v>
      </c>
      <c r="EG138" s="18">
        <v>0</v>
      </c>
      <c r="EH138" s="18">
        <f t="shared" si="214"/>
        <v>140.7892155817172</v>
      </c>
      <c r="EI138" s="18">
        <f t="shared" si="234"/>
        <v>142</v>
      </c>
      <c r="EJ138" s="18">
        <f>Design!$N$72</f>
        <v>2.85</v>
      </c>
      <c r="EK138" s="18">
        <f t="shared" si="215"/>
        <v>152</v>
      </c>
      <c r="EL138" s="18">
        <v>0</v>
      </c>
      <c r="EM138" s="18">
        <f t="shared" si="216"/>
        <v>12996</v>
      </c>
      <c r="EN138" s="19" t="str">
        <f t="shared" si="235"/>
        <v>N/A</v>
      </c>
      <c r="EO138" s="19">
        <f t="shared" si="217"/>
        <v>142</v>
      </c>
    </row>
    <row r="139" spans="1:145" x14ac:dyDescent="0.25">
      <c r="A139" s="68">
        <f t="shared" si="236"/>
        <v>143</v>
      </c>
      <c r="B139" s="18">
        <f>'Ohio Intensities'!D139</f>
        <v>0.68661136457182925</v>
      </c>
      <c r="C139" s="18">
        <f>Design!$I$24*B139*Design!$I$23</f>
        <v>1.1809715470635471</v>
      </c>
      <c r="D139" s="18">
        <v>0</v>
      </c>
      <c r="E139" s="18">
        <v>0</v>
      </c>
      <c r="F139" s="18">
        <f>Design!$I$22</f>
        <v>10</v>
      </c>
      <c r="G139" s="18">
        <f t="shared" si="158"/>
        <v>1.1809715470635471</v>
      </c>
      <c r="H139" s="18">
        <f t="shared" si="159"/>
        <v>143</v>
      </c>
      <c r="I139" s="18">
        <f t="shared" si="160"/>
        <v>1.1809715470635471</v>
      </c>
      <c r="J139" s="18">
        <f t="shared" si="161"/>
        <v>153</v>
      </c>
      <c r="K139" s="18">
        <v>0</v>
      </c>
      <c r="L139" s="18" t="str">
        <f t="shared" si="218"/>
        <v>N/A</v>
      </c>
      <c r="M139" s="18">
        <f t="shared" si="162"/>
        <v>-0.11809715470635471</v>
      </c>
      <c r="N139" s="18">
        <f t="shared" si="163"/>
        <v>18.068864670072269</v>
      </c>
      <c r="O139" s="18">
        <f>(Design!$N$67-N139)/M139</f>
        <v>135.64141075119659</v>
      </c>
      <c r="P139" s="18">
        <v>0</v>
      </c>
      <c r="Q139" s="18">
        <v>0</v>
      </c>
      <c r="R139" s="18">
        <f t="shared" si="164"/>
        <v>135.64141075119659</v>
      </c>
      <c r="S139" s="18">
        <f t="shared" si="219"/>
        <v>143</v>
      </c>
      <c r="T139" s="18">
        <f>Design!$N$67</f>
        <v>2.0499999999999998</v>
      </c>
      <c r="U139" s="18">
        <f t="shared" si="165"/>
        <v>153</v>
      </c>
      <c r="V139" s="18">
        <v>0</v>
      </c>
      <c r="W139" s="18">
        <f t="shared" si="166"/>
        <v>9409.5</v>
      </c>
      <c r="X139" s="19" t="str">
        <f t="shared" si="220"/>
        <v>N/A</v>
      </c>
      <c r="Y139" s="68">
        <f t="shared" si="167"/>
        <v>143</v>
      </c>
      <c r="Z139" s="18">
        <f>'Ohio Intensities'!H139</f>
        <v>0.85334625632511851</v>
      </c>
      <c r="AA139" s="18">
        <f>Design!$I$24*Z139*Design!$I$23</f>
        <v>1.4677555608792048</v>
      </c>
      <c r="AB139" s="18">
        <v>0</v>
      </c>
      <c r="AC139" s="18">
        <v>0</v>
      </c>
      <c r="AD139" s="18">
        <f>Design!$I$22</f>
        <v>10</v>
      </c>
      <c r="AE139" s="18">
        <f t="shared" si="168"/>
        <v>1.4677555608792048</v>
      </c>
      <c r="AF139" s="18">
        <f t="shared" si="169"/>
        <v>143</v>
      </c>
      <c r="AG139" s="18">
        <f t="shared" si="170"/>
        <v>1.4677555608792048</v>
      </c>
      <c r="AH139" s="18">
        <f t="shared" si="171"/>
        <v>153</v>
      </c>
      <c r="AI139" s="18">
        <v>0</v>
      </c>
      <c r="AJ139" s="18" t="str">
        <f t="shared" si="221"/>
        <v>N/A</v>
      </c>
      <c r="AK139" s="18">
        <f t="shared" si="172"/>
        <v>-0.14677555608792048</v>
      </c>
      <c r="AL139" s="18">
        <f t="shared" si="173"/>
        <v>22.456660081451833</v>
      </c>
      <c r="AM139" s="18">
        <f>(Design!$N$68-AL139)/AK139</f>
        <v>135.96719108662435</v>
      </c>
      <c r="AN139" s="18">
        <v>0</v>
      </c>
      <c r="AO139" s="18">
        <v>0</v>
      </c>
      <c r="AP139" s="18">
        <f t="shared" si="174"/>
        <v>135.96719108662435</v>
      </c>
      <c r="AQ139" s="18">
        <f t="shared" si="222"/>
        <v>143</v>
      </c>
      <c r="AR139" s="18">
        <f>Design!$N$68</f>
        <v>2.5</v>
      </c>
      <c r="AS139" s="18">
        <f t="shared" si="175"/>
        <v>153</v>
      </c>
      <c r="AT139" s="18">
        <v>0</v>
      </c>
      <c r="AU139" s="18">
        <f t="shared" si="176"/>
        <v>11475</v>
      </c>
      <c r="AV139" s="19" t="str">
        <f t="shared" si="223"/>
        <v>N/A</v>
      </c>
      <c r="AW139" s="68">
        <f t="shared" si="177"/>
        <v>143</v>
      </c>
      <c r="AX139" s="18">
        <f>'Ohio Intensities'!L139</f>
        <v>0.98350759078410555</v>
      </c>
      <c r="AY139" s="18">
        <f>Design!$I$24*AX139*Design!$I$23</f>
        <v>1.6916330561486626</v>
      </c>
      <c r="AZ139" s="18">
        <v>0</v>
      </c>
      <c r="BA139" s="18">
        <v>0</v>
      </c>
      <c r="BB139" s="18">
        <f>Design!$I$22</f>
        <v>10</v>
      </c>
      <c r="BC139" s="18">
        <f t="shared" si="178"/>
        <v>1.6916330561486626</v>
      </c>
      <c r="BD139" s="18">
        <f t="shared" si="179"/>
        <v>143</v>
      </c>
      <c r="BE139" s="18">
        <f t="shared" si="180"/>
        <v>1.6916330561486626</v>
      </c>
      <c r="BF139" s="18">
        <f t="shared" si="181"/>
        <v>153</v>
      </c>
      <c r="BG139" s="18">
        <v>0</v>
      </c>
      <c r="BH139" s="18" t="str">
        <f t="shared" si="224"/>
        <v>N/A</v>
      </c>
      <c r="BI139" s="18">
        <f t="shared" si="182"/>
        <v>-0.16916330561486626</v>
      </c>
      <c r="BJ139" s="18">
        <f t="shared" si="183"/>
        <v>25.881985759074539</v>
      </c>
      <c r="BK139" s="18">
        <f>(Design!$N$69-BJ139)/BI139</f>
        <v>136.15237462615806</v>
      </c>
      <c r="BL139" s="18">
        <v>0</v>
      </c>
      <c r="BM139" s="18">
        <v>0</v>
      </c>
      <c r="BN139" s="18">
        <f t="shared" si="184"/>
        <v>136.15237462615806</v>
      </c>
      <c r="BO139" s="18">
        <f t="shared" si="225"/>
        <v>143</v>
      </c>
      <c r="BP139" s="18">
        <f>Design!$N$69</f>
        <v>2.85</v>
      </c>
      <c r="BQ139" s="18">
        <f t="shared" si="185"/>
        <v>153</v>
      </c>
      <c r="BR139" s="18">
        <v>0</v>
      </c>
      <c r="BS139" s="18">
        <f t="shared" si="186"/>
        <v>13081.5</v>
      </c>
      <c r="BT139" s="19" t="str">
        <f t="shared" si="226"/>
        <v>N/A</v>
      </c>
      <c r="BU139" s="68">
        <f t="shared" si="187"/>
        <v>143</v>
      </c>
      <c r="BV139" s="18">
        <f>'Ohio Intensities'!P139</f>
        <v>1.1707028638978587</v>
      </c>
      <c r="BW139" s="18">
        <f>Design!$I$24*BV139*Design!$I$23</f>
        <v>2.0136089259043182</v>
      </c>
      <c r="BX139" s="18">
        <v>0</v>
      </c>
      <c r="BY139" s="18">
        <v>0</v>
      </c>
      <c r="BZ139" s="18">
        <f>Design!$I$22</f>
        <v>10</v>
      </c>
      <c r="CA139" s="18">
        <f t="shared" si="188"/>
        <v>2.0136089259043182</v>
      </c>
      <c r="CB139" s="18">
        <f t="shared" si="189"/>
        <v>143</v>
      </c>
      <c r="CC139" s="18">
        <f t="shared" si="190"/>
        <v>2.0136089259043182</v>
      </c>
      <c r="CD139" s="18">
        <f t="shared" si="191"/>
        <v>153</v>
      </c>
      <c r="CE139" s="18">
        <v>0</v>
      </c>
      <c r="CF139" s="18" t="str">
        <f t="shared" si="227"/>
        <v>N/A</v>
      </c>
      <c r="CG139" s="18">
        <f t="shared" si="192"/>
        <v>-0.20136089259043183</v>
      </c>
      <c r="CH139" s="18">
        <f t="shared" si="193"/>
        <v>30.808216566336071</v>
      </c>
      <c r="CI139" s="18">
        <f>(Design!$N$70-CH139)/CG139</f>
        <v>138.84630827100622</v>
      </c>
      <c r="CJ139" s="18">
        <v>0</v>
      </c>
      <c r="CK139" s="18">
        <v>0</v>
      </c>
      <c r="CL139" s="18">
        <f t="shared" si="194"/>
        <v>138.84630827100622</v>
      </c>
      <c r="CM139" s="18">
        <f t="shared" si="228"/>
        <v>143</v>
      </c>
      <c r="CN139" s="18">
        <f>Design!$N$70</f>
        <v>2.85</v>
      </c>
      <c r="CO139" s="18">
        <f t="shared" si="195"/>
        <v>153</v>
      </c>
      <c r="CP139" s="18">
        <v>0</v>
      </c>
      <c r="CQ139" s="18">
        <f t="shared" si="196"/>
        <v>13081.5</v>
      </c>
      <c r="CR139" s="19" t="str">
        <f t="shared" si="229"/>
        <v>N/A</v>
      </c>
      <c r="CS139" s="68">
        <f t="shared" si="197"/>
        <v>143</v>
      </c>
      <c r="CT139" s="18">
        <f>'Ohio Intensities'!T139</f>
        <v>1.31608632134452</v>
      </c>
      <c r="CU139" s="18">
        <f>Design!$I$24*CT139*Design!$I$23</f>
        <v>2.2636684727125758</v>
      </c>
      <c r="CV139" s="18">
        <v>0</v>
      </c>
      <c r="CW139" s="18">
        <v>0</v>
      </c>
      <c r="CX139" s="18">
        <f>Design!$I$22</f>
        <v>10</v>
      </c>
      <c r="CY139" s="18">
        <f t="shared" si="198"/>
        <v>2.2636684727125758</v>
      </c>
      <c r="CZ139" s="18">
        <f t="shared" si="199"/>
        <v>143</v>
      </c>
      <c r="DA139" s="18">
        <f t="shared" si="200"/>
        <v>2.2636684727125758</v>
      </c>
      <c r="DB139" s="18">
        <f t="shared" si="201"/>
        <v>153</v>
      </c>
      <c r="DC139" s="18">
        <v>0</v>
      </c>
      <c r="DD139" s="18" t="str">
        <f t="shared" si="230"/>
        <v>N/A</v>
      </c>
      <c r="DE139" s="18">
        <f t="shared" si="202"/>
        <v>-0.22636684727125758</v>
      </c>
      <c r="DF139" s="18">
        <f t="shared" si="203"/>
        <v>34.634127632502405</v>
      </c>
      <c r="DG139" s="18">
        <f>(Design!$N$71-DF139)/DE139</f>
        <v>140.40981714259235</v>
      </c>
      <c r="DH139" s="18">
        <v>0</v>
      </c>
      <c r="DI139" s="18">
        <v>0</v>
      </c>
      <c r="DJ139" s="18">
        <f t="shared" si="204"/>
        <v>140.40981714259235</v>
      </c>
      <c r="DK139" s="18">
        <f t="shared" si="231"/>
        <v>143</v>
      </c>
      <c r="DL139" s="18">
        <f>Design!$N$71</f>
        <v>2.85</v>
      </c>
      <c r="DM139" s="18">
        <f t="shared" si="205"/>
        <v>153</v>
      </c>
      <c r="DN139" s="18">
        <v>0</v>
      </c>
      <c r="DO139" s="18">
        <f t="shared" si="206"/>
        <v>13081.5</v>
      </c>
      <c r="DP139" s="19" t="str">
        <f t="shared" si="232"/>
        <v>N/A</v>
      </c>
      <c r="DQ139" s="68">
        <f t="shared" si="207"/>
        <v>143</v>
      </c>
      <c r="DR139" s="18">
        <f>'Ohio Intensities'!X139</f>
        <v>1.4704194859468478</v>
      </c>
      <c r="DS139" s="18">
        <f>Design!$I$24*DR139*Design!$I$23</f>
        <v>2.5291215158285798</v>
      </c>
      <c r="DT139" s="18">
        <v>0</v>
      </c>
      <c r="DU139" s="18">
        <v>0</v>
      </c>
      <c r="DV139" s="18">
        <f>Design!$I$22</f>
        <v>10</v>
      </c>
      <c r="DW139" s="18">
        <f t="shared" si="208"/>
        <v>2.5291215158285798</v>
      </c>
      <c r="DX139" s="18">
        <f t="shared" si="209"/>
        <v>143</v>
      </c>
      <c r="DY139" s="18">
        <f t="shared" si="210"/>
        <v>2.5291215158285798</v>
      </c>
      <c r="DZ139" s="18">
        <f t="shared" si="211"/>
        <v>153</v>
      </c>
      <c r="EA139" s="18">
        <v>0</v>
      </c>
      <c r="EB139" s="18" t="str">
        <f t="shared" si="233"/>
        <v>N/A</v>
      </c>
      <c r="EC139" s="18">
        <f t="shared" si="212"/>
        <v>-0.25291215158285796</v>
      </c>
      <c r="ED139" s="18">
        <f t="shared" si="213"/>
        <v>38.695559192177264</v>
      </c>
      <c r="EE139" s="18">
        <f>(Design!$N$72-ED139)/EC139</f>
        <v>141.73126505720188</v>
      </c>
      <c r="EF139" s="18">
        <v>0</v>
      </c>
      <c r="EG139" s="18">
        <v>0</v>
      </c>
      <c r="EH139" s="18">
        <f t="shared" si="214"/>
        <v>141.73126505720188</v>
      </c>
      <c r="EI139" s="18">
        <f t="shared" si="234"/>
        <v>143</v>
      </c>
      <c r="EJ139" s="18">
        <f>Design!$N$72</f>
        <v>2.85</v>
      </c>
      <c r="EK139" s="18">
        <f t="shared" si="215"/>
        <v>153</v>
      </c>
      <c r="EL139" s="18">
        <v>0</v>
      </c>
      <c r="EM139" s="18">
        <f t="shared" si="216"/>
        <v>13081.5</v>
      </c>
      <c r="EN139" s="19" t="str">
        <f t="shared" si="235"/>
        <v>N/A</v>
      </c>
      <c r="EO139" s="19">
        <f t="shared" si="217"/>
        <v>143</v>
      </c>
    </row>
    <row r="140" spans="1:145" x14ac:dyDescent="0.25">
      <c r="A140" s="68">
        <f t="shared" si="236"/>
        <v>144</v>
      </c>
      <c r="B140" s="18">
        <f>'Ohio Intensities'!D140</f>
        <v>0.68270412887429988</v>
      </c>
      <c r="C140" s="18">
        <f>Design!$I$24*B140*Design!$I$23</f>
        <v>1.1742511016637964</v>
      </c>
      <c r="D140" s="18">
        <v>0</v>
      </c>
      <c r="E140" s="18">
        <v>0</v>
      </c>
      <c r="F140" s="18">
        <f>Design!$I$22</f>
        <v>10</v>
      </c>
      <c r="G140" s="18">
        <f t="shared" si="158"/>
        <v>1.1742511016637964</v>
      </c>
      <c r="H140" s="18">
        <f t="shared" si="159"/>
        <v>144</v>
      </c>
      <c r="I140" s="18">
        <f t="shared" si="160"/>
        <v>1.1742511016637964</v>
      </c>
      <c r="J140" s="18">
        <f t="shared" si="161"/>
        <v>154</v>
      </c>
      <c r="K140" s="18">
        <v>0</v>
      </c>
      <c r="L140" s="18" t="str">
        <f t="shared" si="218"/>
        <v>N/A</v>
      </c>
      <c r="M140" s="18">
        <f t="shared" si="162"/>
        <v>-0.11742511016637965</v>
      </c>
      <c r="N140" s="18">
        <f t="shared" si="163"/>
        <v>18.083466965622463</v>
      </c>
      <c r="O140" s="18">
        <f>(Design!$N$67-N140)/M140</f>
        <v>136.54206449459269</v>
      </c>
      <c r="P140" s="18">
        <v>0</v>
      </c>
      <c r="Q140" s="18">
        <v>0</v>
      </c>
      <c r="R140" s="18">
        <f t="shared" si="164"/>
        <v>136.54206449459269</v>
      </c>
      <c r="S140" s="18">
        <f t="shared" si="219"/>
        <v>144</v>
      </c>
      <c r="T140" s="18">
        <f>Design!$N$67</f>
        <v>2.0499999999999998</v>
      </c>
      <c r="U140" s="18">
        <f t="shared" si="165"/>
        <v>154</v>
      </c>
      <c r="V140" s="18">
        <v>0</v>
      </c>
      <c r="W140" s="18">
        <f t="shared" si="166"/>
        <v>9471</v>
      </c>
      <c r="X140" s="19" t="str">
        <f t="shared" si="220"/>
        <v>N/A</v>
      </c>
      <c r="Y140" s="68">
        <f t="shared" si="167"/>
        <v>144</v>
      </c>
      <c r="Z140" s="18">
        <f>'Ohio Intensities'!H140</f>
        <v>0.84855998516651709</v>
      </c>
      <c r="AA140" s="18">
        <f>Design!$I$24*Z140*Design!$I$23</f>
        <v>1.4595231744864103</v>
      </c>
      <c r="AB140" s="18">
        <v>0</v>
      </c>
      <c r="AC140" s="18">
        <v>0</v>
      </c>
      <c r="AD140" s="18">
        <f>Design!$I$22</f>
        <v>10</v>
      </c>
      <c r="AE140" s="18">
        <f t="shared" si="168"/>
        <v>1.4595231744864103</v>
      </c>
      <c r="AF140" s="18">
        <f t="shared" si="169"/>
        <v>144</v>
      </c>
      <c r="AG140" s="18">
        <f t="shared" si="170"/>
        <v>1.4595231744864103</v>
      </c>
      <c r="AH140" s="18">
        <f t="shared" si="171"/>
        <v>154</v>
      </c>
      <c r="AI140" s="18">
        <v>0</v>
      </c>
      <c r="AJ140" s="18" t="str">
        <f t="shared" si="221"/>
        <v>N/A</v>
      </c>
      <c r="AK140" s="18">
        <f t="shared" si="172"/>
        <v>-0.14595231744864104</v>
      </c>
      <c r="AL140" s="18">
        <f t="shared" si="173"/>
        <v>22.476656887090719</v>
      </c>
      <c r="AM140" s="18">
        <f>(Design!$N$68-AL140)/AK140</f>
        <v>136.87111815898558</v>
      </c>
      <c r="AN140" s="18">
        <v>0</v>
      </c>
      <c r="AO140" s="18">
        <v>0</v>
      </c>
      <c r="AP140" s="18">
        <f t="shared" si="174"/>
        <v>136.87111815898558</v>
      </c>
      <c r="AQ140" s="18">
        <f t="shared" si="222"/>
        <v>144</v>
      </c>
      <c r="AR140" s="18">
        <f>Design!$N$68</f>
        <v>2.5</v>
      </c>
      <c r="AS140" s="18">
        <f t="shared" si="175"/>
        <v>154</v>
      </c>
      <c r="AT140" s="18">
        <v>0</v>
      </c>
      <c r="AU140" s="18">
        <f t="shared" si="176"/>
        <v>11550</v>
      </c>
      <c r="AV140" s="19" t="str">
        <f t="shared" si="223"/>
        <v>N/A</v>
      </c>
      <c r="AW140" s="68">
        <f t="shared" si="177"/>
        <v>144</v>
      </c>
      <c r="AX140" s="18">
        <f>'Ohio Intensities'!L140</f>
        <v>0.9779803267251328</v>
      </c>
      <c r="AY140" s="18">
        <f>Design!$I$24*AX140*Design!$I$23</f>
        <v>1.6821261619672294</v>
      </c>
      <c r="AZ140" s="18">
        <v>0</v>
      </c>
      <c r="BA140" s="18">
        <v>0</v>
      </c>
      <c r="BB140" s="18">
        <f>Design!$I$22</f>
        <v>10</v>
      </c>
      <c r="BC140" s="18">
        <f t="shared" si="178"/>
        <v>1.6821261619672294</v>
      </c>
      <c r="BD140" s="18">
        <f t="shared" si="179"/>
        <v>144</v>
      </c>
      <c r="BE140" s="18">
        <f t="shared" si="180"/>
        <v>1.6821261619672294</v>
      </c>
      <c r="BF140" s="18">
        <f t="shared" si="181"/>
        <v>154</v>
      </c>
      <c r="BG140" s="18">
        <v>0</v>
      </c>
      <c r="BH140" s="18" t="str">
        <f t="shared" si="224"/>
        <v>N/A</v>
      </c>
      <c r="BI140" s="18">
        <f t="shared" si="182"/>
        <v>-0.16821261619672295</v>
      </c>
      <c r="BJ140" s="18">
        <f t="shared" si="183"/>
        <v>25.904742894295335</v>
      </c>
      <c r="BK140" s="18">
        <f>(Design!$N$69-BJ140)/BI140</f>
        <v>137.05715668397337</v>
      </c>
      <c r="BL140" s="18">
        <v>0</v>
      </c>
      <c r="BM140" s="18">
        <v>0</v>
      </c>
      <c r="BN140" s="18">
        <f t="shared" si="184"/>
        <v>137.05715668397337</v>
      </c>
      <c r="BO140" s="18">
        <f t="shared" si="225"/>
        <v>144</v>
      </c>
      <c r="BP140" s="18">
        <f>Design!$N$69</f>
        <v>2.85</v>
      </c>
      <c r="BQ140" s="18">
        <f t="shared" si="185"/>
        <v>154</v>
      </c>
      <c r="BR140" s="18">
        <v>0</v>
      </c>
      <c r="BS140" s="18">
        <f t="shared" si="186"/>
        <v>13167.000000000002</v>
      </c>
      <c r="BT140" s="19" t="str">
        <f t="shared" si="226"/>
        <v>N/A</v>
      </c>
      <c r="BU140" s="68">
        <f t="shared" si="187"/>
        <v>144</v>
      </c>
      <c r="BV140" s="18">
        <f>'Ohio Intensities'!P140</f>
        <v>1.164246538252578</v>
      </c>
      <c r="BW140" s="18">
        <f>Design!$I$24*BV140*Design!$I$23</f>
        <v>2.0025040457944354</v>
      </c>
      <c r="BX140" s="18">
        <v>0</v>
      </c>
      <c r="BY140" s="18">
        <v>0</v>
      </c>
      <c r="BZ140" s="18">
        <f>Design!$I$22</f>
        <v>10</v>
      </c>
      <c r="CA140" s="18">
        <f t="shared" si="188"/>
        <v>2.0025040457944354</v>
      </c>
      <c r="CB140" s="18">
        <f t="shared" si="189"/>
        <v>144</v>
      </c>
      <c r="CC140" s="18">
        <f t="shared" si="190"/>
        <v>2.0025040457944354</v>
      </c>
      <c r="CD140" s="18">
        <f t="shared" si="191"/>
        <v>154</v>
      </c>
      <c r="CE140" s="18">
        <v>0</v>
      </c>
      <c r="CF140" s="18" t="str">
        <f t="shared" si="227"/>
        <v>N/A</v>
      </c>
      <c r="CG140" s="18">
        <f t="shared" si="192"/>
        <v>-0.20025040457944354</v>
      </c>
      <c r="CH140" s="18">
        <f t="shared" si="193"/>
        <v>30.838562305234305</v>
      </c>
      <c r="CI140" s="18">
        <f>(Design!$N$70-CH140)/CG140</f>
        <v>139.76781901646871</v>
      </c>
      <c r="CJ140" s="18">
        <v>0</v>
      </c>
      <c r="CK140" s="18">
        <v>0</v>
      </c>
      <c r="CL140" s="18">
        <f t="shared" si="194"/>
        <v>139.76781901646871</v>
      </c>
      <c r="CM140" s="18">
        <f t="shared" si="228"/>
        <v>144</v>
      </c>
      <c r="CN140" s="18">
        <f>Design!$N$70</f>
        <v>2.85</v>
      </c>
      <c r="CO140" s="18">
        <f t="shared" si="195"/>
        <v>154</v>
      </c>
      <c r="CP140" s="18">
        <v>0</v>
      </c>
      <c r="CQ140" s="18">
        <f t="shared" si="196"/>
        <v>13167.000000000002</v>
      </c>
      <c r="CR140" s="19" t="str">
        <f t="shared" si="229"/>
        <v>N/A</v>
      </c>
      <c r="CS140" s="68">
        <f t="shared" si="197"/>
        <v>144</v>
      </c>
      <c r="CT140" s="18">
        <f>'Ohio Intensities'!T140</f>
        <v>1.3090027410805045</v>
      </c>
      <c r="CU140" s="18">
        <f>Design!$I$24*CT140*Design!$I$23</f>
        <v>2.2514847146584693</v>
      </c>
      <c r="CV140" s="18">
        <v>0</v>
      </c>
      <c r="CW140" s="18">
        <v>0</v>
      </c>
      <c r="CX140" s="18">
        <f>Design!$I$22</f>
        <v>10</v>
      </c>
      <c r="CY140" s="18">
        <f t="shared" si="198"/>
        <v>2.2514847146584693</v>
      </c>
      <c r="CZ140" s="18">
        <f t="shared" si="199"/>
        <v>144</v>
      </c>
      <c r="DA140" s="18">
        <f t="shared" si="200"/>
        <v>2.2514847146584693</v>
      </c>
      <c r="DB140" s="18">
        <f t="shared" si="201"/>
        <v>154</v>
      </c>
      <c r="DC140" s="18">
        <v>0</v>
      </c>
      <c r="DD140" s="18" t="str">
        <f t="shared" si="230"/>
        <v>N/A</v>
      </c>
      <c r="DE140" s="18">
        <f t="shared" si="202"/>
        <v>-0.22514847146584693</v>
      </c>
      <c r="DF140" s="18">
        <f t="shared" si="203"/>
        <v>34.672864605740422</v>
      </c>
      <c r="DG140" s="18">
        <f>(Design!$N$71-DF140)/DE140</f>
        <v>141.34168621512347</v>
      </c>
      <c r="DH140" s="18">
        <v>0</v>
      </c>
      <c r="DI140" s="18">
        <v>0</v>
      </c>
      <c r="DJ140" s="18">
        <f t="shared" si="204"/>
        <v>141.34168621512347</v>
      </c>
      <c r="DK140" s="18">
        <f t="shared" si="231"/>
        <v>144</v>
      </c>
      <c r="DL140" s="18">
        <f>Design!$N$71</f>
        <v>2.85</v>
      </c>
      <c r="DM140" s="18">
        <f t="shared" si="205"/>
        <v>154</v>
      </c>
      <c r="DN140" s="18">
        <v>0</v>
      </c>
      <c r="DO140" s="18">
        <f t="shared" si="206"/>
        <v>13167.000000000002</v>
      </c>
      <c r="DP140" s="19" t="str">
        <f t="shared" si="232"/>
        <v>N/A</v>
      </c>
      <c r="DQ140" s="68">
        <f t="shared" si="207"/>
        <v>144</v>
      </c>
      <c r="DR140" s="18">
        <f>'Ohio Intensities'!X140</f>
        <v>1.4629063771697988</v>
      </c>
      <c r="DS140" s="18">
        <f>Design!$I$24*DR140*Design!$I$23</f>
        <v>2.5161989687320556</v>
      </c>
      <c r="DT140" s="18">
        <v>0</v>
      </c>
      <c r="DU140" s="18">
        <v>0</v>
      </c>
      <c r="DV140" s="18">
        <f>Design!$I$22</f>
        <v>10</v>
      </c>
      <c r="DW140" s="18">
        <f t="shared" si="208"/>
        <v>2.5161989687320556</v>
      </c>
      <c r="DX140" s="18">
        <f t="shared" si="209"/>
        <v>144</v>
      </c>
      <c r="DY140" s="18">
        <f t="shared" si="210"/>
        <v>2.5161989687320556</v>
      </c>
      <c r="DZ140" s="18">
        <f t="shared" si="211"/>
        <v>154</v>
      </c>
      <c r="EA140" s="18">
        <v>0</v>
      </c>
      <c r="EB140" s="18" t="str">
        <f t="shared" si="233"/>
        <v>N/A</v>
      </c>
      <c r="EC140" s="18">
        <f t="shared" si="212"/>
        <v>-0.25161989687320557</v>
      </c>
      <c r="ED140" s="18">
        <f t="shared" si="213"/>
        <v>38.749464118473661</v>
      </c>
      <c r="EE140" s="18">
        <f>(Design!$N$72-ED140)/EC140</f>
        <v>142.67339174915827</v>
      </c>
      <c r="EF140" s="18">
        <v>0</v>
      </c>
      <c r="EG140" s="18">
        <v>0</v>
      </c>
      <c r="EH140" s="18">
        <f t="shared" si="214"/>
        <v>142.67339174915827</v>
      </c>
      <c r="EI140" s="18">
        <f t="shared" si="234"/>
        <v>144</v>
      </c>
      <c r="EJ140" s="18">
        <f>Design!$N$72</f>
        <v>2.85</v>
      </c>
      <c r="EK140" s="18">
        <f t="shared" si="215"/>
        <v>154</v>
      </c>
      <c r="EL140" s="18">
        <v>0</v>
      </c>
      <c r="EM140" s="18">
        <f t="shared" si="216"/>
        <v>13167</v>
      </c>
      <c r="EN140" s="19" t="str">
        <f t="shared" si="235"/>
        <v>N/A</v>
      </c>
      <c r="EO140" s="19">
        <f t="shared" si="217"/>
        <v>144</v>
      </c>
    </row>
    <row r="141" spans="1:145" x14ac:dyDescent="0.25">
      <c r="A141" s="68">
        <f t="shared" si="236"/>
        <v>145</v>
      </c>
      <c r="B141" s="18">
        <f>'Ohio Intensities'!D141</f>
        <v>0.67884420231525422</v>
      </c>
      <c r="C141" s="18">
        <f>Design!$I$24*B141*Design!$I$23</f>
        <v>1.167612027982238</v>
      </c>
      <c r="D141" s="18">
        <v>0</v>
      </c>
      <c r="E141" s="18">
        <v>0</v>
      </c>
      <c r="F141" s="18">
        <f>Design!$I$22</f>
        <v>10</v>
      </c>
      <c r="G141" s="18">
        <f t="shared" si="158"/>
        <v>1.167612027982238</v>
      </c>
      <c r="H141" s="18">
        <f t="shared" si="159"/>
        <v>145</v>
      </c>
      <c r="I141" s="18">
        <f t="shared" si="160"/>
        <v>1.167612027982238</v>
      </c>
      <c r="J141" s="18">
        <f t="shared" si="161"/>
        <v>155</v>
      </c>
      <c r="K141" s="18">
        <v>0</v>
      </c>
      <c r="L141" s="18" t="str">
        <f t="shared" si="218"/>
        <v>N/A</v>
      </c>
      <c r="M141" s="18">
        <f t="shared" si="162"/>
        <v>-0.1167612027982238</v>
      </c>
      <c r="N141" s="18">
        <f t="shared" si="163"/>
        <v>18.097986433724689</v>
      </c>
      <c r="O141" s="18">
        <f>(Design!$N$67-N141)/M141</f>
        <v>137.44279819947874</v>
      </c>
      <c r="P141" s="18">
        <v>0</v>
      </c>
      <c r="Q141" s="18">
        <v>0</v>
      </c>
      <c r="R141" s="18">
        <f t="shared" si="164"/>
        <v>137.44279819947874</v>
      </c>
      <c r="S141" s="18">
        <f t="shared" si="219"/>
        <v>145</v>
      </c>
      <c r="T141" s="18">
        <f>Design!$N$67</f>
        <v>2.0499999999999998</v>
      </c>
      <c r="U141" s="18">
        <f t="shared" si="165"/>
        <v>155</v>
      </c>
      <c r="V141" s="18">
        <v>0</v>
      </c>
      <c r="W141" s="18">
        <f t="shared" si="166"/>
        <v>9532.4999999999982</v>
      </c>
      <c r="X141" s="19" t="str">
        <f t="shared" si="220"/>
        <v>N/A</v>
      </c>
      <c r="Y141" s="68">
        <f t="shared" si="167"/>
        <v>145</v>
      </c>
      <c r="Z141" s="18">
        <f>'Ohio Intensities'!H141</f>
        <v>0.84383108137939189</v>
      </c>
      <c r="AA141" s="18">
        <f>Design!$I$24*Z141*Design!$I$23</f>
        <v>1.451389459972555</v>
      </c>
      <c r="AB141" s="18">
        <v>0</v>
      </c>
      <c r="AC141" s="18">
        <v>0</v>
      </c>
      <c r="AD141" s="18">
        <f>Design!$I$22</f>
        <v>10</v>
      </c>
      <c r="AE141" s="18">
        <f t="shared" si="168"/>
        <v>1.451389459972555</v>
      </c>
      <c r="AF141" s="18">
        <f t="shared" si="169"/>
        <v>145</v>
      </c>
      <c r="AG141" s="18">
        <f t="shared" si="170"/>
        <v>1.451389459972555</v>
      </c>
      <c r="AH141" s="18">
        <f t="shared" si="171"/>
        <v>155</v>
      </c>
      <c r="AI141" s="18">
        <v>0</v>
      </c>
      <c r="AJ141" s="18" t="str">
        <f t="shared" si="221"/>
        <v>N/A</v>
      </c>
      <c r="AK141" s="18">
        <f t="shared" si="172"/>
        <v>-0.14513894599725549</v>
      </c>
      <c r="AL141" s="18">
        <f t="shared" si="173"/>
        <v>22.496536629574599</v>
      </c>
      <c r="AM141" s="18">
        <f>(Design!$N$68-AL141)/AK141</f>
        <v>137.7751263947633</v>
      </c>
      <c r="AN141" s="18">
        <v>0</v>
      </c>
      <c r="AO141" s="18">
        <v>0</v>
      </c>
      <c r="AP141" s="18">
        <f t="shared" si="174"/>
        <v>137.7751263947633</v>
      </c>
      <c r="AQ141" s="18">
        <f t="shared" si="222"/>
        <v>145</v>
      </c>
      <c r="AR141" s="18">
        <f>Design!$N$68</f>
        <v>2.5</v>
      </c>
      <c r="AS141" s="18">
        <f t="shared" si="175"/>
        <v>155</v>
      </c>
      <c r="AT141" s="18">
        <v>0</v>
      </c>
      <c r="AU141" s="18">
        <f t="shared" si="176"/>
        <v>11625</v>
      </c>
      <c r="AV141" s="19" t="str">
        <f t="shared" si="223"/>
        <v>N/A</v>
      </c>
      <c r="AW141" s="68">
        <f t="shared" si="177"/>
        <v>145</v>
      </c>
      <c r="AX141" s="18">
        <f>'Ohio Intensities'!L141</f>
        <v>0.97251892474660506</v>
      </c>
      <c r="AY141" s="18">
        <f>Design!$I$24*AX141*Design!$I$23</f>
        <v>1.6727325505641617</v>
      </c>
      <c r="AZ141" s="18">
        <v>0</v>
      </c>
      <c r="BA141" s="18">
        <v>0</v>
      </c>
      <c r="BB141" s="18">
        <f>Design!$I$22</f>
        <v>10</v>
      </c>
      <c r="BC141" s="18">
        <f t="shared" si="178"/>
        <v>1.6727325505641617</v>
      </c>
      <c r="BD141" s="18">
        <f t="shared" si="179"/>
        <v>145</v>
      </c>
      <c r="BE141" s="18">
        <f t="shared" si="180"/>
        <v>1.6727325505641617</v>
      </c>
      <c r="BF141" s="18">
        <f t="shared" si="181"/>
        <v>155</v>
      </c>
      <c r="BG141" s="18">
        <v>0</v>
      </c>
      <c r="BH141" s="18" t="str">
        <f t="shared" si="224"/>
        <v>N/A</v>
      </c>
      <c r="BI141" s="18">
        <f t="shared" si="182"/>
        <v>-0.16727325505641616</v>
      </c>
      <c r="BJ141" s="18">
        <f t="shared" si="183"/>
        <v>25.927354533744506</v>
      </c>
      <c r="BK141" s="18">
        <f>(Design!$N$69-BJ141)/BI141</f>
        <v>137.96201028049114</v>
      </c>
      <c r="BL141" s="18">
        <v>0</v>
      </c>
      <c r="BM141" s="18">
        <v>0</v>
      </c>
      <c r="BN141" s="18">
        <f t="shared" si="184"/>
        <v>137.96201028049114</v>
      </c>
      <c r="BO141" s="18">
        <f t="shared" si="225"/>
        <v>145</v>
      </c>
      <c r="BP141" s="18">
        <f>Design!$N$69</f>
        <v>2.85</v>
      </c>
      <c r="BQ141" s="18">
        <f t="shared" si="185"/>
        <v>155</v>
      </c>
      <c r="BR141" s="18">
        <v>0</v>
      </c>
      <c r="BS141" s="18">
        <f t="shared" si="186"/>
        <v>13252.5</v>
      </c>
      <c r="BT141" s="19" t="str">
        <f t="shared" si="226"/>
        <v>N/A</v>
      </c>
      <c r="BU141" s="68">
        <f t="shared" si="187"/>
        <v>145</v>
      </c>
      <c r="BV141" s="18">
        <f>'Ohio Intensities'!P141</f>
        <v>1.157866217024996</v>
      </c>
      <c r="BW141" s="18">
        <f>Design!$I$24*BV141*Design!$I$23</f>
        <v>1.9915298932829943</v>
      </c>
      <c r="BX141" s="18">
        <v>0</v>
      </c>
      <c r="BY141" s="18">
        <v>0</v>
      </c>
      <c r="BZ141" s="18">
        <f>Design!$I$22</f>
        <v>10</v>
      </c>
      <c r="CA141" s="18">
        <f t="shared" si="188"/>
        <v>1.9915298932829943</v>
      </c>
      <c r="CB141" s="18">
        <f t="shared" si="189"/>
        <v>145</v>
      </c>
      <c r="CC141" s="18">
        <f t="shared" si="190"/>
        <v>1.9915298932829943</v>
      </c>
      <c r="CD141" s="18">
        <f t="shared" si="191"/>
        <v>155</v>
      </c>
      <c r="CE141" s="18">
        <v>0</v>
      </c>
      <c r="CF141" s="18" t="str">
        <f t="shared" si="227"/>
        <v>N/A</v>
      </c>
      <c r="CG141" s="18">
        <f t="shared" si="192"/>
        <v>-0.19915298932829945</v>
      </c>
      <c r="CH141" s="18">
        <f t="shared" si="193"/>
        <v>30.868713345886412</v>
      </c>
      <c r="CI141" s="18">
        <f>(Design!$N$70-CH141)/CG141</f>
        <v>140.68939381923192</v>
      </c>
      <c r="CJ141" s="18">
        <v>0</v>
      </c>
      <c r="CK141" s="18">
        <v>0</v>
      </c>
      <c r="CL141" s="18">
        <f t="shared" si="194"/>
        <v>140.68939381923192</v>
      </c>
      <c r="CM141" s="18">
        <f t="shared" si="228"/>
        <v>145</v>
      </c>
      <c r="CN141" s="18">
        <f>Design!$N$70</f>
        <v>2.85</v>
      </c>
      <c r="CO141" s="18">
        <f t="shared" si="195"/>
        <v>155</v>
      </c>
      <c r="CP141" s="18">
        <v>0</v>
      </c>
      <c r="CQ141" s="18">
        <f t="shared" si="196"/>
        <v>13252.5</v>
      </c>
      <c r="CR141" s="19" t="str">
        <f t="shared" si="229"/>
        <v>N/A</v>
      </c>
      <c r="CS141" s="68">
        <f t="shared" si="197"/>
        <v>145</v>
      </c>
      <c r="CT141" s="18">
        <f>'Ohio Intensities'!T141</f>
        <v>1.3020016188443699</v>
      </c>
      <c r="CU141" s="18">
        <f>Design!$I$24*CT141*Design!$I$23</f>
        <v>2.2394427844123177</v>
      </c>
      <c r="CV141" s="18">
        <v>0</v>
      </c>
      <c r="CW141" s="18">
        <v>0</v>
      </c>
      <c r="CX141" s="18">
        <f>Design!$I$22</f>
        <v>10</v>
      </c>
      <c r="CY141" s="18">
        <f t="shared" si="198"/>
        <v>2.2394427844123177</v>
      </c>
      <c r="CZ141" s="18">
        <f t="shared" si="199"/>
        <v>145</v>
      </c>
      <c r="DA141" s="18">
        <f t="shared" si="200"/>
        <v>2.2394427844123177</v>
      </c>
      <c r="DB141" s="18">
        <f t="shared" si="201"/>
        <v>155</v>
      </c>
      <c r="DC141" s="18">
        <v>0</v>
      </c>
      <c r="DD141" s="18" t="str">
        <f t="shared" si="230"/>
        <v>N/A</v>
      </c>
      <c r="DE141" s="18">
        <f t="shared" si="202"/>
        <v>-0.22394427844123177</v>
      </c>
      <c r="DF141" s="18">
        <f t="shared" si="203"/>
        <v>34.711363158390924</v>
      </c>
      <c r="DG141" s="18">
        <f>(Design!$N$71-DF141)/DE141</f>
        <v>142.2736199386853</v>
      </c>
      <c r="DH141" s="18">
        <v>0</v>
      </c>
      <c r="DI141" s="18">
        <v>0</v>
      </c>
      <c r="DJ141" s="18">
        <f t="shared" si="204"/>
        <v>142.2736199386853</v>
      </c>
      <c r="DK141" s="18">
        <f t="shared" si="231"/>
        <v>145</v>
      </c>
      <c r="DL141" s="18">
        <f>Design!$N$71</f>
        <v>2.85</v>
      </c>
      <c r="DM141" s="18">
        <f t="shared" si="205"/>
        <v>155</v>
      </c>
      <c r="DN141" s="18">
        <v>0</v>
      </c>
      <c r="DO141" s="18">
        <f t="shared" si="206"/>
        <v>13252.5</v>
      </c>
      <c r="DP141" s="19" t="str">
        <f t="shared" si="232"/>
        <v>N/A</v>
      </c>
      <c r="DQ141" s="68">
        <f t="shared" si="207"/>
        <v>145</v>
      </c>
      <c r="DR141" s="18">
        <f>'Ohio Intensities'!X141</f>
        <v>1.455479449992964</v>
      </c>
      <c r="DS141" s="18">
        <f>Design!$I$24*DR141*Design!$I$23</f>
        <v>2.5034246539878997</v>
      </c>
      <c r="DT141" s="18">
        <v>0</v>
      </c>
      <c r="DU141" s="18">
        <v>0</v>
      </c>
      <c r="DV141" s="18">
        <f>Design!$I$22</f>
        <v>10</v>
      </c>
      <c r="DW141" s="18">
        <f t="shared" si="208"/>
        <v>2.5034246539878997</v>
      </c>
      <c r="DX141" s="18">
        <f t="shared" si="209"/>
        <v>145</v>
      </c>
      <c r="DY141" s="18">
        <f t="shared" si="210"/>
        <v>2.5034246539878997</v>
      </c>
      <c r="DZ141" s="18">
        <f t="shared" si="211"/>
        <v>155</v>
      </c>
      <c r="EA141" s="18">
        <v>0</v>
      </c>
      <c r="EB141" s="18" t="str">
        <f t="shared" si="233"/>
        <v>N/A</v>
      </c>
      <c r="EC141" s="18">
        <f t="shared" si="212"/>
        <v>-0.25034246539878996</v>
      </c>
      <c r="ED141" s="18">
        <f t="shared" si="213"/>
        <v>38.803082136812442</v>
      </c>
      <c r="EE141" s="18">
        <f>(Design!$N$72-ED141)/EC141</f>
        <v>143.61559505911225</v>
      </c>
      <c r="EF141" s="18">
        <v>0</v>
      </c>
      <c r="EG141" s="18">
        <v>0</v>
      </c>
      <c r="EH141" s="18">
        <f t="shared" si="214"/>
        <v>143.61559505911225</v>
      </c>
      <c r="EI141" s="18">
        <f t="shared" si="234"/>
        <v>145</v>
      </c>
      <c r="EJ141" s="18">
        <f>Design!$N$72</f>
        <v>2.85</v>
      </c>
      <c r="EK141" s="18">
        <f t="shared" si="215"/>
        <v>155</v>
      </c>
      <c r="EL141" s="18">
        <v>0</v>
      </c>
      <c r="EM141" s="18">
        <f t="shared" si="216"/>
        <v>13252.5</v>
      </c>
      <c r="EN141" s="19" t="str">
        <f t="shared" si="235"/>
        <v>N/A</v>
      </c>
      <c r="EO141" s="19">
        <f t="shared" si="217"/>
        <v>145</v>
      </c>
    </row>
    <row r="142" spans="1:145" x14ac:dyDescent="0.25">
      <c r="A142" s="68">
        <f t="shared" si="236"/>
        <v>146</v>
      </c>
      <c r="B142" s="18">
        <f>'Ohio Intensities'!D142</f>
        <v>0.67503071236004075</v>
      </c>
      <c r="C142" s="18">
        <f>Design!$I$24*B142*Design!$I$23</f>
        <v>1.1610528252592709</v>
      </c>
      <c r="D142" s="18">
        <v>0</v>
      </c>
      <c r="E142" s="18">
        <v>0</v>
      </c>
      <c r="F142" s="18">
        <f>Design!$I$22</f>
        <v>10</v>
      </c>
      <c r="G142" s="18">
        <f t="shared" si="158"/>
        <v>1.1610528252592709</v>
      </c>
      <c r="H142" s="18">
        <f t="shared" si="159"/>
        <v>146</v>
      </c>
      <c r="I142" s="18">
        <f t="shared" si="160"/>
        <v>1.1610528252592709</v>
      </c>
      <c r="J142" s="18">
        <f t="shared" si="161"/>
        <v>156</v>
      </c>
      <c r="K142" s="18">
        <v>0</v>
      </c>
      <c r="L142" s="18" t="str">
        <f t="shared" si="218"/>
        <v>N/A</v>
      </c>
      <c r="M142" s="18">
        <f t="shared" si="162"/>
        <v>-0.11610528252592708</v>
      </c>
      <c r="N142" s="18">
        <f t="shared" si="163"/>
        <v>18.112424074044625</v>
      </c>
      <c r="O142" s="18">
        <f>(Design!$N$67-N142)/M142</f>
        <v>138.34361128622876</v>
      </c>
      <c r="P142" s="18">
        <v>0</v>
      </c>
      <c r="Q142" s="18">
        <v>0</v>
      </c>
      <c r="R142" s="18">
        <f t="shared" si="164"/>
        <v>138.34361128622876</v>
      </c>
      <c r="S142" s="18">
        <f t="shared" si="219"/>
        <v>146</v>
      </c>
      <c r="T142" s="18">
        <f>Design!$N$67</f>
        <v>2.0499999999999998</v>
      </c>
      <c r="U142" s="18">
        <f t="shared" si="165"/>
        <v>156</v>
      </c>
      <c r="V142" s="18">
        <v>0</v>
      </c>
      <c r="W142" s="18">
        <f t="shared" si="166"/>
        <v>9593.9999999999982</v>
      </c>
      <c r="X142" s="19" t="str">
        <f t="shared" si="220"/>
        <v>N/A</v>
      </c>
      <c r="Y142" s="68">
        <f t="shared" si="167"/>
        <v>146</v>
      </c>
      <c r="Z142" s="18">
        <f>'Ohio Intensities'!H142</f>
        <v>0.83915849619961835</v>
      </c>
      <c r="AA142" s="18">
        <f>Design!$I$24*Z142*Design!$I$23</f>
        <v>1.4433526134633445</v>
      </c>
      <c r="AB142" s="18">
        <v>0</v>
      </c>
      <c r="AC142" s="18">
        <v>0</v>
      </c>
      <c r="AD142" s="18">
        <f>Design!$I$22</f>
        <v>10</v>
      </c>
      <c r="AE142" s="18">
        <f t="shared" si="168"/>
        <v>1.4433526134633445</v>
      </c>
      <c r="AF142" s="18">
        <f t="shared" si="169"/>
        <v>146</v>
      </c>
      <c r="AG142" s="18">
        <f t="shared" si="170"/>
        <v>1.4433526134633445</v>
      </c>
      <c r="AH142" s="18">
        <f t="shared" si="171"/>
        <v>156</v>
      </c>
      <c r="AI142" s="18">
        <v>0</v>
      </c>
      <c r="AJ142" s="18" t="str">
        <f t="shared" si="221"/>
        <v>N/A</v>
      </c>
      <c r="AK142" s="18">
        <f t="shared" si="172"/>
        <v>-0.14433526134633445</v>
      </c>
      <c r="AL142" s="18">
        <f t="shared" si="173"/>
        <v>22.516300770028174</v>
      </c>
      <c r="AM142" s="18">
        <f>(Design!$N$68-AL142)/AK142</f>
        <v>138.67921520576169</v>
      </c>
      <c r="AN142" s="18">
        <v>0</v>
      </c>
      <c r="AO142" s="18">
        <v>0</v>
      </c>
      <c r="AP142" s="18">
        <f t="shared" si="174"/>
        <v>138.67921520576169</v>
      </c>
      <c r="AQ142" s="18">
        <f t="shared" si="222"/>
        <v>146</v>
      </c>
      <c r="AR142" s="18">
        <f>Design!$N$68</f>
        <v>2.5</v>
      </c>
      <c r="AS142" s="18">
        <f t="shared" si="175"/>
        <v>156</v>
      </c>
      <c r="AT142" s="18">
        <v>0</v>
      </c>
      <c r="AU142" s="18">
        <f t="shared" si="176"/>
        <v>11700</v>
      </c>
      <c r="AV142" s="19" t="str">
        <f t="shared" si="223"/>
        <v>N/A</v>
      </c>
      <c r="AW142" s="68">
        <f t="shared" si="177"/>
        <v>146</v>
      </c>
      <c r="AX142" s="18">
        <f>'Ohio Intensities'!L142</f>
        <v>0.96712219060156857</v>
      </c>
      <c r="AY142" s="18">
        <f>Design!$I$24*AX142*Design!$I$23</f>
        <v>1.6634501678346989</v>
      </c>
      <c r="AZ142" s="18">
        <v>0</v>
      </c>
      <c r="BA142" s="18">
        <v>0</v>
      </c>
      <c r="BB142" s="18">
        <f>Design!$I$22</f>
        <v>10</v>
      </c>
      <c r="BC142" s="18">
        <f t="shared" si="178"/>
        <v>1.6634501678346989</v>
      </c>
      <c r="BD142" s="18">
        <f t="shared" si="179"/>
        <v>146</v>
      </c>
      <c r="BE142" s="18">
        <f t="shared" si="180"/>
        <v>1.6634501678346989</v>
      </c>
      <c r="BF142" s="18">
        <f t="shared" si="181"/>
        <v>156</v>
      </c>
      <c r="BG142" s="18">
        <v>0</v>
      </c>
      <c r="BH142" s="18" t="str">
        <f t="shared" si="224"/>
        <v>N/A</v>
      </c>
      <c r="BI142" s="18">
        <f t="shared" si="182"/>
        <v>-0.16634501678346988</v>
      </c>
      <c r="BJ142" s="18">
        <f t="shared" si="183"/>
        <v>25.949822618221305</v>
      </c>
      <c r="BK142" s="18">
        <f>(Design!$N$69-BJ142)/BI142</f>
        <v>138.86693490968941</v>
      </c>
      <c r="BL142" s="18">
        <v>0</v>
      </c>
      <c r="BM142" s="18">
        <v>0</v>
      </c>
      <c r="BN142" s="18">
        <f t="shared" si="184"/>
        <v>138.86693490968941</v>
      </c>
      <c r="BO142" s="18">
        <f t="shared" si="225"/>
        <v>146</v>
      </c>
      <c r="BP142" s="18">
        <f>Design!$N$69</f>
        <v>2.85</v>
      </c>
      <c r="BQ142" s="18">
        <f t="shared" si="185"/>
        <v>156</v>
      </c>
      <c r="BR142" s="18">
        <v>0</v>
      </c>
      <c r="BS142" s="18">
        <f t="shared" si="186"/>
        <v>13338</v>
      </c>
      <c r="BT142" s="19" t="str">
        <f t="shared" si="226"/>
        <v>N/A</v>
      </c>
      <c r="BU142" s="68">
        <f t="shared" si="187"/>
        <v>146</v>
      </c>
      <c r="BV142" s="18">
        <f>'Ohio Intensities'!P142</f>
        <v>1.1515605358585967</v>
      </c>
      <c r="BW142" s="18">
        <f>Design!$I$24*BV142*Design!$I$23</f>
        <v>1.9806841216767876</v>
      </c>
      <c r="BX142" s="18">
        <v>0</v>
      </c>
      <c r="BY142" s="18">
        <v>0</v>
      </c>
      <c r="BZ142" s="18">
        <f>Design!$I$22</f>
        <v>10</v>
      </c>
      <c r="CA142" s="18">
        <f t="shared" si="188"/>
        <v>1.9806841216767876</v>
      </c>
      <c r="CB142" s="18">
        <f t="shared" si="189"/>
        <v>146</v>
      </c>
      <c r="CC142" s="18">
        <f t="shared" si="190"/>
        <v>1.9806841216767876</v>
      </c>
      <c r="CD142" s="18">
        <f t="shared" si="191"/>
        <v>156</v>
      </c>
      <c r="CE142" s="18">
        <v>0</v>
      </c>
      <c r="CF142" s="18" t="str">
        <f t="shared" si="227"/>
        <v>N/A</v>
      </c>
      <c r="CG142" s="18">
        <f t="shared" si="192"/>
        <v>-0.19806841216767876</v>
      </c>
      <c r="CH142" s="18">
        <f t="shared" si="193"/>
        <v>30.898672298157887</v>
      </c>
      <c r="CI142" s="18">
        <f>(Design!$N$70-CH142)/CG142</f>
        <v>141.61103222462714</v>
      </c>
      <c r="CJ142" s="18">
        <v>0</v>
      </c>
      <c r="CK142" s="18">
        <v>0</v>
      </c>
      <c r="CL142" s="18">
        <f t="shared" si="194"/>
        <v>141.61103222462714</v>
      </c>
      <c r="CM142" s="18">
        <f t="shared" si="228"/>
        <v>146</v>
      </c>
      <c r="CN142" s="18">
        <f>Design!$N$70</f>
        <v>2.85</v>
      </c>
      <c r="CO142" s="18">
        <f t="shared" si="195"/>
        <v>156</v>
      </c>
      <c r="CP142" s="18">
        <v>0</v>
      </c>
      <c r="CQ142" s="18">
        <f t="shared" si="196"/>
        <v>13338</v>
      </c>
      <c r="CR142" s="19" t="str">
        <f t="shared" si="229"/>
        <v>N/A</v>
      </c>
      <c r="CS142" s="68">
        <f t="shared" si="197"/>
        <v>146</v>
      </c>
      <c r="CT142" s="18">
        <f>'Ohio Intensities'!T142</f>
        <v>1.2950814851608889</v>
      </c>
      <c r="CU142" s="18">
        <f>Design!$I$24*CT142*Design!$I$23</f>
        <v>2.2275401544767304</v>
      </c>
      <c r="CV142" s="18">
        <v>0</v>
      </c>
      <c r="CW142" s="18">
        <v>0</v>
      </c>
      <c r="CX142" s="18">
        <f>Design!$I$22</f>
        <v>10</v>
      </c>
      <c r="CY142" s="18">
        <f t="shared" si="198"/>
        <v>2.2275401544767304</v>
      </c>
      <c r="CZ142" s="18">
        <f t="shared" si="199"/>
        <v>146</v>
      </c>
      <c r="DA142" s="18">
        <f t="shared" si="200"/>
        <v>2.2275401544767304</v>
      </c>
      <c r="DB142" s="18">
        <f t="shared" si="201"/>
        <v>156</v>
      </c>
      <c r="DC142" s="18">
        <v>0</v>
      </c>
      <c r="DD142" s="18" t="str">
        <f t="shared" si="230"/>
        <v>N/A</v>
      </c>
      <c r="DE142" s="18">
        <f t="shared" si="202"/>
        <v>-0.22275401544767304</v>
      </c>
      <c r="DF142" s="18">
        <f t="shared" si="203"/>
        <v>34.749626409836992</v>
      </c>
      <c r="DG142" s="18">
        <f>(Design!$N$71-DF142)/DE142</f>
        <v>143.2056178458902</v>
      </c>
      <c r="DH142" s="18">
        <v>0</v>
      </c>
      <c r="DI142" s="18">
        <v>0</v>
      </c>
      <c r="DJ142" s="18">
        <f t="shared" si="204"/>
        <v>143.2056178458902</v>
      </c>
      <c r="DK142" s="18">
        <f t="shared" si="231"/>
        <v>146</v>
      </c>
      <c r="DL142" s="18">
        <f>Design!$N$71</f>
        <v>2.85</v>
      </c>
      <c r="DM142" s="18">
        <f t="shared" si="205"/>
        <v>156</v>
      </c>
      <c r="DN142" s="18">
        <v>0</v>
      </c>
      <c r="DO142" s="18">
        <f t="shared" si="206"/>
        <v>13338</v>
      </c>
      <c r="DP142" s="19" t="str">
        <f t="shared" si="232"/>
        <v>N/A</v>
      </c>
      <c r="DQ142" s="68">
        <f t="shared" si="207"/>
        <v>146</v>
      </c>
      <c r="DR142" s="18">
        <f>'Ohio Intensities'!X142</f>
        <v>1.4481371745775948</v>
      </c>
      <c r="DS142" s="18">
        <f>Design!$I$24*DR142*Design!$I$23</f>
        <v>2.4907959402734647</v>
      </c>
      <c r="DT142" s="18">
        <v>0</v>
      </c>
      <c r="DU142" s="18">
        <v>0</v>
      </c>
      <c r="DV142" s="18">
        <f>Design!$I$22</f>
        <v>10</v>
      </c>
      <c r="DW142" s="18">
        <f t="shared" si="208"/>
        <v>2.4907959402734647</v>
      </c>
      <c r="DX142" s="18">
        <f t="shared" si="209"/>
        <v>146</v>
      </c>
      <c r="DY142" s="18">
        <f t="shared" si="210"/>
        <v>2.4907959402734647</v>
      </c>
      <c r="DZ142" s="18">
        <f t="shared" si="211"/>
        <v>156</v>
      </c>
      <c r="EA142" s="18">
        <v>0</v>
      </c>
      <c r="EB142" s="18" t="str">
        <f t="shared" si="233"/>
        <v>N/A</v>
      </c>
      <c r="EC142" s="18">
        <f t="shared" si="212"/>
        <v>-0.24907959402734647</v>
      </c>
      <c r="ED142" s="18">
        <f t="shared" si="213"/>
        <v>38.85641666826605</v>
      </c>
      <c r="EE142" s="18">
        <f>(Design!$N$72-ED142)/EC142</f>
        <v>144.55787439702067</v>
      </c>
      <c r="EF142" s="18">
        <v>0</v>
      </c>
      <c r="EG142" s="18">
        <v>0</v>
      </c>
      <c r="EH142" s="18">
        <f t="shared" si="214"/>
        <v>144.55787439702067</v>
      </c>
      <c r="EI142" s="18">
        <f t="shared" si="234"/>
        <v>146</v>
      </c>
      <c r="EJ142" s="18">
        <f>Design!$N$72</f>
        <v>2.85</v>
      </c>
      <c r="EK142" s="18">
        <f t="shared" si="215"/>
        <v>156</v>
      </c>
      <c r="EL142" s="18">
        <v>0</v>
      </c>
      <c r="EM142" s="18">
        <f t="shared" si="216"/>
        <v>13338</v>
      </c>
      <c r="EN142" s="19" t="str">
        <f t="shared" si="235"/>
        <v>N/A</v>
      </c>
      <c r="EO142" s="19">
        <f t="shared" si="217"/>
        <v>146</v>
      </c>
    </row>
    <row r="143" spans="1:145" x14ac:dyDescent="0.25">
      <c r="A143" s="68">
        <f t="shared" si="236"/>
        <v>147</v>
      </c>
      <c r="B143" s="18">
        <f>'Ohio Intensities'!D143</f>
        <v>0.67126280802360849</v>
      </c>
      <c r="C143" s="18">
        <f>Design!$I$24*B143*Design!$I$23</f>
        <v>1.1545720298006072</v>
      </c>
      <c r="D143" s="18">
        <v>0</v>
      </c>
      <c r="E143" s="18">
        <v>0</v>
      </c>
      <c r="F143" s="18">
        <f>Design!$I$22</f>
        <v>10</v>
      </c>
      <c r="G143" s="18">
        <f t="shared" si="158"/>
        <v>1.1545720298006072</v>
      </c>
      <c r="H143" s="18">
        <f t="shared" si="159"/>
        <v>147</v>
      </c>
      <c r="I143" s="18">
        <f t="shared" si="160"/>
        <v>1.1545720298006072</v>
      </c>
      <c r="J143" s="18">
        <f t="shared" si="161"/>
        <v>157</v>
      </c>
      <c r="K143" s="18">
        <v>0</v>
      </c>
      <c r="L143" s="18" t="str">
        <f t="shared" si="218"/>
        <v>N/A</v>
      </c>
      <c r="M143" s="18">
        <f t="shared" si="162"/>
        <v>-0.11545720298006072</v>
      </c>
      <c r="N143" s="18">
        <f t="shared" si="163"/>
        <v>18.126780867869535</v>
      </c>
      <c r="O143" s="18">
        <f>(Design!$N$67-N143)/M143</f>
        <v>139.24450318310559</v>
      </c>
      <c r="P143" s="18">
        <v>0</v>
      </c>
      <c r="Q143" s="18">
        <v>0</v>
      </c>
      <c r="R143" s="18">
        <f t="shared" si="164"/>
        <v>139.24450318310559</v>
      </c>
      <c r="S143" s="18">
        <f t="shared" si="219"/>
        <v>147</v>
      </c>
      <c r="T143" s="18">
        <f>Design!$N$67</f>
        <v>2.0499999999999998</v>
      </c>
      <c r="U143" s="18">
        <f t="shared" si="165"/>
        <v>157</v>
      </c>
      <c r="V143" s="18">
        <v>0</v>
      </c>
      <c r="W143" s="18">
        <f t="shared" si="166"/>
        <v>9655.4999999999982</v>
      </c>
      <c r="X143" s="19" t="str">
        <f t="shared" si="220"/>
        <v>N/A</v>
      </c>
      <c r="Y143" s="68">
        <f t="shared" si="167"/>
        <v>147</v>
      </c>
      <c r="Z143" s="18">
        <f>'Ohio Intensities'!H143</f>
        <v>0.83454120655522102</v>
      </c>
      <c r="AA143" s="18">
        <f>Design!$I$24*Z143*Design!$I$23</f>
        <v>1.435410875274981</v>
      </c>
      <c r="AB143" s="18">
        <v>0</v>
      </c>
      <c r="AC143" s="18">
        <v>0</v>
      </c>
      <c r="AD143" s="18">
        <f>Design!$I$22</f>
        <v>10</v>
      </c>
      <c r="AE143" s="18">
        <f t="shared" si="168"/>
        <v>1.435410875274981</v>
      </c>
      <c r="AF143" s="18">
        <f t="shared" si="169"/>
        <v>147</v>
      </c>
      <c r="AG143" s="18">
        <f t="shared" si="170"/>
        <v>1.435410875274981</v>
      </c>
      <c r="AH143" s="18">
        <f t="shared" si="171"/>
        <v>157</v>
      </c>
      <c r="AI143" s="18">
        <v>0</v>
      </c>
      <c r="AJ143" s="18" t="str">
        <f t="shared" si="221"/>
        <v>N/A</v>
      </c>
      <c r="AK143" s="18">
        <f t="shared" si="172"/>
        <v>-0.14354108752749811</v>
      </c>
      <c r="AL143" s="18">
        <f t="shared" si="173"/>
        <v>22.535950741817206</v>
      </c>
      <c r="AM143" s="18">
        <f>(Design!$N$68-AL143)/AK143</f>
        <v>139.58338401176545</v>
      </c>
      <c r="AN143" s="18">
        <v>0</v>
      </c>
      <c r="AO143" s="18">
        <v>0</v>
      </c>
      <c r="AP143" s="18">
        <f t="shared" si="174"/>
        <v>139.58338401176545</v>
      </c>
      <c r="AQ143" s="18">
        <f t="shared" si="222"/>
        <v>147</v>
      </c>
      <c r="AR143" s="18">
        <f>Design!$N$68</f>
        <v>2.5</v>
      </c>
      <c r="AS143" s="18">
        <f t="shared" si="175"/>
        <v>157</v>
      </c>
      <c r="AT143" s="18">
        <v>0</v>
      </c>
      <c r="AU143" s="18">
        <f t="shared" si="176"/>
        <v>11775</v>
      </c>
      <c r="AV143" s="19" t="str">
        <f t="shared" si="223"/>
        <v>N/A</v>
      </c>
      <c r="AW143" s="68">
        <f t="shared" si="177"/>
        <v>147</v>
      </c>
      <c r="AX143" s="18">
        <f>'Ohio Intensities'!L143</f>
        <v>0.96178895902922912</v>
      </c>
      <c r="AY143" s="18">
        <f>Design!$I$24*AX143*Design!$I$23</f>
        <v>1.6542770095302752</v>
      </c>
      <c r="AZ143" s="18">
        <v>0</v>
      </c>
      <c r="BA143" s="18">
        <v>0</v>
      </c>
      <c r="BB143" s="18">
        <f>Design!$I$22</f>
        <v>10</v>
      </c>
      <c r="BC143" s="18">
        <f t="shared" si="178"/>
        <v>1.6542770095302752</v>
      </c>
      <c r="BD143" s="18">
        <f t="shared" si="179"/>
        <v>147</v>
      </c>
      <c r="BE143" s="18">
        <f t="shared" si="180"/>
        <v>1.6542770095302752</v>
      </c>
      <c r="BF143" s="18">
        <f t="shared" si="181"/>
        <v>157</v>
      </c>
      <c r="BG143" s="18">
        <v>0</v>
      </c>
      <c r="BH143" s="18" t="str">
        <f t="shared" si="224"/>
        <v>N/A</v>
      </c>
      <c r="BI143" s="18">
        <f t="shared" si="182"/>
        <v>-0.16542770095302753</v>
      </c>
      <c r="BJ143" s="18">
        <f t="shared" si="183"/>
        <v>25.972149049625322</v>
      </c>
      <c r="BK143" s="18">
        <f>(Design!$N$69-BJ143)/BI143</f>
        <v>139.77193007228428</v>
      </c>
      <c r="BL143" s="18">
        <v>0</v>
      </c>
      <c r="BM143" s="18">
        <v>0</v>
      </c>
      <c r="BN143" s="18">
        <f t="shared" si="184"/>
        <v>139.77193007228428</v>
      </c>
      <c r="BO143" s="18">
        <f t="shared" si="225"/>
        <v>147</v>
      </c>
      <c r="BP143" s="18">
        <f>Design!$N$69</f>
        <v>2.85</v>
      </c>
      <c r="BQ143" s="18">
        <f t="shared" si="185"/>
        <v>157</v>
      </c>
      <c r="BR143" s="18">
        <v>0</v>
      </c>
      <c r="BS143" s="18">
        <f t="shared" si="186"/>
        <v>13423.5</v>
      </c>
      <c r="BT143" s="19" t="str">
        <f t="shared" si="226"/>
        <v>N/A</v>
      </c>
      <c r="BU143" s="68">
        <f t="shared" si="187"/>
        <v>147</v>
      </c>
      <c r="BV143" s="18">
        <f>'Ohio Intensities'!P143</f>
        <v>1.1453281632139549</v>
      </c>
      <c r="BW143" s="18">
        <f>Design!$I$24*BV143*Design!$I$23</f>
        <v>1.9699644407280037</v>
      </c>
      <c r="BX143" s="18">
        <v>0</v>
      </c>
      <c r="BY143" s="18">
        <v>0</v>
      </c>
      <c r="BZ143" s="18">
        <f>Design!$I$22</f>
        <v>10</v>
      </c>
      <c r="CA143" s="18">
        <f t="shared" si="188"/>
        <v>1.9699644407280037</v>
      </c>
      <c r="CB143" s="18">
        <f t="shared" si="189"/>
        <v>147</v>
      </c>
      <c r="CC143" s="18">
        <f t="shared" si="190"/>
        <v>1.9699644407280037</v>
      </c>
      <c r="CD143" s="18">
        <f t="shared" si="191"/>
        <v>157</v>
      </c>
      <c r="CE143" s="18">
        <v>0</v>
      </c>
      <c r="CF143" s="18" t="str">
        <f t="shared" si="227"/>
        <v>N/A</v>
      </c>
      <c r="CG143" s="18">
        <f t="shared" si="192"/>
        <v>-0.19699644407280037</v>
      </c>
      <c r="CH143" s="18">
        <f t="shared" si="193"/>
        <v>30.928441719429657</v>
      </c>
      <c r="CI143" s="18">
        <f>(Design!$N$70-CH143)/CG143</f>
        <v>142.53273378403327</v>
      </c>
      <c r="CJ143" s="18">
        <v>0</v>
      </c>
      <c r="CK143" s="18">
        <v>0</v>
      </c>
      <c r="CL143" s="18">
        <f t="shared" si="194"/>
        <v>142.53273378403327</v>
      </c>
      <c r="CM143" s="18">
        <f t="shared" si="228"/>
        <v>147</v>
      </c>
      <c r="CN143" s="18">
        <f>Design!$N$70</f>
        <v>2.85</v>
      </c>
      <c r="CO143" s="18">
        <f t="shared" si="195"/>
        <v>157</v>
      </c>
      <c r="CP143" s="18">
        <v>0</v>
      </c>
      <c r="CQ143" s="18">
        <f t="shared" si="196"/>
        <v>13423.500000000002</v>
      </c>
      <c r="CR143" s="19" t="str">
        <f t="shared" si="229"/>
        <v>N/A</v>
      </c>
      <c r="CS143" s="68">
        <f t="shared" si="197"/>
        <v>147</v>
      </c>
      <c r="CT143" s="18">
        <f>'Ohio Intensities'!T143</f>
        <v>1.288240905710919</v>
      </c>
      <c r="CU143" s="18">
        <f>Design!$I$24*CT143*Design!$I$23</f>
        <v>2.2157743578227822</v>
      </c>
      <c r="CV143" s="18">
        <v>0</v>
      </c>
      <c r="CW143" s="18">
        <v>0</v>
      </c>
      <c r="CX143" s="18">
        <f>Design!$I$22</f>
        <v>10</v>
      </c>
      <c r="CY143" s="18">
        <f t="shared" si="198"/>
        <v>2.2157743578227822</v>
      </c>
      <c r="CZ143" s="18">
        <f t="shared" si="199"/>
        <v>147</v>
      </c>
      <c r="DA143" s="18">
        <f t="shared" si="200"/>
        <v>2.2157743578227822</v>
      </c>
      <c r="DB143" s="18">
        <f t="shared" si="201"/>
        <v>157</v>
      </c>
      <c r="DC143" s="18">
        <v>0</v>
      </c>
      <c r="DD143" s="18" t="str">
        <f t="shared" si="230"/>
        <v>N/A</v>
      </c>
      <c r="DE143" s="18">
        <f t="shared" si="202"/>
        <v>-0.22157743578227823</v>
      </c>
      <c r="DF143" s="18">
        <f t="shared" si="203"/>
        <v>34.787657417817684</v>
      </c>
      <c r="DG143" s="18">
        <f>(Design!$N$71-DF143)/DE143</f>
        <v>144.13767947562852</v>
      </c>
      <c r="DH143" s="18">
        <v>0</v>
      </c>
      <c r="DI143" s="18">
        <v>0</v>
      </c>
      <c r="DJ143" s="18">
        <f t="shared" si="204"/>
        <v>144.13767947562852</v>
      </c>
      <c r="DK143" s="18">
        <f t="shared" si="231"/>
        <v>147</v>
      </c>
      <c r="DL143" s="18">
        <f>Design!$N$71</f>
        <v>2.85</v>
      </c>
      <c r="DM143" s="18">
        <f t="shared" si="205"/>
        <v>157</v>
      </c>
      <c r="DN143" s="18">
        <v>0</v>
      </c>
      <c r="DO143" s="18">
        <f t="shared" si="206"/>
        <v>13423.500000000002</v>
      </c>
      <c r="DP143" s="19" t="str">
        <f t="shared" si="232"/>
        <v>N/A</v>
      </c>
      <c r="DQ143" s="68">
        <f t="shared" si="207"/>
        <v>147</v>
      </c>
      <c r="DR143" s="18">
        <f>'Ohio Intensities'!X143</f>
        <v>1.4408780577284863</v>
      </c>
      <c r="DS143" s="18">
        <f>Design!$I$24*DR143*Design!$I$23</f>
        <v>2.4783102592929982</v>
      </c>
      <c r="DT143" s="18">
        <v>0</v>
      </c>
      <c r="DU143" s="18">
        <v>0</v>
      </c>
      <c r="DV143" s="18">
        <f>Design!$I$22</f>
        <v>10</v>
      </c>
      <c r="DW143" s="18">
        <f t="shared" si="208"/>
        <v>2.4783102592929982</v>
      </c>
      <c r="DX143" s="18">
        <f t="shared" si="209"/>
        <v>147</v>
      </c>
      <c r="DY143" s="18">
        <f t="shared" si="210"/>
        <v>2.4783102592929982</v>
      </c>
      <c r="DZ143" s="18">
        <f t="shared" si="211"/>
        <v>157</v>
      </c>
      <c r="EA143" s="18">
        <v>0</v>
      </c>
      <c r="EB143" s="18" t="str">
        <f t="shared" si="233"/>
        <v>N/A</v>
      </c>
      <c r="EC143" s="18">
        <f t="shared" si="212"/>
        <v>-0.24783102592929981</v>
      </c>
      <c r="ED143" s="18">
        <f t="shared" si="213"/>
        <v>38.909471070900068</v>
      </c>
      <c r="EE143" s="18">
        <f>(Design!$N$72-ED143)/EC143</f>
        <v>145.50022918109923</v>
      </c>
      <c r="EF143" s="18">
        <v>0</v>
      </c>
      <c r="EG143" s="18">
        <v>0</v>
      </c>
      <c r="EH143" s="18">
        <f t="shared" si="214"/>
        <v>145.50022918109923</v>
      </c>
      <c r="EI143" s="18">
        <f t="shared" si="234"/>
        <v>147</v>
      </c>
      <c r="EJ143" s="18">
        <f>Design!$N$72</f>
        <v>2.85</v>
      </c>
      <c r="EK143" s="18">
        <f t="shared" si="215"/>
        <v>157</v>
      </c>
      <c r="EL143" s="18">
        <v>0</v>
      </c>
      <c r="EM143" s="18">
        <f t="shared" si="216"/>
        <v>13423.5</v>
      </c>
      <c r="EN143" s="19" t="str">
        <f t="shared" si="235"/>
        <v>N/A</v>
      </c>
      <c r="EO143" s="19">
        <f t="shared" si="217"/>
        <v>147</v>
      </c>
    </row>
    <row r="144" spans="1:145" x14ac:dyDescent="0.25">
      <c r="A144" s="68">
        <f t="shared" si="236"/>
        <v>148</v>
      </c>
      <c r="B144" s="18">
        <f>'Ohio Intensities'!D144</f>
        <v>0.66753965920520908</v>
      </c>
      <c r="C144" s="18">
        <f>Design!$I$24*B144*Design!$I$23</f>
        <v>1.1481682138329603</v>
      </c>
      <c r="D144" s="18">
        <v>0</v>
      </c>
      <c r="E144" s="18">
        <v>0</v>
      </c>
      <c r="F144" s="18">
        <f>Design!$I$22</f>
        <v>10</v>
      </c>
      <c r="G144" s="18">
        <f t="shared" si="158"/>
        <v>1.1481682138329603</v>
      </c>
      <c r="H144" s="18">
        <f t="shared" si="159"/>
        <v>148</v>
      </c>
      <c r="I144" s="18">
        <f t="shared" si="160"/>
        <v>1.1481682138329603</v>
      </c>
      <c r="J144" s="18">
        <f t="shared" si="161"/>
        <v>158</v>
      </c>
      <c r="K144" s="18">
        <v>0</v>
      </c>
      <c r="L144" s="18" t="str">
        <f t="shared" si="218"/>
        <v>N/A</v>
      </c>
      <c r="M144" s="18">
        <f t="shared" si="162"/>
        <v>-0.11481682138329603</v>
      </c>
      <c r="N144" s="18">
        <f t="shared" si="163"/>
        <v>18.141057778560775</v>
      </c>
      <c r="O144" s="18">
        <f>(Design!$N$67-N144)/M144</f>
        <v>140.14547332610411</v>
      </c>
      <c r="P144" s="18">
        <v>0</v>
      </c>
      <c r="Q144" s="18">
        <v>0</v>
      </c>
      <c r="R144" s="18">
        <f t="shared" si="164"/>
        <v>140.14547332610411</v>
      </c>
      <c r="S144" s="18">
        <f t="shared" si="219"/>
        <v>148</v>
      </c>
      <c r="T144" s="18">
        <f>Design!$N$67</f>
        <v>2.0499999999999998</v>
      </c>
      <c r="U144" s="18">
        <f t="shared" si="165"/>
        <v>158</v>
      </c>
      <c r="V144" s="18">
        <v>0</v>
      </c>
      <c r="W144" s="18">
        <f t="shared" si="166"/>
        <v>9717</v>
      </c>
      <c r="X144" s="19" t="str">
        <f t="shared" si="220"/>
        <v>N/A</v>
      </c>
      <c r="Y144" s="68">
        <f t="shared" si="167"/>
        <v>148</v>
      </c>
      <c r="Z144" s="18">
        <f>'Ohio Intensities'!H144</f>
        <v>0.8299782142792923</v>
      </c>
      <c r="AA144" s="18">
        <f>Design!$I$24*Z144*Design!$I$23</f>
        <v>1.4275625285603837</v>
      </c>
      <c r="AB144" s="18">
        <v>0</v>
      </c>
      <c r="AC144" s="18">
        <v>0</v>
      </c>
      <c r="AD144" s="18">
        <f>Design!$I$22</f>
        <v>10</v>
      </c>
      <c r="AE144" s="18">
        <f t="shared" si="168"/>
        <v>1.4275625285603837</v>
      </c>
      <c r="AF144" s="18">
        <f t="shared" si="169"/>
        <v>148</v>
      </c>
      <c r="AG144" s="18">
        <f t="shared" si="170"/>
        <v>1.4275625285603837</v>
      </c>
      <c r="AH144" s="18">
        <f t="shared" si="171"/>
        <v>158</v>
      </c>
      <c r="AI144" s="18">
        <v>0</v>
      </c>
      <c r="AJ144" s="18" t="str">
        <f t="shared" si="221"/>
        <v>N/A</v>
      </c>
      <c r="AK144" s="18">
        <f t="shared" si="172"/>
        <v>-0.14275625285603838</v>
      </c>
      <c r="AL144" s="18">
        <f t="shared" si="173"/>
        <v>22.555487951254062</v>
      </c>
      <c r="AM144" s="18">
        <f>(Design!$N$68-AL144)/AK144</f>
        <v>140.48763224038171</v>
      </c>
      <c r="AN144" s="18">
        <v>0</v>
      </c>
      <c r="AO144" s="18">
        <v>0</v>
      </c>
      <c r="AP144" s="18">
        <f t="shared" si="174"/>
        <v>140.48763224038171</v>
      </c>
      <c r="AQ144" s="18">
        <f t="shared" si="222"/>
        <v>148</v>
      </c>
      <c r="AR144" s="18">
        <f>Design!$N$68</f>
        <v>2.5</v>
      </c>
      <c r="AS144" s="18">
        <f t="shared" si="175"/>
        <v>158</v>
      </c>
      <c r="AT144" s="18">
        <v>0</v>
      </c>
      <c r="AU144" s="18">
        <f t="shared" si="176"/>
        <v>11850</v>
      </c>
      <c r="AV144" s="19" t="str">
        <f t="shared" si="223"/>
        <v>N/A</v>
      </c>
      <c r="AW144" s="68">
        <f t="shared" si="177"/>
        <v>148</v>
      </c>
      <c r="AX144" s="18">
        <f>'Ohio Intensities'!L144</f>
        <v>0.95651809287567979</v>
      </c>
      <c r="AY144" s="18">
        <f>Design!$I$24*AX144*Design!$I$23</f>
        <v>1.6452111197461703</v>
      </c>
      <c r="AZ144" s="18">
        <v>0</v>
      </c>
      <c r="BA144" s="18">
        <v>0</v>
      </c>
      <c r="BB144" s="18">
        <f>Design!$I$22</f>
        <v>10</v>
      </c>
      <c r="BC144" s="18">
        <f t="shared" si="178"/>
        <v>1.6452111197461703</v>
      </c>
      <c r="BD144" s="18">
        <f t="shared" si="179"/>
        <v>148</v>
      </c>
      <c r="BE144" s="18">
        <f t="shared" si="180"/>
        <v>1.6452111197461703</v>
      </c>
      <c r="BF144" s="18">
        <f t="shared" si="181"/>
        <v>158</v>
      </c>
      <c r="BG144" s="18">
        <v>0</v>
      </c>
      <c r="BH144" s="18" t="str">
        <f t="shared" si="224"/>
        <v>N/A</v>
      </c>
      <c r="BI144" s="18">
        <f t="shared" si="182"/>
        <v>-0.16452111197461702</v>
      </c>
      <c r="BJ144" s="18">
        <f t="shared" si="183"/>
        <v>25.994335691989491</v>
      </c>
      <c r="BK144" s="18">
        <f>(Design!$N$69-BJ144)/BI144</f>
        <v>140.67699527559898</v>
      </c>
      <c r="BL144" s="18">
        <v>0</v>
      </c>
      <c r="BM144" s="18">
        <v>0</v>
      </c>
      <c r="BN144" s="18">
        <f t="shared" si="184"/>
        <v>140.67699527559898</v>
      </c>
      <c r="BO144" s="18">
        <f t="shared" si="225"/>
        <v>148</v>
      </c>
      <c r="BP144" s="18">
        <f>Design!$N$69</f>
        <v>2.85</v>
      </c>
      <c r="BQ144" s="18">
        <f t="shared" si="185"/>
        <v>158</v>
      </c>
      <c r="BR144" s="18">
        <v>0</v>
      </c>
      <c r="BS144" s="18">
        <f t="shared" si="186"/>
        <v>13509</v>
      </c>
      <c r="BT144" s="19" t="str">
        <f t="shared" si="226"/>
        <v>N/A</v>
      </c>
      <c r="BU144" s="68">
        <f t="shared" si="187"/>
        <v>148</v>
      </c>
      <c r="BV144" s="18">
        <f>'Ohio Intensities'!P144</f>
        <v>1.1391677993816007</v>
      </c>
      <c r="BW144" s="18">
        <f>Design!$I$24*BV144*Design!$I$23</f>
        <v>1.9593686149363545</v>
      </c>
      <c r="BX144" s="18">
        <v>0</v>
      </c>
      <c r="BY144" s="18">
        <v>0</v>
      </c>
      <c r="BZ144" s="18">
        <f>Design!$I$22</f>
        <v>10</v>
      </c>
      <c r="CA144" s="18">
        <f t="shared" si="188"/>
        <v>1.9593686149363545</v>
      </c>
      <c r="CB144" s="18">
        <f t="shared" si="189"/>
        <v>148</v>
      </c>
      <c r="CC144" s="18">
        <f t="shared" si="190"/>
        <v>1.9593686149363545</v>
      </c>
      <c r="CD144" s="18">
        <f t="shared" si="191"/>
        <v>158</v>
      </c>
      <c r="CE144" s="18">
        <v>0</v>
      </c>
      <c r="CF144" s="18" t="str">
        <f t="shared" si="227"/>
        <v>N/A</v>
      </c>
      <c r="CG144" s="18">
        <f t="shared" si="192"/>
        <v>-0.19593686149363546</v>
      </c>
      <c r="CH144" s="18">
        <f t="shared" si="193"/>
        <v>30.958024115994402</v>
      </c>
      <c r="CI144" s="18">
        <f>(Design!$N$70-CH144)/CG144</f>
        <v>143.45449805475945</v>
      </c>
      <c r="CJ144" s="18">
        <v>0</v>
      </c>
      <c r="CK144" s="18">
        <v>0</v>
      </c>
      <c r="CL144" s="18">
        <f t="shared" si="194"/>
        <v>143.45449805475945</v>
      </c>
      <c r="CM144" s="18">
        <f t="shared" si="228"/>
        <v>148</v>
      </c>
      <c r="CN144" s="18">
        <f>Design!$N$70</f>
        <v>2.85</v>
      </c>
      <c r="CO144" s="18">
        <f t="shared" si="195"/>
        <v>158</v>
      </c>
      <c r="CP144" s="18">
        <v>0</v>
      </c>
      <c r="CQ144" s="18">
        <f t="shared" si="196"/>
        <v>13508.999999999998</v>
      </c>
      <c r="CR144" s="19" t="str">
        <f t="shared" si="229"/>
        <v>N/A</v>
      </c>
      <c r="CS144" s="68">
        <f t="shared" si="197"/>
        <v>148</v>
      </c>
      <c r="CT144" s="18">
        <f>'Ohio Intensities'!T144</f>
        <v>1.2814784802784029</v>
      </c>
      <c r="CU144" s="18">
        <f>Design!$I$24*CT144*Design!$I$23</f>
        <v>2.2041429860788546</v>
      </c>
      <c r="CV144" s="18">
        <v>0</v>
      </c>
      <c r="CW144" s="18">
        <v>0</v>
      </c>
      <c r="CX144" s="18">
        <f>Design!$I$22</f>
        <v>10</v>
      </c>
      <c r="CY144" s="18">
        <f t="shared" si="198"/>
        <v>2.2041429860788546</v>
      </c>
      <c r="CZ144" s="18">
        <f t="shared" si="199"/>
        <v>148</v>
      </c>
      <c r="DA144" s="18">
        <f t="shared" si="200"/>
        <v>2.2041429860788546</v>
      </c>
      <c r="DB144" s="18">
        <f t="shared" si="201"/>
        <v>158</v>
      </c>
      <c r="DC144" s="18">
        <v>0</v>
      </c>
      <c r="DD144" s="18" t="str">
        <f t="shared" si="230"/>
        <v>N/A</v>
      </c>
      <c r="DE144" s="18">
        <f t="shared" si="202"/>
        <v>-0.22041429860788547</v>
      </c>
      <c r="DF144" s="18">
        <f t="shared" si="203"/>
        <v>34.825459180045904</v>
      </c>
      <c r="DG144" s="18">
        <f>(Design!$N$71-DF144)/DE144</f>
        <v>145.06980437294533</v>
      </c>
      <c r="DH144" s="18">
        <v>0</v>
      </c>
      <c r="DI144" s="18">
        <v>0</v>
      </c>
      <c r="DJ144" s="18">
        <f t="shared" si="204"/>
        <v>145.06980437294533</v>
      </c>
      <c r="DK144" s="18">
        <f t="shared" si="231"/>
        <v>148</v>
      </c>
      <c r="DL144" s="18">
        <f>Design!$N$71</f>
        <v>2.85</v>
      </c>
      <c r="DM144" s="18">
        <f t="shared" si="205"/>
        <v>158</v>
      </c>
      <c r="DN144" s="18">
        <v>0</v>
      </c>
      <c r="DO144" s="18">
        <f t="shared" si="206"/>
        <v>13509</v>
      </c>
      <c r="DP144" s="19" t="str">
        <f t="shared" si="232"/>
        <v>N/A</v>
      </c>
      <c r="DQ144" s="68">
        <f t="shared" si="207"/>
        <v>148</v>
      </c>
      <c r="DR144" s="18">
        <f>'Ohio Intensities'!X144</f>
        <v>1.4337006417918849</v>
      </c>
      <c r="DS144" s="18">
        <f>Design!$I$24*DR144*Design!$I$23</f>
        <v>2.4659651038820436</v>
      </c>
      <c r="DT144" s="18">
        <v>0</v>
      </c>
      <c r="DU144" s="18">
        <v>0</v>
      </c>
      <c r="DV144" s="18">
        <f>Design!$I$22</f>
        <v>10</v>
      </c>
      <c r="DW144" s="18">
        <f t="shared" si="208"/>
        <v>2.4659651038820436</v>
      </c>
      <c r="DX144" s="18">
        <f t="shared" si="209"/>
        <v>148</v>
      </c>
      <c r="DY144" s="18">
        <f t="shared" si="210"/>
        <v>2.4659651038820436</v>
      </c>
      <c r="DZ144" s="18">
        <f t="shared" si="211"/>
        <v>158</v>
      </c>
      <c r="EA144" s="18">
        <v>0</v>
      </c>
      <c r="EB144" s="18" t="str">
        <f t="shared" si="233"/>
        <v>N/A</v>
      </c>
      <c r="EC144" s="18">
        <f t="shared" si="212"/>
        <v>-0.24659651038820435</v>
      </c>
      <c r="ED144" s="18">
        <f t="shared" si="213"/>
        <v>38.962248641336288</v>
      </c>
      <c r="EE144" s="18">
        <f>(Design!$N$72-ED144)/EC144</f>
        <v>146.44265883765593</v>
      </c>
      <c r="EF144" s="18">
        <v>0</v>
      </c>
      <c r="EG144" s="18">
        <v>0</v>
      </c>
      <c r="EH144" s="18">
        <f t="shared" si="214"/>
        <v>146.44265883765593</v>
      </c>
      <c r="EI144" s="18">
        <f t="shared" si="234"/>
        <v>148</v>
      </c>
      <c r="EJ144" s="18">
        <f>Design!$N$72</f>
        <v>2.85</v>
      </c>
      <c r="EK144" s="18">
        <f t="shared" si="215"/>
        <v>158</v>
      </c>
      <c r="EL144" s="18">
        <v>0</v>
      </c>
      <c r="EM144" s="18">
        <f t="shared" si="216"/>
        <v>13509</v>
      </c>
      <c r="EN144" s="19" t="str">
        <f t="shared" si="235"/>
        <v>N/A</v>
      </c>
      <c r="EO144" s="19">
        <f t="shared" si="217"/>
        <v>148</v>
      </c>
    </row>
    <row r="145" spans="1:145" x14ac:dyDescent="0.25">
      <c r="A145" s="68">
        <f t="shared" si="236"/>
        <v>149</v>
      </c>
      <c r="B145" s="18">
        <f>'Ohio Intensities'!D145</f>
        <v>0.66386045604769206</v>
      </c>
      <c r="C145" s="18">
        <f>Design!$I$24*B145*Design!$I$23</f>
        <v>1.141839984402031</v>
      </c>
      <c r="D145" s="18">
        <v>0</v>
      </c>
      <c r="E145" s="18">
        <v>0</v>
      </c>
      <c r="F145" s="18">
        <f>Design!$I$22</f>
        <v>10</v>
      </c>
      <c r="G145" s="18">
        <f t="shared" si="158"/>
        <v>1.141839984402031</v>
      </c>
      <c r="H145" s="18">
        <f t="shared" si="159"/>
        <v>149</v>
      </c>
      <c r="I145" s="18">
        <f t="shared" si="160"/>
        <v>1.141839984402031</v>
      </c>
      <c r="J145" s="18">
        <f t="shared" si="161"/>
        <v>159</v>
      </c>
      <c r="K145" s="18">
        <v>0</v>
      </c>
      <c r="L145" s="18" t="str">
        <f t="shared" si="218"/>
        <v>N/A</v>
      </c>
      <c r="M145" s="18">
        <f t="shared" si="162"/>
        <v>-0.1141839984402031</v>
      </c>
      <c r="N145" s="18">
        <f t="shared" si="163"/>
        <v>18.155255751992293</v>
      </c>
      <c r="O145" s="18">
        <f>(Design!$N$67-N145)/M145</f>
        <v>141.04652115879824</v>
      </c>
      <c r="P145" s="18">
        <v>0</v>
      </c>
      <c r="Q145" s="18">
        <v>0</v>
      </c>
      <c r="R145" s="18">
        <f t="shared" si="164"/>
        <v>141.04652115879824</v>
      </c>
      <c r="S145" s="18">
        <f t="shared" si="219"/>
        <v>149</v>
      </c>
      <c r="T145" s="18">
        <f>Design!$N$67</f>
        <v>2.0499999999999998</v>
      </c>
      <c r="U145" s="18">
        <f t="shared" si="165"/>
        <v>159</v>
      </c>
      <c r="V145" s="18">
        <v>0</v>
      </c>
      <c r="W145" s="18">
        <f t="shared" si="166"/>
        <v>9778.4999999999982</v>
      </c>
      <c r="X145" s="19" t="str">
        <f t="shared" si="220"/>
        <v>N/A</v>
      </c>
      <c r="Y145" s="68">
        <f t="shared" si="167"/>
        <v>149</v>
      </c>
      <c r="Z145" s="18">
        <f>'Ohio Intensities'!H145</f>
        <v>0.82546854535178138</v>
      </c>
      <c r="AA145" s="18">
        <f>Design!$I$24*Z145*Design!$I$23</f>
        <v>1.419805898005065</v>
      </c>
      <c r="AB145" s="18">
        <v>0</v>
      </c>
      <c r="AC145" s="18">
        <v>0</v>
      </c>
      <c r="AD145" s="18">
        <f>Design!$I$22</f>
        <v>10</v>
      </c>
      <c r="AE145" s="18">
        <f t="shared" si="168"/>
        <v>1.419805898005065</v>
      </c>
      <c r="AF145" s="18">
        <f t="shared" si="169"/>
        <v>149</v>
      </c>
      <c r="AG145" s="18">
        <f t="shared" si="170"/>
        <v>1.419805898005065</v>
      </c>
      <c r="AH145" s="18">
        <f t="shared" si="171"/>
        <v>159</v>
      </c>
      <c r="AI145" s="18">
        <v>0</v>
      </c>
      <c r="AJ145" s="18" t="str">
        <f t="shared" si="221"/>
        <v>N/A</v>
      </c>
      <c r="AK145" s="18">
        <f t="shared" si="172"/>
        <v>-0.14198058980050648</v>
      </c>
      <c r="AL145" s="18">
        <f t="shared" si="173"/>
        <v>22.574913778280532</v>
      </c>
      <c r="AM145" s="18">
        <f>(Design!$N$68-AL145)/AK145</f>
        <v>141.39195932688625</v>
      </c>
      <c r="AN145" s="18">
        <v>0</v>
      </c>
      <c r="AO145" s="18">
        <v>0</v>
      </c>
      <c r="AP145" s="18">
        <f t="shared" si="174"/>
        <v>141.39195932688625</v>
      </c>
      <c r="AQ145" s="18">
        <f t="shared" si="222"/>
        <v>149</v>
      </c>
      <c r="AR145" s="18">
        <f>Design!$N$68</f>
        <v>2.5</v>
      </c>
      <c r="AS145" s="18">
        <f t="shared" si="175"/>
        <v>159</v>
      </c>
      <c r="AT145" s="18">
        <v>0</v>
      </c>
      <c r="AU145" s="18">
        <f t="shared" si="176"/>
        <v>11925</v>
      </c>
      <c r="AV145" s="19" t="str">
        <f t="shared" si="223"/>
        <v>N/A</v>
      </c>
      <c r="AW145" s="68">
        <f t="shared" si="177"/>
        <v>149</v>
      </c>
      <c r="AX145" s="18">
        <f>'Ohio Intensities'!L145</f>
        <v>0.95130848224657194</v>
      </c>
      <c r="AY145" s="18">
        <f>Design!$I$24*AX145*Design!$I$23</f>
        <v>1.6362505894641048</v>
      </c>
      <c r="AZ145" s="18">
        <v>0</v>
      </c>
      <c r="BA145" s="18">
        <v>0</v>
      </c>
      <c r="BB145" s="18">
        <f>Design!$I$22</f>
        <v>10</v>
      </c>
      <c r="BC145" s="18">
        <f t="shared" si="178"/>
        <v>1.6362505894641048</v>
      </c>
      <c r="BD145" s="18">
        <f t="shared" si="179"/>
        <v>149</v>
      </c>
      <c r="BE145" s="18">
        <f t="shared" si="180"/>
        <v>1.6362505894641048</v>
      </c>
      <c r="BF145" s="18">
        <f t="shared" si="181"/>
        <v>159</v>
      </c>
      <c r="BG145" s="18">
        <v>0</v>
      </c>
      <c r="BH145" s="18" t="str">
        <f t="shared" si="224"/>
        <v>N/A</v>
      </c>
      <c r="BI145" s="18">
        <f t="shared" si="182"/>
        <v>-0.1636250589464105</v>
      </c>
      <c r="BJ145" s="18">
        <f t="shared" si="183"/>
        <v>26.016384372479269</v>
      </c>
      <c r="BK145" s="18">
        <f>(Design!$N$69-BJ145)/BI145</f>
        <v>141.58213003343567</v>
      </c>
      <c r="BL145" s="18">
        <v>0</v>
      </c>
      <c r="BM145" s="18">
        <v>0</v>
      </c>
      <c r="BN145" s="18">
        <f t="shared" si="184"/>
        <v>141.58213003343567</v>
      </c>
      <c r="BO145" s="18">
        <f t="shared" si="225"/>
        <v>149</v>
      </c>
      <c r="BP145" s="18">
        <f>Design!$N$69</f>
        <v>2.85</v>
      </c>
      <c r="BQ145" s="18">
        <f t="shared" si="185"/>
        <v>159</v>
      </c>
      <c r="BR145" s="18">
        <v>0</v>
      </c>
      <c r="BS145" s="18">
        <f t="shared" si="186"/>
        <v>13594.500000000002</v>
      </c>
      <c r="BT145" s="19" t="str">
        <f t="shared" si="226"/>
        <v>N/A</v>
      </c>
      <c r="BU145" s="68">
        <f t="shared" si="187"/>
        <v>149</v>
      </c>
      <c r="BV145" s="18">
        <f>'Ohio Intensities'!P145</f>
        <v>1.1330781755304502</v>
      </c>
      <c r="BW145" s="18">
        <f>Design!$I$24*BV145*Design!$I$23</f>
        <v>1.9488944619123756</v>
      </c>
      <c r="BX145" s="18">
        <v>0</v>
      </c>
      <c r="BY145" s="18">
        <v>0</v>
      </c>
      <c r="BZ145" s="18">
        <f>Design!$I$22</f>
        <v>10</v>
      </c>
      <c r="CA145" s="18">
        <f t="shared" si="188"/>
        <v>1.9488944619123756</v>
      </c>
      <c r="CB145" s="18">
        <f t="shared" si="189"/>
        <v>149</v>
      </c>
      <c r="CC145" s="18">
        <f t="shared" si="190"/>
        <v>1.9488944619123756</v>
      </c>
      <c r="CD145" s="18">
        <f t="shared" si="191"/>
        <v>159</v>
      </c>
      <c r="CE145" s="18">
        <v>0</v>
      </c>
      <c r="CF145" s="18" t="str">
        <f t="shared" si="227"/>
        <v>N/A</v>
      </c>
      <c r="CG145" s="18">
        <f t="shared" si="192"/>
        <v>-0.19488944619123755</v>
      </c>
      <c r="CH145" s="18">
        <f t="shared" si="193"/>
        <v>30.987421944406769</v>
      </c>
      <c r="CI145" s="18">
        <f>(Design!$N$70-CH145)/CG145</f>
        <v>144.37632459993034</v>
      </c>
      <c r="CJ145" s="18">
        <v>0</v>
      </c>
      <c r="CK145" s="18">
        <v>0</v>
      </c>
      <c r="CL145" s="18">
        <f t="shared" si="194"/>
        <v>144.37632459993034</v>
      </c>
      <c r="CM145" s="18">
        <f t="shared" si="228"/>
        <v>149</v>
      </c>
      <c r="CN145" s="18">
        <f>Design!$N$70</f>
        <v>2.85</v>
      </c>
      <c r="CO145" s="18">
        <f t="shared" si="195"/>
        <v>159</v>
      </c>
      <c r="CP145" s="18">
        <v>0</v>
      </c>
      <c r="CQ145" s="18">
        <f t="shared" si="196"/>
        <v>13594.500000000002</v>
      </c>
      <c r="CR145" s="19" t="str">
        <f t="shared" si="229"/>
        <v>N/A</v>
      </c>
      <c r="CS145" s="68">
        <f t="shared" si="197"/>
        <v>149</v>
      </c>
      <c r="CT145" s="18">
        <f>'Ohio Intensities'!T145</f>
        <v>1.2747928417351682</v>
      </c>
      <c r="CU145" s="18">
        <f>Design!$I$24*CT145*Design!$I$23</f>
        <v>2.1926436877844906</v>
      </c>
      <c r="CV145" s="18">
        <v>0</v>
      </c>
      <c r="CW145" s="18">
        <v>0</v>
      </c>
      <c r="CX145" s="18">
        <f>Design!$I$22</f>
        <v>10</v>
      </c>
      <c r="CY145" s="18">
        <f t="shared" si="198"/>
        <v>2.1926436877844906</v>
      </c>
      <c r="CZ145" s="18">
        <f t="shared" si="199"/>
        <v>149</v>
      </c>
      <c r="DA145" s="18">
        <f t="shared" si="200"/>
        <v>2.1926436877844906</v>
      </c>
      <c r="DB145" s="18">
        <f t="shared" si="201"/>
        <v>159</v>
      </c>
      <c r="DC145" s="18">
        <v>0</v>
      </c>
      <c r="DD145" s="18" t="str">
        <f t="shared" si="230"/>
        <v>N/A</v>
      </c>
      <c r="DE145" s="18">
        <f t="shared" si="202"/>
        <v>-0.21926436877844907</v>
      </c>
      <c r="DF145" s="18">
        <f t="shared" si="203"/>
        <v>34.863034635773403</v>
      </c>
      <c r="DG145" s="18">
        <f>(Design!$N$71-DF145)/DE145</f>
        <v>146.0019920889211</v>
      </c>
      <c r="DH145" s="18">
        <v>0</v>
      </c>
      <c r="DI145" s="18">
        <v>0</v>
      </c>
      <c r="DJ145" s="18">
        <f t="shared" si="204"/>
        <v>146.0019920889211</v>
      </c>
      <c r="DK145" s="18">
        <f t="shared" si="231"/>
        <v>149</v>
      </c>
      <c r="DL145" s="18">
        <f>Design!$N$71</f>
        <v>2.85</v>
      </c>
      <c r="DM145" s="18">
        <f t="shared" si="205"/>
        <v>159</v>
      </c>
      <c r="DN145" s="18">
        <v>0</v>
      </c>
      <c r="DO145" s="18">
        <f t="shared" si="206"/>
        <v>13594.5</v>
      </c>
      <c r="DP145" s="19" t="str">
        <f t="shared" si="232"/>
        <v>N/A</v>
      </c>
      <c r="DQ145" s="68">
        <f t="shared" si="207"/>
        <v>149</v>
      </c>
      <c r="DR145" s="18">
        <f>'Ohio Intensities'!X145</f>
        <v>1.4266035035932167</v>
      </c>
      <c r="DS145" s="18">
        <f>Design!$I$24*DR145*Design!$I$23</f>
        <v>2.4537580261803345</v>
      </c>
      <c r="DT145" s="18">
        <v>0</v>
      </c>
      <c r="DU145" s="18">
        <v>0</v>
      </c>
      <c r="DV145" s="18">
        <f>Design!$I$22</f>
        <v>10</v>
      </c>
      <c r="DW145" s="18">
        <f t="shared" si="208"/>
        <v>2.4537580261803345</v>
      </c>
      <c r="DX145" s="18">
        <f t="shared" si="209"/>
        <v>149</v>
      </c>
      <c r="DY145" s="18">
        <f t="shared" si="210"/>
        <v>2.4537580261803345</v>
      </c>
      <c r="DZ145" s="18">
        <f t="shared" si="211"/>
        <v>159</v>
      </c>
      <c r="EA145" s="18">
        <v>0</v>
      </c>
      <c r="EB145" s="18" t="str">
        <f t="shared" si="233"/>
        <v>N/A</v>
      </c>
      <c r="EC145" s="18">
        <f t="shared" si="212"/>
        <v>-0.24537580261803343</v>
      </c>
      <c r="ED145" s="18">
        <f t="shared" si="213"/>
        <v>39.014752616267316</v>
      </c>
      <c r="EE145" s="18">
        <f>(Design!$N$72-ED145)/EC145</f>
        <v>147.38516280092833</v>
      </c>
      <c r="EF145" s="18">
        <v>0</v>
      </c>
      <c r="EG145" s="18">
        <v>0</v>
      </c>
      <c r="EH145" s="18">
        <f t="shared" si="214"/>
        <v>147.38516280092833</v>
      </c>
      <c r="EI145" s="18">
        <f t="shared" si="234"/>
        <v>149</v>
      </c>
      <c r="EJ145" s="18">
        <f>Design!$N$72</f>
        <v>2.85</v>
      </c>
      <c r="EK145" s="18">
        <f t="shared" si="215"/>
        <v>159</v>
      </c>
      <c r="EL145" s="18">
        <v>0</v>
      </c>
      <c r="EM145" s="18">
        <f t="shared" si="216"/>
        <v>13594.500000000002</v>
      </c>
      <c r="EN145" s="19" t="str">
        <f t="shared" si="235"/>
        <v>N/A</v>
      </c>
      <c r="EO145" s="19">
        <f t="shared" si="217"/>
        <v>149</v>
      </c>
    </row>
    <row r="146" spans="1:145" x14ac:dyDescent="0.25">
      <c r="A146" s="68">
        <f t="shared" si="236"/>
        <v>150</v>
      </c>
      <c r="B146" s="18">
        <f>'Ohio Intensities'!D146</f>
        <v>0.66022440832034024</v>
      </c>
      <c r="C146" s="18">
        <f>Design!$I$24*B146*Design!$I$23</f>
        <v>1.135585982310986</v>
      </c>
      <c r="D146" s="18">
        <v>0</v>
      </c>
      <c r="E146" s="18">
        <v>0</v>
      </c>
      <c r="F146" s="18">
        <f>Design!$I$22</f>
        <v>10</v>
      </c>
      <c r="G146" s="18">
        <f t="shared" si="158"/>
        <v>1.135585982310986</v>
      </c>
      <c r="H146" s="18">
        <f t="shared" si="159"/>
        <v>150</v>
      </c>
      <c r="I146" s="18">
        <f t="shared" si="160"/>
        <v>1.135585982310986</v>
      </c>
      <c r="J146" s="18">
        <f t="shared" si="161"/>
        <v>160</v>
      </c>
      <c r="K146" s="18">
        <v>0</v>
      </c>
      <c r="L146" s="18" t="str">
        <f t="shared" si="218"/>
        <v>N/A</v>
      </c>
      <c r="M146" s="18">
        <f t="shared" si="162"/>
        <v>-0.1135585982310986</v>
      </c>
      <c r="N146" s="18">
        <f t="shared" si="163"/>
        <v>18.169375716975775</v>
      </c>
      <c r="O146" s="18">
        <f>(Design!$N$67-N146)/M146</f>
        <v>141.94764613219223</v>
      </c>
      <c r="P146" s="18">
        <v>0</v>
      </c>
      <c r="Q146" s="18">
        <v>0</v>
      </c>
      <c r="R146" s="18">
        <f t="shared" si="164"/>
        <v>141.94764613219223</v>
      </c>
      <c r="S146" s="18">
        <f t="shared" si="219"/>
        <v>150</v>
      </c>
      <c r="T146" s="18">
        <f>Design!$N$67</f>
        <v>2.0499999999999998</v>
      </c>
      <c r="U146" s="18">
        <f t="shared" si="165"/>
        <v>160</v>
      </c>
      <c r="V146" s="18">
        <v>0</v>
      </c>
      <c r="W146" s="18">
        <f t="shared" si="166"/>
        <v>9839.9999999999982</v>
      </c>
      <c r="X146" s="19" t="str">
        <f t="shared" si="220"/>
        <v>N/A</v>
      </c>
      <c r="Y146" s="68">
        <f t="shared" si="167"/>
        <v>150</v>
      </c>
      <c r="Z146" s="18">
        <f>'Ohio Intensities'!H146</f>
        <v>0.82101124916894241</v>
      </c>
      <c r="AA146" s="18">
        <f>Design!$I$24*Z146*Design!$I$23</f>
        <v>1.4121393485705818</v>
      </c>
      <c r="AB146" s="18">
        <v>0</v>
      </c>
      <c r="AC146" s="18">
        <v>0</v>
      </c>
      <c r="AD146" s="18">
        <f>Design!$I$22</f>
        <v>10</v>
      </c>
      <c r="AE146" s="18">
        <f t="shared" si="168"/>
        <v>1.4121393485705818</v>
      </c>
      <c r="AF146" s="18">
        <f t="shared" si="169"/>
        <v>150</v>
      </c>
      <c r="AG146" s="18">
        <f t="shared" si="170"/>
        <v>1.4121393485705818</v>
      </c>
      <c r="AH146" s="18">
        <f t="shared" si="171"/>
        <v>160</v>
      </c>
      <c r="AI146" s="18">
        <v>0</v>
      </c>
      <c r="AJ146" s="18" t="str">
        <f t="shared" si="221"/>
        <v>N/A</v>
      </c>
      <c r="AK146" s="18">
        <f t="shared" si="172"/>
        <v>-0.14121393485705819</v>
      </c>
      <c r="AL146" s="18">
        <f t="shared" si="173"/>
        <v>22.594229577129308</v>
      </c>
      <c r="AM146" s="18">
        <f>(Design!$N$68-AL146)/AK146</f>
        <v>142.29636471407306</v>
      </c>
      <c r="AN146" s="18">
        <v>0</v>
      </c>
      <c r="AO146" s="18">
        <v>0</v>
      </c>
      <c r="AP146" s="18">
        <f t="shared" si="174"/>
        <v>142.29636471407306</v>
      </c>
      <c r="AQ146" s="18">
        <f t="shared" si="222"/>
        <v>150</v>
      </c>
      <c r="AR146" s="18">
        <f>Design!$N$68</f>
        <v>2.5</v>
      </c>
      <c r="AS146" s="18">
        <f t="shared" si="175"/>
        <v>160</v>
      </c>
      <c r="AT146" s="18">
        <v>0</v>
      </c>
      <c r="AU146" s="18">
        <f t="shared" si="176"/>
        <v>12000</v>
      </c>
      <c r="AV146" s="19" t="str">
        <f t="shared" si="223"/>
        <v>N/A</v>
      </c>
      <c r="AW146" s="68">
        <f t="shared" si="177"/>
        <v>150</v>
      </c>
      <c r="AX146" s="18">
        <f>'Ohio Intensities'!L146</f>
        <v>0.9461590436903633</v>
      </c>
      <c r="AY146" s="18">
        <f>Design!$I$24*AX146*Design!$I$23</f>
        <v>1.6273935551474259</v>
      </c>
      <c r="AZ146" s="18">
        <v>0</v>
      </c>
      <c r="BA146" s="18">
        <v>0</v>
      </c>
      <c r="BB146" s="18">
        <f>Design!$I$22</f>
        <v>10</v>
      </c>
      <c r="BC146" s="18">
        <f t="shared" si="178"/>
        <v>1.6273935551474259</v>
      </c>
      <c r="BD146" s="18">
        <f t="shared" si="179"/>
        <v>150</v>
      </c>
      <c r="BE146" s="18">
        <f t="shared" si="180"/>
        <v>1.6273935551474259</v>
      </c>
      <c r="BF146" s="18">
        <f t="shared" si="181"/>
        <v>160</v>
      </c>
      <c r="BG146" s="18">
        <v>0</v>
      </c>
      <c r="BH146" s="18" t="str">
        <f t="shared" si="224"/>
        <v>N/A</v>
      </c>
      <c r="BI146" s="18">
        <f t="shared" si="182"/>
        <v>-0.16273935551474258</v>
      </c>
      <c r="BJ146" s="18">
        <f t="shared" si="183"/>
        <v>26.038296882358811</v>
      </c>
      <c r="BK146" s="18">
        <f>(Design!$N$69-BJ146)/BI146</f>
        <v>142.48733386595094</v>
      </c>
      <c r="BL146" s="18">
        <v>0</v>
      </c>
      <c r="BM146" s="18">
        <v>0</v>
      </c>
      <c r="BN146" s="18">
        <f t="shared" si="184"/>
        <v>142.48733386595094</v>
      </c>
      <c r="BO146" s="18">
        <f t="shared" si="225"/>
        <v>150</v>
      </c>
      <c r="BP146" s="18">
        <f>Design!$N$69</f>
        <v>2.85</v>
      </c>
      <c r="BQ146" s="18">
        <f t="shared" si="185"/>
        <v>160</v>
      </c>
      <c r="BR146" s="18">
        <v>0</v>
      </c>
      <c r="BS146" s="18">
        <f t="shared" si="186"/>
        <v>13680</v>
      </c>
      <c r="BT146" s="19" t="str">
        <f t="shared" si="226"/>
        <v>N/A</v>
      </c>
      <c r="BU146" s="68">
        <f t="shared" si="187"/>
        <v>150</v>
      </c>
      <c r="BV146" s="18">
        <f>'Ohio Intensities'!P146</f>
        <v>1.1270580527903185</v>
      </c>
      <c r="BW146" s="18">
        <f>Design!$I$24*BV146*Design!$I$23</f>
        <v>1.938539850799349</v>
      </c>
      <c r="BX146" s="18">
        <v>0</v>
      </c>
      <c r="BY146" s="18">
        <v>0</v>
      </c>
      <c r="BZ146" s="18">
        <f>Design!$I$22</f>
        <v>10</v>
      </c>
      <c r="CA146" s="18">
        <f t="shared" si="188"/>
        <v>1.938539850799349</v>
      </c>
      <c r="CB146" s="18">
        <f t="shared" si="189"/>
        <v>150</v>
      </c>
      <c r="CC146" s="18">
        <f t="shared" si="190"/>
        <v>1.938539850799349</v>
      </c>
      <c r="CD146" s="18">
        <f t="shared" si="191"/>
        <v>160</v>
      </c>
      <c r="CE146" s="18">
        <v>0</v>
      </c>
      <c r="CF146" s="18" t="str">
        <f t="shared" si="227"/>
        <v>N/A</v>
      </c>
      <c r="CG146" s="18">
        <f t="shared" si="192"/>
        <v>-0.1938539850799349</v>
      </c>
      <c r="CH146" s="18">
        <f t="shared" si="193"/>
        <v>31.016637612789584</v>
      </c>
      <c r="CI146" s="18">
        <f>(Design!$N$70-CH146)/CG146</f>
        <v>145.29821298837464</v>
      </c>
      <c r="CJ146" s="18">
        <v>0</v>
      </c>
      <c r="CK146" s="18">
        <v>0</v>
      </c>
      <c r="CL146" s="18">
        <f t="shared" si="194"/>
        <v>145.29821298837464</v>
      </c>
      <c r="CM146" s="18">
        <f t="shared" si="228"/>
        <v>150</v>
      </c>
      <c r="CN146" s="18">
        <f>Design!$N$70</f>
        <v>2.85</v>
      </c>
      <c r="CO146" s="18">
        <f t="shared" si="195"/>
        <v>160</v>
      </c>
      <c r="CP146" s="18">
        <v>0</v>
      </c>
      <c r="CQ146" s="18">
        <f t="shared" si="196"/>
        <v>13680</v>
      </c>
      <c r="CR146" s="19" t="str">
        <f t="shared" si="229"/>
        <v>N/A</v>
      </c>
      <c r="CS146" s="68">
        <f t="shared" si="197"/>
        <v>150</v>
      </c>
      <c r="CT146" s="18">
        <f>'Ohio Intensities'!T146</f>
        <v>1.2681826550619708</v>
      </c>
      <c r="CU146" s="18">
        <f>Design!$I$24*CT146*Design!$I$23</f>
        <v>2.1812741667065914</v>
      </c>
      <c r="CV146" s="18">
        <v>0</v>
      </c>
      <c r="CW146" s="18">
        <v>0</v>
      </c>
      <c r="CX146" s="18">
        <f>Design!$I$22</f>
        <v>10</v>
      </c>
      <c r="CY146" s="18">
        <f t="shared" si="198"/>
        <v>2.1812741667065914</v>
      </c>
      <c r="CZ146" s="18">
        <f t="shared" si="199"/>
        <v>150</v>
      </c>
      <c r="DA146" s="18">
        <f t="shared" si="200"/>
        <v>2.1812741667065914</v>
      </c>
      <c r="DB146" s="18">
        <f t="shared" si="201"/>
        <v>160</v>
      </c>
      <c r="DC146" s="18">
        <v>0</v>
      </c>
      <c r="DD146" s="18" t="str">
        <f t="shared" si="230"/>
        <v>N/A</v>
      </c>
      <c r="DE146" s="18">
        <f t="shared" si="202"/>
        <v>-0.21812741667065913</v>
      </c>
      <c r="DF146" s="18">
        <f t="shared" si="203"/>
        <v>34.900386667305462</v>
      </c>
      <c r="DG146" s="18">
        <f>(Design!$N$71-DF146)/DE146</f>
        <v>146.934242180555</v>
      </c>
      <c r="DH146" s="18">
        <v>0</v>
      </c>
      <c r="DI146" s="18">
        <v>0</v>
      </c>
      <c r="DJ146" s="18">
        <f t="shared" si="204"/>
        <v>146.934242180555</v>
      </c>
      <c r="DK146" s="18">
        <f t="shared" si="231"/>
        <v>150</v>
      </c>
      <c r="DL146" s="18">
        <f>Design!$N$71</f>
        <v>2.85</v>
      </c>
      <c r="DM146" s="18">
        <f t="shared" si="205"/>
        <v>160</v>
      </c>
      <c r="DN146" s="18">
        <v>0</v>
      </c>
      <c r="DO146" s="18">
        <f t="shared" si="206"/>
        <v>13680.000000000002</v>
      </c>
      <c r="DP146" s="19" t="str">
        <f t="shared" si="232"/>
        <v>N/A</v>
      </c>
      <c r="DQ146" s="68">
        <f t="shared" si="207"/>
        <v>150</v>
      </c>
      <c r="DR146" s="18">
        <f>'Ohio Intensities'!X146</f>
        <v>1.419585253412935</v>
      </c>
      <c r="DS146" s="18">
        <f>Design!$I$24*DR146*Design!$I$23</f>
        <v>2.4416866358702496</v>
      </c>
      <c r="DT146" s="18">
        <v>0</v>
      </c>
      <c r="DU146" s="18">
        <v>0</v>
      </c>
      <c r="DV146" s="18">
        <f>Design!$I$22</f>
        <v>10</v>
      </c>
      <c r="DW146" s="18">
        <f t="shared" si="208"/>
        <v>2.4416866358702496</v>
      </c>
      <c r="DX146" s="18">
        <f t="shared" si="209"/>
        <v>150</v>
      </c>
      <c r="DY146" s="18">
        <f t="shared" si="210"/>
        <v>2.4416866358702496</v>
      </c>
      <c r="DZ146" s="18">
        <f t="shared" si="211"/>
        <v>160</v>
      </c>
      <c r="EA146" s="18">
        <v>0</v>
      </c>
      <c r="EB146" s="18" t="str">
        <f t="shared" si="233"/>
        <v>N/A</v>
      </c>
      <c r="EC146" s="18">
        <f t="shared" si="212"/>
        <v>-0.24416866358702496</v>
      </c>
      <c r="ED146" s="18">
        <f t="shared" si="213"/>
        <v>39.066986173923993</v>
      </c>
      <c r="EE146" s="18">
        <f>(Design!$N$72-ED146)/EC146</f>
        <v>148.32774051292532</v>
      </c>
      <c r="EF146" s="18">
        <v>0</v>
      </c>
      <c r="EG146" s="18">
        <v>0</v>
      </c>
      <c r="EH146" s="18">
        <f t="shared" si="214"/>
        <v>148.32774051292532</v>
      </c>
      <c r="EI146" s="18">
        <f t="shared" si="234"/>
        <v>150</v>
      </c>
      <c r="EJ146" s="18">
        <f>Design!$N$72</f>
        <v>2.85</v>
      </c>
      <c r="EK146" s="18">
        <f t="shared" si="215"/>
        <v>160</v>
      </c>
      <c r="EL146" s="18">
        <v>0</v>
      </c>
      <c r="EM146" s="18">
        <f t="shared" si="216"/>
        <v>13680</v>
      </c>
      <c r="EN146" s="19" t="str">
        <f t="shared" si="235"/>
        <v>N/A</v>
      </c>
      <c r="EO146" s="19">
        <f t="shared" si="217"/>
        <v>150</v>
      </c>
    </row>
    <row r="147" spans="1:145" x14ac:dyDescent="0.25">
      <c r="A147" s="68">
        <f t="shared" si="236"/>
        <v>151</v>
      </c>
      <c r="B147" s="18">
        <f>'Ohio Intensities'!D147</f>
        <v>0.65663074482423966</v>
      </c>
      <c r="C147" s="18">
        <f>Design!$I$24*B147*Design!$I$23</f>
        <v>1.1294048810976929</v>
      </c>
      <c r="D147" s="18">
        <v>0</v>
      </c>
      <c r="E147" s="18">
        <v>0</v>
      </c>
      <c r="F147" s="18">
        <f>Design!$I$22</f>
        <v>10</v>
      </c>
      <c r="G147" s="18">
        <f t="shared" si="158"/>
        <v>1.1294048810976929</v>
      </c>
      <c r="H147" s="18">
        <f t="shared" si="159"/>
        <v>151</v>
      </c>
      <c r="I147" s="18">
        <f t="shared" si="160"/>
        <v>1.1294048810976929</v>
      </c>
      <c r="J147" s="18">
        <f t="shared" si="161"/>
        <v>161</v>
      </c>
      <c r="K147" s="18">
        <v>0</v>
      </c>
      <c r="L147" s="18" t="str">
        <f t="shared" si="218"/>
        <v>N/A</v>
      </c>
      <c r="M147" s="18">
        <f t="shared" si="162"/>
        <v>-0.11294048810976928</v>
      </c>
      <c r="N147" s="18">
        <f t="shared" si="163"/>
        <v>18.183418585672854</v>
      </c>
      <c r="O147" s="18">
        <f>(Design!$N$67-N147)/M147</f>
        <v>142.84884770457552</v>
      </c>
      <c r="P147" s="18">
        <v>0</v>
      </c>
      <c r="Q147" s="18">
        <v>0</v>
      </c>
      <c r="R147" s="18">
        <f t="shared" si="164"/>
        <v>142.84884770457552</v>
      </c>
      <c r="S147" s="18">
        <f t="shared" si="219"/>
        <v>151</v>
      </c>
      <c r="T147" s="18">
        <f>Design!$N$67</f>
        <v>2.0499999999999998</v>
      </c>
      <c r="U147" s="18">
        <f t="shared" si="165"/>
        <v>161</v>
      </c>
      <c r="V147" s="18">
        <v>0</v>
      </c>
      <c r="W147" s="18">
        <f t="shared" si="166"/>
        <v>9901.5</v>
      </c>
      <c r="X147" s="19" t="str">
        <f t="shared" si="220"/>
        <v>N/A</v>
      </c>
      <c r="Y147" s="68">
        <f t="shared" si="167"/>
        <v>151</v>
      </c>
      <c r="Z147" s="18">
        <f>'Ohio Intensities'!H147</f>
        <v>0.81660539783926178</v>
      </c>
      <c r="AA147" s="18">
        <f>Design!$I$24*Z147*Design!$I$23</f>
        <v>1.4045612842835311</v>
      </c>
      <c r="AB147" s="18">
        <v>0</v>
      </c>
      <c r="AC147" s="18">
        <v>0</v>
      </c>
      <c r="AD147" s="18">
        <f>Design!$I$22</f>
        <v>10</v>
      </c>
      <c r="AE147" s="18">
        <f t="shared" si="168"/>
        <v>1.4045612842835311</v>
      </c>
      <c r="AF147" s="18">
        <f t="shared" si="169"/>
        <v>151</v>
      </c>
      <c r="AG147" s="18">
        <f t="shared" si="170"/>
        <v>1.4045612842835311</v>
      </c>
      <c r="AH147" s="18">
        <f t="shared" si="171"/>
        <v>161</v>
      </c>
      <c r="AI147" s="18">
        <v>0</v>
      </c>
      <c r="AJ147" s="18" t="str">
        <f t="shared" si="221"/>
        <v>N/A</v>
      </c>
      <c r="AK147" s="18">
        <f t="shared" si="172"/>
        <v>-0.14045612842835312</v>
      </c>
      <c r="AL147" s="18">
        <f t="shared" si="173"/>
        <v>22.613436676964852</v>
      </c>
      <c r="AM147" s="18">
        <f>(Design!$N$68-AL147)/AK147</f>
        <v>143.20084785210884</v>
      </c>
      <c r="AN147" s="18">
        <v>0</v>
      </c>
      <c r="AO147" s="18">
        <v>0</v>
      </c>
      <c r="AP147" s="18">
        <f t="shared" si="174"/>
        <v>143.20084785210884</v>
      </c>
      <c r="AQ147" s="18">
        <f t="shared" si="222"/>
        <v>151</v>
      </c>
      <c r="AR147" s="18">
        <f>Design!$N$68</f>
        <v>2.5</v>
      </c>
      <c r="AS147" s="18">
        <f t="shared" si="175"/>
        <v>161</v>
      </c>
      <c r="AT147" s="18">
        <v>0</v>
      </c>
      <c r="AU147" s="18">
        <f t="shared" si="176"/>
        <v>12075</v>
      </c>
      <c r="AV147" s="19" t="str">
        <f t="shared" si="223"/>
        <v>N/A</v>
      </c>
      <c r="AW147" s="68">
        <f t="shared" si="177"/>
        <v>151</v>
      </c>
      <c r="AX147" s="18">
        <f>'Ohio Intensities'!L147</f>
        <v>0.94106871941088055</v>
      </c>
      <c r="AY147" s="18">
        <f>Design!$I$24*AX147*Design!$I$23</f>
        <v>1.6186381973867157</v>
      </c>
      <c r="AZ147" s="18">
        <v>0</v>
      </c>
      <c r="BA147" s="18">
        <v>0</v>
      </c>
      <c r="BB147" s="18">
        <f>Design!$I$22</f>
        <v>10</v>
      </c>
      <c r="BC147" s="18">
        <f t="shared" si="178"/>
        <v>1.6186381973867157</v>
      </c>
      <c r="BD147" s="18">
        <f t="shared" si="179"/>
        <v>151</v>
      </c>
      <c r="BE147" s="18">
        <f t="shared" si="180"/>
        <v>1.6186381973867157</v>
      </c>
      <c r="BF147" s="18">
        <f t="shared" si="181"/>
        <v>161</v>
      </c>
      <c r="BG147" s="18">
        <v>0</v>
      </c>
      <c r="BH147" s="18" t="str">
        <f t="shared" si="224"/>
        <v>N/A</v>
      </c>
      <c r="BI147" s="18">
        <f t="shared" si="182"/>
        <v>-0.16186381973867156</v>
      </c>
      <c r="BJ147" s="18">
        <f t="shared" si="183"/>
        <v>26.060074977926121</v>
      </c>
      <c r="BK147" s="18">
        <f>(Design!$N$69-BJ147)/BI147</f>
        <v>143.39260629953429</v>
      </c>
      <c r="BL147" s="18">
        <v>0</v>
      </c>
      <c r="BM147" s="18">
        <v>0</v>
      </c>
      <c r="BN147" s="18">
        <f t="shared" si="184"/>
        <v>143.39260629953429</v>
      </c>
      <c r="BO147" s="18">
        <f t="shared" si="225"/>
        <v>151</v>
      </c>
      <c r="BP147" s="18">
        <f>Design!$N$69</f>
        <v>2.85</v>
      </c>
      <c r="BQ147" s="18">
        <f t="shared" si="185"/>
        <v>161</v>
      </c>
      <c r="BR147" s="18">
        <v>0</v>
      </c>
      <c r="BS147" s="18">
        <f t="shared" si="186"/>
        <v>13765.499999999998</v>
      </c>
      <c r="BT147" s="19" t="str">
        <f t="shared" si="226"/>
        <v>N/A</v>
      </c>
      <c r="BU147" s="68">
        <f t="shared" si="187"/>
        <v>151</v>
      </c>
      <c r="BV147" s="18">
        <f>'Ohio Intensities'!P147</f>
        <v>1.1211062213670877</v>
      </c>
      <c r="BW147" s="18">
        <f>Design!$I$24*BV147*Design!$I$23</f>
        <v>1.928302700751392</v>
      </c>
      <c r="BX147" s="18">
        <v>0</v>
      </c>
      <c r="BY147" s="18">
        <v>0</v>
      </c>
      <c r="BZ147" s="18">
        <f>Design!$I$22</f>
        <v>10</v>
      </c>
      <c r="CA147" s="18">
        <f t="shared" si="188"/>
        <v>1.928302700751392</v>
      </c>
      <c r="CB147" s="18">
        <f t="shared" si="189"/>
        <v>151</v>
      </c>
      <c r="CC147" s="18">
        <f t="shared" si="190"/>
        <v>1.928302700751392</v>
      </c>
      <c r="CD147" s="18">
        <f t="shared" si="191"/>
        <v>161</v>
      </c>
      <c r="CE147" s="18">
        <v>0</v>
      </c>
      <c r="CF147" s="18" t="str">
        <f t="shared" si="227"/>
        <v>N/A</v>
      </c>
      <c r="CG147" s="18">
        <f t="shared" si="192"/>
        <v>-0.1928302700751392</v>
      </c>
      <c r="CH147" s="18">
        <f t="shared" si="193"/>
        <v>31.04567348209741</v>
      </c>
      <c r="CI147" s="18">
        <f>(Design!$N$70-CH147)/CG147</f>
        <v>146.22016279451634</v>
      </c>
      <c r="CJ147" s="18">
        <v>0</v>
      </c>
      <c r="CK147" s="18">
        <v>0</v>
      </c>
      <c r="CL147" s="18">
        <f t="shared" si="194"/>
        <v>146.22016279451634</v>
      </c>
      <c r="CM147" s="18">
        <f t="shared" si="228"/>
        <v>151</v>
      </c>
      <c r="CN147" s="18">
        <f>Design!$N$70</f>
        <v>2.85</v>
      </c>
      <c r="CO147" s="18">
        <f t="shared" si="195"/>
        <v>161</v>
      </c>
      <c r="CP147" s="18">
        <v>0</v>
      </c>
      <c r="CQ147" s="18">
        <f t="shared" si="196"/>
        <v>13765.5</v>
      </c>
      <c r="CR147" s="19" t="str">
        <f t="shared" si="229"/>
        <v>N/A</v>
      </c>
      <c r="CS147" s="68">
        <f t="shared" si="197"/>
        <v>151</v>
      </c>
      <c r="CT147" s="18">
        <f>'Ohio Intensities'!T147</f>
        <v>1.2616466164042506</v>
      </c>
      <c r="CU147" s="18">
        <f>Design!$I$24*CT147*Design!$I$23</f>
        <v>2.1700321802153124</v>
      </c>
      <c r="CV147" s="18">
        <v>0</v>
      </c>
      <c r="CW147" s="18">
        <v>0</v>
      </c>
      <c r="CX147" s="18">
        <f>Design!$I$22</f>
        <v>10</v>
      </c>
      <c r="CY147" s="18">
        <f t="shared" si="198"/>
        <v>2.1700321802153124</v>
      </c>
      <c r="CZ147" s="18">
        <f t="shared" si="199"/>
        <v>151</v>
      </c>
      <c r="DA147" s="18">
        <f t="shared" si="200"/>
        <v>2.1700321802153124</v>
      </c>
      <c r="DB147" s="18">
        <f t="shared" si="201"/>
        <v>161</v>
      </c>
      <c r="DC147" s="18">
        <v>0</v>
      </c>
      <c r="DD147" s="18" t="str">
        <f t="shared" si="230"/>
        <v>N/A</v>
      </c>
      <c r="DE147" s="18">
        <f t="shared" si="202"/>
        <v>-0.21700321802153125</v>
      </c>
      <c r="DF147" s="18">
        <f t="shared" si="203"/>
        <v>34.937518101466537</v>
      </c>
      <c r="DG147" s="18">
        <f>(Design!$N$71-DF147)/DE147</f>
        <v>147.86655421065132</v>
      </c>
      <c r="DH147" s="18">
        <v>0</v>
      </c>
      <c r="DI147" s="18">
        <v>0</v>
      </c>
      <c r="DJ147" s="18">
        <f t="shared" si="204"/>
        <v>147.86655421065132</v>
      </c>
      <c r="DK147" s="18">
        <f t="shared" si="231"/>
        <v>151</v>
      </c>
      <c r="DL147" s="18">
        <f>Design!$N$71</f>
        <v>2.85</v>
      </c>
      <c r="DM147" s="18">
        <f t="shared" si="205"/>
        <v>161</v>
      </c>
      <c r="DN147" s="18">
        <v>0</v>
      </c>
      <c r="DO147" s="18">
        <f t="shared" si="206"/>
        <v>13765.5</v>
      </c>
      <c r="DP147" s="19" t="str">
        <f t="shared" si="232"/>
        <v>N/A</v>
      </c>
      <c r="DQ147" s="68">
        <f t="shared" si="207"/>
        <v>151</v>
      </c>
      <c r="DR147" s="18">
        <f>'Ohio Intensities'!X147</f>
        <v>1.4126445339989209</v>
      </c>
      <c r="DS147" s="18">
        <f>Design!$I$24*DR147*Design!$I$23</f>
        <v>2.4297485984781453</v>
      </c>
      <c r="DT147" s="18">
        <v>0</v>
      </c>
      <c r="DU147" s="18">
        <v>0</v>
      </c>
      <c r="DV147" s="18">
        <f>Design!$I$22</f>
        <v>10</v>
      </c>
      <c r="DW147" s="18">
        <f t="shared" si="208"/>
        <v>2.4297485984781453</v>
      </c>
      <c r="DX147" s="18">
        <f t="shared" si="209"/>
        <v>151</v>
      </c>
      <c r="DY147" s="18">
        <f t="shared" si="210"/>
        <v>2.4297485984781453</v>
      </c>
      <c r="DZ147" s="18">
        <f t="shared" si="211"/>
        <v>161</v>
      </c>
      <c r="EA147" s="18">
        <v>0</v>
      </c>
      <c r="EB147" s="18" t="str">
        <f t="shared" si="233"/>
        <v>N/A</v>
      </c>
      <c r="EC147" s="18">
        <f t="shared" si="212"/>
        <v>-0.24297485984781453</v>
      </c>
      <c r="ED147" s="18">
        <f t="shared" si="213"/>
        <v>39.118952435498144</v>
      </c>
      <c r="EE147" s="18">
        <f>(Design!$N$72-ED147)/EC147</f>
        <v>149.27039142327288</v>
      </c>
      <c r="EF147" s="18">
        <v>0</v>
      </c>
      <c r="EG147" s="18">
        <v>0</v>
      </c>
      <c r="EH147" s="18">
        <f t="shared" si="214"/>
        <v>149.27039142327288</v>
      </c>
      <c r="EI147" s="18">
        <f t="shared" si="234"/>
        <v>151</v>
      </c>
      <c r="EJ147" s="18">
        <f>Design!$N$72</f>
        <v>2.85</v>
      </c>
      <c r="EK147" s="18">
        <f t="shared" si="215"/>
        <v>161</v>
      </c>
      <c r="EL147" s="18">
        <v>0</v>
      </c>
      <c r="EM147" s="18">
        <f t="shared" si="216"/>
        <v>13765.5</v>
      </c>
      <c r="EN147" s="19" t="str">
        <f t="shared" si="235"/>
        <v>N/A</v>
      </c>
      <c r="EO147" s="19">
        <f t="shared" si="217"/>
        <v>151</v>
      </c>
    </row>
    <row r="148" spans="1:145" x14ac:dyDescent="0.25">
      <c r="A148" s="68">
        <f t="shared" si="236"/>
        <v>152</v>
      </c>
      <c r="B148" s="18">
        <f>'Ohio Intensities'!D148</f>
        <v>0.65307871281922547</v>
      </c>
      <c r="C148" s="18">
        <f>Design!$I$24*B148*Design!$I$23</f>
        <v>1.1232953860490684</v>
      </c>
      <c r="D148" s="18">
        <v>0</v>
      </c>
      <c r="E148" s="18">
        <v>0</v>
      </c>
      <c r="F148" s="18">
        <f>Design!$I$22</f>
        <v>10</v>
      </c>
      <c r="G148" s="18">
        <f t="shared" si="158"/>
        <v>1.1232953860490684</v>
      </c>
      <c r="H148" s="18">
        <f t="shared" si="159"/>
        <v>152</v>
      </c>
      <c r="I148" s="18">
        <f t="shared" si="160"/>
        <v>1.1232953860490684</v>
      </c>
      <c r="J148" s="18">
        <f t="shared" si="161"/>
        <v>162</v>
      </c>
      <c r="K148" s="18">
        <v>0</v>
      </c>
      <c r="L148" s="18" t="str">
        <f t="shared" si="218"/>
        <v>N/A</v>
      </c>
      <c r="M148" s="18">
        <f t="shared" si="162"/>
        <v>-0.11232953860490684</v>
      </c>
      <c r="N148" s="18">
        <f t="shared" si="163"/>
        <v>18.197385253994909</v>
      </c>
      <c r="O148" s="18">
        <f>(Design!$N$67-N148)/M148</f>
        <v>143.75012534138148</v>
      </c>
      <c r="P148" s="18">
        <v>0</v>
      </c>
      <c r="Q148" s="18">
        <v>0</v>
      </c>
      <c r="R148" s="18">
        <f t="shared" si="164"/>
        <v>143.75012534138148</v>
      </c>
      <c r="S148" s="18">
        <f t="shared" si="219"/>
        <v>152</v>
      </c>
      <c r="T148" s="18">
        <f>Design!$N$67</f>
        <v>2.0499999999999998</v>
      </c>
      <c r="U148" s="18">
        <f t="shared" si="165"/>
        <v>162</v>
      </c>
      <c r="V148" s="18">
        <v>0</v>
      </c>
      <c r="W148" s="18">
        <f t="shared" si="166"/>
        <v>9963</v>
      </c>
      <c r="X148" s="19" t="str">
        <f t="shared" si="220"/>
        <v>N/A</v>
      </c>
      <c r="Y148" s="68">
        <f t="shared" si="167"/>
        <v>152</v>
      </c>
      <c r="Z148" s="18">
        <f>'Ohio Intensities'!H148</f>
        <v>0.81225008550473599</v>
      </c>
      <c r="AA148" s="18">
        <f>Design!$I$24*Z148*Design!$I$23</f>
        <v>1.3970701470681468</v>
      </c>
      <c r="AB148" s="18">
        <v>0</v>
      </c>
      <c r="AC148" s="18">
        <v>0</v>
      </c>
      <c r="AD148" s="18">
        <f>Design!$I$22</f>
        <v>10</v>
      </c>
      <c r="AE148" s="18">
        <f t="shared" si="168"/>
        <v>1.3970701470681468</v>
      </c>
      <c r="AF148" s="18">
        <f t="shared" si="169"/>
        <v>152</v>
      </c>
      <c r="AG148" s="18">
        <f t="shared" si="170"/>
        <v>1.3970701470681468</v>
      </c>
      <c r="AH148" s="18">
        <f t="shared" si="171"/>
        <v>162</v>
      </c>
      <c r="AI148" s="18">
        <v>0</v>
      </c>
      <c r="AJ148" s="18" t="str">
        <f t="shared" si="221"/>
        <v>N/A</v>
      </c>
      <c r="AK148" s="18">
        <f t="shared" si="172"/>
        <v>-0.13970701470681468</v>
      </c>
      <c r="AL148" s="18">
        <f t="shared" si="173"/>
        <v>22.632536382503975</v>
      </c>
      <c r="AM148" s="18">
        <f>(Design!$N$68-AL148)/AK148</f>
        <v>144.1054081983898</v>
      </c>
      <c r="AN148" s="18">
        <v>0</v>
      </c>
      <c r="AO148" s="18">
        <v>0</v>
      </c>
      <c r="AP148" s="18">
        <f t="shared" si="174"/>
        <v>144.1054081983898</v>
      </c>
      <c r="AQ148" s="18">
        <f t="shared" si="222"/>
        <v>152</v>
      </c>
      <c r="AR148" s="18">
        <f>Design!$N$68</f>
        <v>2.5</v>
      </c>
      <c r="AS148" s="18">
        <f t="shared" si="175"/>
        <v>162</v>
      </c>
      <c r="AT148" s="18">
        <v>0</v>
      </c>
      <c r="AU148" s="18">
        <f t="shared" si="176"/>
        <v>12150</v>
      </c>
      <c r="AV148" s="19" t="str">
        <f t="shared" si="223"/>
        <v>N/A</v>
      </c>
      <c r="AW148" s="68">
        <f t="shared" si="177"/>
        <v>152</v>
      </c>
      <c r="AX148" s="18">
        <f>'Ohio Intensities'!L148</f>
        <v>0.9360364765079553</v>
      </c>
      <c r="AY148" s="18">
        <f>Design!$I$24*AX148*Design!$I$23</f>
        <v>1.6099827395936841</v>
      </c>
      <c r="AZ148" s="18">
        <v>0</v>
      </c>
      <c r="BA148" s="18">
        <v>0</v>
      </c>
      <c r="BB148" s="18">
        <f>Design!$I$22</f>
        <v>10</v>
      </c>
      <c r="BC148" s="18">
        <f t="shared" si="178"/>
        <v>1.6099827395936841</v>
      </c>
      <c r="BD148" s="18">
        <f t="shared" si="179"/>
        <v>152</v>
      </c>
      <c r="BE148" s="18">
        <f t="shared" si="180"/>
        <v>1.6099827395936841</v>
      </c>
      <c r="BF148" s="18">
        <f t="shared" si="181"/>
        <v>162</v>
      </c>
      <c r="BG148" s="18">
        <v>0</v>
      </c>
      <c r="BH148" s="18" t="str">
        <f t="shared" si="224"/>
        <v>N/A</v>
      </c>
      <c r="BI148" s="18">
        <f t="shared" si="182"/>
        <v>-0.16099827395936842</v>
      </c>
      <c r="BJ148" s="18">
        <f t="shared" si="183"/>
        <v>26.081720381417682</v>
      </c>
      <c r="BK148" s="18">
        <f>(Design!$N$69-BJ148)/BI148</f>
        <v>144.29794686668961</v>
      </c>
      <c r="BL148" s="18">
        <v>0</v>
      </c>
      <c r="BM148" s="18">
        <v>0</v>
      </c>
      <c r="BN148" s="18">
        <f t="shared" si="184"/>
        <v>144.29794686668961</v>
      </c>
      <c r="BO148" s="18">
        <f t="shared" si="225"/>
        <v>152</v>
      </c>
      <c r="BP148" s="18">
        <f>Design!$N$69</f>
        <v>2.85</v>
      </c>
      <c r="BQ148" s="18">
        <f t="shared" si="185"/>
        <v>162</v>
      </c>
      <c r="BR148" s="18">
        <v>0</v>
      </c>
      <c r="BS148" s="18">
        <f t="shared" si="186"/>
        <v>13851.000000000002</v>
      </c>
      <c r="BT148" s="19" t="str">
        <f t="shared" si="226"/>
        <v>N/A</v>
      </c>
      <c r="BU148" s="68">
        <f t="shared" si="187"/>
        <v>152</v>
      </c>
      <c r="BV148" s="18">
        <f>'Ohio Intensities'!P148</f>
        <v>1.1152214996891845</v>
      </c>
      <c r="BW148" s="18">
        <f>Design!$I$24*BV148*Design!$I$23</f>
        <v>1.9181809794653986</v>
      </c>
      <c r="BX148" s="18">
        <v>0</v>
      </c>
      <c r="BY148" s="18">
        <v>0</v>
      </c>
      <c r="BZ148" s="18">
        <f>Design!$I$22</f>
        <v>10</v>
      </c>
      <c r="CA148" s="18">
        <f t="shared" si="188"/>
        <v>1.9181809794653986</v>
      </c>
      <c r="CB148" s="18">
        <f t="shared" si="189"/>
        <v>152</v>
      </c>
      <c r="CC148" s="18">
        <f t="shared" si="190"/>
        <v>1.9181809794653986</v>
      </c>
      <c r="CD148" s="18">
        <f t="shared" si="191"/>
        <v>162</v>
      </c>
      <c r="CE148" s="18">
        <v>0</v>
      </c>
      <c r="CF148" s="18" t="str">
        <f t="shared" si="227"/>
        <v>N/A</v>
      </c>
      <c r="CG148" s="18">
        <f t="shared" si="192"/>
        <v>-0.19181809794653987</v>
      </c>
      <c r="CH148" s="18">
        <f t="shared" si="193"/>
        <v>31.074531867339456</v>
      </c>
      <c r="CI148" s="18">
        <f>(Design!$N$70-CH148)/CG148</f>
        <v>147.14217359826858</v>
      </c>
      <c r="CJ148" s="18">
        <v>0</v>
      </c>
      <c r="CK148" s="18">
        <v>0</v>
      </c>
      <c r="CL148" s="18">
        <f t="shared" si="194"/>
        <v>147.14217359826858</v>
      </c>
      <c r="CM148" s="18">
        <f t="shared" si="228"/>
        <v>152</v>
      </c>
      <c r="CN148" s="18">
        <f>Design!$N$70</f>
        <v>2.85</v>
      </c>
      <c r="CO148" s="18">
        <f t="shared" si="195"/>
        <v>162</v>
      </c>
      <c r="CP148" s="18">
        <v>0</v>
      </c>
      <c r="CQ148" s="18">
        <f t="shared" si="196"/>
        <v>13851.000000000002</v>
      </c>
      <c r="CR148" s="19" t="str">
        <f t="shared" si="229"/>
        <v>N/A</v>
      </c>
      <c r="CS148" s="68">
        <f t="shared" si="197"/>
        <v>152</v>
      </c>
      <c r="CT148" s="18">
        <f>'Ohio Intensities'!T148</f>
        <v>1.2551834521611822</v>
      </c>
      <c r="CU148" s="18">
        <f>Design!$I$24*CT148*Design!$I$23</f>
        <v>2.1589155377172347</v>
      </c>
      <c r="CV148" s="18">
        <v>0</v>
      </c>
      <c r="CW148" s="18">
        <v>0</v>
      </c>
      <c r="CX148" s="18">
        <f>Design!$I$22</f>
        <v>10</v>
      </c>
      <c r="CY148" s="18">
        <f t="shared" si="198"/>
        <v>2.1589155377172347</v>
      </c>
      <c r="CZ148" s="18">
        <f t="shared" si="199"/>
        <v>152</v>
      </c>
      <c r="DA148" s="18">
        <f t="shared" si="200"/>
        <v>2.1589155377172347</v>
      </c>
      <c r="DB148" s="18">
        <f t="shared" si="201"/>
        <v>162</v>
      </c>
      <c r="DC148" s="18">
        <v>0</v>
      </c>
      <c r="DD148" s="18" t="str">
        <f t="shared" si="230"/>
        <v>N/A</v>
      </c>
      <c r="DE148" s="18">
        <f t="shared" si="202"/>
        <v>-0.21589155377172348</v>
      </c>
      <c r="DF148" s="18">
        <f t="shared" si="203"/>
        <v>34.9744317110192</v>
      </c>
      <c r="DG148" s="18">
        <f>(Design!$N$71-DF148)/DE148</f>
        <v>148.79892774770846</v>
      </c>
      <c r="DH148" s="18">
        <v>0</v>
      </c>
      <c r="DI148" s="18">
        <v>0</v>
      </c>
      <c r="DJ148" s="18">
        <f t="shared" si="204"/>
        <v>148.79892774770846</v>
      </c>
      <c r="DK148" s="18">
        <f t="shared" si="231"/>
        <v>152</v>
      </c>
      <c r="DL148" s="18">
        <f>Design!$N$71</f>
        <v>2.85</v>
      </c>
      <c r="DM148" s="18">
        <f t="shared" si="205"/>
        <v>162</v>
      </c>
      <c r="DN148" s="18">
        <v>0</v>
      </c>
      <c r="DO148" s="18">
        <f t="shared" si="206"/>
        <v>13851.000000000002</v>
      </c>
      <c r="DP148" s="19" t="str">
        <f t="shared" si="232"/>
        <v>N/A</v>
      </c>
      <c r="DQ148" s="68">
        <f t="shared" si="207"/>
        <v>152</v>
      </c>
      <c r="DR148" s="18">
        <f>'Ohio Intensities'!X148</f>
        <v>1.405780019613895</v>
      </c>
      <c r="DS148" s="18">
        <f>Design!$I$24*DR148*Design!$I$23</f>
        <v>2.417941633735901</v>
      </c>
      <c r="DT148" s="18">
        <v>0</v>
      </c>
      <c r="DU148" s="18">
        <v>0</v>
      </c>
      <c r="DV148" s="18">
        <f>Design!$I$22</f>
        <v>10</v>
      </c>
      <c r="DW148" s="18">
        <f t="shared" si="208"/>
        <v>2.417941633735901</v>
      </c>
      <c r="DX148" s="18">
        <f t="shared" si="209"/>
        <v>152</v>
      </c>
      <c r="DY148" s="18">
        <f t="shared" si="210"/>
        <v>2.417941633735901</v>
      </c>
      <c r="DZ148" s="18">
        <f t="shared" si="211"/>
        <v>162</v>
      </c>
      <c r="EA148" s="18">
        <v>0</v>
      </c>
      <c r="EB148" s="18" t="str">
        <f t="shared" si="233"/>
        <v>N/A</v>
      </c>
      <c r="EC148" s="18">
        <f t="shared" si="212"/>
        <v>-0.24179416337359011</v>
      </c>
      <c r="ED148" s="18">
        <f t="shared" si="213"/>
        <v>39.170654466521597</v>
      </c>
      <c r="EE148" s="18">
        <f>(Design!$N$72-ED148)/EC148</f>
        <v>150.21311498906391</v>
      </c>
      <c r="EF148" s="18">
        <v>0</v>
      </c>
      <c r="EG148" s="18">
        <v>0</v>
      </c>
      <c r="EH148" s="18">
        <f t="shared" si="214"/>
        <v>150.21311498906391</v>
      </c>
      <c r="EI148" s="18">
        <f t="shared" si="234"/>
        <v>152</v>
      </c>
      <c r="EJ148" s="18">
        <f>Design!$N$72</f>
        <v>2.85</v>
      </c>
      <c r="EK148" s="18">
        <f t="shared" si="215"/>
        <v>162</v>
      </c>
      <c r="EL148" s="18">
        <v>0</v>
      </c>
      <c r="EM148" s="18">
        <f t="shared" si="216"/>
        <v>13851</v>
      </c>
      <c r="EN148" s="19" t="str">
        <f t="shared" si="235"/>
        <v>N/A</v>
      </c>
      <c r="EO148" s="19">
        <f t="shared" si="217"/>
        <v>152</v>
      </c>
    </row>
    <row r="149" spans="1:145" x14ac:dyDescent="0.25">
      <c r="A149" s="68">
        <f t="shared" si="236"/>
        <v>153</v>
      </c>
      <c r="B149" s="18">
        <f>'Ohio Intensities'!D149</f>
        <v>0.64956757747149063</v>
      </c>
      <c r="C149" s="18">
        <f>Design!$I$24*B149*Design!$I$23</f>
        <v>1.1172562332509646</v>
      </c>
      <c r="D149" s="18">
        <v>0</v>
      </c>
      <c r="E149" s="18">
        <v>0</v>
      </c>
      <c r="F149" s="18">
        <f>Design!$I$22</f>
        <v>10</v>
      </c>
      <c r="G149" s="18">
        <f t="shared" si="158"/>
        <v>1.1172562332509646</v>
      </c>
      <c r="H149" s="18">
        <f t="shared" si="159"/>
        <v>153</v>
      </c>
      <c r="I149" s="18">
        <f t="shared" si="160"/>
        <v>1.1172562332509646</v>
      </c>
      <c r="J149" s="18">
        <f t="shared" si="161"/>
        <v>163</v>
      </c>
      <c r="K149" s="18">
        <v>0</v>
      </c>
      <c r="L149" s="18" t="str">
        <f t="shared" si="218"/>
        <v>N/A</v>
      </c>
      <c r="M149" s="18">
        <f t="shared" si="162"/>
        <v>-0.11172562332509646</v>
      </c>
      <c r="N149" s="18">
        <f t="shared" si="163"/>
        <v>18.211276601990726</v>
      </c>
      <c r="O149" s="18">
        <f>(Design!$N$67-N149)/M149</f>
        <v>144.65147851504969</v>
      </c>
      <c r="P149" s="18">
        <v>0</v>
      </c>
      <c r="Q149" s="18">
        <v>0</v>
      </c>
      <c r="R149" s="18">
        <f t="shared" si="164"/>
        <v>144.65147851504969</v>
      </c>
      <c r="S149" s="18">
        <f t="shared" si="219"/>
        <v>153</v>
      </c>
      <c r="T149" s="18">
        <f>Design!$N$67</f>
        <v>2.0499999999999998</v>
      </c>
      <c r="U149" s="18">
        <f t="shared" si="165"/>
        <v>163</v>
      </c>
      <c r="V149" s="18">
        <v>0</v>
      </c>
      <c r="W149" s="18">
        <f t="shared" si="166"/>
        <v>10024.5</v>
      </c>
      <c r="X149" s="19" t="str">
        <f t="shared" si="220"/>
        <v>N/A</v>
      </c>
      <c r="Y149" s="68">
        <f t="shared" si="167"/>
        <v>153</v>
      </c>
      <c r="Z149" s="18">
        <f>'Ohio Intensities'!H149</f>
        <v>0.80794442768646091</v>
      </c>
      <c r="AA149" s="18">
        <f>Design!$I$24*Z149*Design!$I$23</f>
        <v>1.3896644156207136</v>
      </c>
      <c r="AB149" s="18">
        <v>0</v>
      </c>
      <c r="AC149" s="18">
        <v>0</v>
      </c>
      <c r="AD149" s="18">
        <f>Design!$I$22</f>
        <v>10</v>
      </c>
      <c r="AE149" s="18">
        <f t="shared" si="168"/>
        <v>1.3896644156207136</v>
      </c>
      <c r="AF149" s="18">
        <f t="shared" si="169"/>
        <v>153</v>
      </c>
      <c r="AG149" s="18">
        <f t="shared" si="170"/>
        <v>1.3896644156207136</v>
      </c>
      <c r="AH149" s="18">
        <f t="shared" si="171"/>
        <v>163</v>
      </c>
      <c r="AI149" s="18">
        <v>0</v>
      </c>
      <c r="AJ149" s="18" t="str">
        <f t="shared" si="221"/>
        <v>N/A</v>
      </c>
      <c r="AK149" s="18">
        <f t="shared" si="172"/>
        <v>-0.13896644156207136</v>
      </c>
      <c r="AL149" s="18">
        <f t="shared" si="173"/>
        <v>22.651529974617631</v>
      </c>
      <c r="AM149" s="18">
        <f>(Design!$N$68-AL149)/AK149</f>
        <v>145.01004521740353</v>
      </c>
      <c r="AN149" s="18">
        <v>0</v>
      </c>
      <c r="AO149" s="18">
        <v>0</v>
      </c>
      <c r="AP149" s="18">
        <f t="shared" si="174"/>
        <v>145.01004521740353</v>
      </c>
      <c r="AQ149" s="18">
        <f t="shared" si="222"/>
        <v>153</v>
      </c>
      <c r="AR149" s="18">
        <f>Design!$N$68</f>
        <v>2.5</v>
      </c>
      <c r="AS149" s="18">
        <f t="shared" si="175"/>
        <v>163</v>
      </c>
      <c r="AT149" s="18">
        <v>0</v>
      </c>
      <c r="AU149" s="18">
        <f t="shared" si="176"/>
        <v>12225</v>
      </c>
      <c r="AV149" s="19" t="str">
        <f t="shared" si="223"/>
        <v>N/A</v>
      </c>
      <c r="AW149" s="68">
        <f t="shared" si="177"/>
        <v>153</v>
      </c>
      <c r="AX149" s="18">
        <f>'Ohio Intensities'!L149</f>
        <v>0.93106130624497974</v>
      </c>
      <c r="AY149" s="18">
        <f>Design!$I$24*AX149*Design!$I$23</f>
        <v>1.6014254467413662</v>
      </c>
      <c r="AZ149" s="18">
        <v>0</v>
      </c>
      <c r="BA149" s="18">
        <v>0</v>
      </c>
      <c r="BB149" s="18">
        <f>Design!$I$22</f>
        <v>10</v>
      </c>
      <c r="BC149" s="18">
        <f t="shared" si="178"/>
        <v>1.6014254467413662</v>
      </c>
      <c r="BD149" s="18">
        <f t="shared" si="179"/>
        <v>153</v>
      </c>
      <c r="BE149" s="18">
        <f t="shared" si="180"/>
        <v>1.6014254467413662</v>
      </c>
      <c r="BF149" s="18">
        <f t="shared" si="181"/>
        <v>163</v>
      </c>
      <c r="BG149" s="18">
        <v>0</v>
      </c>
      <c r="BH149" s="18" t="str">
        <f t="shared" si="224"/>
        <v>N/A</v>
      </c>
      <c r="BI149" s="18">
        <f t="shared" si="182"/>
        <v>-0.16014254467413663</v>
      </c>
      <c r="BJ149" s="18">
        <f t="shared" si="183"/>
        <v>26.103234781884272</v>
      </c>
      <c r="BK149" s="18">
        <f>(Design!$N$69-BJ149)/BI149</f>
        <v>145.20335510591968</v>
      </c>
      <c r="BL149" s="18">
        <v>0</v>
      </c>
      <c r="BM149" s="18">
        <v>0</v>
      </c>
      <c r="BN149" s="18">
        <f t="shared" si="184"/>
        <v>145.20335510591968</v>
      </c>
      <c r="BO149" s="18">
        <f t="shared" si="225"/>
        <v>153</v>
      </c>
      <c r="BP149" s="18">
        <f>Design!$N$69</f>
        <v>2.85</v>
      </c>
      <c r="BQ149" s="18">
        <f t="shared" si="185"/>
        <v>163</v>
      </c>
      <c r="BR149" s="18">
        <v>0</v>
      </c>
      <c r="BS149" s="18">
        <f t="shared" si="186"/>
        <v>13936.5</v>
      </c>
      <c r="BT149" s="19" t="str">
        <f t="shared" si="226"/>
        <v>N/A</v>
      </c>
      <c r="BU149" s="68">
        <f t="shared" si="187"/>
        <v>153</v>
      </c>
      <c r="BV149" s="18">
        <f>'Ohio Intensities'!P149</f>
        <v>1.1094027335840759</v>
      </c>
      <c r="BW149" s="18">
        <f>Design!$I$24*BV149*Design!$I$23</f>
        <v>1.9081727017646117</v>
      </c>
      <c r="BX149" s="18">
        <v>0</v>
      </c>
      <c r="BY149" s="18">
        <v>0</v>
      </c>
      <c r="BZ149" s="18">
        <f>Design!$I$22</f>
        <v>10</v>
      </c>
      <c r="CA149" s="18">
        <f t="shared" si="188"/>
        <v>1.9081727017646117</v>
      </c>
      <c r="CB149" s="18">
        <f t="shared" si="189"/>
        <v>153</v>
      </c>
      <c r="CC149" s="18">
        <f t="shared" si="190"/>
        <v>1.9081727017646117</v>
      </c>
      <c r="CD149" s="18">
        <f t="shared" si="191"/>
        <v>163</v>
      </c>
      <c r="CE149" s="18">
        <v>0</v>
      </c>
      <c r="CF149" s="18" t="str">
        <f t="shared" si="227"/>
        <v>N/A</v>
      </c>
      <c r="CG149" s="18">
        <f t="shared" si="192"/>
        <v>-0.19081727017646116</v>
      </c>
      <c r="CH149" s="18">
        <f t="shared" si="193"/>
        <v>31.103215038763171</v>
      </c>
      <c r="CI149" s="18">
        <f>(Design!$N$70-CH149)/CG149</f>
        <v>148.06424498493024</v>
      </c>
      <c r="CJ149" s="18">
        <v>0</v>
      </c>
      <c r="CK149" s="18">
        <v>0</v>
      </c>
      <c r="CL149" s="18">
        <f t="shared" si="194"/>
        <v>148.06424498493024</v>
      </c>
      <c r="CM149" s="18">
        <f t="shared" si="228"/>
        <v>153</v>
      </c>
      <c r="CN149" s="18">
        <f>Design!$N$70</f>
        <v>2.85</v>
      </c>
      <c r="CO149" s="18">
        <f t="shared" si="195"/>
        <v>163</v>
      </c>
      <c r="CP149" s="18">
        <v>0</v>
      </c>
      <c r="CQ149" s="18">
        <f t="shared" si="196"/>
        <v>13936.500000000002</v>
      </c>
      <c r="CR149" s="19" t="str">
        <f t="shared" si="229"/>
        <v>N/A</v>
      </c>
      <c r="CS149" s="68">
        <f t="shared" si="197"/>
        <v>153</v>
      </c>
      <c r="CT149" s="18">
        <f>'Ohio Intensities'!T149</f>
        <v>1.2487919181066558</v>
      </c>
      <c r="CU149" s="18">
        <f>Design!$I$24*CT149*Design!$I$23</f>
        <v>2.1479220991434493</v>
      </c>
      <c r="CV149" s="18">
        <v>0</v>
      </c>
      <c r="CW149" s="18">
        <v>0</v>
      </c>
      <c r="CX149" s="18">
        <f>Design!$I$22</f>
        <v>10</v>
      </c>
      <c r="CY149" s="18">
        <f t="shared" si="198"/>
        <v>2.1479220991434493</v>
      </c>
      <c r="CZ149" s="18">
        <f t="shared" si="199"/>
        <v>153</v>
      </c>
      <c r="DA149" s="18">
        <f t="shared" si="200"/>
        <v>2.1479220991434493</v>
      </c>
      <c r="DB149" s="18">
        <f t="shared" si="201"/>
        <v>163</v>
      </c>
      <c r="DC149" s="18">
        <v>0</v>
      </c>
      <c r="DD149" s="18" t="str">
        <f t="shared" si="230"/>
        <v>N/A</v>
      </c>
      <c r="DE149" s="18">
        <f t="shared" si="202"/>
        <v>-0.21479220991434494</v>
      </c>
      <c r="DF149" s="18">
        <f t="shared" si="203"/>
        <v>35.011130216038225</v>
      </c>
      <c r="DG149" s="18">
        <f>(Design!$N$71-DF149)/DE149</f>
        <v>149.73136236581146</v>
      </c>
      <c r="DH149" s="18">
        <v>0</v>
      </c>
      <c r="DI149" s="18">
        <v>0</v>
      </c>
      <c r="DJ149" s="18">
        <f t="shared" si="204"/>
        <v>149.73136236581146</v>
      </c>
      <c r="DK149" s="18">
        <f t="shared" si="231"/>
        <v>153</v>
      </c>
      <c r="DL149" s="18">
        <f>Design!$N$71</f>
        <v>2.85</v>
      </c>
      <c r="DM149" s="18">
        <f t="shared" si="205"/>
        <v>163</v>
      </c>
      <c r="DN149" s="18">
        <v>0</v>
      </c>
      <c r="DO149" s="18">
        <f t="shared" si="206"/>
        <v>13936.5</v>
      </c>
      <c r="DP149" s="19" t="str">
        <f t="shared" si="232"/>
        <v>N/A</v>
      </c>
      <c r="DQ149" s="68">
        <f t="shared" si="207"/>
        <v>153</v>
      </c>
      <c r="DR149" s="18">
        <f>'Ohio Intensities'!X149</f>
        <v>1.3989904151164121</v>
      </c>
      <c r="DS149" s="18">
        <f>Design!$I$24*DR149*Design!$I$23</f>
        <v>2.4062635140002304</v>
      </c>
      <c r="DT149" s="18">
        <v>0</v>
      </c>
      <c r="DU149" s="18">
        <v>0</v>
      </c>
      <c r="DV149" s="18">
        <f>Design!$I$22</f>
        <v>10</v>
      </c>
      <c r="DW149" s="18">
        <f t="shared" si="208"/>
        <v>2.4062635140002304</v>
      </c>
      <c r="DX149" s="18">
        <f t="shared" si="209"/>
        <v>153</v>
      </c>
      <c r="DY149" s="18">
        <f t="shared" si="210"/>
        <v>2.4062635140002304</v>
      </c>
      <c r="DZ149" s="18">
        <f t="shared" si="211"/>
        <v>163</v>
      </c>
      <c r="EA149" s="18">
        <v>0</v>
      </c>
      <c r="EB149" s="18" t="str">
        <f t="shared" si="233"/>
        <v>N/A</v>
      </c>
      <c r="EC149" s="18">
        <f t="shared" si="212"/>
        <v>-0.24062635140002303</v>
      </c>
      <c r="ED149" s="18">
        <f t="shared" si="213"/>
        <v>39.222095278203753</v>
      </c>
      <c r="EE149" s="18">
        <f>(Design!$N$72-ED149)/EC149</f>
        <v>151.15591067471203</v>
      </c>
      <c r="EF149" s="18">
        <v>0</v>
      </c>
      <c r="EG149" s="18">
        <v>0</v>
      </c>
      <c r="EH149" s="18">
        <f t="shared" si="214"/>
        <v>151.15591067471203</v>
      </c>
      <c r="EI149" s="18">
        <f t="shared" si="234"/>
        <v>153</v>
      </c>
      <c r="EJ149" s="18">
        <f>Design!$N$72</f>
        <v>2.85</v>
      </c>
      <c r="EK149" s="18">
        <f t="shared" si="215"/>
        <v>163</v>
      </c>
      <c r="EL149" s="18">
        <v>0</v>
      </c>
      <c r="EM149" s="18">
        <f t="shared" si="216"/>
        <v>13936.5</v>
      </c>
      <c r="EN149" s="19" t="str">
        <f t="shared" si="235"/>
        <v>N/A</v>
      </c>
      <c r="EO149" s="19">
        <f t="shared" si="217"/>
        <v>153</v>
      </c>
    </row>
    <row r="150" spans="1:145" x14ac:dyDescent="0.25">
      <c r="A150" s="68">
        <f t="shared" si="236"/>
        <v>154</v>
      </c>
      <c r="B150" s="18">
        <f>'Ohio Intensities'!D150</f>
        <v>0.64609662132100176</v>
      </c>
      <c r="C150" s="18">
        <f>Design!$I$24*B150*Design!$I$23</f>
        <v>1.1112861886721237</v>
      </c>
      <c r="D150" s="18">
        <v>0</v>
      </c>
      <c r="E150" s="18">
        <v>0</v>
      </c>
      <c r="F150" s="18">
        <f>Design!$I$22</f>
        <v>10</v>
      </c>
      <c r="G150" s="18">
        <f t="shared" si="158"/>
        <v>1.1112861886721237</v>
      </c>
      <c r="H150" s="18">
        <f t="shared" si="159"/>
        <v>154</v>
      </c>
      <c r="I150" s="18">
        <f t="shared" si="160"/>
        <v>1.1112861886721237</v>
      </c>
      <c r="J150" s="18">
        <f t="shared" si="161"/>
        <v>164</v>
      </c>
      <c r="K150" s="18">
        <v>0</v>
      </c>
      <c r="L150" s="18" t="str">
        <f t="shared" si="218"/>
        <v>N/A</v>
      </c>
      <c r="M150" s="18">
        <f t="shared" si="162"/>
        <v>-0.11112861886721237</v>
      </c>
      <c r="N150" s="18">
        <f t="shared" si="163"/>
        <v>18.225093494222829</v>
      </c>
      <c r="O150" s="18">
        <f>(Design!$N$67-N150)/M150</f>
        <v>145.55290670489168</v>
      </c>
      <c r="P150" s="18">
        <v>0</v>
      </c>
      <c r="Q150" s="18">
        <v>0</v>
      </c>
      <c r="R150" s="18">
        <f t="shared" si="164"/>
        <v>145.55290670489168</v>
      </c>
      <c r="S150" s="18">
        <f t="shared" si="219"/>
        <v>154</v>
      </c>
      <c r="T150" s="18">
        <f>Design!$N$67</f>
        <v>2.0499999999999998</v>
      </c>
      <c r="U150" s="18">
        <f t="shared" si="165"/>
        <v>164</v>
      </c>
      <c r="V150" s="18">
        <v>0</v>
      </c>
      <c r="W150" s="18">
        <f t="shared" si="166"/>
        <v>10086</v>
      </c>
      <c r="X150" s="19" t="str">
        <f t="shared" si="220"/>
        <v>N/A</v>
      </c>
      <c r="Y150" s="68">
        <f t="shared" si="167"/>
        <v>154</v>
      </c>
      <c r="Z150" s="18">
        <f>'Ohio Intensities'!H150</f>
        <v>0.80368756065350022</v>
      </c>
      <c r="AA150" s="18">
        <f>Design!$I$24*Z150*Design!$I$23</f>
        <v>1.3823426043240212</v>
      </c>
      <c r="AB150" s="18">
        <v>0</v>
      </c>
      <c r="AC150" s="18">
        <v>0</v>
      </c>
      <c r="AD150" s="18">
        <f>Design!$I$22</f>
        <v>10</v>
      </c>
      <c r="AE150" s="18">
        <f t="shared" si="168"/>
        <v>1.3823426043240212</v>
      </c>
      <c r="AF150" s="18">
        <f t="shared" si="169"/>
        <v>154</v>
      </c>
      <c r="AG150" s="18">
        <f t="shared" si="170"/>
        <v>1.3823426043240212</v>
      </c>
      <c r="AH150" s="18">
        <f t="shared" si="171"/>
        <v>164</v>
      </c>
      <c r="AI150" s="18">
        <v>0</v>
      </c>
      <c r="AJ150" s="18" t="str">
        <f t="shared" si="221"/>
        <v>N/A</v>
      </c>
      <c r="AK150" s="18">
        <f t="shared" si="172"/>
        <v>-0.13823426043240211</v>
      </c>
      <c r="AL150" s="18">
        <f t="shared" si="173"/>
        <v>22.670418710913946</v>
      </c>
      <c r="AM150" s="18">
        <f>(Design!$N$68-AL150)/AK150</f>
        <v>145.91475838059318</v>
      </c>
      <c r="AN150" s="18">
        <v>0</v>
      </c>
      <c r="AO150" s="18">
        <v>0</v>
      </c>
      <c r="AP150" s="18">
        <f t="shared" si="174"/>
        <v>145.91475838059318</v>
      </c>
      <c r="AQ150" s="18">
        <f t="shared" si="222"/>
        <v>154</v>
      </c>
      <c r="AR150" s="18">
        <f>Design!$N$68</f>
        <v>2.5</v>
      </c>
      <c r="AS150" s="18">
        <f t="shared" si="175"/>
        <v>164</v>
      </c>
      <c r="AT150" s="18">
        <v>0</v>
      </c>
      <c r="AU150" s="18">
        <f t="shared" si="176"/>
        <v>12300</v>
      </c>
      <c r="AV150" s="19" t="str">
        <f t="shared" si="223"/>
        <v>N/A</v>
      </c>
      <c r="AW150" s="68">
        <f t="shared" si="177"/>
        <v>154</v>
      </c>
      <c r="AX150" s="18">
        <f>'Ohio Intensities'!L150</f>
        <v>0.92614222334227192</v>
      </c>
      <c r="AY150" s="18">
        <f>Design!$I$24*AX150*Design!$I$23</f>
        <v>1.5929646241487088</v>
      </c>
      <c r="AZ150" s="18">
        <v>0</v>
      </c>
      <c r="BA150" s="18">
        <v>0</v>
      </c>
      <c r="BB150" s="18">
        <f>Design!$I$22</f>
        <v>10</v>
      </c>
      <c r="BC150" s="18">
        <f t="shared" si="178"/>
        <v>1.5929646241487088</v>
      </c>
      <c r="BD150" s="18">
        <f t="shared" si="179"/>
        <v>154</v>
      </c>
      <c r="BE150" s="18">
        <f t="shared" si="180"/>
        <v>1.5929646241487088</v>
      </c>
      <c r="BF150" s="18">
        <f t="shared" si="181"/>
        <v>164</v>
      </c>
      <c r="BG150" s="18">
        <v>0</v>
      </c>
      <c r="BH150" s="18" t="str">
        <f t="shared" si="224"/>
        <v>N/A</v>
      </c>
      <c r="BI150" s="18">
        <f t="shared" si="182"/>
        <v>-0.15929646241487089</v>
      </c>
      <c r="BJ150" s="18">
        <f t="shared" si="183"/>
        <v>26.124619836038825</v>
      </c>
      <c r="BK150" s="18">
        <f>(Design!$N$69-BJ150)/BI150</f>
        <v>146.10883056161362</v>
      </c>
      <c r="BL150" s="18">
        <v>0</v>
      </c>
      <c r="BM150" s="18">
        <v>0</v>
      </c>
      <c r="BN150" s="18">
        <f t="shared" si="184"/>
        <v>146.10883056161362</v>
      </c>
      <c r="BO150" s="18">
        <f t="shared" si="225"/>
        <v>154</v>
      </c>
      <c r="BP150" s="18">
        <f>Design!$N$69</f>
        <v>2.85</v>
      </c>
      <c r="BQ150" s="18">
        <f t="shared" si="185"/>
        <v>164</v>
      </c>
      <c r="BR150" s="18">
        <v>0</v>
      </c>
      <c r="BS150" s="18">
        <f t="shared" si="186"/>
        <v>14022.000000000002</v>
      </c>
      <c r="BT150" s="19" t="str">
        <f t="shared" si="226"/>
        <v>N/A</v>
      </c>
      <c r="BU150" s="68">
        <f t="shared" si="187"/>
        <v>154</v>
      </c>
      <c r="BV150" s="18">
        <f>'Ohio Intensities'!P150</f>
        <v>1.1036487954835517</v>
      </c>
      <c r="BW150" s="18">
        <f>Design!$I$24*BV150*Design!$I$23</f>
        <v>1.8982759282317101</v>
      </c>
      <c r="BX150" s="18">
        <v>0</v>
      </c>
      <c r="BY150" s="18">
        <v>0</v>
      </c>
      <c r="BZ150" s="18">
        <f>Design!$I$22</f>
        <v>10</v>
      </c>
      <c r="CA150" s="18">
        <f t="shared" si="188"/>
        <v>1.8982759282317101</v>
      </c>
      <c r="CB150" s="18">
        <f t="shared" si="189"/>
        <v>154</v>
      </c>
      <c r="CC150" s="18">
        <f t="shared" si="190"/>
        <v>1.8982759282317101</v>
      </c>
      <c r="CD150" s="18">
        <f t="shared" si="191"/>
        <v>164</v>
      </c>
      <c r="CE150" s="18">
        <v>0</v>
      </c>
      <c r="CF150" s="18" t="str">
        <f t="shared" si="227"/>
        <v>N/A</v>
      </c>
      <c r="CG150" s="18">
        <f t="shared" si="192"/>
        <v>-0.18982759282317102</v>
      </c>
      <c r="CH150" s="18">
        <f t="shared" si="193"/>
        <v>31.131725223000046</v>
      </c>
      <c r="CI150" s="18">
        <f>(Design!$N$70-CH150)/CG150</f>
        <v>148.98637654508505</v>
      </c>
      <c r="CJ150" s="18">
        <v>0</v>
      </c>
      <c r="CK150" s="18">
        <v>0</v>
      </c>
      <c r="CL150" s="18">
        <f t="shared" si="194"/>
        <v>148.98637654508505</v>
      </c>
      <c r="CM150" s="18">
        <f t="shared" si="228"/>
        <v>154</v>
      </c>
      <c r="CN150" s="18">
        <f>Design!$N$70</f>
        <v>2.85</v>
      </c>
      <c r="CO150" s="18">
        <f t="shared" si="195"/>
        <v>164</v>
      </c>
      <c r="CP150" s="18">
        <v>0</v>
      </c>
      <c r="CQ150" s="18">
        <f t="shared" si="196"/>
        <v>14022.000000000002</v>
      </c>
      <c r="CR150" s="19" t="str">
        <f t="shared" si="229"/>
        <v>N/A</v>
      </c>
      <c r="CS150" s="68">
        <f t="shared" si="197"/>
        <v>154</v>
      </c>
      <c r="CT150" s="18">
        <f>'Ohio Intensities'!T150</f>
        <v>1.2424707985408727</v>
      </c>
      <c r="CU150" s="18">
        <f>Design!$I$24*CT150*Design!$I$23</f>
        <v>2.1370497734903022</v>
      </c>
      <c r="CV150" s="18">
        <v>0</v>
      </c>
      <c r="CW150" s="18">
        <v>0</v>
      </c>
      <c r="CX150" s="18">
        <f>Design!$I$22</f>
        <v>10</v>
      </c>
      <c r="CY150" s="18">
        <f t="shared" si="198"/>
        <v>2.1370497734903022</v>
      </c>
      <c r="CZ150" s="18">
        <f t="shared" si="199"/>
        <v>154</v>
      </c>
      <c r="DA150" s="18">
        <f t="shared" si="200"/>
        <v>2.1370497734903022</v>
      </c>
      <c r="DB150" s="18">
        <f t="shared" si="201"/>
        <v>164</v>
      </c>
      <c r="DC150" s="18">
        <v>0</v>
      </c>
      <c r="DD150" s="18" t="str">
        <f t="shared" si="230"/>
        <v>N/A</v>
      </c>
      <c r="DE150" s="18">
        <f t="shared" si="202"/>
        <v>-0.21370497734903021</v>
      </c>
      <c r="DF150" s="18">
        <f t="shared" si="203"/>
        <v>35.047616285240956</v>
      </c>
      <c r="DG150" s="18">
        <f>(Design!$N$71-DF150)/DE150</f>
        <v>150.66385764452608</v>
      </c>
      <c r="DH150" s="18">
        <v>0</v>
      </c>
      <c r="DI150" s="18">
        <v>0</v>
      </c>
      <c r="DJ150" s="18">
        <f t="shared" si="204"/>
        <v>150.66385764452608</v>
      </c>
      <c r="DK150" s="18">
        <f t="shared" si="231"/>
        <v>154</v>
      </c>
      <c r="DL150" s="18">
        <f>Design!$N$71</f>
        <v>2.85</v>
      </c>
      <c r="DM150" s="18">
        <f t="shared" si="205"/>
        <v>164</v>
      </c>
      <c r="DN150" s="18">
        <v>0</v>
      </c>
      <c r="DO150" s="18">
        <f t="shared" si="206"/>
        <v>14022</v>
      </c>
      <c r="DP150" s="19" t="str">
        <f t="shared" si="232"/>
        <v>N/A</v>
      </c>
      <c r="DQ150" s="68">
        <f t="shared" si="207"/>
        <v>154</v>
      </c>
      <c r="DR150" s="18">
        <f>'Ohio Intensities'!X150</f>
        <v>1.3922744550740374</v>
      </c>
      <c r="DS150" s="18">
        <f>Design!$I$24*DR150*Design!$I$23</f>
        <v>2.3947120627273457</v>
      </c>
      <c r="DT150" s="18">
        <v>0</v>
      </c>
      <c r="DU150" s="18">
        <v>0</v>
      </c>
      <c r="DV150" s="18">
        <f>Design!$I$22</f>
        <v>10</v>
      </c>
      <c r="DW150" s="18">
        <f t="shared" si="208"/>
        <v>2.3947120627273457</v>
      </c>
      <c r="DX150" s="18">
        <f t="shared" si="209"/>
        <v>154</v>
      </c>
      <c r="DY150" s="18">
        <f t="shared" si="210"/>
        <v>2.3947120627273457</v>
      </c>
      <c r="DZ150" s="18">
        <f t="shared" si="211"/>
        <v>164</v>
      </c>
      <c r="EA150" s="18">
        <v>0</v>
      </c>
      <c r="EB150" s="18" t="str">
        <f t="shared" si="233"/>
        <v>N/A</v>
      </c>
      <c r="EC150" s="18">
        <f t="shared" si="212"/>
        <v>-0.23947120627273458</v>
      </c>
      <c r="ED150" s="18">
        <f t="shared" si="213"/>
        <v>39.273277828728467</v>
      </c>
      <c r="EE150" s="18">
        <f>(Design!$N$72-ED150)/EC150</f>
        <v>152.09877795180884</v>
      </c>
      <c r="EF150" s="18">
        <v>0</v>
      </c>
      <c r="EG150" s="18">
        <v>0</v>
      </c>
      <c r="EH150" s="18">
        <f t="shared" si="214"/>
        <v>152.09877795180884</v>
      </c>
      <c r="EI150" s="18">
        <f t="shared" si="234"/>
        <v>154</v>
      </c>
      <c r="EJ150" s="18">
        <f>Design!$N$72</f>
        <v>2.85</v>
      </c>
      <c r="EK150" s="18">
        <f t="shared" si="215"/>
        <v>164</v>
      </c>
      <c r="EL150" s="18">
        <v>0</v>
      </c>
      <c r="EM150" s="18">
        <f t="shared" si="216"/>
        <v>14022.000000000002</v>
      </c>
      <c r="EN150" s="19" t="str">
        <f t="shared" si="235"/>
        <v>N/A</v>
      </c>
      <c r="EO150" s="19">
        <f t="shared" si="217"/>
        <v>154</v>
      </c>
    </row>
    <row r="151" spans="1:145" x14ac:dyDescent="0.25">
      <c r="A151" s="68">
        <f t="shared" si="236"/>
        <v>155</v>
      </c>
      <c r="B151" s="18">
        <f>'Ohio Intensities'!D151</f>
        <v>0.64266514376787931</v>
      </c>
      <c r="C151" s="18">
        <f>Design!$I$24*B151*Design!$I$23</f>
        <v>1.105384047280753</v>
      </c>
      <c r="D151" s="18">
        <v>0</v>
      </c>
      <c r="E151" s="18">
        <v>0</v>
      </c>
      <c r="F151" s="18">
        <f>Design!$I$22</f>
        <v>10</v>
      </c>
      <c r="G151" s="18">
        <f t="shared" si="158"/>
        <v>1.105384047280753</v>
      </c>
      <c r="H151" s="18">
        <f t="shared" si="159"/>
        <v>155</v>
      </c>
      <c r="I151" s="18">
        <f t="shared" si="160"/>
        <v>1.105384047280753</v>
      </c>
      <c r="J151" s="18">
        <f t="shared" si="161"/>
        <v>165</v>
      </c>
      <c r="K151" s="18">
        <v>0</v>
      </c>
      <c r="L151" s="18" t="str">
        <f t="shared" si="218"/>
        <v>N/A</v>
      </c>
      <c r="M151" s="18">
        <f t="shared" si="162"/>
        <v>-0.1105384047280753</v>
      </c>
      <c r="N151" s="18">
        <f t="shared" si="163"/>
        <v>18.238836780132427</v>
      </c>
      <c r="O151" s="18">
        <f>(Design!$N$67-N151)/M151</f>
        <v>146.45440939696024</v>
      </c>
      <c r="P151" s="18">
        <v>0</v>
      </c>
      <c r="Q151" s="18">
        <v>0</v>
      </c>
      <c r="R151" s="18">
        <f t="shared" si="164"/>
        <v>146.45440939696024</v>
      </c>
      <c r="S151" s="18">
        <f t="shared" si="219"/>
        <v>155</v>
      </c>
      <c r="T151" s="18">
        <f>Design!$N$67</f>
        <v>2.0499999999999998</v>
      </c>
      <c r="U151" s="18">
        <f t="shared" si="165"/>
        <v>165</v>
      </c>
      <c r="V151" s="18">
        <v>0</v>
      </c>
      <c r="W151" s="18">
        <f t="shared" si="166"/>
        <v>10147.499999999998</v>
      </c>
      <c r="X151" s="19" t="str">
        <f t="shared" si="220"/>
        <v>N/A</v>
      </c>
      <c r="Y151" s="68">
        <f t="shared" si="167"/>
        <v>155</v>
      </c>
      <c r="Z151" s="18">
        <f>'Ohio Intensities'!H151</f>
        <v>0.79947864081407527</v>
      </c>
      <c r="AA151" s="18">
        <f>Design!$I$24*Z151*Design!$I$23</f>
        <v>1.3751032622002104</v>
      </c>
      <c r="AB151" s="18">
        <v>0</v>
      </c>
      <c r="AC151" s="18">
        <v>0</v>
      </c>
      <c r="AD151" s="18">
        <f>Design!$I$22</f>
        <v>10</v>
      </c>
      <c r="AE151" s="18">
        <f t="shared" si="168"/>
        <v>1.3751032622002104</v>
      </c>
      <c r="AF151" s="18">
        <f t="shared" si="169"/>
        <v>155</v>
      </c>
      <c r="AG151" s="18">
        <f t="shared" si="170"/>
        <v>1.3751032622002104</v>
      </c>
      <c r="AH151" s="18">
        <f t="shared" si="171"/>
        <v>165</v>
      </c>
      <c r="AI151" s="18">
        <v>0</v>
      </c>
      <c r="AJ151" s="18" t="str">
        <f t="shared" si="221"/>
        <v>N/A</v>
      </c>
      <c r="AK151" s="18">
        <f t="shared" si="172"/>
        <v>-0.13751032622002105</v>
      </c>
      <c r="AL151" s="18">
        <f t="shared" si="173"/>
        <v>22.689203826303473</v>
      </c>
      <c r="AM151" s="18">
        <f>(Design!$N$68-AL151)/AK151</f>
        <v>146.81954716622579</v>
      </c>
      <c r="AN151" s="18">
        <v>0</v>
      </c>
      <c r="AO151" s="18">
        <v>0</v>
      </c>
      <c r="AP151" s="18">
        <f t="shared" si="174"/>
        <v>146.81954716622579</v>
      </c>
      <c r="AQ151" s="18">
        <f t="shared" si="222"/>
        <v>155</v>
      </c>
      <c r="AR151" s="18">
        <f>Design!$N$68</f>
        <v>2.5</v>
      </c>
      <c r="AS151" s="18">
        <f t="shared" si="175"/>
        <v>165</v>
      </c>
      <c r="AT151" s="18">
        <v>0</v>
      </c>
      <c r="AU151" s="18">
        <f t="shared" si="176"/>
        <v>12375</v>
      </c>
      <c r="AV151" s="19" t="str">
        <f t="shared" si="223"/>
        <v>N/A</v>
      </c>
      <c r="AW151" s="68">
        <f t="shared" si="177"/>
        <v>155</v>
      </c>
      <c r="AX151" s="18">
        <f>'Ohio Intensities'!L151</f>
        <v>0.92127826529518386</v>
      </c>
      <c r="AY151" s="18">
        <f>Design!$I$24*AX151*Design!$I$23</f>
        <v>1.5845986163077173</v>
      </c>
      <c r="AZ151" s="18">
        <v>0</v>
      </c>
      <c r="BA151" s="18">
        <v>0</v>
      </c>
      <c r="BB151" s="18">
        <f>Design!$I$22</f>
        <v>10</v>
      </c>
      <c r="BC151" s="18">
        <f t="shared" si="178"/>
        <v>1.5845986163077173</v>
      </c>
      <c r="BD151" s="18">
        <f t="shared" si="179"/>
        <v>155</v>
      </c>
      <c r="BE151" s="18">
        <f t="shared" si="180"/>
        <v>1.5845986163077173</v>
      </c>
      <c r="BF151" s="18">
        <f t="shared" si="181"/>
        <v>165</v>
      </c>
      <c r="BG151" s="18">
        <v>0</v>
      </c>
      <c r="BH151" s="18" t="str">
        <f t="shared" si="224"/>
        <v>N/A</v>
      </c>
      <c r="BI151" s="18">
        <f t="shared" si="182"/>
        <v>-0.15845986163077172</v>
      </c>
      <c r="BJ151" s="18">
        <f t="shared" si="183"/>
        <v>26.145877169077334</v>
      </c>
      <c r="BK151" s="18">
        <f>(Design!$N$69-BJ151)/BI151</f>
        <v>147.01437278393689</v>
      </c>
      <c r="BL151" s="18">
        <v>0</v>
      </c>
      <c r="BM151" s="18">
        <v>0</v>
      </c>
      <c r="BN151" s="18">
        <f t="shared" si="184"/>
        <v>147.01437278393689</v>
      </c>
      <c r="BO151" s="18">
        <f t="shared" si="225"/>
        <v>155</v>
      </c>
      <c r="BP151" s="18">
        <f>Design!$N$69</f>
        <v>2.85</v>
      </c>
      <c r="BQ151" s="18">
        <f t="shared" si="185"/>
        <v>165</v>
      </c>
      <c r="BR151" s="18">
        <v>0</v>
      </c>
      <c r="BS151" s="18">
        <f t="shared" si="186"/>
        <v>14107.5</v>
      </c>
      <c r="BT151" s="19" t="str">
        <f t="shared" si="226"/>
        <v>N/A</v>
      </c>
      <c r="BU151" s="68">
        <f t="shared" si="187"/>
        <v>155</v>
      </c>
      <c r="BV151" s="18">
        <f>'Ohio Intensities'!P151</f>
        <v>1.0979585836566232</v>
      </c>
      <c r="BW151" s="18">
        <f>Design!$I$24*BV151*Design!$I$23</f>
        <v>1.8884887638893932</v>
      </c>
      <c r="BX151" s="18">
        <v>0</v>
      </c>
      <c r="BY151" s="18">
        <v>0</v>
      </c>
      <c r="BZ151" s="18">
        <f>Design!$I$22</f>
        <v>10</v>
      </c>
      <c r="CA151" s="18">
        <f t="shared" si="188"/>
        <v>1.8884887638893932</v>
      </c>
      <c r="CB151" s="18">
        <f t="shared" si="189"/>
        <v>155</v>
      </c>
      <c r="CC151" s="18">
        <f t="shared" si="190"/>
        <v>1.8884887638893932</v>
      </c>
      <c r="CD151" s="18">
        <f t="shared" si="191"/>
        <v>165</v>
      </c>
      <c r="CE151" s="18">
        <v>0</v>
      </c>
      <c r="CF151" s="18" t="str">
        <f t="shared" si="227"/>
        <v>N/A</v>
      </c>
      <c r="CG151" s="18">
        <f t="shared" si="192"/>
        <v>-0.18884887638893932</v>
      </c>
      <c r="CH151" s="18">
        <f t="shared" si="193"/>
        <v>31.160064604174991</v>
      </c>
      <c r="CI151" s="18">
        <f>(Design!$N$70-CH151)/CG151</f>
        <v>149.90856787450326</v>
      </c>
      <c r="CJ151" s="18">
        <v>0</v>
      </c>
      <c r="CK151" s="18">
        <v>0</v>
      </c>
      <c r="CL151" s="18">
        <f t="shared" si="194"/>
        <v>149.90856787450326</v>
      </c>
      <c r="CM151" s="18">
        <f t="shared" si="228"/>
        <v>155</v>
      </c>
      <c r="CN151" s="18">
        <f>Design!$N$70</f>
        <v>2.85</v>
      </c>
      <c r="CO151" s="18">
        <f t="shared" si="195"/>
        <v>165</v>
      </c>
      <c r="CP151" s="18">
        <v>0</v>
      </c>
      <c r="CQ151" s="18">
        <f t="shared" si="196"/>
        <v>14107.5</v>
      </c>
      <c r="CR151" s="19" t="str">
        <f t="shared" si="229"/>
        <v>N/A</v>
      </c>
      <c r="CS151" s="68">
        <f t="shared" si="197"/>
        <v>155</v>
      </c>
      <c r="CT151" s="18">
        <f>'Ohio Intensities'!T151</f>
        <v>1.2362189054713244</v>
      </c>
      <c r="CU151" s="18">
        <f>Design!$I$24*CT151*Design!$I$23</f>
        <v>2.1262965174106792</v>
      </c>
      <c r="CV151" s="18">
        <v>0</v>
      </c>
      <c r="CW151" s="18">
        <v>0</v>
      </c>
      <c r="CX151" s="18">
        <f>Design!$I$22</f>
        <v>10</v>
      </c>
      <c r="CY151" s="18">
        <f t="shared" si="198"/>
        <v>2.1262965174106792</v>
      </c>
      <c r="CZ151" s="18">
        <f t="shared" si="199"/>
        <v>155</v>
      </c>
      <c r="DA151" s="18">
        <f t="shared" si="200"/>
        <v>2.1262965174106792</v>
      </c>
      <c r="DB151" s="18">
        <f t="shared" si="201"/>
        <v>165</v>
      </c>
      <c r="DC151" s="18">
        <v>0</v>
      </c>
      <c r="DD151" s="18" t="str">
        <f t="shared" si="230"/>
        <v>N/A</v>
      </c>
      <c r="DE151" s="18">
        <f t="shared" si="202"/>
        <v>-0.2126296517410679</v>
      </c>
      <c r="DF151" s="18">
        <f t="shared" si="203"/>
        <v>35.083892537276206</v>
      </c>
      <c r="DG151" s="18">
        <f>(Design!$N$71-DF151)/DE151</f>
        <v>151.59641316879635</v>
      </c>
      <c r="DH151" s="18">
        <v>0</v>
      </c>
      <c r="DI151" s="18">
        <v>0</v>
      </c>
      <c r="DJ151" s="18">
        <f t="shared" si="204"/>
        <v>151.59641316879635</v>
      </c>
      <c r="DK151" s="18">
        <f t="shared" si="231"/>
        <v>155</v>
      </c>
      <c r="DL151" s="18">
        <f>Design!$N$71</f>
        <v>2.85</v>
      </c>
      <c r="DM151" s="18">
        <f t="shared" si="205"/>
        <v>165</v>
      </c>
      <c r="DN151" s="18">
        <v>0</v>
      </c>
      <c r="DO151" s="18">
        <f t="shared" si="206"/>
        <v>14107.5</v>
      </c>
      <c r="DP151" s="19" t="str">
        <f t="shared" si="232"/>
        <v>N/A</v>
      </c>
      <c r="DQ151" s="68">
        <f t="shared" si="207"/>
        <v>155</v>
      </c>
      <c r="DR151" s="18">
        <f>'Ohio Intensities'!X151</f>
        <v>1.3856309029074088</v>
      </c>
      <c r="DS151" s="18">
        <f>Design!$I$24*DR151*Design!$I$23</f>
        <v>2.3832851530007444</v>
      </c>
      <c r="DT151" s="18">
        <v>0</v>
      </c>
      <c r="DU151" s="18">
        <v>0</v>
      </c>
      <c r="DV151" s="18">
        <f>Design!$I$22</f>
        <v>10</v>
      </c>
      <c r="DW151" s="18">
        <f t="shared" si="208"/>
        <v>2.3832851530007444</v>
      </c>
      <c r="DX151" s="18">
        <f t="shared" si="209"/>
        <v>155</v>
      </c>
      <c r="DY151" s="18">
        <f t="shared" si="210"/>
        <v>2.3832851530007444</v>
      </c>
      <c r="DZ151" s="18">
        <f t="shared" si="211"/>
        <v>165</v>
      </c>
      <c r="EA151" s="18">
        <v>0</v>
      </c>
      <c r="EB151" s="18" t="str">
        <f t="shared" si="233"/>
        <v>N/A</v>
      </c>
      <c r="EC151" s="18">
        <f t="shared" si="212"/>
        <v>-0.23832851530007443</v>
      </c>
      <c r="ED151" s="18">
        <f t="shared" si="213"/>
        <v>39.324205024512281</v>
      </c>
      <c r="EE151" s="18">
        <f>(Design!$N$72-ED151)/EC151</f>
        <v>153.04171629898494</v>
      </c>
      <c r="EF151" s="18">
        <v>0</v>
      </c>
      <c r="EG151" s="18">
        <v>0</v>
      </c>
      <c r="EH151" s="18">
        <f t="shared" si="214"/>
        <v>153.04171629898494</v>
      </c>
      <c r="EI151" s="18">
        <f t="shared" si="234"/>
        <v>155</v>
      </c>
      <c r="EJ151" s="18">
        <f>Design!$N$72</f>
        <v>2.85</v>
      </c>
      <c r="EK151" s="18">
        <f t="shared" si="215"/>
        <v>165</v>
      </c>
      <c r="EL151" s="18">
        <v>0</v>
      </c>
      <c r="EM151" s="18">
        <f t="shared" si="216"/>
        <v>14107.5</v>
      </c>
      <c r="EN151" s="19" t="str">
        <f t="shared" si="235"/>
        <v>N/A</v>
      </c>
      <c r="EO151" s="19">
        <f t="shared" si="217"/>
        <v>155</v>
      </c>
    </row>
    <row r="152" spans="1:145" x14ac:dyDescent="0.25">
      <c r="A152" s="68">
        <f t="shared" si="236"/>
        <v>156</v>
      </c>
      <c r="B152" s="18">
        <f>'Ohio Intensities'!D152</f>
        <v>0.63927246057697096</v>
      </c>
      <c r="C152" s="18">
        <f>Design!$I$24*B152*Design!$I$23</f>
        <v>1.0995486321923906</v>
      </c>
      <c r="D152" s="18">
        <v>0</v>
      </c>
      <c r="E152" s="18">
        <v>0</v>
      </c>
      <c r="F152" s="18">
        <f>Design!$I$22</f>
        <v>10</v>
      </c>
      <c r="G152" s="18">
        <f t="shared" si="158"/>
        <v>1.0995486321923906</v>
      </c>
      <c r="H152" s="18">
        <f t="shared" si="159"/>
        <v>156</v>
      </c>
      <c r="I152" s="18">
        <f t="shared" si="160"/>
        <v>1.0995486321923906</v>
      </c>
      <c r="J152" s="18">
        <f t="shared" si="161"/>
        <v>166</v>
      </c>
      <c r="K152" s="18">
        <v>0</v>
      </c>
      <c r="L152" s="18" t="str">
        <f t="shared" si="218"/>
        <v>N/A</v>
      </c>
      <c r="M152" s="18">
        <f t="shared" si="162"/>
        <v>-0.10995486321923906</v>
      </c>
      <c r="N152" s="18">
        <f t="shared" si="163"/>
        <v>18.252507294393684</v>
      </c>
      <c r="O152" s="18">
        <f>(Design!$N$67-N152)/M152</f>
        <v>147.35598608392152</v>
      </c>
      <c r="P152" s="18">
        <v>0</v>
      </c>
      <c r="Q152" s="18">
        <v>0</v>
      </c>
      <c r="R152" s="18">
        <f t="shared" si="164"/>
        <v>147.35598608392152</v>
      </c>
      <c r="S152" s="18">
        <f t="shared" si="219"/>
        <v>156</v>
      </c>
      <c r="T152" s="18">
        <f>Design!$N$67</f>
        <v>2.0499999999999998</v>
      </c>
      <c r="U152" s="18">
        <f t="shared" si="165"/>
        <v>166</v>
      </c>
      <c r="V152" s="18">
        <v>0</v>
      </c>
      <c r="W152" s="18">
        <f t="shared" si="166"/>
        <v>10209</v>
      </c>
      <c r="X152" s="19" t="str">
        <f t="shared" si="220"/>
        <v>N/A</v>
      </c>
      <c r="Y152" s="68">
        <f t="shared" si="167"/>
        <v>156</v>
      </c>
      <c r="Z152" s="18">
        <f>'Ohio Intensities'!H152</f>
        <v>0.7953168441281685</v>
      </c>
      <c r="AA152" s="18">
        <f>Design!$I$24*Z152*Design!$I$23</f>
        <v>1.3679449719004506</v>
      </c>
      <c r="AB152" s="18">
        <v>0</v>
      </c>
      <c r="AC152" s="18">
        <v>0</v>
      </c>
      <c r="AD152" s="18">
        <f>Design!$I$22</f>
        <v>10</v>
      </c>
      <c r="AE152" s="18">
        <f t="shared" si="168"/>
        <v>1.3679449719004506</v>
      </c>
      <c r="AF152" s="18">
        <f t="shared" si="169"/>
        <v>156</v>
      </c>
      <c r="AG152" s="18">
        <f t="shared" si="170"/>
        <v>1.3679449719004506</v>
      </c>
      <c r="AH152" s="18">
        <f t="shared" si="171"/>
        <v>166</v>
      </c>
      <c r="AI152" s="18">
        <v>0</v>
      </c>
      <c r="AJ152" s="18" t="str">
        <f t="shared" si="221"/>
        <v>N/A</v>
      </c>
      <c r="AK152" s="18">
        <f t="shared" si="172"/>
        <v>-0.13679449719004505</v>
      </c>
      <c r="AL152" s="18">
        <f t="shared" si="173"/>
        <v>22.707886533547477</v>
      </c>
      <c r="AM152" s="18">
        <f>(Design!$N$68-AL152)/AK152</f>
        <v>147.72441105926347</v>
      </c>
      <c r="AN152" s="18">
        <v>0</v>
      </c>
      <c r="AO152" s="18">
        <v>0</v>
      </c>
      <c r="AP152" s="18">
        <f t="shared" si="174"/>
        <v>147.72441105926347</v>
      </c>
      <c r="AQ152" s="18">
        <f t="shared" si="222"/>
        <v>156</v>
      </c>
      <c r="AR152" s="18">
        <f>Design!$N$68</f>
        <v>2.5</v>
      </c>
      <c r="AS152" s="18">
        <f t="shared" si="175"/>
        <v>166</v>
      </c>
      <c r="AT152" s="18">
        <v>0</v>
      </c>
      <c r="AU152" s="18">
        <f t="shared" si="176"/>
        <v>12450</v>
      </c>
      <c r="AV152" s="19" t="str">
        <f t="shared" si="223"/>
        <v>N/A</v>
      </c>
      <c r="AW152" s="68">
        <f t="shared" si="177"/>
        <v>156</v>
      </c>
      <c r="AX152" s="18">
        <f>'Ohio Intensities'!L152</f>
        <v>0.91646849171595635</v>
      </c>
      <c r="AY152" s="18">
        <f>Design!$I$24*AX152*Design!$I$23</f>
        <v>1.576325805751446</v>
      </c>
      <c r="AZ152" s="18">
        <v>0</v>
      </c>
      <c r="BA152" s="18">
        <v>0</v>
      </c>
      <c r="BB152" s="18">
        <f>Design!$I$22</f>
        <v>10</v>
      </c>
      <c r="BC152" s="18">
        <f t="shared" si="178"/>
        <v>1.576325805751446</v>
      </c>
      <c r="BD152" s="18">
        <f t="shared" si="179"/>
        <v>156</v>
      </c>
      <c r="BE152" s="18">
        <f t="shared" si="180"/>
        <v>1.576325805751446</v>
      </c>
      <c r="BF152" s="18">
        <f t="shared" si="181"/>
        <v>166</v>
      </c>
      <c r="BG152" s="18">
        <v>0</v>
      </c>
      <c r="BH152" s="18" t="str">
        <f t="shared" si="224"/>
        <v>N/A</v>
      </c>
      <c r="BI152" s="18">
        <f t="shared" si="182"/>
        <v>-0.15763258057514459</v>
      </c>
      <c r="BJ152" s="18">
        <f t="shared" si="183"/>
        <v>26.167008375474001</v>
      </c>
      <c r="BK152" s="18">
        <f>(Design!$N$69-BJ152)/BI152</f>
        <v>147.91998132872419</v>
      </c>
      <c r="BL152" s="18">
        <v>0</v>
      </c>
      <c r="BM152" s="18">
        <v>0</v>
      </c>
      <c r="BN152" s="18">
        <f t="shared" si="184"/>
        <v>147.91998132872419</v>
      </c>
      <c r="BO152" s="18">
        <f t="shared" si="225"/>
        <v>156</v>
      </c>
      <c r="BP152" s="18">
        <f>Design!$N$69</f>
        <v>2.85</v>
      </c>
      <c r="BQ152" s="18">
        <f t="shared" si="185"/>
        <v>166</v>
      </c>
      <c r="BR152" s="18">
        <v>0</v>
      </c>
      <c r="BS152" s="18">
        <f t="shared" si="186"/>
        <v>14193</v>
      </c>
      <c r="BT152" s="19" t="str">
        <f t="shared" si="226"/>
        <v>N/A</v>
      </c>
      <c r="BU152" s="68">
        <f t="shared" si="187"/>
        <v>156</v>
      </c>
      <c r="BV152" s="18">
        <f>'Ohio Intensities'!P152</f>
        <v>1.0923310214689386</v>
      </c>
      <c r="BW152" s="18">
        <f>Design!$I$24*BV152*Design!$I$23</f>
        <v>1.8788093569265756</v>
      </c>
      <c r="BX152" s="18">
        <v>0</v>
      </c>
      <c r="BY152" s="18">
        <v>0</v>
      </c>
      <c r="BZ152" s="18">
        <f>Design!$I$22</f>
        <v>10</v>
      </c>
      <c r="CA152" s="18">
        <f t="shared" si="188"/>
        <v>1.8788093569265756</v>
      </c>
      <c r="CB152" s="18">
        <f t="shared" si="189"/>
        <v>156</v>
      </c>
      <c r="CC152" s="18">
        <f t="shared" si="190"/>
        <v>1.8788093569265756</v>
      </c>
      <c r="CD152" s="18">
        <f t="shared" si="191"/>
        <v>166</v>
      </c>
      <c r="CE152" s="18">
        <v>0</v>
      </c>
      <c r="CF152" s="18" t="str">
        <f t="shared" si="227"/>
        <v>N/A</v>
      </c>
      <c r="CG152" s="18">
        <f t="shared" si="192"/>
        <v>-0.18788093569265757</v>
      </c>
      <c r="CH152" s="18">
        <f t="shared" si="193"/>
        <v>31.188235324981154</v>
      </c>
      <c r="CI152" s="18">
        <f>(Design!$N$70-CH152)/CG152</f>
        <v>150.83081857404554</v>
      </c>
      <c r="CJ152" s="18">
        <v>0</v>
      </c>
      <c r="CK152" s="18">
        <v>0</v>
      </c>
      <c r="CL152" s="18">
        <f t="shared" si="194"/>
        <v>150.83081857404554</v>
      </c>
      <c r="CM152" s="18">
        <f t="shared" si="228"/>
        <v>156</v>
      </c>
      <c r="CN152" s="18">
        <f>Design!$N$70</f>
        <v>2.85</v>
      </c>
      <c r="CO152" s="18">
        <f t="shared" si="195"/>
        <v>166</v>
      </c>
      <c r="CP152" s="18">
        <v>0</v>
      </c>
      <c r="CQ152" s="18">
        <f t="shared" si="196"/>
        <v>14193</v>
      </c>
      <c r="CR152" s="19" t="str">
        <f t="shared" si="229"/>
        <v>N/A</v>
      </c>
      <c r="CS152" s="68">
        <f t="shared" si="197"/>
        <v>156</v>
      </c>
      <c r="CT152" s="18">
        <f>'Ohio Intensities'!T152</f>
        <v>1.2300350778219726</v>
      </c>
      <c r="CU152" s="18">
        <f>Design!$I$24*CT152*Design!$I$23</f>
        <v>2.1156603338537945</v>
      </c>
      <c r="CV152" s="18">
        <v>0</v>
      </c>
      <c r="CW152" s="18">
        <v>0</v>
      </c>
      <c r="CX152" s="18">
        <f>Design!$I$22</f>
        <v>10</v>
      </c>
      <c r="CY152" s="18">
        <f t="shared" si="198"/>
        <v>2.1156603338537945</v>
      </c>
      <c r="CZ152" s="18">
        <f t="shared" si="199"/>
        <v>156</v>
      </c>
      <c r="DA152" s="18">
        <f t="shared" si="200"/>
        <v>2.1156603338537945</v>
      </c>
      <c r="DB152" s="18">
        <f t="shared" si="201"/>
        <v>166</v>
      </c>
      <c r="DC152" s="18">
        <v>0</v>
      </c>
      <c r="DD152" s="18" t="str">
        <f t="shared" si="230"/>
        <v>N/A</v>
      </c>
      <c r="DE152" s="18">
        <f t="shared" si="202"/>
        <v>-0.21156603338537944</v>
      </c>
      <c r="DF152" s="18">
        <f t="shared" si="203"/>
        <v>35.119961541972991</v>
      </c>
      <c r="DG152" s="18">
        <f>(Design!$N$71-DF152)/DE152</f>
        <v>152.52902852884441</v>
      </c>
      <c r="DH152" s="18">
        <v>0</v>
      </c>
      <c r="DI152" s="18">
        <v>0</v>
      </c>
      <c r="DJ152" s="18">
        <f t="shared" si="204"/>
        <v>152.52902852884441</v>
      </c>
      <c r="DK152" s="18">
        <f t="shared" si="231"/>
        <v>156</v>
      </c>
      <c r="DL152" s="18">
        <f>Design!$N$71</f>
        <v>2.85</v>
      </c>
      <c r="DM152" s="18">
        <f t="shared" si="205"/>
        <v>166</v>
      </c>
      <c r="DN152" s="18">
        <v>0</v>
      </c>
      <c r="DO152" s="18">
        <f t="shared" si="206"/>
        <v>14193</v>
      </c>
      <c r="DP152" s="19" t="str">
        <f t="shared" si="232"/>
        <v>N/A</v>
      </c>
      <c r="DQ152" s="68">
        <f t="shared" si="207"/>
        <v>156</v>
      </c>
      <c r="DR152" s="18">
        <f>'Ohio Intensities'!X152</f>
        <v>1.3790585500639341</v>
      </c>
      <c r="DS152" s="18">
        <f>Design!$I$24*DR152*Design!$I$23</f>
        <v>2.371980706109968</v>
      </c>
      <c r="DT152" s="18">
        <v>0</v>
      </c>
      <c r="DU152" s="18">
        <v>0</v>
      </c>
      <c r="DV152" s="18">
        <f>Design!$I$22</f>
        <v>10</v>
      </c>
      <c r="DW152" s="18">
        <f t="shared" si="208"/>
        <v>2.371980706109968</v>
      </c>
      <c r="DX152" s="18">
        <f t="shared" si="209"/>
        <v>156</v>
      </c>
      <c r="DY152" s="18">
        <f t="shared" si="210"/>
        <v>2.371980706109968</v>
      </c>
      <c r="DZ152" s="18">
        <f t="shared" si="211"/>
        <v>166</v>
      </c>
      <c r="EA152" s="18">
        <v>0</v>
      </c>
      <c r="EB152" s="18" t="str">
        <f t="shared" si="233"/>
        <v>N/A</v>
      </c>
      <c r="EC152" s="18">
        <f t="shared" si="212"/>
        <v>-0.23719807061099679</v>
      </c>
      <c r="ED152" s="18">
        <f t="shared" si="213"/>
        <v>39.374879721425465</v>
      </c>
      <c r="EE152" s="18">
        <f>(Design!$N$72-ED152)/EC152</f>
        <v>153.98472520177458</v>
      </c>
      <c r="EF152" s="18">
        <v>0</v>
      </c>
      <c r="EG152" s="18">
        <v>0</v>
      </c>
      <c r="EH152" s="18">
        <f t="shared" si="214"/>
        <v>153.98472520177458</v>
      </c>
      <c r="EI152" s="18">
        <f t="shared" si="234"/>
        <v>156</v>
      </c>
      <c r="EJ152" s="18">
        <f>Design!$N$72</f>
        <v>2.85</v>
      </c>
      <c r="EK152" s="18">
        <f t="shared" si="215"/>
        <v>166</v>
      </c>
      <c r="EL152" s="18">
        <v>0</v>
      </c>
      <c r="EM152" s="18">
        <f t="shared" si="216"/>
        <v>14193</v>
      </c>
      <c r="EN152" s="19" t="str">
        <f t="shared" si="235"/>
        <v>N/A</v>
      </c>
      <c r="EO152" s="19">
        <f t="shared" si="217"/>
        <v>156</v>
      </c>
    </row>
    <row r="153" spans="1:145" x14ac:dyDescent="0.25">
      <c r="A153" s="68">
        <f t="shared" si="236"/>
        <v>157</v>
      </c>
      <c r="B153" s="18">
        <f>'Ohio Intensities'!D153</f>
        <v>0.63591790339986332</v>
      </c>
      <c r="C153" s="18">
        <f>Design!$I$24*B153*Design!$I$23</f>
        <v>1.0937787938477657</v>
      </c>
      <c r="D153" s="18">
        <v>0</v>
      </c>
      <c r="E153" s="18">
        <v>0</v>
      </c>
      <c r="F153" s="18">
        <f>Design!$I$22</f>
        <v>10</v>
      </c>
      <c r="G153" s="18">
        <f t="shared" si="158"/>
        <v>1.0937787938477657</v>
      </c>
      <c r="H153" s="18">
        <f t="shared" si="159"/>
        <v>157</v>
      </c>
      <c r="I153" s="18">
        <f t="shared" si="160"/>
        <v>1.0937787938477657</v>
      </c>
      <c r="J153" s="18">
        <f t="shared" si="161"/>
        <v>167</v>
      </c>
      <c r="K153" s="18">
        <v>0</v>
      </c>
      <c r="L153" s="18" t="str">
        <f t="shared" si="218"/>
        <v>N/A</v>
      </c>
      <c r="M153" s="18">
        <f t="shared" si="162"/>
        <v>-0.10937787938477657</v>
      </c>
      <c r="N153" s="18">
        <f t="shared" si="163"/>
        <v>18.266105857257685</v>
      </c>
      <c r="O153" s="18">
        <f>(Design!$N$67-N153)/M153</f>
        <v>148.25763626493085</v>
      </c>
      <c r="P153" s="18">
        <v>0</v>
      </c>
      <c r="Q153" s="18">
        <v>0</v>
      </c>
      <c r="R153" s="18">
        <f t="shared" si="164"/>
        <v>148.25763626493085</v>
      </c>
      <c r="S153" s="18">
        <f t="shared" si="219"/>
        <v>157</v>
      </c>
      <c r="T153" s="18">
        <f>Design!$N$67</f>
        <v>2.0499999999999998</v>
      </c>
      <c r="U153" s="18">
        <f t="shared" si="165"/>
        <v>167</v>
      </c>
      <c r="V153" s="18">
        <v>0</v>
      </c>
      <c r="W153" s="18">
        <f t="shared" si="166"/>
        <v>10270.5</v>
      </c>
      <c r="X153" s="19" t="str">
        <f t="shared" si="220"/>
        <v>N/A</v>
      </c>
      <c r="Y153" s="68">
        <f t="shared" si="167"/>
        <v>157</v>
      </c>
      <c r="Z153" s="18">
        <f>'Ohio Intensities'!H153</f>
        <v>0.79120136554064446</v>
      </c>
      <c r="AA153" s="18">
        <f>Design!$I$24*Z153*Design!$I$23</f>
        <v>1.3608663487299093</v>
      </c>
      <c r="AB153" s="18">
        <v>0</v>
      </c>
      <c r="AC153" s="18">
        <v>0</v>
      </c>
      <c r="AD153" s="18">
        <f>Design!$I$22</f>
        <v>10</v>
      </c>
      <c r="AE153" s="18">
        <f t="shared" si="168"/>
        <v>1.3608663487299093</v>
      </c>
      <c r="AF153" s="18">
        <f t="shared" si="169"/>
        <v>157</v>
      </c>
      <c r="AG153" s="18">
        <f t="shared" si="170"/>
        <v>1.3608663487299093</v>
      </c>
      <c r="AH153" s="18">
        <f t="shared" si="171"/>
        <v>167</v>
      </c>
      <c r="AI153" s="18">
        <v>0</v>
      </c>
      <c r="AJ153" s="18" t="str">
        <f t="shared" si="221"/>
        <v>N/A</v>
      </c>
      <c r="AK153" s="18">
        <f t="shared" si="172"/>
        <v>-0.13608663487299094</v>
      </c>
      <c r="AL153" s="18">
        <f t="shared" si="173"/>
        <v>22.726468023789486</v>
      </c>
      <c r="AM153" s="18">
        <f>(Design!$N$68-AL153)/AK153</f>
        <v>148.62934955123816</v>
      </c>
      <c r="AN153" s="18">
        <v>0</v>
      </c>
      <c r="AO153" s="18">
        <v>0</v>
      </c>
      <c r="AP153" s="18">
        <f t="shared" si="174"/>
        <v>148.62934955123816</v>
      </c>
      <c r="AQ153" s="18">
        <f t="shared" si="222"/>
        <v>157</v>
      </c>
      <c r="AR153" s="18">
        <f>Design!$N$68</f>
        <v>2.5</v>
      </c>
      <c r="AS153" s="18">
        <f t="shared" si="175"/>
        <v>167</v>
      </c>
      <c r="AT153" s="18">
        <v>0</v>
      </c>
      <c r="AU153" s="18">
        <f t="shared" si="176"/>
        <v>12525</v>
      </c>
      <c r="AV153" s="19" t="str">
        <f t="shared" si="223"/>
        <v>N/A</v>
      </c>
      <c r="AW153" s="68">
        <f t="shared" si="177"/>
        <v>157</v>
      </c>
      <c r="AX153" s="18">
        <f>'Ohio Intensities'!L153</f>
        <v>0.91171198369835549</v>
      </c>
      <c r="AY153" s="18">
        <f>Design!$I$24*AX153*Design!$I$23</f>
        <v>1.5681446119611724</v>
      </c>
      <c r="AZ153" s="18">
        <v>0</v>
      </c>
      <c r="BA153" s="18">
        <v>0</v>
      </c>
      <c r="BB153" s="18">
        <f>Design!$I$22</f>
        <v>10</v>
      </c>
      <c r="BC153" s="18">
        <f t="shared" si="178"/>
        <v>1.5681446119611724</v>
      </c>
      <c r="BD153" s="18">
        <f t="shared" si="179"/>
        <v>157</v>
      </c>
      <c r="BE153" s="18">
        <f t="shared" si="180"/>
        <v>1.5681446119611724</v>
      </c>
      <c r="BF153" s="18">
        <f t="shared" si="181"/>
        <v>167</v>
      </c>
      <c r="BG153" s="18">
        <v>0</v>
      </c>
      <c r="BH153" s="18" t="str">
        <f t="shared" si="224"/>
        <v>N/A</v>
      </c>
      <c r="BI153" s="18">
        <f t="shared" si="182"/>
        <v>-0.15681446119611725</v>
      </c>
      <c r="BJ153" s="18">
        <f t="shared" si="183"/>
        <v>26.188015019751582</v>
      </c>
      <c r="BK153" s="18">
        <f>(Design!$N$69-BJ153)/BI153</f>
        <v>148.82565575737496</v>
      </c>
      <c r="BL153" s="18">
        <v>0</v>
      </c>
      <c r="BM153" s="18">
        <v>0</v>
      </c>
      <c r="BN153" s="18">
        <f t="shared" si="184"/>
        <v>148.82565575737496</v>
      </c>
      <c r="BO153" s="18">
        <f t="shared" si="225"/>
        <v>157</v>
      </c>
      <c r="BP153" s="18">
        <f>Design!$N$69</f>
        <v>2.85</v>
      </c>
      <c r="BQ153" s="18">
        <f t="shared" si="185"/>
        <v>167</v>
      </c>
      <c r="BR153" s="18">
        <v>0</v>
      </c>
      <c r="BS153" s="18">
        <f t="shared" si="186"/>
        <v>14278.500000000002</v>
      </c>
      <c r="BT153" s="19" t="str">
        <f t="shared" si="226"/>
        <v>N/A</v>
      </c>
      <c r="BU153" s="68">
        <f t="shared" si="187"/>
        <v>157</v>
      </c>
      <c r="BV153" s="18">
        <f>'Ohio Intensities'!P153</f>
        <v>1.0867650566676132</v>
      </c>
      <c r="BW153" s="18">
        <f>Design!$I$24*BV153*Design!$I$23</f>
        <v>1.8692358974682959</v>
      </c>
      <c r="BX153" s="18">
        <v>0</v>
      </c>
      <c r="BY153" s="18">
        <v>0</v>
      </c>
      <c r="BZ153" s="18">
        <f>Design!$I$22</f>
        <v>10</v>
      </c>
      <c r="CA153" s="18">
        <f t="shared" si="188"/>
        <v>1.8692358974682959</v>
      </c>
      <c r="CB153" s="18">
        <f t="shared" si="189"/>
        <v>157</v>
      </c>
      <c r="CC153" s="18">
        <f t="shared" si="190"/>
        <v>1.8692358974682959</v>
      </c>
      <c r="CD153" s="18">
        <f t="shared" si="191"/>
        <v>167</v>
      </c>
      <c r="CE153" s="18">
        <v>0</v>
      </c>
      <c r="CF153" s="18" t="str">
        <f t="shared" si="227"/>
        <v>N/A</v>
      </c>
      <c r="CG153" s="18">
        <f t="shared" si="192"/>
        <v>-0.1869235897468296</v>
      </c>
      <c r="CH153" s="18">
        <f t="shared" si="193"/>
        <v>31.216239487720543</v>
      </c>
      <c r="CI153" s="18">
        <f>(Design!$N$70-CH153)/CG153</f>
        <v>151.75312824956947</v>
      </c>
      <c r="CJ153" s="18">
        <v>0</v>
      </c>
      <c r="CK153" s="18">
        <v>0</v>
      </c>
      <c r="CL153" s="18">
        <f t="shared" si="194"/>
        <v>151.75312824956947</v>
      </c>
      <c r="CM153" s="18">
        <f t="shared" si="228"/>
        <v>157</v>
      </c>
      <c r="CN153" s="18">
        <f>Design!$N$70</f>
        <v>2.85</v>
      </c>
      <c r="CO153" s="18">
        <f t="shared" si="195"/>
        <v>167</v>
      </c>
      <c r="CP153" s="18">
        <v>0</v>
      </c>
      <c r="CQ153" s="18">
        <f t="shared" si="196"/>
        <v>14278.500000000002</v>
      </c>
      <c r="CR153" s="19" t="str">
        <f t="shared" si="229"/>
        <v>N/A</v>
      </c>
      <c r="CS153" s="68">
        <f t="shared" si="197"/>
        <v>157</v>
      </c>
      <c r="CT153" s="18">
        <f>'Ohio Intensities'!T153</f>
        <v>1.2239181806694899</v>
      </c>
      <c r="CU153" s="18">
        <f>Design!$I$24*CT153*Design!$I$23</f>
        <v>2.1051392707515237</v>
      </c>
      <c r="CV153" s="18">
        <v>0</v>
      </c>
      <c r="CW153" s="18">
        <v>0</v>
      </c>
      <c r="CX153" s="18">
        <f>Design!$I$22</f>
        <v>10</v>
      </c>
      <c r="CY153" s="18">
        <f t="shared" si="198"/>
        <v>2.1051392707515237</v>
      </c>
      <c r="CZ153" s="18">
        <f t="shared" si="199"/>
        <v>157</v>
      </c>
      <c r="DA153" s="18">
        <f t="shared" si="200"/>
        <v>2.1051392707515237</v>
      </c>
      <c r="DB153" s="18">
        <f t="shared" si="201"/>
        <v>167</v>
      </c>
      <c r="DC153" s="18">
        <v>0</v>
      </c>
      <c r="DD153" s="18" t="str">
        <f t="shared" si="230"/>
        <v>N/A</v>
      </c>
      <c r="DE153" s="18">
        <f t="shared" si="202"/>
        <v>-0.21051392707515237</v>
      </c>
      <c r="DF153" s="18">
        <f t="shared" si="203"/>
        <v>35.155825821550444</v>
      </c>
      <c r="DG153" s="18">
        <f>(Design!$N$71-DF153)/DE153</f>
        <v>153.46170332007264</v>
      </c>
      <c r="DH153" s="18">
        <v>0</v>
      </c>
      <c r="DI153" s="18">
        <v>0</v>
      </c>
      <c r="DJ153" s="18">
        <f t="shared" si="204"/>
        <v>153.46170332007264</v>
      </c>
      <c r="DK153" s="18">
        <f t="shared" si="231"/>
        <v>157</v>
      </c>
      <c r="DL153" s="18">
        <f>Design!$N$71</f>
        <v>2.85</v>
      </c>
      <c r="DM153" s="18">
        <f t="shared" si="205"/>
        <v>167</v>
      </c>
      <c r="DN153" s="18">
        <v>0</v>
      </c>
      <c r="DO153" s="18">
        <f t="shared" si="206"/>
        <v>14278.5</v>
      </c>
      <c r="DP153" s="19" t="str">
        <f t="shared" si="232"/>
        <v>N/A</v>
      </c>
      <c r="DQ153" s="68">
        <f t="shared" si="207"/>
        <v>157</v>
      </c>
      <c r="DR153" s="18">
        <f>'Ohio Intensities'!X153</f>
        <v>1.3725562152198936</v>
      </c>
      <c r="DS153" s="18">
        <f>Design!$I$24*DR153*Design!$I$23</f>
        <v>2.3607966901782182</v>
      </c>
      <c r="DT153" s="18">
        <v>0</v>
      </c>
      <c r="DU153" s="18">
        <v>0</v>
      </c>
      <c r="DV153" s="18">
        <f>Design!$I$22</f>
        <v>10</v>
      </c>
      <c r="DW153" s="18">
        <f t="shared" si="208"/>
        <v>2.3607966901782182</v>
      </c>
      <c r="DX153" s="18">
        <f t="shared" si="209"/>
        <v>157</v>
      </c>
      <c r="DY153" s="18">
        <f t="shared" si="210"/>
        <v>2.3607966901782182</v>
      </c>
      <c r="DZ153" s="18">
        <f t="shared" si="211"/>
        <v>167</v>
      </c>
      <c r="EA153" s="18">
        <v>0</v>
      </c>
      <c r="EB153" s="18" t="str">
        <f t="shared" si="233"/>
        <v>N/A</v>
      </c>
      <c r="EC153" s="18">
        <f t="shared" si="212"/>
        <v>-0.23607966901782182</v>
      </c>
      <c r="ED153" s="18">
        <f t="shared" si="213"/>
        <v>39.425304725976247</v>
      </c>
      <c r="EE153" s="18">
        <f>(Design!$N$72-ED153)/EC153</f>
        <v>154.92780415248359</v>
      </c>
      <c r="EF153" s="18">
        <v>0</v>
      </c>
      <c r="EG153" s="18">
        <v>0</v>
      </c>
      <c r="EH153" s="18">
        <f t="shared" si="214"/>
        <v>154.92780415248359</v>
      </c>
      <c r="EI153" s="18">
        <f t="shared" si="234"/>
        <v>157</v>
      </c>
      <c r="EJ153" s="18">
        <f>Design!$N$72</f>
        <v>2.85</v>
      </c>
      <c r="EK153" s="18">
        <f t="shared" si="215"/>
        <v>167</v>
      </c>
      <c r="EL153" s="18">
        <v>0</v>
      </c>
      <c r="EM153" s="18">
        <f t="shared" si="216"/>
        <v>14278.500000000002</v>
      </c>
      <c r="EN153" s="19" t="str">
        <f t="shared" si="235"/>
        <v>N/A</v>
      </c>
      <c r="EO153" s="19">
        <f t="shared" si="217"/>
        <v>157</v>
      </c>
    </row>
    <row r="154" spans="1:145" x14ac:dyDescent="0.25">
      <c r="A154" s="68">
        <f t="shared" si="236"/>
        <v>158</v>
      </c>
      <c r="B154" s="18">
        <f>'Ohio Intensities'!D154</f>
        <v>0.632600819313616</v>
      </c>
      <c r="C154" s="18">
        <f>Design!$I$24*B154*Design!$I$23</f>
        <v>1.0880734092194202</v>
      </c>
      <c r="D154" s="18">
        <v>0</v>
      </c>
      <c r="E154" s="18">
        <v>0</v>
      </c>
      <c r="F154" s="18">
        <f>Design!$I$22</f>
        <v>10</v>
      </c>
      <c r="G154" s="18">
        <f t="shared" si="158"/>
        <v>1.0880734092194202</v>
      </c>
      <c r="H154" s="18">
        <f t="shared" si="159"/>
        <v>158</v>
      </c>
      <c r="I154" s="18">
        <f t="shared" si="160"/>
        <v>1.0880734092194202</v>
      </c>
      <c r="J154" s="18">
        <f t="shared" si="161"/>
        <v>168</v>
      </c>
      <c r="K154" s="18">
        <v>0</v>
      </c>
      <c r="L154" s="18" t="str">
        <f t="shared" si="218"/>
        <v>N/A</v>
      </c>
      <c r="M154" s="18">
        <f t="shared" si="162"/>
        <v>-0.10880734092194203</v>
      </c>
      <c r="N154" s="18">
        <f t="shared" si="163"/>
        <v>18.279633274886258</v>
      </c>
      <c r="O154" s="18">
        <f>(Design!$N$67-N154)/M154</f>
        <v>149.15935944551146</v>
      </c>
      <c r="P154" s="18">
        <v>0</v>
      </c>
      <c r="Q154" s="18">
        <v>0</v>
      </c>
      <c r="R154" s="18">
        <f t="shared" si="164"/>
        <v>149.15935944551146</v>
      </c>
      <c r="S154" s="18">
        <f t="shared" si="219"/>
        <v>158</v>
      </c>
      <c r="T154" s="18">
        <f>Design!$N$67</f>
        <v>2.0499999999999998</v>
      </c>
      <c r="U154" s="18">
        <f t="shared" si="165"/>
        <v>168</v>
      </c>
      <c r="V154" s="18">
        <v>0</v>
      </c>
      <c r="W154" s="18">
        <f t="shared" si="166"/>
        <v>10332</v>
      </c>
      <c r="X154" s="19" t="str">
        <f t="shared" si="220"/>
        <v>N/A</v>
      </c>
      <c r="Y154" s="68">
        <f t="shared" si="167"/>
        <v>158</v>
      </c>
      <c r="Z154" s="18">
        <f>'Ohio Intensities'!H154</f>
        <v>0.78713141843406953</v>
      </c>
      <c r="AA154" s="18">
        <f>Design!$I$24*Z154*Design!$I$23</f>
        <v>1.3538660397066005</v>
      </c>
      <c r="AB154" s="18">
        <v>0</v>
      </c>
      <c r="AC154" s="18">
        <v>0</v>
      </c>
      <c r="AD154" s="18">
        <f>Design!$I$22</f>
        <v>10</v>
      </c>
      <c r="AE154" s="18">
        <f t="shared" si="168"/>
        <v>1.3538660397066005</v>
      </c>
      <c r="AF154" s="18">
        <f t="shared" si="169"/>
        <v>158</v>
      </c>
      <c r="AG154" s="18">
        <f t="shared" si="170"/>
        <v>1.3538660397066005</v>
      </c>
      <c r="AH154" s="18">
        <f t="shared" si="171"/>
        <v>168</v>
      </c>
      <c r="AI154" s="18">
        <v>0</v>
      </c>
      <c r="AJ154" s="18" t="str">
        <f t="shared" si="221"/>
        <v>N/A</v>
      </c>
      <c r="AK154" s="18">
        <f t="shared" si="172"/>
        <v>-0.13538660397066005</v>
      </c>
      <c r="AL154" s="18">
        <f t="shared" si="173"/>
        <v>22.744949467070885</v>
      </c>
      <c r="AM154" s="18">
        <f>(Design!$N$68-AL154)/AK154</f>
        <v>149.53436214012885</v>
      </c>
      <c r="AN154" s="18">
        <v>0</v>
      </c>
      <c r="AO154" s="18">
        <v>0</v>
      </c>
      <c r="AP154" s="18">
        <f t="shared" si="174"/>
        <v>149.53436214012885</v>
      </c>
      <c r="AQ154" s="18">
        <f t="shared" si="222"/>
        <v>158</v>
      </c>
      <c r="AR154" s="18">
        <f>Design!$N$68</f>
        <v>2.5</v>
      </c>
      <c r="AS154" s="18">
        <f t="shared" si="175"/>
        <v>168</v>
      </c>
      <c r="AT154" s="18">
        <v>0</v>
      </c>
      <c r="AU154" s="18">
        <f t="shared" si="176"/>
        <v>12600</v>
      </c>
      <c r="AV154" s="19" t="str">
        <f t="shared" si="223"/>
        <v>N/A</v>
      </c>
      <c r="AW154" s="68">
        <f t="shared" si="177"/>
        <v>158</v>
      </c>
      <c r="AX154" s="18">
        <f>'Ohio Intensities'!L154</f>
        <v>0.90700784320416405</v>
      </c>
      <c r="AY154" s="18">
        <f>Design!$I$24*AX154*Design!$I$23</f>
        <v>1.5600534903111631</v>
      </c>
      <c r="AZ154" s="18">
        <v>0</v>
      </c>
      <c r="BA154" s="18">
        <v>0</v>
      </c>
      <c r="BB154" s="18">
        <f>Design!$I$22</f>
        <v>10</v>
      </c>
      <c r="BC154" s="18">
        <f t="shared" si="178"/>
        <v>1.5600534903111631</v>
      </c>
      <c r="BD154" s="18">
        <f t="shared" si="179"/>
        <v>158</v>
      </c>
      <c r="BE154" s="18">
        <f t="shared" si="180"/>
        <v>1.5600534903111631</v>
      </c>
      <c r="BF154" s="18">
        <f t="shared" si="181"/>
        <v>168</v>
      </c>
      <c r="BG154" s="18">
        <v>0</v>
      </c>
      <c r="BH154" s="18" t="str">
        <f t="shared" si="224"/>
        <v>N/A</v>
      </c>
      <c r="BI154" s="18">
        <f t="shared" si="182"/>
        <v>-0.15600534903111632</v>
      </c>
      <c r="BJ154" s="18">
        <f t="shared" si="183"/>
        <v>26.208898637227541</v>
      </c>
      <c r="BK154" s="18">
        <f>(Design!$N$69-BJ154)/BI154</f>
        <v>149.73139563675122</v>
      </c>
      <c r="BL154" s="18">
        <v>0</v>
      </c>
      <c r="BM154" s="18">
        <v>0</v>
      </c>
      <c r="BN154" s="18">
        <f t="shared" si="184"/>
        <v>149.73139563675122</v>
      </c>
      <c r="BO154" s="18">
        <f t="shared" si="225"/>
        <v>158</v>
      </c>
      <c r="BP154" s="18">
        <f>Design!$N$69</f>
        <v>2.85</v>
      </c>
      <c r="BQ154" s="18">
        <f t="shared" si="185"/>
        <v>168</v>
      </c>
      <c r="BR154" s="18">
        <v>0</v>
      </c>
      <c r="BS154" s="18">
        <f t="shared" si="186"/>
        <v>14364</v>
      </c>
      <c r="BT154" s="19" t="str">
        <f t="shared" si="226"/>
        <v>N/A</v>
      </c>
      <c r="BU154" s="68">
        <f t="shared" si="187"/>
        <v>158</v>
      </c>
      <c r="BV154" s="18">
        <f>'Ohio Intensities'!P154</f>
        <v>1.0812596606905014</v>
      </c>
      <c r="BW154" s="18">
        <f>Design!$I$24*BV154*Design!$I$23</f>
        <v>1.8597666163876636</v>
      </c>
      <c r="BX154" s="18">
        <v>0</v>
      </c>
      <c r="BY154" s="18">
        <v>0</v>
      </c>
      <c r="BZ154" s="18">
        <f>Design!$I$22</f>
        <v>10</v>
      </c>
      <c r="CA154" s="18">
        <f t="shared" si="188"/>
        <v>1.8597666163876636</v>
      </c>
      <c r="CB154" s="18">
        <f t="shared" si="189"/>
        <v>158</v>
      </c>
      <c r="CC154" s="18">
        <f t="shared" si="190"/>
        <v>1.8597666163876636</v>
      </c>
      <c r="CD154" s="18">
        <f t="shared" si="191"/>
        <v>168</v>
      </c>
      <c r="CE154" s="18">
        <v>0</v>
      </c>
      <c r="CF154" s="18" t="str">
        <f t="shared" si="227"/>
        <v>N/A</v>
      </c>
      <c r="CG154" s="18">
        <f t="shared" si="192"/>
        <v>-0.18597666163876636</v>
      </c>
      <c r="CH154" s="18">
        <f t="shared" si="193"/>
        <v>31.244079155312747</v>
      </c>
      <c r="CI154" s="18">
        <f>(Design!$N$70-CH154)/CG154</f>
        <v>152.67549651183799</v>
      </c>
      <c r="CJ154" s="18">
        <v>0</v>
      </c>
      <c r="CK154" s="18">
        <v>0</v>
      </c>
      <c r="CL154" s="18">
        <f t="shared" si="194"/>
        <v>152.67549651183799</v>
      </c>
      <c r="CM154" s="18">
        <f t="shared" si="228"/>
        <v>158</v>
      </c>
      <c r="CN154" s="18">
        <f>Design!$N$70</f>
        <v>2.85</v>
      </c>
      <c r="CO154" s="18">
        <f t="shared" si="195"/>
        <v>168</v>
      </c>
      <c r="CP154" s="18">
        <v>0</v>
      </c>
      <c r="CQ154" s="18">
        <f t="shared" si="196"/>
        <v>14364</v>
      </c>
      <c r="CR154" s="19" t="str">
        <f t="shared" si="229"/>
        <v>N/A</v>
      </c>
      <c r="CS154" s="68">
        <f t="shared" si="197"/>
        <v>158</v>
      </c>
      <c r="CT154" s="18">
        <f>'Ohio Intensities'!T154</f>
        <v>1.217867104505491</v>
      </c>
      <c r="CU154" s="18">
        <f>Design!$I$24*CT154*Design!$I$23</f>
        <v>2.0947314197494458</v>
      </c>
      <c r="CV154" s="18">
        <v>0</v>
      </c>
      <c r="CW154" s="18">
        <v>0</v>
      </c>
      <c r="CX154" s="18">
        <f>Design!$I$22</f>
        <v>10</v>
      </c>
      <c r="CY154" s="18">
        <f t="shared" si="198"/>
        <v>2.0947314197494458</v>
      </c>
      <c r="CZ154" s="18">
        <f t="shared" si="199"/>
        <v>158</v>
      </c>
      <c r="DA154" s="18">
        <f t="shared" si="200"/>
        <v>2.0947314197494458</v>
      </c>
      <c r="DB154" s="18">
        <f t="shared" si="201"/>
        <v>168</v>
      </c>
      <c r="DC154" s="18">
        <v>0</v>
      </c>
      <c r="DD154" s="18" t="str">
        <f t="shared" si="230"/>
        <v>N/A</v>
      </c>
      <c r="DE154" s="18">
        <f t="shared" si="202"/>
        <v>-0.20947314197494457</v>
      </c>
      <c r="DF154" s="18">
        <f t="shared" si="203"/>
        <v>35.191487851790683</v>
      </c>
      <c r="DG154" s="18">
        <f>(Design!$N$71-DF154)/DE154</f>
        <v>154.39443714296843</v>
      </c>
      <c r="DH154" s="18">
        <v>0</v>
      </c>
      <c r="DI154" s="18">
        <v>0</v>
      </c>
      <c r="DJ154" s="18">
        <f t="shared" si="204"/>
        <v>154.39443714296843</v>
      </c>
      <c r="DK154" s="18">
        <f t="shared" si="231"/>
        <v>158</v>
      </c>
      <c r="DL154" s="18">
        <f>Design!$N$71</f>
        <v>2.85</v>
      </c>
      <c r="DM154" s="18">
        <f t="shared" si="205"/>
        <v>168</v>
      </c>
      <c r="DN154" s="18">
        <v>0</v>
      </c>
      <c r="DO154" s="18">
        <f t="shared" si="206"/>
        <v>14364</v>
      </c>
      <c r="DP154" s="19" t="str">
        <f t="shared" si="232"/>
        <v>N/A</v>
      </c>
      <c r="DQ154" s="68">
        <f t="shared" si="207"/>
        <v>158</v>
      </c>
      <c r="DR154" s="18">
        <f>'Ohio Intensities'!X154</f>
        <v>1.3661227435098677</v>
      </c>
      <c r="DS154" s="18">
        <f>Design!$I$24*DR154*Design!$I$23</f>
        <v>2.3497311188369738</v>
      </c>
      <c r="DT154" s="18">
        <v>0</v>
      </c>
      <c r="DU154" s="18">
        <v>0</v>
      </c>
      <c r="DV154" s="18">
        <f>Design!$I$22</f>
        <v>10</v>
      </c>
      <c r="DW154" s="18">
        <f t="shared" si="208"/>
        <v>2.3497311188369738</v>
      </c>
      <c r="DX154" s="18">
        <f t="shared" si="209"/>
        <v>158</v>
      </c>
      <c r="DY154" s="18">
        <f t="shared" si="210"/>
        <v>2.3497311188369738</v>
      </c>
      <c r="DZ154" s="18">
        <f t="shared" si="211"/>
        <v>168</v>
      </c>
      <c r="EA154" s="18">
        <v>0</v>
      </c>
      <c r="EB154" s="18" t="str">
        <f t="shared" si="233"/>
        <v>N/A</v>
      </c>
      <c r="EC154" s="18">
        <f t="shared" si="212"/>
        <v>-0.23497311188369738</v>
      </c>
      <c r="ED154" s="18">
        <f t="shared" si="213"/>
        <v>39.475482796461158</v>
      </c>
      <c r="EE154" s="18">
        <f>(Design!$N$72-ED154)/EC154</f>
        <v>155.87095265006047</v>
      </c>
      <c r="EF154" s="18">
        <v>0</v>
      </c>
      <c r="EG154" s="18">
        <v>0</v>
      </c>
      <c r="EH154" s="18">
        <f t="shared" si="214"/>
        <v>155.87095265006047</v>
      </c>
      <c r="EI154" s="18">
        <f t="shared" si="234"/>
        <v>158</v>
      </c>
      <c r="EJ154" s="18">
        <f>Design!$N$72</f>
        <v>2.85</v>
      </c>
      <c r="EK154" s="18">
        <f t="shared" si="215"/>
        <v>168</v>
      </c>
      <c r="EL154" s="18">
        <v>0</v>
      </c>
      <c r="EM154" s="18">
        <f t="shared" si="216"/>
        <v>14364</v>
      </c>
      <c r="EN154" s="19" t="str">
        <f t="shared" si="235"/>
        <v>N/A</v>
      </c>
      <c r="EO154" s="19">
        <f t="shared" si="217"/>
        <v>158</v>
      </c>
    </row>
    <row r="155" spans="1:145" x14ac:dyDescent="0.25">
      <c r="A155" s="68">
        <f t="shared" si="236"/>
        <v>159</v>
      </c>
      <c r="B155" s="18">
        <f>'Ohio Intensities'!D155</f>
        <v>0.62932057037554057</v>
      </c>
      <c r="C155" s="18">
        <f>Design!$I$24*B155*Design!$I$23</f>
        <v>1.0824313810459305</v>
      </c>
      <c r="D155" s="18">
        <v>0</v>
      </c>
      <c r="E155" s="18">
        <v>0</v>
      </c>
      <c r="F155" s="18">
        <f>Design!$I$22</f>
        <v>10</v>
      </c>
      <c r="G155" s="18">
        <f t="shared" si="158"/>
        <v>1.0824313810459305</v>
      </c>
      <c r="H155" s="18">
        <f t="shared" si="159"/>
        <v>159</v>
      </c>
      <c r="I155" s="18">
        <f t="shared" si="160"/>
        <v>1.0824313810459305</v>
      </c>
      <c r="J155" s="18">
        <f t="shared" si="161"/>
        <v>169</v>
      </c>
      <c r="K155" s="18">
        <v>0</v>
      </c>
      <c r="L155" s="18" t="str">
        <f t="shared" si="218"/>
        <v>N/A</v>
      </c>
      <c r="M155" s="18">
        <f t="shared" si="162"/>
        <v>-0.10824313810459305</v>
      </c>
      <c r="N155" s="18">
        <f t="shared" si="163"/>
        <v>18.293090339676226</v>
      </c>
      <c r="O155" s="18">
        <f>(Design!$N$67-N155)/M155</f>
        <v>150.0611551374358</v>
      </c>
      <c r="P155" s="18">
        <v>0</v>
      </c>
      <c r="Q155" s="18">
        <v>0</v>
      </c>
      <c r="R155" s="18">
        <f t="shared" si="164"/>
        <v>150.0611551374358</v>
      </c>
      <c r="S155" s="18">
        <f t="shared" si="219"/>
        <v>159</v>
      </c>
      <c r="T155" s="18">
        <f>Design!$N$67</f>
        <v>2.0499999999999998</v>
      </c>
      <c r="U155" s="18">
        <f t="shared" si="165"/>
        <v>169</v>
      </c>
      <c r="V155" s="18">
        <v>0</v>
      </c>
      <c r="W155" s="18">
        <f t="shared" si="166"/>
        <v>10393.5</v>
      </c>
      <c r="X155" s="19" t="str">
        <f t="shared" si="220"/>
        <v>N/A</v>
      </c>
      <c r="Y155" s="68">
        <f t="shared" si="167"/>
        <v>159</v>
      </c>
      <c r="Z155" s="18">
        <f>'Ohio Intensities'!H155</f>
        <v>0.78310623410043312</v>
      </c>
      <c r="AA155" s="18">
        <f>Design!$I$24*Z155*Design!$I$23</f>
        <v>1.3469427226527457</v>
      </c>
      <c r="AB155" s="18">
        <v>0</v>
      </c>
      <c r="AC155" s="18">
        <v>0</v>
      </c>
      <c r="AD155" s="18">
        <f>Design!$I$22</f>
        <v>10</v>
      </c>
      <c r="AE155" s="18">
        <f t="shared" si="168"/>
        <v>1.3469427226527457</v>
      </c>
      <c r="AF155" s="18">
        <f t="shared" si="169"/>
        <v>159</v>
      </c>
      <c r="AG155" s="18">
        <f t="shared" si="170"/>
        <v>1.3469427226527457</v>
      </c>
      <c r="AH155" s="18">
        <f t="shared" si="171"/>
        <v>169</v>
      </c>
      <c r="AI155" s="18">
        <v>0</v>
      </c>
      <c r="AJ155" s="18" t="str">
        <f t="shared" si="221"/>
        <v>N/A</v>
      </c>
      <c r="AK155" s="18">
        <f t="shared" si="172"/>
        <v>-0.13469427226527458</v>
      </c>
      <c r="AL155" s="18">
        <f t="shared" si="173"/>
        <v>22.763332012831405</v>
      </c>
      <c r="AM155" s="18">
        <f>(Design!$N$68-AL155)/AK155</f>
        <v>150.43944833024261</v>
      </c>
      <c r="AN155" s="18">
        <v>0</v>
      </c>
      <c r="AO155" s="18">
        <v>0</v>
      </c>
      <c r="AP155" s="18">
        <f t="shared" si="174"/>
        <v>150.43944833024261</v>
      </c>
      <c r="AQ155" s="18">
        <f t="shared" si="222"/>
        <v>159</v>
      </c>
      <c r="AR155" s="18">
        <f>Design!$N$68</f>
        <v>2.5</v>
      </c>
      <c r="AS155" s="18">
        <f t="shared" si="175"/>
        <v>169</v>
      </c>
      <c r="AT155" s="18">
        <v>0</v>
      </c>
      <c r="AU155" s="18">
        <f t="shared" si="176"/>
        <v>12675</v>
      </c>
      <c r="AV155" s="19" t="str">
        <f t="shared" si="223"/>
        <v>N/A</v>
      </c>
      <c r="AW155" s="68">
        <f t="shared" si="177"/>
        <v>159</v>
      </c>
      <c r="AX155" s="18">
        <f>'Ohio Intensities'!L155</f>
        <v>0.90235519247066742</v>
      </c>
      <c r="AY155" s="18">
        <f>Design!$I$24*AX155*Design!$I$23</f>
        <v>1.5520509310495489</v>
      </c>
      <c r="AZ155" s="18">
        <v>0</v>
      </c>
      <c r="BA155" s="18">
        <v>0</v>
      </c>
      <c r="BB155" s="18">
        <f>Design!$I$22</f>
        <v>10</v>
      </c>
      <c r="BC155" s="18">
        <f t="shared" si="178"/>
        <v>1.5520509310495489</v>
      </c>
      <c r="BD155" s="18">
        <f t="shared" si="179"/>
        <v>159</v>
      </c>
      <c r="BE155" s="18">
        <f t="shared" si="180"/>
        <v>1.5520509310495489</v>
      </c>
      <c r="BF155" s="18">
        <f t="shared" si="181"/>
        <v>169</v>
      </c>
      <c r="BG155" s="18">
        <v>0</v>
      </c>
      <c r="BH155" s="18" t="str">
        <f t="shared" si="224"/>
        <v>N/A</v>
      </c>
      <c r="BI155" s="18">
        <f t="shared" si="182"/>
        <v>-0.15520509310495489</v>
      </c>
      <c r="BJ155" s="18">
        <f t="shared" si="183"/>
        <v>26.229660734737379</v>
      </c>
      <c r="BK155" s="18">
        <f>(Design!$N$69-BJ155)/BI155</f>
        <v>150.63720053907809</v>
      </c>
      <c r="BL155" s="18">
        <v>0</v>
      </c>
      <c r="BM155" s="18">
        <v>0</v>
      </c>
      <c r="BN155" s="18">
        <f t="shared" si="184"/>
        <v>150.63720053907809</v>
      </c>
      <c r="BO155" s="18">
        <f t="shared" si="225"/>
        <v>159</v>
      </c>
      <c r="BP155" s="18">
        <f>Design!$N$69</f>
        <v>2.85</v>
      </c>
      <c r="BQ155" s="18">
        <f t="shared" si="185"/>
        <v>169</v>
      </c>
      <c r="BR155" s="18">
        <v>0</v>
      </c>
      <c r="BS155" s="18">
        <f t="shared" si="186"/>
        <v>14449.500000000002</v>
      </c>
      <c r="BT155" s="19" t="str">
        <f t="shared" si="226"/>
        <v>N/A</v>
      </c>
      <c r="BU155" s="68">
        <f t="shared" si="187"/>
        <v>159</v>
      </c>
      <c r="BV155" s="18">
        <f>'Ohio Intensities'!P155</f>
        <v>1.075813827998898</v>
      </c>
      <c r="BW155" s="18">
        <f>Design!$I$24*BV155*Design!$I$23</f>
        <v>1.8503997841581057</v>
      </c>
      <c r="BX155" s="18">
        <v>0</v>
      </c>
      <c r="BY155" s="18">
        <v>0</v>
      </c>
      <c r="BZ155" s="18">
        <f>Design!$I$22</f>
        <v>10</v>
      </c>
      <c r="CA155" s="18">
        <f t="shared" si="188"/>
        <v>1.8503997841581057</v>
      </c>
      <c r="CB155" s="18">
        <f t="shared" si="189"/>
        <v>159</v>
      </c>
      <c r="CC155" s="18">
        <f t="shared" si="190"/>
        <v>1.8503997841581057</v>
      </c>
      <c r="CD155" s="18">
        <f t="shared" si="191"/>
        <v>169</v>
      </c>
      <c r="CE155" s="18">
        <v>0</v>
      </c>
      <c r="CF155" s="18" t="str">
        <f t="shared" si="227"/>
        <v>N/A</v>
      </c>
      <c r="CG155" s="18">
        <f t="shared" si="192"/>
        <v>-0.18503997841581057</v>
      </c>
      <c r="CH155" s="18">
        <f t="shared" si="193"/>
        <v>31.271756352271989</v>
      </c>
      <c r="CI155" s="18">
        <f>(Design!$N$70-CH155)/CG155</f>
        <v>153.59792297643025</v>
      </c>
      <c r="CJ155" s="18">
        <v>0</v>
      </c>
      <c r="CK155" s="18">
        <v>0</v>
      </c>
      <c r="CL155" s="18">
        <f t="shared" si="194"/>
        <v>153.59792297643025</v>
      </c>
      <c r="CM155" s="18">
        <f t="shared" si="228"/>
        <v>159</v>
      </c>
      <c r="CN155" s="18">
        <f>Design!$N$70</f>
        <v>2.85</v>
      </c>
      <c r="CO155" s="18">
        <f t="shared" si="195"/>
        <v>169</v>
      </c>
      <c r="CP155" s="18">
        <v>0</v>
      </c>
      <c r="CQ155" s="18">
        <f t="shared" si="196"/>
        <v>14449.5</v>
      </c>
      <c r="CR155" s="19" t="str">
        <f t="shared" si="229"/>
        <v>N/A</v>
      </c>
      <c r="CS155" s="68">
        <f t="shared" si="197"/>
        <v>159</v>
      </c>
      <c r="CT155" s="18">
        <f>'Ohio Intensities'!T155</f>
        <v>1.2118807645237197</v>
      </c>
      <c r="CU155" s="18">
        <f>Design!$I$24*CT155*Design!$I$23</f>
        <v>2.0844349149807995</v>
      </c>
      <c r="CV155" s="18">
        <v>0</v>
      </c>
      <c r="CW155" s="18">
        <v>0</v>
      </c>
      <c r="CX155" s="18">
        <f>Design!$I$22</f>
        <v>10</v>
      </c>
      <c r="CY155" s="18">
        <f t="shared" si="198"/>
        <v>2.0844349149807995</v>
      </c>
      <c r="CZ155" s="18">
        <f t="shared" si="199"/>
        <v>159</v>
      </c>
      <c r="DA155" s="18">
        <f t="shared" si="200"/>
        <v>2.0844349149807995</v>
      </c>
      <c r="DB155" s="18">
        <f t="shared" si="201"/>
        <v>169</v>
      </c>
      <c r="DC155" s="18">
        <v>0</v>
      </c>
      <c r="DD155" s="18" t="str">
        <f t="shared" si="230"/>
        <v>N/A</v>
      </c>
      <c r="DE155" s="18">
        <f t="shared" si="202"/>
        <v>-0.20844349149807995</v>
      </c>
      <c r="DF155" s="18">
        <f t="shared" si="203"/>
        <v>35.226950063175508</v>
      </c>
      <c r="DG155" s="18">
        <f>(Design!$N$71-DF155)/DE155</f>
        <v>155.32722960301086</v>
      </c>
      <c r="DH155" s="18">
        <v>0</v>
      </c>
      <c r="DI155" s="18">
        <v>0</v>
      </c>
      <c r="DJ155" s="18">
        <f t="shared" si="204"/>
        <v>155.32722960301086</v>
      </c>
      <c r="DK155" s="18">
        <f t="shared" si="231"/>
        <v>159</v>
      </c>
      <c r="DL155" s="18">
        <f>Design!$N$71</f>
        <v>2.85</v>
      </c>
      <c r="DM155" s="18">
        <f t="shared" si="205"/>
        <v>169</v>
      </c>
      <c r="DN155" s="18">
        <v>0</v>
      </c>
      <c r="DO155" s="18">
        <f t="shared" si="206"/>
        <v>14449.500000000002</v>
      </c>
      <c r="DP155" s="19" t="str">
        <f t="shared" si="232"/>
        <v>N/A</v>
      </c>
      <c r="DQ155" s="68">
        <f t="shared" si="207"/>
        <v>159</v>
      </c>
      <c r="DR155" s="18">
        <f>'Ohio Intensities'!X155</f>
        <v>1.3597570057823323</v>
      </c>
      <c r="DS155" s="18">
        <f>Design!$I$24*DR155*Design!$I$23</f>
        <v>2.3387820499456131</v>
      </c>
      <c r="DT155" s="18">
        <v>0</v>
      </c>
      <c r="DU155" s="18">
        <v>0</v>
      </c>
      <c r="DV155" s="18">
        <f>Design!$I$22</f>
        <v>10</v>
      </c>
      <c r="DW155" s="18">
        <f t="shared" si="208"/>
        <v>2.3387820499456131</v>
      </c>
      <c r="DX155" s="18">
        <f t="shared" si="209"/>
        <v>159</v>
      </c>
      <c r="DY155" s="18">
        <f t="shared" si="210"/>
        <v>2.3387820499456131</v>
      </c>
      <c r="DZ155" s="18">
        <f t="shared" si="211"/>
        <v>169</v>
      </c>
      <c r="EA155" s="18">
        <v>0</v>
      </c>
      <c r="EB155" s="18" t="str">
        <f t="shared" si="233"/>
        <v>N/A</v>
      </c>
      <c r="EC155" s="18">
        <f t="shared" si="212"/>
        <v>-0.2338782049945613</v>
      </c>
      <c r="ED155" s="18">
        <f t="shared" si="213"/>
        <v>39.525416644080863</v>
      </c>
      <c r="EE155" s="18">
        <f>(Design!$N$72-ED155)/EC155</f>
        <v>156.81417019997107</v>
      </c>
      <c r="EF155" s="18">
        <v>0</v>
      </c>
      <c r="EG155" s="18">
        <v>0</v>
      </c>
      <c r="EH155" s="18">
        <f t="shared" si="214"/>
        <v>156.81417019997107</v>
      </c>
      <c r="EI155" s="18">
        <f t="shared" si="234"/>
        <v>159</v>
      </c>
      <c r="EJ155" s="18">
        <f>Design!$N$72</f>
        <v>2.85</v>
      </c>
      <c r="EK155" s="18">
        <f t="shared" si="215"/>
        <v>169</v>
      </c>
      <c r="EL155" s="18">
        <v>0</v>
      </c>
      <c r="EM155" s="18">
        <f t="shared" si="216"/>
        <v>14449.500000000002</v>
      </c>
      <c r="EN155" s="19" t="str">
        <f t="shared" si="235"/>
        <v>N/A</v>
      </c>
      <c r="EO155" s="19">
        <f t="shared" si="217"/>
        <v>159</v>
      </c>
    </row>
    <row r="156" spans="1:145" x14ac:dyDescent="0.25">
      <c r="A156" s="68">
        <f t="shared" si="236"/>
        <v>160</v>
      </c>
      <c r="B156" s="18">
        <f>'Ohio Intensities'!D156</f>
        <v>0.62607653319337497</v>
      </c>
      <c r="C156" s="18">
        <f>Design!$I$24*B156*Design!$I$23</f>
        <v>1.0768516370926056</v>
      </c>
      <c r="D156" s="18">
        <v>0</v>
      </c>
      <c r="E156" s="18">
        <v>0</v>
      </c>
      <c r="F156" s="18">
        <f>Design!$I$22</f>
        <v>10</v>
      </c>
      <c r="G156" s="18">
        <f t="shared" si="158"/>
        <v>1.0768516370926056</v>
      </c>
      <c r="H156" s="18">
        <f t="shared" si="159"/>
        <v>160</v>
      </c>
      <c r="I156" s="18">
        <f t="shared" si="160"/>
        <v>1.0768516370926056</v>
      </c>
      <c r="J156" s="18">
        <f t="shared" si="161"/>
        <v>170</v>
      </c>
      <c r="K156" s="18">
        <v>0</v>
      </c>
      <c r="L156" s="18" t="str">
        <f t="shared" si="218"/>
        <v>N/A</v>
      </c>
      <c r="M156" s="18">
        <f t="shared" si="162"/>
        <v>-0.10768516370926055</v>
      </c>
      <c r="N156" s="18">
        <f t="shared" si="163"/>
        <v>18.306477830574295</v>
      </c>
      <c r="O156" s="18">
        <f>(Design!$N$67-N156)/M156</f>
        <v>150.96302285861032</v>
      </c>
      <c r="P156" s="18">
        <v>0</v>
      </c>
      <c r="Q156" s="18">
        <v>0</v>
      </c>
      <c r="R156" s="18">
        <f t="shared" si="164"/>
        <v>150.96302285861032</v>
      </c>
      <c r="S156" s="18">
        <f t="shared" si="219"/>
        <v>160</v>
      </c>
      <c r="T156" s="18">
        <f>Design!$N$67</f>
        <v>2.0499999999999998</v>
      </c>
      <c r="U156" s="18">
        <f t="shared" si="165"/>
        <v>170</v>
      </c>
      <c r="V156" s="18">
        <v>0</v>
      </c>
      <c r="W156" s="18">
        <f t="shared" si="166"/>
        <v>10454.999999999998</v>
      </c>
      <c r="X156" s="19" t="str">
        <f t="shared" si="220"/>
        <v>N/A</v>
      </c>
      <c r="Y156" s="68">
        <f t="shared" si="167"/>
        <v>160</v>
      </c>
      <c r="Z156" s="18">
        <f>'Ohio Intensities'!H156</f>
        <v>0.77912506123100189</v>
      </c>
      <c r="AA156" s="18">
        <f>Design!$I$24*Z156*Design!$I$23</f>
        <v>1.340095105317324</v>
      </c>
      <c r="AB156" s="18">
        <v>0</v>
      </c>
      <c r="AC156" s="18">
        <v>0</v>
      </c>
      <c r="AD156" s="18">
        <f>Design!$I$22</f>
        <v>10</v>
      </c>
      <c r="AE156" s="18">
        <f t="shared" si="168"/>
        <v>1.340095105317324</v>
      </c>
      <c r="AF156" s="18">
        <f t="shared" si="169"/>
        <v>160</v>
      </c>
      <c r="AG156" s="18">
        <f t="shared" si="170"/>
        <v>1.340095105317324</v>
      </c>
      <c r="AH156" s="18">
        <f t="shared" si="171"/>
        <v>170</v>
      </c>
      <c r="AI156" s="18">
        <v>0</v>
      </c>
      <c r="AJ156" s="18" t="str">
        <f t="shared" si="221"/>
        <v>N/A</v>
      </c>
      <c r="AK156" s="18">
        <f t="shared" si="172"/>
        <v>-0.13400951053173241</v>
      </c>
      <c r="AL156" s="18">
        <f t="shared" si="173"/>
        <v>22.781616790394509</v>
      </c>
      <c r="AM156" s="18">
        <f>(Design!$N$68-AL156)/AK156</f>
        <v>151.34460763209773</v>
      </c>
      <c r="AN156" s="18">
        <v>0</v>
      </c>
      <c r="AO156" s="18">
        <v>0</v>
      </c>
      <c r="AP156" s="18">
        <f t="shared" si="174"/>
        <v>151.34460763209773</v>
      </c>
      <c r="AQ156" s="18">
        <f t="shared" si="222"/>
        <v>160</v>
      </c>
      <c r="AR156" s="18">
        <f>Design!$N$68</f>
        <v>2.5</v>
      </c>
      <c r="AS156" s="18">
        <f t="shared" si="175"/>
        <v>170</v>
      </c>
      <c r="AT156" s="18">
        <v>0</v>
      </c>
      <c r="AU156" s="18">
        <f t="shared" si="176"/>
        <v>12750</v>
      </c>
      <c r="AV156" s="19" t="str">
        <f t="shared" si="223"/>
        <v>N/A</v>
      </c>
      <c r="AW156" s="68">
        <f t="shared" si="177"/>
        <v>160</v>
      </c>
      <c r="AX156" s="18">
        <f>'Ohio Intensities'!L156</f>
        <v>0.89775317343828664</v>
      </c>
      <c r="AY156" s="18">
        <f>Design!$I$24*AX156*Design!$I$23</f>
        <v>1.544135458313854</v>
      </c>
      <c r="AZ156" s="18">
        <v>0</v>
      </c>
      <c r="BA156" s="18">
        <v>0</v>
      </c>
      <c r="BB156" s="18">
        <f>Design!$I$22</f>
        <v>10</v>
      </c>
      <c r="BC156" s="18">
        <f t="shared" si="178"/>
        <v>1.544135458313854</v>
      </c>
      <c r="BD156" s="18">
        <f t="shared" si="179"/>
        <v>160</v>
      </c>
      <c r="BE156" s="18">
        <f t="shared" si="180"/>
        <v>1.544135458313854</v>
      </c>
      <c r="BF156" s="18">
        <f t="shared" si="181"/>
        <v>170</v>
      </c>
      <c r="BG156" s="18">
        <v>0</v>
      </c>
      <c r="BH156" s="18" t="str">
        <f t="shared" si="224"/>
        <v>N/A</v>
      </c>
      <c r="BI156" s="18">
        <f t="shared" si="182"/>
        <v>-0.15441354583138539</v>
      </c>
      <c r="BJ156" s="18">
        <f t="shared" si="183"/>
        <v>26.250302791335514</v>
      </c>
      <c r="BK156" s="18">
        <f>(Design!$N$69-BJ156)/BI156</f>
        <v>151.54307004184651</v>
      </c>
      <c r="BL156" s="18">
        <v>0</v>
      </c>
      <c r="BM156" s="18">
        <v>0</v>
      </c>
      <c r="BN156" s="18">
        <f t="shared" si="184"/>
        <v>151.54307004184651</v>
      </c>
      <c r="BO156" s="18">
        <f t="shared" si="225"/>
        <v>160</v>
      </c>
      <c r="BP156" s="18">
        <f>Design!$N$69</f>
        <v>2.85</v>
      </c>
      <c r="BQ156" s="18">
        <f t="shared" si="185"/>
        <v>170</v>
      </c>
      <c r="BR156" s="18">
        <v>0</v>
      </c>
      <c r="BS156" s="18">
        <f t="shared" si="186"/>
        <v>14535</v>
      </c>
      <c r="BT156" s="19" t="str">
        <f t="shared" si="226"/>
        <v>N/A</v>
      </c>
      <c r="BU156" s="68">
        <f t="shared" si="187"/>
        <v>160</v>
      </c>
      <c r="BV156" s="18">
        <f>'Ohio Intensities'!P156</f>
        <v>1.0704265754327822</v>
      </c>
      <c r="BW156" s="18">
        <f>Design!$I$24*BV156*Design!$I$23</f>
        <v>1.8411337097443865</v>
      </c>
      <c r="BX156" s="18">
        <v>0</v>
      </c>
      <c r="BY156" s="18">
        <v>0</v>
      </c>
      <c r="BZ156" s="18">
        <f>Design!$I$22</f>
        <v>10</v>
      </c>
      <c r="CA156" s="18">
        <f t="shared" si="188"/>
        <v>1.8411337097443865</v>
      </c>
      <c r="CB156" s="18">
        <f t="shared" si="189"/>
        <v>160</v>
      </c>
      <c r="CC156" s="18">
        <f t="shared" si="190"/>
        <v>1.8411337097443865</v>
      </c>
      <c r="CD156" s="18">
        <f t="shared" si="191"/>
        <v>170</v>
      </c>
      <c r="CE156" s="18">
        <v>0</v>
      </c>
      <c r="CF156" s="18" t="str">
        <f t="shared" si="227"/>
        <v>N/A</v>
      </c>
      <c r="CG156" s="18">
        <f t="shared" si="192"/>
        <v>-0.18411337097443864</v>
      </c>
      <c r="CH156" s="18">
        <f t="shared" si="193"/>
        <v>31.299273065654571</v>
      </c>
      <c r="CI156" s="18">
        <f>(Design!$N$70-CH156)/CG156</f>
        <v>154.52040726365453</v>
      </c>
      <c r="CJ156" s="18">
        <v>0</v>
      </c>
      <c r="CK156" s="18">
        <v>0</v>
      </c>
      <c r="CL156" s="18">
        <f t="shared" si="194"/>
        <v>154.52040726365453</v>
      </c>
      <c r="CM156" s="18">
        <f t="shared" si="228"/>
        <v>160</v>
      </c>
      <c r="CN156" s="18">
        <f>Design!$N$70</f>
        <v>2.85</v>
      </c>
      <c r="CO156" s="18">
        <f t="shared" si="195"/>
        <v>170</v>
      </c>
      <c r="CP156" s="18">
        <v>0</v>
      </c>
      <c r="CQ156" s="18">
        <f t="shared" si="196"/>
        <v>14535</v>
      </c>
      <c r="CR156" s="19" t="str">
        <f t="shared" si="229"/>
        <v>N/A</v>
      </c>
      <c r="CS156" s="68">
        <f t="shared" si="197"/>
        <v>160</v>
      </c>
      <c r="CT156" s="18">
        <f>'Ohio Intensities'!T156</f>
        <v>1.2059580999312194</v>
      </c>
      <c r="CU156" s="18">
        <f>Design!$I$24*CT156*Design!$I$23</f>
        <v>2.0742479318816986</v>
      </c>
      <c r="CV156" s="18">
        <v>0</v>
      </c>
      <c r="CW156" s="18">
        <v>0</v>
      </c>
      <c r="CX156" s="18">
        <f>Design!$I$22</f>
        <v>10</v>
      </c>
      <c r="CY156" s="18">
        <f t="shared" si="198"/>
        <v>2.0742479318816986</v>
      </c>
      <c r="CZ156" s="18">
        <f t="shared" si="199"/>
        <v>160</v>
      </c>
      <c r="DA156" s="18">
        <f t="shared" si="200"/>
        <v>2.0742479318816986</v>
      </c>
      <c r="DB156" s="18">
        <f t="shared" si="201"/>
        <v>170</v>
      </c>
      <c r="DC156" s="18">
        <v>0</v>
      </c>
      <c r="DD156" s="18" t="str">
        <f t="shared" si="230"/>
        <v>N/A</v>
      </c>
      <c r="DE156" s="18">
        <f t="shared" si="202"/>
        <v>-0.20742479318816986</v>
      </c>
      <c r="DF156" s="18">
        <f t="shared" si="203"/>
        <v>35.262214841988879</v>
      </c>
      <c r="DG156" s="18">
        <f>(Design!$N$71-DF156)/DE156</f>
        <v>156.26008031058004</v>
      </c>
      <c r="DH156" s="18">
        <v>0</v>
      </c>
      <c r="DI156" s="18">
        <v>0</v>
      </c>
      <c r="DJ156" s="18">
        <f t="shared" si="204"/>
        <v>156.26008031058004</v>
      </c>
      <c r="DK156" s="18">
        <f t="shared" si="231"/>
        <v>160</v>
      </c>
      <c r="DL156" s="18">
        <f>Design!$N$71</f>
        <v>2.85</v>
      </c>
      <c r="DM156" s="18">
        <f t="shared" si="205"/>
        <v>170</v>
      </c>
      <c r="DN156" s="18">
        <v>0</v>
      </c>
      <c r="DO156" s="18">
        <f t="shared" si="206"/>
        <v>14535</v>
      </c>
      <c r="DP156" s="19" t="str">
        <f t="shared" si="232"/>
        <v>N/A</v>
      </c>
      <c r="DQ156" s="68">
        <f t="shared" si="207"/>
        <v>160</v>
      </c>
      <c r="DR156" s="18">
        <f>'Ohio Intensities'!X156</f>
        <v>1.3534578978804492</v>
      </c>
      <c r="DS156" s="18">
        <f>Design!$I$24*DR156*Design!$I$23</f>
        <v>2.3279475843543742</v>
      </c>
      <c r="DT156" s="18">
        <v>0</v>
      </c>
      <c r="DU156" s="18">
        <v>0</v>
      </c>
      <c r="DV156" s="18">
        <f>Design!$I$22</f>
        <v>10</v>
      </c>
      <c r="DW156" s="18">
        <f t="shared" si="208"/>
        <v>2.3279475843543742</v>
      </c>
      <c r="DX156" s="18">
        <f t="shared" si="209"/>
        <v>160</v>
      </c>
      <c r="DY156" s="18">
        <f t="shared" si="210"/>
        <v>2.3279475843543742</v>
      </c>
      <c r="DZ156" s="18">
        <f t="shared" si="211"/>
        <v>170</v>
      </c>
      <c r="EA156" s="18">
        <v>0</v>
      </c>
      <c r="EB156" s="18" t="str">
        <f t="shared" si="233"/>
        <v>N/A</v>
      </c>
      <c r="EC156" s="18">
        <f t="shared" si="212"/>
        <v>-0.23279475843543743</v>
      </c>
      <c r="ED156" s="18">
        <f t="shared" si="213"/>
        <v>39.575108934024364</v>
      </c>
      <c r="EE156" s="18">
        <f>(Design!$N$72-ED156)/EC156</f>
        <v>157.75745631407585</v>
      </c>
      <c r="EF156" s="18">
        <v>0</v>
      </c>
      <c r="EG156" s="18">
        <v>0</v>
      </c>
      <c r="EH156" s="18">
        <f t="shared" si="214"/>
        <v>157.75745631407585</v>
      </c>
      <c r="EI156" s="18">
        <f t="shared" si="234"/>
        <v>160</v>
      </c>
      <c r="EJ156" s="18">
        <f>Design!$N$72</f>
        <v>2.85</v>
      </c>
      <c r="EK156" s="18">
        <f t="shared" si="215"/>
        <v>170</v>
      </c>
      <c r="EL156" s="18">
        <v>0</v>
      </c>
      <c r="EM156" s="18">
        <f t="shared" si="216"/>
        <v>14535</v>
      </c>
      <c r="EN156" s="19" t="str">
        <f t="shared" si="235"/>
        <v>N/A</v>
      </c>
      <c r="EO156" s="19">
        <f t="shared" si="217"/>
        <v>160</v>
      </c>
    </row>
    <row r="157" spans="1:145" x14ac:dyDescent="0.25">
      <c r="A157" s="68">
        <f t="shared" si="236"/>
        <v>161</v>
      </c>
      <c r="B157" s="18">
        <f>'Ohio Intensities'!D157</f>
        <v>0.62286809851022995</v>
      </c>
      <c r="C157" s="18">
        <f>Design!$I$24*B157*Design!$I$23</f>
        <v>1.0713331294375963</v>
      </c>
      <c r="D157" s="18">
        <v>0</v>
      </c>
      <c r="E157" s="18">
        <v>0</v>
      </c>
      <c r="F157" s="18">
        <f>Design!$I$22</f>
        <v>10</v>
      </c>
      <c r="G157" s="18">
        <f t="shared" si="158"/>
        <v>1.0713331294375963</v>
      </c>
      <c r="H157" s="18">
        <f t="shared" si="159"/>
        <v>161</v>
      </c>
      <c r="I157" s="18">
        <f t="shared" si="160"/>
        <v>1.0713331294375963</v>
      </c>
      <c r="J157" s="18">
        <f t="shared" si="161"/>
        <v>171</v>
      </c>
      <c r="K157" s="18">
        <v>0</v>
      </c>
      <c r="L157" s="18" t="str">
        <f t="shared" si="218"/>
        <v>N/A</v>
      </c>
      <c r="M157" s="18">
        <f t="shared" si="162"/>
        <v>-0.10713331294375963</v>
      </c>
      <c r="N157" s="18">
        <f t="shared" si="163"/>
        <v>18.319796513382897</v>
      </c>
      <c r="O157" s="18">
        <f>(Design!$N$67-N157)/M157</f>
        <v>151.86496213296266</v>
      </c>
      <c r="P157" s="18">
        <v>0</v>
      </c>
      <c r="Q157" s="18">
        <v>0</v>
      </c>
      <c r="R157" s="18">
        <f t="shared" si="164"/>
        <v>151.86496213296266</v>
      </c>
      <c r="S157" s="18">
        <f t="shared" si="219"/>
        <v>161</v>
      </c>
      <c r="T157" s="18">
        <f>Design!$N$67</f>
        <v>2.0499999999999998</v>
      </c>
      <c r="U157" s="18">
        <f t="shared" si="165"/>
        <v>171</v>
      </c>
      <c r="V157" s="18">
        <v>0</v>
      </c>
      <c r="W157" s="18">
        <f t="shared" si="166"/>
        <v>10516.499999999998</v>
      </c>
      <c r="X157" s="19" t="str">
        <f t="shared" si="220"/>
        <v>N/A</v>
      </c>
      <c r="Y157" s="68">
        <f t="shared" si="167"/>
        <v>161</v>
      </c>
      <c r="Z157" s="18">
        <f>'Ohio Intensities'!H157</f>
        <v>0.77518716542358979</v>
      </c>
      <c r="AA157" s="18">
        <f>Design!$I$24*Z157*Design!$I$23</f>
        <v>1.3333219245285752</v>
      </c>
      <c r="AB157" s="18">
        <v>0</v>
      </c>
      <c r="AC157" s="18">
        <v>0</v>
      </c>
      <c r="AD157" s="18">
        <f>Design!$I$22</f>
        <v>10</v>
      </c>
      <c r="AE157" s="18">
        <f t="shared" si="168"/>
        <v>1.3333219245285752</v>
      </c>
      <c r="AF157" s="18">
        <f t="shared" si="169"/>
        <v>161</v>
      </c>
      <c r="AG157" s="18">
        <f t="shared" si="170"/>
        <v>1.3333219245285752</v>
      </c>
      <c r="AH157" s="18">
        <f t="shared" si="171"/>
        <v>171</v>
      </c>
      <c r="AI157" s="18">
        <v>0</v>
      </c>
      <c r="AJ157" s="18" t="str">
        <f t="shared" si="221"/>
        <v>N/A</v>
      </c>
      <c r="AK157" s="18">
        <f t="shared" si="172"/>
        <v>-0.13333219245285752</v>
      </c>
      <c r="AL157" s="18">
        <f t="shared" si="173"/>
        <v>22.799804909438638</v>
      </c>
      <c r="AM157" s="18">
        <f>(Design!$N$68-AL157)/AK157</f>
        <v>152.24983956231031</v>
      </c>
      <c r="AN157" s="18">
        <v>0</v>
      </c>
      <c r="AO157" s="18">
        <v>0</v>
      </c>
      <c r="AP157" s="18">
        <f t="shared" si="174"/>
        <v>152.24983956231031</v>
      </c>
      <c r="AQ157" s="18">
        <f t="shared" si="222"/>
        <v>161</v>
      </c>
      <c r="AR157" s="18">
        <f>Design!$N$68</f>
        <v>2.5</v>
      </c>
      <c r="AS157" s="18">
        <f t="shared" si="175"/>
        <v>171</v>
      </c>
      <c r="AT157" s="18">
        <v>0</v>
      </c>
      <c r="AU157" s="18">
        <f t="shared" si="176"/>
        <v>12825</v>
      </c>
      <c r="AV157" s="19" t="str">
        <f t="shared" si="223"/>
        <v>N/A</v>
      </c>
      <c r="AW157" s="68">
        <f t="shared" si="177"/>
        <v>161</v>
      </c>
      <c r="AX157" s="18">
        <f>'Ohio Intensities'!L157</f>
        <v>0.89320094719757637</v>
      </c>
      <c r="AY157" s="18">
        <f>Design!$I$24*AX157*Design!$I$23</f>
        <v>1.5363056291798323</v>
      </c>
      <c r="AZ157" s="18">
        <v>0</v>
      </c>
      <c r="BA157" s="18">
        <v>0</v>
      </c>
      <c r="BB157" s="18">
        <f>Design!$I$22</f>
        <v>10</v>
      </c>
      <c r="BC157" s="18">
        <f t="shared" si="178"/>
        <v>1.5363056291798323</v>
      </c>
      <c r="BD157" s="18">
        <f t="shared" si="179"/>
        <v>161</v>
      </c>
      <c r="BE157" s="18">
        <f t="shared" si="180"/>
        <v>1.5363056291798323</v>
      </c>
      <c r="BF157" s="18">
        <f t="shared" si="181"/>
        <v>171</v>
      </c>
      <c r="BG157" s="18">
        <v>0</v>
      </c>
      <c r="BH157" s="18" t="str">
        <f t="shared" si="224"/>
        <v>N/A</v>
      </c>
      <c r="BI157" s="18">
        <f t="shared" si="182"/>
        <v>-0.15363056291798322</v>
      </c>
      <c r="BJ157" s="18">
        <f t="shared" si="183"/>
        <v>26.270826258975131</v>
      </c>
      <c r="BK157" s="18">
        <f>(Design!$N$69-BJ157)/BI157</f>
        <v>152.4490037277186</v>
      </c>
      <c r="BL157" s="18">
        <v>0</v>
      </c>
      <c r="BM157" s="18">
        <v>0</v>
      </c>
      <c r="BN157" s="18">
        <f t="shared" si="184"/>
        <v>152.4490037277186</v>
      </c>
      <c r="BO157" s="18">
        <f t="shared" si="225"/>
        <v>161</v>
      </c>
      <c r="BP157" s="18">
        <f>Design!$N$69</f>
        <v>2.85</v>
      </c>
      <c r="BQ157" s="18">
        <f t="shared" si="185"/>
        <v>171</v>
      </c>
      <c r="BR157" s="18">
        <v>0</v>
      </c>
      <c r="BS157" s="18">
        <f t="shared" si="186"/>
        <v>14620.5</v>
      </c>
      <c r="BT157" s="19" t="str">
        <f t="shared" si="226"/>
        <v>N/A</v>
      </c>
      <c r="BU157" s="68">
        <f t="shared" si="187"/>
        <v>161</v>
      </c>
      <c r="BV157" s="18">
        <f>'Ohio Intensities'!P157</f>
        <v>1.065096941587689</v>
      </c>
      <c r="BW157" s="18">
        <f>Design!$I$24*BV157*Design!$I$23</f>
        <v>1.8319667395308261</v>
      </c>
      <c r="BX157" s="18">
        <v>0</v>
      </c>
      <c r="BY157" s="18">
        <v>0</v>
      </c>
      <c r="BZ157" s="18">
        <f>Design!$I$22</f>
        <v>10</v>
      </c>
      <c r="CA157" s="18">
        <f t="shared" si="188"/>
        <v>1.8319667395308261</v>
      </c>
      <c r="CB157" s="18">
        <f t="shared" si="189"/>
        <v>161</v>
      </c>
      <c r="CC157" s="18">
        <f t="shared" si="190"/>
        <v>1.8319667395308261</v>
      </c>
      <c r="CD157" s="18">
        <f t="shared" si="191"/>
        <v>171</v>
      </c>
      <c r="CE157" s="18">
        <v>0</v>
      </c>
      <c r="CF157" s="18" t="str">
        <f t="shared" si="227"/>
        <v>N/A</v>
      </c>
      <c r="CG157" s="18">
        <f t="shared" si="192"/>
        <v>-0.18319667395308262</v>
      </c>
      <c r="CH157" s="18">
        <f t="shared" si="193"/>
        <v>31.326631245977129</v>
      </c>
      <c r="CI157" s="18">
        <f>(Design!$N$70-CH157)/CG157</f>
        <v>155.44294899846329</v>
      </c>
      <c r="CJ157" s="18">
        <v>0</v>
      </c>
      <c r="CK157" s="18">
        <v>0</v>
      </c>
      <c r="CL157" s="18">
        <f t="shared" si="194"/>
        <v>155.44294899846329</v>
      </c>
      <c r="CM157" s="18">
        <f t="shared" si="228"/>
        <v>161</v>
      </c>
      <c r="CN157" s="18">
        <f>Design!$N$70</f>
        <v>2.85</v>
      </c>
      <c r="CO157" s="18">
        <f t="shared" si="195"/>
        <v>171</v>
      </c>
      <c r="CP157" s="18">
        <v>0</v>
      </c>
      <c r="CQ157" s="18">
        <f t="shared" si="196"/>
        <v>14620.5</v>
      </c>
      <c r="CR157" s="19" t="str">
        <f t="shared" si="229"/>
        <v>N/A</v>
      </c>
      <c r="CS157" s="68">
        <f t="shared" si="197"/>
        <v>161</v>
      </c>
      <c r="CT157" s="18">
        <f>'Ohio Intensities'!T157</f>
        <v>1.2000980732825275</v>
      </c>
      <c r="CU157" s="18">
        <f>Design!$I$24*CT157*Design!$I$23</f>
        <v>2.0641686860459485</v>
      </c>
      <c r="CV157" s="18">
        <v>0</v>
      </c>
      <c r="CW157" s="18">
        <v>0</v>
      </c>
      <c r="CX157" s="18">
        <f>Design!$I$22</f>
        <v>10</v>
      </c>
      <c r="CY157" s="18">
        <f t="shared" si="198"/>
        <v>2.0641686860459485</v>
      </c>
      <c r="CZ157" s="18">
        <f t="shared" si="199"/>
        <v>161</v>
      </c>
      <c r="DA157" s="18">
        <f t="shared" si="200"/>
        <v>2.0641686860459485</v>
      </c>
      <c r="DB157" s="18">
        <f t="shared" si="201"/>
        <v>171</v>
      </c>
      <c r="DC157" s="18">
        <v>0</v>
      </c>
      <c r="DD157" s="18" t="str">
        <f t="shared" si="230"/>
        <v>N/A</v>
      </c>
      <c r="DE157" s="18">
        <f t="shared" si="202"/>
        <v>-0.20641686860459485</v>
      </c>
      <c r="DF157" s="18">
        <f t="shared" si="203"/>
        <v>35.297284531385714</v>
      </c>
      <c r="DG157" s="18">
        <f>(Design!$N$71-DF157)/DE157</f>
        <v>157.1929888808682</v>
      </c>
      <c r="DH157" s="18">
        <v>0</v>
      </c>
      <c r="DI157" s="18">
        <v>0</v>
      </c>
      <c r="DJ157" s="18">
        <f t="shared" si="204"/>
        <v>157.1929888808682</v>
      </c>
      <c r="DK157" s="18">
        <f t="shared" si="231"/>
        <v>161</v>
      </c>
      <c r="DL157" s="18">
        <f>Design!$N$71</f>
        <v>2.85</v>
      </c>
      <c r="DM157" s="18">
        <f t="shared" si="205"/>
        <v>171</v>
      </c>
      <c r="DN157" s="18">
        <v>0</v>
      </c>
      <c r="DO157" s="18">
        <f t="shared" si="206"/>
        <v>14620.5</v>
      </c>
      <c r="DP157" s="19" t="str">
        <f t="shared" si="232"/>
        <v>N/A</v>
      </c>
      <c r="DQ157" s="68">
        <f t="shared" si="207"/>
        <v>161</v>
      </c>
      <c r="DR157" s="18">
        <f>'Ohio Intensities'!X157</f>
        <v>1.3472243399470041</v>
      </c>
      <c r="DS157" s="18">
        <f>Design!$I$24*DR157*Design!$I$23</f>
        <v>2.3172258647088486</v>
      </c>
      <c r="DT157" s="18">
        <v>0</v>
      </c>
      <c r="DU157" s="18">
        <v>0</v>
      </c>
      <c r="DV157" s="18">
        <f>Design!$I$22</f>
        <v>10</v>
      </c>
      <c r="DW157" s="18">
        <f t="shared" si="208"/>
        <v>2.3172258647088486</v>
      </c>
      <c r="DX157" s="18">
        <f t="shared" si="209"/>
        <v>161</v>
      </c>
      <c r="DY157" s="18">
        <f t="shared" si="210"/>
        <v>2.3172258647088486</v>
      </c>
      <c r="DZ157" s="18">
        <f t="shared" si="211"/>
        <v>171</v>
      </c>
      <c r="EA157" s="18">
        <v>0</v>
      </c>
      <c r="EB157" s="18" t="str">
        <f t="shared" si="233"/>
        <v>N/A</v>
      </c>
      <c r="EC157" s="18">
        <f t="shared" si="212"/>
        <v>-0.23172258647088487</v>
      </c>
      <c r="ED157" s="18">
        <f t="shared" si="213"/>
        <v>39.624562286521311</v>
      </c>
      <c r="EE157" s="18">
        <f>(Design!$N$72-ED157)/EC157</f>
        <v>158.70081051051062</v>
      </c>
      <c r="EF157" s="18">
        <v>0</v>
      </c>
      <c r="EG157" s="18">
        <v>0</v>
      </c>
      <c r="EH157" s="18">
        <f t="shared" si="214"/>
        <v>158.70081051051062</v>
      </c>
      <c r="EI157" s="18">
        <f t="shared" si="234"/>
        <v>161</v>
      </c>
      <c r="EJ157" s="18">
        <f>Design!$N$72</f>
        <v>2.85</v>
      </c>
      <c r="EK157" s="18">
        <f t="shared" si="215"/>
        <v>171</v>
      </c>
      <c r="EL157" s="18">
        <v>0</v>
      </c>
      <c r="EM157" s="18">
        <f t="shared" si="216"/>
        <v>14620.5</v>
      </c>
      <c r="EN157" s="19" t="str">
        <f t="shared" si="235"/>
        <v>N/A</v>
      </c>
      <c r="EO157" s="19">
        <f t="shared" si="217"/>
        <v>161</v>
      </c>
    </row>
    <row r="158" spans="1:145" x14ac:dyDescent="0.25">
      <c r="A158" s="68">
        <f t="shared" si="236"/>
        <v>162</v>
      </c>
      <c r="B158" s="18">
        <f>'Ohio Intensities'!D158</f>
        <v>0.6196946708037262</v>
      </c>
      <c r="C158" s="18">
        <f>Design!$I$24*B158*Design!$I$23</f>
        <v>1.0658748337824098</v>
      </c>
      <c r="D158" s="18">
        <v>0</v>
      </c>
      <c r="E158" s="18">
        <v>0</v>
      </c>
      <c r="F158" s="18">
        <f>Design!$I$22</f>
        <v>10</v>
      </c>
      <c r="G158" s="18">
        <f t="shared" si="158"/>
        <v>1.0658748337824098</v>
      </c>
      <c r="H158" s="18">
        <f t="shared" si="159"/>
        <v>162</v>
      </c>
      <c r="I158" s="18">
        <f t="shared" si="160"/>
        <v>1.0658748337824098</v>
      </c>
      <c r="J158" s="18">
        <f t="shared" si="161"/>
        <v>172</v>
      </c>
      <c r="K158" s="18">
        <v>0</v>
      </c>
      <c r="L158" s="18" t="str">
        <f t="shared" si="218"/>
        <v>N/A</v>
      </c>
      <c r="M158" s="18">
        <f t="shared" si="162"/>
        <v>-0.10658748337824098</v>
      </c>
      <c r="N158" s="18">
        <f t="shared" si="163"/>
        <v>18.333047141057449</v>
      </c>
      <c r="O158" s="18">
        <f>(Design!$N$67-N158)/M158</f>
        <v>152.76697249033191</v>
      </c>
      <c r="P158" s="18">
        <v>0</v>
      </c>
      <c r="Q158" s="18">
        <v>0</v>
      </c>
      <c r="R158" s="18">
        <f t="shared" si="164"/>
        <v>152.76697249033191</v>
      </c>
      <c r="S158" s="18">
        <f t="shared" si="219"/>
        <v>162</v>
      </c>
      <c r="T158" s="18">
        <f>Design!$N$67</f>
        <v>2.0499999999999998</v>
      </c>
      <c r="U158" s="18">
        <f t="shared" si="165"/>
        <v>172</v>
      </c>
      <c r="V158" s="18">
        <v>0</v>
      </c>
      <c r="W158" s="18">
        <f t="shared" si="166"/>
        <v>10578</v>
      </c>
      <c r="X158" s="19" t="str">
        <f t="shared" si="220"/>
        <v>N/A</v>
      </c>
      <c r="Y158" s="68">
        <f t="shared" si="167"/>
        <v>162</v>
      </c>
      <c r="Z158" s="18">
        <f>'Ohio Intensities'!H158</f>
        <v>0.77129182870654711</v>
      </c>
      <c r="AA158" s="18">
        <f>Design!$I$24*Z158*Design!$I$23</f>
        <v>1.3266219453752619</v>
      </c>
      <c r="AB158" s="18">
        <v>0</v>
      </c>
      <c r="AC158" s="18">
        <v>0</v>
      </c>
      <c r="AD158" s="18">
        <f>Design!$I$22</f>
        <v>10</v>
      </c>
      <c r="AE158" s="18">
        <f t="shared" si="168"/>
        <v>1.3266219453752619</v>
      </c>
      <c r="AF158" s="18">
        <f t="shared" si="169"/>
        <v>162</v>
      </c>
      <c r="AG158" s="18">
        <f t="shared" si="170"/>
        <v>1.3266219453752619</v>
      </c>
      <c r="AH158" s="18">
        <f t="shared" si="171"/>
        <v>172</v>
      </c>
      <c r="AI158" s="18">
        <v>0</v>
      </c>
      <c r="AJ158" s="18" t="str">
        <f t="shared" si="221"/>
        <v>N/A</v>
      </c>
      <c r="AK158" s="18">
        <f t="shared" si="172"/>
        <v>-0.1326621945375262</v>
      </c>
      <c r="AL158" s="18">
        <f t="shared" si="173"/>
        <v>22.817897460454507</v>
      </c>
      <c r="AM158" s="18">
        <f>(Design!$N$68-AL158)/AK158</f>
        <v>153.15514364348297</v>
      </c>
      <c r="AN158" s="18">
        <v>0</v>
      </c>
      <c r="AO158" s="18">
        <v>0</v>
      </c>
      <c r="AP158" s="18">
        <f t="shared" si="174"/>
        <v>153.15514364348297</v>
      </c>
      <c r="AQ158" s="18">
        <f t="shared" si="222"/>
        <v>162</v>
      </c>
      <c r="AR158" s="18">
        <f>Design!$N$68</f>
        <v>2.5</v>
      </c>
      <c r="AS158" s="18">
        <f t="shared" si="175"/>
        <v>172</v>
      </c>
      <c r="AT158" s="18">
        <v>0</v>
      </c>
      <c r="AU158" s="18">
        <f t="shared" si="176"/>
        <v>12900</v>
      </c>
      <c r="AV158" s="19" t="str">
        <f t="shared" si="223"/>
        <v>N/A</v>
      </c>
      <c r="AW158" s="68">
        <f t="shared" si="177"/>
        <v>162</v>
      </c>
      <c r="AX158" s="18">
        <f>'Ohio Intensities'!L158</f>
        <v>0.88869769345480065</v>
      </c>
      <c r="AY158" s="18">
        <f>Design!$I$24*AX158*Design!$I$23</f>
        <v>1.5285600327422582</v>
      </c>
      <c r="AZ158" s="18">
        <v>0</v>
      </c>
      <c r="BA158" s="18">
        <v>0</v>
      </c>
      <c r="BB158" s="18">
        <f>Design!$I$22</f>
        <v>10</v>
      </c>
      <c r="BC158" s="18">
        <f t="shared" si="178"/>
        <v>1.5285600327422582</v>
      </c>
      <c r="BD158" s="18">
        <f t="shared" si="179"/>
        <v>162</v>
      </c>
      <c r="BE158" s="18">
        <f t="shared" si="180"/>
        <v>1.5285600327422582</v>
      </c>
      <c r="BF158" s="18">
        <f t="shared" si="181"/>
        <v>172</v>
      </c>
      <c r="BG158" s="18">
        <v>0</v>
      </c>
      <c r="BH158" s="18" t="str">
        <f t="shared" si="224"/>
        <v>N/A</v>
      </c>
      <c r="BI158" s="18">
        <f t="shared" si="182"/>
        <v>-0.15285600327422583</v>
      </c>
      <c r="BJ158" s="18">
        <f t="shared" si="183"/>
        <v>26.291232563166844</v>
      </c>
      <c r="BK158" s="18">
        <f>(Design!$N$69-BJ158)/BI158</f>
        <v>153.3550011844346</v>
      </c>
      <c r="BL158" s="18">
        <v>0</v>
      </c>
      <c r="BM158" s="18">
        <v>0</v>
      </c>
      <c r="BN158" s="18">
        <f t="shared" si="184"/>
        <v>153.3550011844346</v>
      </c>
      <c r="BO158" s="18">
        <f t="shared" si="225"/>
        <v>162</v>
      </c>
      <c r="BP158" s="18">
        <f>Design!$N$69</f>
        <v>2.85</v>
      </c>
      <c r="BQ158" s="18">
        <f t="shared" si="185"/>
        <v>172</v>
      </c>
      <c r="BR158" s="18">
        <v>0</v>
      </c>
      <c r="BS158" s="18">
        <f t="shared" si="186"/>
        <v>14706</v>
      </c>
      <c r="BT158" s="19" t="str">
        <f t="shared" si="226"/>
        <v>N/A</v>
      </c>
      <c r="BU158" s="68">
        <f t="shared" si="187"/>
        <v>162</v>
      </c>
      <c r="BV158" s="18">
        <f>'Ohio Intensities'!P158</f>
        <v>1.0598239862123786</v>
      </c>
      <c r="BW158" s="18">
        <f>Design!$I$24*BV158*Design!$I$23</f>
        <v>1.8228972562852923</v>
      </c>
      <c r="BX158" s="18">
        <v>0</v>
      </c>
      <c r="BY158" s="18">
        <v>0</v>
      </c>
      <c r="BZ158" s="18">
        <f>Design!$I$22</f>
        <v>10</v>
      </c>
      <c r="CA158" s="18">
        <f t="shared" si="188"/>
        <v>1.8228972562852923</v>
      </c>
      <c r="CB158" s="18">
        <f t="shared" si="189"/>
        <v>162</v>
      </c>
      <c r="CC158" s="18">
        <f t="shared" si="190"/>
        <v>1.8228972562852923</v>
      </c>
      <c r="CD158" s="18">
        <f t="shared" si="191"/>
        <v>172</v>
      </c>
      <c r="CE158" s="18">
        <v>0</v>
      </c>
      <c r="CF158" s="18" t="str">
        <f t="shared" si="227"/>
        <v>N/A</v>
      </c>
      <c r="CG158" s="18">
        <f t="shared" si="192"/>
        <v>-0.18228972562852924</v>
      </c>
      <c r="CH158" s="18">
        <f t="shared" si="193"/>
        <v>31.353832808107029</v>
      </c>
      <c r="CI158" s="18">
        <f>(Design!$N$70-CH158)/CG158</f>
        <v>156.36554781037006</v>
      </c>
      <c r="CJ158" s="18">
        <v>0</v>
      </c>
      <c r="CK158" s="18">
        <v>0</v>
      </c>
      <c r="CL158" s="18">
        <f t="shared" si="194"/>
        <v>156.36554781037006</v>
      </c>
      <c r="CM158" s="18">
        <f t="shared" si="228"/>
        <v>162</v>
      </c>
      <c r="CN158" s="18">
        <f>Design!$N$70</f>
        <v>2.85</v>
      </c>
      <c r="CO158" s="18">
        <f t="shared" si="195"/>
        <v>172</v>
      </c>
      <c r="CP158" s="18">
        <v>0</v>
      </c>
      <c r="CQ158" s="18">
        <f t="shared" si="196"/>
        <v>14706.000000000002</v>
      </c>
      <c r="CR158" s="19" t="str">
        <f t="shared" si="229"/>
        <v>N/A</v>
      </c>
      <c r="CS158" s="68">
        <f t="shared" si="197"/>
        <v>162</v>
      </c>
      <c r="CT158" s="18">
        <f>'Ohio Intensities'!T158</f>
        <v>1.1942996698360242</v>
      </c>
      <c r="CU158" s="18">
        <f>Design!$I$24*CT158*Design!$I$23</f>
        <v>2.0541954321179627</v>
      </c>
      <c r="CV158" s="18">
        <v>0</v>
      </c>
      <c r="CW158" s="18">
        <v>0</v>
      </c>
      <c r="CX158" s="18">
        <f>Design!$I$22</f>
        <v>10</v>
      </c>
      <c r="CY158" s="18">
        <f t="shared" si="198"/>
        <v>2.0541954321179627</v>
      </c>
      <c r="CZ158" s="18">
        <f t="shared" si="199"/>
        <v>162</v>
      </c>
      <c r="DA158" s="18">
        <f t="shared" si="200"/>
        <v>2.0541954321179627</v>
      </c>
      <c r="DB158" s="18">
        <f t="shared" si="201"/>
        <v>172</v>
      </c>
      <c r="DC158" s="18">
        <v>0</v>
      </c>
      <c r="DD158" s="18" t="str">
        <f t="shared" si="230"/>
        <v>N/A</v>
      </c>
      <c r="DE158" s="18">
        <f t="shared" si="202"/>
        <v>-0.20541954321179628</v>
      </c>
      <c r="DF158" s="18">
        <f t="shared" si="203"/>
        <v>35.332161432428961</v>
      </c>
      <c r="DG158" s="18">
        <f>(Design!$N$71-DF158)/DE158</f>
        <v>158.12595493379357</v>
      </c>
      <c r="DH158" s="18">
        <v>0</v>
      </c>
      <c r="DI158" s="18">
        <v>0</v>
      </c>
      <c r="DJ158" s="18">
        <f t="shared" si="204"/>
        <v>158.12595493379357</v>
      </c>
      <c r="DK158" s="18">
        <f t="shared" si="231"/>
        <v>162</v>
      </c>
      <c r="DL158" s="18">
        <f>Design!$N$71</f>
        <v>2.85</v>
      </c>
      <c r="DM158" s="18">
        <f t="shared" si="205"/>
        <v>172</v>
      </c>
      <c r="DN158" s="18">
        <v>0</v>
      </c>
      <c r="DO158" s="18">
        <f t="shared" si="206"/>
        <v>14706</v>
      </c>
      <c r="DP158" s="19" t="str">
        <f t="shared" si="232"/>
        <v>N/A</v>
      </c>
      <c r="DQ158" s="68">
        <f t="shared" si="207"/>
        <v>162</v>
      </c>
      <c r="DR158" s="18">
        <f>'Ohio Intensities'!X158</f>
        <v>1.3410552757525804</v>
      </c>
      <c r="DS158" s="18">
        <f>Design!$I$24*DR158*Design!$I$23</f>
        <v>2.3066150742944398</v>
      </c>
      <c r="DT158" s="18">
        <v>0</v>
      </c>
      <c r="DU158" s="18">
        <v>0</v>
      </c>
      <c r="DV158" s="18">
        <f>Design!$I$22</f>
        <v>10</v>
      </c>
      <c r="DW158" s="18">
        <f t="shared" si="208"/>
        <v>2.3066150742944398</v>
      </c>
      <c r="DX158" s="18">
        <f t="shared" si="209"/>
        <v>162</v>
      </c>
      <c r="DY158" s="18">
        <f t="shared" si="210"/>
        <v>2.3066150742944398</v>
      </c>
      <c r="DZ158" s="18">
        <f t="shared" si="211"/>
        <v>172</v>
      </c>
      <c r="EA158" s="18">
        <v>0</v>
      </c>
      <c r="EB158" s="18" t="str">
        <f t="shared" si="233"/>
        <v>N/A</v>
      </c>
      <c r="EC158" s="18">
        <f t="shared" si="212"/>
        <v>-0.23066150742944397</v>
      </c>
      <c r="ED158" s="18">
        <f t="shared" si="213"/>
        <v>39.673779277864362</v>
      </c>
      <c r="EE158" s="18">
        <f>(Design!$N$72-ED158)/EC158</f>
        <v>159.6442323135698</v>
      </c>
      <c r="EF158" s="18">
        <v>0</v>
      </c>
      <c r="EG158" s="18">
        <v>0</v>
      </c>
      <c r="EH158" s="18">
        <f t="shared" si="214"/>
        <v>159.6442323135698</v>
      </c>
      <c r="EI158" s="18">
        <f t="shared" si="234"/>
        <v>162</v>
      </c>
      <c r="EJ158" s="18">
        <f>Design!$N$72</f>
        <v>2.85</v>
      </c>
      <c r="EK158" s="18">
        <f t="shared" si="215"/>
        <v>172</v>
      </c>
      <c r="EL158" s="18">
        <v>0</v>
      </c>
      <c r="EM158" s="18">
        <f t="shared" si="216"/>
        <v>14706</v>
      </c>
      <c r="EN158" s="19" t="str">
        <f t="shared" si="235"/>
        <v>N/A</v>
      </c>
      <c r="EO158" s="19">
        <f t="shared" si="217"/>
        <v>162</v>
      </c>
    </row>
    <row r="159" spans="1:145" x14ac:dyDescent="0.25">
      <c r="A159" s="68">
        <f t="shared" si="236"/>
        <v>163</v>
      </c>
      <c r="B159" s="18">
        <f>'Ohio Intensities'!D159</f>
        <v>0.61655566789874328</v>
      </c>
      <c r="C159" s="18">
        <f>Design!$I$24*B159*Design!$I$23</f>
        <v>1.0604757487858392</v>
      </c>
      <c r="D159" s="18">
        <v>0</v>
      </c>
      <c r="E159" s="18">
        <v>0</v>
      </c>
      <c r="F159" s="18">
        <f>Design!$I$22</f>
        <v>10</v>
      </c>
      <c r="G159" s="18">
        <f t="shared" si="158"/>
        <v>1.0604757487858392</v>
      </c>
      <c r="H159" s="18">
        <f t="shared" si="159"/>
        <v>163</v>
      </c>
      <c r="I159" s="18">
        <f t="shared" si="160"/>
        <v>1.0604757487858392</v>
      </c>
      <c r="J159" s="18">
        <f t="shared" si="161"/>
        <v>173</v>
      </c>
      <c r="K159" s="18">
        <v>0</v>
      </c>
      <c r="L159" s="18" t="str">
        <f t="shared" si="218"/>
        <v>N/A</v>
      </c>
      <c r="M159" s="18">
        <f t="shared" si="162"/>
        <v>-0.10604757487858392</v>
      </c>
      <c r="N159" s="18">
        <f t="shared" si="163"/>
        <v>18.34623045399502</v>
      </c>
      <c r="O159" s="18">
        <f>(Design!$N$67-N159)/M159</f>
        <v>153.66905346636085</v>
      </c>
      <c r="P159" s="18">
        <v>0</v>
      </c>
      <c r="Q159" s="18">
        <v>0</v>
      </c>
      <c r="R159" s="18">
        <f t="shared" si="164"/>
        <v>153.66905346636085</v>
      </c>
      <c r="S159" s="18">
        <f t="shared" si="219"/>
        <v>163</v>
      </c>
      <c r="T159" s="18">
        <f>Design!$N$67</f>
        <v>2.0499999999999998</v>
      </c>
      <c r="U159" s="18">
        <f t="shared" si="165"/>
        <v>173</v>
      </c>
      <c r="V159" s="18">
        <v>0</v>
      </c>
      <c r="W159" s="18">
        <f t="shared" si="166"/>
        <v>10639.5</v>
      </c>
      <c r="X159" s="19" t="str">
        <f t="shared" si="220"/>
        <v>N/A</v>
      </c>
      <c r="Y159" s="68">
        <f t="shared" si="167"/>
        <v>163</v>
      </c>
      <c r="Z159" s="18">
        <f>'Ohio Intensities'!H159</f>
        <v>0.76743834907882469</v>
      </c>
      <c r="AA159" s="18">
        <f>Design!$I$24*Z159*Design!$I$23</f>
        <v>1.3199939604155793</v>
      </c>
      <c r="AB159" s="18">
        <v>0</v>
      </c>
      <c r="AC159" s="18">
        <v>0</v>
      </c>
      <c r="AD159" s="18">
        <f>Design!$I$22</f>
        <v>10</v>
      </c>
      <c r="AE159" s="18">
        <f t="shared" si="168"/>
        <v>1.3199939604155793</v>
      </c>
      <c r="AF159" s="18">
        <f t="shared" si="169"/>
        <v>163</v>
      </c>
      <c r="AG159" s="18">
        <f t="shared" si="170"/>
        <v>1.3199939604155793</v>
      </c>
      <c r="AH159" s="18">
        <f t="shared" si="171"/>
        <v>173</v>
      </c>
      <c r="AI159" s="18">
        <v>0</v>
      </c>
      <c r="AJ159" s="18" t="str">
        <f t="shared" si="221"/>
        <v>N/A</v>
      </c>
      <c r="AK159" s="18">
        <f t="shared" si="172"/>
        <v>-0.13199939604155791</v>
      </c>
      <c r="AL159" s="18">
        <f t="shared" si="173"/>
        <v>22.83589551518952</v>
      </c>
      <c r="AM159" s="18">
        <f>(Design!$N$68-AL159)/AK159</f>
        <v>154.06051940409702</v>
      </c>
      <c r="AN159" s="18">
        <v>0</v>
      </c>
      <c r="AO159" s="18">
        <v>0</v>
      </c>
      <c r="AP159" s="18">
        <f t="shared" si="174"/>
        <v>154.06051940409702</v>
      </c>
      <c r="AQ159" s="18">
        <f t="shared" si="222"/>
        <v>163</v>
      </c>
      <c r="AR159" s="18">
        <f>Design!$N$68</f>
        <v>2.5</v>
      </c>
      <c r="AS159" s="18">
        <f t="shared" si="175"/>
        <v>173</v>
      </c>
      <c r="AT159" s="18">
        <v>0</v>
      </c>
      <c r="AU159" s="18">
        <f t="shared" si="176"/>
        <v>12975</v>
      </c>
      <c r="AV159" s="19" t="str">
        <f t="shared" si="223"/>
        <v>N/A</v>
      </c>
      <c r="AW159" s="68">
        <f t="shared" si="177"/>
        <v>163</v>
      </c>
      <c r="AX159" s="18">
        <f>'Ohio Intensities'!L159</f>
        <v>0.88424261001539284</v>
      </c>
      <c r="AY159" s="18">
        <f>Design!$I$24*AX159*Design!$I$23</f>
        <v>1.5208972892264767</v>
      </c>
      <c r="AZ159" s="18">
        <v>0</v>
      </c>
      <c r="BA159" s="18">
        <v>0</v>
      </c>
      <c r="BB159" s="18">
        <f>Design!$I$22</f>
        <v>10</v>
      </c>
      <c r="BC159" s="18">
        <f t="shared" si="178"/>
        <v>1.5208972892264767</v>
      </c>
      <c r="BD159" s="18">
        <f t="shared" si="179"/>
        <v>163</v>
      </c>
      <c r="BE159" s="18">
        <f t="shared" si="180"/>
        <v>1.5208972892264767</v>
      </c>
      <c r="BF159" s="18">
        <f t="shared" si="181"/>
        <v>173</v>
      </c>
      <c r="BG159" s="18">
        <v>0</v>
      </c>
      <c r="BH159" s="18" t="str">
        <f t="shared" si="224"/>
        <v>N/A</v>
      </c>
      <c r="BI159" s="18">
        <f t="shared" si="182"/>
        <v>-0.15208972892264766</v>
      </c>
      <c r="BJ159" s="18">
        <f t="shared" si="183"/>
        <v>26.311523103618043</v>
      </c>
      <c r="BK159" s="18">
        <f>(Design!$N$69-BJ159)/BI159</f>
        <v>154.26106200472285</v>
      </c>
      <c r="BL159" s="18">
        <v>0</v>
      </c>
      <c r="BM159" s="18">
        <v>0</v>
      </c>
      <c r="BN159" s="18">
        <f t="shared" si="184"/>
        <v>154.26106200472285</v>
      </c>
      <c r="BO159" s="18">
        <f t="shared" si="225"/>
        <v>163</v>
      </c>
      <c r="BP159" s="18">
        <f>Design!$N$69</f>
        <v>2.85</v>
      </c>
      <c r="BQ159" s="18">
        <f t="shared" si="185"/>
        <v>173</v>
      </c>
      <c r="BR159" s="18">
        <v>0</v>
      </c>
      <c r="BS159" s="18">
        <f t="shared" si="186"/>
        <v>14791.5</v>
      </c>
      <c r="BT159" s="19" t="str">
        <f t="shared" si="226"/>
        <v>N/A</v>
      </c>
      <c r="BU159" s="68">
        <f t="shared" si="187"/>
        <v>163</v>
      </c>
      <c r="BV159" s="18">
        <f>'Ohio Intensities'!P159</f>
        <v>1.054606789626485</v>
      </c>
      <c r="BW159" s="18">
        <f>Design!$I$24*BV159*Design!$I$23</f>
        <v>1.8139236781575554</v>
      </c>
      <c r="BX159" s="18">
        <v>0</v>
      </c>
      <c r="BY159" s="18">
        <v>0</v>
      </c>
      <c r="BZ159" s="18">
        <f>Design!$I$22</f>
        <v>10</v>
      </c>
      <c r="CA159" s="18">
        <f t="shared" si="188"/>
        <v>1.8139236781575554</v>
      </c>
      <c r="CB159" s="18">
        <f t="shared" si="189"/>
        <v>163</v>
      </c>
      <c r="CC159" s="18">
        <f t="shared" si="190"/>
        <v>1.8139236781575554</v>
      </c>
      <c r="CD159" s="18">
        <f t="shared" si="191"/>
        <v>173</v>
      </c>
      <c r="CE159" s="18">
        <v>0</v>
      </c>
      <c r="CF159" s="18" t="str">
        <f t="shared" si="227"/>
        <v>N/A</v>
      </c>
      <c r="CG159" s="18">
        <f t="shared" si="192"/>
        <v>-0.18139236781575555</v>
      </c>
      <c r="CH159" s="18">
        <f t="shared" si="193"/>
        <v>31.380879632125708</v>
      </c>
      <c r="CI159" s="18">
        <f>(Design!$N$70-CH159)/CG159</f>
        <v>157.28820333336839</v>
      </c>
      <c r="CJ159" s="18">
        <v>0</v>
      </c>
      <c r="CK159" s="18">
        <v>0</v>
      </c>
      <c r="CL159" s="18">
        <f t="shared" si="194"/>
        <v>157.28820333336839</v>
      </c>
      <c r="CM159" s="18">
        <f t="shared" si="228"/>
        <v>163</v>
      </c>
      <c r="CN159" s="18">
        <f>Design!$N$70</f>
        <v>2.85</v>
      </c>
      <c r="CO159" s="18">
        <f t="shared" si="195"/>
        <v>173</v>
      </c>
      <c r="CP159" s="18">
        <v>0</v>
      </c>
      <c r="CQ159" s="18">
        <f t="shared" si="196"/>
        <v>14791.5</v>
      </c>
      <c r="CR159" s="19" t="str">
        <f t="shared" si="229"/>
        <v>N/A</v>
      </c>
      <c r="CS159" s="68">
        <f t="shared" si="197"/>
        <v>163</v>
      </c>
      <c r="CT159" s="18">
        <f>'Ohio Intensities'!T159</f>
        <v>1.1885618969315506</v>
      </c>
      <c r="CU159" s="18">
        <f>Design!$I$24*CT159*Design!$I$23</f>
        <v>2.0443264627222684</v>
      </c>
      <c r="CV159" s="18">
        <v>0</v>
      </c>
      <c r="CW159" s="18">
        <v>0</v>
      </c>
      <c r="CX159" s="18">
        <f>Design!$I$22</f>
        <v>10</v>
      </c>
      <c r="CY159" s="18">
        <f t="shared" si="198"/>
        <v>2.0443264627222684</v>
      </c>
      <c r="CZ159" s="18">
        <f t="shared" si="199"/>
        <v>163</v>
      </c>
      <c r="DA159" s="18">
        <f t="shared" si="200"/>
        <v>2.0443264627222684</v>
      </c>
      <c r="DB159" s="18">
        <f t="shared" si="201"/>
        <v>173</v>
      </c>
      <c r="DC159" s="18">
        <v>0</v>
      </c>
      <c r="DD159" s="18" t="str">
        <f t="shared" si="230"/>
        <v>N/A</v>
      </c>
      <c r="DE159" s="18">
        <f t="shared" si="202"/>
        <v>-0.20443264627222685</v>
      </c>
      <c r="DF159" s="18">
        <f t="shared" si="203"/>
        <v>35.36684780509524</v>
      </c>
      <c r="DG159" s="18">
        <f>(Design!$N$71-DF159)/DE159</f>
        <v>159.05897809391516</v>
      </c>
      <c r="DH159" s="18">
        <v>0</v>
      </c>
      <c r="DI159" s="18">
        <v>0</v>
      </c>
      <c r="DJ159" s="18">
        <f t="shared" si="204"/>
        <v>159.05897809391516</v>
      </c>
      <c r="DK159" s="18">
        <f t="shared" si="231"/>
        <v>163</v>
      </c>
      <c r="DL159" s="18">
        <f>Design!$N$71</f>
        <v>2.85</v>
      </c>
      <c r="DM159" s="18">
        <f t="shared" si="205"/>
        <v>173</v>
      </c>
      <c r="DN159" s="18">
        <v>0</v>
      </c>
      <c r="DO159" s="18">
        <f t="shared" si="206"/>
        <v>14791.5</v>
      </c>
      <c r="DP159" s="19" t="str">
        <f t="shared" si="232"/>
        <v>N/A</v>
      </c>
      <c r="DQ159" s="68">
        <f t="shared" si="207"/>
        <v>163</v>
      </c>
      <c r="DR159" s="18">
        <f>'Ohio Intensities'!X159</f>
        <v>1.3349496720460587</v>
      </c>
      <c r="DS159" s="18">
        <f>Design!$I$24*DR159*Design!$I$23</f>
        <v>2.2961134359192226</v>
      </c>
      <c r="DT159" s="18">
        <v>0</v>
      </c>
      <c r="DU159" s="18">
        <v>0</v>
      </c>
      <c r="DV159" s="18">
        <f>Design!$I$22</f>
        <v>10</v>
      </c>
      <c r="DW159" s="18">
        <f t="shared" si="208"/>
        <v>2.2961134359192226</v>
      </c>
      <c r="DX159" s="18">
        <f t="shared" si="209"/>
        <v>163</v>
      </c>
      <c r="DY159" s="18">
        <f t="shared" si="210"/>
        <v>2.2961134359192226</v>
      </c>
      <c r="DZ159" s="18">
        <f t="shared" si="211"/>
        <v>173</v>
      </c>
      <c r="EA159" s="18">
        <v>0</v>
      </c>
      <c r="EB159" s="18" t="str">
        <f t="shared" si="233"/>
        <v>N/A</v>
      </c>
      <c r="EC159" s="18">
        <f t="shared" si="212"/>
        <v>-0.22961134359192226</v>
      </c>
      <c r="ED159" s="18">
        <f t="shared" si="213"/>
        <v>39.722762441402551</v>
      </c>
      <c r="EE159" s="18">
        <f>(Design!$N$72-ED159)/EC159</f>
        <v>160.58772125359286</v>
      </c>
      <c r="EF159" s="18">
        <v>0</v>
      </c>
      <c r="EG159" s="18">
        <v>0</v>
      </c>
      <c r="EH159" s="18">
        <f t="shared" si="214"/>
        <v>160.58772125359286</v>
      </c>
      <c r="EI159" s="18">
        <f t="shared" si="234"/>
        <v>163</v>
      </c>
      <c r="EJ159" s="18">
        <f>Design!$N$72</f>
        <v>2.85</v>
      </c>
      <c r="EK159" s="18">
        <f t="shared" si="215"/>
        <v>173</v>
      </c>
      <c r="EL159" s="18">
        <v>0</v>
      </c>
      <c r="EM159" s="18">
        <f t="shared" si="216"/>
        <v>14791.5</v>
      </c>
      <c r="EN159" s="19" t="str">
        <f t="shared" si="235"/>
        <v>N/A</v>
      </c>
      <c r="EO159" s="19">
        <f t="shared" si="217"/>
        <v>163</v>
      </c>
    </row>
    <row r="160" spans="1:145" x14ac:dyDescent="0.25">
      <c r="A160" s="68">
        <f t="shared" si="236"/>
        <v>164</v>
      </c>
      <c r="B160" s="18">
        <f>'Ohio Intensities'!D160</f>
        <v>0.61345052059325944</v>
      </c>
      <c r="C160" s="18">
        <f>Design!$I$24*B160*Design!$I$23</f>
        <v>1.0551348954204069</v>
      </c>
      <c r="D160" s="18">
        <v>0</v>
      </c>
      <c r="E160" s="18">
        <v>0</v>
      </c>
      <c r="F160" s="18">
        <f>Design!$I$22</f>
        <v>10</v>
      </c>
      <c r="G160" s="18">
        <f t="shared" si="158"/>
        <v>1.0551348954204069</v>
      </c>
      <c r="H160" s="18">
        <f t="shared" si="159"/>
        <v>164</v>
      </c>
      <c r="I160" s="18">
        <f t="shared" si="160"/>
        <v>1.0551348954204069</v>
      </c>
      <c r="J160" s="18">
        <f t="shared" si="161"/>
        <v>174</v>
      </c>
      <c r="K160" s="18">
        <v>0</v>
      </c>
      <c r="L160" s="18" t="str">
        <f t="shared" si="218"/>
        <v>N/A</v>
      </c>
      <c r="M160" s="18">
        <f t="shared" si="162"/>
        <v>-0.10551348954204069</v>
      </c>
      <c r="N160" s="18">
        <f t="shared" si="163"/>
        <v>18.359347180315083</v>
      </c>
      <c r="O160" s="18">
        <f>(Design!$N$67-N160)/M160</f>
        <v>154.57120460239165</v>
      </c>
      <c r="P160" s="18">
        <v>0</v>
      </c>
      <c r="Q160" s="18">
        <v>0</v>
      </c>
      <c r="R160" s="18">
        <f t="shared" si="164"/>
        <v>154.57120460239165</v>
      </c>
      <c r="S160" s="18">
        <f t="shared" si="219"/>
        <v>164</v>
      </c>
      <c r="T160" s="18">
        <f>Design!$N$67</f>
        <v>2.0499999999999998</v>
      </c>
      <c r="U160" s="18">
        <f t="shared" si="165"/>
        <v>174</v>
      </c>
      <c r="V160" s="18">
        <v>0</v>
      </c>
      <c r="W160" s="18">
        <f t="shared" si="166"/>
        <v>10701</v>
      </c>
      <c r="X160" s="19" t="str">
        <f t="shared" si="220"/>
        <v>N/A</v>
      </c>
      <c r="Y160" s="68">
        <f t="shared" si="167"/>
        <v>164</v>
      </c>
      <c r="Z160" s="18">
        <f>'Ohio Intensities'!H160</f>
        <v>0.76362604006544466</v>
      </c>
      <c r="AA160" s="18">
        <f>Design!$I$24*Z160*Design!$I$23</f>
        <v>1.3134367889125655</v>
      </c>
      <c r="AB160" s="18">
        <v>0</v>
      </c>
      <c r="AC160" s="18">
        <v>0</v>
      </c>
      <c r="AD160" s="18">
        <f>Design!$I$22</f>
        <v>10</v>
      </c>
      <c r="AE160" s="18">
        <f t="shared" si="168"/>
        <v>1.3134367889125655</v>
      </c>
      <c r="AF160" s="18">
        <f t="shared" si="169"/>
        <v>164</v>
      </c>
      <c r="AG160" s="18">
        <f t="shared" si="170"/>
        <v>1.3134367889125655</v>
      </c>
      <c r="AH160" s="18">
        <f t="shared" si="171"/>
        <v>174</v>
      </c>
      <c r="AI160" s="18">
        <v>0</v>
      </c>
      <c r="AJ160" s="18" t="str">
        <f t="shared" si="221"/>
        <v>N/A</v>
      </c>
      <c r="AK160" s="18">
        <f t="shared" si="172"/>
        <v>-0.13134367889125656</v>
      </c>
      <c r="AL160" s="18">
        <f t="shared" si="173"/>
        <v>22.853800127078642</v>
      </c>
      <c r="AM160" s="18">
        <f>(Design!$N$68-AL160)/AK160</f>
        <v>154.96596637840619</v>
      </c>
      <c r="AN160" s="18">
        <v>0</v>
      </c>
      <c r="AO160" s="18">
        <v>0</v>
      </c>
      <c r="AP160" s="18">
        <f t="shared" si="174"/>
        <v>154.96596637840619</v>
      </c>
      <c r="AQ160" s="18">
        <f t="shared" si="222"/>
        <v>164</v>
      </c>
      <c r="AR160" s="18">
        <f>Design!$N$68</f>
        <v>2.5</v>
      </c>
      <c r="AS160" s="18">
        <f t="shared" si="175"/>
        <v>174</v>
      </c>
      <c r="AT160" s="18">
        <v>0</v>
      </c>
      <c r="AU160" s="18">
        <f t="shared" si="176"/>
        <v>13050</v>
      </c>
      <c r="AV160" s="19" t="str">
        <f t="shared" si="223"/>
        <v>N/A</v>
      </c>
      <c r="AW160" s="68">
        <f t="shared" si="177"/>
        <v>164</v>
      </c>
      <c r="AX160" s="18">
        <f>'Ohio Intensities'!L160</f>
        <v>0.87983491228457233</v>
      </c>
      <c r="AY160" s="18">
        <f>Design!$I$24*AX160*Design!$I$23</f>
        <v>1.5133160491294653</v>
      </c>
      <c r="AZ160" s="18">
        <v>0</v>
      </c>
      <c r="BA160" s="18">
        <v>0</v>
      </c>
      <c r="BB160" s="18">
        <f>Design!$I$22</f>
        <v>10</v>
      </c>
      <c r="BC160" s="18">
        <f t="shared" si="178"/>
        <v>1.5133160491294653</v>
      </c>
      <c r="BD160" s="18">
        <f t="shared" si="179"/>
        <v>164</v>
      </c>
      <c r="BE160" s="18">
        <f t="shared" si="180"/>
        <v>1.5133160491294653</v>
      </c>
      <c r="BF160" s="18">
        <f t="shared" si="181"/>
        <v>174</v>
      </c>
      <c r="BG160" s="18">
        <v>0</v>
      </c>
      <c r="BH160" s="18" t="str">
        <f t="shared" si="224"/>
        <v>N/A</v>
      </c>
      <c r="BI160" s="18">
        <f t="shared" si="182"/>
        <v>-0.15133160491294653</v>
      </c>
      <c r="BJ160" s="18">
        <f t="shared" si="183"/>
        <v>26.331699254852698</v>
      </c>
      <c r="BK160" s="18">
        <f>(Design!$N$69-BJ160)/BI160</f>
        <v>155.16718578621126</v>
      </c>
      <c r="BL160" s="18">
        <v>0</v>
      </c>
      <c r="BM160" s="18">
        <v>0</v>
      </c>
      <c r="BN160" s="18">
        <f t="shared" si="184"/>
        <v>155.16718578621126</v>
      </c>
      <c r="BO160" s="18">
        <f t="shared" si="225"/>
        <v>164</v>
      </c>
      <c r="BP160" s="18">
        <f>Design!$N$69</f>
        <v>2.85</v>
      </c>
      <c r="BQ160" s="18">
        <f t="shared" si="185"/>
        <v>174</v>
      </c>
      <c r="BR160" s="18">
        <v>0</v>
      </c>
      <c r="BS160" s="18">
        <f t="shared" si="186"/>
        <v>14877</v>
      </c>
      <c r="BT160" s="19" t="str">
        <f t="shared" si="226"/>
        <v>N/A</v>
      </c>
      <c r="BU160" s="68">
        <f t="shared" si="187"/>
        <v>164</v>
      </c>
      <c r="BV160" s="18">
        <f>'Ohio Intensities'!P160</f>
        <v>1.0494444521573953</v>
      </c>
      <c r="BW160" s="18">
        <f>Design!$I$24*BV160*Design!$I$23</f>
        <v>1.8050444577107212</v>
      </c>
      <c r="BX160" s="18">
        <v>0</v>
      </c>
      <c r="BY160" s="18">
        <v>0</v>
      </c>
      <c r="BZ160" s="18">
        <f>Design!$I$22</f>
        <v>10</v>
      </c>
      <c r="CA160" s="18">
        <f t="shared" si="188"/>
        <v>1.8050444577107212</v>
      </c>
      <c r="CB160" s="18">
        <f t="shared" si="189"/>
        <v>164</v>
      </c>
      <c r="CC160" s="18">
        <f t="shared" si="190"/>
        <v>1.8050444577107212</v>
      </c>
      <c r="CD160" s="18">
        <f t="shared" si="191"/>
        <v>174</v>
      </c>
      <c r="CE160" s="18">
        <v>0</v>
      </c>
      <c r="CF160" s="18" t="str">
        <f t="shared" si="227"/>
        <v>N/A</v>
      </c>
      <c r="CG160" s="18">
        <f t="shared" si="192"/>
        <v>-0.18050444577107211</v>
      </c>
      <c r="CH160" s="18">
        <f t="shared" si="193"/>
        <v>31.407773564166547</v>
      </c>
      <c r="CI160" s="18">
        <f>(Design!$N$70-CH160)/CG160</f>
        <v>158.21091520585281</v>
      </c>
      <c r="CJ160" s="18">
        <v>0</v>
      </c>
      <c r="CK160" s="18">
        <v>0</v>
      </c>
      <c r="CL160" s="18">
        <f t="shared" si="194"/>
        <v>158.21091520585281</v>
      </c>
      <c r="CM160" s="18">
        <f t="shared" si="228"/>
        <v>164</v>
      </c>
      <c r="CN160" s="18">
        <f>Design!$N$70</f>
        <v>2.85</v>
      </c>
      <c r="CO160" s="18">
        <f t="shared" si="195"/>
        <v>174</v>
      </c>
      <c r="CP160" s="18">
        <v>0</v>
      </c>
      <c r="CQ160" s="18">
        <f t="shared" si="196"/>
        <v>14877</v>
      </c>
      <c r="CR160" s="19" t="str">
        <f t="shared" si="229"/>
        <v>N/A</v>
      </c>
      <c r="CS160" s="68">
        <f t="shared" si="197"/>
        <v>164</v>
      </c>
      <c r="CT160" s="18">
        <f>'Ohio Intensities'!T160</f>
        <v>1.1828837833884995</v>
      </c>
      <c r="CU160" s="18">
        <f>Design!$I$24*CT160*Design!$I$23</f>
        <v>2.0345601074282205</v>
      </c>
      <c r="CV160" s="18">
        <v>0</v>
      </c>
      <c r="CW160" s="18">
        <v>0</v>
      </c>
      <c r="CX160" s="18">
        <f>Design!$I$22</f>
        <v>10</v>
      </c>
      <c r="CY160" s="18">
        <f t="shared" si="198"/>
        <v>2.0345601074282205</v>
      </c>
      <c r="CZ160" s="18">
        <f t="shared" si="199"/>
        <v>164</v>
      </c>
      <c r="DA160" s="18">
        <f t="shared" si="200"/>
        <v>2.0345601074282205</v>
      </c>
      <c r="DB160" s="18">
        <f t="shared" si="201"/>
        <v>174</v>
      </c>
      <c r="DC160" s="18">
        <v>0</v>
      </c>
      <c r="DD160" s="18" t="str">
        <f t="shared" si="230"/>
        <v>N/A</v>
      </c>
      <c r="DE160" s="18">
        <f t="shared" si="202"/>
        <v>-0.20345601074282205</v>
      </c>
      <c r="DF160" s="18">
        <f t="shared" si="203"/>
        <v>35.401345869251038</v>
      </c>
      <c r="DG160" s="18">
        <f>(Design!$N$71-DF160)/DE160</f>
        <v>159.99205799035087</v>
      </c>
      <c r="DH160" s="18">
        <v>0</v>
      </c>
      <c r="DI160" s="18">
        <v>0</v>
      </c>
      <c r="DJ160" s="18">
        <f t="shared" si="204"/>
        <v>159.99205799035087</v>
      </c>
      <c r="DK160" s="18">
        <f t="shared" si="231"/>
        <v>164</v>
      </c>
      <c r="DL160" s="18">
        <f>Design!$N$71</f>
        <v>2.85</v>
      </c>
      <c r="DM160" s="18">
        <f t="shared" si="205"/>
        <v>174</v>
      </c>
      <c r="DN160" s="18">
        <v>0</v>
      </c>
      <c r="DO160" s="18">
        <f t="shared" si="206"/>
        <v>14877</v>
      </c>
      <c r="DP160" s="19" t="str">
        <f t="shared" si="232"/>
        <v>N/A</v>
      </c>
      <c r="DQ160" s="68">
        <f t="shared" si="207"/>
        <v>164</v>
      </c>
      <c r="DR160" s="18">
        <f>'Ohio Intensities'!X160</f>
        <v>1.328906517926558</v>
      </c>
      <c r="DS160" s="18">
        <f>Design!$I$24*DR160*Design!$I$23</f>
        <v>2.285719210833681</v>
      </c>
      <c r="DT160" s="18">
        <v>0</v>
      </c>
      <c r="DU160" s="18">
        <v>0</v>
      </c>
      <c r="DV160" s="18">
        <f>Design!$I$22</f>
        <v>10</v>
      </c>
      <c r="DW160" s="18">
        <f t="shared" si="208"/>
        <v>2.285719210833681</v>
      </c>
      <c r="DX160" s="18">
        <f t="shared" si="209"/>
        <v>164</v>
      </c>
      <c r="DY160" s="18">
        <f t="shared" si="210"/>
        <v>2.285719210833681</v>
      </c>
      <c r="DZ160" s="18">
        <f t="shared" si="211"/>
        <v>174</v>
      </c>
      <c r="EA160" s="18">
        <v>0</v>
      </c>
      <c r="EB160" s="18" t="str">
        <f t="shared" si="233"/>
        <v>N/A</v>
      </c>
      <c r="EC160" s="18">
        <f t="shared" si="212"/>
        <v>-0.2285719210833681</v>
      </c>
      <c r="ED160" s="18">
        <f t="shared" si="213"/>
        <v>39.771514268506053</v>
      </c>
      <c r="EE160" s="18">
        <f>(Design!$N$72-ED160)/EC160</f>
        <v>161.5312768668532</v>
      </c>
      <c r="EF160" s="18">
        <v>0</v>
      </c>
      <c r="EG160" s="18">
        <v>0</v>
      </c>
      <c r="EH160" s="18">
        <f t="shared" si="214"/>
        <v>161.5312768668532</v>
      </c>
      <c r="EI160" s="18">
        <f t="shared" si="234"/>
        <v>164</v>
      </c>
      <c r="EJ160" s="18">
        <f>Design!$N$72</f>
        <v>2.85</v>
      </c>
      <c r="EK160" s="18">
        <f t="shared" si="215"/>
        <v>174</v>
      </c>
      <c r="EL160" s="18">
        <v>0</v>
      </c>
      <c r="EM160" s="18">
        <f t="shared" si="216"/>
        <v>14877</v>
      </c>
      <c r="EN160" s="19" t="str">
        <f t="shared" si="235"/>
        <v>N/A</v>
      </c>
      <c r="EO160" s="19">
        <f t="shared" si="217"/>
        <v>164</v>
      </c>
    </row>
    <row r="161" spans="1:145" x14ac:dyDescent="0.25">
      <c r="A161" s="68">
        <f t="shared" si="236"/>
        <v>165</v>
      </c>
      <c r="B161" s="18">
        <f>'Ohio Intensities'!D161</f>
        <v>0.61037867229675324</v>
      </c>
      <c r="C161" s="18">
        <f>Design!$I$24*B161*Design!$I$23</f>
        <v>1.0498513163504162</v>
      </c>
      <c r="D161" s="18">
        <v>0</v>
      </c>
      <c r="E161" s="18">
        <v>0</v>
      </c>
      <c r="F161" s="18">
        <f>Design!$I$22</f>
        <v>10</v>
      </c>
      <c r="G161" s="18">
        <f t="shared" si="158"/>
        <v>1.0498513163504162</v>
      </c>
      <c r="H161" s="18">
        <f t="shared" si="159"/>
        <v>165</v>
      </c>
      <c r="I161" s="18">
        <f t="shared" si="160"/>
        <v>1.0498513163504162</v>
      </c>
      <c r="J161" s="18">
        <f t="shared" si="161"/>
        <v>175</v>
      </c>
      <c r="K161" s="18">
        <v>0</v>
      </c>
      <c r="L161" s="18" t="str">
        <f t="shared" si="218"/>
        <v>N/A</v>
      </c>
      <c r="M161" s="18">
        <f t="shared" si="162"/>
        <v>-0.10498513163504161</v>
      </c>
      <c r="N161" s="18">
        <f t="shared" si="163"/>
        <v>18.372398036132282</v>
      </c>
      <c r="O161" s="18">
        <f>(Design!$N$67-N161)/M161</f>
        <v>155.47342544536318</v>
      </c>
      <c r="P161" s="18">
        <v>0</v>
      </c>
      <c r="Q161" s="18">
        <v>0</v>
      </c>
      <c r="R161" s="18">
        <f t="shared" si="164"/>
        <v>155.47342544536318</v>
      </c>
      <c r="S161" s="18">
        <f t="shared" si="219"/>
        <v>165</v>
      </c>
      <c r="T161" s="18">
        <f>Design!$N$67</f>
        <v>2.0499999999999998</v>
      </c>
      <c r="U161" s="18">
        <f t="shared" si="165"/>
        <v>175</v>
      </c>
      <c r="V161" s="18">
        <v>0</v>
      </c>
      <c r="W161" s="18">
        <f t="shared" si="166"/>
        <v>10762.5</v>
      </c>
      <c r="X161" s="19" t="str">
        <f t="shared" si="220"/>
        <v>N/A</v>
      </c>
      <c r="Y161" s="68">
        <f t="shared" si="167"/>
        <v>165</v>
      </c>
      <c r="Z161" s="18">
        <f>'Ohio Intensities'!H161</f>
        <v>0.75985423028782895</v>
      </c>
      <c r="AA161" s="18">
        <f>Design!$I$24*Z161*Design!$I$23</f>
        <v>1.3069492760950665</v>
      </c>
      <c r="AB161" s="18">
        <v>0</v>
      </c>
      <c r="AC161" s="18">
        <v>0</v>
      </c>
      <c r="AD161" s="18">
        <f>Design!$I$22</f>
        <v>10</v>
      </c>
      <c r="AE161" s="18">
        <f t="shared" si="168"/>
        <v>1.3069492760950665</v>
      </c>
      <c r="AF161" s="18">
        <f t="shared" si="169"/>
        <v>165</v>
      </c>
      <c r="AG161" s="18">
        <f t="shared" si="170"/>
        <v>1.3069492760950665</v>
      </c>
      <c r="AH161" s="18">
        <f t="shared" si="171"/>
        <v>175</v>
      </c>
      <c r="AI161" s="18">
        <v>0</v>
      </c>
      <c r="AJ161" s="18" t="str">
        <f t="shared" si="221"/>
        <v>N/A</v>
      </c>
      <c r="AK161" s="18">
        <f t="shared" si="172"/>
        <v>-0.13069492760950666</v>
      </c>
      <c r="AL161" s="18">
        <f t="shared" si="173"/>
        <v>22.871612331663666</v>
      </c>
      <c r="AM161" s="18">
        <f>(Design!$N$68-AL161)/AK161</f>
        <v>155.87148410633381</v>
      </c>
      <c r="AN161" s="18">
        <v>0</v>
      </c>
      <c r="AO161" s="18">
        <v>0</v>
      </c>
      <c r="AP161" s="18">
        <f t="shared" si="174"/>
        <v>155.87148410633381</v>
      </c>
      <c r="AQ161" s="18">
        <f t="shared" si="222"/>
        <v>165</v>
      </c>
      <c r="AR161" s="18">
        <f>Design!$N$68</f>
        <v>2.5</v>
      </c>
      <c r="AS161" s="18">
        <f t="shared" si="175"/>
        <v>175</v>
      </c>
      <c r="AT161" s="18">
        <v>0</v>
      </c>
      <c r="AU161" s="18">
        <f t="shared" si="176"/>
        <v>13125</v>
      </c>
      <c r="AV161" s="19" t="str">
        <f t="shared" si="223"/>
        <v>N/A</v>
      </c>
      <c r="AW161" s="68">
        <f t="shared" si="177"/>
        <v>165</v>
      </c>
      <c r="AX161" s="18">
        <f>'Ohio Intensities'!L161</f>
        <v>0.87547383278447699</v>
      </c>
      <c r="AY161" s="18">
        <f>Design!$I$24*AX161*Design!$I$23</f>
        <v>1.5058149923893014</v>
      </c>
      <c r="AZ161" s="18">
        <v>0</v>
      </c>
      <c r="BA161" s="18">
        <v>0</v>
      </c>
      <c r="BB161" s="18">
        <f>Design!$I$22</f>
        <v>10</v>
      </c>
      <c r="BC161" s="18">
        <f t="shared" si="178"/>
        <v>1.5058149923893014</v>
      </c>
      <c r="BD161" s="18">
        <f t="shared" si="179"/>
        <v>165</v>
      </c>
      <c r="BE161" s="18">
        <f t="shared" si="180"/>
        <v>1.5058149923893014</v>
      </c>
      <c r="BF161" s="18">
        <f t="shared" si="181"/>
        <v>175</v>
      </c>
      <c r="BG161" s="18">
        <v>0</v>
      </c>
      <c r="BH161" s="18" t="str">
        <f t="shared" si="224"/>
        <v>N/A</v>
      </c>
      <c r="BI161" s="18">
        <f t="shared" si="182"/>
        <v>-0.15058149923893013</v>
      </c>
      <c r="BJ161" s="18">
        <f t="shared" si="183"/>
        <v>26.351762366812771</v>
      </c>
      <c r="BK161" s="18">
        <f>(Design!$N$69-BJ161)/BI161</f>
        <v>156.0733721313409</v>
      </c>
      <c r="BL161" s="18">
        <v>0</v>
      </c>
      <c r="BM161" s="18">
        <v>0</v>
      </c>
      <c r="BN161" s="18">
        <f t="shared" si="184"/>
        <v>156.0733721313409</v>
      </c>
      <c r="BO161" s="18">
        <f t="shared" si="225"/>
        <v>165</v>
      </c>
      <c r="BP161" s="18">
        <f>Design!$N$69</f>
        <v>2.85</v>
      </c>
      <c r="BQ161" s="18">
        <f t="shared" si="185"/>
        <v>175</v>
      </c>
      <c r="BR161" s="18">
        <v>0</v>
      </c>
      <c r="BS161" s="18">
        <f t="shared" si="186"/>
        <v>14962.500000000002</v>
      </c>
      <c r="BT161" s="19" t="str">
        <f t="shared" si="226"/>
        <v>N/A</v>
      </c>
      <c r="BU161" s="68">
        <f t="shared" si="187"/>
        <v>165</v>
      </c>
      <c r="BV161" s="18">
        <f>'Ohio Intensities'!P161</f>
        <v>1.0443360935955874</v>
      </c>
      <c r="BW161" s="18">
        <f>Design!$I$24*BV161*Design!$I$23</f>
        <v>1.7962580809844115</v>
      </c>
      <c r="BX161" s="18">
        <v>0</v>
      </c>
      <c r="BY161" s="18">
        <v>0</v>
      </c>
      <c r="BZ161" s="18">
        <f>Design!$I$22</f>
        <v>10</v>
      </c>
      <c r="CA161" s="18">
        <f t="shared" si="188"/>
        <v>1.7962580809844115</v>
      </c>
      <c r="CB161" s="18">
        <f t="shared" si="189"/>
        <v>165</v>
      </c>
      <c r="CC161" s="18">
        <f t="shared" si="190"/>
        <v>1.7962580809844115</v>
      </c>
      <c r="CD161" s="18">
        <f t="shared" si="191"/>
        <v>175</v>
      </c>
      <c r="CE161" s="18">
        <v>0</v>
      </c>
      <c r="CF161" s="18" t="str">
        <f t="shared" si="227"/>
        <v>N/A</v>
      </c>
      <c r="CG161" s="18">
        <f t="shared" si="192"/>
        <v>-0.17962580809844114</v>
      </c>
      <c r="CH161" s="18">
        <f t="shared" si="193"/>
        <v>31.434516417227201</v>
      </c>
      <c r="CI161" s="18">
        <f>(Design!$N$70-CH161)/CG161</f>
        <v>159.13368307054128</v>
      </c>
      <c r="CJ161" s="18">
        <v>0</v>
      </c>
      <c r="CK161" s="18">
        <v>0</v>
      </c>
      <c r="CL161" s="18">
        <f t="shared" si="194"/>
        <v>159.13368307054128</v>
      </c>
      <c r="CM161" s="18">
        <f t="shared" si="228"/>
        <v>165</v>
      </c>
      <c r="CN161" s="18">
        <f>Design!$N$70</f>
        <v>2.85</v>
      </c>
      <c r="CO161" s="18">
        <f t="shared" si="195"/>
        <v>175</v>
      </c>
      <c r="CP161" s="18">
        <v>0</v>
      </c>
      <c r="CQ161" s="18">
        <f t="shared" si="196"/>
        <v>14962.5</v>
      </c>
      <c r="CR161" s="19" t="str">
        <f t="shared" si="229"/>
        <v>N/A</v>
      </c>
      <c r="CS161" s="68">
        <f t="shared" si="197"/>
        <v>165</v>
      </c>
      <c r="CT161" s="18">
        <f>'Ohio Intensities'!T161</f>
        <v>1.1772643789235815</v>
      </c>
      <c r="CU161" s="18">
        <f>Design!$I$24*CT161*Design!$I$23</f>
        <v>2.0248947317485615</v>
      </c>
      <c r="CV161" s="18">
        <v>0</v>
      </c>
      <c r="CW161" s="18">
        <v>0</v>
      </c>
      <c r="CX161" s="18">
        <f>Design!$I$22</f>
        <v>10</v>
      </c>
      <c r="CY161" s="18">
        <f t="shared" si="198"/>
        <v>2.0248947317485615</v>
      </c>
      <c r="CZ161" s="18">
        <f t="shared" si="199"/>
        <v>165</v>
      </c>
      <c r="DA161" s="18">
        <f t="shared" si="200"/>
        <v>2.0248947317485615</v>
      </c>
      <c r="DB161" s="18">
        <f t="shared" si="201"/>
        <v>175</v>
      </c>
      <c r="DC161" s="18">
        <v>0</v>
      </c>
      <c r="DD161" s="18" t="str">
        <f t="shared" si="230"/>
        <v>N/A</v>
      </c>
      <c r="DE161" s="18">
        <f t="shared" si="202"/>
        <v>-0.20248947317485616</v>
      </c>
      <c r="DF161" s="18">
        <f t="shared" si="203"/>
        <v>35.435657805599824</v>
      </c>
      <c r="DG161" s="18">
        <f>(Design!$N$71-DF161)/DE161</f>
        <v>160.9251942566963</v>
      </c>
      <c r="DH161" s="18">
        <v>0</v>
      </c>
      <c r="DI161" s="18">
        <v>0</v>
      </c>
      <c r="DJ161" s="18">
        <f t="shared" si="204"/>
        <v>160.9251942566963</v>
      </c>
      <c r="DK161" s="18">
        <f t="shared" si="231"/>
        <v>165</v>
      </c>
      <c r="DL161" s="18">
        <f>Design!$N$71</f>
        <v>2.85</v>
      </c>
      <c r="DM161" s="18">
        <f t="shared" si="205"/>
        <v>175</v>
      </c>
      <c r="DN161" s="18">
        <v>0</v>
      </c>
      <c r="DO161" s="18">
        <f t="shared" si="206"/>
        <v>14962.5</v>
      </c>
      <c r="DP161" s="19" t="str">
        <f t="shared" si="232"/>
        <v>N/A</v>
      </c>
      <c r="DQ161" s="68">
        <f t="shared" si="207"/>
        <v>165</v>
      </c>
      <c r="DR161" s="18">
        <f>'Ohio Intensities'!X161</f>
        <v>1.3229248242360196</v>
      </c>
      <c r="DS161" s="18">
        <f>Design!$I$24*DR161*Design!$I$23</f>
        <v>2.2754306976859553</v>
      </c>
      <c r="DT161" s="18">
        <v>0</v>
      </c>
      <c r="DU161" s="18">
        <v>0</v>
      </c>
      <c r="DV161" s="18">
        <f>Design!$I$22</f>
        <v>10</v>
      </c>
      <c r="DW161" s="18">
        <f t="shared" si="208"/>
        <v>2.2754306976859553</v>
      </c>
      <c r="DX161" s="18">
        <f t="shared" si="209"/>
        <v>165</v>
      </c>
      <c r="DY161" s="18">
        <f t="shared" si="210"/>
        <v>2.2754306976859553</v>
      </c>
      <c r="DZ161" s="18">
        <f t="shared" si="211"/>
        <v>175</v>
      </c>
      <c r="EA161" s="18">
        <v>0</v>
      </c>
      <c r="EB161" s="18" t="str">
        <f t="shared" si="233"/>
        <v>N/A</v>
      </c>
      <c r="EC161" s="18">
        <f t="shared" si="212"/>
        <v>-0.22754306976859554</v>
      </c>
      <c r="ED161" s="18">
        <f t="shared" si="213"/>
        <v>39.820037209504221</v>
      </c>
      <c r="EE161" s="18">
        <f>(Design!$N$72-ED161)/EC161</f>
        <v>162.47489869544978</v>
      </c>
      <c r="EF161" s="18">
        <v>0</v>
      </c>
      <c r="EG161" s="18">
        <v>0</v>
      </c>
      <c r="EH161" s="18">
        <f t="shared" si="214"/>
        <v>162.47489869544978</v>
      </c>
      <c r="EI161" s="18">
        <f t="shared" si="234"/>
        <v>165</v>
      </c>
      <c r="EJ161" s="18">
        <f>Design!$N$72</f>
        <v>2.85</v>
      </c>
      <c r="EK161" s="18">
        <f t="shared" si="215"/>
        <v>175</v>
      </c>
      <c r="EL161" s="18">
        <v>0</v>
      </c>
      <c r="EM161" s="18">
        <f t="shared" si="216"/>
        <v>14962.5</v>
      </c>
      <c r="EN161" s="19" t="str">
        <f t="shared" si="235"/>
        <v>N/A</v>
      </c>
      <c r="EO161" s="19">
        <f t="shared" si="217"/>
        <v>165</v>
      </c>
    </row>
    <row r="162" spans="1:145" x14ac:dyDescent="0.25">
      <c r="A162" s="68">
        <f t="shared" si="236"/>
        <v>166</v>
      </c>
      <c r="B162" s="18">
        <f>'Ohio Intensities'!D162</f>
        <v>0.60733957868068489</v>
      </c>
      <c r="C162" s="18">
        <f>Design!$I$24*B162*Design!$I$23</f>
        <v>1.0446240753307787</v>
      </c>
      <c r="D162" s="18">
        <v>0</v>
      </c>
      <c r="E162" s="18">
        <v>0</v>
      </c>
      <c r="F162" s="18">
        <f>Design!$I$22</f>
        <v>10</v>
      </c>
      <c r="G162" s="18">
        <f t="shared" si="158"/>
        <v>1.0446240753307787</v>
      </c>
      <c r="H162" s="18">
        <f t="shared" si="159"/>
        <v>166</v>
      </c>
      <c r="I162" s="18">
        <f t="shared" si="160"/>
        <v>1.0446240753307787</v>
      </c>
      <c r="J162" s="18">
        <f t="shared" si="161"/>
        <v>176</v>
      </c>
      <c r="K162" s="18">
        <v>0</v>
      </c>
      <c r="L162" s="18" t="str">
        <f t="shared" si="218"/>
        <v>N/A</v>
      </c>
      <c r="M162" s="18">
        <f t="shared" si="162"/>
        <v>-0.10446240753307787</v>
      </c>
      <c r="N162" s="18">
        <f t="shared" si="163"/>
        <v>18.385383725821704</v>
      </c>
      <c r="O162" s="18">
        <f>(Design!$N$67-N162)/M162</f>
        <v>156.37571554771154</v>
      </c>
      <c r="P162" s="18">
        <v>0</v>
      </c>
      <c r="Q162" s="18">
        <v>0</v>
      </c>
      <c r="R162" s="18">
        <f t="shared" si="164"/>
        <v>156.37571554771154</v>
      </c>
      <c r="S162" s="18">
        <f t="shared" si="219"/>
        <v>166</v>
      </c>
      <c r="T162" s="18">
        <f>Design!$N$67</f>
        <v>2.0499999999999998</v>
      </c>
      <c r="U162" s="18">
        <f t="shared" si="165"/>
        <v>176</v>
      </c>
      <c r="V162" s="18">
        <v>0</v>
      </c>
      <c r="W162" s="18">
        <f t="shared" si="166"/>
        <v>10823.999999999998</v>
      </c>
      <c r="X162" s="19" t="str">
        <f t="shared" si="220"/>
        <v>N/A</v>
      </c>
      <c r="Y162" s="68">
        <f t="shared" si="167"/>
        <v>166</v>
      </c>
      <c r="Z162" s="18">
        <f>'Ohio Intensities'!H162</f>
        <v>0.75612226304835239</v>
      </c>
      <c r="AA162" s="18">
        <f>Design!$I$24*Z162*Design!$I$23</f>
        <v>1.300530292443167</v>
      </c>
      <c r="AB162" s="18">
        <v>0</v>
      </c>
      <c r="AC162" s="18">
        <v>0</v>
      </c>
      <c r="AD162" s="18">
        <f>Design!$I$22</f>
        <v>10</v>
      </c>
      <c r="AE162" s="18">
        <f t="shared" si="168"/>
        <v>1.300530292443167</v>
      </c>
      <c r="AF162" s="18">
        <f t="shared" si="169"/>
        <v>166</v>
      </c>
      <c r="AG162" s="18">
        <f t="shared" si="170"/>
        <v>1.300530292443167</v>
      </c>
      <c r="AH162" s="18">
        <f t="shared" si="171"/>
        <v>176</v>
      </c>
      <c r="AI162" s="18">
        <v>0</v>
      </c>
      <c r="AJ162" s="18" t="str">
        <f t="shared" si="221"/>
        <v>N/A</v>
      </c>
      <c r="AK162" s="18">
        <f t="shared" si="172"/>
        <v>-0.13005302924431669</v>
      </c>
      <c r="AL162" s="18">
        <f t="shared" si="173"/>
        <v>22.889333146999739</v>
      </c>
      <c r="AM162" s="18">
        <f>(Design!$N$68-AL162)/AK162</f>
        <v>156.77707213337172</v>
      </c>
      <c r="AN162" s="18">
        <v>0</v>
      </c>
      <c r="AO162" s="18">
        <v>0</v>
      </c>
      <c r="AP162" s="18">
        <f t="shared" si="174"/>
        <v>156.77707213337172</v>
      </c>
      <c r="AQ162" s="18">
        <f t="shared" si="222"/>
        <v>166</v>
      </c>
      <c r="AR162" s="18">
        <f>Design!$N$68</f>
        <v>2.5</v>
      </c>
      <c r="AS162" s="18">
        <f t="shared" si="175"/>
        <v>176</v>
      </c>
      <c r="AT162" s="18">
        <v>0</v>
      </c>
      <c r="AU162" s="18">
        <f t="shared" si="176"/>
        <v>13200</v>
      </c>
      <c r="AV162" s="19" t="str">
        <f t="shared" si="223"/>
        <v>N/A</v>
      </c>
      <c r="AW162" s="68">
        <f t="shared" si="177"/>
        <v>166</v>
      </c>
      <c r="AX162" s="18">
        <f>'Ohio Intensities'!L162</f>
        <v>0.87115862068716754</v>
      </c>
      <c r="AY162" s="18">
        <f>Design!$I$24*AX162*Design!$I$23</f>
        <v>1.4983928275819292</v>
      </c>
      <c r="AZ162" s="18">
        <v>0</v>
      </c>
      <c r="BA162" s="18">
        <v>0</v>
      </c>
      <c r="BB162" s="18">
        <f>Design!$I$22</f>
        <v>10</v>
      </c>
      <c r="BC162" s="18">
        <f t="shared" si="178"/>
        <v>1.4983928275819292</v>
      </c>
      <c r="BD162" s="18">
        <f t="shared" si="179"/>
        <v>166</v>
      </c>
      <c r="BE162" s="18">
        <f t="shared" si="180"/>
        <v>1.4983928275819292</v>
      </c>
      <c r="BF162" s="18">
        <f t="shared" si="181"/>
        <v>176</v>
      </c>
      <c r="BG162" s="18">
        <v>0</v>
      </c>
      <c r="BH162" s="18" t="str">
        <f t="shared" si="224"/>
        <v>N/A</v>
      </c>
      <c r="BI162" s="18">
        <f t="shared" si="182"/>
        <v>-0.14983928275819292</v>
      </c>
      <c r="BJ162" s="18">
        <f t="shared" si="183"/>
        <v>26.371713765441953</v>
      </c>
      <c r="BK162" s="18">
        <f>(Design!$N$69-BJ162)/BI162</f>
        <v>156.97962064728205</v>
      </c>
      <c r="BL162" s="18">
        <v>0</v>
      </c>
      <c r="BM162" s="18">
        <v>0</v>
      </c>
      <c r="BN162" s="18">
        <f t="shared" si="184"/>
        <v>156.97962064728205</v>
      </c>
      <c r="BO162" s="18">
        <f t="shared" si="225"/>
        <v>166</v>
      </c>
      <c r="BP162" s="18">
        <f>Design!$N$69</f>
        <v>2.85</v>
      </c>
      <c r="BQ162" s="18">
        <f t="shared" si="185"/>
        <v>176</v>
      </c>
      <c r="BR162" s="18">
        <v>0</v>
      </c>
      <c r="BS162" s="18">
        <f t="shared" si="186"/>
        <v>15048</v>
      </c>
      <c r="BT162" s="19" t="str">
        <f t="shared" si="226"/>
        <v>N/A</v>
      </c>
      <c r="BU162" s="68">
        <f t="shared" si="187"/>
        <v>166</v>
      </c>
      <c r="BV162" s="18">
        <f>'Ohio Intensities'!P162</f>
        <v>1.0392808526677544</v>
      </c>
      <c r="BW162" s="18">
        <f>Design!$I$24*BV162*Design!$I$23</f>
        <v>1.7875630665885387</v>
      </c>
      <c r="BX162" s="18">
        <v>0</v>
      </c>
      <c r="BY162" s="18">
        <v>0</v>
      </c>
      <c r="BZ162" s="18">
        <f>Design!$I$22</f>
        <v>10</v>
      </c>
      <c r="CA162" s="18">
        <f t="shared" si="188"/>
        <v>1.7875630665885387</v>
      </c>
      <c r="CB162" s="18">
        <f t="shared" si="189"/>
        <v>166</v>
      </c>
      <c r="CC162" s="18">
        <f t="shared" si="190"/>
        <v>1.7875630665885387</v>
      </c>
      <c r="CD162" s="18">
        <f t="shared" si="191"/>
        <v>176</v>
      </c>
      <c r="CE162" s="18">
        <v>0</v>
      </c>
      <c r="CF162" s="18" t="str">
        <f t="shared" si="227"/>
        <v>N/A</v>
      </c>
      <c r="CG162" s="18">
        <f t="shared" si="192"/>
        <v>-0.17875630665885386</v>
      </c>
      <c r="CH162" s="18">
        <f t="shared" si="193"/>
        <v>31.46110997195828</v>
      </c>
      <c r="CI162" s="18">
        <f>(Design!$N$70-CH162)/CG162</f>
        <v>160.05650657439983</v>
      </c>
      <c r="CJ162" s="18">
        <v>0</v>
      </c>
      <c r="CK162" s="18">
        <v>0</v>
      </c>
      <c r="CL162" s="18">
        <f t="shared" si="194"/>
        <v>160.05650657439983</v>
      </c>
      <c r="CM162" s="18">
        <f t="shared" si="228"/>
        <v>166</v>
      </c>
      <c r="CN162" s="18">
        <f>Design!$N$70</f>
        <v>2.85</v>
      </c>
      <c r="CO162" s="18">
        <f t="shared" si="195"/>
        <v>176</v>
      </c>
      <c r="CP162" s="18">
        <v>0</v>
      </c>
      <c r="CQ162" s="18">
        <f t="shared" si="196"/>
        <v>15048</v>
      </c>
      <c r="CR162" s="19" t="str">
        <f t="shared" si="229"/>
        <v>N/A</v>
      </c>
      <c r="CS162" s="68">
        <f t="shared" si="197"/>
        <v>166</v>
      </c>
      <c r="CT162" s="18">
        <f>'Ohio Intensities'!T162</f>
        <v>1.1717027535875191</v>
      </c>
      <c r="CU162" s="18">
        <f>Design!$I$24*CT162*Design!$I$23</f>
        <v>2.0153287361705341</v>
      </c>
      <c r="CV162" s="18">
        <v>0</v>
      </c>
      <c r="CW162" s="18">
        <v>0</v>
      </c>
      <c r="CX162" s="18">
        <f>Design!$I$22</f>
        <v>10</v>
      </c>
      <c r="CY162" s="18">
        <f t="shared" si="198"/>
        <v>2.0153287361705341</v>
      </c>
      <c r="CZ162" s="18">
        <f t="shared" si="199"/>
        <v>166</v>
      </c>
      <c r="DA162" s="18">
        <f t="shared" si="200"/>
        <v>2.0153287361705341</v>
      </c>
      <c r="DB162" s="18">
        <f t="shared" si="201"/>
        <v>176</v>
      </c>
      <c r="DC162" s="18">
        <v>0</v>
      </c>
      <c r="DD162" s="18" t="str">
        <f t="shared" si="230"/>
        <v>N/A</v>
      </c>
      <c r="DE162" s="18">
        <f t="shared" si="202"/>
        <v>-0.20153287361705341</v>
      </c>
      <c r="DF162" s="18">
        <f t="shared" si="203"/>
        <v>35.469785756601397</v>
      </c>
      <c r="DG162" s="18">
        <f>(Design!$N$71-DF162)/DE162</f>
        <v>161.85838653094638</v>
      </c>
      <c r="DH162" s="18">
        <v>0</v>
      </c>
      <c r="DI162" s="18">
        <v>0</v>
      </c>
      <c r="DJ162" s="18">
        <f t="shared" si="204"/>
        <v>161.85838653094638</v>
      </c>
      <c r="DK162" s="18">
        <f t="shared" si="231"/>
        <v>166</v>
      </c>
      <c r="DL162" s="18">
        <f>Design!$N$71</f>
        <v>2.85</v>
      </c>
      <c r="DM162" s="18">
        <f t="shared" si="205"/>
        <v>176</v>
      </c>
      <c r="DN162" s="18">
        <v>0</v>
      </c>
      <c r="DO162" s="18">
        <f t="shared" si="206"/>
        <v>15048</v>
      </c>
      <c r="DP162" s="19" t="str">
        <f t="shared" si="232"/>
        <v>N/A</v>
      </c>
      <c r="DQ162" s="68">
        <f t="shared" si="207"/>
        <v>166</v>
      </c>
      <c r="DR162" s="18">
        <f>'Ohio Intensities'!X162</f>
        <v>1.3170036229716193</v>
      </c>
      <c r="DS162" s="18">
        <f>Design!$I$24*DR162*Design!$I$23</f>
        <v>2.2652462315111865</v>
      </c>
      <c r="DT162" s="18">
        <v>0</v>
      </c>
      <c r="DU162" s="18">
        <v>0</v>
      </c>
      <c r="DV162" s="18">
        <f>Design!$I$22</f>
        <v>10</v>
      </c>
      <c r="DW162" s="18">
        <f t="shared" si="208"/>
        <v>2.2652462315111865</v>
      </c>
      <c r="DX162" s="18">
        <f t="shared" si="209"/>
        <v>166</v>
      </c>
      <c r="DY162" s="18">
        <f t="shared" si="210"/>
        <v>2.2652462315111865</v>
      </c>
      <c r="DZ162" s="18">
        <f t="shared" si="211"/>
        <v>176</v>
      </c>
      <c r="EA162" s="18">
        <v>0</v>
      </c>
      <c r="EB162" s="18" t="str">
        <f t="shared" si="233"/>
        <v>N/A</v>
      </c>
      <c r="EC162" s="18">
        <f t="shared" si="212"/>
        <v>-0.22652462315111865</v>
      </c>
      <c r="ED162" s="18">
        <f t="shared" si="213"/>
        <v>39.868333674596883</v>
      </c>
      <c r="EE162" s="18">
        <f>(Design!$N$72-ED162)/EC162</f>
        <v>163.41858628720149</v>
      </c>
      <c r="EF162" s="18">
        <v>0</v>
      </c>
      <c r="EG162" s="18">
        <v>0</v>
      </c>
      <c r="EH162" s="18">
        <f t="shared" si="214"/>
        <v>163.41858628720149</v>
      </c>
      <c r="EI162" s="18">
        <f t="shared" si="234"/>
        <v>166</v>
      </c>
      <c r="EJ162" s="18">
        <f>Design!$N$72</f>
        <v>2.85</v>
      </c>
      <c r="EK162" s="18">
        <f t="shared" si="215"/>
        <v>176</v>
      </c>
      <c r="EL162" s="18">
        <v>0</v>
      </c>
      <c r="EM162" s="18">
        <f t="shared" si="216"/>
        <v>15048</v>
      </c>
      <c r="EN162" s="19" t="str">
        <f t="shared" si="235"/>
        <v>N/A</v>
      </c>
      <c r="EO162" s="19">
        <f t="shared" si="217"/>
        <v>166</v>
      </c>
    </row>
    <row r="163" spans="1:145" x14ac:dyDescent="0.25">
      <c r="A163" s="68">
        <f t="shared" si="236"/>
        <v>167</v>
      </c>
      <c r="B163" s="18">
        <f>'Ohio Intensities'!D163</f>
        <v>0.60433270734058087</v>
      </c>
      <c r="C163" s="18">
        <f>Design!$I$24*B163*Design!$I$23</f>
        <v>1.0394522566257998</v>
      </c>
      <c r="D163" s="18">
        <v>0</v>
      </c>
      <c r="E163" s="18">
        <v>0</v>
      </c>
      <c r="F163" s="18">
        <f>Design!$I$22</f>
        <v>10</v>
      </c>
      <c r="G163" s="18">
        <f t="shared" si="158"/>
        <v>1.0394522566257998</v>
      </c>
      <c r="H163" s="18">
        <f t="shared" si="159"/>
        <v>167</v>
      </c>
      <c r="I163" s="18">
        <f t="shared" si="160"/>
        <v>1.0394522566257998</v>
      </c>
      <c r="J163" s="18">
        <f t="shared" si="161"/>
        <v>177</v>
      </c>
      <c r="K163" s="18">
        <v>0</v>
      </c>
      <c r="L163" s="18" t="str">
        <f t="shared" si="218"/>
        <v>N/A</v>
      </c>
      <c r="M163" s="18">
        <f t="shared" si="162"/>
        <v>-0.10394522566257998</v>
      </c>
      <c r="N163" s="18">
        <f t="shared" si="163"/>
        <v>18.398304942276656</v>
      </c>
      <c r="O163" s="18">
        <f>(Design!$N$67-N163)/M163</f>
        <v>157.27807446727209</v>
      </c>
      <c r="P163" s="18">
        <v>0</v>
      </c>
      <c r="Q163" s="18">
        <v>0</v>
      </c>
      <c r="R163" s="18">
        <f t="shared" si="164"/>
        <v>157.27807446727209</v>
      </c>
      <c r="S163" s="18">
        <f t="shared" si="219"/>
        <v>167</v>
      </c>
      <c r="T163" s="18">
        <f>Design!$N$67</f>
        <v>2.0499999999999998</v>
      </c>
      <c r="U163" s="18">
        <f t="shared" si="165"/>
        <v>177</v>
      </c>
      <c r="V163" s="18">
        <v>0</v>
      </c>
      <c r="W163" s="18">
        <f t="shared" si="166"/>
        <v>10885.499999999998</v>
      </c>
      <c r="X163" s="19" t="str">
        <f t="shared" si="220"/>
        <v>N/A</v>
      </c>
      <c r="Y163" s="68">
        <f t="shared" si="167"/>
        <v>167</v>
      </c>
      <c r="Z163" s="18">
        <f>'Ohio Intensities'!H163</f>
        <v>0.75242949592862318</v>
      </c>
      <c r="AA163" s="18">
        <f>Design!$I$24*Z163*Design!$I$23</f>
        <v>1.2941787329972327</v>
      </c>
      <c r="AB163" s="18">
        <v>0</v>
      </c>
      <c r="AC163" s="18">
        <v>0</v>
      </c>
      <c r="AD163" s="18">
        <f>Design!$I$22</f>
        <v>10</v>
      </c>
      <c r="AE163" s="18">
        <f t="shared" si="168"/>
        <v>1.2941787329972327</v>
      </c>
      <c r="AF163" s="18">
        <f t="shared" si="169"/>
        <v>167</v>
      </c>
      <c r="AG163" s="18">
        <f t="shared" si="170"/>
        <v>1.2941787329972327</v>
      </c>
      <c r="AH163" s="18">
        <f t="shared" si="171"/>
        <v>177</v>
      </c>
      <c r="AI163" s="18">
        <v>0</v>
      </c>
      <c r="AJ163" s="18" t="str">
        <f t="shared" si="221"/>
        <v>N/A</v>
      </c>
      <c r="AK163" s="18">
        <f t="shared" si="172"/>
        <v>-0.12941787329972326</v>
      </c>
      <c r="AL163" s="18">
        <f t="shared" si="173"/>
        <v>22.906963574051016</v>
      </c>
      <c r="AM163" s="18">
        <f>(Design!$N$68-AL163)/AK163</f>
        <v>157.68273001048189</v>
      </c>
      <c r="AN163" s="18">
        <v>0</v>
      </c>
      <c r="AO163" s="18">
        <v>0</v>
      </c>
      <c r="AP163" s="18">
        <f t="shared" si="174"/>
        <v>157.68273001048189</v>
      </c>
      <c r="AQ163" s="18">
        <f t="shared" si="222"/>
        <v>167</v>
      </c>
      <c r="AR163" s="18">
        <f>Design!$N$68</f>
        <v>2.5</v>
      </c>
      <c r="AS163" s="18">
        <f t="shared" si="175"/>
        <v>177</v>
      </c>
      <c r="AT163" s="18">
        <v>0</v>
      </c>
      <c r="AU163" s="18">
        <f t="shared" si="176"/>
        <v>13275</v>
      </c>
      <c r="AV163" s="19" t="str">
        <f t="shared" si="223"/>
        <v>N/A</v>
      </c>
      <c r="AW163" s="68">
        <f t="shared" si="177"/>
        <v>167</v>
      </c>
      <c r="AX163" s="18">
        <f>'Ohio Intensities'!L163</f>
        <v>0.86688854136289306</v>
      </c>
      <c r="AY163" s="18">
        <f>Design!$I$24*AX163*Design!$I$23</f>
        <v>1.4910482911441769</v>
      </c>
      <c r="AZ163" s="18">
        <v>0</v>
      </c>
      <c r="BA163" s="18">
        <v>0</v>
      </c>
      <c r="BB163" s="18">
        <f>Design!$I$22</f>
        <v>10</v>
      </c>
      <c r="BC163" s="18">
        <f t="shared" si="178"/>
        <v>1.4910482911441769</v>
      </c>
      <c r="BD163" s="18">
        <f t="shared" si="179"/>
        <v>167</v>
      </c>
      <c r="BE163" s="18">
        <f t="shared" si="180"/>
        <v>1.4910482911441769</v>
      </c>
      <c r="BF163" s="18">
        <f t="shared" si="181"/>
        <v>177</v>
      </c>
      <c r="BG163" s="18">
        <v>0</v>
      </c>
      <c r="BH163" s="18" t="str">
        <f t="shared" si="224"/>
        <v>N/A</v>
      </c>
      <c r="BI163" s="18">
        <f t="shared" si="182"/>
        <v>-0.14910482911441769</v>
      </c>
      <c r="BJ163" s="18">
        <f t="shared" si="183"/>
        <v>26.391554753251931</v>
      </c>
      <c r="BK163" s="18">
        <f>(Design!$N$69-BJ163)/BI163</f>
        <v>157.88593094585144</v>
      </c>
      <c r="BL163" s="18">
        <v>0</v>
      </c>
      <c r="BM163" s="18">
        <v>0</v>
      </c>
      <c r="BN163" s="18">
        <f t="shared" si="184"/>
        <v>157.88593094585144</v>
      </c>
      <c r="BO163" s="18">
        <f t="shared" si="225"/>
        <v>167</v>
      </c>
      <c r="BP163" s="18">
        <f>Design!$N$69</f>
        <v>2.85</v>
      </c>
      <c r="BQ163" s="18">
        <f t="shared" si="185"/>
        <v>177</v>
      </c>
      <c r="BR163" s="18">
        <v>0</v>
      </c>
      <c r="BS163" s="18">
        <f t="shared" si="186"/>
        <v>15133.500000000002</v>
      </c>
      <c r="BT163" s="19" t="str">
        <f t="shared" si="226"/>
        <v>N/A</v>
      </c>
      <c r="BU163" s="68">
        <f t="shared" si="187"/>
        <v>167</v>
      </c>
      <c r="BV163" s="18">
        <f>'Ohio Intensities'!P163</f>
        <v>1.034277886527009</v>
      </c>
      <c r="BW163" s="18">
        <f>Design!$I$24*BV163*Design!$I$23</f>
        <v>1.7789579648264566</v>
      </c>
      <c r="BX163" s="18">
        <v>0</v>
      </c>
      <c r="BY163" s="18">
        <v>0</v>
      </c>
      <c r="BZ163" s="18">
        <f>Design!$I$22</f>
        <v>10</v>
      </c>
      <c r="CA163" s="18">
        <f t="shared" si="188"/>
        <v>1.7789579648264566</v>
      </c>
      <c r="CB163" s="18">
        <f t="shared" si="189"/>
        <v>167</v>
      </c>
      <c r="CC163" s="18">
        <f t="shared" si="190"/>
        <v>1.7789579648264566</v>
      </c>
      <c r="CD163" s="18">
        <f t="shared" si="191"/>
        <v>177</v>
      </c>
      <c r="CE163" s="18">
        <v>0</v>
      </c>
      <c r="CF163" s="18" t="str">
        <f t="shared" si="227"/>
        <v>N/A</v>
      </c>
      <c r="CG163" s="18">
        <f t="shared" si="192"/>
        <v>-0.17789579648264567</v>
      </c>
      <c r="CH163" s="18">
        <f t="shared" si="193"/>
        <v>31.487555977428283</v>
      </c>
      <c r="CI163" s="18">
        <f>(Design!$N$70-CH163)/CG163</f>
        <v>160.97938536856867</v>
      </c>
      <c r="CJ163" s="18">
        <v>0</v>
      </c>
      <c r="CK163" s="18">
        <v>0</v>
      </c>
      <c r="CL163" s="18">
        <f t="shared" si="194"/>
        <v>160.97938536856867</v>
      </c>
      <c r="CM163" s="18">
        <f t="shared" si="228"/>
        <v>167</v>
      </c>
      <c r="CN163" s="18">
        <f>Design!$N$70</f>
        <v>2.85</v>
      </c>
      <c r="CO163" s="18">
        <f t="shared" si="195"/>
        <v>177</v>
      </c>
      <c r="CP163" s="18">
        <v>0</v>
      </c>
      <c r="CQ163" s="18">
        <f t="shared" si="196"/>
        <v>15133.5</v>
      </c>
      <c r="CR163" s="19" t="str">
        <f t="shared" si="229"/>
        <v>N/A</v>
      </c>
      <c r="CS163" s="68">
        <f t="shared" si="197"/>
        <v>167</v>
      </c>
      <c r="CT163" s="18">
        <f>'Ohio Intensities'!T163</f>
        <v>1.1661979972199645</v>
      </c>
      <c r="CU163" s="18">
        <f>Design!$I$24*CT163*Design!$I$23</f>
        <v>2.0058605552183404</v>
      </c>
      <c r="CV163" s="18">
        <v>0</v>
      </c>
      <c r="CW163" s="18">
        <v>0</v>
      </c>
      <c r="CX163" s="18">
        <f>Design!$I$22</f>
        <v>10</v>
      </c>
      <c r="CY163" s="18">
        <f t="shared" si="198"/>
        <v>2.0058605552183404</v>
      </c>
      <c r="CZ163" s="18">
        <f t="shared" si="199"/>
        <v>167</v>
      </c>
      <c r="DA163" s="18">
        <f t="shared" si="200"/>
        <v>2.0058605552183404</v>
      </c>
      <c r="DB163" s="18">
        <f t="shared" si="201"/>
        <v>177</v>
      </c>
      <c r="DC163" s="18">
        <v>0</v>
      </c>
      <c r="DD163" s="18" t="str">
        <f t="shared" si="230"/>
        <v>N/A</v>
      </c>
      <c r="DE163" s="18">
        <f t="shared" si="202"/>
        <v>-0.20058605552183403</v>
      </c>
      <c r="DF163" s="18">
        <f t="shared" si="203"/>
        <v>35.503731827364625</v>
      </c>
      <c r="DG163" s="18">
        <f>(Design!$N$71-DF163)/DE163</f>
        <v>162.7916344554182</v>
      </c>
      <c r="DH163" s="18">
        <v>0</v>
      </c>
      <c r="DI163" s="18">
        <v>0</v>
      </c>
      <c r="DJ163" s="18">
        <f t="shared" si="204"/>
        <v>162.7916344554182</v>
      </c>
      <c r="DK163" s="18">
        <f t="shared" si="231"/>
        <v>167</v>
      </c>
      <c r="DL163" s="18">
        <f>Design!$N$71</f>
        <v>2.85</v>
      </c>
      <c r="DM163" s="18">
        <f t="shared" si="205"/>
        <v>177</v>
      </c>
      <c r="DN163" s="18">
        <v>0</v>
      </c>
      <c r="DO163" s="18">
        <f t="shared" si="206"/>
        <v>15133.5</v>
      </c>
      <c r="DP163" s="19" t="str">
        <f t="shared" si="232"/>
        <v>N/A</v>
      </c>
      <c r="DQ163" s="68">
        <f t="shared" si="207"/>
        <v>167</v>
      </c>
      <c r="DR163" s="18">
        <f>'Ohio Intensities'!X163</f>
        <v>1.3111419667172735</v>
      </c>
      <c r="DS163" s="18">
        <f>Design!$I$24*DR163*Design!$I$23</f>
        <v>2.2551641827537119</v>
      </c>
      <c r="DT163" s="18">
        <v>0</v>
      </c>
      <c r="DU163" s="18">
        <v>0</v>
      </c>
      <c r="DV163" s="18">
        <f>Design!$I$22</f>
        <v>10</v>
      </c>
      <c r="DW163" s="18">
        <f t="shared" si="208"/>
        <v>2.2551641827537119</v>
      </c>
      <c r="DX163" s="18">
        <f t="shared" si="209"/>
        <v>167</v>
      </c>
      <c r="DY163" s="18">
        <f t="shared" si="210"/>
        <v>2.2551641827537119</v>
      </c>
      <c r="DZ163" s="18">
        <f t="shared" si="211"/>
        <v>177</v>
      </c>
      <c r="EA163" s="18">
        <v>0</v>
      </c>
      <c r="EB163" s="18" t="str">
        <f t="shared" si="233"/>
        <v>N/A</v>
      </c>
      <c r="EC163" s="18">
        <f t="shared" si="212"/>
        <v>-0.22551641827537119</v>
      </c>
      <c r="ED163" s="18">
        <f t="shared" si="213"/>
        <v>39.916406034740696</v>
      </c>
      <c r="EE163" s="18">
        <f>(Design!$N$72-ED163)/EC163</f>
        <v>164.3623391955438</v>
      </c>
      <c r="EF163" s="18">
        <v>0</v>
      </c>
      <c r="EG163" s="18">
        <v>0</v>
      </c>
      <c r="EH163" s="18">
        <f t="shared" si="214"/>
        <v>164.3623391955438</v>
      </c>
      <c r="EI163" s="18">
        <f t="shared" si="234"/>
        <v>167</v>
      </c>
      <c r="EJ163" s="18">
        <f>Design!$N$72</f>
        <v>2.85</v>
      </c>
      <c r="EK163" s="18">
        <f t="shared" si="215"/>
        <v>177</v>
      </c>
      <c r="EL163" s="18">
        <v>0</v>
      </c>
      <c r="EM163" s="18">
        <f t="shared" si="216"/>
        <v>15133.500000000002</v>
      </c>
      <c r="EN163" s="19" t="str">
        <f t="shared" si="235"/>
        <v>N/A</v>
      </c>
      <c r="EO163" s="19">
        <f t="shared" si="217"/>
        <v>167</v>
      </c>
    </row>
    <row r="164" spans="1:145" x14ac:dyDescent="0.25">
      <c r="A164" s="68">
        <f t="shared" si="236"/>
        <v>168</v>
      </c>
      <c r="B164" s="18">
        <f>'Ohio Intensities'!D164</f>
        <v>0.60135753746928544</v>
      </c>
      <c r="C164" s="18">
        <f>Design!$I$24*B164*Design!$I$23</f>
        <v>1.0343349644471715</v>
      </c>
      <c r="D164" s="18">
        <v>0</v>
      </c>
      <c r="E164" s="18">
        <v>0</v>
      </c>
      <c r="F164" s="18">
        <f>Design!$I$22</f>
        <v>10</v>
      </c>
      <c r="G164" s="18">
        <f t="shared" si="158"/>
        <v>1.0343349644471715</v>
      </c>
      <c r="H164" s="18">
        <f t="shared" si="159"/>
        <v>168</v>
      </c>
      <c r="I164" s="18">
        <f t="shared" si="160"/>
        <v>1.0343349644471715</v>
      </c>
      <c r="J164" s="18">
        <f t="shared" si="161"/>
        <v>178</v>
      </c>
      <c r="K164" s="18">
        <v>0</v>
      </c>
      <c r="L164" s="18" t="str">
        <f t="shared" si="218"/>
        <v>N/A</v>
      </c>
      <c r="M164" s="18">
        <f t="shared" si="162"/>
        <v>-0.10343349644471715</v>
      </c>
      <c r="N164" s="18">
        <f t="shared" si="163"/>
        <v>18.411162367159655</v>
      </c>
      <c r="O164" s="18">
        <f>(Design!$N$67-N164)/M164</f>
        <v>158.1805017671845</v>
      </c>
      <c r="P164" s="18">
        <v>0</v>
      </c>
      <c r="Q164" s="18">
        <v>0</v>
      </c>
      <c r="R164" s="18">
        <f t="shared" si="164"/>
        <v>158.1805017671845</v>
      </c>
      <c r="S164" s="18">
        <f t="shared" si="219"/>
        <v>168</v>
      </c>
      <c r="T164" s="18">
        <f>Design!$N$67</f>
        <v>2.0499999999999998</v>
      </c>
      <c r="U164" s="18">
        <f t="shared" si="165"/>
        <v>178</v>
      </c>
      <c r="V164" s="18">
        <v>0</v>
      </c>
      <c r="W164" s="18">
        <f t="shared" si="166"/>
        <v>10947</v>
      </c>
      <c r="X164" s="19" t="str">
        <f t="shared" si="220"/>
        <v>N/A</v>
      </c>
      <c r="Y164" s="68">
        <f t="shared" si="167"/>
        <v>168</v>
      </c>
      <c r="Z164" s="18">
        <f>'Ohio Intensities'!H164</f>
        <v>0.748775300400921</v>
      </c>
      <c r="AA164" s="18">
        <f>Design!$I$24*Z164*Design!$I$23</f>
        <v>1.2878935166895848</v>
      </c>
      <c r="AB164" s="18">
        <v>0</v>
      </c>
      <c r="AC164" s="18">
        <v>0</v>
      </c>
      <c r="AD164" s="18">
        <f>Design!$I$22</f>
        <v>10</v>
      </c>
      <c r="AE164" s="18">
        <f t="shared" si="168"/>
        <v>1.2878935166895848</v>
      </c>
      <c r="AF164" s="18">
        <f t="shared" si="169"/>
        <v>168</v>
      </c>
      <c r="AG164" s="18">
        <f t="shared" si="170"/>
        <v>1.2878935166895848</v>
      </c>
      <c r="AH164" s="18">
        <f t="shared" si="171"/>
        <v>178</v>
      </c>
      <c r="AI164" s="18">
        <v>0</v>
      </c>
      <c r="AJ164" s="18" t="str">
        <f t="shared" si="221"/>
        <v>N/A</v>
      </c>
      <c r="AK164" s="18">
        <f t="shared" si="172"/>
        <v>-0.1287893516689585</v>
      </c>
      <c r="AL164" s="18">
        <f t="shared" si="173"/>
        <v>22.924504597074613</v>
      </c>
      <c r="AM164" s="18">
        <f>(Design!$N$68-AL164)/AK164</f>
        <v>158.58845729400031</v>
      </c>
      <c r="AN164" s="18">
        <v>0</v>
      </c>
      <c r="AO164" s="18">
        <v>0</v>
      </c>
      <c r="AP164" s="18">
        <f t="shared" si="174"/>
        <v>158.58845729400031</v>
      </c>
      <c r="AQ164" s="18">
        <f t="shared" si="222"/>
        <v>168</v>
      </c>
      <c r="AR164" s="18">
        <f>Design!$N$68</f>
        <v>2.5</v>
      </c>
      <c r="AS164" s="18">
        <f t="shared" si="175"/>
        <v>178</v>
      </c>
      <c r="AT164" s="18">
        <v>0</v>
      </c>
      <c r="AU164" s="18">
        <f t="shared" si="176"/>
        <v>13350</v>
      </c>
      <c r="AV164" s="19" t="str">
        <f t="shared" si="223"/>
        <v>N/A</v>
      </c>
      <c r="AW164" s="68">
        <f t="shared" si="177"/>
        <v>168</v>
      </c>
      <c r="AX164" s="18">
        <f>'Ohio Intensities'!L164</f>
        <v>0.86266287594304603</v>
      </c>
      <c r="AY164" s="18">
        <f>Design!$I$24*AX164*Design!$I$23</f>
        <v>1.4837801466220402</v>
      </c>
      <c r="AZ164" s="18">
        <v>0</v>
      </c>
      <c r="BA164" s="18">
        <v>0</v>
      </c>
      <c r="BB164" s="18">
        <f>Design!$I$22</f>
        <v>10</v>
      </c>
      <c r="BC164" s="18">
        <f t="shared" si="178"/>
        <v>1.4837801466220402</v>
      </c>
      <c r="BD164" s="18">
        <f t="shared" si="179"/>
        <v>168</v>
      </c>
      <c r="BE164" s="18">
        <f t="shared" si="180"/>
        <v>1.4837801466220402</v>
      </c>
      <c r="BF164" s="18">
        <f t="shared" si="181"/>
        <v>178</v>
      </c>
      <c r="BG164" s="18">
        <v>0</v>
      </c>
      <c r="BH164" s="18" t="str">
        <f t="shared" si="224"/>
        <v>N/A</v>
      </c>
      <c r="BI164" s="18">
        <f t="shared" si="182"/>
        <v>-0.14837801466220402</v>
      </c>
      <c r="BJ164" s="18">
        <f t="shared" si="183"/>
        <v>26.411286609872313</v>
      </c>
      <c r="BK164" s="18">
        <f>(Design!$N$69-BJ164)/BI164</f>
        <v>158.79230264343215</v>
      </c>
      <c r="BL164" s="18">
        <v>0</v>
      </c>
      <c r="BM164" s="18">
        <v>0</v>
      </c>
      <c r="BN164" s="18">
        <f t="shared" si="184"/>
        <v>158.79230264343215</v>
      </c>
      <c r="BO164" s="18">
        <f t="shared" si="225"/>
        <v>168</v>
      </c>
      <c r="BP164" s="18">
        <f>Design!$N$69</f>
        <v>2.85</v>
      </c>
      <c r="BQ164" s="18">
        <f t="shared" si="185"/>
        <v>178</v>
      </c>
      <c r="BR164" s="18">
        <v>0</v>
      </c>
      <c r="BS164" s="18">
        <f t="shared" si="186"/>
        <v>15219</v>
      </c>
      <c r="BT164" s="19" t="str">
        <f t="shared" si="226"/>
        <v>N/A</v>
      </c>
      <c r="BU164" s="68">
        <f t="shared" si="187"/>
        <v>168</v>
      </c>
      <c r="BV164" s="18">
        <f>'Ohio Intensities'!P164</f>
        <v>1.0293263702595565</v>
      </c>
      <c r="BW164" s="18">
        <f>Design!$I$24*BV164*Design!$I$23</f>
        <v>1.7704413568464383</v>
      </c>
      <c r="BX164" s="18">
        <v>0</v>
      </c>
      <c r="BY164" s="18">
        <v>0</v>
      </c>
      <c r="BZ164" s="18">
        <f>Design!$I$22</f>
        <v>10</v>
      </c>
      <c r="CA164" s="18">
        <f t="shared" si="188"/>
        <v>1.7704413568464383</v>
      </c>
      <c r="CB164" s="18">
        <f t="shared" si="189"/>
        <v>168</v>
      </c>
      <c r="CC164" s="18">
        <f t="shared" si="190"/>
        <v>1.7704413568464383</v>
      </c>
      <c r="CD164" s="18">
        <f t="shared" si="191"/>
        <v>178</v>
      </c>
      <c r="CE164" s="18">
        <v>0</v>
      </c>
      <c r="CF164" s="18" t="str">
        <f t="shared" si="227"/>
        <v>N/A</v>
      </c>
      <c r="CG164" s="18">
        <f t="shared" si="192"/>
        <v>-0.17704413568464383</v>
      </c>
      <c r="CH164" s="18">
        <f t="shared" si="193"/>
        <v>31.513856151866602</v>
      </c>
      <c r="CI164" s="18">
        <f>(Design!$N$70-CH164)/CG164</f>
        <v>161.90231910829002</v>
      </c>
      <c r="CJ164" s="18">
        <v>0</v>
      </c>
      <c r="CK164" s="18">
        <v>0</v>
      </c>
      <c r="CL164" s="18">
        <f t="shared" si="194"/>
        <v>161.90231910829002</v>
      </c>
      <c r="CM164" s="18">
        <f t="shared" si="228"/>
        <v>168</v>
      </c>
      <c r="CN164" s="18">
        <f>Design!$N$70</f>
        <v>2.85</v>
      </c>
      <c r="CO164" s="18">
        <f t="shared" si="195"/>
        <v>178</v>
      </c>
      <c r="CP164" s="18">
        <v>0</v>
      </c>
      <c r="CQ164" s="18">
        <f t="shared" si="196"/>
        <v>15219</v>
      </c>
      <c r="CR164" s="19" t="str">
        <f t="shared" si="229"/>
        <v>N/A</v>
      </c>
      <c r="CS164" s="68">
        <f t="shared" si="197"/>
        <v>168</v>
      </c>
      <c r="CT164" s="18">
        <f>'Ohio Intensities'!T164</f>
        <v>1.1607492189219331</v>
      </c>
      <c r="CU164" s="18">
        <f>Design!$I$24*CT164*Design!$I$23</f>
        <v>1.996488656545726</v>
      </c>
      <c r="CV164" s="18">
        <v>0</v>
      </c>
      <c r="CW164" s="18">
        <v>0</v>
      </c>
      <c r="CX164" s="18">
        <f>Design!$I$22</f>
        <v>10</v>
      </c>
      <c r="CY164" s="18">
        <f t="shared" si="198"/>
        <v>1.996488656545726</v>
      </c>
      <c r="CZ164" s="18">
        <f t="shared" si="199"/>
        <v>168</v>
      </c>
      <c r="DA164" s="18">
        <f t="shared" si="200"/>
        <v>1.996488656545726</v>
      </c>
      <c r="DB164" s="18">
        <f t="shared" si="201"/>
        <v>178</v>
      </c>
      <c r="DC164" s="18">
        <v>0</v>
      </c>
      <c r="DD164" s="18" t="str">
        <f t="shared" si="230"/>
        <v>N/A</v>
      </c>
      <c r="DE164" s="18">
        <f t="shared" si="202"/>
        <v>-0.1996488656545726</v>
      </c>
      <c r="DF164" s="18">
        <f t="shared" si="203"/>
        <v>35.537498086513928</v>
      </c>
      <c r="DG164" s="18">
        <f>(Design!$N$71-DF164)/DE164</f>
        <v>163.72493767667584</v>
      </c>
      <c r="DH164" s="18">
        <v>0</v>
      </c>
      <c r="DI164" s="18">
        <v>0</v>
      </c>
      <c r="DJ164" s="18">
        <f t="shared" si="204"/>
        <v>163.72493767667584</v>
      </c>
      <c r="DK164" s="18">
        <f t="shared" si="231"/>
        <v>168</v>
      </c>
      <c r="DL164" s="18">
        <f>Design!$N$71</f>
        <v>2.85</v>
      </c>
      <c r="DM164" s="18">
        <f t="shared" si="205"/>
        <v>178</v>
      </c>
      <c r="DN164" s="18">
        <v>0</v>
      </c>
      <c r="DO164" s="18">
        <f t="shared" si="206"/>
        <v>15219</v>
      </c>
      <c r="DP164" s="19" t="str">
        <f t="shared" si="232"/>
        <v>N/A</v>
      </c>
      <c r="DQ164" s="68">
        <f t="shared" si="207"/>
        <v>168</v>
      </c>
      <c r="DR164" s="18">
        <f>'Ohio Intensities'!X164</f>
        <v>1.3053389280934971</v>
      </c>
      <c r="DS164" s="18">
        <f>Design!$I$24*DR164*Design!$I$23</f>
        <v>2.2451829563208165</v>
      </c>
      <c r="DT164" s="18">
        <v>0</v>
      </c>
      <c r="DU164" s="18">
        <v>0</v>
      </c>
      <c r="DV164" s="18">
        <f>Design!$I$22</f>
        <v>10</v>
      </c>
      <c r="DW164" s="18">
        <f t="shared" si="208"/>
        <v>2.2451829563208165</v>
      </c>
      <c r="DX164" s="18">
        <f t="shared" si="209"/>
        <v>168</v>
      </c>
      <c r="DY164" s="18">
        <f t="shared" si="210"/>
        <v>2.2451829563208165</v>
      </c>
      <c r="DZ164" s="18">
        <f t="shared" si="211"/>
        <v>178</v>
      </c>
      <c r="EA164" s="18">
        <v>0</v>
      </c>
      <c r="EB164" s="18" t="str">
        <f t="shared" si="233"/>
        <v>N/A</v>
      </c>
      <c r="EC164" s="18">
        <f t="shared" si="212"/>
        <v>-0.22451829563208164</v>
      </c>
      <c r="ED164" s="18">
        <f t="shared" si="213"/>
        <v>39.964256622510533</v>
      </c>
      <c r="EE164" s="18">
        <f>(Design!$N$72-ED164)/EC164</f>
        <v>165.3061569794281</v>
      </c>
      <c r="EF164" s="18">
        <v>0</v>
      </c>
      <c r="EG164" s="18">
        <v>0</v>
      </c>
      <c r="EH164" s="18">
        <f t="shared" si="214"/>
        <v>165.3061569794281</v>
      </c>
      <c r="EI164" s="18">
        <f t="shared" si="234"/>
        <v>168</v>
      </c>
      <c r="EJ164" s="18">
        <f>Design!$N$72</f>
        <v>2.85</v>
      </c>
      <c r="EK164" s="18">
        <f t="shared" si="215"/>
        <v>178</v>
      </c>
      <c r="EL164" s="18">
        <v>0</v>
      </c>
      <c r="EM164" s="18">
        <f t="shared" si="216"/>
        <v>15219</v>
      </c>
      <c r="EN164" s="19" t="str">
        <f t="shared" si="235"/>
        <v>N/A</v>
      </c>
      <c r="EO164" s="19">
        <f t="shared" si="217"/>
        <v>168</v>
      </c>
    </row>
    <row r="165" spans="1:145" x14ac:dyDescent="0.25">
      <c r="A165" s="68">
        <f t="shared" si="236"/>
        <v>169</v>
      </c>
      <c r="B165" s="18">
        <f>'Ohio Intensities'!D165</f>
        <v>0.59841355954093312</v>
      </c>
      <c r="C165" s="18">
        <f>Design!$I$24*B165*Design!$I$23</f>
        <v>1.0292713224104055</v>
      </c>
      <c r="D165" s="18">
        <v>0</v>
      </c>
      <c r="E165" s="18">
        <v>0</v>
      </c>
      <c r="F165" s="18">
        <f>Design!$I$22</f>
        <v>10</v>
      </c>
      <c r="G165" s="18">
        <f t="shared" si="158"/>
        <v>1.0292713224104055</v>
      </c>
      <c r="H165" s="18">
        <f t="shared" si="159"/>
        <v>169</v>
      </c>
      <c r="I165" s="18">
        <f t="shared" si="160"/>
        <v>1.0292713224104055</v>
      </c>
      <c r="J165" s="18">
        <f t="shared" si="161"/>
        <v>179</v>
      </c>
      <c r="K165" s="18">
        <v>0</v>
      </c>
      <c r="L165" s="18" t="str">
        <f t="shared" si="218"/>
        <v>N/A</v>
      </c>
      <c r="M165" s="18">
        <f t="shared" si="162"/>
        <v>-0.10292713224104055</v>
      </c>
      <c r="N165" s="18">
        <f t="shared" si="163"/>
        <v>18.423956671146261</v>
      </c>
      <c r="O165" s="18">
        <f>(Design!$N$67-N165)/M165</f>
        <v>159.08299701579955</v>
      </c>
      <c r="P165" s="18">
        <v>0</v>
      </c>
      <c r="Q165" s="18">
        <v>0</v>
      </c>
      <c r="R165" s="18">
        <f t="shared" si="164"/>
        <v>159.08299701579955</v>
      </c>
      <c r="S165" s="18">
        <f t="shared" si="219"/>
        <v>169</v>
      </c>
      <c r="T165" s="18">
        <f>Design!$N$67</f>
        <v>2.0499999999999998</v>
      </c>
      <c r="U165" s="18">
        <f t="shared" si="165"/>
        <v>179</v>
      </c>
      <c r="V165" s="18">
        <v>0</v>
      </c>
      <c r="W165" s="18">
        <f t="shared" si="166"/>
        <v>11008.5</v>
      </c>
      <c r="X165" s="19" t="str">
        <f t="shared" si="220"/>
        <v>N/A</v>
      </c>
      <c r="Y165" s="68">
        <f t="shared" si="167"/>
        <v>169</v>
      </c>
      <c r="Z165" s="18">
        <f>'Ohio Intensities'!H165</f>
        <v>0.74515906145232236</v>
      </c>
      <c r="AA165" s="18">
        <f>Design!$I$24*Z165*Design!$I$23</f>
        <v>1.2816735856979953</v>
      </c>
      <c r="AB165" s="18">
        <v>0</v>
      </c>
      <c r="AC165" s="18">
        <v>0</v>
      </c>
      <c r="AD165" s="18">
        <f>Design!$I$22</f>
        <v>10</v>
      </c>
      <c r="AE165" s="18">
        <f t="shared" si="168"/>
        <v>1.2816735856979953</v>
      </c>
      <c r="AF165" s="18">
        <f t="shared" si="169"/>
        <v>169</v>
      </c>
      <c r="AG165" s="18">
        <f t="shared" si="170"/>
        <v>1.2816735856979953</v>
      </c>
      <c r="AH165" s="18">
        <f t="shared" si="171"/>
        <v>179</v>
      </c>
      <c r="AI165" s="18">
        <v>0</v>
      </c>
      <c r="AJ165" s="18" t="str">
        <f t="shared" si="221"/>
        <v>N/A</v>
      </c>
      <c r="AK165" s="18">
        <f t="shared" si="172"/>
        <v>-0.12816735856979952</v>
      </c>
      <c r="AL165" s="18">
        <f t="shared" si="173"/>
        <v>22.941957183994113</v>
      </c>
      <c r="AM165" s="18">
        <f>(Design!$N$68-AL165)/AK165</f>
        <v>159.49425354554288</v>
      </c>
      <c r="AN165" s="18">
        <v>0</v>
      </c>
      <c r="AO165" s="18">
        <v>0</v>
      </c>
      <c r="AP165" s="18">
        <f t="shared" si="174"/>
        <v>159.49425354554288</v>
      </c>
      <c r="AQ165" s="18">
        <f t="shared" si="222"/>
        <v>169</v>
      </c>
      <c r="AR165" s="18">
        <f>Design!$N$68</f>
        <v>2.5</v>
      </c>
      <c r="AS165" s="18">
        <f t="shared" si="175"/>
        <v>179</v>
      </c>
      <c r="AT165" s="18">
        <v>0</v>
      </c>
      <c r="AU165" s="18">
        <f t="shared" si="176"/>
        <v>13425</v>
      </c>
      <c r="AV165" s="19" t="str">
        <f t="shared" si="223"/>
        <v>N/A</v>
      </c>
      <c r="AW165" s="68">
        <f t="shared" si="177"/>
        <v>169</v>
      </c>
      <c r="AX165" s="18">
        <f>'Ohio Intensities'!L165</f>
        <v>0.85848092089724437</v>
      </c>
      <c r="AY165" s="18">
        <f>Design!$I$24*AX165*Design!$I$23</f>
        <v>1.4765871839432612</v>
      </c>
      <c r="AZ165" s="18">
        <v>0</v>
      </c>
      <c r="BA165" s="18">
        <v>0</v>
      </c>
      <c r="BB165" s="18">
        <f>Design!$I$22</f>
        <v>10</v>
      </c>
      <c r="BC165" s="18">
        <f t="shared" si="178"/>
        <v>1.4765871839432612</v>
      </c>
      <c r="BD165" s="18">
        <f t="shared" si="179"/>
        <v>169</v>
      </c>
      <c r="BE165" s="18">
        <f t="shared" si="180"/>
        <v>1.4765871839432612</v>
      </c>
      <c r="BF165" s="18">
        <f t="shared" si="181"/>
        <v>179</v>
      </c>
      <c r="BG165" s="18">
        <v>0</v>
      </c>
      <c r="BH165" s="18" t="str">
        <f t="shared" si="224"/>
        <v>N/A</v>
      </c>
      <c r="BI165" s="18">
        <f t="shared" si="182"/>
        <v>-0.14765871839432612</v>
      </c>
      <c r="BJ165" s="18">
        <f t="shared" si="183"/>
        <v>26.430910592584379</v>
      </c>
      <c r="BK165" s="18">
        <f>(Design!$N$69-BJ165)/BI165</f>
        <v>159.6987353608948</v>
      </c>
      <c r="BL165" s="18">
        <v>0</v>
      </c>
      <c r="BM165" s="18">
        <v>0</v>
      </c>
      <c r="BN165" s="18">
        <f t="shared" si="184"/>
        <v>159.6987353608948</v>
      </c>
      <c r="BO165" s="18">
        <f t="shared" si="225"/>
        <v>169</v>
      </c>
      <c r="BP165" s="18">
        <f>Design!$N$69</f>
        <v>2.85</v>
      </c>
      <c r="BQ165" s="18">
        <f t="shared" si="185"/>
        <v>179</v>
      </c>
      <c r="BR165" s="18">
        <v>0</v>
      </c>
      <c r="BS165" s="18">
        <f t="shared" si="186"/>
        <v>15304.5</v>
      </c>
      <c r="BT165" s="19" t="str">
        <f t="shared" si="226"/>
        <v>N/A</v>
      </c>
      <c r="BU165" s="68">
        <f t="shared" si="187"/>
        <v>169</v>
      </c>
      <c r="BV165" s="18">
        <f>'Ohio Intensities'!P165</f>
        <v>1.0244254964071857</v>
      </c>
      <c r="BW165" s="18">
        <f>Design!$I$24*BV165*Design!$I$23</f>
        <v>1.7620118538203606</v>
      </c>
      <c r="BX165" s="18">
        <v>0</v>
      </c>
      <c r="BY165" s="18">
        <v>0</v>
      </c>
      <c r="BZ165" s="18">
        <f>Design!$I$22</f>
        <v>10</v>
      </c>
      <c r="CA165" s="18">
        <f t="shared" si="188"/>
        <v>1.7620118538203606</v>
      </c>
      <c r="CB165" s="18">
        <f t="shared" si="189"/>
        <v>169</v>
      </c>
      <c r="CC165" s="18">
        <f t="shared" si="190"/>
        <v>1.7620118538203606</v>
      </c>
      <c r="CD165" s="18">
        <f t="shared" si="191"/>
        <v>179</v>
      </c>
      <c r="CE165" s="18">
        <v>0</v>
      </c>
      <c r="CF165" s="18" t="str">
        <f t="shared" si="227"/>
        <v>N/A</v>
      </c>
      <c r="CG165" s="18">
        <f t="shared" si="192"/>
        <v>-0.17620118538203605</v>
      </c>
      <c r="CH165" s="18">
        <f t="shared" si="193"/>
        <v>31.540012183384455</v>
      </c>
      <c r="CI165" s="18">
        <f>(Design!$N$70-CH165)/CG165</f>
        <v>162.82530745283759</v>
      </c>
      <c r="CJ165" s="18">
        <v>0</v>
      </c>
      <c r="CK165" s="18">
        <v>0</v>
      </c>
      <c r="CL165" s="18">
        <f t="shared" si="194"/>
        <v>162.82530745283759</v>
      </c>
      <c r="CM165" s="18">
        <f t="shared" si="228"/>
        <v>169</v>
      </c>
      <c r="CN165" s="18">
        <f>Design!$N$70</f>
        <v>2.85</v>
      </c>
      <c r="CO165" s="18">
        <f t="shared" si="195"/>
        <v>179</v>
      </c>
      <c r="CP165" s="18">
        <v>0</v>
      </c>
      <c r="CQ165" s="18">
        <f t="shared" si="196"/>
        <v>15304.5</v>
      </c>
      <c r="CR165" s="19" t="str">
        <f t="shared" si="229"/>
        <v>N/A</v>
      </c>
      <c r="CS165" s="68">
        <f t="shared" si="197"/>
        <v>169</v>
      </c>
      <c r="CT165" s="18">
        <f>'Ohio Intensities'!T165</f>
        <v>1.1553555465451137</v>
      </c>
      <c r="CU165" s="18">
        <f>Design!$I$24*CT165*Design!$I$23</f>
        <v>1.9872115400575969</v>
      </c>
      <c r="CV165" s="18">
        <v>0</v>
      </c>
      <c r="CW165" s="18">
        <v>0</v>
      </c>
      <c r="CX165" s="18">
        <f>Design!$I$22</f>
        <v>10</v>
      </c>
      <c r="CY165" s="18">
        <f t="shared" si="198"/>
        <v>1.9872115400575969</v>
      </c>
      <c r="CZ165" s="18">
        <f t="shared" si="199"/>
        <v>169</v>
      </c>
      <c r="DA165" s="18">
        <f t="shared" si="200"/>
        <v>1.9872115400575969</v>
      </c>
      <c r="DB165" s="18">
        <f t="shared" si="201"/>
        <v>179</v>
      </c>
      <c r="DC165" s="18">
        <v>0</v>
      </c>
      <c r="DD165" s="18" t="str">
        <f t="shared" si="230"/>
        <v>N/A</v>
      </c>
      <c r="DE165" s="18">
        <f t="shared" si="202"/>
        <v>-0.19872115400575968</v>
      </c>
      <c r="DF165" s="18">
        <f t="shared" si="203"/>
        <v>35.571086567030981</v>
      </c>
      <c r="DG165" s="18">
        <f>(Design!$N$71-DF165)/DE165</f>
        <v>164.65829584545691</v>
      </c>
      <c r="DH165" s="18">
        <v>0</v>
      </c>
      <c r="DI165" s="18">
        <v>0</v>
      </c>
      <c r="DJ165" s="18">
        <f t="shared" si="204"/>
        <v>164.65829584545691</v>
      </c>
      <c r="DK165" s="18">
        <f t="shared" si="231"/>
        <v>169</v>
      </c>
      <c r="DL165" s="18">
        <f>Design!$N$71</f>
        <v>2.85</v>
      </c>
      <c r="DM165" s="18">
        <f t="shared" si="205"/>
        <v>179</v>
      </c>
      <c r="DN165" s="18">
        <v>0</v>
      </c>
      <c r="DO165" s="18">
        <f t="shared" si="206"/>
        <v>15304.500000000002</v>
      </c>
      <c r="DP165" s="19" t="str">
        <f t="shared" si="232"/>
        <v>N/A</v>
      </c>
      <c r="DQ165" s="68">
        <f t="shared" si="207"/>
        <v>169</v>
      </c>
      <c r="DR165" s="18">
        <f>'Ohio Intensities'!X165</f>
        <v>1.299593599224935</v>
      </c>
      <c r="DS165" s="18">
        <f>Design!$I$24*DR165*Design!$I$23</f>
        <v>2.2353009906668895</v>
      </c>
      <c r="DT165" s="18">
        <v>0</v>
      </c>
      <c r="DU165" s="18">
        <v>0</v>
      </c>
      <c r="DV165" s="18">
        <f>Design!$I$22</f>
        <v>10</v>
      </c>
      <c r="DW165" s="18">
        <f t="shared" si="208"/>
        <v>2.2353009906668895</v>
      </c>
      <c r="DX165" s="18">
        <f t="shared" si="209"/>
        <v>169</v>
      </c>
      <c r="DY165" s="18">
        <f t="shared" si="210"/>
        <v>2.2353009906668895</v>
      </c>
      <c r="DZ165" s="18">
        <f t="shared" si="211"/>
        <v>179</v>
      </c>
      <c r="EA165" s="18">
        <v>0</v>
      </c>
      <c r="EB165" s="18" t="str">
        <f t="shared" si="233"/>
        <v>N/A</v>
      </c>
      <c r="EC165" s="18">
        <f t="shared" si="212"/>
        <v>-0.22353009906668894</v>
      </c>
      <c r="ED165" s="18">
        <f t="shared" si="213"/>
        <v>40.011887732937325</v>
      </c>
      <c r="EE165" s="18">
        <f>(Design!$N$72-ED165)/EC165</f>
        <v>166.25003920322285</v>
      </c>
      <c r="EF165" s="18">
        <v>0</v>
      </c>
      <c r="EG165" s="18">
        <v>0</v>
      </c>
      <c r="EH165" s="18">
        <f t="shared" si="214"/>
        <v>166.25003920322285</v>
      </c>
      <c r="EI165" s="18">
        <f t="shared" si="234"/>
        <v>169</v>
      </c>
      <c r="EJ165" s="18">
        <f>Design!$N$72</f>
        <v>2.85</v>
      </c>
      <c r="EK165" s="18">
        <f t="shared" si="215"/>
        <v>179</v>
      </c>
      <c r="EL165" s="18">
        <v>0</v>
      </c>
      <c r="EM165" s="18">
        <f t="shared" si="216"/>
        <v>15304.500000000002</v>
      </c>
      <c r="EN165" s="19" t="str">
        <f t="shared" si="235"/>
        <v>N/A</v>
      </c>
      <c r="EO165" s="19">
        <f t="shared" si="217"/>
        <v>169</v>
      </c>
    </row>
    <row r="166" spans="1:145" x14ac:dyDescent="0.25">
      <c r="A166" s="68">
        <f t="shared" si="236"/>
        <v>170</v>
      </c>
      <c r="B166" s="18">
        <f>'Ohio Intensities'!D166</f>
        <v>0.59550027500524716</v>
      </c>
      <c r="C166" s="18">
        <f>Design!$I$24*B166*Design!$I$23</f>
        <v>1.0242604730090257</v>
      </c>
      <c r="D166" s="18">
        <v>0</v>
      </c>
      <c r="E166" s="18">
        <v>0</v>
      </c>
      <c r="F166" s="18">
        <f>Design!$I$22</f>
        <v>10</v>
      </c>
      <c r="G166" s="18">
        <f t="shared" si="158"/>
        <v>1.0242604730090257</v>
      </c>
      <c r="H166" s="18">
        <f t="shared" si="159"/>
        <v>170</v>
      </c>
      <c r="I166" s="18">
        <f t="shared" si="160"/>
        <v>1.0242604730090257</v>
      </c>
      <c r="J166" s="18">
        <f t="shared" si="161"/>
        <v>180</v>
      </c>
      <c r="K166" s="18">
        <v>0</v>
      </c>
      <c r="L166" s="18" t="str">
        <f t="shared" si="218"/>
        <v>N/A</v>
      </c>
      <c r="M166" s="18">
        <f t="shared" si="162"/>
        <v>-0.10242604730090257</v>
      </c>
      <c r="N166" s="18">
        <f t="shared" si="163"/>
        <v>18.436688514162462</v>
      </c>
      <c r="O166" s="18">
        <f>(Design!$N$67-N166)/M166</f>
        <v>159.98555978658823</v>
      </c>
      <c r="P166" s="18">
        <v>0</v>
      </c>
      <c r="Q166" s="18">
        <v>0</v>
      </c>
      <c r="R166" s="18">
        <f t="shared" si="164"/>
        <v>159.98555978658823</v>
      </c>
      <c r="S166" s="18">
        <f t="shared" si="219"/>
        <v>170</v>
      </c>
      <c r="T166" s="18">
        <f>Design!$N$67</f>
        <v>2.0499999999999998</v>
      </c>
      <c r="U166" s="18">
        <f t="shared" si="165"/>
        <v>180</v>
      </c>
      <c r="V166" s="18">
        <v>0</v>
      </c>
      <c r="W166" s="18">
        <f t="shared" si="166"/>
        <v>11069.999999999998</v>
      </c>
      <c r="X166" s="19" t="str">
        <f t="shared" si="220"/>
        <v>N/A</v>
      </c>
      <c r="Y166" s="68">
        <f t="shared" si="167"/>
        <v>170</v>
      </c>
      <c r="Z166" s="18">
        <f>'Ohio Intensities'!H166</f>
        <v>0.74158017722100966</v>
      </c>
      <c r="AA166" s="18">
        <f>Design!$I$24*Z166*Design!$I$23</f>
        <v>1.2755179048201375</v>
      </c>
      <c r="AB166" s="18">
        <v>0</v>
      </c>
      <c r="AC166" s="18">
        <v>0</v>
      </c>
      <c r="AD166" s="18">
        <f>Design!$I$22</f>
        <v>10</v>
      </c>
      <c r="AE166" s="18">
        <f t="shared" si="168"/>
        <v>1.2755179048201375</v>
      </c>
      <c r="AF166" s="18">
        <f t="shared" si="169"/>
        <v>170</v>
      </c>
      <c r="AG166" s="18">
        <f t="shared" si="170"/>
        <v>1.2755179048201375</v>
      </c>
      <c r="AH166" s="18">
        <f t="shared" si="171"/>
        <v>180</v>
      </c>
      <c r="AI166" s="18">
        <v>0</v>
      </c>
      <c r="AJ166" s="18" t="str">
        <f t="shared" si="221"/>
        <v>N/A</v>
      </c>
      <c r="AK166" s="18">
        <f t="shared" si="172"/>
        <v>-0.12755179048201376</v>
      </c>
      <c r="AL166" s="18">
        <f t="shared" si="173"/>
        <v>22.959322286762475</v>
      </c>
      <c r="AM166" s="18">
        <f>(Design!$N$68-AL166)/AK166</f>
        <v>160.40011833191375</v>
      </c>
      <c r="AN166" s="18">
        <v>0</v>
      </c>
      <c r="AO166" s="18">
        <v>0</v>
      </c>
      <c r="AP166" s="18">
        <f t="shared" si="174"/>
        <v>160.40011833191375</v>
      </c>
      <c r="AQ166" s="18">
        <f t="shared" si="222"/>
        <v>170</v>
      </c>
      <c r="AR166" s="18">
        <f>Design!$N$68</f>
        <v>2.5</v>
      </c>
      <c r="AS166" s="18">
        <f t="shared" si="175"/>
        <v>180</v>
      </c>
      <c r="AT166" s="18">
        <v>0</v>
      </c>
      <c r="AU166" s="18">
        <f t="shared" si="176"/>
        <v>13500</v>
      </c>
      <c r="AV166" s="19" t="str">
        <f t="shared" si="223"/>
        <v>N/A</v>
      </c>
      <c r="AW166" s="68">
        <f t="shared" si="177"/>
        <v>170</v>
      </c>
      <c r="AX166" s="18">
        <f>'Ohio Intensities'!L166</f>
        <v>0.85434198762400959</v>
      </c>
      <c r="AY166" s="18">
        <f>Design!$I$24*AX166*Design!$I$23</f>
        <v>1.4694682187132975</v>
      </c>
      <c r="AZ166" s="18">
        <v>0</v>
      </c>
      <c r="BA166" s="18">
        <v>0</v>
      </c>
      <c r="BB166" s="18">
        <f>Design!$I$22</f>
        <v>10</v>
      </c>
      <c r="BC166" s="18">
        <f t="shared" si="178"/>
        <v>1.4694682187132975</v>
      </c>
      <c r="BD166" s="18">
        <f t="shared" si="179"/>
        <v>170</v>
      </c>
      <c r="BE166" s="18">
        <f t="shared" si="180"/>
        <v>1.4694682187132975</v>
      </c>
      <c r="BF166" s="18">
        <f t="shared" si="181"/>
        <v>180</v>
      </c>
      <c r="BG166" s="18">
        <v>0</v>
      </c>
      <c r="BH166" s="18" t="str">
        <f t="shared" si="224"/>
        <v>N/A</v>
      </c>
      <c r="BI166" s="18">
        <f t="shared" si="182"/>
        <v>-0.14694682187132974</v>
      </c>
      <c r="BJ166" s="18">
        <f t="shared" si="183"/>
        <v>26.450427936839354</v>
      </c>
      <c r="BK166" s="18">
        <f>(Design!$N$69-BJ166)/BI166</f>
        <v>160.60522872352061</v>
      </c>
      <c r="BL166" s="18">
        <v>0</v>
      </c>
      <c r="BM166" s="18">
        <v>0</v>
      </c>
      <c r="BN166" s="18">
        <f t="shared" si="184"/>
        <v>160.60522872352061</v>
      </c>
      <c r="BO166" s="18">
        <f t="shared" si="225"/>
        <v>170</v>
      </c>
      <c r="BP166" s="18">
        <f>Design!$N$69</f>
        <v>2.85</v>
      </c>
      <c r="BQ166" s="18">
        <f t="shared" si="185"/>
        <v>180</v>
      </c>
      <c r="BR166" s="18">
        <v>0</v>
      </c>
      <c r="BS166" s="18">
        <f t="shared" si="186"/>
        <v>15390</v>
      </c>
      <c r="BT166" s="19" t="str">
        <f t="shared" si="226"/>
        <v>N/A</v>
      </c>
      <c r="BU166" s="68">
        <f t="shared" si="187"/>
        <v>170</v>
      </c>
      <c r="BV166" s="18">
        <f>'Ohio Intensities'!P166</f>
        <v>1.019574474505013</v>
      </c>
      <c r="BW166" s="18">
        <f>Design!$I$24*BV166*Design!$I$23</f>
        <v>1.7536680961486235</v>
      </c>
      <c r="BX166" s="18">
        <v>0</v>
      </c>
      <c r="BY166" s="18">
        <v>0</v>
      </c>
      <c r="BZ166" s="18">
        <f>Design!$I$22</f>
        <v>10</v>
      </c>
      <c r="CA166" s="18">
        <f t="shared" si="188"/>
        <v>1.7536680961486235</v>
      </c>
      <c r="CB166" s="18">
        <f t="shared" si="189"/>
        <v>170</v>
      </c>
      <c r="CC166" s="18">
        <f t="shared" si="190"/>
        <v>1.7536680961486235</v>
      </c>
      <c r="CD166" s="18">
        <f t="shared" si="191"/>
        <v>180</v>
      </c>
      <c r="CE166" s="18">
        <v>0</v>
      </c>
      <c r="CF166" s="18" t="str">
        <f t="shared" si="227"/>
        <v>N/A</v>
      </c>
      <c r="CG166" s="18">
        <f t="shared" si="192"/>
        <v>-0.17536680961486234</v>
      </c>
      <c r="CH166" s="18">
        <f t="shared" si="193"/>
        <v>31.566025730675221</v>
      </c>
      <c r="CI166" s="18">
        <f>(Design!$N$70-CH166)/CG166</f>
        <v>163.74835006544782</v>
      </c>
      <c r="CJ166" s="18">
        <v>0</v>
      </c>
      <c r="CK166" s="18">
        <v>0</v>
      </c>
      <c r="CL166" s="18">
        <f t="shared" si="194"/>
        <v>163.74835006544782</v>
      </c>
      <c r="CM166" s="18">
        <f t="shared" si="228"/>
        <v>170</v>
      </c>
      <c r="CN166" s="18">
        <f>Design!$N$70</f>
        <v>2.85</v>
      </c>
      <c r="CO166" s="18">
        <f t="shared" si="195"/>
        <v>180</v>
      </c>
      <c r="CP166" s="18">
        <v>0</v>
      </c>
      <c r="CQ166" s="18">
        <f t="shared" si="196"/>
        <v>15390</v>
      </c>
      <c r="CR166" s="19" t="str">
        <f t="shared" si="229"/>
        <v>N/A</v>
      </c>
      <c r="CS166" s="68">
        <f t="shared" si="197"/>
        <v>170</v>
      </c>
      <c r="CT166" s="18">
        <f>'Ohio Intensities'!T166</f>
        <v>1.1500161261974295</v>
      </c>
      <c r="CU166" s="18">
        <f>Design!$I$24*CT166*Design!$I$23</f>
        <v>1.97802773705958</v>
      </c>
      <c r="CV166" s="18">
        <v>0</v>
      </c>
      <c r="CW166" s="18">
        <v>0</v>
      </c>
      <c r="CX166" s="18">
        <f>Design!$I$22</f>
        <v>10</v>
      </c>
      <c r="CY166" s="18">
        <f t="shared" si="198"/>
        <v>1.97802773705958</v>
      </c>
      <c r="CZ166" s="18">
        <f t="shared" si="199"/>
        <v>170</v>
      </c>
      <c r="DA166" s="18">
        <f t="shared" si="200"/>
        <v>1.97802773705958</v>
      </c>
      <c r="DB166" s="18">
        <f t="shared" si="201"/>
        <v>180</v>
      </c>
      <c r="DC166" s="18">
        <v>0</v>
      </c>
      <c r="DD166" s="18" t="str">
        <f t="shared" si="230"/>
        <v>N/A</v>
      </c>
      <c r="DE166" s="18">
        <f t="shared" si="202"/>
        <v>-0.197802773705958</v>
      </c>
      <c r="DF166" s="18">
        <f t="shared" si="203"/>
        <v>35.604499267072434</v>
      </c>
      <c r="DG166" s="18">
        <f>(Design!$N$71-DF166)/DE166</f>
        <v>165.59170861660084</v>
      </c>
      <c r="DH166" s="18">
        <v>0</v>
      </c>
      <c r="DI166" s="18">
        <v>0</v>
      </c>
      <c r="DJ166" s="18">
        <f t="shared" si="204"/>
        <v>165.59170861660084</v>
      </c>
      <c r="DK166" s="18">
        <f t="shared" si="231"/>
        <v>170</v>
      </c>
      <c r="DL166" s="18">
        <f>Design!$N$71</f>
        <v>2.85</v>
      </c>
      <c r="DM166" s="18">
        <f t="shared" si="205"/>
        <v>180</v>
      </c>
      <c r="DN166" s="18">
        <v>0</v>
      </c>
      <c r="DO166" s="18">
        <f t="shared" si="206"/>
        <v>15390</v>
      </c>
      <c r="DP166" s="19" t="str">
        <f t="shared" si="232"/>
        <v>N/A</v>
      </c>
      <c r="DQ166" s="68">
        <f t="shared" si="207"/>
        <v>170</v>
      </c>
      <c r="DR166" s="18">
        <f>'Ohio Intensities'!X166</f>
        <v>1.2939050912249073</v>
      </c>
      <c r="DS166" s="18">
        <f>Design!$I$24*DR166*Design!$I$23</f>
        <v>2.2255167569068419</v>
      </c>
      <c r="DT166" s="18">
        <v>0</v>
      </c>
      <c r="DU166" s="18">
        <v>0</v>
      </c>
      <c r="DV166" s="18">
        <f>Design!$I$22</f>
        <v>10</v>
      </c>
      <c r="DW166" s="18">
        <f t="shared" si="208"/>
        <v>2.2255167569068419</v>
      </c>
      <c r="DX166" s="18">
        <f t="shared" si="209"/>
        <v>170</v>
      </c>
      <c r="DY166" s="18">
        <f t="shared" si="210"/>
        <v>2.2255167569068419</v>
      </c>
      <c r="DZ166" s="18">
        <f t="shared" si="211"/>
        <v>180</v>
      </c>
      <c r="EA166" s="18">
        <v>0</v>
      </c>
      <c r="EB166" s="18" t="str">
        <f t="shared" si="233"/>
        <v>N/A</v>
      </c>
      <c r="EC166" s="18">
        <f t="shared" si="212"/>
        <v>-0.22255167569068418</v>
      </c>
      <c r="ED166" s="18">
        <f t="shared" si="213"/>
        <v>40.059301624323155</v>
      </c>
      <c r="EE166" s="18">
        <f>(Design!$N$72-ED166)/EC166</f>
        <v>167.19398543661788</v>
      </c>
      <c r="EF166" s="18">
        <v>0</v>
      </c>
      <c r="EG166" s="18">
        <v>0</v>
      </c>
      <c r="EH166" s="18">
        <f t="shared" si="214"/>
        <v>167.19398543661788</v>
      </c>
      <c r="EI166" s="18">
        <f t="shared" si="234"/>
        <v>170</v>
      </c>
      <c r="EJ166" s="18">
        <f>Design!$N$72</f>
        <v>2.85</v>
      </c>
      <c r="EK166" s="18">
        <f t="shared" si="215"/>
        <v>180</v>
      </c>
      <c r="EL166" s="18">
        <v>0</v>
      </c>
      <c r="EM166" s="18">
        <f t="shared" si="216"/>
        <v>15390</v>
      </c>
      <c r="EN166" s="19" t="str">
        <f t="shared" si="235"/>
        <v>N/A</v>
      </c>
      <c r="EO166" s="19">
        <f t="shared" si="217"/>
        <v>170</v>
      </c>
    </row>
    <row r="167" spans="1:145" x14ac:dyDescent="0.25">
      <c r="A167" s="68">
        <f t="shared" si="236"/>
        <v>171</v>
      </c>
      <c r="B167" s="18">
        <f>'Ohio Intensities'!D167</f>
        <v>0.5926171959917621</v>
      </c>
      <c r="C167" s="18">
        <f>Design!$I$24*B167*Design!$I$23</f>
        <v>1.0193015771058314</v>
      </c>
      <c r="D167" s="18">
        <v>0</v>
      </c>
      <c r="E167" s="18">
        <v>0</v>
      </c>
      <c r="F167" s="18">
        <f>Design!$I$22</f>
        <v>10</v>
      </c>
      <c r="G167" s="18">
        <f t="shared" si="158"/>
        <v>1.0193015771058314</v>
      </c>
      <c r="H167" s="18">
        <f t="shared" si="159"/>
        <v>171</v>
      </c>
      <c r="I167" s="18">
        <f t="shared" si="160"/>
        <v>1.0193015771058314</v>
      </c>
      <c r="J167" s="18">
        <f t="shared" si="161"/>
        <v>181</v>
      </c>
      <c r="K167" s="18">
        <v>0</v>
      </c>
      <c r="L167" s="18" t="str">
        <f t="shared" si="218"/>
        <v>N/A</v>
      </c>
      <c r="M167" s="18">
        <f t="shared" si="162"/>
        <v>-0.10193015771058314</v>
      </c>
      <c r="N167" s="18">
        <f t="shared" si="163"/>
        <v>18.449358545615549</v>
      </c>
      <c r="O167" s="18">
        <f>(Design!$N$67-N167)/M167</f>
        <v>160.88818965805294</v>
      </c>
      <c r="P167" s="18">
        <v>0</v>
      </c>
      <c r="Q167" s="18">
        <v>0</v>
      </c>
      <c r="R167" s="18">
        <f t="shared" si="164"/>
        <v>160.88818965805294</v>
      </c>
      <c r="S167" s="18">
        <f t="shared" si="219"/>
        <v>171</v>
      </c>
      <c r="T167" s="18">
        <f>Design!$N$67</f>
        <v>2.0499999999999998</v>
      </c>
      <c r="U167" s="18">
        <f t="shared" si="165"/>
        <v>181</v>
      </c>
      <c r="V167" s="18">
        <v>0</v>
      </c>
      <c r="W167" s="18">
        <f t="shared" si="166"/>
        <v>11131.499999999998</v>
      </c>
      <c r="X167" s="19" t="str">
        <f t="shared" si="220"/>
        <v>N/A</v>
      </c>
      <c r="Y167" s="68">
        <f t="shared" si="167"/>
        <v>171</v>
      </c>
      <c r="Z167" s="18">
        <f>'Ohio Intensities'!H167</f>
        <v>0.73803805864431526</v>
      </c>
      <c r="AA167" s="18">
        <f>Design!$I$24*Z167*Design!$I$23</f>
        <v>1.2694254608682232</v>
      </c>
      <c r="AB167" s="18">
        <v>0</v>
      </c>
      <c r="AC167" s="18">
        <v>0</v>
      </c>
      <c r="AD167" s="18">
        <f>Design!$I$22</f>
        <v>10</v>
      </c>
      <c r="AE167" s="18">
        <f t="shared" si="168"/>
        <v>1.2694254608682232</v>
      </c>
      <c r="AF167" s="18">
        <f t="shared" si="169"/>
        <v>171</v>
      </c>
      <c r="AG167" s="18">
        <f t="shared" si="170"/>
        <v>1.2694254608682232</v>
      </c>
      <c r="AH167" s="18">
        <f t="shared" si="171"/>
        <v>181</v>
      </c>
      <c r="AI167" s="18">
        <v>0</v>
      </c>
      <c r="AJ167" s="18" t="str">
        <f t="shared" si="221"/>
        <v>N/A</v>
      </c>
      <c r="AK167" s="18">
        <f t="shared" si="172"/>
        <v>-0.12694254608682232</v>
      </c>
      <c r="AL167" s="18">
        <f t="shared" si="173"/>
        <v>22.976600841714841</v>
      </c>
      <c r="AM167" s="18">
        <f>(Design!$N$68-AL167)/AK167</f>
        <v>161.30605122501541</v>
      </c>
      <c r="AN167" s="18">
        <v>0</v>
      </c>
      <c r="AO167" s="18">
        <v>0</v>
      </c>
      <c r="AP167" s="18">
        <f t="shared" si="174"/>
        <v>161.30605122501541</v>
      </c>
      <c r="AQ167" s="18">
        <f t="shared" si="222"/>
        <v>171</v>
      </c>
      <c r="AR167" s="18">
        <f>Design!$N$68</f>
        <v>2.5</v>
      </c>
      <c r="AS167" s="18">
        <f t="shared" si="175"/>
        <v>181</v>
      </c>
      <c r="AT167" s="18">
        <v>0</v>
      </c>
      <c r="AU167" s="18">
        <f t="shared" si="176"/>
        <v>13575</v>
      </c>
      <c r="AV167" s="19" t="str">
        <f t="shared" si="223"/>
        <v>N/A</v>
      </c>
      <c r="AW167" s="68">
        <f t="shared" si="177"/>
        <v>171</v>
      </c>
      <c r="AX167" s="18">
        <f>'Ohio Intensities'!L167</f>
        <v>0.85024540205454124</v>
      </c>
      <c r="AY167" s="18">
        <f>Design!$I$24*AX167*Design!$I$23</f>
        <v>1.4624220915338118</v>
      </c>
      <c r="AZ167" s="18">
        <v>0</v>
      </c>
      <c r="BA167" s="18">
        <v>0</v>
      </c>
      <c r="BB167" s="18">
        <f>Design!$I$22</f>
        <v>10</v>
      </c>
      <c r="BC167" s="18">
        <f t="shared" si="178"/>
        <v>1.4624220915338118</v>
      </c>
      <c r="BD167" s="18">
        <f t="shared" si="179"/>
        <v>171</v>
      </c>
      <c r="BE167" s="18">
        <f t="shared" si="180"/>
        <v>1.4624220915338118</v>
      </c>
      <c r="BF167" s="18">
        <f t="shared" si="181"/>
        <v>181</v>
      </c>
      <c r="BG167" s="18">
        <v>0</v>
      </c>
      <c r="BH167" s="18" t="str">
        <f t="shared" si="224"/>
        <v>N/A</v>
      </c>
      <c r="BI167" s="18">
        <f t="shared" si="182"/>
        <v>-0.14624220915338118</v>
      </c>
      <c r="BJ167" s="18">
        <f t="shared" si="183"/>
        <v>26.469839856761993</v>
      </c>
      <c r="BK167" s="18">
        <f>(Design!$N$69-BJ167)/BI167</f>
        <v>161.51178236092647</v>
      </c>
      <c r="BL167" s="18">
        <v>0</v>
      </c>
      <c r="BM167" s="18">
        <v>0</v>
      </c>
      <c r="BN167" s="18">
        <f t="shared" si="184"/>
        <v>161.51178236092647</v>
      </c>
      <c r="BO167" s="18">
        <f t="shared" si="225"/>
        <v>171</v>
      </c>
      <c r="BP167" s="18">
        <f>Design!$N$69</f>
        <v>2.85</v>
      </c>
      <c r="BQ167" s="18">
        <f t="shared" si="185"/>
        <v>181</v>
      </c>
      <c r="BR167" s="18">
        <v>0</v>
      </c>
      <c r="BS167" s="18">
        <f t="shared" si="186"/>
        <v>15475.5</v>
      </c>
      <c r="BT167" s="19" t="str">
        <f t="shared" si="226"/>
        <v>N/A</v>
      </c>
      <c r="BU167" s="68">
        <f t="shared" si="187"/>
        <v>171</v>
      </c>
      <c r="BV167" s="18">
        <f>'Ohio Intensities'!P167</f>
        <v>1.0147725306338908</v>
      </c>
      <c r="BW167" s="18">
        <f>Design!$I$24*BV167*Design!$I$23</f>
        <v>1.7454087526902933</v>
      </c>
      <c r="BX167" s="18">
        <v>0</v>
      </c>
      <c r="BY167" s="18">
        <v>0</v>
      </c>
      <c r="BZ167" s="18">
        <f>Design!$I$22</f>
        <v>10</v>
      </c>
      <c r="CA167" s="18">
        <f t="shared" si="188"/>
        <v>1.7454087526902933</v>
      </c>
      <c r="CB167" s="18">
        <f t="shared" si="189"/>
        <v>171</v>
      </c>
      <c r="CC167" s="18">
        <f t="shared" si="190"/>
        <v>1.7454087526902933</v>
      </c>
      <c r="CD167" s="18">
        <f t="shared" si="191"/>
        <v>181</v>
      </c>
      <c r="CE167" s="18">
        <v>0</v>
      </c>
      <c r="CF167" s="18" t="str">
        <f t="shared" si="227"/>
        <v>N/A</v>
      </c>
      <c r="CG167" s="18">
        <f t="shared" si="192"/>
        <v>-0.17454087526902934</v>
      </c>
      <c r="CH167" s="18">
        <f t="shared" si="193"/>
        <v>31.59189842369431</v>
      </c>
      <c r="CI167" s="18">
        <f>(Design!$N$70-CH167)/CG167</f>
        <v>164.67144661325239</v>
      </c>
      <c r="CJ167" s="18">
        <v>0</v>
      </c>
      <c r="CK167" s="18">
        <v>0</v>
      </c>
      <c r="CL167" s="18">
        <f t="shared" si="194"/>
        <v>164.67144661325239</v>
      </c>
      <c r="CM167" s="18">
        <f t="shared" si="228"/>
        <v>171</v>
      </c>
      <c r="CN167" s="18">
        <f>Design!$N$70</f>
        <v>2.85</v>
      </c>
      <c r="CO167" s="18">
        <f t="shared" si="195"/>
        <v>181</v>
      </c>
      <c r="CP167" s="18">
        <v>0</v>
      </c>
      <c r="CQ167" s="18">
        <f t="shared" si="196"/>
        <v>15475.5</v>
      </c>
      <c r="CR167" s="19" t="str">
        <f t="shared" si="229"/>
        <v>N/A</v>
      </c>
      <c r="CS167" s="68">
        <f t="shared" si="197"/>
        <v>171</v>
      </c>
      <c r="CT167" s="18">
        <f>'Ohio Intensities'!T167</f>
        <v>1.1447301217642265</v>
      </c>
      <c r="CU167" s="18">
        <f>Design!$I$24*CT167*Design!$I$23</f>
        <v>1.9689358094344709</v>
      </c>
      <c r="CV167" s="18">
        <v>0</v>
      </c>
      <c r="CW167" s="18">
        <v>0</v>
      </c>
      <c r="CX167" s="18">
        <f>Design!$I$22</f>
        <v>10</v>
      </c>
      <c r="CY167" s="18">
        <f t="shared" si="198"/>
        <v>1.9689358094344709</v>
      </c>
      <c r="CZ167" s="18">
        <f t="shared" si="199"/>
        <v>171</v>
      </c>
      <c r="DA167" s="18">
        <f t="shared" si="200"/>
        <v>1.9689358094344709</v>
      </c>
      <c r="DB167" s="18">
        <f t="shared" si="201"/>
        <v>181</v>
      </c>
      <c r="DC167" s="18">
        <v>0</v>
      </c>
      <c r="DD167" s="18" t="str">
        <f t="shared" si="230"/>
        <v>N/A</v>
      </c>
      <c r="DE167" s="18">
        <f t="shared" si="202"/>
        <v>-0.19689358094344708</v>
      </c>
      <c r="DF167" s="18">
        <f t="shared" si="203"/>
        <v>35.637738150763923</v>
      </c>
      <c r="DG167" s="18">
        <f>(Design!$N$71-DF167)/DE167</f>
        <v>166.52517564897866</v>
      </c>
      <c r="DH167" s="18">
        <v>0</v>
      </c>
      <c r="DI167" s="18">
        <v>0</v>
      </c>
      <c r="DJ167" s="18">
        <f t="shared" si="204"/>
        <v>166.52517564897866</v>
      </c>
      <c r="DK167" s="18">
        <f t="shared" si="231"/>
        <v>171</v>
      </c>
      <c r="DL167" s="18">
        <f>Design!$N$71</f>
        <v>2.85</v>
      </c>
      <c r="DM167" s="18">
        <f t="shared" si="205"/>
        <v>181</v>
      </c>
      <c r="DN167" s="18">
        <v>0</v>
      </c>
      <c r="DO167" s="18">
        <f t="shared" si="206"/>
        <v>15475.5</v>
      </c>
      <c r="DP167" s="19" t="str">
        <f t="shared" si="232"/>
        <v>N/A</v>
      </c>
      <c r="DQ167" s="68">
        <f t="shared" si="207"/>
        <v>171</v>
      </c>
      <c r="DR167" s="18">
        <f>'Ohio Intensities'!X167</f>
        <v>1.2882725336963099</v>
      </c>
      <c r="DS167" s="18">
        <f>Design!$I$24*DR167*Design!$I$23</f>
        <v>2.2158287579576545</v>
      </c>
      <c r="DT167" s="18">
        <v>0</v>
      </c>
      <c r="DU167" s="18">
        <v>0</v>
      </c>
      <c r="DV167" s="18">
        <f>Design!$I$22</f>
        <v>10</v>
      </c>
      <c r="DW167" s="18">
        <f t="shared" si="208"/>
        <v>2.2158287579576545</v>
      </c>
      <c r="DX167" s="18">
        <f t="shared" si="209"/>
        <v>171</v>
      </c>
      <c r="DY167" s="18">
        <f t="shared" si="210"/>
        <v>2.2158287579576545</v>
      </c>
      <c r="DZ167" s="18">
        <f t="shared" si="211"/>
        <v>181</v>
      </c>
      <c r="EA167" s="18">
        <v>0</v>
      </c>
      <c r="EB167" s="18" t="str">
        <f t="shared" si="233"/>
        <v>N/A</v>
      </c>
      <c r="EC167" s="18">
        <f t="shared" si="212"/>
        <v>-0.22158287579576547</v>
      </c>
      <c r="ED167" s="18">
        <f t="shared" si="213"/>
        <v>40.106500519033546</v>
      </c>
      <c r="EE167" s="18">
        <f>(Design!$N$72-ED167)/EC167</f>
        <v>168.1379952545301</v>
      </c>
      <c r="EF167" s="18">
        <v>0</v>
      </c>
      <c r="EG167" s="18">
        <v>0</v>
      </c>
      <c r="EH167" s="18">
        <f t="shared" si="214"/>
        <v>168.1379952545301</v>
      </c>
      <c r="EI167" s="18">
        <f t="shared" si="234"/>
        <v>171</v>
      </c>
      <c r="EJ167" s="18">
        <f>Design!$N$72</f>
        <v>2.85</v>
      </c>
      <c r="EK167" s="18">
        <f t="shared" si="215"/>
        <v>181</v>
      </c>
      <c r="EL167" s="18">
        <v>0</v>
      </c>
      <c r="EM167" s="18">
        <f t="shared" si="216"/>
        <v>15475.5</v>
      </c>
      <c r="EN167" s="19" t="str">
        <f t="shared" si="235"/>
        <v>N/A</v>
      </c>
      <c r="EO167" s="19">
        <f t="shared" si="217"/>
        <v>171</v>
      </c>
    </row>
    <row r="168" spans="1:145" x14ac:dyDescent="0.25">
      <c r="A168" s="68">
        <f t="shared" si="236"/>
        <v>172</v>
      </c>
      <c r="B168" s="18">
        <f>'Ohio Intensities'!D168</f>
        <v>0.58976384502360257</v>
      </c>
      <c r="C168" s="18">
        <f>Design!$I$24*B168*Design!$I$23</f>
        <v>1.014393813440597</v>
      </c>
      <c r="D168" s="18">
        <v>0</v>
      </c>
      <c r="E168" s="18">
        <v>0</v>
      </c>
      <c r="F168" s="18">
        <f>Design!$I$22</f>
        <v>10</v>
      </c>
      <c r="G168" s="18">
        <f t="shared" si="158"/>
        <v>1.014393813440597</v>
      </c>
      <c r="H168" s="18">
        <f t="shared" si="159"/>
        <v>172</v>
      </c>
      <c r="I168" s="18">
        <f t="shared" si="160"/>
        <v>1.014393813440597</v>
      </c>
      <c r="J168" s="18">
        <f t="shared" si="161"/>
        <v>182</v>
      </c>
      <c r="K168" s="18">
        <v>0</v>
      </c>
      <c r="L168" s="18" t="str">
        <f t="shared" si="218"/>
        <v>N/A</v>
      </c>
      <c r="M168" s="18">
        <f t="shared" si="162"/>
        <v>-0.10143938134405969</v>
      </c>
      <c r="N168" s="18">
        <f t="shared" si="163"/>
        <v>18.461967404618864</v>
      </c>
      <c r="O168" s="18">
        <f>(Design!$N$67-N168)/M168</f>
        <v>161.79088621364065</v>
      </c>
      <c r="P168" s="18">
        <v>0</v>
      </c>
      <c r="Q168" s="18">
        <v>0</v>
      </c>
      <c r="R168" s="18">
        <f t="shared" si="164"/>
        <v>161.79088621364065</v>
      </c>
      <c r="S168" s="18">
        <f t="shared" si="219"/>
        <v>172</v>
      </c>
      <c r="T168" s="18">
        <f>Design!$N$67</f>
        <v>2.0499999999999998</v>
      </c>
      <c r="U168" s="18">
        <f t="shared" si="165"/>
        <v>182</v>
      </c>
      <c r="V168" s="18">
        <v>0</v>
      </c>
      <c r="W168" s="18">
        <f t="shared" si="166"/>
        <v>11192.999999999998</v>
      </c>
      <c r="X168" s="19" t="str">
        <f t="shared" si="220"/>
        <v>N/A</v>
      </c>
      <c r="Y168" s="68">
        <f t="shared" si="167"/>
        <v>172</v>
      </c>
      <c r="Z168" s="18">
        <f>'Ohio Intensities'!H168</f>
        <v>0.73453212911806065</v>
      </c>
      <c r="AA168" s="18">
        <f>Design!$I$24*Z168*Design!$I$23</f>
        <v>1.2633952620830651</v>
      </c>
      <c r="AB168" s="18">
        <v>0</v>
      </c>
      <c r="AC168" s="18">
        <v>0</v>
      </c>
      <c r="AD168" s="18">
        <f>Design!$I$22</f>
        <v>10</v>
      </c>
      <c r="AE168" s="18">
        <f t="shared" si="168"/>
        <v>1.2633952620830651</v>
      </c>
      <c r="AF168" s="18">
        <f t="shared" si="169"/>
        <v>172</v>
      </c>
      <c r="AG168" s="18">
        <f t="shared" si="170"/>
        <v>1.2633952620830651</v>
      </c>
      <c r="AH168" s="18">
        <f t="shared" si="171"/>
        <v>182</v>
      </c>
      <c r="AI168" s="18">
        <v>0</v>
      </c>
      <c r="AJ168" s="18" t="str">
        <f t="shared" si="221"/>
        <v>N/A</v>
      </c>
      <c r="AK168" s="18">
        <f t="shared" si="172"/>
        <v>-0.12633952620830652</v>
      </c>
      <c r="AL168" s="18">
        <f t="shared" si="173"/>
        <v>22.993793769911786</v>
      </c>
      <c r="AM168" s="18">
        <f>(Design!$N$68-AL168)/AK168</f>
        <v>162.21205180176122</v>
      </c>
      <c r="AN168" s="18">
        <v>0</v>
      </c>
      <c r="AO168" s="18">
        <v>0</v>
      </c>
      <c r="AP168" s="18">
        <f t="shared" si="174"/>
        <v>162.21205180176122</v>
      </c>
      <c r="AQ168" s="18">
        <f t="shared" si="222"/>
        <v>172</v>
      </c>
      <c r="AR168" s="18">
        <f>Design!$N$68</f>
        <v>2.5</v>
      </c>
      <c r="AS168" s="18">
        <f t="shared" si="175"/>
        <v>182</v>
      </c>
      <c r="AT168" s="18">
        <v>0</v>
      </c>
      <c r="AU168" s="18">
        <f t="shared" si="176"/>
        <v>13650</v>
      </c>
      <c r="AV168" s="19" t="str">
        <f t="shared" si="223"/>
        <v>N/A</v>
      </c>
      <c r="AW168" s="68">
        <f t="shared" si="177"/>
        <v>172</v>
      </c>
      <c r="AX168" s="18">
        <f>'Ohio Intensities'!L168</f>
        <v>0.84619050426908227</v>
      </c>
      <c r="AY168" s="18">
        <f>Design!$I$24*AX168*Design!$I$23</f>
        <v>1.4554476673428225</v>
      </c>
      <c r="AZ168" s="18">
        <v>0</v>
      </c>
      <c r="BA168" s="18">
        <v>0</v>
      </c>
      <c r="BB168" s="18">
        <f>Design!$I$22</f>
        <v>10</v>
      </c>
      <c r="BC168" s="18">
        <f t="shared" si="178"/>
        <v>1.4554476673428225</v>
      </c>
      <c r="BD168" s="18">
        <f t="shared" si="179"/>
        <v>172</v>
      </c>
      <c r="BE168" s="18">
        <f t="shared" si="180"/>
        <v>1.4554476673428225</v>
      </c>
      <c r="BF168" s="18">
        <f t="shared" si="181"/>
        <v>182</v>
      </c>
      <c r="BG168" s="18">
        <v>0</v>
      </c>
      <c r="BH168" s="18" t="str">
        <f t="shared" si="224"/>
        <v>N/A</v>
      </c>
      <c r="BI168" s="18">
        <f t="shared" si="182"/>
        <v>-0.14554476673428224</v>
      </c>
      <c r="BJ168" s="18">
        <f t="shared" si="183"/>
        <v>26.489147545639369</v>
      </c>
      <c r="BK168" s="18">
        <f>(Design!$N$69-BJ168)/BI168</f>
        <v>162.41839590699144</v>
      </c>
      <c r="BL168" s="18">
        <v>0</v>
      </c>
      <c r="BM168" s="18">
        <v>0</v>
      </c>
      <c r="BN168" s="18">
        <f t="shared" si="184"/>
        <v>162.41839590699144</v>
      </c>
      <c r="BO168" s="18">
        <f t="shared" si="225"/>
        <v>172</v>
      </c>
      <c r="BP168" s="18">
        <f>Design!$N$69</f>
        <v>2.85</v>
      </c>
      <c r="BQ168" s="18">
        <f t="shared" si="185"/>
        <v>182</v>
      </c>
      <c r="BR168" s="18">
        <v>0</v>
      </c>
      <c r="BS168" s="18">
        <f t="shared" si="186"/>
        <v>15561.000000000002</v>
      </c>
      <c r="BT168" s="19" t="str">
        <f t="shared" si="226"/>
        <v>N/A</v>
      </c>
      <c r="BU168" s="68">
        <f t="shared" si="187"/>
        <v>172</v>
      </c>
      <c r="BV168" s="18">
        <f>'Ohio Intensities'!P168</f>
        <v>1.0100189069869521</v>
      </c>
      <c r="BW168" s="18">
        <f>Design!$I$24*BV168*Design!$I$23</f>
        <v>1.7372325200175587</v>
      </c>
      <c r="BX168" s="18">
        <v>0</v>
      </c>
      <c r="BY168" s="18">
        <v>0</v>
      </c>
      <c r="BZ168" s="18">
        <f>Design!$I$22</f>
        <v>10</v>
      </c>
      <c r="CA168" s="18">
        <f t="shared" si="188"/>
        <v>1.7372325200175587</v>
      </c>
      <c r="CB168" s="18">
        <f t="shared" si="189"/>
        <v>172</v>
      </c>
      <c r="CC168" s="18">
        <f t="shared" si="190"/>
        <v>1.7372325200175587</v>
      </c>
      <c r="CD168" s="18">
        <f t="shared" si="191"/>
        <v>182</v>
      </c>
      <c r="CE168" s="18">
        <v>0</v>
      </c>
      <c r="CF168" s="18" t="str">
        <f t="shared" si="227"/>
        <v>N/A</v>
      </c>
      <c r="CG168" s="18">
        <f t="shared" si="192"/>
        <v>-0.17372325200175587</v>
      </c>
      <c r="CH168" s="18">
        <f t="shared" si="193"/>
        <v>31.61763186431957</v>
      </c>
      <c r="CI168" s="18">
        <f>(Design!$N$70-CH168)/CG168</f>
        <v>165.59459676721229</v>
      </c>
      <c r="CJ168" s="18">
        <v>0</v>
      </c>
      <c r="CK168" s="18">
        <v>0</v>
      </c>
      <c r="CL168" s="18">
        <f t="shared" si="194"/>
        <v>165.59459676721229</v>
      </c>
      <c r="CM168" s="18">
        <f t="shared" si="228"/>
        <v>172</v>
      </c>
      <c r="CN168" s="18">
        <f>Design!$N$70</f>
        <v>2.85</v>
      </c>
      <c r="CO168" s="18">
        <f t="shared" si="195"/>
        <v>182</v>
      </c>
      <c r="CP168" s="18">
        <v>0</v>
      </c>
      <c r="CQ168" s="18">
        <f t="shared" si="196"/>
        <v>15561.000000000002</v>
      </c>
      <c r="CR168" s="19" t="str">
        <f t="shared" si="229"/>
        <v>N/A</v>
      </c>
      <c r="CS168" s="68">
        <f t="shared" si="197"/>
        <v>172</v>
      </c>
      <c r="CT168" s="18">
        <f>'Ohio Intensities'!T168</f>
        <v>1.1394967144445367</v>
      </c>
      <c r="CU168" s="18">
        <f>Design!$I$24*CT168*Design!$I$23</f>
        <v>1.9599343488446044</v>
      </c>
      <c r="CV168" s="18">
        <v>0</v>
      </c>
      <c r="CW168" s="18">
        <v>0</v>
      </c>
      <c r="CX168" s="18">
        <f>Design!$I$22</f>
        <v>10</v>
      </c>
      <c r="CY168" s="18">
        <f t="shared" si="198"/>
        <v>1.9599343488446044</v>
      </c>
      <c r="CZ168" s="18">
        <f t="shared" si="199"/>
        <v>172</v>
      </c>
      <c r="DA168" s="18">
        <f t="shared" si="200"/>
        <v>1.9599343488446044</v>
      </c>
      <c r="DB168" s="18">
        <f t="shared" si="201"/>
        <v>182</v>
      </c>
      <c r="DC168" s="18">
        <v>0</v>
      </c>
      <c r="DD168" s="18" t="str">
        <f t="shared" si="230"/>
        <v>N/A</v>
      </c>
      <c r="DE168" s="18">
        <f t="shared" si="202"/>
        <v>-0.19599343488446044</v>
      </c>
      <c r="DF168" s="18">
        <f t="shared" si="203"/>
        <v>35.670805148971802</v>
      </c>
      <c r="DG168" s="18">
        <f>(Design!$N$71-DF168)/DE168</f>
        <v>167.45869660542408</v>
      </c>
      <c r="DH168" s="18">
        <v>0</v>
      </c>
      <c r="DI168" s="18">
        <v>0</v>
      </c>
      <c r="DJ168" s="18">
        <f t="shared" si="204"/>
        <v>167.45869660542408</v>
      </c>
      <c r="DK168" s="18">
        <f t="shared" si="231"/>
        <v>172</v>
      </c>
      <c r="DL168" s="18">
        <f>Design!$N$71</f>
        <v>2.85</v>
      </c>
      <c r="DM168" s="18">
        <f t="shared" si="205"/>
        <v>182</v>
      </c>
      <c r="DN168" s="18">
        <v>0</v>
      </c>
      <c r="DO168" s="18">
        <f t="shared" si="206"/>
        <v>15561.000000000002</v>
      </c>
      <c r="DP168" s="19" t="str">
        <f t="shared" si="232"/>
        <v>N/A</v>
      </c>
      <c r="DQ168" s="68">
        <f t="shared" si="207"/>
        <v>172</v>
      </c>
      <c r="DR168" s="18">
        <f>'Ohio Intensities'!X168</f>
        <v>1.2826950742483094</v>
      </c>
      <c r="DS168" s="18">
        <f>Design!$I$24*DR168*Design!$I$23</f>
        <v>2.2062355277070935</v>
      </c>
      <c r="DT168" s="18">
        <v>0</v>
      </c>
      <c r="DU168" s="18">
        <v>0</v>
      </c>
      <c r="DV168" s="18">
        <f>Design!$I$22</f>
        <v>10</v>
      </c>
      <c r="DW168" s="18">
        <f t="shared" si="208"/>
        <v>2.2062355277070935</v>
      </c>
      <c r="DX168" s="18">
        <f t="shared" si="209"/>
        <v>172</v>
      </c>
      <c r="DY168" s="18">
        <f t="shared" si="210"/>
        <v>2.2062355277070935</v>
      </c>
      <c r="DZ168" s="18">
        <f t="shared" si="211"/>
        <v>182</v>
      </c>
      <c r="EA168" s="18">
        <v>0</v>
      </c>
      <c r="EB168" s="18" t="str">
        <f t="shared" si="233"/>
        <v>N/A</v>
      </c>
      <c r="EC168" s="18">
        <f t="shared" si="212"/>
        <v>-0.22062355277070936</v>
      </c>
      <c r="ED168" s="18">
        <f t="shared" si="213"/>
        <v>40.153486604269105</v>
      </c>
      <c r="EE168" s="18">
        <f>(Design!$N$72-ED168)/EC168</f>
        <v>169.08206823701204</v>
      </c>
      <c r="EF168" s="18">
        <v>0</v>
      </c>
      <c r="EG168" s="18">
        <v>0</v>
      </c>
      <c r="EH168" s="18">
        <f t="shared" si="214"/>
        <v>169.08206823701204</v>
      </c>
      <c r="EI168" s="18">
        <f t="shared" si="234"/>
        <v>172</v>
      </c>
      <c r="EJ168" s="18">
        <f>Design!$N$72</f>
        <v>2.85</v>
      </c>
      <c r="EK168" s="18">
        <f t="shared" si="215"/>
        <v>182</v>
      </c>
      <c r="EL168" s="18">
        <v>0</v>
      </c>
      <c r="EM168" s="18">
        <f t="shared" si="216"/>
        <v>15561.000000000002</v>
      </c>
      <c r="EN168" s="19" t="str">
        <f t="shared" si="235"/>
        <v>N/A</v>
      </c>
      <c r="EO168" s="19">
        <f t="shared" si="217"/>
        <v>172</v>
      </c>
    </row>
    <row r="169" spans="1:145" x14ac:dyDescent="0.25">
      <c r="A169" s="68">
        <f t="shared" si="236"/>
        <v>173</v>
      </c>
      <c r="B169" s="18">
        <f>'Ohio Intensities'!D169</f>
        <v>0.58693975474045268</v>
      </c>
      <c r="C169" s="18">
        <f>Design!$I$24*B169*Design!$I$23</f>
        <v>1.0095363781535793</v>
      </c>
      <c r="D169" s="18">
        <v>0</v>
      </c>
      <c r="E169" s="18">
        <v>0</v>
      </c>
      <c r="F169" s="18">
        <f>Design!$I$22</f>
        <v>10</v>
      </c>
      <c r="G169" s="18">
        <f t="shared" si="158"/>
        <v>1.0095363781535793</v>
      </c>
      <c r="H169" s="18">
        <f t="shared" si="159"/>
        <v>173</v>
      </c>
      <c r="I169" s="18">
        <f t="shared" si="160"/>
        <v>1.0095363781535793</v>
      </c>
      <c r="J169" s="18">
        <f t="shared" si="161"/>
        <v>183</v>
      </c>
      <c r="K169" s="18">
        <v>0</v>
      </c>
      <c r="L169" s="18" t="str">
        <f t="shared" si="218"/>
        <v>N/A</v>
      </c>
      <c r="M169" s="18">
        <f t="shared" si="162"/>
        <v>-0.10095363781535793</v>
      </c>
      <c r="N169" s="18">
        <f t="shared" si="163"/>
        <v>18.474515720210501</v>
      </c>
      <c r="O169" s="18">
        <f>(Design!$N$67-N169)/M169</f>
        <v>162.69364904165803</v>
      </c>
      <c r="P169" s="18">
        <v>0</v>
      </c>
      <c r="Q169" s="18">
        <v>0</v>
      </c>
      <c r="R169" s="18">
        <f t="shared" si="164"/>
        <v>162.69364904165803</v>
      </c>
      <c r="S169" s="18">
        <f t="shared" si="219"/>
        <v>173</v>
      </c>
      <c r="T169" s="18">
        <f>Design!$N$67</f>
        <v>2.0499999999999998</v>
      </c>
      <c r="U169" s="18">
        <f t="shared" si="165"/>
        <v>183</v>
      </c>
      <c r="V169" s="18">
        <v>0</v>
      </c>
      <c r="W169" s="18">
        <f t="shared" si="166"/>
        <v>11254.5</v>
      </c>
      <c r="X169" s="19" t="str">
        <f t="shared" si="220"/>
        <v>N/A</v>
      </c>
      <c r="Y169" s="68">
        <f t="shared" si="167"/>
        <v>173</v>
      </c>
      <c r="Z169" s="18">
        <f>'Ohio Intensities'!H169</f>
        <v>0.7310618241667588</v>
      </c>
      <c r="AA169" s="18">
        <f>Design!$I$24*Z169*Design!$I$23</f>
        <v>1.257426337566826</v>
      </c>
      <c r="AB169" s="18">
        <v>0</v>
      </c>
      <c r="AC169" s="18">
        <v>0</v>
      </c>
      <c r="AD169" s="18">
        <f>Design!$I$22</f>
        <v>10</v>
      </c>
      <c r="AE169" s="18">
        <f t="shared" si="168"/>
        <v>1.257426337566826</v>
      </c>
      <c r="AF169" s="18">
        <f t="shared" si="169"/>
        <v>173</v>
      </c>
      <c r="AG169" s="18">
        <f t="shared" si="170"/>
        <v>1.257426337566826</v>
      </c>
      <c r="AH169" s="18">
        <f t="shared" si="171"/>
        <v>183</v>
      </c>
      <c r="AI169" s="18">
        <v>0</v>
      </c>
      <c r="AJ169" s="18" t="str">
        <f t="shared" si="221"/>
        <v>N/A</v>
      </c>
      <c r="AK169" s="18">
        <f t="shared" si="172"/>
        <v>-0.1257426337566826</v>
      </c>
      <c r="AL169" s="18">
        <f t="shared" si="173"/>
        <v>23.010901977472916</v>
      </c>
      <c r="AM169" s="18">
        <f>(Design!$N$68-AL169)/AK169</f>
        <v>163.11811964398959</v>
      </c>
      <c r="AN169" s="18">
        <v>0</v>
      </c>
      <c r="AO169" s="18">
        <v>0</v>
      </c>
      <c r="AP169" s="18">
        <f t="shared" si="174"/>
        <v>163.11811964398959</v>
      </c>
      <c r="AQ169" s="18">
        <f t="shared" si="222"/>
        <v>173</v>
      </c>
      <c r="AR169" s="18">
        <f>Design!$N$68</f>
        <v>2.5</v>
      </c>
      <c r="AS169" s="18">
        <f t="shared" si="175"/>
        <v>183</v>
      </c>
      <c r="AT169" s="18">
        <v>0</v>
      </c>
      <c r="AU169" s="18">
        <f t="shared" si="176"/>
        <v>13725</v>
      </c>
      <c r="AV169" s="19" t="str">
        <f t="shared" si="223"/>
        <v>N/A</v>
      </c>
      <c r="AW169" s="68">
        <f t="shared" si="177"/>
        <v>173</v>
      </c>
      <c r="AX169" s="18">
        <f>'Ohio Intensities'!L169</f>
        <v>0.84217664812543025</v>
      </c>
      <c r="AY169" s="18">
        <f>Design!$I$24*AX169*Design!$I$23</f>
        <v>1.4485438347757409</v>
      </c>
      <c r="AZ169" s="18">
        <v>0</v>
      </c>
      <c r="BA169" s="18">
        <v>0</v>
      </c>
      <c r="BB169" s="18">
        <f>Design!$I$22</f>
        <v>10</v>
      </c>
      <c r="BC169" s="18">
        <f t="shared" si="178"/>
        <v>1.4485438347757409</v>
      </c>
      <c r="BD169" s="18">
        <f t="shared" si="179"/>
        <v>173</v>
      </c>
      <c r="BE169" s="18">
        <f t="shared" si="180"/>
        <v>1.4485438347757409</v>
      </c>
      <c r="BF169" s="18">
        <f t="shared" si="181"/>
        <v>183</v>
      </c>
      <c r="BG169" s="18">
        <v>0</v>
      </c>
      <c r="BH169" s="18" t="str">
        <f t="shared" si="224"/>
        <v>N/A</v>
      </c>
      <c r="BI169" s="18">
        <f t="shared" si="182"/>
        <v>-0.14485438347757409</v>
      </c>
      <c r="BJ169" s="18">
        <f t="shared" si="183"/>
        <v>26.508352176396059</v>
      </c>
      <c r="BK169" s="18">
        <f>(Design!$N$69-BJ169)/BI169</f>
        <v>163.32506899978466</v>
      </c>
      <c r="BL169" s="18">
        <v>0</v>
      </c>
      <c r="BM169" s="18">
        <v>0</v>
      </c>
      <c r="BN169" s="18">
        <f t="shared" si="184"/>
        <v>163.32506899978466</v>
      </c>
      <c r="BO169" s="18">
        <f t="shared" si="225"/>
        <v>173</v>
      </c>
      <c r="BP169" s="18">
        <f>Design!$N$69</f>
        <v>2.85</v>
      </c>
      <c r="BQ169" s="18">
        <f t="shared" si="185"/>
        <v>183</v>
      </c>
      <c r="BR169" s="18">
        <v>0</v>
      </c>
      <c r="BS169" s="18">
        <f t="shared" si="186"/>
        <v>15646.499999999998</v>
      </c>
      <c r="BT169" s="19" t="str">
        <f t="shared" si="226"/>
        <v>N/A</v>
      </c>
      <c r="BU169" s="68">
        <f t="shared" si="187"/>
        <v>173</v>
      </c>
      <c r="BV169" s="18">
        <f>'Ohio Intensities'!P169</f>
        <v>1.0053128614497808</v>
      </c>
      <c r="BW169" s="18">
        <f>Design!$I$24*BV169*Design!$I$23</f>
        <v>1.7291381216936241</v>
      </c>
      <c r="BX169" s="18">
        <v>0</v>
      </c>
      <c r="BY169" s="18">
        <v>0</v>
      </c>
      <c r="BZ169" s="18">
        <f>Design!$I$22</f>
        <v>10</v>
      </c>
      <c r="CA169" s="18">
        <f t="shared" si="188"/>
        <v>1.7291381216936241</v>
      </c>
      <c r="CB169" s="18">
        <f t="shared" si="189"/>
        <v>173</v>
      </c>
      <c r="CC169" s="18">
        <f t="shared" si="190"/>
        <v>1.7291381216936241</v>
      </c>
      <c r="CD169" s="18">
        <f t="shared" si="191"/>
        <v>183</v>
      </c>
      <c r="CE169" s="18">
        <v>0</v>
      </c>
      <c r="CF169" s="18" t="str">
        <f t="shared" si="227"/>
        <v>N/A</v>
      </c>
      <c r="CG169" s="18">
        <f t="shared" si="192"/>
        <v>-0.17291381216936241</v>
      </c>
      <c r="CH169" s="18">
        <f t="shared" si="193"/>
        <v>31.643227626993319</v>
      </c>
      <c r="CI169" s="18">
        <f>(Design!$N$70-CH169)/CG169</f>
        <v>166.51780020205362</v>
      </c>
      <c r="CJ169" s="18">
        <v>0</v>
      </c>
      <c r="CK169" s="18">
        <v>0</v>
      </c>
      <c r="CL169" s="18">
        <f t="shared" si="194"/>
        <v>166.51780020205362</v>
      </c>
      <c r="CM169" s="18">
        <f t="shared" si="228"/>
        <v>173</v>
      </c>
      <c r="CN169" s="18">
        <f>Design!$N$70</f>
        <v>2.85</v>
      </c>
      <c r="CO169" s="18">
        <f t="shared" si="195"/>
        <v>183</v>
      </c>
      <c r="CP169" s="18">
        <v>0</v>
      </c>
      <c r="CQ169" s="18">
        <f t="shared" si="196"/>
        <v>15646.500000000002</v>
      </c>
      <c r="CR169" s="19" t="str">
        <f t="shared" si="229"/>
        <v>N/A</v>
      </c>
      <c r="CS169" s="68">
        <f t="shared" si="197"/>
        <v>173</v>
      </c>
      <c r="CT169" s="18">
        <f>'Ohio Intensities'!T169</f>
        <v>1.1343151023018538</v>
      </c>
      <c r="CU169" s="18">
        <f>Design!$I$24*CT169*Design!$I$23</f>
        <v>1.9510219759591898</v>
      </c>
      <c r="CV169" s="18">
        <v>0</v>
      </c>
      <c r="CW169" s="18">
        <v>0</v>
      </c>
      <c r="CX169" s="18">
        <f>Design!$I$22</f>
        <v>10</v>
      </c>
      <c r="CY169" s="18">
        <f t="shared" si="198"/>
        <v>1.9510219759591898</v>
      </c>
      <c r="CZ169" s="18">
        <f t="shared" si="199"/>
        <v>173</v>
      </c>
      <c r="DA169" s="18">
        <f t="shared" si="200"/>
        <v>1.9510219759591898</v>
      </c>
      <c r="DB169" s="18">
        <f t="shared" si="201"/>
        <v>183</v>
      </c>
      <c r="DC169" s="18">
        <v>0</v>
      </c>
      <c r="DD169" s="18" t="str">
        <f t="shared" si="230"/>
        <v>N/A</v>
      </c>
      <c r="DE169" s="18">
        <f t="shared" si="202"/>
        <v>-0.19510219759591899</v>
      </c>
      <c r="DF169" s="18">
        <f t="shared" si="203"/>
        <v>35.703702160053169</v>
      </c>
      <c r="DG169" s="18">
        <f>(Design!$N$71-DF169)/DE169</f>
        <v>168.39227115266681</v>
      </c>
      <c r="DH169" s="18">
        <v>0</v>
      </c>
      <c r="DI169" s="18">
        <v>0</v>
      </c>
      <c r="DJ169" s="18">
        <f t="shared" si="204"/>
        <v>168.39227115266681</v>
      </c>
      <c r="DK169" s="18">
        <f t="shared" si="231"/>
        <v>173</v>
      </c>
      <c r="DL169" s="18">
        <f>Design!$N$71</f>
        <v>2.85</v>
      </c>
      <c r="DM169" s="18">
        <f t="shared" si="205"/>
        <v>183</v>
      </c>
      <c r="DN169" s="18">
        <v>0</v>
      </c>
      <c r="DO169" s="18">
        <f t="shared" si="206"/>
        <v>15646.499999999998</v>
      </c>
      <c r="DP169" s="19" t="str">
        <f t="shared" si="232"/>
        <v>N/A</v>
      </c>
      <c r="DQ169" s="68">
        <f t="shared" si="207"/>
        <v>173</v>
      </c>
      <c r="DR169" s="18">
        <f>'Ohio Intensities'!X169</f>
        <v>1.2771718780281995</v>
      </c>
      <c r="DS169" s="18">
        <f>Design!$I$24*DR169*Design!$I$23</f>
        <v>2.1967356302085044</v>
      </c>
      <c r="DT169" s="18">
        <v>0</v>
      </c>
      <c r="DU169" s="18">
        <v>0</v>
      </c>
      <c r="DV169" s="18">
        <f>Design!$I$22</f>
        <v>10</v>
      </c>
      <c r="DW169" s="18">
        <f t="shared" si="208"/>
        <v>2.1967356302085044</v>
      </c>
      <c r="DX169" s="18">
        <f t="shared" si="209"/>
        <v>173</v>
      </c>
      <c r="DY169" s="18">
        <f t="shared" si="210"/>
        <v>2.1967356302085044</v>
      </c>
      <c r="DZ169" s="18">
        <f t="shared" si="211"/>
        <v>183</v>
      </c>
      <c r="EA169" s="18">
        <v>0</v>
      </c>
      <c r="EB169" s="18" t="str">
        <f t="shared" si="233"/>
        <v>N/A</v>
      </c>
      <c r="EC169" s="18">
        <f t="shared" si="212"/>
        <v>-0.21967356302085045</v>
      </c>
      <c r="ED169" s="18">
        <f t="shared" si="213"/>
        <v>40.20026203281563</v>
      </c>
      <c r="EE169" s="18">
        <f>(Design!$N$72-ED169)/EC169</f>
        <v>170.02620396916177</v>
      </c>
      <c r="EF169" s="18">
        <v>0</v>
      </c>
      <c r="EG169" s="18">
        <v>0</v>
      </c>
      <c r="EH169" s="18">
        <f t="shared" si="214"/>
        <v>170.02620396916177</v>
      </c>
      <c r="EI169" s="18">
        <f t="shared" si="234"/>
        <v>173</v>
      </c>
      <c r="EJ169" s="18">
        <f>Design!$N$72</f>
        <v>2.85</v>
      </c>
      <c r="EK169" s="18">
        <f t="shared" si="215"/>
        <v>183</v>
      </c>
      <c r="EL169" s="18">
        <v>0</v>
      </c>
      <c r="EM169" s="18">
        <f t="shared" si="216"/>
        <v>15646.500000000002</v>
      </c>
      <c r="EN169" s="19" t="str">
        <f t="shared" si="235"/>
        <v>N/A</v>
      </c>
      <c r="EO169" s="19">
        <f t="shared" si="217"/>
        <v>173</v>
      </c>
    </row>
    <row r="170" spans="1:145" x14ac:dyDescent="0.25">
      <c r="A170" s="68">
        <f t="shared" si="236"/>
        <v>174</v>
      </c>
      <c r="B170" s="18">
        <f>'Ohio Intensities'!D170</f>
        <v>0.58414446763037631</v>
      </c>
      <c r="C170" s="18">
        <f>Design!$I$24*B170*Design!$I$23</f>
        <v>1.0047284843242479</v>
      </c>
      <c r="D170" s="18">
        <v>0</v>
      </c>
      <c r="E170" s="18">
        <v>0</v>
      </c>
      <c r="F170" s="18">
        <f>Design!$I$22</f>
        <v>10</v>
      </c>
      <c r="G170" s="18">
        <f t="shared" si="158"/>
        <v>1.0047284843242479</v>
      </c>
      <c r="H170" s="18">
        <f t="shared" si="159"/>
        <v>174</v>
      </c>
      <c r="I170" s="18">
        <f t="shared" si="160"/>
        <v>1.0047284843242479</v>
      </c>
      <c r="J170" s="18">
        <f t="shared" si="161"/>
        <v>184</v>
      </c>
      <c r="K170" s="18">
        <v>0</v>
      </c>
      <c r="L170" s="18" t="str">
        <f t="shared" si="218"/>
        <v>N/A</v>
      </c>
      <c r="M170" s="18">
        <f t="shared" si="162"/>
        <v>-0.10047284843242479</v>
      </c>
      <c r="N170" s="18">
        <f t="shared" si="163"/>
        <v>18.487004111566161</v>
      </c>
      <c r="O170" s="18">
        <f>(Design!$N$67-N170)/M170</f>
        <v>163.59647773518859</v>
      </c>
      <c r="P170" s="18">
        <v>0</v>
      </c>
      <c r="Q170" s="18">
        <v>0</v>
      </c>
      <c r="R170" s="18">
        <f t="shared" si="164"/>
        <v>163.59647773518859</v>
      </c>
      <c r="S170" s="18">
        <f t="shared" si="219"/>
        <v>174</v>
      </c>
      <c r="T170" s="18">
        <f>Design!$N$67</f>
        <v>2.0499999999999998</v>
      </c>
      <c r="U170" s="18">
        <f t="shared" si="165"/>
        <v>184</v>
      </c>
      <c r="V170" s="18">
        <v>0</v>
      </c>
      <c r="W170" s="18">
        <f t="shared" si="166"/>
        <v>11315.999999999998</v>
      </c>
      <c r="X170" s="19" t="str">
        <f t="shared" si="220"/>
        <v>N/A</v>
      </c>
      <c r="Y170" s="68">
        <f t="shared" si="167"/>
        <v>174</v>
      </c>
      <c r="Z170" s="18">
        <f>'Ohio Intensities'!H170</f>
        <v>0.72762659112428918</v>
      </c>
      <c r="AA170" s="18">
        <f>Design!$I$24*Z170*Design!$I$23</f>
        <v>1.2515177367337782</v>
      </c>
      <c r="AB170" s="18">
        <v>0</v>
      </c>
      <c r="AC170" s="18">
        <v>0</v>
      </c>
      <c r="AD170" s="18">
        <f>Design!$I$22</f>
        <v>10</v>
      </c>
      <c r="AE170" s="18">
        <f t="shared" si="168"/>
        <v>1.2515177367337782</v>
      </c>
      <c r="AF170" s="18">
        <f t="shared" si="169"/>
        <v>174</v>
      </c>
      <c r="AG170" s="18">
        <f t="shared" si="170"/>
        <v>1.2515177367337782</v>
      </c>
      <c r="AH170" s="18">
        <f t="shared" si="171"/>
        <v>184</v>
      </c>
      <c r="AI170" s="18">
        <v>0</v>
      </c>
      <c r="AJ170" s="18" t="str">
        <f t="shared" si="221"/>
        <v>N/A</v>
      </c>
      <c r="AK170" s="18">
        <f t="shared" si="172"/>
        <v>-0.12515177367337782</v>
      </c>
      <c r="AL170" s="18">
        <f t="shared" si="173"/>
        <v>23.027926355901517</v>
      </c>
      <c r="AM170" s="18">
        <f>(Design!$N$68-AL170)/AK170</f>
        <v>164.02425433838019</v>
      </c>
      <c r="AN170" s="18">
        <v>0</v>
      </c>
      <c r="AO170" s="18">
        <v>0</v>
      </c>
      <c r="AP170" s="18">
        <f t="shared" si="174"/>
        <v>164.02425433838019</v>
      </c>
      <c r="AQ170" s="18">
        <f t="shared" si="222"/>
        <v>174</v>
      </c>
      <c r="AR170" s="18">
        <f>Design!$N$68</f>
        <v>2.5</v>
      </c>
      <c r="AS170" s="18">
        <f t="shared" si="175"/>
        <v>184</v>
      </c>
      <c r="AT170" s="18">
        <v>0</v>
      </c>
      <c r="AU170" s="18">
        <f t="shared" si="176"/>
        <v>13800</v>
      </c>
      <c r="AV170" s="19" t="str">
        <f t="shared" si="223"/>
        <v>N/A</v>
      </c>
      <c r="AW170" s="68">
        <f t="shared" si="177"/>
        <v>174</v>
      </c>
      <c r="AX170" s="18">
        <f>'Ohio Intensities'!L170</f>
        <v>0.83820320089913403</v>
      </c>
      <c r="AY170" s="18">
        <f>Design!$I$24*AX170*Design!$I$23</f>
        <v>1.4417095055465114</v>
      </c>
      <c r="AZ170" s="18">
        <v>0</v>
      </c>
      <c r="BA170" s="18">
        <v>0</v>
      </c>
      <c r="BB170" s="18">
        <f>Design!$I$22</f>
        <v>10</v>
      </c>
      <c r="BC170" s="18">
        <f t="shared" si="178"/>
        <v>1.4417095055465114</v>
      </c>
      <c r="BD170" s="18">
        <f t="shared" si="179"/>
        <v>174</v>
      </c>
      <c r="BE170" s="18">
        <f t="shared" si="180"/>
        <v>1.4417095055465114</v>
      </c>
      <c r="BF170" s="18">
        <f t="shared" si="181"/>
        <v>184</v>
      </c>
      <c r="BG170" s="18">
        <v>0</v>
      </c>
      <c r="BH170" s="18" t="str">
        <f t="shared" si="224"/>
        <v>N/A</v>
      </c>
      <c r="BI170" s="18">
        <f t="shared" si="182"/>
        <v>-0.14417095055465115</v>
      </c>
      <c r="BJ170" s="18">
        <f t="shared" si="183"/>
        <v>26.527454902055812</v>
      </c>
      <c r="BK170" s="18">
        <f>(Design!$N$69-BJ170)/BI170</f>
        <v>164.23180128149571</v>
      </c>
      <c r="BL170" s="18">
        <v>0</v>
      </c>
      <c r="BM170" s="18">
        <v>0</v>
      </c>
      <c r="BN170" s="18">
        <f t="shared" si="184"/>
        <v>164.23180128149571</v>
      </c>
      <c r="BO170" s="18">
        <f t="shared" si="225"/>
        <v>174</v>
      </c>
      <c r="BP170" s="18">
        <f>Design!$N$69</f>
        <v>2.85</v>
      </c>
      <c r="BQ170" s="18">
        <f t="shared" si="185"/>
        <v>184</v>
      </c>
      <c r="BR170" s="18">
        <v>0</v>
      </c>
      <c r="BS170" s="18">
        <f t="shared" si="186"/>
        <v>15732</v>
      </c>
      <c r="BT170" s="19" t="str">
        <f t="shared" si="226"/>
        <v>N/A</v>
      </c>
      <c r="BU170" s="68">
        <f t="shared" si="187"/>
        <v>174</v>
      </c>
      <c r="BV170" s="18">
        <f>'Ohio Intensities'!P170</f>
        <v>1.0006536671936752</v>
      </c>
      <c r="BW170" s="18">
        <f>Design!$I$24*BV170*Design!$I$23</f>
        <v>1.7211243075731224</v>
      </c>
      <c r="BX170" s="18">
        <v>0</v>
      </c>
      <c r="BY170" s="18">
        <v>0</v>
      </c>
      <c r="BZ170" s="18">
        <f>Design!$I$22</f>
        <v>10</v>
      </c>
      <c r="CA170" s="18">
        <f t="shared" si="188"/>
        <v>1.7211243075731224</v>
      </c>
      <c r="CB170" s="18">
        <f t="shared" si="189"/>
        <v>174</v>
      </c>
      <c r="CC170" s="18">
        <f t="shared" si="190"/>
        <v>1.7211243075731224</v>
      </c>
      <c r="CD170" s="18">
        <f t="shared" si="191"/>
        <v>184</v>
      </c>
      <c r="CE170" s="18">
        <v>0</v>
      </c>
      <c r="CF170" s="18" t="str">
        <f t="shared" si="227"/>
        <v>N/A</v>
      </c>
      <c r="CG170" s="18">
        <f t="shared" si="192"/>
        <v>-0.17211243075731225</v>
      </c>
      <c r="CH170" s="18">
        <f t="shared" si="193"/>
        <v>31.668687259345457</v>
      </c>
      <c r="CI170" s="18">
        <f>(Design!$N$70-CH170)/CG170</f>
        <v>167.44105659620453</v>
      </c>
      <c r="CJ170" s="18">
        <v>0</v>
      </c>
      <c r="CK170" s="18">
        <v>0</v>
      </c>
      <c r="CL170" s="18">
        <f t="shared" si="194"/>
        <v>167.44105659620453</v>
      </c>
      <c r="CM170" s="18">
        <f t="shared" si="228"/>
        <v>174</v>
      </c>
      <c r="CN170" s="18">
        <f>Design!$N$70</f>
        <v>2.85</v>
      </c>
      <c r="CO170" s="18">
        <f t="shared" si="195"/>
        <v>184</v>
      </c>
      <c r="CP170" s="18">
        <v>0</v>
      </c>
      <c r="CQ170" s="18">
        <f t="shared" si="196"/>
        <v>15732</v>
      </c>
      <c r="CR170" s="19" t="str">
        <f t="shared" si="229"/>
        <v>N/A</v>
      </c>
      <c r="CS170" s="68">
        <f t="shared" si="197"/>
        <v>174</v>
      </c>
      <c r="CT170" s="18">
        <f>'Ohio Intensities'!T170</f>
        <v>1.1291844998288894</v>
      </c>
      <c r="CU170" s="18">
        <f>Design!$I$24*CT170*Design!$I$23</f>
        <v>1.9421973397056909</v>
      </c>
      <c r="CV170" s="18">
        <v>0</v>
      </c>
      <c r="CW170" s="18">
        <v>0</v>
      </c>
      <c r="CX170" s="18">
        <f>Design!$I$22</f>
        <v>10</v>
      </c>
      <c r="CY170" s="18">
        <f t="shared" si="198"/>
        <v>1.9421973397056909</v>
      </c>
      <c r="CZ170" s="18">
        <f t="shared" si="199"/>
        <v>174</v>
      </c>
      <c r="DA170" s="18">
        <f t="shared" si="200"/>
        <v>1.9421973397056909</v>
      </c>
      <c r="DB170" s="18">
        <f t="shared" si="201"/>
        <v>184</v>
      </c>
      <c r="DC170" s="18">
        <v>0</v>
      </c>
      <c r="DD170" s="18" t="str">
        <f t="shared" si="230"/>
        <v>N/A</v>
      </c>
      <c r="DE170" s="18">
        <f t="shared" si="202"/>
        <v>-0.19421973397056908</v>
      </c>
      <c r="DF170" s="18">
        <f t="shared" si="203"/>
        <v>35.736431050584713</v>
      </c>
      <c r="DG170" s="18">
        <f>(Design!$N$71-DF170)/DE170</f>
        <v>169.32589896126689</v>
      </c>
      <c r="DH170" s="18">
        <v>0</v>
      </c>
      <c r="DI170" s="18">
        <v>0</v>
      </c>
      <c r="DJ170" s="18">
        <f t="shared" si="204"/>
        <v>169.32589896126689</v>
      </c>
      <c r="DK170" s="18">
        <f t="shared" si="231"/>
        <v>174</v>
      </c>
      <c r="DL170" s="18">
        <f>Design!$N$71</f>
        <v>2.85</v>
      </c>
      <c r="DM170" s="18">
        <f t="shared" si="205"/>
        <v>184</v>
      </c>
      <c r="DN170" s="18">
        <v>0</v>
      </c>
      <c r="DO170" s="18">
        <f t="shared" si="206"/>
        <v>15732</v>
      </c>
      <c r="DP170" s="19" t="str">
        <f t="shared" si="232"/>
        <v>N/A</v>
      </c>
      <c r="DQ170" s="68">
        <f t="shared" si="207"/>
        <v>174</v>
      </c>
      <c r="DR170" s="18">
        <f>'Ohio Intensities'!X170</f>
        <v>1.2717021272679025</v>
      </c>
      <c r="DS170" s="18">
        <f>Design!$I$24*DR170*Design!$I$23</f>
        <v>2.1873276589007937</v>
      </c>
      <c r="DT170" s="18">
        <v>0</v>
      </c>
      <c r="DU170" s="18">
        <v>0</v>
      </c>
      <c r="DV170" s="18">
        <f>Design!$I$22</f>
        <v>10</v>
      </c>
      <c r="DW170" s="18">
        <f t="shared" si="208"/>
        <v>2.1873276589007937</v>
      </c>
      <c r="DX170" s="18">
        <f t="shared" si="209"/>
        <v>174</v>
      </c>
      <c r="DY170" s="18">
        <f t="shared" si="210"/>
        <v>2.1873276589007937</v>
      </c>
      <c r="DZ170" s="18">
        <f t="shared" si="211"/>
        <v>184</v>
      </c>
      <c r="EA170" s="18">
        <v>0</v>
      </c>
      <c r="EB170" s="18" t="str">
        <f t="shared" si="233"/>
        <v>N/A</v>
      </c>
      <c r="EC170" s="18">
        <f t="shared" si="212"/>
        <v>-0.21873276589007937</v>
      </c>
      <c r="ED170" s="18">
        <f t="shared" si="213"/>
        <v>40.246828923774601</v>
      </c>
      <c r="EE170" s="18">
        <f>(Design!$N$72-ED170)/EC170</f>
        <v>170.97040204103564</v>
      </c>
      <c r="EF170" s="18">
        <v>0</v>
      </c>
      <c r="EG170" s="18">
        <v>0</v>
      </c>
      <c r="EH170" s="18">
        <f t="shared" si="214"/>
        <v>170.97040204103564</v>
      </c>
      <c r="EI170" s="18">
        <f t="shared" si="234"/>
        <v>174</v>
      </c>
      <c r="EJ170" s="18">
        <f>Design!$N$72</f>
        <v>2.85</v>
      </c>
      <c r="EK170" s="18">
        <f t="shared" si="215"/>
        <v>184</v>
      </c>
      <c r="EL170" s="18">
        <v>0</v>
      </c>
      <c r="EM170" s="18">
        <f t="shared" si="216"/>
        <v>15732</v>
      </c>
      <c r="EN170" s="19" t="str">
        <f t="shared" si="235"/>
        <v>N/A</v>
      </c>
      <c r="EO170" s="19">
        <f t="shared" si="217"/>
        <v>174</v>
      </c>
    </row>
    <row r="171" spans="1:145" x14ac:dyDescent="0.25">
      <c r="A171" s="68">
        <f t="shared" si="236"/>
        <v>175</v>
      </c>
      <c r="B171" s="18">
        <f>'Ohio Intensities'!D171</f>
        <v>0.58137753577015849</v>
      </c>
      <c r="C171" s="18">
        <f>Design!$I$24*B171*Design!$I$23</f>
        <v>0.99996936152467319</v>
      </c>
      <c r="D171" s="18">
        <v>0</v>
      </c>
      <c r="E171" s="18">
        <v>0</v>
      </c>
      <c r="F171" s="18">
        <f>Design!$I$22</f>
        <v>10</v>
      </c>
      <c r="G171" s="18">
        <f t="shared" si="158"/>
        <v>0.99996936152467319</v>
      </c>
      <c r="H171" s="18">
        <f t="shared" si="159"/>
        <v>175</v>
      </c>
      <c r="I171" s="18">
        <f t="shared" si="160"/>
        <v>0.99996936152467319</v>
      </c>
      <c r="J171" s="18">
        <f t="shared" si="161"/>
        <v>185</v>
      </c>
      <c r="K171" s="18">
        <v>0</v>
      </c>
      <c r="L171" s="18" t="str">
        <f t="shared" si="218"/>
        <v>N/A</v>
      </c>
      <c r="M171" s="18">
        <f t="shared" si="162"/>
        <v>-9.9996936152467325E-2</v>
      </c>
      <c r="N171" s="18">
        <f t="shared" si="163"/>
        <v>18.499433188206456</v>
      </c>
      <c r="O171" s="18">
        <f>(Design!$N$67-N171)/M171</f>
        <v>164.49937189201154</v>
      </c>
      <c r="P171" s="18">
        <v>0</v>
      </c>
      <c r="Q171" s="18">
        <v>0</v>
      </c>
      <c r="R171" s="18">
        <f t="shared" si="164"/>
        <v>164.49937189201154</v>
      </c>
      <c r="S171" s="18">
        <f t="shared" si="219"/>
        <v>175</v>
      </c>
      <c r="T171" s="18">
        <f>Design!$N$67</f>
        <v>2.0499999999999998</v>
      </c>
      <c r="U171" s="18">
        <f t="shared" si="165"/>
        <v>185</v>
      </c>
      <c r="V171" s="18">
        <v>0</v>
      </c>
      <c r="W171" s="18">
        <f t="shared" si="166"/>
        <v>11377.5</v>
      </c>
      <c r="X171" s="19" t="str">
        <f t="shared" si="220"/>
        <v>N/A</v>
      </c>
      <c r="Y171" s="68">
        <f t="shared" si="167"/>
        <v>175</v>
      </c>
      <c r="Z171" s="18">
        <f>'Ohio Intensities'!H171</f>
        <v>0.72422588882464656</v>
      </c>
      <c r="AA171" s="18">
        <f>Design!$I$24*Z171*Design!$I$23</f>
        <v>1.2456685287783928</v>
      </c>
      <c r="AB171" s="18">
        <v>0</v>
      </c>
      <c r="AC171" s="18">
        <v>0</v>
      </c>
      <c r="AD171" s="18">
        <f>Design!$I$22</f>
        <v>10</v>
      </c>
      <c r="AE171" s="18">
        <f t="shared" si="168"/>
        <v>1.2456685287783928</v>
      </c>
      <c r="AF171" s="18">
        <f t="shared" si="169"/>
        <v>175</v>
      </c>
      <c r="AG171" s="18">
        <f t="shared" si="170"/>
        <v>1.2456685287783928</v>
      </c>
      <c r="AH171" s="18">
        <f t="shared" si="171"/>
        <v>185</v>
      </c>
      <c r="AI171" s="18">
        <v>0</v>
      </c>
      <c r="AJ171" s="18" t="str">
        <f t="shared" si="221"/>
        <v>N/A</v>
      </c>
      <c r="AK171" s="18">
        <f t="shared" si="172"/>
        <v>-0.12456685287783928</v>
      </c>
      <c r="AL171" s="18">
        <f t="shared" si="173"/>
        <v>23.044867782400267</v>
      </c>
      <c r="AM171" s="18">
        <f>(Design!$N$68-AL171)/AK171</f>
        <v>164.93045547637212</v>
      </c>
      <c r="AN171" s="18">
        <v>0</v>
      </c>
      <c r="AO171" s="18">
        <v>0</v>
      </c>
      <c r="AP171" s="18">
        <f t="shared" si="174"/>
        <v>164.93045547637212</v>
      </c>
      <c r="AQ171" s="18">
        <f t="shared" si="222"/>
        <v>175</v>
      </c>
      <c r="AR171" s="18">
        <f>Design!$N$68</f>
        <v>2.5</v>
      </c>
      <c r="AS171" s="18">
        <f t="shared" si="175"/>
        <v>185</v>
      </c>
      <c r="AT171" s="18">
        <v>0</v>
      </c>
      <c r="AU171" s="18">
        <f t="shared" si="176"/>
        <v>13875</v>
      </c>
      <c r="AV171" s="19" t="str">
        <f t="shared" si="223"/>
        <v>N/A</v>
      </c>
      <c r="AW171" s="68">
        <f t="shared" si="177"/>
        <v>175</v>
      </c>
      <c r="AX171" s="18">
        <f>'Ohio Intensities'!L171</f>
        <v>0.83426954293494648</v>
      </c>
      <c r="AY171" s="18">
        <f>Design!$I$24*AX171*Design!$I$23</f>
        <v>1.4349436138481089</v>
      </c>
      <c r="AZ171" s="18">
        <v>0</v>
      </c>
      <c r="BA171" s="18">
        <v>0</v>
      </c>
      <c r="BB171" s="18">
        <f>Design!$I$22</f>
        <v>10</v>
      </c>
      <c r="BC171" s="18">
        <f t="shared" si="178"/>
        <v>1.4349436138481089</v>
      </c>
      <c r="BD171" s="18">
        <f t="shared" si="179"/>
        <v>175</v>
      </c>
      <c r="BE171" s="18">
        <f t="shared" si="180"/>
        <v>1.4349436138481089</v>
      </c>
      <c r="BF171" s="18">
        <f t="shared" si="181"/>
        <v>185</v>
      </c>
      <c r="BG171" s="18">
        <v>0</v>
      </c>
      <c r="BH171" s="18" t="str">
        <f t="shared" si="224"/>
        <v>N/A</v>
      </c>
      <c r="BI171" s="18">
        <f t="shared" si="182"/>
        <v>-0.14349436138481089</v>
      </c>
      <c r="BJ171" s="18">
        <f t="shared" si="183"/>
        <v>26.546456856190016</v>
      </c>
      <c r="BK171" s="18">
        <f>(Design!$N$69-BJ171)/BI171</f>
        <v>165.13859239836529</v>
      </c>
      <c r="BL171" s="18">
        <v>0</v>
      </c>
      <c r="BM171" s="18">
        <v>0</v>
      </c>
      <c r="BN171" s="18">
        <f t="shared" si="184"/>
        <v>165.13859239836529</v>
      </c>
      <c r="BO171" s="18">
        <f t="shared" si="225"/>
        <v>175</v>
      </c>
      <c r="BP171" s="18">
        <f>Design!$N$69</f>
        <v>2.85</v>
      </c>
      <c r="BQ171" s="18">
        <f t="shared" si="185"/>
        <v>185</v>
      </c>
      <c r="BR171" s="18">
        <v>0</v>
      </c>
      <c r="BS171" s="18">
        <f t="shared" si="186"/>
        <v>15817.5</v>
      </c>
      <c r="BT171" s="19" t="str">
        <f t="shared" si="226"/>
        <v>N/A</v>
      </c>
      <c r="BU171" s="68">
        <f t="shared" si="187"/>
        <v>175</v>
      </c>
      <c r="BV171" s="18">
        <f>'Ohio Intensities'!P171</f>
        <v>0.99604061228156648</v>
      </c>
      <c r="BW171" s="18">
        <f>Design!$I$24*BV171*Design!$I$23</f>
        <v>1.7131898531242955</v>
      </c>
      <c r="BX171" s="18">
        <v>0</v>
      </c>
      <c r="BY171" s="18">
        <v>0</v>
      </c>
      <c r="BZ171" s="18">
        <f>Design!$I$22</f>
        <v>10</v>
      </c>
      <c r="CA171" s="18">
        <f t="shared" si="188"/>
        <v>1.7131898531242955</v>
      </c>
      <c r="CB171" s="18">
        <f t="shared" si="189"/>
        <v>175</v>
      </c>
      <c r="CC171" s="18">
        <f t="shared" si="190"/>
        <v>1.7131898531242955</v>
      </c>
      <c r="CD171" s="18">
        <f t="shared" si="191"/>
        <v>185</v>
      </c>
      <c r="CE171" s="18">
        <v>0</v>
      </c>
      <c r="CF171" s="18" t="str">
        <f t="shared" si="227"/>
        <v>N/A</v>
      </c>
      <c r="CG171" s="18">
        <f t="shared" si="192"/>
        <v>-0.17131898531242956</v>
      </c>
      <c r="CH171" s="18">
        <f t="shared" si="193"/>
        <v>31.694012282799466</v>
      </c>
      <c r="CI171" s="18">
        <f>(Design!$N$70-CH171)/CG171</f>
        <v>168.36436563173345</v>
      </c>
      <c r="CJ171" s="18">
        <v>0</v>
      </c>
      <c r="CK171" s="18">
        <v>0</v>
      </c>
      <c r="CL171" s="18">
        <f t="shared" si="194"/>
        <v>168.36436563173345</v>
      </c>
      <c r="CM171" s="18">
        <f t="shared" si="228"/>
        <v>175</v>
      </c>
      <c r="CN171" s="18">
        <f>Design!$N$70</f>
        <v>2.85</v>
      </c>
      <c r="CO171" s="18">
        <f t="shared" si="195"/>
        <v>185</v>
      </c>
      <c r="CP171" s="18">
        <v>0</v>
      </c>
      <c r="CQ171" s="18">
        <f t="shared" si="196"/>
        <v>15817.5</v>
      </c>
      <c r="CR171" s="19" t="str">
        <f t="shared" si="229"/>
        <v>N/A</v>
      </c>
      <c r="CS171" s="68">
        <f t="shared" si="197"/>
        <v>175</v>
      </c>
      <c r="CT171" s="18">
        <f>'Ohio Intensities'!T171</f>
        <v>1.1241041375258087</v>
      </c>
      <c r="CU171" s="18">
        <f>Design!$I$24*CT171*Design!$I$23</f>
        <v>1.9334591165443922</v>
      </c>
      <c r="CV171" s="18">
        <v>0</v>
      </c>
      <c r="CW171" s="18">
        <v>0</v>
      </c>
      <c r="CX171" s="18">
        <f>Design!$I$22</f>
        <v>10</v>
      </c>
      <c r="CY171" s="18">
        <f t="shared" si="198"/>
        <v>1.9334591165443922</v>
      </c>
      <c r="CZ171" s="18">
        <f t="shared" si="199"/>
        <v>175</v>
      </c>
      <c r="DA171" s="18">
        <f t="shared" si="200"/>
        <v>1.9334591165443922</v>
      </c>
      <c r="DB171" s="18">
        <f t="shared" si="201"/>
        <v>185</v>
      </c>
      <c r="DC171" s="18">
        <v>0</v>
      </c>
      <c r="DD171" s="18" t="str">
        <f t="shared" si="230"/>
        <v>N/A</v>
      </c>
      <c r="DE171" s="18">
        <f t="shared" si="202"/>
        <v>-0.19334591165443921</v>
      </c>
      <c r="DF171" s="18">
        <f t="shared" si="203"/>
        <v>35.768993656071252</v>
      </c>
      <c r="DG171" s="18">
        <f>(Design!$N$71-DF171)/DE171</f>
        <v>170.25957970555015</v>
      </c>
      <c r="DH171" s="18">
        <v>0</v>
      </c>
      <c r="DI171" s="18">
        <v>0</v>
      </c>
      <c r="DJ171" s="18">
        <f t="shared" si="204"/>
        <v>170.25957970555015</v>
      </c>
      <c r="DK171" s="18">
        <f t="shared" si="231"/>
        <v>175</v>
      </c>
      <c r="DL171" s="18">
        <f>Design!$N$71</f>
        <v>2.85</v>
      </c>
      <c r="DM171" s="18">
        <f t="shared" si="205"/>
        <v>185</v>
      </c>
      <c r="DN171" s="18">
        <v>0</v>
      </c>
      <c r="DO171" s="18">
        <f t="shared" si="206"/>
        <v>15817.5</v>
      </c>
      <c r="DP171" s="19" t="str">
        <f t="shared" si="232"/>
        <v>N/A</v>
      </c>
      <c r="DQ171" s="68">
        <f t="shared" si="207"/>
        <v>175</v>
      </c>
      <c r="DR171" s="18">
        <f>'Ohio Intensities'!X171</f>
        <v>1.2662850208445633</v>
      </c>
      <c r="DS171" s="18">
        <f>Design!$I$24*DR171*Design!$I$23</f>
        <v>2.1780102358526503</v>
      </c>
      <c r="DT171" s="18">
        <v>0</v>
      </c>
      <c r="DU171" s="18">
        <v>0</v>
      </c>
      <c r="DV171" s="18">
        <f>Design!$I$22</f>
        <v>10</v>
      </c>
      <c r="DW171" s="18">
        <f t="shared" si="208"/>
        <v>2.1780102358526503</v>
      </c>
      <c r="DX171" s="18">
        <f t="shared" si="209"/>
        <v>175</v>
      </c>
      <c r="DY171" s="18">
        <f t="shared" si="210"/>
        <v>2.1780102358526503</v>
      </c>
      <c r="DZ171" s="18">
        <f t="shared" si="211"/>
        <v>185</v>
      </c>
      <c r="EA171" s="18">
        <v>0</v>
      </c>
      <c r="EB171" s="18" t="str">
        <f t="shared" si="233"/>
        <v>N/A</v>
      </c>
      <c r="EC171" s="18">
        <f t="shared" si="212"/>
        <v>-0.21780102358526504</v>
      </c>
      <c r="ED171" s="18">
        <f t="shared" si="213"/>
        <v>40.293189363274038</v>
      </c>
      <c r="EE171" s="18">
        <f>(Design!$N$72-ED171)/EC171</f>
        <v>171.91466204756253</v>
      </c>
      <c r="EF171" s="18">
        <v>0</v>
      </c>
      <c r="EG171" s="18">
        <v>0</v>
      </c>
      <c r="EH171" s="18">
        <f t="shared" si="214"/>
        <v>171.91466204756253</v>
      </c>
      <c r="EI171" s="18">
        <f t="shared" si="234"/>
        <v>175</v>
      </c>
      <c r="EJ171" s="18">
        <f>Design!$N$72</f>
        <v>2.85</v>
      </c>
      <c r="EK171" s="18">
        <f t="shared" si="215"/>
        <v>185</v>
      </c>
      <c r="EL171" s="18">
        <v>0</v>
      </c>
      <c r="EM171" s="18">
        <f t="shared" si="216"/>
        <v>15817.5</v>
      </c>
      <c r="EN171" s="19" t="str">
        <f t="shared" si="235"/>
        <v>N/A</v>
      </c>
      <c r="EO171" s="19">
        <f t="shared" si="217"/>
        <v>175</v>
      </c>
    </row>
    <row r="172" spans="1:145" x14ac:dyDescent="0.25">
      <c r="A172" s="68">
        <f t="shared" si="236"/>
        <v>176</v>
      </c>
      <c r="B172" s="18">
        <f>'Ohio Intensities'!D172</f>
        <v>0.57863852057385201</v>
      </c>
      <c r="C172" s="18">
        <f>Design!$I$24*B172*Design!$I$23</f>
        <v>0.99525825538702606</v>
      </c>
      <c r="D172" s="18">
        <v>0</v>
      </c>
      <c r="E172" s="18">
        <v>0</v>
      </c>
      <c r="F172" s="18">
        <f>Design!$I$22</f>
        <v>10</v>
      </c>
      <c r="G172" s="18">
        <f t="shared" si="158"/>
        <v>0.99525825538702606</v>
      </c>
      <c r="H172" s="18">
        <f t="shared" si="159"/>
        <v>176</v>
      </c>
      <c r="I172" s="18">
        <f t="shared" si="160"/>
        <v>0.99525825538702606</v>
      </c>
      <c r="J172" s="18">
        <f t="shared" si="161"/>
        <v>186</v>
      </c>
      <c r="K172" s="18">
        <v>0</v>
      </c>
      <c r="L172" s="18" t="str">
        <f t="shared" si="218"/>
        <v>N/A</v>
      </c>
      <c r="M172" s="18">
        <f t="shared" si="162"/>
        <v>-9.9525825538702609E-2</v>
      </c>
      <c r="N172" s="18">
        <f t="shared" si="163"/>
        <v>18.511803550198685</v>
      </c>
      <c r="O172" s="18">
        <f>(Design!$N$67-N172)/M172</f>
        <v>165.40233111452247</v>
      </c>
      <c r="P172" s="18">
        <v>0</v>
      </c>
      <c r="Q172" s="18">
        <v>0</v>
      </c>
      <c r="R172" s="18">
        <f t="shared" si="164"/>
        <v>165.40233111452247</v>
      </c>
      <c r="S172" s="18">
        <f t="shared" si="219"/>
        <v>176</v>
      </c>
      <c r="T172" s="18">
        <f>Design!$N$67</f>
        <v>2.0499999999999998</v>
      </c>
      <c r="U172" s="18">
        <f t="shared" si="165"/>
        <v>186</v>
      </c>
      <c r="V172" s="18">
        <v>0</v>
      </c>
      <c r="W172" s="18">
        <f t="shared" si="166"/>
        <v>11438.999999999998</v>
      </c>
      <c r="X172" s="19" t="str">
        <f t="shared" si="220"/>
        <v>N/A</v>
      </c>
      <c r="Y172" s="68">
        <f t="shared" si="167"/>
        <v>176</v>
      </c>
      <c r="Z172" s="18">
        <f>'Ohio Intensities'!H172</f>
        <v>0.72085918730240739</v>
      </c>
      <c r="AA172" s="18">
        <f>Design!$I$24*Z172*Design!$I$23</f>
        <v>1.2398778021601415</v>
      </c>
      <c r="AB172" s="18">
        <v>0</v>
      </c>
      <c r="AC172" s="18">
        <v>0</v>
      </c>
      <c r="AD172" s="18">
        <f>Design!$I$22</f>
        <v>10</v>
      </c>
      <c r="AE172" s="18">
        <f t="shared" si="168"/>
        <v>1.2398778021601415</v>
      </c>
      <c r="AF172" s="18">
        <f t="shared" si="169"/>
        <v>176</v>
      </c>
      <c r="AG172" s="18">
        <f t="shared" si="170"/>
        <v>1.2398778021601415</v>
      </c>
      <c r="AH172" s="18">
        <f t="shared" si="171"/>
        <v>186</v>
      </c>
      <c r="AI172" s="18">
        <v>0</v>
      </c>
      <c r="AJ172" s="18" t="str">
        <f t="shared" si="221"/>
        <v>N/A</v>
      </c>
      <c r="AK172" s="18">
        <f t="shared" si="172"/>
        <v>-0.12398778021601416</v>
      </c>
      <c r="AL172" s="18">
        <f t="shared" si="173"/>
        <v>23.061727120178631</v>
      </c>
      <c r="AM172" s="18">
        <f>(Design!$N$68-AL172)/AK172</f>
        <v>165.83672265408373</v>
      </c>
      <c r="AN172" s="18">
        <v>0</v>
      </c>
      <c r="AO172" s="18">
        <v>0</v>
      </c>
      <c r="AP172" s="18">
        <f t="shared" si="174"/>
        <v>165.83672265408373</v>
      </c>
      <c r="AQ172" s="18">
        <f t="shared" si="222"/>
        <v>176</v>
      </c>
      <c r="AR172" s="18">
        <f>Design!$N$68</f>
        <v>2.5</v>
      </c>
      <c r="AS172" s="18">
        <f t="shared" si="175"/>
        <v>186</v>
      </c>
      <c r="AT172" s="18">
        <v>0</v>
      </c>
      <c r="AU172" s="18">
        <f t="shared" si="176"/>
        <v>13950</v>
      </c>
      <c r="AV172" s="19" t="str">
        <f t="shared" si="223"/>
        <v>N/A</v>
      </c>
      <c r="AW172" s="68">
        <f t="shared" si="177"/>
        <v>176</v>
      </c>
      <c r="AX172" s="18">
        <f>'Ohio Intensities'!L172</f>
        <v>0.83037506730913424</v>
      </c>
      <c r="AY172" s="18">
        <f>Design!$I$24*AX172*Design!$I$23</f>
        <v>1.4282451157717118</v>
      </c>
      <c r="AZ172" s="18">
        <v>0</v>
      </c>
      <c r="BA172" s="18">
        <v>0</v>
      </c>
      <c r="BB172" s="18">
        <f>Design!$I$22</f>
        <v>10</v>
      </c>
      <c r="BC172" s="18">
        <f t="shared" si="178"/>
        <v>1.4282451157717118</v>
      </c>
      <c r="BD172" s="18">
        <f t="shared" si="179"/>
        <v>176</v>
      </c>
      <c r="BE172" s="18">
        <f t="shared" si="180"/>
        <v>1.4282451157717118</v>
      </c>
      <c r="BF172" s="18">
        <f t="shared" si="181"/>
        <v>186</v>
      </c>
      <c r="BG172" s="18">
        <v>0</v>
      </c>
      <c r="BH172" s="18" t="str">
        <f t="shared" si="224"/>
        <v>N/A</v>
      </c>
      <c r="BI172" s="18">
        <f t="shared" si="182"/>
        <v>-0.14282451157717119</v>
      </c>
      <c r="BJ172" s="18">
        <f t="shared" si="183"/>
        <v>26.565359153353842</v>
      </c>
      <c r="BK172" s="18">
        <f>(Design!$N$69-BJ172)/BI172</f>
        <v>166.04544200061849</v>
      </c>
      <c r="BL172" s="18">
        <v>0</v>
      </c>
      <c r="BM172" s="18">
        <v>0</v>
      </c>
      <c r="BN172" s="18">
        <f t="shared" si="184"/>
        <v>166.04544200061849</v>
      </c>
      <c r="BO172" s="18">
        <f t="shared" si="225"/>
        <v>176</v>
      </c>
      <c r="BP172" s="18">
        <f>Design!$N$69</f>
        <v>2.85</v>
      </c>
      <c r="BQ172" s="18">
        <f t="shared" si="185"/>
        <v>186</v>
      </c>
      <c r="BR172" s="18">
        <v>0</v>
      </c>
      <c r="BS172" s="18">
        <f t="shared" si="186"/>
        <v>15903</v>
      </c>
      <c r="BT172" s="19" t="str">
        <f t="shared" si="226"/>
        <v>N/A</v>
      </c>
      <c r="BU172" s="68">
        <f t="shared" si="187"/>
        <v>176</v>
      </c>
      <c r="BV172" s="18">
        <f>'Ohio Intensities'!P172</f>
        <v>0.99147299928611432</v>
      </c>
      <c r="BW172" s="18">
        <f>Design!$I$24*BV172*Design!$I$23</f>
        <v>1.7053335587721177</v>
      </c>
      <c r="BX172" s="18">
        <v>0</v>
      </c>
      <c r="BY172" s="18">
        <v>0</v>
      </c>
      <c r="BZ172" s="18">
        <f>Design!$I$22</f>
        <v>10</v>
      </c>
      <c r="CA172" s="18">
        <f t="shared" si="188"/>
        <v>1.7053335587721177</v>
      </c>
      <c r="CB172" s="18">
        <f t="shared" si="189"/>
        <v>176</v>
      </c>
      <c r="CC172" s="18">
        <f t="shared" si="190"/>
        <v>1.7053335587721177</v>
      </c>
      <c r="CD172" s="18">
        <f t="shared" si="191"/>
        <v>186</v>
      </c>
      <c r="CE172" s="18">
        <v>0</v>
      </c>
      <c r="CF172" s="18" t="str">
        <f t="shared" si="227"/>
        <v>N/A</v>
      </c>
      <c r="CG172" s="18">
        <f t="shared" si="192"/>
        <v>-0.17053335587721177</v>
      </c>
      <c r="CH172" s="18">
        <f t="shared" si="193"/>
        <v>31.719204193161389</v>
      </c>
      <c r="CI172" s="18">
        <f>(Design!$N$70-CH172)/CG172</f>
        <v>169.28772699428919</v>
      </c>
      <c r="CJ172" s="18">
        <v>0</v>
      </c>
      <c r="CK172" s="18">
        <v>0</v>
      </c>
      <c r="CL172" s="18">
        <f t="shared" si="194"/>
        <v>169.28772699428919</v>
      </c>
      <c r="CM172" s="18">
        <f t="shared" si="228"/>
        <v>176</v>
      </c>
      <c r="CN172" s="18">
        <f>Design!$N$70</f>
        <v>2.85</v>
      </c>
      <c r="CO172" s="18">
        <f t="shared" si="195"/>
        <v>186</v>
      </c>
      <c r="CP172" s="18">
        <v>0</v>
      </c>
      <c r="CQ172" s="18">
        <f t="shared" si="196"/>
        <v>15903</v>
      </c>
      <c r="CR172" s="19" t="str">
        <f t="shared" si="229"/>
        <v>N/A</v>
      </c>
      <c r="CS172" s="68">
        <f t="shared" si="197"/>
        <v>176</v>
      </c>
      <c r="CT172" s="18">
        <f>'Ohio Intensities'!T172</f>
        <v>1.1190732614914587</v>
      </c>
      <c r="CU172" s="18">
        <f>Design!$I$24*CT172*Design!$I$23</f>
        <v>1.9248060097653101</v>
      </c>
      <c r="CV172" s="18">
        <v>0</v>
      </c>
      <c r="CW172" s="18">
        <v>0</v>
      </c>
      <c r="CX172" s="18">
        <f>Design!$I$22</f>
        <v>10</v>
      </c>
      <c r="CY172" s="18">
        <f t="shared" si="198"/>
        <v>1.9248060097653101</v>
      </c>
      <c r="CZ172" s="18">
        <f t="shared" si="199"/>
        <v>176</v>
      </c>
      <c r="DA172" s="18">
        <f t="shared" si="200"/>
        <v>1.9248060097653101</v>
      </c>
      <c r="DB172" s="18">
        <f t="shared" si="201"/>
        <v>186</v>
      </c>
      <c r="DC172" s="18">
        <v>0</v>
      </c>
      <c r="DD172" s="18" t="str">
        <f t="shared" si="230"/>
        <v>N/A</v>
      </c>
      <c r="DE172" s="18">
        <f t="shared" si="202"/>
        <v>-0.19248060097653102</v>
      </c>
      <c r="DF172" s="18">
        <f t="shared" si="203"/>
        <v>35.80139178163477</v>
      </c>
      <c r="DG172" s="18">
        <f>(Design!$N$71-DF172)/DE172</f>
        <v>171.19331306354607</v>
      </c>
      <c r="DH172" s="18">
        <v>0</v>
      </c>
      <c r="DI172" s="18">
        <v>0</v>
      </c>
      <c r="DJ172" s="18">
        <f t="shared" si="204"/>
        <v>171.19331306354607</v>
      </c>
      <c r="DK172" s="18">
        <f t="shared" si="231"/>
        <v>176</v>
      </c>
      <c r="DL172" s="18">
        <f>Design!$N$71</f>
        <v>2.85</v>
      </c>
      <c r="DM172" s="18">
        <f t="shared" si="205"/>
        <v>186</v>
      </c>
      <c r="DN172" s="18">
        <v>0</v>
      </c>
      <c r="DO172" s="18">
        <f t="shared" si="206"/>
        <v>15903</v>
      </c>
      <c r="DP172" s="19" t="str">
        <f t="shared" si="232"/>
        <v>N/A</v>
      </c>
      <c r="DQ172" s="68">
        <f t="shared" si="207"/>
        <v>176</v>
      </c>
      <c r="DR172" s="18">
        <f>'Ohio Intensities'!X172</f>
        <v>1.2609197738547318</v>
      </c>
      <c r="DS172" s="18">
        <f>Design!$I$24*DR172*Design!$I$23</f>
        <v>2.1687820110301401</v>
      </c>
      <c r="DT172" s="18">
        <v>0</v>
      </c>
      <c r="DU172" s="18">
        <v>0</v>
      </c>
      <c r="DV172" s="18">
        <f>Design!$I$22</f>
        <v>10</v>
      </c>
      <c r="DW172" s="18">
        <f t="shared" si="208"/>
        <v>2.1687820110301401</v>
      </c>
      <c r="DX172" s="18">
        <f t="shared" si="209"/>
        <v>176</v>
      </c>
      <c r="DY172" s="18">
        <f t="shared" si="210"/>
        <v>2.1687820110301401</v>
      </c>
      <c r="DZ172" s="18">
        <f t="shared" si="211"/>
        <v>186</v>
      </c>
      <c r="EA172" s="18">
        <v>0</v>
      </c>
      <c r="EB172" s="18" t="str">
        <f t="shared" si="233"/>
        <v>N/A</v>
      </c>
      <c r="EC172" s="18">
        <f t="shared" si="212"/>
        <v>-0.21687820110301401</v>
      </c>
      <c r="ED172" s="18">
        <f t="shared" si="213"/>
        <v>40.339345405160607</v>
      </c>
      <c r="EE172" s="18">
        <f>(Design!$N$72-ED172)/EC172</f>
        <v>172.85898358845992</v>
      </c>
      <c r="EF172" s="18">
        <v>0</v>
      </c>
      <c r="EG172" s="18">
        <v>0</v>
      </c>
      <c r="EH172" s="18">
        <f t="shared" si="214"/>
        <v>172.85898358845992</v>
      </c>
      <c r="EI172" s="18">
        <f t="shared" si="234"/>
        <v>176</v>
      </c>
      <c r="EJ172" s="18">
        <f>Design!$N$72</f>
        <v>2.85</v>
      </c>
      <c r="EK172" s="18">
        <f t="shared" si="215"/>
        <v>186</v>
      </c>
      <c r="EL172" s="18">
        <v>0</v>
      </c>
      <c r="EM172" s="18">
        <f t="shared" si="216"/>
        <v>15903</v>
      </c>
      <c r="EN172" s="19" t="str">
        <f t="shared" si="235"/>
        <v>N/A</v>
      </c>
      <c r="EO172" s="19">
        <f t="shared" si="217"/>
        <v>176</v>
      </c>
    </row>
    <row r="173" spans="1:145" x14ac:dyDescent="0.25">
      <c r="A173" s="68">
        <f t="shared" si="236"/>
        <v>177</v>
      </c>
      <c r="B173" s="18">
        <f>'Ohio Intensities'!D173</f>
        <v>0.57592699254922908</v>
      </c>
      <c r="C173" s="18">
        <f>Design!$I$24*B173*Design!$I$23</f>
        <v>0.99059442718467461</v>
      </c>
      <c r="D173" s="18">
        <v>0</v>
      </c>
      <c r="E173" s="18">
        <v>0</v>
      </c>
      <c r="F173" s="18">
        <f>Design!$I$22</f>
        <v>10</v>
      </c>
      <c r="G173" s="18">
        <f t="shared" si="158"/>
        <v>0.99059442718467461</v>
      </c>
      <c r="H173" s="18">
        <f t="shared" si="159"/>
        <v>177</v>
      </c>
      <c r="I173" s="18">
        <f t="shared" si="160"/>
        <v>0.99059442718467461</v>
      </c>
      <c r="J173" s="18">
        <f t="shared" si="161"/>
        <v>187</v>
      </c>
      <c r="K173" s="18">
        <v>0</v>
      </c>
      <c r="L173" s="18" t="str">
        <f t="shared" si="218"/>
        <v>N/A</v>
      </c>
      <c r="M173" s="18">
        <f t="shared" si="162"/>
        <v>-9.9059442718467464E-2</v>
      </c>
      <c r="N173" s="18">
        <f t="shared" si="163"/>
        <v>18.524115788353416</v>
      </c>
      <c r="O173" s="18">
        <f>(Design!$N$67-N173)/M173</f>
        <v>166.30535500965601</v>
      </c>
      <c r="P173" s="18">
        <v>0</v>
      </c>
      <c r="Q173" s="18">
        <v>0</v>
      </c>
      <c r="R173" s="18">
        <f t="shared" si="164"/>
        <v>166.30535500965601</v>
      </c>
      <c r="S173" s="18">
        <f t="shared" si="219"/>
        <v>177</v>
      </c>
      <c r="T173" s="18">
        <f>Design!$N$67</f>
        <v>2.0499999999999998</v>
      </c>
      <c r="U173" s="18">
        <f t="shared" si="165"/>
        <v>187</v>
      </c>
      <c r="V173" s="18">
        <v>0</v>
      </c>
      <c r="W173" s="18">
        <f t="shared" si="166"/>
        <v>11500.499999999998</v>
      </c>
      <c r="X173" s="19" t="str">
        <f t="shared" si="220"/>
        <v>N/A</v>
      </c>
      <c r="Y173" s="68">
        <f t="shared" si="167"/>
        <v>177</v>
      </c>
      <c r="Z173" s="18">
        <f>'Ohio Intensities'!H173</f>
        <v>0.7175259675025385</v>
      </c>
      <c r="AA173" s="18">
        <f>Design!$I$24*Z173*Design!$I$23</f>
        <v>1.234144664104367</v>
      </c>
      <c r="AB173" s="18">
        <v>0</v>
      </c>
      <c r="AC173" s="18">
        <v>0</v>
      </c>
      <c r="AD173" s="18">
        <f>Design!$I$22</f>
        <v>10</v>
      </c>
      <c r="AE173" s="18">
        <f t="shared" si="168"/>
        <v>1.234144664104367</v>
      </c>
      <c r="AF173" s="18">
        <f t="shared" si="169"/>
        <v>177</v>
      </c>
      <c r="AG173" s="18">
        <f t="shared" si="170"/>
        <v>1.234144664104367</v>
      </c>
      <c r="AH173" s="18">
        <f t="shared" si="171"/>
        <v>187</v>
      </c>
      <c r="AI173" s="18">
        <v>0</v>
      </c>
      <c r="AJ173" s="18" t="str">
        <f t="shared" si="221"/>
        <v>N/A</v>
      </c>
      <c r="AK173" s="18">
        <f t="shared" si="172"/>
        <v>-0.1234144664104367</v>
      </c>
      <c r="AL173" s="18">
        <f t="shared" si="173"/>
        <v>23.078505218751662</v>
      </c>
      <c r="AM173" s="18">
        <f>(Design!$N$68-AL173)/AK173</f>
        <v>166.74305547223446</v>
      </c>
      <c r="AN173" s="18">
        <v>0</v>
      </c>
      <c r="AO173" s="18">
        <v>0</v>
      </c>
      <c r="AP173" s="18">
        <f t="shared" si="174"/>
        <v>166.74305547223446</v>
      </c>
      <c r="AQ173" s="18">
        <f t="shared" si="222"/>
        <v>177</v>
      </c>
      <c r="AR173" s="18">
        <f>Design!$N$68</f>
        <v>2.5</v>
      </c>
      <c r="AS173" s="18">
        <f t="shared" si="175"/>
        <v>187</v>
      </c>
      <c r="AT173" s="18">
        <v>0</v>
      </c>
      <c r="AU173" s="18">
        <f t="shared" si="176"/>
        <v>14025</v>
      </c>
      <c r="AV173" s="19" t="str">
        <f t="shared" si="223"/>
        <v>N/A</v>
      </c>
      <c r="AW173" s="68">
        <f t="shared" si="177"/>
        <v>177</v>
      </c>
      <c r="AX173" s="18">
        <f>'Ohio Intensities'!L173</f>
        <v>0.82651917950224507</v>
      </c>
      <c r="AY173" s="18">
        <f>Design!$I$24*AX173*Design!$I$23</f>
        <v>1.4216129887438624</v>
      </c>
      <c r="AZ173" s="18">
        <v>0</v>
      </c>
      <c r="BA173" s="18">
        <v>0</v>
      </c>
      <c r="BB173" s="18">
        <f>Design!$I$22</f>
        <v>10</v>
      </c>
      <c r="BC173" s="18">
        <f t="shared" si="178"/>
        <v>1.4216129887438624</v>
      </c>
      <c r="BD173" s="18">
        <f t="shared" si="179"/>
        <v>177</v>
      </c>
      <c r="BE173" s="18">
        <f t="shared" si="180"/>
        <v>1.4216129887438624</v>
      </c>
      <c r="BF173" s="18">
        <f t="shared" si="181"/>
        <v>187</v>
      </c>
      <c r="BG173" s="18">
        <v>0</v>
      </c>
      <c r="BH173" s="18" t="str">
        <f t="shared" si="224"/>
        <v>N/A</v>
      </c>
      <c r="BI173" s="18">
        <f t="shared" si="182"/>
        <v>-0.14216129887438625</v>
      </c>
      <c r="BJ173" s="18">
        <f t="shared" si="183"/>
        <v>26.584162889510228</v>
      </c>
      <c r="BK173" s="18">
        <f>(Design!$N$69-BJ173)/BI173</f>
        <v>166.95234974239887</v>
      </c>
      <c r="BL173" s="18">
        <v>0</v>
      </c>
      <c r="BM173" s="18">
        <v>0</v>
      </c>
      <c r="BN173" s="18">
        <f t="shared" si="184"/>
        <v>166.95234974239887</v>
      </c>
      <c r="BO173" s="18">
        <f t="shared" si="225"/>
        <v>177</v>
      </c>
      <c r="BP173" s="18">
        <f>Design!$N$69</f>
        <v>2.85</v>
      </c>
      <c r="BQ173" s="18">
        <f t="shared" si="185"/>
        <v>187</v>
      </c>
      <c r="BR173" s="18">
        <v>0</v>
      </c>
      <c r="BS173" s="18">
        <f t="shared" si="186"/>
        <v>15988.500000000002</v>
      </c>
      <c r="BT173" s="19" t="str">
        <f t="shared" si="226"/>
        <v>N/A</v>
      </c>
      <c r="BU173" s="68">
        <f t="shared" si="187"/>
        <v>177</v>
      </c>
      <c r="BV173" s="18">
        <f>'Ohio Intensities'!P173</f>
        <v>0.98695014491954536</v>
      </c>
      <c r="BW173" s="18">
        <f>Design!$I$24*BV173*Design!$I$23</f>
        <v>1.6975542492616191</v>
      </c>
      <c r="BX173" s="18">
        <v>0</v>
      </c>
      <c r="BY173" s="18">
        <v>0</v>
      </c>
      <c r="BZ173" s="18">
        <f>Design!$I$22</f>
        <v>10</v>
      </c>
      <c r="CA173" s="18">
        <f t="shared" si="188"/>
        <v>1.6975542492616191</v>
      </c>
      <c r="CB173" s="18">
        <f t="shared" si="189"/>
        <v>177</v>
      </c>
      <c r="CC173" s="18">
        <f t="shared" si="190"/>
        <v>1.6975542492616191</v>
      </c>
      <c r="CD173" s="18">
        <f t="shared" si="191"/>
        <v>187</v>
      </c>
      <c r="CE173" s="18">
        <v>0</v>
      </c>
      <c r="CF173" s="18" t="str">
        <f t="shared" si="227"/>
        <v>N/A</v>
      </c>
      <c r="CG173" s="18">
        <f t="shared" si="192"/>
        <v>-0.16975542492616191</v>
      </c>
      <c r="CH173" s="18">
        <f t="shared" si="193"/>
        <v>31.744264461192277</v>
      </c>
      <c r="CI173" s="18">
        <f>(Design!$N$70-CH173)/CG173</f>
        <v>170.21114037304162</v>
      </c>
      <c r="CJ173" s="18">
        <v>0</v>
      </c>
      <c r="CK173" s="18">
        <v>0</v>
      </c>
      <c r="CL173" s="18">
        <f t="shared" si="194"/>
        <v>170.21114037304162</v>
      </c>
      <c r="CM173" s="18">
        <f t="shared" si="228"/>
        <v>177</v>
      </c>
      <c r="CN173" s="18">
        <f>Design!$N$70</f>
        <v>2.85</v>
      </c>
      <c r="CO173" s="18">
        <f t="shared" si="195"/>
        <v>187</v>
      </c>
      <c r="CP173" s="18">
        <v>0</v>
      </c>
      <c r="CQ173" s="18">
        <f t="shared" si="196"/>
        <v>15988.500000000002</v>
      </c>
      <c r="CR173" s="19" t="str">
        <f t="shared" si="229"/>
        <v>N/A</v>
      </c>
      <c r="CS173" s="68">
        <f t="shared" si="197"/>
        <v>177</v>
      </c>
      <c r="CT173" s="18">
        <f>'Ohio Intensities'!T173</f>
        <v>1.1140911330271164</v>
      </c>
      <c r="CU173" s="18">
        <f>Design!$I$24*CT173*Design!$I$23</f>
        <v>1.9162367488066414</v>
      </c>
      <c r="CV173" s="18">
        <v>0</v>
      </c>
      <c r="CW173" s="18">
        <v>0</v>
      </c>
      <c r="CX173" s="18">
        <f>Design!$I$22</f>
        <v>10</v>
      </c>
      <c r="CY173" s="18">
        <f t="shared" si="198"/>
        <v>1.9162367488066414</v>
      </c>
      <c r="CZ173" s="18">
        <f t="shared" si="199"/>
        <v>177</v>
      </c>
      <c r="DA173" s="18">
        <f t="shared" si="200"/>
        <v>1.9162367488066414</v>
      </c>
      <c r="DB173" s="18">
        <f t="shared" si="201"/>
        <v>187</v>
      </c>
      <c r="DC173" s="18">
        <v>0</v>
      </c>
      <c r="DD173" s="18" t="str">
        <f t="shared" si="230"/>
        <v>N/A</v>
      </c>
      <c r="DE173" s="18">
        <f t="shared" si="202"/>
        <v>-0.19162367488066415</v>
      </c>
      <c r="DF173" s="18">
        <f t="shared" si="203"/>
        <v>35.833627202684191</v>
      </c>
      <c r="DG173" s="18">
        <f>(Design!$N$71-DF173)/DE173</f>
        <v>172.1270987169259</v>
      </c>
      <c r="DH173" s="18">
        <v>0</v>
      </c>
      <c r="DI173" s="18">
        <v>0</v>
      </c>
      <c r="DJ173" s="18">
        <f t="shared" si="204"/>
        <v>172.1270987169259</v>
      </c>
      <c r="DK173" s="18">
        <f t="shared" si="231"/>
        <v>177</v>
      </c>
      <c r="DL173" s="18">
        <f>Design!$N$71</f>
        <v>2.85</v>
      </c>
      <c r="DM173" s="18">
        <f t="shared" si="205"/>
        <v>187</v>
      </c>
      <c r="DN173" s="18">
        <v>0</v>
      </c>
      <c r="DO173" s="18">
        <f t="shared" si="206"/>
        <v>15988.500000000002</v>
      </c>
      <c r="DP173" s="19" t="str">
        <f t="shared" si="232"/>
        <v>N/A</v>
      </c>
      <c r="DQ173" s="68">
        <f t="shared" si="207"/>
        <v>177</v>
      </c>
      <c r="DR173" s="18">
        <f>'Ohio Intensities'!X173</f>
        <v>1.2556056172016301</v>
      </c>
      <c r="DS173" s="18">
        <f>Design!$I$24*DR173*Design!$I$23</f>
        <v>2.159641661586805</v>
      </c>
      <c r="DT173" s="18">
        <v>0</v>
      </c>
      <c r="DU173" s="18">
        <v>0</v>
      </c>
      <c r="DV173" s="18">
        <f>Design!$I$22</f>
        <v>10</v>
      </c>
      <c r="DW173" s="18">
        <f t="shared" si="208"/>
        <v>2.159641661586805</v>
      </c>
      <c r="DX173" s="18">
        <f t="shared" si="209"/>
        <v>177</v>
      </c>
      <c r="DY173" s="18">
        <f t="shared" si="210"/>
        <v>2.159641661586805</v>
      </c>
      <c r="DZ173" s="18">
        <f t="shared" si="211"/>
        <v>187</v>
      </c>
      <c r="EA173" s="18">
        <v>0</v>
      </c>
      <c r="EB173" s="18" t="str">
        <f t="shared" si="233"/>
        <v>N/A</v>
      </c>
      <c r="EC173" s="18">
        <f t="shared" si="212"/>
        <v>-0.2159641661586805</v>
      </c>
      <c r="ED173" s="18">
        <f t="shared" si="213"/>
        <v>40.385299071673252</v>
      </c>
      <c r="EE173" s="18">
        <f>(Design!$N$72-ED173)/EC173</f>
        <v>173.8033662681523</v>
      </c>
      <c r="EF173" s="18">
        <v>0</v>
      </c>
      <c r="EG173" s="18">
        <v>0</v>
      </c>
      <c r="EH173" s="18">
        <f t="shared" si="214"/>
        <v>173.8033662681523</v>
      </c>
      <c r="EI173" s="18">
        <f t="shared" si="234"/>
        <v>177</v>
      </c>
      <c r="EJ173" s="18">
        <f>Design!$N$72</f>
        <v>2.85</v>
      </c>
      <c r="EK173" s="18">
        <f t="shared" si="215"/>
        <v>187</v>
      </c>
      <c r="EL173" s="18">
        <v>0</v>
      </c>
      <c r="EM173" s="18">
        <f t="shared" si="216"/>
        <v>15988.500000000002</v>
      </c>
      <c r="EN173" s="19" t="str">
        <f t="shared" si="235"/>
        <v>N/A</v>
      </c>
      <c r="EO173" s="19">
        <f t="shared" si="217"/>
        <v>177</v>
      </c>
    </row>
    <row r="174" spans="1:145" x14ac:dyDescent="0.25">
      <c r="A174" s="68">
        <f t="shared" si="236"/>
        <v>178</v>
      </c>
      <c r="B174" s="18">
        <f>'Ohio Intensities'!D174</f>
        <v>0.57324253106184597</v>
      </c>
      <c r="C174" s="18">
        <f>Design!$I$24*B174*Design!$I$23</f>
        <v>0.98597715342637571</v>
      </c>
      <c r="D174" s="18">
        <v>0</v>
      </c>
      <c r="E174" s="18">
        <v>0</v>
      </c>
      <c r="F174" s="18">
        <f>Design!$I$22</f>
        <v>10</v>
      </c>
      <c r="G174" s="18">
        <f t="shared" si="158"/>
        <v>0.98597715342637571</v>
      </c>
      <c r="H174" s="18">
        <f t="shared" si="159"/>
        <v>178</v>
      </c>
      <c r="I174" s="18">
        <f t="shared" si="160"/>
        <v>0.98597715342637571</v>
      </c>
      <c r="J174" s="18">
        <f t="shared" si="161"/>
        <v>188</v>
      </c>
      <c r="K174" s="18">
        <v>0</v>
      </c>
      <c r="L174" s="18" t="str">
        <f t="shared" si="218"/>
        <v>N/A</v>
      </c>
      <c r="M174" s="18">
        <f t="shared" si="162"/>
        <v>-9.8597715342637574E-2</v>
      </c>
      <c r="N174" s="18">
        <f t="shared" si="163"/>
        <v>18.536370484415865</v>
      </c>
      <c r="O174" s="18">
        <f>(Design!$N$67-N174)/M174</f>
        <v>167.20844318880989</v>
      </c>
      <c r="P174" s="18">
        <v>0</v>
      </c>
      <c r="Q174" s="18">
        <v>0</v>
      </c>
      <c r="R174" s="18">
        <f t="shared" si="164"/>
        <v>167.20844318880989</v>
      </c>
      <c r="S174" s="18">
        <f t="shared" si="219"/>
        <v>178</v>
      </c>
      <c r="T174" s="18">
        <f>Design!$N$67</f>
        <v>2.0499999999999998</v>
      </c>
      <c r="U174" s="18">
        <f t="shared" si="165"/>
        <v>188</v>
      </c>
      <c r="V174" s="18">
        <v>0</v>
      </c>
      <c r="W174" s="18">
        <f t="shared" si="166"/>
        <v>11562</v>
      </c>
      <c r="X174" s="19" t="str">
        <f t="shared" si="220"/>
        <v>N/A</v>
      </c>
      <c r="Y174" s="68">
        <f t="shared" si="167"/>
        <v>178</v>
      </c>
      <c r="Z174" s="18">
        <f>'Ohio Intensities'!H174</f>
        <v>0.71422572099923098</v>
      </c>
      <c r="AA174" s="18">
        <f>Design!$I$24*Z174*Design!$I$23</f>
        <v>1.2284682401186782</v>
      </c>
      <c r="AB174" s="18">
        <v>0</v>
      </c>
      <c r="AC174" s="18">
        <v>0</v>
      </c>
      <c r="AD174" s="18">
        <f>Design!$I$22</f>
        <v>10</v>
      </c>
      <c r="AE174" s="18">
        <f t="shared" si="168"/>
        <v>1.2284682401186782</v>
      </c>
      <c r="AF174" s="18">
        <f t="shared" si="169"/>
        <v>178</v>
      </c>
      <c r="AG174" s="18">
        <f t="shared" si="170"/>
        <v>1.2284682401186782</v>
      </c>
      <c r="AH174" s="18">
        <f t="shared" si="171"/>
        <v>188</v>
      </c>
      <c r="AI174" s="18">
        <v>0</v>
      </c>
      <c r="AJ174" s="18" t="str">
        <f t="shared" si="221"/>
        <v>N/A</v>
      </c>
      <c r="AK174" s="18">
        <f t="shared" si="172"/>
        <v>-0.12284682401186782</v>
      </c>
      <c r="AL174" s="18">
        <f t="shared" si="173"/>
        <v>23.095202914231152</v>
      </c>
      <c r="AM174" s="18">
        <f>(Design!$N$68-AL174)/AK174</f>
        <v>167.64945353606797</v>
      </c>
      <c r="AN174" s="18">
        <v>0</v>
      </c>
      <c r="AO174" s="18">
        <v>0</v>
      </c>
      <c r="AP174" s="18">
        <f t="shared" si="174"/>
        <v>167.64945353606797</v>
      </c>
      <c r="AQ174" s="18">
        <f t="shared" si="222"/>
        <v>178</v>
      </c>
      <c r="AR174" s="18">
        <f>Design!$N$68</f>
        <v>2.5</v>
      </c>
      <c r="AS174" s="18">
        <f t="shared" si="175"/>
        <v>188</v>
      </c>
      <c r="AT174" s="18">
        <v>0</v>
      </c>
      <c r="AU174" s="18">
        <f t="shared" si="176"/>
        <v>14100</v>
      </c>
      <c r="AV174" s="19" t="str">
        <f t="shared" si="223"/>
        <v>N/A</v>
      </c>
      <c r="AW174" s="68">
        <f t="shared" si="177"/>
        <v>178</v>
      </c>
      <c r="AX174" s="18">
        <f>'Ohio Intensities'!L174</f>
        <v>0.8227012970819475</v>
      </c>
      <c r="AY174" s="18">
        <f>Design!$I$24*AX174*Design!$I$23</f>
        <v>1.4150462309809506</v>
      </c>
      <c r="AZ174" s="18">
        <v>0</v>
      </c>
      <c r="BA174" s="18">
        <v>0</v>
      </c>
      <c r="BB174" s="18">
        <f>Design!$I$22</f>
        <v>10</v>
      </c>
      <c r="BC174" s="18">
        <f t="shared" si="178"/>
        <v>1.4150462309809506</v>
      </c>
      <c r="BD174" s="18">
        <f t="shared" si="179"/>
        <v>178</v>
      </c>
      <c r="BE174" s="18">
        <f t="shared" si="180"/>
        <v>1.4150462309809506</v>
      </c>
      <c r="BF174" s="18">
        <f t="shared" si="181"/>
        <v>188</v>
      </c>
      <c r="BG174" s="18">
        <v>0</v>
      </c>
      <c r="BH174" s="18" t="str">
        <f t="shared" si="224"/>
        <v>N/A</v>
      </c>
      <c r="BI174" s="18">
        <f t="shared" si="182"/>
        <v>-0.14150462309809506</v>
      </c>
      <c r="BJ174" s="18">
        <f t="shared" si="183"/>
        <v>26.602869142441872</v>
      </c>
      <c r="BK174" s="18">
        <f>(Design!$N$69-BJ174)/BI174</f>
        <v>167.85931528170426</v>
      </c>
      <c r="BL174" s="18">
        <v>0</v>
      </c>
      <c r="BM174" s="18">
        <v>0</v>
      </c>
      <c r="BN174" s="18">
        <f t="shared" si="184"/>
        <v>167.85931528170426</v>
      </c>
      <c r="BO174" s="18">
        <f t="shared" si="225"/>
        <v>178</v>
      </c>
      <c r="BP174" s="18">
        <f>Design!$N$69</f>
        <v>2.85</v>
      </c>
      <c r="BQ174" s="18">
        <f t="shared" si="185"/>
        <v>188</v>
      </c>
      <c r="BR174" s="18">
        <v>0</v>
      </c>
      <c r="BS174" s="18">
        <f t="shared" si="186"/>
        <v>16074.000000000002</v>
      </c>
      <c r="BT174" s="19" t="str">
        <f t="shared" si="226"/>
        <v>N/A</v>
      </c>
      <c r="BU174" s="68">
        <f t="shared" si="187"/>
        <v>178</v>
      </c>
      <c r="BV174" s="18">
        <f>'Ohio Intensities'!P174</f>
        <v>0.98247137967481235</v>
      </c>
      <c r="BW174" s="18">
        <f>Design!$I$24*BV174*Design!$I$23</f>
        <v>1.6898507730406782</v>
      </c>
      <c r="BX174" s="18">
        <v>0</v>
      </c>
      <c r="BY174" s="18">
        <v>0</v>
      </c>
      <c r="BZ174" s="18">
        <f>Design!$I$22</f>
        <v>10</v>
      </c>
      <c r="CA174" s="18">
        <f t="shared" si="188"/>
        <v>1.6898507730406782</v>
      </c>
      <c r="CB174" s="18">
        <f t="shared" si="189"/>
        <v>178</v>
      </c>
      <c r="CC174" s="18">
        <f t="shared" si="190"/>
        <v>1.6898507730406782</v>
      </c>
      <c r="CD174" s="18">
        <f t="shared" si="191"/>
        <v>188</v>
      </c>
      <c r="CE174" s="18">
        <v>0</v>
      </c>
      <c r="CF174" s="18" t="str">
        <f t="shared" si="227"/>
        <v>N/A</v>
      </c>
      <c r="CG174" s="18">
        <f t="shared" si="192"/>
        <v>-0.16898507730406781</v>
      </c>
      <c r="CH174" s="18">
        <f t="shared" si="193"/>
        <v>31.76919453316475</v>
      </c>
      <c r="CI174" s="18">
        <f>(Design!$N$70-CH174)/CG174</f>
        <v>171.13460546062433</v>
      </c>
      <c r="CJ174" s="18">
        <v>0</v>
      </c>
      <c r="CK174" s="18">
        <v>0</v>
      </c>
      <c r="CL174" s="18">
        <f t="shared" si="194"/>
        <v>171.13460546062433</v>
      </c>
      <c r="CM174" s="18">
        <f t="shared" si="228"/>
        <v>178</v>
      </c>
      <c r="CN174" s="18">
        <f>Design!$N$70</f>
        <v>2.85</v>
      </c>
      <c r="CO174" s="18">
        <f t="shared" si="195"/>
        <v>188</v>
      </c>
      <c r="CP174" s="18">
        <v>0</v>
      </c>
      <c r="CQ174" s="18">
        <f t="shared" si="196"/>
        <v>16074.000000000002</v>
      </c>
      <c r="CR174" s="19" t="str">
        <f t="shared" si="229"/>
        <v>N/A</v>
      </c>
      <c r="CS174" s="68">
        <f t="shared" si="197"/>
        <v>178</v>
      </c>
      <c r="CT174" s="18">
        <f>'Ohio Intensities'!T174</f>
        <v>1.1091570282523211</v>
      </c>
      <c r="CU174" s="18">
        <f>Design!$I$24*CT174*Design!$I$23</f>
        <v>1.9077500885939935</v>
      </c>
      <c r="CV174" s="18">
        <v>0</v>
      </c>
      <c r="CW174" s="18">
        <v>0</v>
      </c>
      <c r="CX174" s="18">
        <f>Design!$I$22</f>
        <v>10</v>
      </c>
      <c r="CY174" s="18">
        <f t="shared" si="198"/>
        <v>1.9077500885939935</v>
      </c>
      <c r="CZ174" s="18">
        <f t="shared" si="199"/>
        <v>178</v>
      </c>
      <c r="DA174" s="18">
        <f t="shared" si="200"/>
        <v>1.9077500885939935</v>
      </c>
      <c r="DB174" s="18">
        <f t="shared" si="201"/>
        <v>188</v>
      </c>
      <c r="DC174" s="18">
        <v>0</v>
      </c>
      <c r="DD174" s="18" t="str">
        <f t="shared" si="230"/>
        <v>N/A</v>
      </c>
      <c r="DE174" s="18">
        <f t="shared" si="202"/>
        <v>-0.19077500885939935</v>
      </c>
      <c r="DF174" s="18">
        <f t="shared" si="203"/>
        <v>35.86570166556708</v>
      </c>
      <c r="DG174" s="18">
        <f>(Design!$N$71-DF174)/DE174</f>
        <v>173.06093635094291</v>
      </c>
      <c r="DH174" s="18">
        <v>0</v>
      </c>
      <c r="DI174" s="18">
        <v>0</v>
      </c>
      <c r="DJ174" s="18">
        <f t="shared" si="204"/>
        <v>173.06093635094291</v>
      </c>
      <c r="DK174" s="18">
        <f t="shared" si="231"/>
        <v>178</v>
      </c>
      <c r="DL174" s="18">
        <f>Design!$N$71</f>
        <v>2.85</v>
      </c>
      <c r="DM174" s="18">
        <f t="shared" si="205"/>
        <v>188</v>
      </c>
      <c r="DN174" s="18">
        <v>0</v>
      </c>
      <c r="DO174" s="18">
        <f t="shared" si="206"/>
        <v>16073.999999999998</v>
      </c>
      <c r="DP174" s="19" t="str">
        <f t="shared" si="232"/>
        <v>N/A</v>
      </c>
      <c r="DQ174" s="68">
        <f t="shared" si="207"/>
        <v>178</v>
      </c>
      <c r="DR174" s="18">
        <f>'Ohio Intensities'!X174</f>
        <v>1.2503417971950639</v>
      </c>
      <c r="DS174" s="18">
        <f>Design!$I$24*DR174*Design!$I$23</f>
        <v>2.1505878911755114</v>
      </c>
      <c r="DT174" s="18">
        <v>0</v>
      </c>
      <c r="DU174" s="18">
        <v>0</v>
      </c>
      <c r="DV174" s="18">
        <f>Design!$I$22</f>
        <v>10</v>
      </c>
      <c r="DW174" s="18">
        <f t="shared" si="208"/>
        <v>2.1505878911755114</v>
      </c>
      <c r="DX174" s="18">
        <f t="shared" si="209"/>
        <v>178</v>
      </c>
      <c r="DY174" s="18">
        <f t="shared" si="210"/>
        <v>2.1505878911755114</v>
      </c>
      <c r="DZ174" s="18">
        <f t="shared" si="211"/>
        <v>188</v>
      </c>
      <c r="EA174" s="18">
        <v>0</v>
      </c>
      <c r="EB174" s="18" t="str">
        <f t="shared" si="233"/>
        <v>N/A</v>
      </c>
      <c r="EC174" s="18">
        <f t="shared" si="212"/>
        <v>-0.21505878911755114</v>
      </c>
      <c r="ED174" s="18">
        <f t="shared" si="213"/>
        <v>40.431052354099613</v>
      </c>
      <c r="EE174" s="18">
        <f>(Design!$N$72-ED174)/EC174</f>
        <v>174.74780969569119</v>
      </c>
      <c r="EF174" s="18">
        <v>0</v>
      </c>
      <c r="EG174" s="18">
        <v>0</v>
      </c>
      <c r="EH174" s="18">
        <f t="shared" si="214"/>
        <v>174.74780969569119</v>
      </c>
      <c r="EI174" s="18">
        <f t="shared" si="234"/>
        <v>178</v>
      </c>
      <c r="EJ174" s="18">
        <f>Design!$N$72</f>
        <v>2.85</v>
      </c>
      <c r="EK174" s="18">
        <f t="shared" si="215"/>
        <v>188</v>
      </c>
      <c r="EL174" s="18">
        <v>0</v>
      </c>
      <c r="EM174" s="18">
        <f t="shared" si="216"/>
        <v>16074.000000000002</v>
      </c>
      <c r="EN174" s="19" t="str">
        <f t="shared" si="235"/>
        <v>N/A</v>
      </c>
      <c r="EO174" s="19">
        <f t="shared" si="217"/>
        <v>178</v>
      </c>
    </row>
    <row r="175" spans="1:145" x14ac:dyDescent="0.25">
      <c r="A175" s="68">
        <f t="shared" si="236"/>
        <v>179</v>
      </c>
      <c r="B175" s="18">
        <f>'Ohio Intensities'!D175</f>
        <v>0.57058472410644567</v>
      </c>
      <c r="C175" s="18">
        <f>Design!$I$24*B175*Design!$I$23</f>
        <v>0.98140572546308713</v>
      </c>
      <c r="D175" s="18">
        <v>0</v>
      </c>
      <c r="E175" s="18">
        <v>0</v>
      </c>
      <c r="F175" s="18">
        <f>Design!$I$22</f>
        <v>10</v>
      </c>
      <c r="G175" s="18">
        <f t="shared" si="158"/>
        <v>0.98140572546308713</v>
      </c>
      <c r="H175" s="18">
        <f t="shared" si="159"/>
        <v>179</v>
      </c>
      <c r="I175" s="18">
        <f t="shared" si="160"/>
        <v>0.98140572546308713</v>
      </c>
      <c r="J175" s="18">
        <f t="shared" si="161"/>
        <v>189</v>
      </c>
      <c r="K175" s="18">
        <v>0</v>
      </c>
      <c r="L175" s="18" t="str">
        <f t="shared" si="218"/>
        <v>N/A</v>
      </c>
      <c r="M175" s="18">
        <f t="shared" si="162"/>
        <v>-9.8140572546308716E-2</v>
      </c>
      <c r="N175" s="18">
        <f t="shared" si="163"/>
        <v>18.548568211252348</v>
      </c>
      <c r="O175" s="18">
        <f>(Design!$N$67-N175)/M175</f>
        <v>168.11159526777078</v>
      </c>
      <c r="P175" s="18">
        <v>0</v>
      </c>
      <c r="Q175" s="18">
        <v>0</v>
      </c>
      <c r="R175" s="18">
        <f t="shared" si="164"/>
        <v>168.11159526777078</v>
      </c>
      <c r="S175" s="18">
        <f t="shared" si="219"/>
        <v>179</v>
      </c>
      <c r="T175" s="18">
        <f>Design!$N$67</f>
        <v>2.0499999999999998</v>
      </c>
      <c r="U175" s="18">
        <f t="shared" si="165"/>
        <v>189</v>
      </c>
      <c r="V175" s="18">
        <v>0</v>
      </c>
      <c r="W175" s="18">
        <f t="shared" si="166"/>
        <v>11623.5</v>
      </c>
      <c r="X175" s="19" t="str">
        <f t="shared" si="220"/>
        <v>N/A</v>
      </c>
      <c r="Y175" s="68">
        <f t="shared" si="167"/>
        <v>179</v>
      </c>
      <c r="Z175" s="18">
        <f>'Ohio Intensities'!H175</f>
        <v>0.7109579497234173</v>
      </c>
      <c r="AA175" s="18">
        <f>Design!$I$24*Z175*Design!$I$23</f>
        <v>1.2228476735242786</v>
      </c>
      <c r="AB175" s="18">
        <v>0</v>
      </c>
      <c r="AC175" s="18">
        <v>0</v>
      </c>
      <c r="AD175" s="18">
        <f>Design!$I$22</f>
        <v>10</v>
      </c>
      <c r="AE175" s="18">
        <f t="shared" si="168"/>
        <v>1.2228476735242786</v>
      </c>
      <c r="AF175" s="18">
        <f t="shared" si="169"/>
        <v>179</v>
      </c>
      <c r="AG175" s="18">
        <f t="shared" si="170"/>
        <v>1.2228476735242786</v>
      </c>
      <c r="AH175" s="18">
        <f t="shared" si="171"/>
        <v>189</v>
      </c>
      <c r="AI175" s="18">
        <v>0</v>
      </c>
      <c r="AJ175" s="18" t="str">
        <f t="shared" si="221"/>
        <v>N/A</v>
      </c>
      <c r="AK175" s="18">
        <f t="shared" si="172"/>
        <v>-0.12228476735242785</v>
      </c>
      <c r="AL175" s="18">
        <f t="shared" si="173"/>
        <v>23.111821029608862</v>
      </c>
      <c r="AM175" s="18">
        <f>(Design!$N$68-AL175)/AK175</f>
        <v>168.55591645527738</v>
      </c>
      <c r="AN175" s="18">
        <v>0</v>
      </c>
      <c r="AO175" s="18">
        <v>0</v>
      </c>
      <c r="AP175" s="18">
        <f t="shared" si="174"/>
        <v>168.55591645527738</v>
      </c>
      <c r="AQ175" s="18">
        <f t="shared" si="222"/>
        <v>179</v>
      </c>
      <c r="AR175" s="18">
        <f>Design!$N$68</f>
        <v>2.5</v>
      </c>
      <c r="AS175" s="18">
        <f t="shared" si="175"/>
        <v>189</v>
      </c>
      <c r="AT175" s="18">
        <v>0</v>
      </c>
      <c r="AU175" s="18">
        <f t="shared" si="176"/>
        <v>14175</v>
      </c>
      <c r="AV175" s="19" t="str">
        <f t="shared" si="223"/>
        <v>N/A</v>
      </c>
      <c r="AW175" s="68">
        <f t="shared" si="177"/>
        <v>179</v>
      </c>
      <c r="AX175" s="18">
        <f>'Ohio Intensities'!L175</f>
        <v>0.81892084939560228</v>
      </c>
      <c r="AY175" s="18">
        <f>Design!$I$24*AX175*Design!$I$23</f>
        <v>1.4085438609604368</v>
      </c>
      <c r="AZ175" s="18">
        <v>0</v>
      </c>
      <c r="BA175" s="18">
        <v>0</v>
      </c>
      <c r="BB175" s="18">
        <f>Design!$I$22</f>
        <v>10</v>
      </c>
      <c r="BC175" s="18">
        <f t="shared" si="178"/>
        <v>1.4085438609604368</v>
      </c>
      <c r="BD175" s="18">
        <f t="shared" si="179"/>
        <v>179</v>
      </c>
      <c r="BE175" s="18">
        <f t="shared" si="180"/>
        <v>1.4085438609604368</v>
      </c>
      <c r="BF175" s="18">
        <f t="shared" si="181"/>
        <v>189</v>
      </c>
      <c r="BG175" s="18">
        <v>0</v>
      </c>
      <c r="BH175" s="18" t="str">
        <f t="shared" si="224"/>
        <v>N/A</v>
      </c>
      <c r="BI175" s="18">
        <f t="shared" si="182"/>
        <v>-0.14085438609604367</v>
      </c>
      <c r="BJ175" s="18">
        <f t="shared" si="183"/>
        <v>26.621478972152254</v>
      </c>
      <c r="BK175" s="18">
        <f>(Design!$N$69-BJ175)/BI175</f>
        <v>168.76633828032385</v>
      </c>
      <c r="BL175" s="18">
        <v>0</v>
      </c>
      <c r="BM175" s="18">
        <v>0</v>
      </c>
      <c r="BN175" s="18">
        <f t="shared" si="184"/>
        <v>168.76633828032385</v>
      </c>
      <c r="BO175" s="18">
        <f t="shared" si="225"/>
        <v>179</v>
      </c>
      <c r="BP175" s="18">
        <f>Design!$N$69</f>
        <v>2.85</v>
      </c>
      <c r="BQ175" s="18">
        <f t="shared" si="185"/>
        <v>189</v>
      </c>
      <c r="BR175" s="18">
        <v>0</v>
      </c>
      <c r="BS175" s="18">
        <f t="shared" si="186"/>
        <v>16159.5</v>
      </c>
      <c r="BT175" s="19" t="str">
        <f t="shared" si="226"/>
        <v>N/A</v>
      </c>
      <c r="BU175" s="68">
        <f t="shared" si="187"/>
        <v>179</v>
      </c>
      <c r="BV175" s="18">
        <f>'Ohio Intensities'!P175</f>
        <v>0.97803604747767681</v>
      </c>
      <c r="BW175" s="18">
        <f>Design!$I$24*BV175*Design!$I$23</f>
        <v>1.6822220016616052</v>
      </c>
      <c r="BX175" s="18">
        <v>0</v>
      </c>
      <c r="BY175" s="18">
        <v>0</v>
      </c>
      <c r="BZ175" s="18">
        <f>Design!$I$22</f>
        <v>10</v>
      </c>
      <c r="CA175" s="18">
        <f t="shared" si="188"/>
        <v>1.6822220016616052</v>
      </c>
      <c r="CB175" s="18">
        <f t="shared" si="189"/>
        <v>179</v>
      </c>
      <c r="CC175" s="18">
        <f t="shared" si="190"/>
        <v>1.6822220016616052</v>
      </c>
      <c r="CD175" s="18">
        <f t="shared" si="191"/>
        <v>189</v>
      </c>
      <c r="CE175" s="18">
        <v>0</v>
      </c>
      <c r="CF175" s="18" t="str">
        <f t="shared" si="227"/>
        <v>N/A</v>
      </c>
      <c r="CG175" s="18">
        <f t="shared" si="192"/>
        <v>-0.16822220016616052</v>
      </c>
      <c r="CH175" s="18">
        <f t="shared" si="193"/>
        <v>31.793995831404338</v>
      </c>
      <c r="CI175" s="18">
        <f>(Design!$N$70-CH175)/CG175</f>
        <v>172.05812195307794</v>
      </c>
      <c r="CJ175" s="18">
        <v>0</v>
      </c>
      <c r="CK175" s="18">
        <v>0</v>
      </c>
      <c r="CL175" s="18">
        <f t="shared" si="194"/>
        <v>172.05812195307794</v>
      </c>
      <c r="CM175" s="18">
        <f t="shared" si="228"/>
        <v>179</v>
      </c>
      <c r="CN175" s="18">
        <f>Design!$N$70</f>
        <v>2.85</v>
      </c>
      <c r="CO175" s="18">
        <f t="shared" si="195"/>
        <v>189</v>
      </c>
      <c r="CP175" s="18">
        <v>0</v>
      </c>
      <c r="CQ175" s="18">
        <f t="shared" si="196"/>
        <v>16159.500000000004</v>
      </c>
      <c r="CR175" s="19" t="str">
        <f t="shared" si="229"/>
        <v>N/A</v>
      </c>
      <c r="CS175" s="68">
        <f t="shared" si="197"/>
        <v>179</v>
      </c>
      <c r="CT175" s="18">
        <f>'Ohio Intensities'!T175</f>
        <v>1.1042702377323526</v>
      </c>
      <c r="CU175" s="18">
        <f>Design!$I$24*CT175*Design!$I$23</f>
        <v>1.8993448088996476</v>
      </c>
      <c r="CV175" s="18">
        <v>0</v>
      </c>
      <c r="CW175" s="18">
        <v>0</v>
      </c>
      <c r="CX175" s="18">
        <f>Design!$I$22</f>
        <v>10</v>
      </c>
      <c r="CY175" s="18">
        <f t="shared" si="198"/>
        <v>1.8993448088996476</v>
      </c>
      <c r="CZ175" s="18">
        <f t="shared" si="199"/>
        <v>179</v>
      </c>
      <c r="DA175" s="18">
        <f t="shared" si="200"/>
        <v>1.8993448088996476</v>
      </c>
      <c r="DB175" s="18">
        <f t="shared" si="201"/>
        <v>189</v>
      </c>
      <c r="DC175" s="18">
        <v>0</v>
      </c>
      <c r="DD175" s="18" t="str">
        <f t="shared" si="230"/>
        <v>N/A</v>
      </c>
      <c r="DE175" s="18">
        <f t="shared" si="202"/>
        <v>-0.18993448088996476</v>
      </c>
      <c r="DF175" s="18">
        <f t="shared" si="203"/>
        <v>35.897616888203338</v>
      </c>
      <c r="DG175" s="18">
        <f>(Design!$N$71-DF175)/DE175</f>
        <v>173.99482565437341</v>
      </c>
      <c r="DH175" s="18">
        <v>0</v>
      </c>
      <c r="DI175" s="18">
        <v>0</v>
      </c>
      <c r="DJ175" s="18">
        <f t="shared" si="204"/>
        <v>173.99482565437341</v>
      </c>
      <c r="DK175" s="18">
        <f t="shared" si="231"/>
        <v>179</v>
      </c>
      <c r="DL175" s="18">
        <f>Design!$N$71</f>
        <v>2.85</v>
      </c>
      <c r="DM175" s="18">
        <f t="shared" si="205"/>
        <v>189</v>
      </c>
      <c r="DN175" s="18">
        <v>0</v>
      </c>
      <c r="DO175" s="18">
        <f t="shared" si="206"/>
        <v>16159.5</v>
      </c>
      <c r="DP175" s="19" t="str">
        <f t="shared" si="232"/>
        <v>N/A</v>
      </c>
      <c r="DQ175" s="68">
        <f t="shared" si="207"/>
        <v>179</v>
      </c>
      <c r="DR175" s="18">
        <f>'Ohio Intensities'!X175</f>
        <v>1.2451275751634936</v>
      </c>
      <c r="DS175" s="18">
        <f>Design!$I$24*DR175*Design!$I$23</f>
        <v>2.1416194292812105</v>
      </c>
      <c r="DT175" s="18">
        <v>0</v>
      </c>
      <c r="DU175" s="18">
        <v>0</v>
      </c>
      <c r="DV175" s="18">
        <f>Design!$I$22</f>
        <v>10</v>
      </c>
      <c r="DW175" s="18">
        <f t="shared" si="208"/>
        <v>2.1416194292812105</v>
      </c>
      <c r="DX175" s="18">
        <f t="shared" si="209"/>
        <v>179</v>
      </c>
      <c r="DY175" s="18">
        <f t="shared" si="210"/>
        <v>2.1416194292812105</v>
      </c>
      <c r="DZ175" s="18">
        <f t="shared" si="211"/>
        <v>189</v>
      </c>
      <c r="EA175" s="18">
        <v>0</v>
      </c>
      <c r="EB175" s="18" t="str">
        <f t="shared" si="233"/>
        <v>N/A</v>
      </c>
      <c r="EC175" s="18">
        <f t="shared" si="212"/>
        <v>-0.21416194292812105</v>
      </c>
      <c r="ED175" s="18">
        <f t="shared" si="213"/>
        <v>40.47660721341488</v>
      </c>
      <c r="EE175" s="18">
        <f>(Design!$N$72-ED175)/EC175</f>
        <v>175.69231348467667</v>
      </c>
      <c r="EF175" s="18">
        <v>0</v>
      </c>
      <c r="EG175" s="18">
        <v>0</v>
      </c>
      <c r="EH175" s="18">
        <f t="shared" si="214"/>
        <v>175.69231348467667</v>
      </c>
      <c r="EI175" s="18">
        <f t="shared" si="234"/>
        <v>179</v>
      </c>
      <c r="EJ175" s="18">
        <f>Design!$N$72</f>
        <v>2.85</v>
      </c>
      <c r="EK175" s="18">
        <f t="shared" si="215"/>
        <v>189</v>
      </c>
      <c r="EL175" s="18">
        <v>0</v>
      </c>
      <c r="EM175" s="18">
        <f t="shared" si="216"/>
        <v>16159.5</v>
      </c>
      <c r="EN175" s="19" t="str">
        <f t="shared" si="235"/>
        <v>N/A</v>
      </c>
      <c r="EO175" s="19">
        <f t="shared" si="217"/>
        <v>179</v>
      </c>
    </row>
    <row r="176" spans="1:145" x14ac:dyDescent="0.25">
      <c r="A176" s="68">
        <f t="shared" si="236"/>
        <v>180</v>
      </c>
      <c r="B176" s="18">
        <f>'Ohio Intensities'!D176</f>
        <v>0.56795316808543583</v>
      </c>
      <c r="C176" s="18">
        <f>Design!$I$24*B176*Design!$I$23</f>
        <v>0.97687944910695024</v>
      </c>
      <c r="D176" s="18">
        <v>0</v>
      </c>
      <c r="E176" s="18">
        <v>0</v>
      </c>
      <c r="F176" s="18">
        <f>Design!$I$22</f>
        <v>10</v>
      </c>
      <c r="G176" s="18">
        <f t="shared" si="158"/>
        <v>0.97687944910695024</v>
      </c>
      <c r="H176" s="18">
        <f t="shared" si="159"/>
        <v>180</v>
      </c>
      <c r="I176" s="18">
        <f t="shared" si="160"/>
        <v>0.97687944910695024</v>
      </c>
      <c r="J176" s="18">
        <f t="shared" si="161"/>
        <v>190</v>
      </c>
      <c r="K176" s="18">
        <v>0</v>
      </c>
      <c r="L176" s="18" t="str">
        <f t="shared" si="218"/>
        <v>N/A</v>
      </c>
      <c r="M176" s="18">
        <f t="shared" si="162"/>
        <v>-9.7687944910695018E-2</v>
      </c>
      <c r="N176" s="18">
        <f t="shared" si="163"/>
        <v>18.560709533032053</v>
      </c>
      <c r="O176" s="18">
        <f>(Design!$N$67-N176)/M176</f>
        <v>169.01481086664191</v>
      </c>
      <c r="P176" s="18">
        <v>0</v>
      </c>
      <c r="Q176" s="18">
        <v>0</v>
      </c>
      <c r="R176" s="18">
        <f t="shared" si="164"/>
        <v>169.01481086664191</v>
      </c>
      <c r="S176" s="18">
        <f t="shared" si="219"/>
        <v>180</v>
      </c>
      <c r="T176" s="18">
        <f>Design!$N$67</f>
        <v>2.0499999999999998</v>
      </c>
      <c r="U176" s="18">
        <f t="shared" si="165"/>
        <v>190</v>
      </c>
      <c r="V176" s="18">
        <v>0</v>
      </c>
      <c r="W176" s="18">
        <f t="shared" si="166"/>
        <v>11685</v>
      </c>
      <c r="X176" s="19" t="str">
        <f t="shared" si="220"/>
        <v>N/A</v>
      </c>
      <c r="Y176" s="68">
        <f t="shared" si="167"/>
        <v>180</v>
      </c>
      <c r="Z176" s="18">
        <f>'Ohio Intensities'!H176</f>
        <v>0.70772216569866242</v>
      </c>
      <c r="AA176" s="18">
        <f>Design!$I$24*Z176*Design!$I$23</f>
        <v>1.2172821250017001</v>
      </c>
      <c r="AB176" s="18">
        <v>0</v>
      </c>
      <c r="AC176" s="18">
        <v>0</v>
      </c>
      <c r="AD176" s="18">
        <f>Design!$I$22</f>
        <v>10</v>
      </c>
      <c r="AE176" s="18">
        <f t="shared" si="168"/>
        <v>1.2172821250017001</v>
      </c>
      <c r="AF176" s="18">
        <f t="shared" si="169"/>
        <v>180</v>
      </c>
      <c r="AG176" s="18">
        <f t="shared" si="170"/>
        <v>1.2172821250017001</v>
      </c>
      <c r="AH176" s="18">
        <f t="shared" si="171"/>
        <v>190</v>
      </c>
      <c r="AI176" s="18">
        <v>0</v>
      </c>
      <c r="AJ176" s="18" t="str">
        <f t="shared" si="221"/>
        <v>N/A</v>
      </c>
      <c r="AK176" s="18">
        <f t="shared" si="172"/>
        <v>-0.12172821250017</v>
      </c>
      <c r="AL176" s="18">
        <f t="shared" si="173"/>
        <v>23.128360375032301</v>
      </c>
      <c r="AM176" s="18">
        <f>(Design!$N$68-AL176)/AK176</f>
        <v>169.46244384393216</v>
      </c>
      <c r="AN176" s="18">
        <v>0</v>
      </c>
      <c r="AO176" s="18">
        <v>0</v>
      </c>
      <c r="AP176" s="18">
        <f t="shared" si="174"/>
        <v>169.46244384393216</v>
      </c>
      <c r="AQ176" s="18">
        <f t="shared" si="222"/>
        <v>180</v>
      </c>
      <c r="AR176" s="18">
        <f>Design!$N$68</f>
        <v>2.5</v>
      </c>
      <c r="AS176" s="18">
        <f t="shared" si="175"/>
        <v>190</v>
      </c>
      <c r="AT176" s="18">
        <v>0</v>
      </c>
      <c r="AU176" s="18">
        <f t="shared" si="176"/>
        <v>14250</v>
      </c>
      <c r="AV176" s="19" t="str">
        <f t="shared" si="223"/>
        <v>N/A</v>
      </c>
      <c r="AW176" s="68">
        <f t="shared" si="177"/>
        <v>180</v>
      </c>
      <c r="AX176" s="18">
        <f>'Ohio Intensities'!L176</f>
        <v>0.81517727727219447</v>
      </c>
      <c r="AY176" s="18">
        <f>Design!$I$24*AX176*Design!$I$23</f>
        <v>1.4021049169081754</v>
      </c>
      <c r="AZ176" s="18">
        <v>0</v>
      </c>
      <c r="BA176" s="18">
        <v>0</v>
      </c>
      <c r="BB176" s="18">
        <f>Design!$I$22</f>
        <v>10</v>
      </c>
      <c r="BC176" s="18">
        <f t="shared" si="178"/>
        <v>1.4021049169081754</v>
      </c>
      <c r="BD176" s="18">
        <f t="shared" si="179"/>
        <v>180</v>
      </c>
      <c r="BE176" s="18">
        <f t="shared" si="180"/>
        <v>1.4021049169081754</v>
      </c>
      <c r="BF176" s="18">
        <f t="shared" si="181"/>
        <v>190</v>
      </c>
      <c r="BG176" s="18">
        <v>0</v>
      </c>
      <c r="BH176" s="18" t="str">
        <f t="shared" si="224"/>
        <v>N/A</v>
      </c>
      <c r="BI176" s="18">
        <f t="shared" si="182"/>
        <v>-0.14021049169081753</v>
      </c>
      <c r="BJ176" s="18">
        <f t="shared" si="183"/>
        <v>26.639993421255333</v>
      </c>
      <c r="BK176" s="18">
        <f>(Design!$N$69-BJ176)/BI176</f>
        <v>169.67341840377665</v>
      </c>
      <c r="BL176" s="18">
        <v>0</v>
      </c>
      <c r="BM176" s="18">
        <v>0</v>
      </c>
      <c r="BN176" s="18">
        <f t="shared" si="184"/>
        <v>169.67341840377665</v>
      </c>
      <c r="BO176" s="18">
        <f t="shared" si="225"/>
        <v>180</v>
      </c>
      <c r="BP176" s="18">
        <f>Design!$N$69</f>
        <v>2.85</v>
      </c>
      <c r="BQ176" s="18">
        <f t="shared" si="185"/>
        <v>190</v>
      </c>
      <c r="BR176" s="18">
        <v>0</v>
      </c>
      <c r="BS176" s="18">
        <f t="shared" si="186"/>
        <v>16245</v>
      </c>
      <c r="BT176" s="19" t="str">
        <f t="shared" si="226"/>
        <v>N/A</v>
      </c>
      <c r="BU176" s="68">
        <f t="shared" si="187"/>
        <v>180</v>
      </c>
      <c r="BV176" s="18">
        <f>'Ohio Intensities'!P176</f>
        <v>0.97364350534931898</v>
      </c>
      <c r="BW176" s="18">
        <f>Design!$I$24*BV176*Design!$I$23</f>
        <v>1.6746668292008298</v>
      </c>
      <c r="BX176" s="18">
        <v>0</v>
      </c>
      <c r="BY176" s="18">
        <v>0</v>
      </c>
      <c r="BZ176" s="18">
        <f>Design!$I$22</f>
        <v>10</v>
      </c>
      <c r="CA176" s="18">
        <f t="shared" si="188"/>
        <v>1.6746668292008298</v>
      </c>
      <c r="CB176" s="18">
        <f t="shared" si="189"/>
        <v>180</v>
      </c>
      <c r="CC176" s="18">
        <f t="shared" si="190"/>
        <v>1.6746668292008298</v>
      </c>
      <c r="CD176" s="18">
        <f t="shared" si="191"/>
        <v>190</v>
      </c>
      <c r="CE176" s="18">
        <v>0</v>
      </c>
      <c r="CF176" s="18" t="str">
        <f t="shared" si="227"/>
        <v>N/A</v>
      </c>
      <c r="CG176" s="18">
        <f t="shared" si="192"/>
        <v>-0.16746668292008299</v>
      </c>
      <c r="CH176" s="18">
        <f t="shared" si="193"/>
        <v>31.818669754815769</v>
      </c>
      <c r="CI176" s="18">
        <f>(Design!$N$70-CH176)/CG176</f>
        <v>172.98168954979508</v>
      </c>
      <c r="CJ176" s="18">
        <v>0</v>
      </c>
      <c r="CK176" s="18">
        <v>0</v>
      </c>
      <c r="CL176" s="18">
        <f t="shared" si="194"/>
        <v>172.98168954979508</v>
      </c>
      <c r="CM176" s="18">
        <f t="shared" si="228"/>
        <v>180</v>
      </c>
      <c r="CN176" s="18">
        <f>Design!$N$70</f>
        <v>2.85</v>
      </c>
      <c r="CO176" s="18">
        <f t="shared" si="195"/>
        <v>190</v>
      </c>
      <c r="CP176" s="18">
        <v>0</v>
      </c>
      <c r="CQ176" s="18">
        <f t="shared" si="196"/>
        <v>16245</v>
      </c>
      <c r="CR176" s="19" t="str">
        <f t="shared" si="229"/>
        <v>N/A</v>
      </c>
      <c r="CS176" s="68">
        <f t="shared" si="197"/>
        <v>180</v>
      </c>
      <c r="CT176" s="18">
        <f>'Ohio Intensities'!T176</f>
        <v>1.0994300661169469</v>
      </c>
      <c r="CU176" s="18">
        <f>Design!$I$24*CT176*Design!$I$23</f>
        <v>1.89101971372115</v>
      </c>
      <c r="CV176" s="18">
        <v>0</v>
      </c>
      <c r="CW176" s="18">
        <v>0</v>
      </c>
      <c r="CX176" s="18">
        <f>Design!$I$22</f>
        <v>10</v>
      </c>
      <c r="CY176" s="18">
        <f t="shared" si="198"/>
        <v>1.89101971372115</v>
      </c>
      <c r="CZ176" s="18">
        <f t="shared" si="199"/>
        <v>180</v>
      </c>
      <c r="DA176" s="18">
        <f t="shared" si="200"/>
        <v>1.89101971372115</v>
      </c>
      <c r="DB176" s="18">
        <f t="shared" si="201"/>
        <v>190</v>
      </c>
      <c r="DC176" s="18">
        <v>0</v>
      </c>
      <c r="DD176" s="18" t="str">
        <f t="shared" si="230"/>
        <v>N/A</v>
      </c>
      <c r="DE176" s="18">
        <f t="shared" si="202"/>
        <v>-0.18910197137211499</v>
      </c>
      <c r="DF176" s="18">
        <f t="shared" si="203"/>
        <v>35.929374560701845</v>
      </c>
      <c r="DG176" s="18">
        <f>(Design!$N$71-DF176)/DE176</f>
        <v>174.92876631945961</v>
      </c>
      <c r="DH176" s="18">
        <v>0</v>
      </c>
      <c r="DI176" s="18">
        <v>0</v>
      </c>
      <c r="DJ176" s="18">
        <f t="shared" si="204"/>
        <v>174.92876631945961</v>
      </c>
      <c r="DK176" s="18">
        <f t="shared" si="231"/>
        <v>180</v>
      </c>
      <c r="DL176" s="18">
        <f>Design!$N$71</f>
        <v>2.85</v>
      </c>
      <c r="DM176" s="18">
        <f t="shared" si="205"/>
        <v>190</v>
      </c>
      <c r="DN176" s="18">
        <v>0</v>
      </c>
      <c r="DO176" s="18">
        <f t="shared" si="206"/>
        <v>16245</v>
      </c>
      <c r="DP176" s="19" t="str">
        <f t="shared" si="232"/>
        <v>N/A</v>
      </c>
      <c r="DQ176" s="68">
        <f t="shared" si="207"/>
        <v>180</v>
      </c>
      <c r="DR176" s="18">
        <f>'Ohio Intensities'!X176</f>
        <v>1.2399622270778603</v>
      </c>
      <c r="DS176" s="18">
        <f>Design!$I$24*DR176*Design!$I$23</f>
        <v>2.132735030573921</v>
      </c>
      <c r="DT176" s="18">
        <v>0</v>
      </c>
      <c r="DU176" s="18">
        <v>0</v>
      </c>
      <c r="DV176" s="18">
        <f>Design!$I$22</f>
        <v>10</v>
      </c>
      <c r="DW176" s="18">
        <f t="shared" si="208"/>
        <v>2.132735030573921</v>
      </c>
      <c r="DX176" s="18">
        <f t="shared" si="209"/>
        <v>180</v>
      </c>
      <c r="DY176" s="18">
        <f t="shared" si="210"/>
        <v>2.132735030573921</v>
      </c>
      <c r="DZ176" s="18">
        <f t="shared" si="211"/>
        <v>190</v>
      </c>
      <c r="EA176" s="18">
        <v>0</v>
      </c>
      <c r="EB176" s="18" t="str">
        <f t="shared" si="233"/>
        <v>N/A</v>
      </c>
      <c r="EC176" s="18">
        <f t="shared" si="212"/>
        <v>-0.21327350305739209</v>
      </c>
      <c r="ED176" s="18">
        <f t="shared" si="213"/>
        <v>40.521965580904492</v>
      </c>
      <c r="EE176" s="18">
        <f>(Design!$N$72-ED176)/EC176</f>
        <v>176.63687725318101</v>
      </c>
      <c r="EF176" s="18">
        <v>0</v>
      </c>
      <c r="EG176" s="18">
        <v>0</v>
      </c>
      <c r="EH176" s="18">
        <f t="shared" si="214"/>
        <v>176.63687725318101</v>
      </c>
      <c r="EI176" s="18">
        <f t="shared" si="234"/>
        <v>180</v>
      </c>
      <c r="EJ176" s="18">
        <f>Design!$N$72</f>
        <v>2.85</v>
      </c>
      <c r="EK176" s="18">
        <f t="shared" si="215"/>
        <v>190</v>
      </c>
      <c r="EL176" s="18">
        <v>0</v>
      </c>
      <c r="EM176" s="18">
        <f t="shared" si="216"/>
        <v>16245</v>
      </c>
      <c r="EN176" s="19" t="str">
        <f t="shared" si="235"/>
        <v>N/A</v>
      </c>
      <c r="EO176" s="19">
        <f t="shared" si="217"/>
        <v>180</v>
      </c>
    </row>
    <row r="177" spans="1:145" x14ac:dyDescent="0.25">
      <c r="A177" s="68">
        <f t="shared" si="236"/>
        <v>181</v>
      </c>
      <c r="B177" s="18">
        <f>'Ohio Intensities'!D177</f>
        <v>0.56534746759417664</v>
      </c>
      <c r="C177" s="18">
        <f>Design!$I$24*B177*Design!$I$23</f>
        <v>0.9723976442619845</v>
      </c>
      <c r="D177" s="18">
        <v>0</v>
      </c>
      <c r="E177" s="18">
        <v>0</v>
      </c>
      <c r="F177" s="18">
        <f>Design!$I$22</f>
        <v>10</v>
      </c>
      <c r="G177" s="18">
        <f t="shared" si="158"/>
        <v>0.9723976442619845</v>
      </c>
      <c r="H177" s="18">
        <f t="shared" si="159"/>
        <v>181</v>
      </c>
      <c r="I177" s="18">
        <f t="shared" si="160"/>
        <v>0.9723976442619845</v>
      </c>
      <c r="J177" s="18">
        <f t="shared" si="161"/>
        <v>191</v>
      </c>
      <c r="K177" s="18">
        <v>0</v>
      </c>
      <c r="L177" s="18" t="str">
        <f t="shared" si="218"/>
        <v>N/A</v>
      </c>
      <c r="M177" s="18">
        <f t="shared" si="162"/>
        <v>-9.7239764426198444E-2</v>
      </c>
      <c r="N177" s="18">
        <f t="shared" si="163"/>
        <v>18.572795005403904</v>
      </c>
      <c r="O177" s="18">
        <f>(Design!$N$67-N177)/M177</f>
        <v>169.91808960977195</v>
      </c>
      <c r="P177" s="18">
        <v>0</v>
      </c>
      <c r="Q177" s="18">
        <v>0</v>
      </c>
      <c r="R177" s="18">
        <f t="shared" si="164"/>
        <v>169.91808960977195</v>
      </c>
      <c r="S177" s="18">
        <f t="shared" si="219"/>
        <v>181</v>
      </c>
      <c r="T177" s="18">
        <f>Design!$N$67</f>
        <v>2.0499999999999998</v>
      </c>
      <c r="U177" s="18">
        <f t="shared" si="165"/>
        <v>191</v>
      </c>
      <c r="V177" s="18">
        <v>0</v>
      </c>
      <c r="W177" s="18">
        <f t="shared" si="166"/>
        <v>11746.499999999998</v>
      </c>
      <c r="X177" s="19" t="str">
        <f t="shared" si="220"/>
        <v>N/A</v>
      </c>
      <c r="Y177" s="68">
        <f t="shared" si="167"/>
        <v>181</v>
      </c>
      <c r="Z177" s="18">
        <f>'Ohio Intensities'!H177</f>
        <v>0.70451789078513649</v>
      </c>
      <c r="AA177" s="18">
        <f>Design!$I$24*Z177*Design!$I$23</f>
        <v>1.2117707721504356</v>
      </c>
      <c r="AB177" s="18">
        <v>0</v>
      </c>
      <c r="AC177" s="18">
        <v>0</v>
      </c>
      <c r="AD177" s="18">
        <f>Design!$I$22</f>
        <v>10</v>
      </c>
      <c r="AE177" s="18">
        <f t="shared" si="168"/>
        <v>1.2117707721504356</v>
      </c>
      <c r="AF177" s="18">
        <f t="shared" si="169"/>
        <v>181</v>
      </c>
      <c r="AG177" s="18">
        <f t="shared" si="170"/>
        <v>1.2117707721504356</v>
      </c>
      <c r="AH177" s="18">
        <f t="shared" si="171"/>
        <v>191</v>
      </c>
      <c r="AI177" s="18">
        <v>0</v>
      </c>
      <c r="AJ177" s="18" t="str">
        <f t="shared" si="221"/>
        <v>N/A</v>
      </c>
      <c r="AK177" s="18">
        <f t="shared" si="172"/>
        <v>-0.12117707721504356</v>
      </c>
      <c r="AL177" s="18">
        <f t="shared" si="173"/>
        <v>23.144821748073319</v>
      </c>
      <c r="AM177" s="18">
        <f>(Design!$N$68-AL177)/AK177</f>
        <v>170.36903532040597</v>
      </c>
      <c r="AN177" s="18">
        <v>0</v>
      </c>
      <c r="AO177" s="18">
        <v>0</v>
      </c>
      <c r="AP177" s="18">
        <f t="shared" si="174"/>
        <v>170.36903532040597</v>
      </c>
      <c r="AQ177" s="18">
        <f t="shared" si="222"/>
        <v>181</v>
      </c>
      <c r="AR177" s="18">
        <f>Design!$N$68</f>
        <v>2.5</v>
      </c>
      <c r="AS177" s="18">
        <f t="shared" si="175"/>
        <v>191</v>
      </c>
      <c r="AT177" s="18">
        <v>0</v>
      </c>
      <c r="AU177" s="18">
        <f t="shared" si="176"/>
        <v>14325</v>
      </c>
      <c r="AV177" s="19" t="str">
        <f t="shared" si="223"/>
        <v>N/A</v>
      </c>
      <c r="AW177" s="68">
        <f t="shared" si="177"/>
        <v>181</v>
      </c>
      <c r="AX177" s="18">
        <f>'Ohio Intensities'!L177</f>
        <v>0.81147003273331242</v>
      </c>
      <c r="AY177" s="18">
        <f>Design!$I$24*AX177*Design!$I$23</f>
        <v>1.3957284563012982</v>
      </c>
      <c r="AZ177" s="18">
        <v>0</v>
      </c>
      <c r="BA177" s="18">
        <v>0</v>
      </c>
      <c r="BB177" s="18">
        <f>Design!$I$22</f>
        <v>10</v>
      </c>
      <c r="BC177" s="18">
        <f t="shared" si="178"/>
        <v>1.3957284563012982</v>
      </c>
      <c r="BD177" s="18">
        <f t="shared" si="179"/>
        <v>181</v>
      </c>
      <c r="BE177" s="18">
        <f t="shared" si="180"/>
        <v>1.3957284563012982</v>
      </c>
      <c r="BF177" s="18">
        <f t="shared" si="181"/>
        <v>191</v>
      </c>
      <c r="BG177" s="18">
        <v>0</v>
      </c>
      <c r="BH177" s="18" t="str">
        <f t="shared" si="224"/>
        <v>N/A</v>
      </c>
      <c r="BI177" s="18">
        <f t="shared" si="182"/>
        <v>-0.13957284563012981</v>
      </c>
      <c r="BJ177" s="18">
        <f t="shared" si="183"/>
        <v>26.658413515354795</v>
      </c>
      <c r="BK177" s="18">
        <f>(Design!$N$69-BJ177)/BI177</f>
        <v>170.58055532125107</v>
      </c>
      <c r="BL177" s="18">
        <v>0</v>
      </c>
      <c r="BM177" s="18">
        <v>0</v>
      </c>
      <c r="BN177" s="18">
        <f t="shared" si="184"/>
        <v>170.58055532125107</v>
      </c>
      <c r="BO177" s="18">
        <f t="shared" si="225"/>
        <v>181</v>
      </c>
      <c r="BP177" s="18">
        <f>Design!$N$69</f>
        <v>2.85</v>
      </c>
      <c r="BQ177" s="18">
        <f t="shared" si="185"/>
        <v>191</v>
      </c>
      <c r="BR177" s="18">
        <v>0</v>
      </c>
      <c r="BS177" s="18">
        <f t="shared" si="186"/>
        <v>16330.5</v>
      </c>
      <c r="BT177" s="19" t="str">
        <f t="shared" si="226"/>
        <v>N/A</v>
      </c>
      <c r="BU177" s="68">
        <f t="shared" si="187"/>
        <v>181</v>
      </c>
      <c r="BV177" s="18">
        <f>'Ohio Intensities'!P177</f>
        <v>0.96929312307911708</v>
      </c>
      <c r="BW177" s="18">
        <f>Design!$I$24*BV177*Design!$I$23</f>
        <v>1.6671841716960825</v>
      </c>
      <c r="BX177" s="18">
        <v>0</v>
      </c>
      <c r="BY177" s="18">
        <v>0</v>
      </c>
      <c r="BZ177" s="18">
        <f>Design!$I$22</f>
        <v>10</v>
      </c>
      <c r="CA177" s="18">
        <f t="shared" si="188"/>
        <v>1.6671841716960825</v>
      </c>
      <c r="CB177" s="18">
        <f t="shared" si="189"/>
        <v>181</v>
      </c>
      <c r="CC177" s="18">
        <f t="shared" si="190"/>
        <v>1.6671841716960825</v>
      </c>
      <c r="CD177" s="18">
        <f t="shared" si="191"/>
        <v>191</v>
      </c>
      <c r="CE177" s="18">
        <v>0</v>
      </c>
      <c r="CF177" s="18" t="str">
        <f t="shared" si="227"/>
        <v>N/A</v>
      </c>
      <c r="CG177" s="18">
        <f t="shared" si="192"/>
        <v>-0.16671841716960825</v>
      </c>
      <c r="CH177" s="18">
        <f t="shared" si="193"/>
        <v>31.843217679395174</v>
      </c>
      <c r="CI177" s="18">
        <f>(Design!$N$70-CH177)/CG177</f>
        <v>173.90530795346621</v>
      </c>
      <c r="CJ177" s="18">
        <v>0</v>
      </c>
      <c r="CK177" s="18">
        <v>0</v>
      </c>
      <c r="CL177" s="18">
        <f t="shared" si="194"/>
        <v>173.90530795346621</v>
      </c>
      <c r="CM177" s="18">
        <f t="shared" si="228"/>
        <v>181</v>
      </c>
      <c r="CN177" s="18">
        <f>Design!$N$70</f>
        <v>2.85</v>
      </c>
      <c r="CO177" s="18">
        <f t="shared" si="195"/>
        <v>191</v>
      </c>
      <c r="CP177" s="18">
        <v>0</v>
      </c>
      <c r="CQ177" s="18">
        <f t="shared" si="196"/>
        <v>16330.5</v>
      </c>
      <c r="CR177" s="19" t="str">
        <f t="shared" si="229"/>
        <v>N/A</v>
      </c>
      <c r="CS177" s="68">
        <f t="shared" si="197"/>
        <v>181</v>
      </c>
      <c r="CT177" s="18">
        <f>'Ohio Intensities'!T177</f>
        <v>1.0946358317898528</v>
      </c>
      <c r="CU177" s="18">
        <f>Design!$I$24*CT177*Design!$I$23</f>
        <v>1.8827736306785481</v>
      </c>
      <c r="CV177" s="18">
        <v>0</v>
      </c>
      <c r="CW177" s="18">
        <v>0</v>
      </c>
      <c r="CX177" s="18">
        <f>Design!$I$22</f>
        <v>10</v>
      </c>
      <c r="CY177" s="18">
        <f t="shared" si="198"/>
        <v>1.8827736306785481</v>
      </c>
      <c r="CZ177" s="18">
        <f t="shared" si="199"/>
        <v>181</v>
      </c>
      <c r="DA177" s="18">
        <f t="shared" si="200"/>
        <v>1.8827736306785481</v>
      </c>
      <c r="DB177" s="18">
        <f t="shared" si="201"/>
        <v>191</v>
      </c>
      <c r="DC177" s="18">
        <v>0</v>
      </c>
      <c r="DD177" s="18" t="str">
        <f t="shared" si="230"/>
        <v>N/A</v>
      </c>
      <c r="DE177" s="18">
        <f t="shared" si="202"/>
        <v>-0.18827736306785481</v>
      </c>
      <c r="DF177" s="18">
        <f t="shared" si="203"/>
        <v>35.960976345960269</v>
      </c>
      <c r="DG177" s="18">
        <f>(Design!$N$71-DF177)/DE177</f>
        <v>175.86275804185303</v>
      </c>
      <c r="DH177" s="18">
        <v>0</v>
      </c>
      <c r="DI177" s="18">
        <v>0</v>
      </c>
      <c r="DJ177" s="18">
        <f t="shared" si="204"/>
        <v>175.86275804185303</v>
      </c>
      <c r="DK177" s="18">
        <f t="shared" si="231"/>
        <v>181</v>
      </c>
      <c r="DL177" s="18">
        <f>Design!$N$71</f>
        <v>2.85</v>
      </c>
      <c r="DM177" s="18">
        <f t="shared" si="205"/>
        <v>191</v>
      </c>
      <c r="DN177" s="18">
        <v>0</v>
      </c>
      <c r="DO177" s="18">
        <f t="shared" si="206"/>
        <v>16330.5</v>
      </c>
      <c r="DP177" s="19" t="str">
        <f t="shared" si="232"/>
        <v>N/A</v>
      </c>
      <c r="DQ177" s="68">
        <f t="shared" si="207"/>
        <v>181</v>
      </c>
      <c r="DR177" s="18">
        <f>'Ohio Intensities'!X177</f>
        <v>1.2348450431867248</v>
      </c>
      <c r="DS177" s="18">
        <f>Design!$I$24*DR177*Design!$I$23</f>
        <v>2.1239334742811682</v>
      </c>
      <c r="DT177" s="18">
        <v>0</v>
      </c>
      <c r="DU177" s="18">
        <v>0</v>
      </c>
      <c r="DV177" s="18">
        <f>Design!$I$22</f>
        <v>10</v>
      </c>
      <c r="DW177" s="18">
        <f t="shared" si="208"/>
        <v>2.1239334742811682</v>
      </c>
      <c r="DX177" s="18">
        <f t="shared" si="209"/>
        <v>181</v>
      </c>
      <c r="DY177" s="18">
        <f t="shared" si="210"/>
        <v>2.1239334742811682</v>
      </c>
      <c r="DZ177" s="18">
        <f t="shared" si="211"/>
        <v>191</v>
      </c>
      <c r="EA177" s="18">
        <v>0</v>
      </c>
      <c r="EB177" s="18" t="str">
        <f t="shared" si="233"/>
        <v>N/A</v>
      </c>
      <c r="EC177" s="18">
        <f t="shared" si="212"/>
        <v>-0.21239334742811683</v>
      </c>
      <c r="ED177" s="18">
        <f t="shared" si="213"/>
        <v>40.567129358770316</v>
      </c>
      <c r="EE177" s="18">
        <f>(Design!$N$72-ED177)/EC177</f>
        <v>177.58150062367389</v>
      </c>
      <c r="EF177" s="18">
        <v>0</v>
      </c>
      <c r="EG177" s="18">
        <v>0</v>
      </c>
      <c r="EH177" s="18">
        <f t="shared" si="214"/>
        <v>177.58150062367389</v>
      </c>
      <c r="EI177" s="18">
        <f t="shared" si="234"/>
        <v>181</v>
      </c>
      <c r="EJ177" s="18">
        <f>Design!$N$72</f>
        <v>2.85</v>
      </c>
      <c r="EK177" s="18">
        <f t="shared" si="215"/>
        <v>191</v>
      </c>
      <c r="EL177" s="18">
        <v>0</v>
      </c>
      <c r="EM177" s="18">
        <f t="shared" si="216"/>
        <v>16330.5</v>
      </c>
      <c r="EN177" s="19" t="str">
        <f t="shared" si="235"/>
        <v>N/A</v>
      </c>
      <c r="EO177" s="19">
        <f t="shared" si="217"/>
        <v>181</v>
      </c>
    </row>
    <row r="178" spans="1:145" x14ac:dyDescent="0.25">
      <c r="A178" s="68">
        <f t="shared" si="236"/>
        <v>182</v>
      </c>
      <c r="B178" s="18">
        <f>'Ohio Intensities'!D178</f>
        <v>0.56276723521285033</v>
      </c>
      <c r="C178" s="18">
        <f>Design!$I$24*B178*Design!$I$23</f>
        <v>0.96795964456610317</v>
      </c>
      <c r="D178" s="18">
        <v>0</v>
      </c>
      <c r="E178" s="18">
        <v>0</v>
      </c>
      <c r="F178" s="18">
        <f>Design!$I$22</f>
        <v>10</v>
      </c>
      <c r="G178" s="18">
        <f t="shared" si="158"/>
        <v>0.96795964456610317</v>
      </c>
      <c r="H178" s="18">
        <f t="shared" si="159"/>
        <v>182</v>
      </c>
      <c r="I178" s="18">
        <f t="shared" si="160"/>
        <v>0.96795964456610317</v>
      </c>
      <c r="J178" s="18">
        <f t="shared" si="161"/>
        <v>192</v>
      </c>
      <c r="K178" s="18">
        <v>0</v>
      </c>
      <c r="L178" s="18" t="str">
        <f t="shared" si="218"/>
        <v>N/A</v>
      </c>
      <c r="M178" s="18">
        <f t="shared" si="162"/>
        <v>-9.6795964456610317E-2</v>
      </c>
      <c r="N178" s="18">
        <f t="shared" si="163"/>
        <v>18.584825175669181</v>
      </c>
      <c r="O178" s="18">
        <f>(Design!$N$67-N178)/M178</f>
        <v>170.82143112568571</v>
      </c>
      <c r="P178" s="18">
        <v>0</v>
      </c>
      <c r="Q178" s="18">
        <v>0</v>
      </c>
      <c r="R178" s="18">
        <f t="shared" si="164"/>
        <v>170.82143112568571</v>
      </c>
      <c r="S178" s="18">
        <f t="shared" si="219"/>
        <v>182</v>
      </c>
      <c r="T178" s="18">
        <f>Design!$N$67</f>
        <v>2.0499999999999998</v>
      </c>
      <c r="U178" s="18">
        <f t="shared" si="165"/>
        <v>192</v>
      </c>
      <c r="V178" s="18">
        <v>0</v>
      </c>
      <c r="W178" s="18">
        <f t="shared" si="166"/>
        <v>11807.999999999998</v>
      </c>
      <c r="X178" s="19" t="str">
        <f t="shared" si="220"/>
        <v>N/A</v>
      </c>
      <c r="Y178" s="68">
        <f t="shared" si="167"/>
        <v>182</v>
      </c>
      <c r="Z178" s="18">
        <f>'Ohio Intensities'!H178</f>
        <v>0.70134465643137023</v>
      </c>
      <c r="AA178" s="18">
        <f>Design!$I$24*Z178*Design!$I$23</f>
        <v>1.2063128090619575</v>
      </c>
      <c r="AB178" s="18">
        <v>0</v>
      </c>
      <c r="AC178" s="18">
        <v>0</v>
      </c>
      <c r="AD178" s="18">
        <f>Design!$I$22</f>
        <v>10</v>
      </c>
      <c r="AE178" s="18">
        <f t="shared" si="168"/>
        <v>1.2063128090619575</v>
      </c>
      <c r="AF178" s="18">
        <f t="shared" si="169"/>
        <v>182</v>
      </c>
      <c r="AG178" s="18">
        <f t="shared" si="170"/>
        <v>1.2063128090619575</v>
      </c>
      <c r="AH178" s="18">
        <f t="shared" si="171"/>
        <v>192</v>
      </c>
      <c r="AI178" s="18">
        <v>0</v>
      </c>
      <c r="AJ178" s="18" t="str">
        <f t="shared" si="221"/>
        <v>N/A</v>
      </c>
      <c r="AK178" s="18">
        <f t="shared" si="172"/>
        <v>-0.12063128090619575</v>
      </c>
      <c r="AL178" s="18">
        <f t="shared" si="173"/>
        <v>23.161205933989585</v>
      </c>
      <c r="AM178" s="18">
        <f>(Design!$N$68-AL178)/AK178</f>
        <v>171.2756905073069</v>
      </c>
      <c r="AN178" s="18">
        <v>0</v>
      </c>
      <c r="AO178" s="18">
        <v>0</v>
      </c>
      <c r="AP178" s="18">
        <f t="shared" si="174"/>
        <v>171.2756905073069</v>
      </c>
      <c r="AQ178" s="18">
        <f t="shared" si="222"/>
        <v>182</v>
      </c>
      <c r="AR178" s="18">
        <f>Design!$N$68</f>
        <v>2.5</v>
      </c>
      <c r="AS178" s="18">
        <f t="shared" si="175"/>
        <v>192</v>
      </c>
      <c r="AT178" s="18">
        <v>0</v>
      </c>
      <c r="AU178" s="18">
        <f t="shared" si="176"/>
        <v>14400</v>
      </c>
      <c r="AV178" s="19" t="str">
        <f t="shared" si="223"/>
        <v>N/A</v>
      </c>
      <c r="AW178" s="68">
        <f t="shared" si="177"/>
        <v>182</v>
      </c>
      <c r="AX178" s="18">
        <f>'Ohio Intensities'!L178</f>
        <v>0.80779857871284622</v>
      </c>
      <c r="AY178" s="18">
        <f>Design!$I$24*AX178*Design!$I$23</f>
        <v>1.3894135553860965</v>
      </c>
      <c r="AZ178" s="18">
        <v>0</v>
      </c>
      <c r="BA178" s="18">
        <v>0</v>
      </c>
      <c r="BB178" s="18">
        <f>Design!$I$22</f>
        <v>10</v>
      </c>
      <c r="BC178" s="18">
        <f t="shared" si="178"/>
        <v>1.3894135553860965</v>
      </c>
      <c r="BD178" s="18">
        <f t="shared" si="179"/>
        <v>182</v>
      </c>
      <c r="BE178" s="18">
        <f t="shared" si="180"/>
        <v>1.3894135553860965</v>
      </c>
      <c r="BF178" s="18">
        <f t="shared" si="181"/>
        <v>192</v>
      </c>
      <c r="BG178" s="18">
        <v>0</v>
      </c>
      <c r="BH178" s="18" t="str">
        <f t="shared" si="224"/>
        <v>N/A</v>
      </c>
      <c r="BI178" s="18">
        <f t="shared" si="182"/>
        <v>-0.13894135553860965</v>
      </c>
      <c r="BJ178" s="18">
        <f t="shared" si="183"/>
        <v>26.676740263413052</v>
      </c>
      <c r="BK178" s="18">
        <f>(Design!$N$69-BJ178)/BI178</f>
        <v>171.48774870554627</v>
      </c>
      <c r="BL178" s="18">
        <v>0</v>
      </c>
      <c r="BM178" s="18">
        <v>0</v>
      </c>
      <c r="BN178" s="18">
        <f t="shared" si="184"/>
        <v>171.48774870554627</v>
      </c>
      <c r="BO178" s="18">
        <f t="shared" si="225"/>
        <v>182</v>
      </c>
      <c r="BP178" s="18">
        <f>Design!$N$69</f>
        <v>2.85</v>
      </c>
      <c r="BQ178" s="18">
        <f t="shared" si="185"/>
        <v>192</v>
      </c>
      <c r="BR178" s="18">
        <v>0</v>
      </c>
      <c r="BS178" s="18">
        <f t="shared" si="186"/>
        <v>16416</v>
      </c>
      <c r="BT178" s="19" t="str">
        <f t="shared" si="226"/>
        <v>N/A</v>
      </c>
      <c r="BU178" s="68">
        <f t="shared" si="187"/>
        <v>182</v>
      </c>
      <c r="BV178" s="18">
        <f>'Ohio Intensities'!P178</f>
        <v>0.96498428290722027</v>
      </c>
      <c r="BW178" s="18">
        <f>Design!$I$24*BV178*Design!$I$23</f>
        <v>1.65977296660042</v>
      </c>
      <c r="BX178" s="18">
        <v>0</v>
      </c>
      <c r="BY178" s="18">
        <v>0</v>
      </c>
      <c r="BZ178" s="18">
        <f>Design!$I$22</f>
        <v>10</v>
      </c>
      <c r="CA178" s="18">
        <f t="shared" si="188"/>
        <v>1.65977296660042</v>
      </c>
      <c r="CB178" s="18">
        <f t="shared" si="189"/>
        <v>182</v>
      </c>
      <c r="CC178" s="18">
        <f t="shared" si="190"/>
        <v>1.65977296660042</v>
      </c>
      <c r="CD178" s="18">
        <f t="shared" si="191"/>
        <v>192</v>
      </c>
      <c r="CE178" s="18">
        <v>0</v>
      </c>
      <c r="CF178" s="18" t="str">
        <f t="shared" si="227"/>
        <v>N/A</v>
      </c>
      <c r="CG178" s="18">
        <f t="shared" si="192"/>
        <v>-0.16597729666004199</v>
      </c>
      <c r="CH178" s="18">
        <f t="shared" si="193"/>
        <v>31.867640958728064</v>
      </c>
      <c r="CI178" s="18">
        <f>(Design!$N$70-CH178)/CG178</f>
        <v>174.82897687002682</v>
      </c>
      <c r="CJ178" s="18">
        <v>0</v>
      </c>
      <c r="CK178" s="18">
        <v>0</v>
      </c>
      <c r="CL178" s="18">
        <f t="shared" si="194"/>
        <v>174.82897687002682</v>
      </c>
      <c r="CM178" s="18">
        <f t="shared" si="228"/>
        <v>182</v>
      </c>
      <c r="CN178" s="18">
        <f>Design!$N$70</f>
        <v>2.85</v>
      </c>
      <c r="CO178" s="18">
        <f t="shared" si="195"/>
        <v>192</v>
      </c>
      <c r="CP178" s="18">
        <v>0</v>
      </c>
      <c r="CQ178" s="18">
        <f t="shared" si="196"/>
        <v>16416</v>
      </c>
      <c r="CR178" s="19" t="str">
        <f t="shared" si="229"/>
        <v>N/A</v>
      </c>
      <c r="CS178" s="68">
        <f t="shared" si="197"/>
        <v>182</v>
      </c>
      <c r="CT178" s="18">
        <f>'Ohio Intensities'!T178</f>
        <v>1.0898868665288581</v>
      </c>
      <c r="CU178" s="18">
        <f>Design!$I$24*CT178*Design!$I$23</f>
        <v>1.8746054104296372</v>
      </c>
      <c r="CV178" s="18">
        <v>0</v>
      </c>
      <c r="CW178" s="18">
        <v>0</v>
      </c>
      <c r="CX178" s="18">
        <f>Design!$I$22</f>
        <v>10</v>
      </c>
      <c r="CY178" s="18">
        <f t="shared" si="198"/>
        <v>1.8746054104296372</v>
      </c>
      <c r="CZ178" s="18">
        <f t="shared" si="199"/>
        <v>182</v>
      </c>
      <c r="DA178" s="18">
        <f t="shared" si="200"/>
        <v>1.8746054104296372</v>
      </c>
      <c r="DB178" s="18">
        <f t="shared" si="201"/>
        <v>192</v>
      </c>
      <c r="DC178" s="18">
        <v>0</v>
      </c>
      <c r="DD178" s="18" t="str">
        <f t="shared" si="230"/>
        <v>N/A</v>
      </c>
      <c r="DE178" s="18">
        <f t="shared" si="202"/>
        <v>-0.18746054104296372</v>
      </c>
      <c r="DF178" s="18">
        <f t="shared" si="203"/>
        <v>35.992423880249035</v>
      </c>
      <c r="DG178" s="18">
        <f>(Design!$N$71-DF178)/DE178</f>
        <v>176.7968005205596</v>
      </c>
      <c r="DH178" s="18">
        <v>0</v>
      </c>
      <c r="DI178" s="18">
        <v>0</v>
      </c>
      <c r="DJ178" s="18">
        <f t="shared" si="204"/>
        <v>176.7968005205596</v>
      </c>
      <c r="DK178" s="18">
        <f t="shared" si="231"/>
        <v>182</v>
      </c>
      <c r="DL178" s="18">
        <f>Design!$N$71</f>
        <v>2.85</v>
      </c>
      <c r="DM178" s="18">
        <f t="shared" si="205"/>
        <v>192</v>
      </c>
      <c r="DN178" s="18">
        <v>0</v>
      </c>
      <c r="DO178" s="18">
        <f t="shared" si="206"/>
        <v>16416</v>
      </c>
      <c r="DP178" s="19" t="str">
        <f t="shared" si="232"/>
        <v>N/A</v>
      </c>
      <c r="DQ178" s="68">
        <f t="shared" si="207"/>
        <v>182</v>
      </c>
      <c r="DR178" s="18">
        <f>'Ohio Intensities'!X178</f>
        <v>1.2297753276623593</v>
      </c>
      <c r="DS178" s="18">
        <f>Design!$I$24*DR178*Design!$I$23</f>
        <v>2.1152135635792595</v>
      </c>
      <c r="DT178" s="18">
        <v>0</v>
      </c>
      <c r="DU178" s="18">
        <v>0</v>
      </c>
      <c r="DV178" s="18">
        <f>Design!$I$22</f>
        <v>10</v>
      </c>
      <c r="DW178" s="18">
        <f t="shared" si="208"/>
        <v>2.1152135635792595</v>
      </c>
      <c r="DX178" s="18">
        <f t="shared" si="209"/>
        <v>182</v>
      </c>
      <c r="DY178" s="18">
        <f t="shared" si="210"/>
        <v>2.1152135635792595</v>
      </c>
      <c r="DZ178" s="18">
        <f t="shared" si="211"/>
        <v>192</v>
      </c>
      <c r="EA178" s="18">
        <v>0</v>
      </c>
      <c r="EB178" s="18" t="str">
        <f t="shared" si="233"/>
        <v>N/A</v>
      </c>
      <c r="EC178" s="18">
        <f t="shared" si="212"/>
        <v>-0.21152135635792596</v>
      </c>
      <c r="ED178" s="18">
        <f t="shared" si="213"/>
        <v>40.612100420721788</v>
      </c>
      <c r="EE178" s="18">
        <f>(Design!$N$72-ED178)/EC178</f>
        <v>178.52618322294904</v>
      </c>
      <c r="EF178" s="18">
        <v>0</v>
      </c>
      <c r="EG178" s="18">
        <v>0</v>
      </c>
      <c r="EH178" s="18">
        <f t="shared" si="214"/>
        <v>178.52618322294904</v>
      </c>
      <c r="EI178" s="18">
        <f t="shared" si="234"/>
        <v>182</v>
      </c>
      <c r="EJ178" s="18">
        <f>Design!$N$72</f>
        <v>2.85</v>
      </c>
      <c r="EK178" s="18">
        <f t="shared" si="215"/>
        <v>192</v>
      </c>
      <c r="EL178" s="18">
        <v>0</v>
      </c>
      <c r="EM178" s="18">
        <f t="shared" si="216"/>
        <v>16416</v>
      </c>
      <c r="EN178" s="19" t="str">
        <f t="shared" si="235"/>
        <v>N/A</v>
      </c>
      <c r="EO178" s="19">
        <f t="shared" si="217"/>
        <v>182</v>
      </c>
    </row>
    <row r="179" spans="1:145" x14ac:dyDescent="0.25">
      <c r="A179" s="68">
        <f t="shared" si="236"/>
        <v>183</v>
      </c>
      <c r="B179" s="18">
        <f>'Ohio Intensities'!D179</f>
        <v>0.56021209130466465</v>
      </c>
      <c r="C179" s="18">
        <f>Design!$I$24*B179*Design!$I$23</f>
        <v>0.96356479704402376</v>
      </c>
      <c r="D179" s="18">
        <v>0</v>
      </c>
      <c r="E179" s="18">
        <v>0</v>
      </c>
      <c r="F179" s="18">
        <f>Design!$I$22</f>
        <v>10</v>
      </c>
      <c r="G179" s="18">
        <f t="shared" si="158"/>
        <v>0.96356479704402376</v>
      </c>
      <c r="H179" s="18">
        <f t="shared" si="159"/>
        <v>183</v>
      </c>
      <c r="I179" s="18">
        <f t="shared" si="160"/>
        <v>0.96356479704402376</v>
      </c>
      <c r="J179" s="18">
        <f t="shared" si="161"/>
        <v>193</v>
      </c>
      <c r="K179" s="18">
        <v>0</v>
      </c>
      <c r="L179" s="18" t="str">
        <f t="shared" si="218"/>
        <v>N/A</v>
      </c>
      <c r="M179" s="18">
        <f t="shared" si="162"/>
        <v>-9.6356479704402379E-2</v>
      </c>
      <c r="N179" s="18">
        <f t="shared" si="163"/>
        <v>18.596800582949662</v>
      </c>
      <c r="O179" s="18">
        <f>(Design!$N$67-N179)/M179</f>
        <v>171.72483504701617</v>
      </c>
      <c r="P179" s="18">
        <v>0</v>
      </c>
      <c r="Q179" s="18">
        <v>0</v>
      </c>
      <c r="R179" s="18">
        <f t="shared" si="164"/>
        <v>171.72483504701617</v>
      </c>
      <c r="S179" s="18">
        <f t="shared" si="219"/>
        <v>183</v>
      </c>
      <c r="T179" s="18">
        <f>Design!$N$67</f>
        <v>2.0499999999999998</v>
      </c>
      <c r="U179" s="18">
        <f t="shared" si="165"/>
        <v>193</v>
      </c>
      <c r="V179" s="18">
        <v>0</v>
      </c>
      <c r="W179" s="18">
        <f t="shared" si="166"/>
        <v>11869.5</v>
      </c>
      <c r="X179" s="19" t="str">
        <f t="shared" si="220"/>
        <v>N/A</v>
      </c>
      <c r="Y179" s="68">
        <f t="shared" si="167"/>
        <v>183</v>
      </c>
      <c r="Z179" s="18">
        <f>'Ohio Intensities'!H179</f>
        <v>0.69820200343352501</v>
      </c>
      <c r="AA179" s="18">
        <f>Design!$I$24*Z179*Design!$I$23</f>
        <v>1.2009074459056637</v>
      </c>
      <c r="AB179" s="18">
        <v>0</v>
      </c>
      <c r="AC179" s="18">
        <v>0</v>
      </c>
      <c r="AD179" s="18">
        <f>Design!$I$22</f>
        <v>10</v>
      </c>
      <c r="AE179" s="18">
        <f t="shared" si="168"/>
        <v>1.2009074459056637</v>
      </c>
      <c r="AF179" s="18">
        <f t="shared" si="169"/>
        <v>183</v>
      </c>
      <c r="AG179" s="18">
        <f t="shared" si="170"/>
        <v>1.2009074459056637</v>
      </c>
      <c r="AH179" s="18">
        <f t="shared" si="171"/>
        <v>193</v>
      </c>
      <c r="AI179" s="18">
        <v>0</v>
      </c>
      <c r="AJ179" s="18" t="str">
        <f t="shared" si="221"/>
        <v>N/A</v>
      </c>
      <c r="AK179" s="18">
        <f t="shared" si="172"/>
        <v>-0.12009074459056637</v>
      </c>
      <c r="AL179" s="18">
        <f t="shared" si="173"/>
        <v>23.177513705979308</v>
      </c>
      <c r="AM179" s="18">
        <f>(Design!$N$68-AL179)/AK179</f>
        <v>172.1824090314085</v>
      </c>
      <c r="AN179" s="18">
        <v>0</v>
      </c>
      <c r="AO179" s="18">
        <v>0</v>
      </c>
      <c r="AP179" s="18">
        <f t="shared" si="174"/>
        <v>172.1824090314085</v>
      </c>
      <c r="AQ179" s="18">
        <f t="shared" si="222"/>
        <v>183</v>
      </c>
      <c r="AR179" s="18">
        <f>Design!$N$68</f>
        <v>2.5</v>
      </c>
      <c r="AS179" s="18">
        <f t="shared" si="175"/>
        <v>193</v>
      </c>
      <c r="AT179" s="18">
        <v>0</v>
      </c>
      <c r="AU179" s="18">
        <f t="shared" si="176"/>
        <v>14475</v>
      </c>
      <c r="AV179" s="19" t="str">
        <f t="shared" si="223"/>
        <v>N/A</v>
      </c>
      <c r="AW179" s="68">
        <f t="shared" si="177"/>
        <v>183</v>
      </c>
      <c r="AX179" s="18">
        <f>'Ohio Intensities'!L179</f>
        <v>0.80416238878510027</v>
      </c>
      <c r="AY179" s="18">
        <f>Design!$I$24*AX179*Design!$I$23</f>
        <v>1.3831593087103733</v>
      </c>
      <c r="AZ179" s="18">
        <v>0</v>
      </c>
      <c r="BA179" s="18">
        <v>0</v>
      </c>
      <c r="BB179" s="18">
        <f>Design!$I$22</f>
        <v>10</v>
      </c>
      <c r="BC179" s="18">
        <f t="shared" si="178"/>
        <v>1.3831593087103733</v>
      </c>
      <c r="BD179" s="18">
        <f t="shared" si="179"/>
        <v>183</v>
      </c>
      <c r="BE179" s="18">
        <f t="shared" si="180"/>
        <v>1.3831593087103733</v>
      </c>
      <c r="BF179" s="18">
        <f t="shared" si="181"/>
        <v>193</v>
      </c>
      <c r="BG179" s="18">
        <v>0</v>
      </c>
      <c r="BH179" s="18" t="str">
        <f t="shared" si="224"/>
        <v>N/A</v>
      </c>
      <c r="BI179" s="18">
        <f t="shared" si="182"/>
        <v>-0.13831593087103733</v>
      </c>
      <c r="BJ179" s="18">
        <f t="shared" si="183"/>
        <v>26.694974658110205</v>
      </c>
      <c r="BK179" s="18">
        <f>(Design!$N$69-BJ179)/BI179</f>
        <v>172.39499823301426</v>
      </c>
      <c r="BL179" s="18">
        <v>0</v>
      </c>
      <c r="BM179" s="18">
        <v>0</v>
      </c>
      <c r="BN179" s="18">
        <f t="shared" si="184"/>
        <v>172.39499823301426</v>
      </c>
      <c r="BO179" s="18">
        <f t="shared" si="225"/>
        <v>183</v>
      </c>
      <c r="BP179" s="18">
        <f>Design!$N$69</f>
        <v>2.85</v>
      </c>
      <c r="BQ179" s="18">
        <f t="shared" si="185"/>
        <v>193</v>
      </c>
      <c r="BR179" s="18">
        <v>0</v>
      </c>
      <c r="BS179" s="18">
        <f t="shared" si="186"/>
        <v>16501.500000000004</v>
      </c>
      <c r="BT179" s="19" t="str">
        <f t="shared" si="226"/>
        <v>N/A</v>
      </c>
      <c r="BU179" s="68">
        <f t="shared" si="187"/>
        <v>183</v>
      </c>
      <c r="BV179" s="18">
        <f>'Ohio Intensities'!P179</f>
        <v>0.96071637921659658</v>
      </c>
      <c r="BW179" s="18">
        <f>Design!$I$24*BV179*Design!$I$23</f>
        <v>1.6524321722525472</v>
      </c>
      <c r="BX179" s="18">
        <v>0</v>
      </c>
      <c r="BY179" s="18">
        <v>0</v>
      </c>
      <c r="BZ179" s="18">
        <f>Design!$I$22</f>
        <v>10</v>
      </c>
      <c r="CA179" s="18">
        <f t="shared" si="188"/>
        <v>1.6524321722525472</v>
      </c>
      <c r="CB179" s="18">
        <f t="shared" si="189"/>
        <v>183</v>
      </c>
      <c r="CC179" s="18">
        <f t="shared" si="190"/>
        <v>1.6524321722525472</v>
      </c>
      <c r="CD179" s="18">
        <f t="shared" si="191"/>
        <v>193</v>
      </c>
      <c r="CE179" s="18">
        <v>0</v>
      </c>
      <c r="CF179" s="18" t="str">
        <f t="shared" si="227"/>
        <v>N/A</v>
      </c>
      <c r="CG179" s="18">
        <f t="shared" si="192"/>
        <v>-0.16524321722525473</v>
      </c>
      <c r="CH179" s="18">
        <f t="shared" si="193"/>
        <v>31.891940924474159</v>
      </c>
      <c r="CI179" s="18">
        <f>(Design!$N$70-CH179)/CG179</f>
        <v>175.75269600860551</v>
      </c>
      <c r="CJ179" s="18">
        <v>0</v>
      </c>
      <c r="CK179" s="18">
        <v>0</v>
      </c>
      <c r="CL179" s="18">
        <f t="shared" si="194"/>
        <v>175.75269600860551</v>
      </c>
      <c r="CM179" s="18">
        <f t="shared" si="228"/>
        <v>183</v>
      </c>
      <c r="CN179" s="18">
        <f>Design!$N$70</f>
        <v>2.85</v>
      </c>
      <c r="CO179" s="18">
        <f t="shared" si="195"/>
        <v>193</v>
      </c>
      <c r="CP179" s="18">
        <v>0</v>
      </c>
      <c r="CQ179" s="18">
        <f t="shared" si="196"/>
        <v>16501.5</v>
      </c>
      <c r="CR179" s="19" t="str">
        <f t="shared" si="229"/>
        <v>N/A</v>
      </c>
      <c r="CS179" s="68">
        <f t="shared" si="197"/>
        <v>183</v>
      </c>
      <c r="CT179" s="18">
        <f>'Ohio Intensities'!T179</f>
        <v>1.0851825151759094</v>
      </c>
      <c r="CU179" s="18">
        <f>Design!$I$24*CT179*Design!$I$23</f>
        <v>1.8665139261025652</v>
      </c>
      <c r="CV179" s="18">
        <v>0</v>
      </c>
      <c r="CW179" s="18">
        <v>0</v>
      </c>
      <c r="CX179" s="18">
        <f>Design!$I$22</f>
        <v>10</v>
      </c>
      <c r="CY179" s="18">
        <f t="shared" si="198"/>
        <v>1.8665139261025652</v>
      </c>
      <c r="CZ179" s="18">
        <f t="shared" si="199"/>
        <v>183</v>
      </c>
      <c r="DA179" s="18">
        <f t="shared" si="200"/>
        <v>1.8665139261025652</v>
      </c>
      <c r="DB179" s="18">
        <f t="shared" si="201"/>
        <v>193</v>
      </c>
      <c r="DC179" s="18">
        <v>0</v>
      </c>
      <c r="DD179" s="18" t="str">
        <f t="shared" si="230"/>
        <v>N/A</v>
      </c>
      <c r="DE179" s="18">
        <f t="shared" si="202"/>
        <v>-0.18665139261025651</v>
      </c>
      <c r="DF179" s="18">
        <f t="shared" si="203"/>
        <v>36.023718773779507</v>
      </c>
      <c r="DG179" s="18">
        <f>(Design!$N$71-DF179)/DE179</f>
        <v>177.73089345788577</v>
      </c>
      <c r="DH179" s="18">
        <v>0</v>
      </c>
      <c r="DI179" s="18">
        <v>0</v>
      </c>
      <c r="DJ179" s="18">
        <f t="shared" si="204"/>
        <v>177.73089345788577</v>
      </c>
      <c r="DK179" s="18">
        <f t="shared" si="231"/>
        <v>183</v>
      </c>
      <c r="DL179" s="18">
        <f>Design!$N$71</f>
        <v>2.85</v>
      </c>
      <c r="DM179" s="18">
        <f t="shared" si="205"/>
        <v>193</v>
      </c>
      <c r="DN179" s="18">
        <v>0</v>
      </c>
      <c r="DO179" s="18">
        <f t="shared" si="206"/>
        <v>16501.500000000004</v>
      </c>
      <c r="DP179" s="19" t="str">
        <f t="shared" si="232"/>
        <v>N/A</v>
      </c>
      <c r="DQ179" s="68">
        <f t="shared" si="207"/>
        <v>183</v>
      </c>
      <c r="DR179" s="18">
        <f>'Ohio Intensities'!X179</f>
        <v>1.2247523982573676</v>
      </c>
      <c r="DS179" s="18">
        <f>Design!$I$24*DR179*Design!$I$23</f>
        <v>2.1065741250026737</v>
      </c>
      <c r="DT179" s="18">
        <v>0</v>
      </c>
      <c r="DU179" s="18">
        <v>0</v>
      </c>
      <c r="DV179" s="18">
        <f>Design!$I$22</f>
        <v>10</v>
      </c>
      <c r="DW179" s="18">
        <f t="shared" si="208"/>
        <v>2.1065741250026737</v>
      </c>
      <c r="DX179" s="18">
        <f t="shared" si="209"/>
        <v>183</v>
      </c>
      <c r="DY179" s="18">
        <f t="shared" si="210"/>
        <v>2.1065741250026737</v>
      </c>
      <c r="DZ179" s="18">
        <f t="shared" si="211"/>
        <v>193</v>
      </c>
      <c r="EA179" s="18">
        <v>0</v>
      </c>
      <c r="EB179" s="18" t="str">
        <f t="shared" si="233"/>
        <v>N/A</v>
      </c>
      <c r="EC179" s="18">
        <f t="shared" si="212"/>
        <v>-0.21065741250026737</v>
      </c>
      <c r="ED179" s="18">
        <f t="shared" si="213"/>
        <v>40.656880612551603</v>
      </c>
      <c r="EE179" s="18">
        <f>(Design!$N$72-ED179)/EC179</f>
        <v>179.47092468205275</v>
      </c>
      <c r="EF179" s="18">
        <v>0</v>
      </c>
      <c r="EG179" s="18">
        <v>0</v>
      </c>
      <c r="EH179" s="18">
        <f t="shared" si="214"/>
        <v>179.47092468205275</v>
      </c>
      <c r="EI179" s="18">
        <f t="shared" si="234"/>
        <v>183</v>
      </c>
      <c r="EJ179" s="18">
        <f>Design!$N$72</f>
        <v>2.85</v>
      </c>
      <c r="EK179" s="18">
        <f t="shared" si="215"/>
        <v>193</v>
      </c>
      <c r="EL179" s="18">
        <v>0</v>
      </c>
      <c r="EM179" s="18">
        <f t="shared" si="216"/>
        <v>16501.5</v>
      </c>
      <c r="EN179" s="19" t="str">
        <f t="shared" si="235"/>
        <v>N/A</v>
      </c>
      <c r="EO179" s="19">
        <f t="shared" si="217"/>
        <v>183</v>
      </c>
    </row>
    <row r="180" spans="1:145" x14ac:dyDescent="0.25">
      <c r="A180" s="68">
        <f t="shared" si="236"/>
        <v>184</v>
      </c>
      <c r="B180" s="18">
        <f>'Ohio Intensities'!D180</f>
        <v>0.55768166382016904</v>
      </c>
      <c r="C180" s="18">
        <f>Design!$I$24*B180*Design!$I$23</f>
        <v>0.9592124617706913</v>
      </c>
      <c r="D180" s="18">
        <v>0</v>
      </c>
      <c r="E180" s="18">
        <v>0</v>
      </c>
      <c r="F180" s="18">
        <f>Design!$I$22</f>
        <v>10</v>
      </c>
      <c r="G180" s="18">
        <f t="shared" ref="G180:G196" si="237">C180</f>
        <v>0.9592124617706913</v>
      </c>
      <c r="H180" s="18">
        <f t="shared" ref="H180:H196" si="238">A180</f>
        <v>184</v>
      </c>
      <c r="I180" s="18">
        <f t="shared" ref="I180:I196" si="239">G180</f>
        <v>0.9592124617706913</v>
      </c>
      <c r="J180" s="18">
        <f t="shared" ref="J180:J196" si="240">F180+H180</f>
        <v>194</v>
      </c>
      <c r="K180" s="18">
        <v>0</v>
      </c>
      <c r="L180" s="18" t="str">
        <f t="shared" si="218"/>
        <v>N/A</v>
      </c>
      <c r="M180" s="18">
        <f t="shared" ref="M180:M196" si="241">(K180-I180)/(J180-H180)</f>
        <v>-9.5921246177069125E-2</v>
      </c>
      <c r="N180" s="18">
        <f t="shared" ref="N180:N196" si="242">I180-M180*H180</f>
        <v>18.608721758351408</v>
      </c>
      <c r="O180" s="18">
        <f>(Design!$N$67-N180)/M180</f>
        <v>172.62830101043792</v>
      </c>
      <c r="P180" s="18">
        <v>0</v>
      </c>
      <c r="Q180" s="18">
        <v>0</v>
      </c>
      <c r="R180" s="18">
        <f t="shared" ref="R180:R196" si="243">O180</f>
        <v>172.62830101043792</v>
      </c>
      <c r="S180" s="18">
        <f t="shared" si="219"/>
        <v>184</v>
      </c>
      <c r="T180" s="18">
        <f>Design!$N$67</f>
        <v>2.0499999999999998</v>
      </c>
      <c r="U180" s="18">
        <f t="shared" ref="U180:U196" si="244">J180</f>
        <v>194</v>
      </c>
      <c r="V180" s="18">
        <v>0</v>
      </c>
      <c r="W180" s="18">
        <f t="shared" ref="W180:W196" si="245">(0.5*R180*T180+0.5*(U180-R180)*T180)*60</f>
        <v>11931</v>
      </c>
      <c r="X180" s="19" t="str">
        <f t="shared" si="220"/>
        <v>N/A</v>
      </c>
      <c r="Y180" s="68">
        <f t="shared" ref="Y180:Y196" si="246">A180</f>
        <v>184</v>
      </c>
      <c r="Z180" s="18">
        <f>'Ohio Intensities'!H180</f>
        <v>0.69508948170191331</v>
      </c>
      <c r="AA180" s="18">
        <f>Design!$I$24*Z180*Design!$I$23</f>
        <v>1.1955539085272917</v>
      </c>
      <c r="AB180" s="18">
        <v>0</v>
      </c>
      <c r="AC180" s="18">
        <v>0</v>
      </c>
      <c r="AD180" s="18">
        <f>Design!$I$22</f>
        <v>10</v>
      </c>
      <c r="AE180" s="18">
        <f t="shared" ref="AE180:AE196" si="247">AA180</f>
        <v>1.1955539085272917</v>
      </c>
      <c r="AF180" s="18">
        <f t="shared" ref="AF180:AF196" si="248">Y180</f>
        <v>184</v>
      </c>
      <c r="AG180" s="18">
        <f t="shared" ref="AG180:AG196" si="249">AE180</f>
        <v>1.1955539085272917</v>
      </c>
      <c r="AH180" s="18">
        <f t="shared" ref="AH180:AH196" si="250">AD180+AF180</f>
        <v>194</v>
      </c>
      <c r="AI180" s="18">
        <v>0</v>
      </c>
      <c r="AJ180" s="18" t="str">
        <f t="shared" si="221"/>
        <v>N/A</v>
      </c>
      <c r="AK180" s="18">
        <f t="shared" ref="AK180:AK196" si="251">(AI180-AG180)/(AH180-AF180)</f>
        <v>-0.11955539085272918</v>
      </c>
      <c r="AL180" s="18">
        <f t="shared" ref="AL180:AL196" si="252">AG180-AK180*AF180</f>
        <v>23.19374582542946</v>
      </c>
      <c r="AM180" s="18">
        <f>(Design!$N$68-AL180)/AK180</f>
        <v>173.08919052358289</v>
      </c>
      <c r="AN180" s="18">
        <v>0</v>
      </c>
      <c r="AO180" s="18">
        <v>0</v>
      </c>
      <c r="AP180" s="18">
        <f t="shared" ref="AP180:AP196" si="253">AM180</f>
        <v>173.08919052358289</v>
      </c>
      <c r="AQ180" s="18">
        <f t="shared" si="222"/>
        <v>184</v>
      </c>
      <c r="AR180" s="18">
        <f>Design!$N$68</f>
        <v>2.5</v>
      </c>
      <c r="AS180" s="18">
        <f t="shared" ref="AS180:AS196" si="254">AH180</f>
        <v>194</v>
      </c>
      <c r="AT180" s="18">
        <v>0</v>
      </c>
      <c r="AU180" s="18">
        <f t="shared" ref="AU180:AU196" si="255">(0.5*AP180*AR180+0.5*(AS180-AP180)*AR180)*60</f>
        <v>14550</v>
      </c>
      <c r="AV180" s="19" t="str">
        <f t="shared" si="223"/>
        <v>N/A</v>
      </c>
      <c r="AW180" s="68">
        <f t="shared" ref="AW180:AW196" si="256">Y180</f>
        <v>184</v>
      </c>
      <c r="AX180" s="18">
        <f>'Ohio Intensities'!L180</f>
        <v>0.80056094690102242</v>
      </c>
      <c r="AY180" s="18">
        <f>Design!$I$24*AX180*Design!$I$23</f>
        <v>1.3769648286697593</v>
      </c>
      <c r="AZ180" s="18">
        <v>0</v>
      </c>
      <c r="BA180" s="18">
        <v>0</v>
      </c>
      <c r="BB180" s="18">
        <f>Design!$I$22</f>
        <v>10</v>
      </c>
      <c r="BC180" s="18">
        <f t="shared" ref="BC180:BC196" si="257">AY180</f>
        <v>1.3769648286697593</v>
      </c>
      <c r="BD180" s="18">
        <f t="shared" ref="BD180:BD196" si="258">AW180</f>
        <v>184</v>
      </c>
      <c r="BE180" s="18">
        <f t="shared" ref="BE180:BE196" si="259">BC180</f>
        <v>1.3769648286697593</v>
      </c>
      <c r="BF180" s="18">
        <f t="shared" ref="BF180:BF196" si="260">BB180+BD180</f>
        <v>194</v>
      </c>
      <c r="BG180" s="18">
        <v>0</v>
      </c>
      <c r="BH180" s="18" t="str">
        <f t="shared" si="224"/>
        <v>N/A</v>
      </c>
      <c r="BI180" s="18">
        <f t="shared" ref="BI180:BI196" si="261">(BG180-BE180)/(BF180-BD180)</f>
        <v>-0.13769648286697594</v>
      </c>
      <c r="BJ180" s="18">
        <f t="shared" ref="BJ180:BJ196" si="262">BE180-BI180*BD180</f>
        <v>26.713117676193335</v>
      </c>
      <c r="BK180" s="18">
        <f>(Design!$N$69-BJ180)/BI180</f>
        <v>173.30230358350335</v>
      </c>
      <c r="BL180" s="18">
        <v>0</v>
      </c>
      <c r="BM180" s="18">
        <v>0</v>
      </c>
      <c r="BN180" s="18">
        <f t="shared" ref="BN180:BN196" si="263">BK180</f>
        <v>173.30230358350335</v>
      </c>
      <c r="BO180" s="18">
        <f t="shared" si="225"/>
        <v>184</v>
      </c>
      <c r="BP180" s="18">
        <f>Design!$N$69</f>
        <v>2.85</v>
      </c>
      <c r="BQ180" s="18">
        <f t="shared" ref="BQ180:BQ196" si="264">BF180</f>
        <v>194</v>
      </c>
      <c r="BR180" s="18">
        <v>0</v>
      </c>
      <c r="BS180" s="18">
        <f t="shared" ref="BS180:BS196" si="265">(0.5*BN180*BP180+0.5*(BQ180-BN180)*BP180)*60</f>
        <v>16587</v>
      </c>
      <c r="BT180" s="19" t="str">
        <f t="shared" si="226"/>
        <v>N/A</v>
      </c>
      <c r="BU180" s="68">
        <f t="shared" ref="BU180:BU196" si="266">AW180</f>
        <v>184</v>
      </c>
      <c r="BV180" s="18">
        <f>'Ohio Intensities'!P180</f>
        <v>0.95648881823420684</v>
      </c>
      <c r="BW180" s="18">
        <f>Design!$I$24*BV180*Design!$I$23</f>
        <v>1.6451607673628368</v>
      </c>
      <c r="BX180" s="18">
        <v>0</v>
      </c>
      <c r="BY180" s="18">
        <v>0</v>
      </c>
      <c r="BZ180" s="18">
        <f>Design!$I$22</f>
        <v>10</v>
      </c>
      <c r="CA180" s="18">
        <f t="shared" ref="CA180:CA196" si="267">BW180</f>
        <v>1.6451607673628368</v>
      </c>
      <c r="CB180" s="18">
        <f t="shared" ref="CB180:CB196" si="268">BU180</f>
        <v>184</v>
      </c>
      <c r="CC180" s="18">
        <f t="shared" ref="CC180:CC196" si="269">CA180</f>
        <v>1.6451607673628368</v>
      </c>
      <c r="CD180" s="18">
        <f t="shared" ref="CD180:CD196" si="270">BZ180+CB180</f>
        <v>194</v>
      </c>
      <c r="CE180" s="18">
        <v>0</v>
      </c>
      <c r="CF180" s="18" t="str">
        <f t="shared" si="227"/>
        <v>N/A</v>
      </c>
      <c r="CG180" s="18">
        <f t="shared" ref="CG180:CG196" si="271">(CE180-CC180)/(CD180-CB180)</f>
        <v>-0.16451607673628368</v>
      </c>
      <c r="CH180" s="18">
        <f t="shared" ref="CH180:CH196" si="272">CC180-CG180*CB180</f>
        <v>31.916118886839033</v>
      </c>
      <c r="CI180" s="18">
        <f>(Design!$N$70-CH180)/CG180</f>
        <v>176.67646508147345</v>
      </c>
      <c r="CJ180" s="18">
        <v>0</v>
      </c>
      <c r="CK180" s="18">
        <v>0</v>
      </c>
      <c r="CL180" s="18">
        <f t="shared" ref="CL180:CL196" si="273">CI180</f>
        <v>176.67646508147345</v>
      </c>
      <c r="CM180" s="18">
        <f t="shared" si="228"/>
        <v>184</v>
      </c>
      <c r="CN180" s="18">
        <f>Design!$N$70</f>
        <v>2.85</v>
      </c>
      <c r="CO180" s="18">
        <f t="shared" ref="CO180:CO196" si="274">CD180</f>
        <v>194</v>
      </c>
      <c r="CP180" s="18">
        <v>0</v>
      </c>
      <c r="CQ180" s="18">
        <f t="shared" ref="CQ180:CQ196" si="275">(0.5*CL180*CN180+0.5*(CO180-CL180)*CN180)*60</f>
        <v>16587</v>
      </c>
      <c r="CR180" s="19" t="str">
        <f t="shared" si="229"/>
        <v>N/A</v>
      </c>
      <c r="CS180" s="68">
        <f t="shared" ref="CS180:CS196" si="276">BU180</f>
        <v>184</v>
      </c>
      <c r="CT180" s="18">
        <f>'Ohio Intensities'!T180</f>
        <v>1.0805221353169849</v>
      </c>
      <c r="CU180" s="18">
        <f>Design!$I$24*CT180*Design!$I$23</f>
        <v>1.8584980727452152</v>
      </c>
      <c r="CV180" s="18">
        <v>0</v>
      </c>
      <c r="CW180" s="18">
        <v>0</v>
      </c>
      <c r="CX180" s="18">
        <f>Design!$I$22</f>
        <v>10</v>
      </c>
      <c r="CY180" s="18">
        <f t="shared" ref="CY180:CY196" si="277">CU180</f>
        <v>1.8584980727452152</v>
      </c>
      <c r="CZ180" s="18">
        <f t="shared" ref="CZ180:CZ196" si="278">CS180</f>
        <v>184</v>
      </c>
      <c r="DA180" s="18">
        <f t="shared" ref="DA180:DA196" si="279">CY180</f>
        <v>1.8584980727452152</v>
      </c>
      <c r="DB180" s="18">
        <f t="shared" ref="DB180:DB196" si="280">CX180+CZ180</f>
        <v>194</v>
      </c>
      <c r="DC180" s="18">
        <v>0</v>
      </c>
      <c r="DD180" s="18" t="str">
        <f t="shared" si="230"/>
        <v>N/A</v>
      </c>
      <c r="DE180" s="18">
        <f t="shared" ref="DE180:DE196" si="281">(DC180-DA180)/(DB180-CZ180)</f>
        <v>-0.18584980727452152</v>
      </c>
      <c r="DF180" s="18">
        <f t="shared" ref="DF180:DF196" si="282">DA180-DE180*CZ180</f>
        <v>36.054862611257171</v>
      </c>
      <c r="DG180" s="18">
        <f>(Design!$N$71-DF180)/DE180</f>
        <v>178.66503655938567</v>
      </c>
      <c r="DH180" s="18">
        <v>0</v>
      </c>
      <c r="DI180" s="18">
        <v>0</v>
      </c>
      <c r="DJ180" s="18">
        <f t="shared" ref="DJ180:DJ196" si="283">DG180</f>
        <v>178.66503655938567</v>
      </c>
      <c r="DK180" s="18">
        <f t="shared" si="231"/>
        <v>184</v>
      </c>
      <c r="DL180" s="18">
        <f>Design!$N$71</f>
        <v>2.85</v>
      </c>
      <c r="DM180" s="18">
        <f t="shared" ref="DM180:DM196" si="284">DB180</f>
        <v>194</v>
      </c>
      <c r="DN180" s="18">
        <v>0</v>
      </c>
      <c r="DO180" s="18">
        <f t="shared" ref="DO180:DO196" si="285">(0.5*DJ180*DL180+0.5*(DM180-DJ180)*DL180)*60</f>
        <v>16587</v>
      </c>
      <c r="DP180" s="19" t="str">
        <f t="shared" si="232"/>
        <v>N/A</v>
      </c>
      <c r="DQ180" s="68">
        <f t="shared" ref="DQ180:DQ196" si="286">CS180</f>
        <v>184</v>
      </c>
      <c r="DR180" s="18">
        <f>'Ohio Intensities'!X180</f>
        <v>1.219775585971498</v>
      </c>
      <c r="DS180" s="18">
        <f>Design!$I$24*DR180*Design!$I$23</f>
        <v>2.0980140078709781</v>
      </c>
      <c r="DT180" s="18">
        <v>0</v>
      </c>
      <c r="DU180" s="18">
        <v>0</v>
      </c>
      <c r="DV180" s="18">
        <f>Design!$I$22</f>
        <v>10</v>
      </c>
      <c r="DW180" s="18">
        <f t="shared" ref="DW180:DW196" si="287">DS180</f>
        <v>2.0980140078709781</v>
      </c>
      <c r="DX180" s="18">
        <f t="shared" ref="DX180:DX196" si="288">DQ180</f>
        <v>184</v>
      </c>
      <c r="DY180" s="18">
        <f t="shared" ref="DY180:DY196" si="289">DW180</f>
        <v>2.0980140078709781</v>
      </c>
      <c r="DZ180" s="18">
        <f t="shared" ref="DZ180:DZ196" si="290">DV180+DX180</f>
        <v>194</v>
      </c>
      <c r="EA180" s="18">
        <v>0</v>
      </c>
      <c r="EB180" s="18" t="str">
        <f t="shared" si="233"/>
        <v>N/A</v>
      </c>
      <c r="EC180" s="18">
        <f t="shared" ref="EC180:EC196" si="291">(EA180-DY180)/(DZ180-DX180)</f>
        <v>-0.2098014007870978</v>
      </c>
      <c r="ED180" s="18">
        <f t="shared" ref="ED180:ED196" si="292">DY180-EC180*DX180</f>
        <v>40.701471752696975</v>
      </c>
      <c r="EE180" s="18">
        <f>(Design!$N$72-ED180)/EC180</f>
        <v>180.41572463621384</v>
      </c>
      <c r="EF180" s="18">
        <v>0</v>
      </c>
      <c r="EG180" s="18">
        <v>0</v>
      </c>
      <c r="EH180" s="18">
        <f t="shared" ref="EH180:EH196" si="293">EE180</f>
        <v>180.41572463621384</v>
      </c>
      <c r="EI180" s="18">
        <f t="shared" si="234"/>
        <v>184</v>
      </c>
      <c r="EJ180" s="18">
        <f>Design!$N$72</f>
        <v>2.85</v>
      </c>
      <c r="EK180" s="18">
        <f t="shared" ref="EK180:EK196" si="294">DZ180</f>
        <v>194</v>
      </c>
      <c r="EL180" s="18">
        <v>0</v>
      </c>
      <c r="EM180" s="18">
        <f t="shared" ref="EM180:EM196" si="295">(0.5*EH180*EJ180+0.5*(EK180-EH180)*EJ180)*60</f>
        <v>16587.000000000004</v>
      </c>
      <c r="EN180" s="19" t="str">
        <f t="shared" si="235"/>
        <v>N/A</v>
      </c>
      <c r="EO180" s="19">
        <f t="shared" ref="EO180:EO196" si="296">DQ180</f>
        <v>184</v>
      </c>
    </row>
    <row r="181" spans="1:145" x14ac:dyDescent="0.25">
      <c r="A181" s="68">
        <f t="shared" si="236"/>
        <v>185</v>
      </c>
      <c r="B181" s="18">
        <f>'Ohio Intensities'!D181</f>
        <v>0.55517558810747503</v>
      </c>
      <c r="C181" s="18">
        <f>Design!$I$24*B181*Design!$I$23</f>
        <v>0.95490201154485765</v>
      </c>
      <c r="D181" s="18">
        <v>0</v>
      </c>
      <c r="E181" s="18">
        <v>0</v>
      </c>
      <c r="F181" s="18">
        <f>Design!$I$22</f>
        <v>10</v>
      </c>
      <c r="G181" s="18">
        <f t="shared" si="237"/>
        <v>0.95490201154485765</v>
      </c>
      <c r="H181" s="18">
        <f t="shared" si="238"/>
        <v>185</v>
      </c>
      <c r="I181" s="18">
        <f t="shared" si="239"/>
        <v>0.95490201154485765</v>
      </c>
      <c r="J181" s="18">
        <f t="shared" si="240"/>
        <v>195</v>
      </c>
      <c r="K181" s="18">
        <v>0</v>
      </c>
      <c r="L181" s="18" t="str">
        <f t="shared" si="218"/>
        <v>N/A</v>
      </c>
      <c r="M181" s="18">
        <f t="shared" si="241"/>
        <v>-9.5490201154485768E-2</v>
      </c>
      <c r="N181" s="18">
        <f t="shared" si="242"/>
        <v>18.620589225124725</v>
      </c>
      <c r="O181" s="18">
        <f>(Design!$N$67-N181)/M181</f>
        <v>173.53182865660244</v>
      </c>
      <c r="P181" s="18">
        <v>0</v>
      </c>
      <c r="Q181" s="18">
        <v>0</v>
      </c>
      <c r="R181" s="18">
        <f t="shared" si="243"/>
        <v>173.53182865660244</v>
      </c>
      <c r="S181" s="18">
        <f t="shared" si="219"/>
        <v>185</v>
      </c>
      <c r="T181" s="18">
        <f>Design!$N$67</f>
        <v>2.0499999999999998</v>
      </c>
      <c r="U181" s="18">
        <f t="shared" si="244"/>
        <v>195</v>
      </c>
      <c r="V181" s="18">
        <v>0</v>
      </c>
      <c r="W181" s="18">
        <f t="shared" si="245"/>
        <v>11992.499999999998</v>
      </c>
      <c r="X181" s="19" t="str">
        <f t="shared" si="220"/>
        <v>N/A</v>
      </c>
      <c r="Y181" s="68">
        <f t="shared" si="246"/>
        <v>185</v>
      </c>
      <c r="Z181" s="18">
        <f>'Ohio Intensities'!H181</f>
        <v>0.69200665003450701</v>
      </c>
      <c r="AA181" s="18">
        <f>Design!$I$24*Z181*Design!$I$23</f>
        <v>1.1902514380593527</v>
      </c>
      <c r="AB181" s="18">
        <v>0</v>
      </c>
      <c r="AC181" s="18">
        <v>0</v>
      </c>
      <c r="AD181" s="18">
        <f>Design!$I$22</f>
        <v>10</v>
      </c>
      <c r="AE181" s="18">
        <f t="shared" si="247"/>
        <v>1.1902514380593527</v>
      </c>
      <c r="AF181" s="18">
        <f t="shared" si="248"/>
        <v>185</v>
      </c>
      <c r="AG181" s="18">
        <f t="shared" si="249"/>
        <v>1.1902514380593527</v>
      </c>
      <c r="AH181" s="18">
        <f t="shared" si="250"/>
        <v>195</v>
      </c>
      <c r="AI181" s="18">
        <v>0</v>
      </c>
      <c r="AJ181" s="18" t="str">
        <f t="shared" si="221"/>
        <v>N/A</v>
      </c>
      <c r="AK181" s="18">
        <f t="shared" si="251"/>
        <v>-0.11902514380593528</v>
      </c>
      <c r="AL181" s="18">
        <f t="shared" si="252"/>
        <v>23.209903042157379</v>
      </c>
      <c r="AM181" s="18">
        <f>(Design!$N$68-AL181)/AK181</f>
        <v>173.9960346187346</v>
      </c>
      <c r="AN181" s="18">
        <v>0</v>
      </c>
      <c r="AO181" s="18">
        <v>0</v>
      </c>
      <c r="AP181" s="18">
        <f t="shared" si="253"/>
        <v>173.9960346187346</v>
      </c>
      <c r="AQ181" s="18">
        <f t="shared" si="222"/>
        <v>185</v>
      </c>
      <c r="AR181" s="18">
        <f>Design!$N$68</f>
        <v>2.5</v>
      </c>
      <c r="AS181" s="18">
        <f t="shared" si="254"/>
        <v>195</v>
      </c>
      <c r="AT181" s="18">
        <v>0</v>
      </c>
      <c r="AU181" s="18">
        <f t="shared" si="255"/>
        <v>14625</v>
      </c>
      <c r="AV181" s="19" t="str">
        <f t="shared" si="223"/>
        <v>N/A</v>
      </c>
      <c r="AW181" s="68">
        <f t="shared" si="256"/>
        <v>185</v>
      </c>
      <c r="AX181" s="18">
        <f>'Ohio Intensities'!L181</f>
        <v>0.79699374713228188</v>
      </c>
      <c r="AY181" s="18">
        <f>Design!$I$24*AX181*Design!$I$23</f>
        <v>1.3708292450675257</v>
      </c>
      <c r="AZ181" s="18">
        <v>0</v>
      </c>
      <c r="BA181" s="18">
        <v>0</v>
      </c>
      <c r="BB181" s="18">
        <f>Design!$I$22</f>
        <v>10</v>
      </c>
      <c r="BC181" s="18">
        <f t="shared" si="257"/>
        <v>1.3708292450675257</v>
      </c>
      <c r="BD181" s="18">
        <f t="shared" si="258"/>
        <v>185</v>
      </c>
      <c r="BE181" s="18">
        <f t="shared" si="259"/>
        <v>1.3708292450675257</v>
      </c>
      <c r="BF181" s="18">
        <f t="shared" si="260"/>
        <v>195</v>
      </c>
      <c r="BG181" s="18">
        <v>0</v>
      </c>
      <c r="BH181" s="18" t="str">
        <f t="shared" si="224"/>
        <v>N/A</v>
      </c>
      <c r="BI181" s="18">
        <f t="shared" si="261"/>
        <v>-0.13708292450675258</v>
      </c>
      <c r="BJ181" s="18">
        <f t="shared" si="262"/>
        <v>26.731170278816752</v>
      </c>
      <c r="BK181" s="18">
        <f>(Design!$N$69-BJ181)/BI181</f>
        <v>174.20966444030296</v>
      </c>
      <c r="BL181" s="18">
        <v>0</v>
      </c>
      <c r="BM181" s="18">
        <v>0</v>
      </c>
      <c r="BN181" s="18">
        <f t="shared" si="263"/>
        <v>174.20966444030296</v>
      </c>
      <c r="BO181" s="18">
        <f t="shared" si="225"/>
        <v>185</v>
      </c>
      <c r="BP181" s="18">
        <f>Design!$N$69</f>
        <v>2.85</v>
      </c>
      <c r="BQ181" s="18">
        <f t="shared" si="264"/>
        <v>195</v>
      </c>
      <c r="BR181" s="18">
        <v>0</v>
      </c>
      <c r="BS181" s="18">
        <f t="shared" si="265"/>
        <v>16672.5</v>
      </c>
      <c r="BT181" s="19" t="str">
        <f t="shared" si="226"/>
        <v>N/A</v>
      </c>
      <c r="BU181" s="68">
        <f t="shared" si="266"/>
        <v>185</v>
      </c>
      <c r="BV181" s="18">
        <f>'Ohio Intensities'!P181</f>
        <v>0.95230101774099885</v>
      </c>
      <c r="BW181" s="18">
        <f>Design!$I$24*BV181*Design!$I$23</f>
        <v>1.6379577505145191</v>
      </c>
      <c r="BX181" s="18">
        <v>0</v>
      </c>
      <c r="BY181" s="18">
        <v>0</v>
      </c>
      <c r="BZ181" s="18">
        <f>Design!$I$22</f>
        <v>10</v>
      </c>
      <c r="CA181" s="18">
        <f t="shared" si="267"/>
        <v>1.6379577505145191</v>
      </c>
      <c r="CB181" s="18">
        <f t="shared" si="268"/>
        <v>185</v>
      </c>
      <c r="CC181" s="18">
        <f t="shared" si="269"/>
        <v>1.6379577505145191</v>
      </c>
      <c r="CD181" s="18">
        <f t="shared" si="270"/>
        <v>195</v>
      </c>
      <c r="CE181" s="18">
        <v>0</v>
      </c>
      <c r="CF181" s="18" t="str">
        <f t="shared" si="227"/>
        <v>N/A</v>
      </c>
      <c r="CG181" s="18">
        <f t="shared" si="271"/>
        <v>-0.1637957750514519</v>
      </c>
      <c r="CH181" s="18">
        <f t="shared" si="272"/>
        <v>31.940176135033123</v>
      </c>
      <c r="CI181" s="18">
        <f>(Design!$N$70-CH181)/CG181</f>
        <v>177.60028380399464</v>
      </c>
      <c r="CJ181" s="18">
        <v>0</v>
      </c>
      <c r="CK181" s="18">
        <v>0</v>
      </c>
      <c r="CL181" s="18">
        <f t="shared" si="273"/>
        <v>177.60028380399464</v>
      </c>
      <c r="CM181" s="18">
        <f t="shared" si="228"/>
        <v>185</v>
      </c>
      <c r="CN181" s="18">
        <f>Design!$N$70</f>
        <v>2.85</v>
      </c>
      <c r="CO181" s="18">
        <f t="shared" si="274"/>
        <v>195</v>
      </c>
      <c r="CP181" s="18">
        <v>0</v>
      </c>
      <c r="CQ181" s="18">
        <f t="shared" si="275"/>
        <v>16672.5</v>
      </c>
      <c r="CR181" s="19" t="str">
        <f t="shared" si="229"/>
        <v>N/A</v>
      </c>
      <c r="CS181" s="68">
        <f t="shared" si="276"/>
        <v>185</v>
      </c>
      <c r="CT181" s="18">
        <f>'Ohio Intensities'!T181</f>
        <v>1.0759050969713806</v>
      </c>
      <c r="CU181" s="18">
        <f>Design!$I$24*CT181*Design!$I$23</f>
        <v>1.8505567667907759</v>
      </c>
      <c r="CV181" s="18">
        <v>0</v>
      </c>
      <c r="CW181" s="18">
        <v>0</v>
      </c>
      <c r="CX181" s="18">
        <f>Design!$I$22</f>
        <v>10</v>
      </c>
      <c r="CY181" s="18">
        <f t="shared" si="277"/>
        <v>1.8505567667907759</v>
      </c>
      <c r="CZ181" s="18">
        <f t="shared" si="278"/>
        <v>185</v>
      </c>
      <c r="DA181" s="18">
        <f t="shared" si="279"/>
        <v>1.8505567667907759</v>
      </c>
      <c r="DB181" s="18">
        <f t="shared" si="280"/>
        <v>195</v>
      </c>
      <c r="DC181" s="18">
        <v>0</v>
      </c>
      <c r="DD181" s="18" t="str">
        <f t="shared" si="230"/>
        <v>N/A</v>
      </c>
      <c r="DE181" s="18">
        <f t="shared" si="281"/>
        <v>-0.18505567667907757</v>
      </c>
      <c r="DF181" s="18">
        <f t="shared" si="282"/>
        <v>36.085856952420123</v>
      </c>
      <c r="DG181" s="18">
        <f>(Design!$N$71-DF181)/DE181</f>
        <v>179.59922953380968</v>
      </c>
      <c r="DH181" s="18">
        <v>0</v>
      </c>
      <c r="DI181" s="18">
        <v>0</v>
      </c>
      <c r="DJ181" s="18">
        <f t="shared" si="283"/>
        <v>179.59922953380968</v>
      </c>
      <c r="DK181" s="18">
        <f t="shared" si="231"/>
        <v>185</v>
      </c>
      <c r="DL181" s="18">
        <f>Design!$N$71</f>
        <v>2.85</v>
      </c>
      <c r="DM181" s="18">
        <f t="shared" si="284"/>
        <v>195</v>
      </c>
      <c r="DN181" s="18">
        <v>0</v>
      </c>
      <c r="DO181" s="18">
        <f t="shared" si="285"/>
        <v>16672.5</v>
      </c>
      <c r="DP181" s="19" t="str">
        <f t="shared" si="232"/>
        <v>N/A</v>
      </c>
      <c r="DQ181" s="68">
        <f t="shared" si="286"/>
        <v>185</v>
      </c>
      <c r="DR181" s="18">
        <f>'Ohio Intensities'!X181</f>
        <v>1.2148442347282831</v>
      </c>
      <c r="DS181" s="18">
        <f>Design!$I$24*DR181*Design!$I$23</f>
        <v>2.0895320837326481</v>
      </c>
      <c r="DT181" s="18">
        <v>0</v>
      </c>
      <c r="DU181" s="18">
        <v>0</v>
      </c>
      <c r="DV181" s="18">
        <f>Design!$I$22</f>
        <v>10</v>
      </c>
      <c r="DW181" s="18">
        <f t="shared" si="287"/>
        <v>2.0895320837326481</v>
      </c>
      <c r="DX181" s="18">
        <f t="shared" si="288"/>
        <v>185</v>
      </c>
      <c r="DY181" s="18">
        <f t="shared" si="289"/>
        <v>2.0895320837326481</v>
      </c>
      <c r="DZ181" s="18">
        <f t="shared" si="290"/>
        <v>195</v>
      </c>
      <c r="EA181" s="18">
        <v>0</v>
      </c>
      <c r="EB181" s="18" t="str">
        <f t="shared" si="233"/>
        <v>N/A</v>
      </c>
      <c r="EC181" s="18">
        <f t="shared" si="291"/>
        <v>-0.20895320837326481</v>
      </c>
      <c r="ED181" s="18">
        <f t="shared" si="292"/>
        <v>40.745875632786642</v>
      </c>
      <c r="EE181" s="18">
        <f>(Design!$N$72-ED181)/EC181</f>
        <v>181.36058272477501</v>
      </c>
      <c r="EF181" s="18">
        <v>0</v>
      </c>
      <c r="EG181" s="18">
        <v>0</v>
      </c>
      <c r="EH181" s="18">
        <f t="shared" si="293"/>
        <v>181.36058272477501</v>
      </c>
      <c r="EI181" s="18">
        <f t="shared" si="234"/>
        <v>185</v>
      </c>
      <c r="EJ181" s="18">
        <f>Design!$N$72</f>
        <v>2.85</v>
      </c>
      <c r="EK181" s="18">
        <f t="shared" si="294"/>
        <v>195</v>
      </c>
      <c r="EL181" s="18">
        <v>0</v>
      </c>
      <c r="EM181" s="18">
        <f t="shared" si="295"/>
        <v>16672.5</v>
      </c>
      <c r="EN181" s="19" t="str">
        <f t="shared" si="235"/>
        <v>N/A</v>
      </c>
      <c r="EO181" s="19">
        <f t="shared" si="296"/>
        <v>185</v>
      </c>
    </row>
    <row r="182" spans="1:145" x14ac:dyDescent="0.25">
      <c r="A182" s="68">
        <f t="shared" si="236"/>
        <v>186</v>
      </c>
      <c r="B182" s="18">
        <f>'Ohio Intensities'!D182</f>
        <v>0.55269350672816153</v>
      </c>
      <c r="C182" s="18">
        <f>Design!$I$24*B182*Design!$I$23</f>
        <v>0.95063283157243839</v>
      </c>
      <c r="D182" s="18">
        <v>0</v>
      </c>
      <c r="E182" s="18">
        <v>0</v>
      </c>
      <c r="F182" s="18">
        <f>Design!$I$22</f>
        <v>10</v>
      </c>
      <c r="G182" s="18">
        <f t="shared" si="237"/>
        <v>0.95063283157243839</v>
      </c>
      <c r="H182" s="18">
        <f t="shared" si="238"/>
        <v>186</v>
      </c>
      <c r="I182" s="18">
        <f t="shared" si="239"/>
        <v>0.95063283157243839</v>
      </c>
      <c r="J182" s="18">
        <f t="shared" si="240"/>
        <v>196</v>
      </c>
      <c r="K182" s="18">
        <v>0</v>
      </c>
      <c r="L182" s="18" t="str">
        <f t="shared" si="218"/>
        <v>N/A</v>
      </c>
      <c r="M182" s="18">
        <f t="shared" si="241"/>
        <v>-9.5063283157243841E-2</v>
      </c>
      <c r="N182" s="18">
        <f t="shared" si="242"/>
        <v>18.632403498819794</v>
      </c>
      <c r="O182" s="18">
        <f>(Design!$N$67-N182)/M182</f>
        <v>174.43541763007383</v>
      </c>
      <c r="P182" s="18">
        <v>0</v>
      </c>
      <c r="Q182" s="18">
        <v>0</v>
      </c>
      <c r="R182" s="18">
        <f t="shared" si="243"/>
        <v>174.43541763007383</v>
      </c>
      <c r="S182" s="18">
        <f t="shared" si="219"/>
        <v>186</v>
      </c>
      <c r="T182" s="18">
        <f>Design!$N$67</f>
        <v>2.0499999999999998</v>
      </c>
      <c r="U182" s="18">
        <f t="shared" si="244"/>
        <v>196</v>
      </c>
      <c r="V182" s="18">
        <v>0</v>
      </c>
      <c r="W182" s="18">
        <f t="shared" si="245"/>
        <v>12054</v>
      </c>
      <c r="X182" s="19" t="str">
        <f t="shared" si="220"/>
        <v>N/A</v>
      </c>
      <c r="Y182" s="68">
        <f t="shared" si="246"/>
        <v>186</v>
      </c>
      <c r="Z182" s="18">
        <f>'Ohio Intensities'!H182</f>
        <v>0.6889530758972009</v>
      </c>
      <c r="AA182" s="18">
        <f>Design!$I$24*Z182*Design!$I$23</f>
        <v>1.1849992905431863</v>
      </c>
      <c r="AB182" s="18">
        <v>0</v>
      </c>
      <c r="AC182" s="18">
        <v>0</v>
      </c>
      <c r="AD182" s="18">
        <f>Design!$I$22</f>
        <v>10</v>
      </c>
      <c r="AE182" s="18">
        <f t="shared" si="247"/>
        <v>1.1849992905431863</v>
      </c>
      <c r="AF182" s="18">
        <f t="shared" si="248"/>
        <v>186</v>
      </c>
      <c r="AG182" s="18">
        <f t="shared" si="249"/>
        <v>1.1849992905431863</v>
      </c>
      <c r="AH182" s="18">
        <f t="shared" si="250"/>
        <v>196</v>
      </c>
      <c r="AI182" s="18">
        <v>0</v>
      </c>
      <c r="AJ182" s="18" t="str">
        <f t="shared" si="221"/>
        <v>N/A</v>
      </c>
      <c r="AK182" s="18">
        <f t="shared" si="251"/>
        <v>-0.11849992905431864</v>
      </c>
      <c r="AL182" s="18">
        <f t="shared" si="252"/>
        <v>23.225986094646451</v>
      </c>
      <c r="AM182" s="18">
        <f>(Design!$N$68-AL182)/AK182</f>
        <v>174.90294095573645</v>
      </c>
      <c r="AN182" s="18">
        <v>0</v>
      </c>
      <c r="AO182" s="18">
        <v>0</v>
      </c>
      <c r="AP182" s="18">
        <f t="shared" si="253"/>
        <v>174.90294095573645</v>
      </c>
      <c r="AQ182" s="18">
        <f t="shared" si="222"/>
        <v>186</v>
      </c>
      <c r="AR182" s="18">
        <f>Design!$N$68</f>
        <v>2.5</v>
      </c>
      <c r="AS182" s="18">
        <f t="shared" si="254"/>
        <v>196</v>
      </c>
      <c r="AT182" s="18">
        <v>0</v>
      </c>
      <c r="AU182" s="18">
        <f t="shared" si="255"/>
        <v>14700</v>
      </c>
      <c r="AV182" s="19" t="str">
        <f t="shared" si="223"/>
        <v>N/A</v>
      </c>
      <c r="AW182" s="68">
        <f t="shared" si="256"/>
        <v>186</v>
      </c>
      <c r="AX182" s="18">
        <f>'Ohio Intensities'!L182</f>
        <v>0.79346029342289948</v>
      </c>
      <c r="AY182" s="18">
        <f>Design!$I$24*AX182*Design!$I$23</f>
        <v>1.364751704687388</v>
      </c>
      <c r="AZ182" s="18">
        <v>0</v>
      </c>
      <c r="BA182" s="18">
        <v>0</v>
      </c>
      <c r="BB182" s="18">
        <f>Design!$I$22</f>
        <v>10</v>
      </c>
      <c r="BC182" s="18">
        <f t="shared" si="257"/>
        <v>1.364751704687388</v>
      </c>
      <c r="BD182" s="18">
        <f t="shared" si="258"/>
        <v>186</v>
      </c>
      <c r="BE182" s="18">
        <f t="shared" si="259"/>
        <v>1.364751704687388</v>
      </c>
      <c r="BF182" s="18">
        <f t="shared" si="260"/>
        <v>196</v>
      </c>
      <c r="BG182" s="18">
        <v>0</v>
      </c>
      <c r="BH182" s="18" t="str">
        <f t="shared" si="224"/>
        <v>N/A</v>
      </c>
      <c r="BI182" s="18">
        <f t="shared" si="261"/>
        <v>-0.1364751704687388</v>
      </c>
      <c r="BJ182" s="18">
        <f t="shared" si="262"/>
        <v>26.749133411872808</v>
      </c>
      <c r="BK182" s="18">
        <f>(Design!$N$69-BJ182)/BI182</f>
        <v>175.11708049008942</v>
      </c>
      <c r="BL182" s="18">
        <v>0</v>
      </c>
      <c r="BM182" s="18">
        <v>0</v>
      </c>
      <c r="BN182" s="18">
        <f t="shared" si="263"/>
        <v>175.11708049008942</v>
      </c>
      <c r="BO182" s="18">
        <f t="shared" si="225"/>
        <v>186</v>
      </c>
      <c r="BP182" s="18">
        <f>Design!$N$69</f>
        <v>2.85</v>
      </c>
      <c r="BQ182" s="18">
        <f t="shared" si="264"/>
        <v>196</v>
      </c>
      <c r="BR182" s="18">
        <v>0</v>
      </c>
      <c r="BS182" s="18">
        <f t="shared" si="265"/>
        <v>16758</v>
      </c>
      <c r="BT182" s="19" t="str">
        <f t="shared" si="226"/>
        <v>N/A</v>
      </c>
      <c r="BU182" s="68">
        <f t="shared" si="266"/>
        <v>186</v>
      </c>
      <c r="BV182" s="18">
        <f>'Ohio Intensities'!P182</f>
        <v>0.94815240679042379</v>
      </c>
      <c r="BW182" s="18">
        <f>Design!$I$24*BV182*Design!$I$23</f>
        <v>1.6308221396795299</v>
      </c>
      <c r="BX182" s="18">
        <v>0</v>
      </c>
      <c r="BY182" s="18">
        <v>0</v>
      </c>
      <c r="BZ182" s="18">
        <f>Design!$I$22</f>
        <v>10</v>
      </c>
      <c r="CA182" s="18">
        <f t="shared" si="267"/>
        <v>1.6308221396795299</v>
      </c>
      <c r="CB182" s="18">
        <f t="shared" si="268"/>
        <v>186</v>
      </c>
      <c r="CC182" s="18">
        <f t="shared" si="269"/>
        <v>1.6308221396795299</v>
      </c>
      <c r="CD182" s="18">
        <f t="shared" si="270"/>
        <v>196</v>
      </c>
      <c r="CE182" s="18">
        <v>0</v>
      </c>
      <c r="CF182" s="18" t="str">
        <f t="shared" si="227"/>
        <v>N/A</v>
      </c>
      <c r="CG182" s="18">
        <f t="shared" si="271"/>
        <v>-0.163082213967953</v>
      </c>
      <c r="CH182" s="18">
        <f t="shared" si="272"/>
        <v>31.964113937718789</v>
      </c>
      <c r="CI182" s="18">
        <f>(Design!$N$70-CH182)/CG182</f>
        <v>178.52415189457724</v>
      </c>
      <c r="CJ182" s="18">
        <v>0</v>
      </c>
      <c r="CK182" s="18">
        <v>0</v>
      </c>
      <c r="CL182" s="18">
        <f t="shared" si="273"/>
        <v>178.52415189457724</v>
      </c>
      <c r="CM182" s="18">
        <f t="shared" si="228"/>
        <v>186</v>
      </c>
      <c r="CN182" s="18">
        <f>Design!$N$70</f>
        <v>2.85</v>
      </c>
      <c r="CO182" s="18">
        <f t="shared" si="274"/>
        <v>196</v>
      </c>
      <c r="CP182" s="18">
        <v>0</v>
      </c>
      <c r="CQ182" s="18">
        <f t="shared" si="275"/>
        <v>16758</v>
      </c>
      <c r="CR182" s="19" t="str">
        <f t="shared" si="229"/>
        <v>N/A</v>
      </c>
      <c r="CS182" s="68">
        <f t="shared" si="276"/>
        <v>186</v>
      </c>
      <c r="CT182" s="18">
        <f>'Ohio Intensities'!T182</f>
        <v>1.0713307822900897</v>
      </c>
      <c r="CU182" s="18">
        <f>Design!$I$24*CT182*Design!$I$23</f>
        <v>1.8426889455389555</v>
      </c>
      <c r="CV182" s="18">
        <v>0</v>
      </c>
      <c r="CW182" s="18">
        <v>0</v>
      </c>
      <c r="CX182" s="18">
        <f>Design!$I$22</f>
        <v>10</v>
      </c>
      <c r="CY182" s="18">
        <f t="shared" si="277"/>
        <v>1.8426889455389555</v>
      </c>
      <c r="CZ182" s="18">
        <f t="shared" si="278"/>
        <v>186</v>
      </c>
      <c r="DA182" s="18">
        <f t="shared" si="279"/>
        <v>1.8426889455389555</v>
      </c>
      <c r="DB182" s="18">
        <f t="shared" si="280"/>
        <v>196</v>
      </c>
      <c r="DC182" s="18">
        <v>0</v>
      </c>
      <c r="DD182" s="18" t="str">
        <f t="shared" si="230"/>
        <v>N/A</v>
      </c>
      <c r="DE182" s="18">
        <f t="shared" si="281"/>
        <v>-0.18426889455389556</v>
      </c>
      <c r="DF182" s="18">
        <f t="shared" si="282"/>
        <v>36.116703332563524</v>
      </c>
      <c r="DG182" s="18">
        <f>(Design!$N$71-DF182)/DE182</f>
        <v>180.53347209305352</v>
      </c>
      <c r="DH182" s="18">
        <v>0</v>
      </c>
      <c r="DI182" s="18">
        <v>0</v>
      </c>
      <c r="DJ182" s="18">
        <f t="shared" si="283"/>
        <v>180.53347209305352</v>
      </c>
      <c r="DK182" s="18">
        <f t="shared" si="231"/>
        <v>186</v>
      </c>
      <c r="DL182" s="18">
        <f>Design!$N$71</f>
        <v>2.85</v>
      </c>
      <c r="DM182" s="18">
        <f t="shared" si="284"/>
        <v>196</v>
      </c>
      <c r="DN182" s="18">
        <v>0</v>
      </c>
      <c r="DO182" s="18">
        <f t="shared" si="285"/>
        <v>16758</v>
      </c>
      <c r="DP182" s="19" t="str">
        <f t="shared" si="232"/>
        <v>N/A</v>
      </c>
      <c r="DQ182" s="68">
        <f t="shared" si="286"/>
        <v>186</v>
      </c>
      <c r="DR182" s="18">
        <f>'Ohio Intensities'!X182</f>
        <v>1.2099577010611713</v>
      </c>
      <c r="DS182" s="18">
        <f>Design!$I$24*DR182*Design!$I$23</f>
        <v>2.0811272458252161</v>
      </c>
      <c r="DT182" s="18">
        <v>0</v>
      </c>
      <c r="DU182" s="18">
        <v>0</v>
      </c>
      <c r="DV182" s="18">
        <f>Design!$I$22</f>
        <v>10</v>
      </c>
      <c r="DW182" s="18">
        <f t="shared" si="287"/>
        <v>2.0811272458252161</v>
      </c>
      <c r="DX182" s="18">
        <f t="shared" si="288"/>
        <v>186</v>
      </c>
      <c r="DY182" s="18">
        <f t="shared" si="289"/>
        <v>2.0811272458252161</v>
      </c>
      <c r="DZ182" s="18">
        <f t="shared" si="290"/>
        <v>196</v>
      </c>
      <c r="EA182" s="18">
        <v>0</v>
      </c>
      <c r="EB182" s="18" t="str">
        <f t="shared" si="233"/>
        <v>N/A</v>
      </c>
      <c r="EC182" s="18">
        <f t="shared" si="291"/>
        <v>-0.20811272458252161</v>
      </c>
      <c r="ED182" s="18">
        <f t="shared" si="292"/>
        <v>40.790094018174237</v>
      </c>
      <c r="EE182" s="18">
        <f>(Design!$N$72-ED182)/EC182</f>
        <v>182.30549859112574</v>
      </c>
      <c r="EF182" s="18">
        <v>0</v>
      </c>
      <c r="EG182" s="18">
        <v>0</v>
      </c>
      <c r="EH182" s="18">
        <f t="shared" si="293"/>
        <v>182.30549859112574</v>
      </c>
      <c r="EI182" s="18">
        <f t="shared" si="234"/>
        <v>186</v>
      </c>
      <c r="EJ182" s="18">
        <f>Design!$N$72</f>
        <v>2.85</v>
      </c>
      <c r="EK182" s="18">
        <f t="shared" si="294"/>
        <v>196</v>
      </c>
      <c r="EL182" s="18">
        <v>0</v>
      </c>
      <c r="EM182" s="18">
        <f t="shared" si="295"/>
        <v>16758</v>
      </c>
      <c r="EN182" s="19" t="str">
        <f t="shared" si="235"/>
        <v>N/A</v>
      </c>
      <c r="EO182" s="19">
        <f t="shared" si="296"/>
        <v>186</v>
      </c>
    </row>
    <row r="183" spans="1:145" x14ac:dyDescent="0.25">
      <c r="A183" s="68">
        <f t="shared" si="236"/>
        <v>187</v>
      </c>
      <c r="B183" s="18">
        <f>'Ohio Intensities'!D183</f>
        <v>0.55023506927867594</v>
      </c>
      <c r="C183" s="18">
        <f>Design!$I$24*B183*Design!$I$23</f>
        <v>0.94640431915932322</v>
      </c>
      <c r="D183" s="18">
        <v>0</v>
      </c>
      <c r="E183" s="18">
        <v>0</v>
      </c>
      <c r="F183" s="18">
        <f>Design!$I$22</f>
        <v>10</v>
      </c>
      <c r="G183" s="18">
        <f t="shared" si="237"/>
        <v>0.94640431915932322</v>
      </c>
      <c r="H183" s="18">
        <f t="shared" si="238"/>
        <v>187</v>
      </c>
      <c r="I183" s="18">
        <f t="shared" si="239"/>
        <v>0.94640431915932322</v>
      </c>
      <c r="J183" s="18">
        <f t="shared" si="240"/>
        <v>197</v>
      </c>
      <c r="K183" s="18">
        <v>0</v>
      </c>
      <c r="L183" s="18" t="str">
        <f t="shared" si="218"/>
        <v>N/A</v>
      </c>
      <c r="M183" s="18">
        <f t="shared" si="241"/>
        <v>-9.4640431915932327E-2</v>
      </c>
      <c r="N183" s="18">
        <f t="shared" si="242"/>
        <v>18.644165087438669</v>
      </c>
      <c r="O183" s="18">
        <f>(Design!$N$67-N183)/M183</f>
        <v>175.33906757926692</v>
      </c>
      <c r="P183" s="18">
        <v>0</v>
      </c>
      <c r="Q183" s="18">
        <v>0</v>
      </c>
      <c r="R183" s="18">
        <f t="shared" si="243"/>
        <v>175.33906757926692</v>
      </c>
      <c r="S183" s="18">
        <f t="shared" si="219"/>
        <v>187</v>
      </c>
      <c r="T183" s="18">
        <f>Design!$N$67</f>
        <v>2.0499999999999998</v>
      </c>
      <c r="U183" s="18">
        <f t="shared" si="244"/>
        <v>197</v>
      </c>
      <c r="V183" s="18">
        <v>0</v>
      </c>
      <c r="W183" s="18">
        <f t="shared" si="245"/>
        <v>12115.499999999998</v>
      </c>
      <c r="X183" s="19" t="str">
        <f t="shared" si="220"/>
        <v>N/A</v>
      </c>
      <c r="Y183" s="68">
        <f t="shared" si="246"/>
        <v>187</v>
      </c>
      <c r="Z183" s="18">
        <f>'Ohio Intensities'!H183</f>
        <v>0.68592833521059149</v>
      </c>
      <c r="AA183" s="18">
        <f>Design!$I$24*Z183*Design!$I$23</f>
        <v>1.1797967365622182</v>
      </c>
      <c r="AB183" s="18">
        <v>0</v>
      </c>
      <c r="AC183" s="18">
        <v>0</v>
      </c>
      <c r="AD183" s="18">
        <f>Design!$I$22</f>
        <v>10</v>
      </c>
      <c r="AE183" s="18">
        <f t="shared" si="247"/>
        <v>1.1797967365622182</v>
      </c>
      <c r="AF183" s="18">
        <f t="shared" si="248"/>
        <v>187</v>
      </c>
      <c r="AG183" s="18">
        <f t="shared" si="249"/>
        <v>1.1797967365622182</v>
      </c>
      <c r="AH183" s="18">
        <f t="shared" si="250"/>
        <v>197</v>
      </c>
      <c r="AI183" s="18">
        <v>0</v>
      </c>
      <c r="AJ183" s="18" t="str">
        <f t="shared" si="221"/>
        <v>N/A</v>
      </c>
      <c r="AK183" s="18">
        <f t="shared" si="251"/>
        <v>-0.11797967365622182</v>
      </c>
      <c r="AL183" s="18">
        <f t="shared" si="252"/>
        <v>23.241995710275699</v>
      </c>
      <c r="AM183" s="18">
        <f>(Design!$N$68-AL183)/AK183</f>
        <v>175.80990917736651</v>
      </c>
      <c r="AN183" s="18">
        <v>0</v>
      </c>
      <c r="AO183" s="18">
        <v>0</v>
      </c>
      <c r="AP183" s="18">
        <f t="shared" si="253"/>
        <v>175.80990917736651</v>
      </c>
      <c r="AQ183" s="18">
        <f t="shared" si="222"/>
        <v>187</v>
      </c>
      <c r="AR183" s="18">
        <f>Design!$N$68</f>
        <v>2.5</v>
      </c>
      <c r="AS183" s="18">
        <f t="shared" si="254"/>
        <v>197</v>
      </c>
      <c r="AT183" s="18">
        <v>0</v>
      </c>
      <c r="AU183" s="18">
        <f t="shared" si="255"/>
        <v>14775</v>
      </c>
      <c r="AV183" s="19" t="str">
        <f t="shared" si="223"/>
        <v>N/A</v>
      </c>
      <c r="AW183" s="68">
        <f t="shared" si="256"/>
        <v>187</v>
      </c>
      <c r="AX183" s="18">
        <f>'Ohio Intensities'!L183</f>
        <v>0.78996009934819822</v>
      </c>
      <c r="AY183" s="18">
        <f>Design!$I$24*AX183*Design!$I$23</f>
        <v>1.3587313708789017</v>
      </c>
      <c r="AZ183" s="18">
        <v>0</v>
      </c>
      <c r="BA183" s="18">
        <v>0</v>
      </c>
      <c r="BB183" s="18">
        <f>Design!$I$22</f>
        <v>10</v>
      </c>
      <c r="BC183" s="18">
        <f t="shared" si="257"/>
        <v>1.3587313708789017</v>
      </c>
      <c r="BD183" s="18">
        <f t="shared" si="258"/>
        <v>187</v>
      </c>
      <c r="BE183" s="18">
        <f t="shared" si="259"/>
        <v>1.3587313708789017</v>
      </c>
      <c r="BF183" s="18">
        <f t="shared" si="260"/>
        <v>197</v>
      </c>
      <c r="BG183" s="18">
        <v>0</v>
      </c>
      <c r="BH183" s="18" t="str">
        <f t="shared" si="224"/>
        <v>N/A</v>
      </c>
      <c r="BI183" s="18">
        <f t="shared" si="261"/>
        <v>-0.13587313708789017</v>
      </c>
      <c r="BJ183" s="18">
        <f t="shared" si="262"/>
        <v>26.767008006314366</v>
      </c>
      <c r="BK183" s="18">
        <f>(Design!$N$69-BJ183)/BI183</f>
        <v>176.02455142287278</v>
      </c>
      <c r="BL183" s="18">
        <v>0</v>
      </c>
      <c r="BM183" s="18">
        <v>0</v>
      </c>
      <c r="BN183" s="18">
        <f t="shared" si="263"/>
        <v>176.02455142287278</v>
      </c>
      <c r="BO183" s="18">
        <f t="shared" si="225"/>
        <v>187</v>
      </c>
      <c r="BP183" s="18">
        <f>Design!$N$69</f>
        <v>2.85</v>
      </c>
      <c r="BQ183" s="18">
        <f t="shared" si="264"/>
        <v>197</v>
      </c>
      <c r="BR183" s="18">
        <v>0</v>
      </c>
      <c r="BS183" s="18">
        <f t="shared" si="265"/>
        <v>16843.5</v>
      </c>
      <c r="BT183" s="19" t="str">
        <f t="shared" si="226"/>
        <v>N/A</v>
      </c>
      <c r="BU183" s="68">
        <f t="shared" si="266"/>
        <v>187</v>
      </c>
      <c r="BV183" s="18">
        <f>'Ohio Intensities'!P183</f>
        <v>0.94404242543516403</v>
      </c>
      <c r="BW183" s="18">
        <f>Design!$I$24*BV183*Design!$I$23</f>
        <v>1.6237529717484831</v>
      </c>
      <c r="BX183" s="18">
        <v>0</v>
      </c>
      <c r="BY183" s="18">
        <v>0</v>
      </c>
      <c r="BZ183" s="18">
        <f>Design!$I$22</f>
        <v>10</v>
      </c>
      <c r="CA183" s="18">
        <f t="shared" si="267"/>
        <v>1.6237529717484831</v>
      </c>
      <c r="CB183" s="18">
        <f t="shared" si="268"/>
        <v>187</v>
      </c>
      <c r="CC183" s="18">
        <f t="shared" si="269"/>
        <v>1.6237529717484831</v>
      </c>
      <c r="CD183" s="18">
        <f t="shared" si="270"/>
        <v>197</v>
      </c>
      <c r="CE183" s="18">
        <v>0</v>
      </c>
      <c r="CF183" s="18" t="str">
        <f t="shared" si="227"/>
        <v>N/A</v>
      </c>
      <c r="CG183" s="18">
        <f t="shared" si="271"/>
        <v>-0.1623752971748483</v>
      </c>
      <c r="CH183" s="18">
        <f t="shared" si="272"/>
        <v>31.987933543445116</v>
      </c>
      <c r="CI183" s="18">
        <f>(Design!$N$70-CH183)/CG183</f>
        <v>179.44806907462609</v>
      </c>
      <c r="CJ183" s="18">
        <v>0</v>
      </c>
      <c r="CK183" s="18">
        <v>0</v>
      </c>
      <c r="CL183" s="18">
        <f t="shared" si="273"/>
        <v>179.44806907462609</v>
      </c>
      <c r="CM183" s="18">
        <f t="shared" si="228"/>
        <v>187</v>
      </c>
      <c r="CN183" s="18">
        <f>Design!$N$70</f>
        <v>2.85</v>
      </c>
      <c r="CO183" s="18">
        <f t="shared" si="274"/>
        <v>197</v>
      </c>
      <c r="CP183" s="18">
        <v>0</v>
      </c>
      <c r="CQ183" s="18">
        <f t="shared" si="275"/>
        <v>16843.5</v>
      </c>
      <c r="CR183" s="19" t="str">
        <f t="shared" si="229"/>
        <v>N/A</v>
      </c>
      <c r="CS183" s="68">
        <f t="shared" si="276"/>
        <v>187</v>
      </c>
      <c r="CT183" s="18">
        <f>'Ohio Intensities'!T183</f>
        <v>1.0667985852629611</v>
      </c>
      <c r="CU183" s="18">
        <f>Design!$I$24*CT183*Design!$I$23</f>
        <v>1.8348935666522943</v>
      </c>
      <c r="CV183" s="18">
        <v>0</v>
      </c>
      <c r="CW183" s="18">
        <v>0</v>
      </c>
      <c r="CX183" s="18">
        <f>Design!$I$22</f>
        <v>10</v>
      </c>
      <c r="CY183" s="18">
        <f t="shared" si="277"/>
        <v>1.8348935666522943</v>
      </c>
      <c r="CZ183" s="18">
        <f t="shared" si="278"/>
        <v>187</v>
      </c>
      <c r="DA183" s="18">
        <f t="shared" si="279"/>
        <v>1.8348935666522943</v>
      </c>
      <c r="DB183" s="18">
        <f t="shared" si="280"/>
        <v>197</v>
      </c>
      <c r="DC183" s="18">
        <v>0</v>
      </c>
      <c r="DD183" s="18" t="str">
        <f t="shared" si="230"/>
        <v>N/A</v>
      </c>
      <c r="DE183" s="18">
        <f t="shared" si="281"/>
        <v>-0.18348935666522942</v>
      </c>
      <c r="DF183" s="18">
        <f t="shared" si="282"/>
        <v>36.147403263050201</v>
      </c>
      <c r="DG183" s="18">
        <f>(Design!$N$71-DF183)/DE183</f>
        <v>181.46776395210904</v>
      </c>
      <c r="DH183" s="18">
        <v>0</v>
      </c>
      <c r="DI183" s="18">
        <v>0</v>
      </c>
      <c r="DJ183" s="18">
        <f t="shared" si="283"/>
        <v>181.46776395210904</v>
      </c>
      <c r="DK183" s="18">
        <f t="shared" si="231"/>
        <v>187</v>
      </c>
      <c r="DL183" s="18">
        <f>Design!$N$71</f>
        <v>2.85</v>
      </c>
      <c r="DM183" s="18">
        <f t="shared" si="284"/>
        <v>197</v>
      </c>
      <c r="DN183" s="18">
        <v>0</v>
      </c>
      <c r="DO183" s="18">
        <f t="shared" si="285"/>
        <v>16843.5</v>
      </c>
      <c r="DP183" s="19" t="str">
        <f t="shared" si="232"/>
        <v>N/A</v>
      </c>
      <c r="DQ183" s="68">
        <f t="shared" si="286"/>
        <v>187</v>
      </c>
      <c r="DR183" s="18">
        <f>'Ohio Intensities'!X183</f>
        <v>1.2051153538088215</v>
      </c>
      <c r="DS183" s="18">
        <f>Design!$I$24*DR183*Design!$I$23</f>
        <v>2.0727984085511744</v>
      </c>
      <c r="DT183" s="18">
        <v>0</v>
      </c>
      <c r="DU183" s="18">
        <v>0</v>
      </c>
      <c r="DV183" s="18">
        <f>Design!$I$22</f>
        <v>10</v>
      </c>
      <c r="DW183" s="18">
        <f t="shared" si="287"/>
        <v>2.0727984085511744</v>
      </c>
      <c r="DX183" s="18">
        <f t="shared" si="288"/>
        <v>187</v>
      </c>
      <c r="DY183" s="18">
        <f t="shared" si="289"/>
        <v>2.0727984085511744</v>
      </c>
      <c r="DZ183" s="18">
        <f t="shared" si="290"/>
        <v>197</v>
      </c>
      <c r="EA183" s="18">
        <v>0</v>
      </c>
      <c r="EB183" s="18" t="str">
        <f t="shared" si="233"/>
        <v>N/A</v>
      </c>
      <c r="EC183" s="18">
        <f t="shared" si="291"/>
        <v>-0.20727984085511744</v>
      </c>
      <c r="ED183" s="18">
        <f t="shared" si="292"/>
        <v>40.834128648458133</v>
      </c>
      <c r="EE183" s="18">
        <f>(Design!$N$72-ED183)/EC183</f>
        <v>183.25047188263682</v>
      </c>
      <c r="EF183" s="18">
        <v>0</v>
      </c>
      <c r="EG183" s="18">
        <v>0</v>
      </c>
      <c r="EH183" s="18">
        <f t="shared" si="293"/>
        <v>183.25047188263682</v>
      </c>
      <c r="EI183" s="18">
        <f t="shared" si="234"/>
        <v>187</v>
      </c>
      <c r="EJ183" s="18">
        <f>Design!$N$72</f>
        <v>2.85</v>
      </c>
      <c r="EK183" s="18">
        <f t="shared" si="294"/>
        <v>197</v>
      </c>
      <c r="EL183" s="18">
        <v>0</v>
      </c>
      <c r="EM183" s="18">
        <f t="shared" si="295"/>
        <v>16843.499999999996</v>
      </c>
      <c r="EN183" s="19" t="str">
        <f t="shared" si="235"/>
        <v>N/A</v>
      </c>
      <c r="EO183" s="19">
        <f t="shared" si="296"/>
        <v>187</v>
      </c>
    </row>
    <row r="184" spans="1:145" x14ac:dyDescent="0.25">
      <c r="A184" s="68">
        <f t="shared" si="236"/>
        <v>188</v>
      </c>
      <c r="B184" s="18">
        <f>'Ohio Intensities'!D184</f>
        <v>0.54779993221704104</v>
      </c>
      <c r="C184" s="18">
        <f>Design!$I$24*B184*Design!$I$23</f>
        <v>0.94221588341331119</v>
      </c>
      <c r="D184" s="18">
        <v>0</v>
      </c>
      <c r="E184" s="18">
        <v>0</v>
      </c>
      <c r="F184" s="18">
        <f>Design!$I$22</f>
        <v>10</v>
      </c>
      <c r="G184" s="18">
        <f t="shared" si="237"/>
        <v>0.94221588341331119</v>
      </c>
      <c r="H184" s="18">
        <f t="shared" si="238"/>
        <v>188</v>
      </c>
      <c r="I184" s="18">
        <f t="shared" si="239"/>
        <v>0.94221588341331119</v>
      </c>
      <c r="J184" s="18">
        <f t="shared" si="240"/>
        <v>198</v>
      </c>
      <c r="K184" s="18">
        <v>0</v>
      </c>
      <c r="L184" s="18" t="str">
        <f t="shared" si="218"/>
        <v>N/A</v>
      </c>
      <c r="M184" s="18">
        <f t="shared" si="241"/>
        <v>-9.4221588341331125E-2</v>
      </c>
      <c r="N184" s="18">
        <f t="shared" si="242"/>
        <v>18.655874491583564</v>
      </c>
      <c r="O184" s="18">
        <f>(Design!$N$67-N184)/M184</f>
        <v>176.24277815638618</v>
      </c>
      <c r="P184" s="18">
        <v>0</v>
      </c>
      <c r="Q184" s="18">
        <v>0</v>
      </c>
      <c r="R184" s="18">
        <f t="shared" si="243"/>
        <v>176.24277815638618</v>
      </c>
      <c r="S184" s="18">
        <f t="shared" si="219"/>
        <v>188</v>
      </c>
      <c r="T184" s="18">
        <f>Design!$N$67</f>
        <v>2.0499999999999998</v>
      </c>
      <c r="U184" s="18">
        <f t="shared" si="244"/>
        <v>198</v>
      </c>
      <c r="V184" s="18">
        <v>0</v>
      </c>
      <c r="W184" s="18">
        <f t="shared" si="245"/>
        <v>12177</v>
      </c>
      <c r="X184" s="19" t="str">
        <f t="shared" si="220"/>
        <v>N/A</v>
      </c>
      <c r="Y184" s="68">
        <f t="shared" si="246"/>
        <v>188</v>
      </c>
      <c r="Z184" s="18">
        <f>'Ohio Intensities'!H184</f>
        <v>0.682932012143039</v>
      </c>
      <c r="AA184" s="18">
        <f>Design!$I$24*Z184*Design!$I$23</f>
        <v>1.1746430608860279</v>
      </c>
      <c r="AB184" s="18">
        <v>0</v>
      </c>
      <c r="AC184" s="18">
        <v>0</v>
      </c>
      <c r="AD184" s="18">
        <f>Design!$I$22</f>
        <v>10</v>
      </c>
      <c r="AE184" s="18">
        <f t="shared" si="247"/>
        <v>1.1746430608860279</v>
      </c>
      <c r="AF184" s="18">
        <f t="shared" si="248"/>
        <v>188</v>
      </c>
      <c r="AG184" s="18">
        <f t="shared" si="249"/>
        <v>1.1746430608860279</v>
      </c>
      <c r="AH184" s="18">
        <f t="shared" si="250"/>
        <v>198</v>
      </c>
      <c r="AI184" s="18">
        <v>0</v>
      </c>
      <c r="AJ184" s="18" t="str">
        <f t="shared" si="221"/>
        <v>N/A</v>
      </c>
      <c r="AK184" s="18">
        <f t="shared" si="251"/>
        <v>-0.11746430608860278</v>
      </c>
      <c r="AL184" s="18">
        <f t="shared" si="252"/>
        <v>23.257932605543349</v>
      </c>
      <c r="AM184" s="18">
        <f>(Design!$N$68-AL184)/AK184</f>
        <v>176.71693893024607</v>
      </c>
      <c r="AN184" s="18">
        <v>0</v>
      </c>
      <c r="AO184" s="18">
        <v>0</v>
      </c>
      <c r="AP184" s="18">
        <f t="shared" si="253"/>
        <v>176.71693893024607</v>
      </c>
      <c r="AQ184" s="18">
        <f t="shared" si="222"/>
        <v>188</v>
      </c>
      <c r="AR184" s="18">
        <f>Design!$N$68</f>
        <v>2.5</v>
      </c>
      <c r="AS184" s="18">
        <f t="shared" si="254"/>
        <v>198</v>
      </c>
      <c r="AT184" s="18">
        <v>0</v>
      </c>
      <c r="AU184" s="18">
        <f t="shared" si="255"/>
        <v>14850</v>
      </c>
      <c r="AV184" s="19" t="str">
        <f t="shared" si="223"/>
        <v>N/A</v>
      </c>
      <c r="AW184" s="68">
        <f t="shared" si="256"/>
        <v>188</v>
      </c>
      <c r="AX184" s="18">
        <f>'Ohio Intensities'!L184</f>
        <v>0.78649268788079818</v>
      </c>
      <c r="AY184" s="18">
        <f>Design!$I$24*AX184*Design!$I$23</f>
        <v>1.3527674231549738</v>
      </c>
      <c r="AZ184" s="18">
        <v>0</v>
      </c>
      <c r="BA184" s="18">
        <v>0</v>
      </c>
      <c r="BB184" s="18">
        <f>Design!$I$22</f>
        <v>10</v>
      </c>
      <c r="BC184" s="18">
        <f t="shared" si="257"/>
        <v>1.3527674231549738</v>
      </c>
      <c r="BD184" s="18">
        <f t="shared" si="258"/>
        <v>188</v>
      </c>
      <c r="BE184" s="18">
        <f t="shared" si="259"/>
        <v>1.3527674231549738</v>
      </c>
      <c r="BF184" s="18">
        <f t="shared" si="260"/>
        <v>198</v>
      </c>
      <c r="BG184" s="18">
        <v>0</v>
      </c>
      <c r="BH184" s="18" t="str">
        <f t="shared" si="224"/>
        <v>N/A</v>
      </c>
      <c r="BI184" s="18">
        <f t="shared" si="261"/>
        <v>-0.13527674231549738</v>
      </c>
      <c r="BJ184" s="18">
        <f t="shared" si="262"/>
        <v>26.784794978468479</v>
      </c>
      <c r="BK184" s="18">
        <f>(Design!$N$69-BJ184)/BI184</f>
        <v>176.93207693194498</v>
      </c>
      <c r="BL184" s="18">
        <v>0</v>
      </c>
      <c r="BM184" s="18">
        <v>0</v>
      </c>
      <c r="BN184" s="18">
        <f t="shared" si="263"/>
        <v>176.93207693194498</v>
      </c>
      <c r="BO184" s="18">
        <f t="shared" si="225"/>
        <v>188</v>
      </c>
      <c r="BP184" s="18">
        <f>Design!$N$69</f>
        <v>2.85</v>
      </c>
      <c r="BQ184" s="18">
        <f t="shared" si="264"/>
        <v>198</v>
      </c>
      <c r="BR184" s="18">
        <v>0</v>
      </c>
      <c r="BS184" s="18">
        <f t="shared" si="265"/>
        <v>16929.000000000004</v>
      </c>
      <c r="BT184" s="19" t="str">
        <f t="shared" si="226"/>
        <v>N/A</v>
      </c>
      <c r="BU184" s="68">
        <f t="shared" si="266"/>
        <v>188</v>
      </c>
      <c r="BV184" s="18">
        <f>'Ohio Intensities'!P184</f>
        <v>0.93997052446182328</v>
      </c>
      <c r="BW184" s="18">
        <f>Design!$I$24*BV184*Design!$I$23</f>
        <v>1.6167493020743371</v>
      </c>
      <c r="BX184" s="18">
        <v>0</v>
      </c>
      <c r="BY184" s="18">
        <v>0</v>
      </c>
      <c r="BZ184" s="18">
        <f>Design!$I$22</f>
        <v>10</v>
      </c>
      <c r="CA184" s="18">
        <f t="shared" si="267"/>
        <v>1.6167493020743371</v>
      </c>
      <c r="CB184" s="18">
        <f t="shared" si="268"/>
        <v>188</v>
      </c>
      <c r="CC184" s="18">
        <f t="shared" si="269"/>
        <v>1.6167493020743371</v>
      </c>
      <c r="CD184" s="18">
        <f t="shared" si="270"/>
        <v>198</v>
      </c>
      <c r="CE184" s="18">
        <v>0</v>
      </c>
      <c r="CF184" s="18" t="str">
        <f t="shared" si="227"/>
        <v>N/A</v>
      </c>
      <c r="CG184" s="18">
        <f t="shared" si="271"/>
        <v>-0.1616749302074337</v>
      </c>
      <c r="CH184" s="18">
        <f t="shared" si="272"/>
        <v>32.011636181071871</v>
      </c>
      <c r="CI184" s="18">
        <f>(Design!$N$70-CH184)/CG184</f>
        <v>180.37203506849596</v>
      </c>
      <c r="CJ184" s="18">
        <v>0</v>
      </c>
      <c r="CK184" s="18">
        <v>0</v>
      </c>
      <c r="CL184" s="18">
        <f t="shared" si="273"/>
        <v>180.37203506849596</v>
      </c>
      <c r="CM184" s="18">
        <f t="shared" si="228"/>
        <v>188</v>
      </c>
      <c r="CN184" s="18">
        <f>Design!$N$70</f>
        <v>2.85</v>
      </c>
      <c r="CO184" s="18">
        <f t="shared" si="274"/>
        <v>198</v>
      </c>
      <c r="CP184" s="18">
        <v>0</v>
      </c>
      <c r="CQ184" s="18">
        <f t="shared" si="275"/>
        <v>16929</v>
      </c>
      <c r="CR184" s="19" t="str">
        <f t="shared" si="229"/>
        <v>N/A</v>
      </c>
      <c r="CS184" s="68">
        <f t="shared" si="276"/>
        <v>188</v>
      </c>
      <c r="CT184" s="18">
        <f>'Ohio Intensities'!T184</f>
        <v>1.0623079114343452</v>
      </c>
      <c r="CU184" s="18">
        <f>Design!$I$24*CT184*Design!$I$23</f>
        <v>1.8271696076670749</v>
      </c>
      <c r="CV184" s="18">
        <v>0</v>
      </c>
      <c r="CW184" s="18">
        <v>0</v>
      </c>
      <c r="CX184" s="18">
        <f>Design!$I$22</f>
        <v>10</v>
      </c>
      <c r="CY184" s="18">
        <f t="shared" si="277"/>
        <v>1.8271696076670749</v>
      </c>
      <c r="CZ184" s="18">
        <f t="shared" si="278"/>
        <v>188</v>
      </c>
      <c r="DA184" s="18">
        <f t="shared" si="279"/>
        <v>1.8271696076670749</v>
      </c>
      <c r="DB184" s="18">
        <f t="shared" si="280"/>
        <v>198</v>
      </c>
      <c r="DC184" s="18">
        <v>0</v>
      </c>
      <c r="DD184" s="18" t="str">
        <f t="shared" si="230"/>
        <v>N/A</v>
      </c>
      <c r="DE184" s="18">
        <f t="shared" si="281"/>
        <v>-0.18271696076670749</v>
      </c>
      <c r="DF184" s="18">
        <f t="shared" si="282"/>
        <v>36.177958231808084</v>
      </c>
      <c r="DG184" s="18">
        <f>(Design!$N$71-DF184)/DE184</f>
        <v>182.40210482901546</v>
      </c>
      <c r="DH184" s="18">
        <v>0</v>
      </c>
      <c r="DI184" s="18">
        <v>0</v>
      </c>
      <c r="DJ184" s="18">
        <f t="shared" si="283"/>
        <v>182.40210482901546</v>
      </c>
      <c r="DK184" s="18">
        <f t="shared" si="231"/>
        <v>188</v>
      </c>
      <c r="DL184" s="18">
        <f>Design!$N$71</f>
        <v>2.85</v>
      </c>
      <c r="DM184" s="18">
        <f t="shared" si="284"/>
        <v>198</v>
      </c>
      <c r="DN184" s="18">
        <v>0</v>
      </c>
      <c r="DO184" s="18">
        <f t="shared" si="285"/>
        <v>16929.000000000004</v>
      </c>
      <c r="DP184" s="19" t="str">
        <f t="shared" si="232"/>
        <v>N/A</v>
      </c>
      <c r="DQ184" s="68">
        <f t="shared" si="286"/>
        <v>188</v>
      </c>
      <c r="DR184" s="18">
        <f>'Ohio Intensities'!X184</f>
        <v>1.2003165738192598</v>
      </c>
      <c r="DS184" s="18">
        <f>Design!$I$24*DR184*Design!$I$23</f>
        <v>2.0645445069691282</v>
      </c>
      <c r="DT184" s="18">
        <v>0</v>
      </c>
      <c r="DU184" s="18">
        <v>0</v>
      </c>
      <c r="DV184" s="18">
        <f>Design!$I$22</f>
        <v>10</v>
      </c>
      <c r="DW184" s="18">
        <f t="shared" si="287"/>
        <v>2.0645445069691282</v>
      </c>
      <c r="DX184" s="18">
        <f t="shared" si="288"/>
        <v>188</v>
      </c>
      <c r="DY184" s="18">
        <f t="shared" si="289"/>
        <v>2.0645445069691282</v>
      </c>
      <c r="DZ184" s="18">
        <f t="shared" si="290"/>
        <v>198</v>
      </c>
      <c r="EA184" s="18">
        <v>0</v>
      </c>
      <c r="EB184" s="18" t="str">
        <f t="shared" si="233"/>
        <v>N/A</v>
      </c>
      <c r="EC184" s="18">
        <f t="shared" si="291"/>
        <v>-0.20645445069691282</v>
      </c>
      <c r="ED184" s="18">
        <f t="shared" si="292"/>
        <v>40.877981237988735</v>
      </c>
      <c r="EE184" s="18">
        <f>(Design!$N$72-ED184)/EC184</f>
        <v>184.19550225059584</v>
      </c>
      <c r="EF184" s="18">
        <v>0</v>
      </c>
      <c r="EG184" s="18">
        <v>0</v>
      </c>
      <c r="EH184" s="18">
        <f t="shared" si="293"/>
        <v>184.19550225059584</v>
      </c>
      <c r="EI184" s="18">
        <f t="shared" si="234"/>
        <v>188</v>
      </c>
      <c r="EJ184" s="18">
        <f>Design!$N$72</f>
        <v>2.85</v>
      </c>
      <c r="EK184" s="18">
        <f t="shared" si="294"/>
        <v>198</v>
      </c>
      <c r="EL184" s="18">
        <v>0</v>
      </c>
      <c r="EM184" s="18">
        <f t="shared" si="295"/>
        <v>16929.000000000004</v>
      </c>
      <c r="EN184" s="19" t="str">
        <f t="shared" si="235"/>
        <v>N/A</v>
      </c>
      <c r="EO184" s="19">
        <f t="shared" si="296"/>
        <v>188</v>
      </c>
    </row>
    <row r="185" spans="1:145" x14ac:dyDescent="0.25">
      <c r="A185" s="68">
        <f t="shared" si="236"/>
        <v>189</v>
      </c>
      <c r="B185" s="18">
        <f>'Ohio Intensities'!D185</f>
        <v>0.54538775869467171</v>
      </c>
      <c r="C185" s="18">
        <f>Design!$I$24*B185*Design!$I$23</f>
        <v>0.93806694495483589</v>
      </c>
      <c r="D185" s="18">
        <v>0</v>
      </c>
      <c r="E185" s="18">
        <v>0</v>
      </c>
      <c r="F185" s="18">
        <f>Design!$I$22</f>
        <v>10</v>
      </c>
      <c r="G185" s="18">
        <f t="shared" si="237"/>
        <v>0.93806694495483589</v>
      </c>
      <c r="H185" s="18">
        <f t="shared" si="238"/>
        <v>189</v>
      </c>
      <c r="I185" s="18">
        <f t="shared" si="239"/>
        <v>0.93806694495483589</v>
      </c>
      <c r="J185" s="18">
        <f t="shared" si="240"/>
        <v>199</v>
      </c>
      <c r="K185" s="18">
        <v>0</v>
      </c>
      <c r="L185" s="18" t="str">
        <f t="shared" si="218"/>
        <v>N/A</v>
      </c>
      <c r="M185" s="18">
        <f t="shared" si="241"/>
        <v>-9.3806694495483595E-2</v>
      </c>
      <c r="N185" s="18">
        <f t="shared" si="242"/>
        <v>18.667532204601237</v>
      </c>
      <c r="O185" s="18">
        <f>(Design!$N$67-N185)/M185</f>
        <v>177.14654901736571</v>
      </c>
      <c r="P185" s="18">
        <v>0</v>
      </c>
      <c r="Q185" s="18">
        <v>0</v>
      </c>
      <c r="R185" s="18">
        <f t="shared" si="243"/>
        <v>177.14654901736571</v>
      </c>
      <c r="S185" s="18">
        <f t="shared" si="219"/>
        <v>189</v>
      </c>
      <c r="T185" s="18">
        <f>Design!$N$67</f>
        <v>2.0499999999999998</v>
      </c>
      <c r="U185" s="18">
        <f t="shared" si="244"/>
        <v>199</v>
      </c>
      <c r="V185" s="18">
        <v>0</v>
      </c>
      <c r="W185" s="18">
        <f t="shared" si="245"/>
        <v>12238.499999999998</v>
      </c>
      <c r="X185" s="19" t="str">
        <f t="shared" si="220"/>
        <v>N/A</v>
      </c>
      <c r="Y185" s="68">
        <f t="shared" si="246"/>
        <v>189</v>
      </c>
      <c r="Z185" s="18">
        <f>'Ohio Intensities'!H185</f>
        <v>0.67996369890981634</v>
      </c>
      <c r="AA185" s="18">
        <f>Design!$I$24*Z185*Design!$I$23</f>
        <v>1.1695375621248849</v>
      </c>
      <c r="AB185" s="18">
        <v>0</v>
      </c>
      <c r="AC185" s="18">
        <v>0</v>
      </c>
      <c r="AD185" s="18">
        <f>Design!$I$22</f>
        <v>10</v>
      </c>
      <c r="AE185" s="18">
        <f t="shared" si="247"/>
        <v>1.1695375621248849</v>
      </c>
      <c r="AF185" s="18">
        <f t="shared" si="248"/>
        <v>189</v>
      </c>
      <c r="AG185" s="18">
        <f t="shared" si="249"/>
        <v>1.1695375621248849</v>
      </c>
      <c r="AH185" s="18">
        <f t="shared" si="250"/>
        <v>199</v>
      </c>
      <c r="AI185" s="18">
        <v>0</v>
      </c>
      <c r="AJ185" s="18" t="str">
        <f t="shared" si="221"/>
        <v>N/A</v>
      </c>
      <c r="AK185" s="18">
        <f t="shared" si="251"/>
        <v>-0.11695375621248849</v>
      </c>
      <c r="AL185" s="18">
        <f t="shared" si="252"/>
        <v>23.273797486285208</v>
      </c>
      <c r="AM185" s="18">
        <f>(Design!$N$68-AL185)/AK185</f>
        <v>177.6240298647796</v>
      </c>
      <c r="AN185" s="18">
        <v>0</v>
      </c>
      <c r="AO185" s="18">
        <v>0</v>
      </c>
      <c r="AP185" s="18">
        <f t="shared" si="253"/>
        <v>177.6240298647796</v>
      </c>
      <c r="AQ185" s="18">
        <f t="shared" si="222"/>
        <v>189</v>
      </c>
      <c r="AR185" s="18">
        <f>Design!$N$68</f>
        <v>2.5</v>
      </c>
      <c r="AS185" s="18">
        <f t="shared" si="254"/>
        <v>199</v>
      </c>
      <c r="AT185" s="18">
        <v>0</v>
      </c>
      <c r="AU185" s="18">
        <f t="shared" si="255"/>
        <v>14925</v>
      </c>
      <c r="AV185" s="19" t="str">
        <f t="shared" si="223"/>
        <v>N/A</v>
      </c>
      <c r="AW185" s="68">
        <f t="shared" si="256"/>
        <v>189</v>
      </c>
      <c r="AX185" s="18">
        <f>'Ohio Intensities'!L185</f>
        <v>0.78305759116343832</v>
      </c>
      <c r="AY185" s="18">
        <f>Design!$I$24*AX185*Design!$I$23</f>
        <v>1.3468590568011147</v>
      </c>
      <c r="AZ185" s="18">
        <v>0</v>
      </c>
      <c r="BA185" s="18">
        <v>0</v>
      </c>
      <c r="BB185" s="18">
        <f>Design!$I$22</f>
        <v>10</v>
      </c>
      <c r="BC185" s="18">
        <f t="shared" si="257"/>
        <v>1.3468590568011147</v>
      </c>
      <c r="BD185" s="18">
        <f t="shared" si="258"/>
        <v>189</v>
      </c>
      <c r="BE185" s="18">
        <f t="shared" si="259"/>
        <v>1.3468590568011147</v>
      </c>
      <c r="BF185" s="18">
        <f t="shared" si="260"/>
        <v>199</v>
      </c>
      <c r="BG185" s="18">
        <v>0</v>
      </c>
      <c r="BH185" s="18" t="str">
        <f t="shared" si="224"/>
        <v>N/A</v>
      </c>
      <c r="BI185" s="18">
        <f t="shared" si="261"/>
        <v>-0.13468590568011146</v>
      </c>
      <c r="BJ185" s="18">
        <f t="shared" si="262"/>
        <v>26.802495230342181</v>
      </c>
      <c r="BK185" s="18">
        <f>(Design!$N$69-BJ185)/BI185</f>
        <v>177.83965671382904</v>
      </c>
      <c r="BL185" s="18">
        <v>0</v>
      </c>
      <c r="BM185" s="18">
        <v>0</v>
      </c>
      <c r="BN185" s="18">
        <f t="shared" si="263"/>
        <v>177.83965671382904</v>
      </c>
      <c r="BO185" s="18">
        <f t="shared" si="225"/>
        <v>189</v>
      </c>
      <c r="BP185" s="18">
        <f>Design!$N$69</f>
        <v>2.85</v>
      </c>
      <c r="BQ185" s="18">
        <f t="shared" si="264"/>
        <v>199</v>
      </c>
      <c r="BR185" s="18">
        <v>0</v>
      </c>
      <c r="BS185" s="18">
        <f t="shared" si="265"/>
        <v>17014.5</v>
      </c>
      <c r="BT185" s="19" t="str">
        <f t="shared" si="226"/>
        <v>N/A</v>
      </c>
      <c r="BU185" s="68">
        <f t="shared" si="266"/>
        <v>189</v>
      </c>
      <c r="BV185" s="18">
        <f>'Ohio Intensities'!P185</f>
        <v>0.93593616513327704</v>
      </c>
      <c r="BW185" s="18">
        <f>Design!$I$24*BV185*Design!$I$23</f>
        <v>1.6098102040292375</v>
      </c>
      <c r="BX185" s="18">
        <v>0</v>
      </c>
      <c r="BY185" s="18">
        <v>0</v>
      </c>
      <c r="BZ185" s="18">
        <f>Design!$I$22</f>
        <v>10</v>
      </c>
      <c r="CA185" s="18">
        <f t="shared" si="267"/>
        <v>1.6098102040292375</v>
      </c>
      <c r="CB185" s="18">
        <f t="shared" si="268"/>
        <v>189</v>
      </c>
      <c r="CC185" s="18">
        <f t="shared" si="269"/>
        <v>1.6098102040292375</v>
      </c>
      <c r="CD185" s="18">
        <f t="shared" si="270"/>
        <v>199</v>
      </c>
      <c r="CE185" s="18">
        <v>0</v>
      </c>
      <c r="CF185" s="18" t="str">
        <f t="shared" si="227"/>
        <v>N/A</v>
      </c>
      <c r="CG185" s="18">
        <f t="shared" si="271"/>
        <v>-0.16098102040292375</v>
      </c>
      <c r="CH185" s="18">
        <f t="shared" si="272"/>
        <v>32.035223060181828</v>
      </c>
      <c r="CI185" s="18">
        <f>(Design!$N$70-CH185)/CG185</f>
        <v>181.29604960344605</v>
      </c>
      <c r="CJ185" s="18">
        <v>0</v>
      </c>
      <c r="CK185" s="18">
        <v>0</v>
      </c>
      <c r="CL185" s="18">
        <f t="shared" si="273"/>
        <v>181.29604960344605</v>
      </c>
      <c r="CM185" s="18">
        <f t="shared" si="228"/>
        <v>189</v>
      </c>
      <c r="CN185" s="18">
        <f>Design!$N$70</f>
        <v>2.85</v>
      </c>
      <c r="CO185" s="18">
        <f t="shared" si="274"/>
        <v>199</v>
      </c>
      <c r="CP185" s="18">
        <v>0</v>
      </c>
      <c r="CQ185" s="18">
        <f t="shared" si="275"/>
        <v>17014.500000000004</v>
      </c>
      <c r="CR185" s="19" t="str">
        <f t="shared" si="229"/>
        <v>N/A</v>
      </c>
      <c r="CS185" s="68">
        <f t="shared" si="276"/>
        <v>189</v>
      </c>
      <c r="CT185" s="18">
        <f>'Ohio Intensities'!T185</f>
        <v>1.0578581776269367</v>
      </c>
      <c r="CU185" s="18">
        <f>Design!$I$24*CT185*Design!$I$23</f>
        <v>1.8195160655183322</v>
      </c>
      <c r="CV185" s="18">
        <v>0</v>
      </c>
      <c r="CW185" s="18">
        <v>0</v>
      </c>
      <c r="CX185" s="18">
        <f>Design!$I$22</f>
        <v>10</v>
      </c>
      <c r="CY185" s="18">
        <f t="shared" si="277"/>
        <v>1.8195160655183322</v>
      </c>
      <c r="CZ185" s="18">
        <f t="shared" si="278"/>
        <v>189</v>
      </c>
      <c r="DA185" s="18">
        <f t="shared" si="279"/>
        <v>1.8195160655183322</v>
      </c>
      <c r="DB185" s="18">
        <f t="shared" si="280"/>
        <v>199</v>
      </c>
      <c r="DC185" s="18">
        <v>0</v>
      </c>
      <c r="DD185" s="18" t="str">
        <f t="shared" si="230"/>
        <v>N/A</v>
      </c>
      <c r="DE185" s="18">
        <f t="shared" si="281"/>
        <v>-0.18195160655183323</v>
      </c>
      <c r="DF185" s="18">
        <f t="shared" si="282"/>
        <v>36.20836970381481</v>
      </c>
      <c r="DG185" s="18">
        <f>(Design!$N$71-DF185)/DE185</f>
        <v>183.3364944448121</v>
      </c>
      <c r="DH185" s="18">
        <v>0</v>
      </c>
      <c r="DI185" s="18">
        <v>0</v>
      </c>
      <c r="DJ185" s="18">
        <f t="shared" si="283"/>
        <v>183.3364944448121</v>
      </c>
      <c r="DK185" s="18">
        <f t="shared" si="231"/>
        <v>189</v>
      </c>
      <c r="DL185" s="18">
        <f>Design!$N$71</f>
        <v>2.85</v>
      </c>
      <c r="DM185" s="18">
        <f t="shared" si="284"/>
        <v>199</v>
      </c>
      <c r="DN185" s="18">
        <v>0</v>
      </c>
      <c r="DO185" s="18">
        <f t="shared" si="285"/>
        <v>17014.500000000004</v>
      </c>
      <c r="DP185" s="19" t="str">
        <f t="shared" si="232"/>
        <v>N/A</v>
      </c>
      <c r="DQ185" s="68">
        <f t="shared" si="286"/>
        <v>189</v>
      </c>
      <c r="DR185" s="18">
        <f>'Ohio Intensities'!X185</f>
        <v>1.1955607536625792</v>
      </c>
      <c r="DS185" s="18">
        <f>Design!$I$24*DR185*Design!$I$23</f>
        <v>2.0563644962996377</v>
      </c>
      <c r="DT185" s="18">
        <v>0</v>
      </c>
      <c r="DU185" s="18">
        <v>0</v>
      </c>
      <c r="DV185" s="18">
        <f>Design!$I$22</f>
        <v>10</v>
      </c>
      <c r="DW185" s="18">
        <f t="shared" si="287"/>
        <v>2.0563644962996377</v>
      </c>
      <c r="DX185" s="18">
        <f t="shared" si="288"/>
        <v>189</v>
      </c>
      <c r="DY185" s="18">
        <f t="shared" si="289"/>
        <v>2.0563644962996377</v>
      </c>
      <c r="DZ185" s="18">
        <f t="shared" si="290"/>
        <v>199</v>
      </c>
      <c r="EA185" s="18">
        <v>0</v>
      </c>
      <c r="EB185" s="18" t="str">
        <f t="shared" si="233"/>
        <v>N/A</v>
      </c>
      <c r="EC185" s="18">
        <f t="shared" si="291"/>
        <v>-0.20563644962996377</v>
      </c>
      <c r="ED185" s="18">
        <f t="shared" si="292"/>
        <v>40.921653476362792</v>
      </c>
      <c r="EE185" s="18">
        <f>(Design!$N$72-ED185)/EC185</f>
        <v>185.14058935014447</v>
      </c>
      <c r="EF185" s="18">
        <v>0</v>
      </c>
      <c r="EG185" s="18">
        <v>0</v>
      </c>
      <c r="EH185" s="18">
        <f t="shared" si="293"/>
        <v>185.14058935014447</v>
      </c>
      <c r="EI185" s="18">
        <f t="shared" si="234"/>
        <v>189</v>
      </c>
      <c r="EJ185" s="18">
        <f>Design!$N$72</f>
        <v>2.85</v>
      </c>
      <c r="EK185" s="18">
        <f t="shared" si="294"/>
        <v>199</v>
      </c>
      <c r="EL185" s="18">
        <v>0</v>
      </c>
      <c r="EM185" s="18">
        <f t="shared" si="295"/>
        <v>17014.5</v>
      </c>
      <c r="EN185" s="19" t="str">
        <f t="shared" si="235"/>
        <v>N/A</v>
      </c>
      <c r="EO185" s="19">
        <f t="shared" si="296"/>
        <v>189</v>
      </c>
    </row>
    <row r="186" spans="1:145" x14ac:dyDescent="0.25">
      <c r="A186" s="68">
        <f t="shared" si="236"/>
        <v>190</v>
      </c>
      <c r="B186" s="18">
        <f>'Ohio Intensities'!D186</f>
        <v>0.54299821839314055</v>
      </c>
      <c r="C186" s="18">
        <f>Design!$I$24*B186*Design!$I$23</f>
        <v>0.9339569356362023</v>
      </c>
      <c r="D186" s="18">
        <v>0</v>
      </c>
      <c r="E186" s="18">
        <v>0</v>
      </c>
      <c r="F186" s="18">
        <f>Design!$I$22</f>
        <v>10</v>
      </c>
      <c r="G186" s="18">
        <f t="shared" si="237"/>
        <v>0.9339569356362023</v>
      </c>
      <c r="H186" s="18">
        <f t="shared" si="238"/>
        <v>190</v>
      </c>
      <c r="I186" s="18">
        <f t="shared" si="239"/>
        <v>0.9339569356362023</v>
      </c>
      <c r="J186" s="18">
        <f t="shared" si="240"/>
        <v>200</v>
      </c>
      <c r="K186" s="18">
        <v>0</v>
      </c>
      <c r="L186" s="18" t="str">
        <f t="shared" si="218"/>
        <v>N/A</v>
      </c>
      <c r="M186" s="18">
        <f t="shared" si="241"/>
        <v>-9.3395693563620236E-2</v>
      </c>
      <c r="N186" s="18">
        <f t="shared" si="242"/>
        <v>18.679138712724047</v>
      </c>
      <c r="O186" s="18">
        <f>(Design!$N$67-N186)/M186</f>
        <v>178.05037982181094</v>
      </c>
      <c r="P186" s="18">
        <v>0</v>
      </c>
      <c r="Q186" s="18">
        <v>0</v>
      </c>
      <c r="R186" s="18">
        <f t="shared" si="243"/>
        <v>178.05037982181094</v>
      </c>
      <c r="S186" s="18">
        <f t="shared" si="219"/>
        <v>190</v>
      </c>
      <c r="T186" s="18">
        <f>Design!$N$67</f>
        <v>2.0499999999999998</v>
      </c>
      <c r="U186" s="18">
        <f t="shared" si="244"/>
        <v>200</v>
      </c>
      <c r="V186" s="18">
        <v>0</v>
      </c>
      <c r="W186" s="18">
        <f t="shared" si="245"/>
        <v>12299.999999999998</v>
      </c>
      <c r="X186" s="19" t="str">
        <f t="shared" si="220"/>
        <v>N/A</v>
      </c>
      <c r="Y186" s="68">
        <f t="shared" si="246"/>
        <v>190</v>
      </c>
      <c r="Z186" s="18">
        <f>'Ohio Intensities'!H186</f>
        <v>0.67702299557811096</v>
      </c>
      <c r="AA186" s="18">
        <f>Design!$I$24*Z186*Design!$I$23</f>
        <v>1.1644795523943516</v>
      </c>
      <c r="AB186" s="18">
        <v>0</v>
      </c>
      <c r="AC186" s="18">
        <v>0</v>
      </c>
      <c r="AD186" s="18">
        <f>Design!$I$22</f>
        <v>10</v>
      </c>
      <c r="AE186" s="18">
        <f t="shared" si="247"/>
        <v>1.1644795523943516</v>
      </c>
      <c r="AF186" s="18">
        <f t="shared" si="248"/>
        <v>190</v>
      </c>
      <c r="AG186" s="18">
        <f t="shared" si="249"/>
        <v>1.1644795523943516</v>
      </c>
      <c r="AH186" s="18">
        <f t="shared" si="250"/>
        <v>200</v>
      </c>
      <c r="AI186" s="18">
        <v>0</v>
      </c>
      <c r="AJ186" s="18" t="str">
        <f t="shared" si="221"/>
        <v>N/A</v>
      </c>
      <c r="AK186" s="18">
        <f t="shared" si="251"/>
        <v>-0.11644795523943516</v>
      </c>
      <c r="AL186" s="18">
        <f t="shared" si="252"/>
        <v>23.289591047887029</v>
      </c>
      <c r="AM186" s="18">
        <f>(Design!$N$68-AL186)/AK186</f>
        <v>178.53118163509515</v>
      </c>
      <c r="AN186" s="18">
        <v>0</v>
      </c>
      <c r="AO186" s="18">
        <v>0</v>
      </c>
      <c r="AP186" s="18">
        <f t="shared" si="253"/>
        <v>178.53118163509515</v>
      </c>
      <c r="AQ186" s="18">
        <f t="shared" si="222"/>
        <v>190</v>
      </c>
      <c r="AR186" s="18">
        <f>Design!$N$68</f>
        <v>2.5</v>
      </c>
      <c r="AS186" s="18">
        <f t="shared" si="254"/>
        <v>200</v>
      </c>
      <c r="AT186" s="18">
        <v>0</v>
      </c>
      <c r="AU186" s="18">
        <f t="shared" si="255"/>
        <v>15000</v>
      </c>
      <c r="AV186" s="19" t="str">
        <f t="shared" si="223"/>
        <v>N/A</v>
      </c>
      <c r="AW186" s="68">
        <f t="shared" si="256"/>
        <v>190</v>
      </c>
      <c r="AX186" s="18">
        <f>'Ohio Intensities'!L186</f>
        <v>0.77965435028837449</v>
      </c>
      <c r="AY186" s="18">
        <f>Design!$I$24*AX186*Design!$I$23</f>
        <v>1.3410054824960049</v>
      </c>
      <c r="AZ186" s="18">
        <v>0</v>
      </c>
      <c r="BA186" s="18">
        <v>0</v>
      </c>
      <c r="BB186" s="18">
        <f>Design!$I$22</f>
        <v>10</v>
      </c>
      <c r="BC186" s="18">
        <f t="shared" si="257"/>
        <v>1.3410054824960049</v>
      </c>
      <c r="BD186" s="18">
        <f t="shared" si="258"/>
        <v>190</v>
      </c>
      <c r="BE186" s="18">
        <f t="shared" si="259"/>
        <v>1.3410054824960049</v>
      </c>
      <c r="BF186" s="18">
        <f t="shared" si="260"/>
        <v>200</v>
      </c>
      <c r="BG186" s="18">
        <v>0</v>
      </c>
      <c r="BH186" s="18" t="str">
        <f t="shared" si="224"/>
        <v>N/A</v>
      </c>
      <c r="BI186" s="18">
        <f t="shared" si="261"/>
        <v>-0.13410054824960049</v>
      </c>
      <c r="BJ186" s="18">
        <f t="shared" si="262"/>
        <v>26.820109649920099</v>
      </c>
      <c r="BK186" s="18">
        <f>(Design!$N$69-BJ186)/BI186</f>
        <v>178.74729046822901</v>
      </c>
      <c r="BL186" s="18">
        <v>0</v>
      </c>
      <c r="BM186" s="18">
        <v>0</v>
      </c>
      <c r="BN186" s="18">
        <f t="shared" si="263"/>
        <v>178.74729046822901</v>
      </c>
      <c r="BO186" s="18">
        <f t="shared" si="225"/>
        <v>190</v>
      </c>
      <c r="BP186" s="18">
        <f>Design!$N$69</f>
        <v>2.85</v>
      </c>
      <c r="BQ186" s="18">
        <f t="shared" si="264"/>
        <v>200</v>
      </c>
      <c r="BR186" s="18">
        <v>0</v>
      </c>
      <c r="BS186" s="18">
        <f t="shared" si="265"/>
        <v>17100</v>
      </c>
      <c r="BT186" s="19" t="str">
        <f t="shared" si="226"/>
        <v>N/A</v>
      </c>
      <c r="BU186" s="68">
        <f t="shared" si="266"/>
        <v>190</v>
      </c>
      <c r="BV186" s="18">
        <f>'Ohio Intensities'!P186</f>
        <v>0.93193881893844721</v>
      </c>
      <c r="BW186" s="18">
        <f>Design!$I$24*BV186*Design!$I$23</f>
        <v>1.6029347685741302</v>
      </c>
      <c r="BX186" s="18">
        <v>0</v>
      </c>
      <c r="BY186" s="18">
        <v>0</v>
      </c>
      <c r="BZ186" s="18">
        <f>Design!$I$22</f>
        <v>10</v>
      </c>
      <c r="CA186" s="18">
        <f t="shared" si="267"/>
        <v>1.6029347685741302</v>
      </c>
      <c r="CB186" s="18">
        <f t="shared" si="268"/>
        <v>190</v>
      </c>
      <c r="CC186" s="18">
        <f t="shared" si="269"/>
        <v>1.6029347685741302</v>
      </c>
      <c r="CD186" s="18">
        <f t="shared" si="270"/>
        <v>200</v>
      </c>
      <c r="CE186" s="18">
        <v>0</v>
      </c>
      <c r="CF186" s="18" t="str">
        <f t="shared" si="227"/>
        <v>N/A</v>
      </c>
      <c r="CG186" s="18">
        <f t="shared" si="271"/>
        <v>-0.16029347685741302</v>
      </c>
      <c r="CH186" s="18">
        <f t="shared" si="272"/>
        <v>32.058695371482607</v>
      </c>
      <c r="CI186" s="18">
        <f>(Design!$N$70-CH186)/CG186</f>
        <v>182.22011240959495</v>
      </c>
      <c r="CJ186" s="18">
        <v>0</v>
      </c>
      <c r="CK186" s="18">
        <v>0</v>
      </c>
      <c r="CL186" s="18">
        <f t="shared" si="273"/>
        <v>182.22011240959495</v>
      </c>
      <c r="CM186" s="18">
        <f t="shared" si="228"/>
        <v>190</v>
      </c>
      <c r="CN186" s="18">
        <f>Design!$N$70</f>
        <v>2.85</v>
      </c>
      <c r="CO186" s="18">
        <f t="shared" si="274"/>
        <v>200</v>
      </c>
      <c r="CP186" s="18">
        <v>0</v>
      </c>
      <c r="CQ186" s="18">
        <f t="shared" si="275"/>
        <v>17100</v>
      </c>
      <c r="CR186" s="19" t="str">
        <f t="shared" si="229"/>
        <v>N/A</v>
      </c>
      <c r="CS186" s="68">
        <f t="shared" si="276"/>
        <v>190</v>
      </c>
      <c r="CT186" s="18">
        <f>'Ohio Intensities'!T186</f>
        <v>1.0534488116735332</v>
      </c>
      <c r="CU186" s="18">
        <f>Design!$I$24*CT186*Design!$I$23</f>
        <v>1.8119319560784783</v>
      </c>
      <c r="CV186" s="18">
        <v>0</v>
      </c>
      <c r="CW186" s="18">
        <v>0</v>
      </c>
      <c r="CX186" s="18">
        <f>Design!$I$22</f>
        <v>10</v>
      </c>
      <c r="CY186" s="18">
        <f t="shared" si="277"/>
        <v>1.8119319560784783</v>
      </c>
      <c r="CZ186" s="18">
        <f t="shared" si="278"/>
        <v>190</v>
      </c>
      <c r="DA186" s="18">
        <f t="shared" si="279"/>
        <v>1.8119319560784783</v>
      </c>
      <c r="DB186" s="18">
        <f t="shared" si="280"/>
        <v>200</v>
      </c>
      <c r="DC186" s="18">
        <v>0</v>
      </c>
      <c r="DD186" s="18" t="str">
        <f t="shared" si="230"/>
        <v>N/A</v>
      </c>
      <c r="DE186" s="18">
        <f t="shared" si="281"/>
        <v>-0.18119319560784783</v>
      </c>
      <c r="DF186" s="18">
        <f t="shared" si="282"/>
        <v>36.23863912156957</v>
      </c>
      <c r="DG186" s="18">
        <f>(Design!$N$71-DF186)/DE186</f>
        <v>184.27093252349175</v>
      </c>
      <c r="DH186" s="18">
        <v>0</v>
      </c>
      <c r="DI186" s="18">
        <v>0</v>
      </c>
      <c r="DJ186" s="18">
        <f t="shared" si="283"/>
        <v>184.27093252349175</v>
      </c>
      <c r="DK186" s="18">
        <f t="shared" si="231"/>
        <v>190</v>
      </c>
      <c r="DL186" s="18">
        <f>Design!$N$71</f>
        <v>2.85</v>
      </c>
      <c r="DM186" s="18">
        <f t="shared" si="284"/>
        <v>200</v>
      </c>
      <c r="DN186" s="18">
        <v>0</v>
      </c>
      <c r="DO186" s="18">
        <f t="shared" si="285"/>
        <v>17100</v>
      </c>
      <c r="DP186" s="19" t="str">
        <f t="shared" si="232"/>
        <v>N/A</v>
      </c>
      <c r="DQ186" s="68">
        <f t="shared" si="286"/>
        <v>190</v>
      </c>
      <c r="DR186" s="18">
        <f>'Ohio Intensities'!X186</f>
        <v>1.1908472973519104</v>
      </c>
      <c r="DS186" s="18">
        <f>Design!$I$24*DR186*Design!$I$23</f>
        <v>2.0482573514452871</v>
      </c>
      <c r="DT186" s="18">
        <v>0</v>
      </c>
      <c r="DU186" s="18">
        <v>0</v>
      </c>
      <c r="DV186" s="18">
        <f>Design!$I$22</f>
        <v>10</v>
      </c>
      <c r="DW186" s="18">
        <f t="shared" si="287"/>
        <v>2.0482573514452871</v>
      </c>
      <c r="DX186" s="18">
        <f t="shared" si="288"/>
        <v>190</v>
      </c>
      <c r="DY186" s="18">
        <f t="shared" si="289"/>
        <v>2.0482573514452871</v>
      </c>
      <c r="DZ186" s="18">
        <f t="shared" si="290"/>
        <v>200</v>
      </c>
      <c r="EA186" s="18">
        <v>0</v>
      </c>
      <c r="EB186" s="18" t="str">
        <f t="shared" si="233"/>
        <v>N/A</v>
      </c>
      <c r="EC186" s="18">
        <f t="shared" si="291"/>
        <v>-0.2048257351445287</v>
      </c>
      <c r="ED186" s="18">
        <f t="shared" si="292"/>
        <v>40.96514702890574</v>
      </c>
      <c r="EE186" s="18">
        <f>(Design!$N$72-ED186)/EC186</f>
        <v>186.08573284021662</v>
      </c>
      <c r="EF186" s="18">
        <v>0</v>
      </c>
      <c r="EG186" s="18">
        <v>0</v>
      </c>
      <c r="EH186" s="18">
        <f t="shared" si="293"/>
        <v>186.08573284021662</v>
      </c>
      <c r="EI186" s="18">
        <f t="shared" si="234"/>
        <v>190</v>
      </c>
      <c r="EJ186" s="18">
        <f>Design!$N$72</f>
        <v>2.85</v>
      </c>
      <c r="EK186" s="18">
        <f t="shared" si="294"/>
        <v>200</v>
      </c>
      <c r="EL186" s="18">
        <v>0</v>
      </c>
      <c r="EM186" s="18">
        <f t="shared" si="295"/>
        <v>17100</v>
      </c>
      <c r="EN186" s="19" t="str">
        <f t="shared" si="235"/>
        <v>N/A</v>
      </c>
      <c r="EO186" s="19">
        <f t="shared" si="296"/>
        <v>190</v>
      </c>
    </row>
    <row r="187" spans="1:145" x14ac:dyDescent="0.25">
      <c r="A187" s="68">
        <f t="shared" si="236"/>
        <v>191</v>
      </c>
      <c r="B187" s="18">
        <f>'Ohio Intensities'!D187</f>
        <v>0.54063098736571746</v>
      </c>
      <c r="C187" s="18">
        <f>Design!$I$24*B187*Design!$I$23</f>
        <v>0.92988529826903465</v>
      </c>
      <c r="D187" s="18">
        <v>0</v>
      </c>
      <c r="E187" s="18">
        <v>0</v>
      </c>
      <c r="F187" s="18">
        <f>Design!$I$22</f>
        <v>10</v>
      </c>
      <c r="G187" s="18">
        <f t="shared" si="237"/>
        <v>0.92988529826903465</v>
      </c>
      <c r="H187" s="18">
        <f t="shared" si="238"/>
        <v>191</v>
      </c>
      <c r="I187" s="18">
        <f t="shared" si="239"/>
        <v>0.92988529826903465</v>
      </c>
      <c r="J187" s="18">
        <f t="shared" si="240"/>
        <v>201</v>
      </c>
      <c r="K187" s="18">
        <v>0</v>
      </c>
      <c r="L187" s="18" t="str">
        <f t="shared" si="218"/>
        <v>N/A</v>
      </c>
      <c r="M187" s="18">
        <f t="shared" si="241"/>
        <v>-9.2988529826903463E-2</v>
      </c>
      <c r="N187" s="18">
        <f t="shared" si="242"/>
        <v>18.690694495207595</v>
      </c>
      <c r="O187" s="18">
        <f>(Design!$N$67-N187)/M187</f>
        <v>178.95427023294118</v>
      </c>
      <c r="P187" s="18">
        <v>0</v>
      </c>
      <c r="Q187" s="18">
        <v>0</v>
      </c>
      <c r="R187" s="18">
        <f t="shared" si="243"/>
        <v>178.95427023294118</v>
      </c>
      <c r="S187" s="18">
        <f t="shared" si="219"/>
        <v>191</v>
      </c>
      <c r="T187" s="18">
        <f>Design!$N$67</f>
        <v>2.0499999999999998</v>
      </c>
      <c r="U187" s="18">
        <f t="shared" si="244"/>
        <v>201</v>
      </c>
      <c r="V187" s="18">
        <v>0</v>
      </c>
      <c r="W187" s="18">
        <f t="shared" si="245"/>
        <v>12361.499999999998</v>
      </c>
      <c r="X187" s="19" t="str">
        <f t="shared" si="220"/>
        <v>N/A</v>
      </c>
      <c r="Y187" s="68">
        <f t="shared" si="246"/>
        <v>191</v>
      </c>
      <c r="Z187" s="18">
        <f>'Ohio Intensities'!H187</f>
        <v>0.67410950987770768</v>
      </c>
      <c r="AA187" s="18">
        <f>Design!$I$24*Z187*Design!$I$23</f>
        <v>1.159468356989658</v>
      </c>
      <c r="AB187" s="18">
        <v>0</v>
      </c>
      <c r="AC187" s="18">
        <v>0</v>
      </c>
      <c r="AD187" s="18">
        <f>Design!$I$22</f>
        <v>10</v>
      </c>
      <c r="AE187" s="18">
        <f t="shared" si="247"/>
        <v>1.159468356989658</v>
      </c>
      <c r="AF187" s="18">
        <f t="shared" si="248"/>
        <v>191</v>
      </c>
      <c r="AG187" s="18">
        <f t="shared" si="249"/>
        <v>1.159468356989658</v>
      </c>
      <c r="AH187" s="18">
        <f t="shared" si="250"/>
        <v>201</v>
      </c>
      <c r="AI187" s="18">
        <v>0</v>
      </c>
      <c r="AJ187" s="18" t="str">
        <f t="shared" si="221"/>
        <v>N/A</v>
      </c>
      <c r="AK187" s="18">
        <f t="shared" si="251"/>
        <v>-0.1159468356989658</v>
      </c>
      <c r="AL187" s="18">
        <f t="shared" si="252"/>
        <v>23.305313975492126</v>
      </c>
      <c r="AM187" s="18">
        <f>(Design!$N$68-AL187)/AK187</f>
        <v>179.43839389898676</v>
      </c>
      <c r="AN187" s="18">
        <v>0</v>
      </c>
      <c r="AO187" s="18">
        <v>0</v>
      </c>
      <c r="AP187" s="18">
        <f t="shared" si="253"/>
        <v>179.43839389898676</v>
      </c>
      <c r="AQ187" s="18">
        <f t="shared" si="222"/>
        <v>191</v>
      </c>
      <c r="AR187" s="18">
        <f>Design!$N$68</f>
        <v>2.5</v>
      </c>
      <c r="AS187" s="18">
        <f t="shared" si="254"/>
        <v>201</v>
      </c>
      <c r="AT187" s="18">
        <v>0</v>
      </c>
      <c r="AU187" s="18">
        <f t="shared" si="255"/>
        <v>15075</v>
      </c>
      <c r="AV187" s="19" t="str">
        <f t="shared" si="223"/>
        <v>N/A</v>
      </c>
      <c r="AW187" s="68">
        <f t="shared" si="256"/>
        <v>191</v>
      </c>
      <c r="AX187" s="18">
        <f>'Ohio Intensities'!L187</f>
        <v>0.77628251508314305</v>
      </c>
      <c r="AY187" s="18">
        <f>Design!$I$24*AX187*Design!$I$23</f>
        <v>1.3352059259430069</v>
      </c>
      <c r="AZ187" s="18">
        <v>0</v>
      </c>
      <c r="BA187" s="18">
        <v>0</v>
      </c>
      <c r="BB187" s="18">
        <f>Design!$I$22</f>
        <v>10</v>
      </c>
      <c r="BC187" s="18">
        <f t="shared" si="257"/>
        <v>1.3352059259430069</v>
      </c>
      <c r="BD187" s="18">
        <f t="shared" si="258"/>
        <v>191</v>
      </c>
      <c r="BE187" s="18">
        <f t="shared" si="259"/>
        <v>1.3352059259430069</v>
      </c>
      <c r="BF187" s="18">
        <f t="shared" si="260"/>
        <v>201</v>
      </c>
      <c r="BG187" s="18">
        <v>0</v>
      </c>
      <c r="BH187" s="18" t="str">
        <f t="shared" si="224"/>
        <v>N/A</v>
      </c>
      <c r="BI187" s="18">
        <f t="shared" si="261"/>
        <v>-0.13352059259430069</v>
      </c>
      <c r="BJ187" s="18">
        <f t="shared" si="262"/>
        <v>26.83763911145444</v>
      </c>
      <c r="BK187" s="18">
        <f>(Design!$N$69-BJ187)/BI187</f>
        <v>179.65497789798118</v>
      </c>
      <c r="BL187" s="18">
        <v>0</v>
      </c>
      <c r="BM187" s="18">
        <v>0</v>
      </c>
      <c r="BN187" s="18">
        <f t="shared" si="263"/>
        <v>179.65497789798118</v>
      </c>
      <c r="BO187" s="18">
        <f t="shared" si="225"/>
        <v>191</v>
      </c>
      <c r="BP187" s="18">
        <f>Design!$N$69</f>
        <v>2.85</v>
      </c>
      <c r="BQ187" s="18">
        <f t="shared" si="264"/>
        <v>201</v>
      </c>
      <c r="BR187" s="18">
        <v>0</v>
      </c>
      <c r="BS187" s="18">
        <f t="shared" si="265"/>
        <v>17185.5</v>
      </c>
      <c r="BT187" s="19" t="str">
        <f t="shared" si="226"/>
        <v>N/A</v>
      </c>
      <c r="BU187" s="68">
        <f t="shared" si="266"/>
        <v>191</v>
      </c>
      <c r="BV187" s="18">
        <f>'Ohio Intensities'!P187</f>
        <v>0.92797796734924576</v>
      </c>
      <c r="BW187" s="18">
        <f>Design!$I$24*BV187*Design!$I$23</f>
        <v>1.5961221038407036</v>
      </c>
      <c r="BX187" s="18">
        <v>0</v>
      </c>
      <c r="BY187" s="18">
        <v>0</v>
      </c>
      <c r="BZ187" s="18">
        <f>Design!$I$22</f>
        <v>10</v>
      </c>
      <c r="CA187" s="18">
        <f t="shared" si="267"/>
        <v>1.5961221038407036</v>
      </c>
      <c r="CB187" s="18">
        <f t="shared" si="268"/>
        <v>191</v>
      </c>
      <c r="CC187" s="18">
        <f t="shared" si="269"/>
        <v>1.5961221038407036</v>
      </c>
      <c r="CD187" s="18">
        <f t="shared" si="270"/>
        <v>201</v>
      </c>
      <c r="CE187" s="18">
        <v>0</v>
      </c>
      <c r="CF187" s="18" t="str">
        <f t="shared" si="227"/>
        <v>N/A</v>
      </c>
      <c r="CG187" s="18">
        <f t="shared" si="271"/>
        <v>-0.15961221038407036</v>
      </c>
      <c r="CH187" s="18">
        <f t="shared" si="272"/>
        <v>32.08205428719814</v>
      </c>
      <c r="CI187" s="18">
        <f>(Design!$N$70-CH187)/CG187</f>
        <v>183.14422321987692</v>
      </c>
      <c r="CJ187" s="18">
        <v>0</v>
      </c>
      <c r="CK187" s="18">
        <v>0</v>
      </c>
      <c r="CL187" s="18">
        <f t="shared" si="273"/>
        <v>183.14422321987692</v>
      </c>
      <c r="CM187" s="18">
        <f t="shared" si="228"/>
        <v>191</v>
      </c>
      <c r="CN187" s="18">
        <f>Design!$N$70</f>
        <v>2.85</v>
      </c>
      <c r="CO187" s="18">
        <f t="shared" si="274"/>
        <v>201</v>
      </c>
      <c r="CP187" s="18">
        <v>0</v>
      </c>
      <c r="CQ187" s="18">
        <f t="shared" si="275"/>
        <v>17185.5</v>
      </c>
      <c r="CR187" s="19" t="str">
        <f t="shared" si="229"/>
        <v>N/A</v>
      </c>
      <c r="CS187" s="68">
        <f t="shared" si="276"/>
        <v>191</v>
      </c>
      <c r="CT187" s="18">
        <f>'Ohio Intensities'!T187</f>
        <v>1.0490792521564609</v>
      </c>
      <c r="CU187" s="18">
        <f>Design!$I$24*CT187*Design!$I$23</f>
        <v>1.8044163137091138</v>
      </c>
      <c r="CV187" s="18">
        <v>0</v>
      </c>
      <c r="CW187" s="18">
        <v>0</v>
      </c>
      <c r="CX187" s="18">
        <f>Design!$I$22</f>
        <v>10</v>
      </c>
      <c r="CY187" s="18">
        <f t="shared" si="277"/>
        <v>1.8044163137091138</v>
      </c>
      <c r="CZ187" s="18">
        <f t="shared" si="278"/>
        <v>191</v>
      </c>
      <c r="DA187" s="18">
        <f t="shared" si="279"/>
        <v>1.8044163137091138</v>
      </c>
      <c r="DB187" s="18">
        <f t="shared" si="280"/>
        <v>201</v>
      </c>
      <c r="DC187" s="18">
        <v>0</v>
      </c>
      <c r="DD187" s="18" t="str">
        <f t="shared" si="230"/>
        <v>N/A</v>
      </c>
      <c r="DE187" s="18">
        <f t="shared" si="281"/>
        <v>-0.18044163137091138</v>
      </c>
      <c r="DF187" s="18">
        <f t="shared" si="282"/>
        <v>36.268767905553183</v>
      </c>
      <c r="DG187" s="18">
        <f>(Design!$N$71-DF187)/DE187</f>
        <v>185.20541879195486</v>
      </c>
      <c r="DH187" s="18">
        <v>0</v>
      </c>
      <c r="DI187" s="18">
        <v>0</v>
      </c>
      <c r="DJ187" s="18">
        <f t="shared" si="283"/>
        <v>185.20541879195486</v>
      </c>
      <c r="DK187" s="18">
        <f t="shared" si="231"/>
        <v>191</v>
      </c>
      <c r="DL187" s="18">
        <f>Design!$N$71</f>
        <v>2.85</v>
      </c>
      <c r="DM187" s="18">
        <f t="shared" si="284"/>
        <v>201</v>
      </c>
      <c r="DN187" s="18">
        <v>0</v>
      </c>
      <c r="DO187" s="18">
        <f t="shared" si="285"/>
        <v>17185.5</v>
      </c>
      <c r="DP187" s="19" t="str">
        <f t="shared" si="232"/>
        <v>N/A</v>
      </c>
      <c r="DQ187" s="68">
        <f t="shared" si="286"/>
        <v>191</v>
      </c>
      <c r="DR187" s="18">
        <f>'Ohio Intensities'!X187</f>
        <v>1.1861756200723845</v>
      </c>
      <c r="DS187" s="18">
        <f>Design!$I$24*DR187*Design!$I$23</f>
        <v>2.0402220665245028</v>
      </c>
      <c r="DT187" s="18">
        <v>0</v>
      </c>
      <c r="DU187" s="18">
        <v>0</v>
      </c>
      <c r="DV187" s="18">
        <f>Design!$I$22</f>
        <v>10</v>
      </c>
      <c r="DW187" s="18">
        <f t="shared" si="287"/>
        <v>2.0402220665245028</v>
      </c>
      <c r="DX187" s="18">
        <f t="shared" si="288"/>
        <v>191</v>
      </c>
      <c r="DY187" s="18">
        <f t="shared" si="289"/>
        <v>2.0402220665245028</v>
      </c>
      <c r="DZ187" s="18">
        <f t="shared" si="290"/>
        <v>201</v>
      </c>
      <c r="EA187" s="18">
        <v>0</v>
      </c>
      <c r="EB187" s="18" t="str">
        <f t="shared" si="233"/>
        <v>N/A</v>
      </c>
      <c r="EC187" s="18">
        <f t="shared" si="291"/>
        <v>-0.20402220665245027</v>
      </c>
      <c r="ED187" s="18">
        <f t="shared" si="292"/>
        <v>41.008463537142504</v>
      </c>
      <c r="EE187" s="18">
        <f>(Design!$N$72-ED187)/EC187</f>
        <v>187.0309323834785</v>
      </c>
      <c r="EF187" s="18">
        <v>0</v>
      </c>
      <c r="EG187" s="18">
        <v>0</v>
      </c>
      <c r="EH187" s="18">
        <f t="shared" si="293"/>
        <v>187.0309323834785</v>
      </c>
      <c r="EI187" s="18">
        <f t="shared" si="234"/>
        <v>191</v>
      </c>
      <c r="EJ187" s="18">
        <f>Design!$N$72</f>
        <v>2.85</v>
      </c>
      <c r="EK187" s="18">
        <f t="shared" si="294"/>
        <v>201</v>
      </c>
      <c r="EL187" s="18">
        <v>0</v>
      </c>
      <c r="EM187" s="18">
        <f t="shared" si="295"/>
        <v>17185.5</v>
      </c>
      <c r="EN187" s="19" t="str">
        <f t="shared" si="235"/>
        <v>N/A</v>
      </c>
      <c r="EO187" s="19">
        <f t="shared" si="296"/>
        <v>191</v>
      </c>
    </row>
    <row r="188" spans="1:145" x14ac:dyDescent="0.25">
      <c r="A188" s="68">
        <f t="shared" si="236"/>
        <v>192</v>
      </c>
      <c r="B188" s="18">
        <f>'Ohio Intensities'!D188</f>
        <v>0.53828574788351624</v>
      </c>
      <c r="C188" s="18">
        <f>Design!$I$24*B188*Design!$I$23</f>
        <v>0.92585148635964853</v>
      </c>
      <c r="D188" s="18">
        <v>0</v>
      </c>
      <c r="E188" s="18">
        <v>0</v>
      </c>
      <c r="F188" s="18">
        <f>Design!$I$22</f>
        <v>10</v>
      </c>
      <c r="G188" s="18">
        <f t="shared" si="237"/>
        <v>0.92585148635964853</v>
      </c>
      <c r="H188" s="18">
        <f t="shared" si="238"/>
        <v>192</v>
      </c>
      <c r="I188" s="18">
        <f t="shared" si="239"/>
        <v>0.92585148635964853</v>
      </c>
      <c r="J188" s="18">
        <f t="shared" si="240"/>
        <v>202</v>
      </c>
      <c r="K188" s="18">
        <v>0</v>
      </c>
      <c r="L188" s="18" t="str">
        <f t="shared" si="218"/>
        <v>N/A</v>
      </c>
      <c r="M188" s="18">
        <f t="shared" si="241"/>
        <v>-9.2585148635964856E-2</v>
      </c>
      <c r="N188" s="18">
        <f t="shared" si="242"/>
        <v>18.702200024464901</v>
      </c>
      <c r="O188" s="18">
        <f>(Design!$N$67-N188)/M188</f>
        <v>179.85821991753357</v>
      </c>
      <c r="P188" s="18">
        <v>0</v>
      </c>
      <c r="Q188" s="18">
        <v>0</v>
      </c>
      <c r="R188" s="18">
        <f t="shared" si="243"/>
        <v>179.85821991753357</v>
      </c>
      <c r="S188" s="18">
        <f t="shared" si="219"/>
        <v>192</v>
      </c>
      <c r="T188" s="18">
        <f>Design!$N$67</f>
        <v>2.0499999999999998</v>
      </c>
      <c r="U188" s="18">
        <f t="shared" si="244"/>
        <v>202</v>
      </c>
      <c r="V188" s="18">
        <v>0</v>
      </c>
      <c r="W188" s="18">
        <f t="shared" si="245"/>
        <v>12422.999999999998</v>
      </c>
      <c r="X188" s="19" t="str">
        <f t="shared" si="220"/>
        <v>N/A</v>
      </c>
      <c r="Y188" s="68">
        <f t="shared" si="246"/>
        <v>192</v>
      </c>
      <c r="Z188" s="18">
        <f>'Ohio Intensities'!H188</f>
        <v>0.67122285701713513</v>
      </c>
      <c r="AA188" s="18">
        <f>Design!$I$24*Z188*Design!$I$23</f>
        <v>1.1545033140694732</v>
      </c>
      <c r="AB188" s="18">
        <v>0</v>
      </c>
      <c r="AC188" s="18">
        <v>0</v>
      </c>
      <c r="AD188" s="18">
        <f>Design!$I$22</f>
        <v>10</v>
      </c>
      <c r="AE188" s="18">
        <f t="shared" si="247"/>
        <v>1.1545033140694732</v>
      </c>
      <c r="AF188" s="18">
        <f t="shared" si="248"/>
        <v>192</v>
      </c>
      <c r="AG188" s="18">
        <f t="shared" si="249"/>
        <v>1.1545033140694732</v>
      </c>
      <c r="AH188" s="18">
        <f t="shared" si="250"/>
        <v>202</v>
      </c>
      <c r="AI188" s="18">
        <v>0</v>
      </c>
      <c r="AJ188" s="18" t="str">
        <f t="shared" si="221"/>
        <v>N/A</v>
      </c>
      <c r="AK188" s="18">
        <f t="shared" si="251"/>
        <v>-0.11545033140694731</v>
      </c>
      <c r="AL188" s="18">
        <f t="shared" si="252"/>
        <v>23.320966944203356</v>
      </c>
      <c r="AM188" s="18">
        <f>(Design!$N$68-AL188)/AK188</f>
        <v>180.34566631785725</v>
      </c>
      <c r="AN188" s="18">
        <v>0</v>
      </c>
      <c r="AO188" s="18">
        <v>0</v>
      </c>
      <c r="AP188" s="18">
        <f t="shared" si="253"/>
        <v>180.34566631785725</v>
      </c>
      <c r="AQ188" s="18">
        <f t="shared" si="222"/>
        <v>192</v>
      </c>
      <c r="AR188" s="18">
        <f>Design!$N$68</f>
        <v>2.5</v>
      </c>
      <c r="AS188" s="18">
        <f t="shared" si="254"/>
        <v>202</v>
      </c>
      <c r="AT188" s="18">
        <v>0</v>
      </c>
      <c r="AU188" s="18">
        <f t="shared" si="255"/>
        <v>15150</v>
      </c>
      <c r="AV188" s="19" t="str">
        <f t="shared" si="223"/>
        <v>N/A</v>
      </c>
      <c r="AW188" s="68">
        <f t="shared" si="256"/>
        <v>192</v>
      </c>
      <c r="AX188" s="18">
        <f>'Ohio Intensities'!L188</f>
        <v>0.77294164390247266</v>
      </c>
      <c r="AY188" s="18">
        <f>Design!$I$24*AX188*Design!$I$23</f>
        <v>1.3294596275122539</v>
      </c>
      <c r="AZ188" s="18">
        <v>0</v>
      </c>
      <c r="BA188" s="18">
        <v>0</v>
      </c>
      <c r="BB188" s="18">
        <f>Design!$I$22</f>
        <v>10</v>
      </c>
      <c r="BC188" s="18">
        <f t="shared" si="257"/>
        <v>1.3294596275122539</v>
      </c>
      <c r="BD188" s="18">
        <f t="shared" si="258"/>
        <v>192</v>
      </c>
      <c r="BE188" s="18">
        <f t="shared" si="259"/>
        <v>1.3294596275122539</v>
      </c>
      <c r="BF188" s="18">
        <f t="shared" si="260"/>
        <v>202</v>
      </c>
      <c r="BG188" s="18">
        <v>0</v>
      </c>
      <c r="BH188" s="18" t="str">
        <f t="shared" si="224"/>
        <v>N/A</v>
      </c>
      <c r="BI188" s="18">
        <f t="shared" si="261"/>
        <v>-0.13294596275122539</v>
      </c>
      <c r="BJ188" s="18">
        <f t="shared" si="262"/>
        <v>26.855084475747528</v>
      </c>
      <c r="BK188" s="18">
        <f>(Design!$N$69-BJ188)/BI188</f>
        <v>180.56271870900622</v>
      </c>
      <c r="BL188" s="18">
        <v>0</v>
      </c>
      <c r="BM188" s="18">
        <v>0</v>
      </c>
      <c r="BN188" s="18">
        <f t="shared" si="263"/>
        <v>180.56271870900622</v>
      </c>
      <c r="BO188" s="18">
        <f t="shared" si="225"/>
        <v>192</v>
      </c>
      <c r="BP188" s="18">
        <f>Design!$N$69</f>
        <v>2.85</v>
      </c>
      <c r="BQ188" s="18">
        <f t="shared" si="264"/>
        <v>202</v>
      </c>
      <c r="BR188" s="18">
        <v>0</v>
      </c>
      <c r="BS188" s="18">
        <f t="shared" si="265"/>
        <v>17270.999999999996</v>
      </c>
      <c r="BT188" s="19" t="str">
        <f t="shared" si="226"/>
        <v>N/A</v>
      </c>
      <c r="BU188" s="68">
        <f t="shared" si="266"/>
        <v>192</v>
      </c>
      <c r="BV188" s="18">
        <f>'Ohio Intensities'!P188</f>
        <v>0.92405310158444665</v>
      </c>
      <c r="BW188" s="18">
        <f>Design!$I$24*BV188*Design!$I$23</f>
        <v>1.5893713347252492</v>
      </c>
      <c r="BX188" s="18">
        <v>0</v>
      </c>
      <c r="BY188" s="18">
        <v>0</v>
      </c>
      <c r="BZ188" s="18">
        <f>Design!$I$22</f>
        <v>10</v>
      </c>
      <c r="CA188" s="18">
        <f t="shared" si="267"/>
        <v>1.5893713347252492</v>
      </c>
      <c r="CB188" s="18">
        <f t="shared" si="268"/>
        <v>192</v>
      </c>
      <c r="CC188" s="18">
        <f t="shared" si="269"/>
        <v>1.5893713347252492</v>
      </c>
      <c r="CD188" s="18">
        <f t="shared" si="270"/>
        <v>202</v>
      </c>
      <c r="CE188" s="18">
        <v>0</v>
      </c>
      <c r="CF188" s="18" t="str">
        <f t="shared" si="227"/>
        <v>N/A</v>
      </c>
      <c r="CG188" s="18">
        <f t="shared" si="271"/>
        <v>-0.15893713347252492</v>
      </c>
      <c r="CH188" s="18">
        <f t="shared" si="272"/>
        <v>32.105300961450034</v>
      </c>
      <c r="CI188" s="18">
        <f>(Design!$N$70-CH188)/CG188</f>
        <v>184.06838176999918</v>
      </c>
      <c r="CJ188" s="18">
        <v>0</v>
      </c>
      <c r="CK188" s="18">
        <v>0</v>
      </c>
      <c r="CL188" s="18">
        <f t="shared" si="273"/>
        <v>184.06838176999918</v>
      </c>
      <c r="CM188" s="18">
        <f t="shared" si="228"/>
        <v>192</v>
      </c>
      <c r="CN188" s="18">
        <f>Design!$N$70</f>
        <v>2.85</v>
      </c>
      <c r="CO188" s="18">
        <f t="shared" si="274"/>
        <v>202</v>
      </c>
      <c r="CP188" s="18">
        <v>0</v>
      </c>
      <c r="CQ188" s="18">
        <f t="shared" si="275"/>
        <v>17271</v>
      </c>
      <c r="CR188" s="19" t="str">
        <f t="shared" si="229"/>
        <v>N/A</v>
      </c>
      <c r="CS188" s="68">
        <f t="shared" si="276"/>
        <v>192</v>
      </c>
      <c r="CT188" s="18">
        <f>'Ohio Intensities'!T188</f>
        <v>1.0447489481543994</v>
      </c>
      <c r="CU188" s="18">
        <f>Design!$I$24*CT188*Design!$I$23</f>
        <v>1.7969681908255681</v>
      </c>
      <c r="CV188" s="18">
        <v>0</v>
      </c>
      <c r="CW188" s="18">
        <v>0</v>
      </c>
      <c r="CX188" s="18">
        <f>Design!$I$22</f>
        <v>10</v>
      </c>
      <c r="CY188" s="18">
        <f t="shared" si="277"/>
        <v>1.7969681908255681</v>
      </c>
      <c r="CZ188" s="18">
        <f t="shared" si="278"/>
        <v>192</v>
      </c>
      <c r="DA188" s="18">
        <f t="shared" si="279"/>
        <v>1.7969681908255681</v>
      </c>
      <c r="DB188" s="18">
        <f t="shared" si="280"/>
        <v>202</v>
      </c>
      <c r="DC188" s="18">
        <v>0</v>
      </c>
      <c r="DD188" s="18" t="str">
        <f t="shared" si="230"/>
        <v>N/A</v>
      </c>
      <c r="DE188" s="18">
        <f t="shared" si="281"/>
        <v>-0.1796968190825568</v>
      </c>
      <c r="DF188" s="18">
        <f t="shared" si="282"/>
        <v>36.298757454676476</v>
      </c>
      <c r="DG188" s="18">
        <f>(Design!$N$71-DF188)/DE188</f>
        <v>186.13995297996541</v>
      </c>
      <c r="DH188" s="18">
        <v>0</v>
      </c>
      <c r="DI188" s="18">
        <v>0</v>
      </c>
      <c r="DJ188" s="18">
        <f t="shared" si="283"/>
        <v>186.13995297996541</v>
      </c>
      <c r="DK188" s="18">
        <f t="shared" si="231"/>
        <v>192</v>
      </c>
      <c r="DL188" s="18">
        <f>Design!$N$71</f>
        <v>2.85</v>
      </c>
      <c r="DM188" s="18">
        <f t="shared" si="284"/>
        <v>202</v>
      </c>
      <c r="DN188" s="18">
        <v>0</v>
      </c>
      <c r="DO188" s="18">
        <f t="shared" si="285"/>
        <v>17270.999999999996</v>
      </c>
      <c r="DP188" s="19" t="str">
        <f t="shared" si="232"/>
        <v>N/A</v>
      </c>
      <c r="DQ188" s="68">
        <f t="shared" si="286"/>
        <v>192</v>
      </c>
      <c r="DR188" s="18">
        <f>'Ohio Intensities'!X188</f>
        <v>1.1815451479178078</v>
      </c>
      <c r="DS188" s="18">
        <f>Design!$I$24*DR188*Design!$I$23</f>
        <v>2.0322576544186308</v>
      </c>
      <c r="DT188" s="18">
        <v>0</v>
      </c>
      <c r="DU188" s="18">
        <v>0</v>
      </c>
      <c r="DV188" s="18">
        <f>Design!$I$22</f>
        <v>10</v>
      </c>
      <c r="DW188" s="18">
        <f t="shared" si="287"/>
        <v>2.0322576544186308</v>
      </c>
      <c r="DX188" s="18">
        <f t="shared" si="288"/>
        <v>192</v>
      </c>
      <c r="DY188" s="18">
        <f t="shared" si="289"/>
        <v>2.0322576544186308</v>
      </c>
      <c r="DZ188" s="18">
        <f t="shared" si="290"/>
        <v>202</v>
      </c>
      <c r="EA188" s="18">
        <v>0</v>
      </c>
      <c r="EB188" s="18" t="str">
        <f t="shared" si="233"/>
        <v>N/A</v>
      </c>
      <c r="EC188" s="18">
        <f t="shared" si="291"/>
        <v>-0.20322576544186308</v>
      </c>
      <c r="ED188" s="18">
        <f t="shared" si="292"/>
        <v>41.051604619256338</v>
      </c>
      <c r="EE188" s="18">
        <f>(Design!$N$72-ED188)/EC188</f>
        <v>187.97618764626915</v>
      </c>
      <c r="EF188" s="18">
        <v>0</v>
      </c>
      <c r="EG188" s="18">
        <v>0</v>
      </c>
      <c r="EH188" s="18">
        <f t="shared" si="293"/>
        <v>187.97618764626915</v>
      </c>
      <c r="EI188" s="18">
        <f t="shared" si="234"/>
        <v>192</v>
      </c>
      <c r="EJ188" s="18">
        <f>Design!$N$72</f>
        <v>2.85</v>
      </c>
      <c r="EK188" s="18">
        <f t="shared" si="294"/>
        <v>202</v>
      </c>
      <c r="EL188" s="18">
        <v>0</v>
      </c>
      <c r="EM188" s="18">
        <f t="shared" si="295"/>
        <v>17271</v>
      </c>
      <c r="EN188" s="19" t="str">
        <f t="shared" si="235"/>
        <v>N/A</v>
      </c>
      <c r="EO188" s="19">
        <f t="shared" si="296"/>
        <v>192</v>
      </c>
    </row>
    <row r="189" spans="1:145" x14ac:dyDescent="0.25">
      <c r="A189" s="68">
        <f t="shared" si="236"/>
        <v>193</v>
      </c>
      <c r="B189" s="18">
        <f>'Ohio Intensities'!D189</f>
        <v>0.53596218828609909</v>
      </c>
      <c r="C189" s="18">
        <f>Design!$I$24*B189*Design!$I$23</f>
        <v>0.92185496385209098</v>
      </c>
      <c r="D189" s="18">
        <v>0</v>
      </c>
      <c r="E189" s="18">
        <v>0</v>
      </c>
      <c r="F189" s="18">
        <f>Design!$I$22</f>
        <v>10</v>
      </c>
      <c r="G189" s="18">
        <f t="shared" si="237"/>
        <v>0.92185496385209098</v>
      </c>
      <c r="H189" s="18">
        <f t="shared" si="238"/>
        <v>193</v>
      </c>
      <c r="I189" s="18">
        <f t="shared" si="239"/>
        <v>0.92185496385209098</v>
      </c>
      <c r="J189" s="18">
        <f t="shared" si="240"/>
        <v>203</v>
      </c>
      <c r="K189" s="18">
        <v>0</v>
      </c>
      <c r="L189" s="18" t="str">
        <f t="shared" si="218"/>
        <v>N/A</v>
      </c>
      <c r="M189" s="18">
        <f t="shared" si="241"/>
        <v>-9.2185496385209093E-2</v>
      </c>
      <c r="N189" s="18">
        <f t="shared" si="242"/>
        <v>18.713655766197444</v>
      </c>
      <c r="O189" s="18">
        <f>(Design!$N$67-N189)/M189</f>
        <v>180.76222854586788</v>
      </c>
      <c r="P189" s="18">
        <v>0</v>
      </c>
      <c r="Q189" s="18">
        <v>0</v>
      </c>
      <c r="R189" s="18">
        <f t="shared" si="243"/>
        <v>180.76222854586788</v>
      </c>
      <c r="S189" s="18">
        <f t="shared" si="219"/>
        <v>193</v>
      </c>
      <c r="T189" s="18">
        <f>Design!$N$67</f>
        <v>2.0499999999999998</v>
      </c>
      <c r="U189" s="18">
        <f t="shared" si="244"/>
        <v>203</v>
      </c>
      <c r="V189" s="18">
        <v>0</v>
      </c>
      <c r="W189" s="18">
        <f t="shared" si="245"/>
        <v>12484.5</v>
      </c>
      <c r="X189" s="19" t="str">
        <f t="shared" si="220"/>
        <v>N/A</v>
      </c>
      <c r="Y189" s="68">
        <f t="shared" si="246"/>
        <v>193</v>
      </c>
      <c r="Z189" s="18">
        <f>'Ohio Intensities'!H189</f>
        <v>0.66836265950510809</v>
      </c>
      <c r="AA189" s="18">
        <f>Design!$I$24*Z189*Design!$I$23</f>
        <v>1.1495837743487867</v>
      </c>
      <c r="AB189" s="18">
        <v>0</v>
      </c>
      <c r="AC189" s="18">
        <v>0</v>
      </c>
      <c r="AD189" s="18">
        <f>Design!$I$22</f>
        <v>10</v>
      </c>
      <c r="AE189" s="18">
        <f t="shared" si="247"/>
        <v>1.1495837743487867</v>
      </c>
      <c r="AF189" s="18">
        <f t="shared" si="248"/>
        <v>193</v>
      </c>
      <c r="AG189" s="18">
        <f t="shared" si="249"/>
        <v>1.1495837743487867</v>
      </c>
      <c r="AH189" s="18">
        <f t="shared" si="250"/>
        <v>203</v>
      </c>
      <c r="AI189" s="18">
        <v>0</v>
      </c>
      <c r="AJ189" s="18" t="str">
        <f t="shared" si="221"/>
        <v>N/A</v>
      </c>
      <c r="AK189" s="18">
        <f t="shared" si="251"/>
        <v>-0.11495837743487866</v>
      </c>
      <c r="AL189" s="18">
        <f t="shared" si="252"/>
        <v>23.33655061928037</v>
      </c>
      <c r="AM189" s="18">
        <f>(Design!$N$68-AL189)/AK189</f>
        <v>181.2529985566629</v>
      </c>
      <c r="AN189" s="18">
        <v>0</v>
      </c>
      <c r="AO189" s="18">
        <v>0</v>
      </c>
      <c r="AP189" s="18">
        <f t="shared" si="253"/>
        <v>181.2529985566629</v>
      </c>
      <c r="AQ189" s="18">
        <f t="shared" si="222"/>
        <v>193</v>
      </c>
      <c r="AR189" s="18">
        <f>Design!$N$68</f>
        <v>2.5</v>
      </c>
      <c r="AS189" s="18">
        <f t="shared" si="254"/>
        <v>203</v>
      </c>
      <c r="AT189" s="18">
        <v>0</v>
      </c>
      <c r="AU189" s="18">
        <f t="shared" si="255"/>
        <v>15225</v>
      </c>
      <c r="AV189" s="19" t="str">
        <f t="shared" si="223"/>
        <v>N/A</v>
      </c>
      <c r="AW189" s="68">
        <f t="shared" si="256"/>
        <v>193</v>
      </c>
      <c r="AX189" s="18">
        <f>'Ohio Intensities'!L189</f>
        <v>0.76963130342614472</v>
      </c>
      <c r="AY189" s="18">
        <f>Design!$I$24*AX189*Design!$I$23</f>
        <v>1.3237658418929696</v>
      </c>
      <c r="AZ189" s="18">
        <v>0</v>
      </c>
      <c r="BA189" s="18">
        <v>0</v>
      </c>
      <c r="BB189" s="18">
        <f>Design!$I$22</f>
        <v>10</v>
      </c>
      <c r="BC189" s="18">
        <f t="shared" si="257"/>
        <v>1.3237658418929696</v>
      </c>
      <c r="BD189" s="18">
        <f t="shared" si="258"/>
        <v>193</v>
      </c>
      <c r="BE189" s="18">
        <f t="shared" si="259"/>
        <v>1.3237658418929696</v>
      </c>
      <c r="BF189" s="18">
        <f t="shared" si="260"/>
        <v>203</v>
      </c>
      <c r="BG189" s="18">
        <v>0</v>
      </c>
      <c r="BH189" s="18" t="str">
        <f t="shared" si="224"/>
        <v>N/A</v>
      </c>
      <c r="BI189" s="18">
        <f t="shared" si="261"/>
        <v>-0.13237658418929696</v>
      </c>
      <c r="BJ189" s="18">
        <f t="shared" si="262"/>
        <v>26.872446590427284</v>
      </c>
      <c r="BK189" s="18">
        <f>(Design!$N$69-BJ189)/BI189</f>
        <v>181.47051261026246</v>
      </c>
      <c r="BL189" s="18">
        <v>0</v>
      </c>
      <c r="BM189" s="18">
        <v>0</v>
      </c>
      <c r="BN189" s="18">
        <f t="shared" si="263"/>
        <v>181.47051261026246</v>
      </c>
      <c r="BO189" s="18">
        <f t="shared" si="225"/>
        <v>193</v>
      </c>
      <c r="BP189" s="18">
        <f>Design!$N$69</f>
        <v>2.85</v>
      </c>
      <c r="BQ189" s="18">
        <f t="shared" si="264"/>
        <v>203</v>
      </c>
      <c r="BR189" s="18">
        <v>0</v>
      </c>
      <c r="BS189" s="18">
        <f t="shared" si="265"/>
        <v>17356.500000000004</v>
      </c>
      <c r="BT189" s="19" t="str">
        <f t="shared" si="226"/>
        <v>N/A</v>
      </c>
      <c r="BU189" s="68">
        <f t="shared" si="266"/>
        <v>193</v>
      </c>
      <c r="BV189" s="18">
        <f>'Ohio Intensities'!P189</f>
        <v>0.9201637223802559</v>
      </c>
      <c r="BW189" s="18">
        <f>Design!$I$24*BV189*Design!$I$23</f>
        <v>1.5826816024940411</v>
      </c>
      <c r="BX189" s="18">
        <v>0</v>
      </c>
      <c r="BY189" s="18">
        <v>0</v>
      </c>
      <c r="BZ189" s="18">
        <f>Design!$I$22</f>
        <v>10</v>
      </c>
      <c r="CA189" s="18">
        <f t="shared" si="267"/>
        <v>1.5826816024940411</v>
      </c>
      <c r="CB189" s="18">
        <f t="shared" si="268"/>
        <v>193</v>
      </c>
      <c r="CC189" s="18">
        <f t="shared" si="269"/>
        <v>1.5826816024940411</v>
      </c>
      <c r="CD189" s="18">
        <f t="shared" si="270"/>
        <v>203</v>
      </c>
      <c r="CE189" s="18">
        <v>0</v>
      </c>
      <c r="CF189" s="18" t="str">
        <f t="shared" si="227"/>
        <v>N/A</v>
      </c>
      <c r="CG189" s="18">
        <f t="shared" si="271"/>
        <v>-0.1582681602494041</v>
      </c>
      <c r="CH189" s="18">
        <f t="shared" si="272"/>
        <v>32.128436530629031</v>
      </c>
      <c r="CI189" s="18">
        <f>(Design!$N$70-CH189)/CG189</f>
        <v>184.99258779839937</v>
      </c>
      <c r="CJ189" s="18">
        <v>0</v>
      </c>
      <c r="CK189" s="18">
        <v>0</v>
      </c>
      <c r="CL189" s="18">
        <f t="shared" si="273"/>
        <v>184.99258779839937</v>
      </c>
      <c r="CM189" s="18">
        <f t="shared" si="228"/>
        <v>193</v>
      </c>
      <c r="CN189" s="18">
        <f>Design!$N$70</f>
        <v>2.85</v>
      </c>
      <c r="CO189" s="18">
        <f t="shared" si="274"/>
        <v>203</v>
      </c>
      <c r="CP189" s="18">
        <v>0</v>
      </c>
      <c r="CQ189" s="18">
        <f t="shared" si="275"/>
        <v>17356.5</v>
      </c>
      <c r="CR189" s="19" t="str">
        <f t="shared" si="229"/>
        <v>N/A</v>
      </c>
      <c r="CS189" s="68">
        <f t="shared" si="276"/>
        <v>193</v>
      </c>
      <c r="CT189" s="18">
        <f>'Ohio Intensities'!T189</f>
        <v>1.040457358996359</v>
      </c>
      <c r="CU189" s="18">
        <f>Design!$I$24*CT189*Design!$I$23</f>
        <v>1.7895866574737387</v>
      </c>
      <c r="CV189" s="18">
        <v>0</v>
      </c>
      <c r="CW189" s="18">
        <v>0</v>
      </c>
      <c r="CX189" s="18">
        <f>Design!$I$22</f>
        <v>10</v>
      </c>
      <c r="CY189" s="18">
        <f t="shared" si="277"/>
        <v>1.7895866574737387</v>
      </c>
      <c r="CZ189" s="18">
        <f t="shared" si="278"/>
        <v>193</v>
      </c>
      <c r="DA189" s="18">
        <f t="shared" si="279"/>
        <v>1.7895866574737387</v>
      </c>
      <c r="DB189" s="18">
        <f t="shared" si="280"/>
        <v>203</v>
      </c>
      <c r="DC189" s="18">
        <v>0</v>
      </c>
      <c r="DD189" s="18" t="str">
        <f t="shared" si="230"/>
        <v>N/A</v>
      </c>
      <c r="DE189" s="18">
        <f t="shared" si="281"/>
        <v>-0.17895866574737387</v>
      </c>
      <c r="DF189" s="18">
        <f t="shared" si="282"/>
        <v>36.3286091467169</v>
      </c>
      <c r="DG189" s="18">
        <f>(Design!$N$71-DF189)/DE189</f>
        <v>187.07453482010652</v>
      </c>
      <c r="DH189" s="18">
        <v>0</v>
      </c>
      <c r="DI189" s="18">
        <v>0</v>
      </c>
      <c r="DJ189" s="18">
        <f t="shared" si="283"/>
        <v>187.07453482010652</v>
      </c>
      <c r="DK189" s="18">
        <f t="shared" si="231"/>
        <v>193</v>
      </c>
      <c r="DL189" s="18">
        <f>Design!$N$71</f>
        <v>2.85</v>
      </c>
      <c r="DM189" s="18">
        <f t="shared" si="284"/>
        <v>203</v>
      </c>
      <c r="DN189" s="18">
        <v>0</v>
      </c>
      <c r="DO189" s="18">
        <f t="shared" si="285"/>
        <v>17356.500000000004</v>
      </c>
      <c r="DP189" s="19" t="str">
        <f t="shared" si="232"/>
        <v>N/A</v>
      </c>
      <c r="DQ189" s="68">
        <f t="shared" si="286"/>
        <v>193</v>
      </c>
      <c r="DR189" s="18">
        <f>'Ohio Intensities'!X189</f>
        <v>1.1769553176348069</v>
      </c>
      <c r="DS189" s="18">
        <f>Design!$I$24*DR189*Design!$I$23</f>
        <v>2.024363146331869</v>
      </c>
      <c r="DT189" s="18">
        <v>0</v>
      </c>
      <c r="DU189" s="18">
        <v>0</v>
      </c>
      <c r="DV189" s="18">
        <f>Design!$I$22</f>
        <v>10</v>
      </c>
      <c r="DW189" s="18">
        <f t="shared" si="287"/>
        <v>2.024363146331869</v>
      </c>
      <c r="DX189" s="18">
        <f t="shared" si="288"/>
        <v>193</v>
      </c>
      <c r="DY189" s="18">
        <f t="shared" si="289"/>
        <v>2.024363146331869</v>
      </c>
      <c r="DZ189" s="18">
        <f t="shared" si="290"/>
        <v>203</v>
      </c>
      <c r="EA189" s="18">
        <v>0</v>
      </c>
      <c r="EB189" s="18" t="str">
        <f t="shared" si="233"/>
        <v>N/A</v>
      </c>
      <c r="EC189" s="18">
        <f t="shared" si="291"/>
        <v>-0.2024363146331869</v>
      </c>
      <c r="ED189" s="18">
        <f t="shared" si="292"/>
        <v>41.094571870536946</v>
      </c>
      <c r="EE189" s="18">
        <f>(Design!$N$72-ED189)/EC189</f>
        <v>188.92149829854304</v>
      </c>
      <c r="EF189" s="18">
        <v>0</v>
      </c>
      <c r="EG189" s="18">
        <v>0</v>
      </c>
      <c r="EH189" s="18">
        <f t="shared" si="293"/>
        <v>188.92149829854304</v>
      </c>
      <c r="EI189" s="18">
        <f t="shared" si="234"/>
        <v>193</v>
      </c>
      <c r="EJ189" s="18">
        <f>Design!$N$72</f>
        <v>2.85</v>
      </c>
      <c r="EK189" s="18">
        <f t="shared" si="294"/>
        <v>203</v>
      </c>
      <c r="EL189" s="18">
        <v>0</v>
      </c>
      <c r="EM189" s="18">
        <f t="shared" si="295"/>
        <v>17356.500000000004</v>
      </c>
      <c r="EN189" s="19" t="str">
        <f t="shared" si="235"/>
        <v>N/A</v>
      </c>
      <c r="EO189" s="19">
        <f t="shared" si="296"/>
        <v>193</v>
      </c>
    </row>
    <row r="190" spans="1:145" x14ac:dyDescent="0.25">
      <c r="A190" s="68">
        <f t="shared" si="236"/>
        <v>194</v>
      </c>
      <c r="B190" s="18">
        <f>'Ohio Intensities'!D190</f>
        <v>0.53366000283638271</v>
      </c>
      <c r="C190" s="18">
        <f>Design!$I$24*B190*Design!$I$23</f>
        <v>0.91789520487857879</v>
      </c>
      <c r="D190" s="18">
        <v>0</v>
      </c>
      <c r="E190" s="18">
        <v>0</v>
      </c>
      <c r="F190" s="18">
        <f>Design!$I$22</f>
        <v>10</v>
      </c>
      <c r="G190" s="18">
        <f t="shared" si="237"/>
        <v>0.91789520487857879</v>
      </c>
      <c r="H190" s="18">
        <f t="shared" si="238"/>
        <v>194</v>
      </c>
      <c r="I190" s="18">
        <f t="shared" si="239"/>
        <v>0.91789520487857879</v>
      </c>
      <c r="J190" s="18">
        <f t="shared" si="240"/>
        <v>204</v>
      </c>
      <c r="K190" s="18">
        <v>0</v>
      </c>
      <c r="L190" s="18" t="str">
        <f t="shared" si="218"/>
        <v>N/A</v>
      </c>
      <c r="M190" s="18">
        <f t="shared" si="241"/>
        <v>-9.1789520487857879E-2</v>
      </c>
      <c r="N190" s="18">
        <f t="shared" si="242"/>
        <v>18.725062179523007</v>
      </c>
      <c r="O190" s="18">
        <f>(Design!$N$67-N190)/M190</f>
        <v>181.66629579167287</v>
      </c>
      <c r="P190" s="18">
        <v>0</v>
      </c>
      <c r="Q190" s="18">
        <v>0</v>
      </c>
      <c r="R190" s="18">
        <f t="shared" si="243"/>
        <v>181.66629579167287</v>
      </c>
      <c r="S190" s="18">
        <f t="shared" si="219"/>
        <v>194</v>
      </c>
      <c r="T190" s="18">
        <f>Design!$N$67</f>
        <v>2.0499999999999998</v>
      </c>
      <c r="U190" s="18">
        <f t="shared" si="244"/>
        <v>204</v>
      </c>
      <c r="V190" s="18">
        <v>0</v>
      </c>
      <c r="W190" s="18">
        <f t="shared" si="245"/>
        <v>12545.999999999998</v>
      </c>
      <c r="X190" s="19" t="str">
        <f t="shared" si="220"/>
        <v>N/A</v>
      </c>
      <c r="Y190" s="68">
        <f t="shared" si="246"/>
        <v>194</v>
      </c>
      <c r="Z190" s="18">
        <f>'Ohio Intensities'!H190</f>
        <v>0.66552854697708697</v>
      </c>
      <c r="AA190" s="18">
        <f>Design!$I$24*Z190*Design!$I$23</f>
        <v>1.1447091008005903</v>
      </c>
      <c r="AB190" s="18">
        <v>0</v>
      </c>
      <c r="AC190" s="18">
        <v>0</v>
      </c>
      <c r="AD190" s="18">
        <f>Design!$I$22</f>
        <v>10</v>
      </c>
      <c r="AE190" s="18">
        <f t="shared" si="247"/>
        <v>1.1447091008005903</v>
      </c>
      <c r="AF190" s="18">
        <f t="shared" si="248"/>
        <v>194</v>
      </c>
      <c r="AG190" s="18">
        <f t="shared" si="249"/>
        <v>1.1447091008005903</v>
      </c>
      <c r="AH190" s="18">
        <f t="shared" si="250"/>
        <v>204</v>
      </c>
      <c r="AI190" s="18">
        <v>0</v>
      </c>
      <c r="AJ190" s="18" t="str">
        <f t="shared" si="221"/>
        <v>N/A</v>
      </c>
      <c r="AK190" s="18">
        <f t="shared" si="251"/>
        <v>-0.11447091008005902</v>
      </c>
      <c r="AL190" s="18">
        <f t="shared" si="252"/>
        <v>23.352065656332041</v>
      </c>
      <c r="AM190" s="18">
        <f>(Design!$N$68-AL190)/AK190</f>
        <v>182.16039028385865</v>
      </c>
      <c r="AN190" s="18">
        <v>0</v>
      </c>
      <c r="AO190" s="18">
        <v>0</v>
      </c>
      <c r="AP190" s="18">
        <f t="shared" si="253"/>
        <v>182.16039028385865</v>
      </c>
      <c r="AQ190" s="18">
        <f t="shared" si="222"/>
        <v>194</v>
      </c>
      <c r="AR190" s="18">
        <f>Design!$N$68</f>
        <v>2.5</v>
      </c>
      <c r="AS190" s="18">
        <f t="shared" si="254"/>
        <v>204</v>
      </c>
      <c r="AT190" s="18">
        <v>0</v>
      </c>
      <c r="AU190" s="18">
        <f t="shared" si="255"/>
        <v>15300</v>
      </c>
      <c r="AV190" s="19" t="str">
        <f t="shared" si="223"/>
        <v>N/A</v>
      </c>
      <c r="AW190" s="68">
        <f t="shared" si="256"/>
        <v>194</v>
      </c>
      <c r="AX190" s="18">
        <f>'Ohio Intensities'!L190</f>
        <v>0.76635106846258638</v>
      </c>
      <c r="AY190" s="18">
        <f>Design!$I$24*AX190*Design!$I$23</f>
        <v>1.3181238377556495</v>
      </c>
      <c r="AZ190" s="18">
        <v>0</v>
      </c>
      <c r="BA190" s="18">
        <v>0</v>
      </c>
      <c r="BB190" s="18">
        <f>Design!$I$22</f>
        <v>10</v>
      </c>
      <c r="BC190" s="18">
        <f t="shared" si="257"/>
        <v>1.3181238377556495</v>
      </c>
      <c r="BD190" s="18">
        <f t="shared" si="258"/>
        <v>194</v>
      </c>
      <c r="BE190" s="18">
        <f t="shared" si="259"/>
        <v>1.3181238377556495</v>
      </c>
      <c r="BF190" s="18">
        <f t="shared" si="260"/>
        <v>204</v>
      </c>
      <c r="BG190" s="18">
        <v>0</v>
      </c>
      <c r="BH190" s="18" t="str">
        <f t="shared" si="224"/>
        <v>N/A</v>
      </c>
      <c r="BI190" s="18">
        <f t="shared" si="261"/>
        <v>-0.13181238377556495</v>
      </c>
      <c r="BJ190" s="18">
        <f t="shared" si="262"/>
        <v>26.889726290215251</v>
      </c>
      <c r="BK190" s="18">
        <f>(Design!$N$69-BJ190)/BI190</f>
        <v>182.37835931369958</v>
      </c>
      <c r="BL190" s="18">
        <v>0</v>
      </c>
      <c r="BM190" s="18">
        <v>0</v>
      </c>
      <c r="BN190" s="18">
        <f t="shared" si="263"/>
        <v>182.37835931369958</v>
      </c>
      <c r="BO190" s="18">
        <f t="shared" si="225"/>
        <v>194</v>
      </c>
      <c r="BP190" s="18">
        <f>Design!$N$69</f>
        <v>2.85</v>
      </c>
      <c r="BQ190" s="18">
        <f t="shared" si="264"/>
        <v>204</v>
      </c>
      <c r="BR190" s="18">
        <v>0</v>
      </c>
      <c r="BS190" s="18">
        <f t="shared" si="265"/>
        <v>17442</v>
      </c>
      <c r="BT190" s="19" t="str">
        <f t="shared" si="226"/>
        <v>N/A</v>
      </c>
      <c r="BU190" s="68">
        <f t="shared" si="266"/>
        <v>194</v>
      </c>
      <c r="BV190" s="18">
        <f>'Ohio Intensities'!P190</f>
        <v>0.91630933976735895</v>
      </c>
      <c r="BW190" s="18">
        <f>Design!$I$24*BV190*Design!$I$23</f>
        <v>1.5760520643998583</v>
      </c>
      <c r="BX190" s="18">
        <v>0</v>
      </c>
      <c r="BY190" s="18">
        <v>0</v>
      </c>
      <c r="BZ190" s="18">
        <f>Design!$I$22</f>
        <v>10</v>
      </c>
      <c r="CA190" s="18">
        <f t="shared" si="267"/>
        <v>1.5760520643998583</v>
      </c>
      <c r="CB190" s="18">
        <f t="shared" si="268"/>
        <v>194</v>
      </c>
      <c r="CC190" s="18">
        <f t="shared" si="269"/>
        <v>1.5760520643998583</v>
      </c>
      <c r="CD190" s="18">
        <f t="shared" si="270"/>
        <v>204</v>
      </c>
      <c r="CE190" s="18">
        <v>0</v>
      </c>
      <c r="CF190" s="18" t="str">
        <f t="shared" si="227"/>
        <v>N/A</v>
      </c>
      <c r="CG190" s="18">
        <f t="shared" si="271"/>
        <v>-0.15760520643998582</v>
      </c>
      <c r="CH190" s="18">
        <f t="shared" si="272"/>
        <v>32.151462113757105</v>
      </c>
      <c r="CI190" s="18">
        <f>(Design!$N$70-CH190)/CG190</f>
        <v>185.91684104620458</v>
      </c>
      <c r="CJ190" s="18">
        <v>0</v>
      </c>
      <c r="CK190" s="18">
        <v>0</v>
      </c>
      <c r="CL190" s="18">
        <f t="shared" si="273"/>
        <v>185.91684104620458</v>
      </c>
      <c r="CM190" s="18">
        <f t="shared" si="228"/>
        <v>194</v>
      </c>
      <c r="CN190" s="18">
        <f>Design!$N$70</f>
        <v>2.85</v>
      </c>
      <c r="CO190" s="18">
        <f t="shared" si="274"/>
        <v>204</v>
      </c>
      <c r="CP190" s="18">
        <v>0</v>
      </c>
      <c r="CQ190" s="18">
        <f t="shared" si="275"/>
        <v>17442</v>
      </c>
      <c r="CR190" s="19" t="str">
        <f t="shared" si="229"/>
        <v>N/A</v>
      </c>
      <c r="CS190" s="68">
        <f t="shared" si="276"/>
        <v>194</v>
      </c>
      <c r="CT190" s="18">
        <f>'Ohio Intensities'!T190</f>
        <v>1.0362039540225874</v>
      </c>
      <c r="CU190" s="18">
        <f>Design!$I$24*CT190*Design!$I$23</f>
        <v>1.7822708009188515</v>
      </c>
      <c r="CV190" s="18">
        <v>0</v>
      </c>
      <c r="CW190" s="18">
        <v>0</v>
      </c>
      <c r="CX190" s="18">
        <f>Design!$I$22</f>
        <v>10</v>
      </c>
      <c r="CY190" s="18">
        <f t="shared" si="277"/>
        <v>1.7822708009188515</v>
      </c>
      <c r="CZ190" s="18">
        <f t="shared" si="278"/>
        <v>194</v>
      </c>
      <c r="DA190" s="18">
        <f t="shared" si="279"/>
        <v>1.7822708009188515</v>
      </c>
      <c r="DB190" s="18">
        <f t="shared" si="280"/>
        <v>204</v>
      </c>
      <c r="DC190" s="18">
        <v>0</v>
      </c>
      <c r="DD190" s="18" t="str">
        <f t="shared" si="230"/>
        <v>N/A</v>
      </c>
      <c r="DE190" s="18">
        <f t="shared" si="281"/>
        <v>-0.17822708009188515</v>
      </c>
      <c r="DF190" s="18">
        <f t="shared" si="282"/>
        <v>36.358324338744573</v>
      </c>
      <c r="DG190" s="18">
        <f>(Design!$N$71-DF190)/DE190</f>
        <v>188.00916404773798</v>
      </c>
      <c r="DH190" s="18">
        <v>0</v>
      </c>
      <c r="DI190" s="18">
        <v>0</v>
      </c>
      <c r="DJ190" s="18">
        <f t="shared" si="283"/>
        <v>188.00916404773798</v>
      </c>
      <c r="DK190" s="18">
        <f t="shared" si="231"/>
        <v>194</v>
      </c>
      <c r="DL190" s="18">
        <f>Design!$N$71</f>
        <v>2.85</v>
      </c>
      <c r="DM190" s="18">
        <f t="shared" si="284"/>
        <v>204</v>
      </c>
      <c r="DN190" s="18">
        <v>0</v>
      </c>
      <c r="DO190" s="18">
        <f t="shared" si="285"/>
        <v>17442.000000000004</v>
      </c>
      <c r="DP190" s="19" t="str">
        <f t="shared" si="232"/>
        <v>N/A</v>
      </c>
      <c r="DQ190" s="68">
        <f t="shared" si="286"/>
        <v>194</v>
      </c>
      <c r="DR190" s="18">
        <f>'Ohio Intensities'!X190</f>
        <v>1.1724055763741887</v>
      </c>
      <c r="DS190" s="18">
        <f>Design!$I$24*DR190*Design!$I$23</f>
        <v>2.0165375913636061</v>
      </c>
      <c r="DT190" s="18">
        <v>0</v>
      </c>
      <c r="DU190" s="18">
        <v>0</v>
      </c>
      <c r="DV190" s="18">
        <f>Design!$I$22</f>
        <v>10</v>
      </c>
      <c r="DW190" s="18">
        <f t="shared" si="287"/>
        <v>2.0165375913636061</v>
      </c>
      <c r="DX190" s="18">
        <f t="shared" si="288"/>
        <v>194</v>
      </c>
      <c r="DY190" s="18">
        <f t="shared" si="289"/>
        <v>2.0165375913636061</v>
      </c>
      <c r="DZ190" s="18">
        <f t="shared" si="290"/>
        <v>204</v>
      </c>
      <c r="EA190" s="18">
        <v>0</v>
      </c>
      <c r="EB190" s="18" t="str">
        <f t="shared" si="233"/>
        <v>N/A</v>
      </c>
      <c r="EC190" s="18">
        <f t="shared" si="291"/>
        <v>-0.20165375913636061</v>
      </c>
      <c r="ED190" s="18">
        <f t="shared" si="292"/>
        <v>41.137366863817569</v>
      </c>
      <c r="EE190" s="18">
        <f>(Design!$N$72-ED190)/EC190</f>
        <v>189.86686401381294</v>
      </c>
      <c r="EF190" s="18">
        <v>0</v>
      </c>
      <c r="EG190" s="18">
        <v>0</v>
      </c>
      <c r="EH190" s="18">
        <f t="shared" si="293"/>
        <v>189.86686401381294</v>
      </c>
      <c r="EI190" s="18">
        <f t="shared" si="234"/>
        <v>194</v>
      </c>
      <c r="EJ190" s="18">
        <f>Design!$N$72</f>
        <v>2.85</v>
      </c>
      <c r="EK190" s="18">
        <f t="shared" si="294"/>
        <v>204</v>
      </c>
      <c r="EL190" s="18">
        <v>0</v>
      </c>
      <c r="EM190" s="18">
        <f t="shared" si="295"/>
        <v>17442.000000000004</v>
      </c>
      <c r="EN190" s="19" t="str">
        <f t="shared" si="235"/>
        <v>N/A</v>
      </c>
      <c r="EO190" s="19">
        <f t="shared" si="296"/>
        <v>194</v>
      </c>
    </row>
    <row r="191" spans="1:145" x14ac:dyDescent="0.25">
      <c r="A191" s="68">
        <f t="shared" si="236"/>
        <v>195</v>
      </c>
      <c r="B191" s="18">
        <f>'Ohio Intensities'!D191</f>
        <v>0.53137889157970897</v>
      </c>
      <c r="C191" s="18">
        <f>Design!$I$24*B191*Design!$I$23</f>
        <v>0.91397169351709995</v>
      </c>
      <c r="D191" s="18">
        <v>0</v>
      </c>
      <c r="E191" s="18">
        <v>0</v>
      </c>
      <c r="F191" s="18">
        <f>Design!$I$22</f>
        <v>10</v>
      </c>
      <c r="G191" s="18">
        <f t="shared" si="237"/>
        <v>0.91397169351709995</v>
      </c>
      <c r="H191" s="18">
        <f t="shared" si="238"/>
        <v>195</v>
      </c>
      <c r="I191" s="18">
        <f t="shared" si="239"/>
        <v>0.91397169351709995</v>
      </c>
      <c r="J191" s="18">
        <f t="shared" si="240"/>
        <v>205</v>
      </c>
      <c r="K191" s="18">
        <v>0</v>
      </c>
      <c r="L191" s="18" t="str">
        <f t="shared" si="218"/>
        <v>N/A</v>
      </c>
      <c r="M191" s="18">
        <f t="shared" si="241"/>
        <v>-9.1397169351709995E-2</v>
      </c>
      <c r="N191" s="18">
        <f t="shared" si="242"/>
        <v>18.736419717100549</v>
      </c>
      <c r="O191" s="18">
        <f>(Design!$N$67-N191)/M191</f>
        <v>182.57042133207327</v>
      </c>
      <c r="P191" s="18">
        <v>0</v>
      </c>
      <c r="Q191" s="18">
        <v>0</v>
      </c>
      <c r="R191" s="18">
        <f t="shared" si="243"/>
        <v>182.57042133207327</v>
      </c>
      <c r="S191" s="18">
        <f t="shared" si="219"/>
        <v>195</v>
      </c>
      <c r="T191" s="18">
        <f>Design!$N$67</f>
        <v>2.0499999999999998</v>
      </c>
      <c r="U191" s="18">
        <f t="shared" si="244"/>
        <v>205</v>
      </c>
      <c r="V191" s="18">
        <v>0</v>
      </c>
      <c r="W191" s="18">
        <f t="shared" si="245"/>
        <v>12607.5</v>
      </c>
      <c r="X191" s="19" t="str">
        <f t="shared" si="220"/>
        <v>N/A</v>
      </c>
      <c r="Y191" s="68">
        <f t="shared" si="246"/>
        <v>195</v>
      </c>
      <c r="Z191" s="18">
        <f>'Ohio Intensities'!H191</f>
        <v>0.66272015602677525</v>
      </c>
      <c r="AA191" s="18">
        <f>Design!$I$24*Z191*Design!$I$23</f>
        <v>1.1398786683660542</v>
      </c>
      <c r="AB191" s="18">
        <v>0</v>
      </c>
      <c r="AC191" s="18">
        <v>0</v>
      </c>
      <c r="AD191" s="18">
        <f>Design!$I$22</f>
        <v>10</v>
      </c>
      <c r="AE191" s="18">
        <f t="shared" si="247"/>
        <v>1.1398786683660542</v>
      </c>
      <c r="AF191" s="18">
        <f t="shared" si="248"/>
        <v>195</v>
      </c>
      <c r="AG191" s="18">
        <f t="shared" si="249"/>
        <v>1.1398786683660542</v>
      </c>
      <c r="AH191" s="18">
        <f t="shared" si="250"/>
        <v>205</v>
      </c>
      <c r="AI191" s="18">
        <v>0</v>
      </c>
      <c r="AJ191" s="18" t="str">
        <f t="shared" si="221"/>
        <v>N/A</v>
      </c>
      <c r="AK191" s="18">
        <f t="shared" si="251"/>
        <v>-0.11398786683660542</v>
      </c>
      <c r="AL191" s="18">
        <f t="shared" si="252"/>
        <v>23.367512701504111</v>
      </c>
      <c r="AM191" s="18">
        <f>(Design!$N$68-AL191)/AK191</f>
        <v>183.06784117134507</v>
      </c>
      <c r="AN191" s="18">
        <v>0</v>
      </c>
      <c r="AO191" s="18">
        <v>0</v>
      </c>
      <c r="AP191" s="18">
        <f t="shared" si="253"/>
        <v>183.06784117134507</v>
      </c>
      <c r="AQ191" s="18">
        <f t="shared" si="222"/>
        <v>195</v>
      </c>
      <c r="AR191" s="18">
        <f>Design!$N$68</f>
        <v>2.5</v>
      </c>
      <c r="AS191" s="18">
        <f t="shared" si="254"/>
        <v>205</v>
      </c>
      <c r="AT191" s="18">
        <v>0</v>
      </c>
      <c r="AU191" s="18">
        <f t="shared" si="255"/>
        <v>15375</v>
      </c>
      <c r="AV191" s="19" t="str">
        <f t="shared" si="223"/>
        <v>N/A</v>
      </c>
      <c r="AW191" s="68">
        <f t="shared" si="256"/>
        <v>195</v>
      </c>
      <c r="AX191" s="18">
        <f>'Ohio Intensities'!L191</f>
        <v>0.76310052175803345</v>
      </c>
      <c r="AY191" s="18">
        <f>Design!$I$24*AX191*Design!$I$23</f>
        <v>1.3125328974238184</v>
      </c>
      <c r="AZ191" s="18">
        <v>0</v>
      </c>
      <c r="BA191" s="18">
        <v>0</v>
      </c>
      <c r="BB191" s="18">
        <f>Design!$I$22</f>
        <v>10</v>
      </c>
      <c r="BC191" s="18">
        <f t="shared" si="257"/>
        <v>1.3125328974238184</v>
      </c>
      <c r="BD191" s="18">
        <f t="shared" si="258"/>
        <v>195</v>
      </c>
      <c r="BE191" s="18">
        <f t="shared" si="259"/>
        <v>1.3125328974238184</v>
      </c>
      <c r="BF191" s="18">
        <f t="shared" si="260"/>
        <v>205</v>
      </c>
      <c r="BG191" s="18">
        <v>0</v>
      </c>
      <c r="BH191" s="18" t="str">
        <f t="shared" si="224"/>
        <v>N/A</v>
      </c>
      <c r="BI191" s="18">
        <f t="shared" si="261"/>
        <v>-0.13125328974238185</v>
      </c>
      <c r="BJ191" s="18">
        <f t="shared" si="262"/>
        <v>26.906924397188277</v>
      </c>
      <c r="BK191" s="18">
        <f>(Design!$N$69-BJ191)/BI191</f>
        <v>183.28625853421383</v>
      </c>
      <c r="BL191" s="18">
        <v>0</v>
      </c>
      <c r="BM191" s="18">
        <v>0</v>
      </c>
      <c r="BN191" s="18">
        <f t="shared" si="263"/>
        <v>183.28625853421383</v>
      </c>
      <c r="BO191" s="18">
        <f t="shared" si="225"/>
        <v>195</v>
      </c>
      <c r="BP191" s="18">
        <f>Design!$N$69</f>
        <v>2.85</v>
      </c>
      <c r="BQ191" s="18">
        <f t="shared" si="264"/>
        <v>205</v>
      </c>
      <c r="BR191" s="18">
        <v>0</v>
      </c>
      <c r="BS191" s="18">
        <f t="shared" si="265"/>
        <v>17527.5</v>
      </c>
      <c r="BT191" s="19" t="str">
        <f t="shared" si="226"/>
        <v>N/A</v>
      </c>
      <c r="BU191" s="68">
        <f t="shared" si="266"/>
        <v>195</v>
      </c>
      <c r="BV191" s="18">
        <f>'Ohio Intensities'!P191</f>
        <v>0.91248947285423609</v>
      </c>
      <c r="BW191" s="18">
        <f>Design!$I$24*BV191*Design!$I$23</f>
        <v>1.5694818933092871</v>
      </c>
      <c r="BX191" s="18">
        <v>0</v>
      </c>
      <c r="BY191" s="18">
        <v>0</v>
      </c>
      <c r="BZ191" s="18">
        <f>Design!$I$22</f>
        <v>10</v>
      </c>
      <c r="CA191" s="18">
        <f t="shared" si="267"/>
        <v>1.5694818933092871</v>
      </c>
      <c r="CB191" s="18">
        <f t="shared" si="268"/>
        <v>195</v>
      </c>
      <c r="CC191" s="18">
        <f t="shared" si="269"/>
        <v>1.5694818933092871</v>
      </c>
      <c r="CD191" s="18">
        <f t="shared" si="270"/>
        <v>205</v>
      </c>
      <c r="CE191" s="18">
        <v>0</v>
      </c>
      <c r="CF191" s="18" t="str">
        <f t="shared" si="227"/>
        <v>N/A</v>
      </c>
      <c r="CG191" s="18">
        <f t="shared" si="271"/>
        <v>-0.15694818933092872</v>
      </c>
      <c r="CH191" s="18">
        <f t="shared" si="272"/>
        <v>32.174378812840388</v>
      </c>
      <c r="CI191" s="18">
        <f>(Design!$N$70-CH191)/CG191</f>
        <v>186.84114125719086</v>
      </c>
      <c r="CJ191" s="18">
        <v>0</v>
      </c>
      <c r="CK191" s="18">
        <v>0</v>
      </c>
      <c r="CL191" s="18">
        <f t="shared" si="273"/>
        <v>186.84114125719086</v>
      </c>
      <c r="CM191" s="18">
        <f t="shared" si="228"/>
        <v>195</v>
      </c>
      <c r="CN191" s="18">
        <f>Design!$N$70</f>
        <v>2.85</v>
      </c>
      <c r="CO191" s="18">
        <f t="shared" si="274"/>
        <v>205</v>
      </c>
      <c r="CP191" s="18">
        <v>0</v>
      </c>
      <c r="CQ191" s="18">
        <f t="shared" si="275"/>
        <v>17527.5</v>
      </c>
      <c r="CR191" s="19" t="str">
        <f t="shared" si="229"/>
        <v>N/A</v>
      </c>
      <c r="CS191" s="68">
        <f t="shared" si="276"/>
        <v>195</v>
      </c>
      <c r="CT191" s="18">
        <f>'Ohio Intensities'!T191</f>
        <v>1.0319882123521644</v>
      </c>
      <c r="CU191" s="18">
        <f>Design!$I$24*CT191*Design!$I$23</f>
        <v>1.7750197252457238</v>
      </c>
      <c r="CV191" s="18">
        <v>0</v>
      </c>
      <c r="CW191" s="18">
        <v>0</v>
      </c>
      <c r="CX191" s="18">
        <f>Design!$I$22</f>
        <v>10</v>
      </c>
      <c r="CY191" s="18">
        <f t="shared" si="277"/>
        <v>1.7750197252457238</v>
      </c>
      <c r="CZ191" s="18">
        <f t="shared" si="278"/>
        <v>195</v>
      </c>
      <c r="DA191" s="18">
        <f t="shared" si="279"/>
        <v>1.7750197252457238</v>
      </c>
      <c r="DB191" s="18">
        <f t="shared" si="280"/>
        <v>205</v>
      </c>
      <c r="DC191" s="18">
        <v>0</v>
      </c>
      <c r="DD191" s="18" t="str">
        <f t="shared" si="230"/>
        <v>N/A</v>
      </c>
      <c r="DE191" s="18">
        <f t="shared" si="281"/>
        <v>-0.17750197252457239</v>
      </c>
      <c r="DF191" s="18">
        <f t="shared" si="282"/>
        <v>36.387904367537345</v>
      </c>
      <c r="DG191" s="18">
        <f>(Design!$N$71-DF191)/DE191</f>
        <v>188.94384040095409</v>
      </c>
      <c r="DH191" s="18">
        <v>0</v>
      </c>
      <c r="DI191" s="18">
        <v>0</v>
      </c>
      <c r="DJ191" s="18">
        <f t="shared" si="283"/>
        <v>188.94384040095409</v>
      </c>
      <c r="DK191" s="18">
        <f t="shared" si="231"/>
        <v>195</v>
      </c>
      <c r="DL191" s="18">
        <f>Design!$N$71</f>
        <v>2.85</v>
      </c>
      <c r="DM191" s="18">
        <f t="shared" si="284"/>
        <v>205</v>
      </c>
      <c r="DN191" s="18">
        <v>0</v>
      </c>
      <c r="DO191" s="18">
        <f t="shared" si="285"/>
        <v>17527.5</v>
      </c>
      <c r="DP191" s="19" t="str">
        <f t="shared" si="232"/>
        <v>N/A</v>
      </c>
      <c r="DQ191" s="68">
        <f t="shared" si="286"/>
        <v>195</v>
      </c>
      <c r="DR191" s="18">
        <f>'Ohio Intensities'!X191</f>
        <v>1.1678953814492805</v>
      </c>
      <c r="DS191" s="18">
        <f>Design!$I$24*DR191*Design!$I$23</f>
        <v>2.0087800560927636</v>
      </c>
      <c r="DT191" s="18">
        <v>0</v>
      </c>
      <c r="DU191" s="18">
        <v>0</v>
      </c>
      <c r="DV191" s="18">
        <f>Design!$I$22</f>
        <v>10</v>
      </c>
      <c r="DW191" s="18">
        <f t="shared" si="287"/>
        <v>2.0087800560927636</v>
      </c>
      <c r="DX191" s="18">
        <f t="shared" si="288"/>
        <v>195</v>
      </c>
      <c r="DY191" s="18">
        <f t="shared" si="289"/>
        <v>2.0087800560927636</v>
      </c>
      <c r="DZ191" s="18">
        <f t="shared" si="290"/>
        <v>205</v>
      </c>
      <c r="EA191" s="18">
        <v>0</v>
      </c>
      <c r="EB191" s="18" t="str">
        <f t="shared" si="233"/>
        <v>N/A</v>
      </c>
      <c r="EC191" s="18">
        <f t="shared" si="291"/>
        <v>-0.20087800560927635</v>
      </c>
      <c r="ED191" s="18">
        <f t="shared" si="292"/>
        <v>41.179991149901646</v>
      </c>
      <c r="EE191" s="18">
        <f>(Design!$N$72-ED191)/EC191</f>
        <v>190.81228446909472</v>
      </c>
      <c r="EF191" s="18">
        <v>0</v>
      </c>
      <c r="EG191" s="18">
        <v>0</v>
      </c>
      <c r="EH191" s="18">
        <f t="shared" si="293"/>
        <v>190.81228446909472</v>
      </c>
      <c r="EI191" s="18">
        <f t="shared" si="234"/>
        <v>195</v>
      </c>
      <c r="EJ191" s="18">
        <f>Design!$N$72</f>
        <v>2.85</v>
      </c>
      <c r="EK191" s="18">
        <f t="shared" si="294"/>
        <v>205</v>
      </c>
      <c r="EL191" s="18">
        <v>0</v>
      </c>
      <c r="EM191" s="18">
        <f t="shared" si="295"/>
        <v>17527.5</v>
      </c>
      <c r="EN191" s="19" t="str">
        <f t="shared" si="235"/>
        <v>N/A</v>
      </c>
      <c r="EO191" s="19">
        <f t="shared" si="296"/>
        <v>195</v>
      </c>
    </row>
    <row r="192" spans="1:145" x14ac:dyDescent="0.25">
      <c r="A192" s="68">
        <f t="shared" si="236"/>
        <v>196</v>
      </c>
      <c r="B192" s="18">
        <f>'Ohio Intensities'!D192</f>
        <v>0.52911856020693249</v>
      </c>
      <c r="C192" s="18">
        <f>Design!$I$24*B192*Design!$I$23</f>
        <v>0.91008392355592449</v>
      </c>
      <c r="D192" s="18">
        <v>0</v>
      </c>
      <c r="E192" s="18">
        <v>0</v>
      </c>
      <c r="F192" s="18">
        <f>Design!$I$22</f>
        <v>10</v>
      </c>
      <c r="G192" s="18">
        <f t="shared" si="237"/>
        <v>0.91008392355592449</v>
      </c>
      <c r="H192" s="18">
        <f t="shared" si="238"/>
        <v>196</v>
      </c>
      <c r="I192" s="18">
        <f t="shared" si="239"/>
        <v>0.91008392355592449</v>
      </c>
      <c r="J192" s="18">
        <f t="shared" si="240"/>
        <v>206</v>
      </c>
      <c r="K192" s="18">
        <v>0</v>
      </c>
      <c r="L192" s="18" t="str">
        <f t="shared" si="218"/>
        <v>N/A</v>
      </c>
      <c r="M192" s="18">
        <f t="shared" si="241"/>
        <v>-9.1008392355592452E-2</v>
      </c>
      <c r="N192" s="18">
        <f t="shared" si="242"/>
        <v>18.747728825252043</v>
      </c>
      <c r="O192" s="18">
        <f>(Design!$N$67-N192)/M192</f>
        <v>183.47460484753822</v>
      </c>
      <c r="P192" s="18">
        <v>0</v>
      </c>
      <c r="Q192" s="18">
        <v>0</v>
      </c>
      <c r="R192" s="18">
        <f t="shared" si="243"/>
        <v>183.47460484753822</v>
      </c>
      <c r="S192" s="18">
        <f t="shared" si="219"/>
        <v>196</v>
      </c>
      <c r="T192" s="18">
        <f>Design!$N$67</f>
        <v>2.0499999999999998</v>
      </c>
      <c r="U192" s="18">
        <f t="shared" si="244"/>
        <v>206</v>
      </c>
      <c r="V192" s="18">
        <v>0</v>
      </c>
      <c r="W192" s="18">
        <f t="shared" si="245"/>
        <v>12669</v>
      </c>
      <c r="X192" s="19" t="str">
        <f t="shared" si="220"/>
        <v>N/A</v>
      </c>
      <c r="Y192" s="68">
        <f t="shared" si="246"/>
        <v>196</v>
      </c>
      <c r="Z192" s="18">
        <f>'Ohio Intensities'!H192</f>
        <v>0.65993713004239507</v>
      </c>
      <c r="AA192" s="18">
        <f>Design!$I$24*Z192*Design!$I$23</f>
        <v>1.1350918636729201</v>
      </c>
      <c r="AB192" s="18">
        <v>0</v>
      </c>
      <c r="AC192" s="18">
        <v>0</v>
      </c>
      <c r="AD192" s="18">
        <f>Design!$I$22</f>
        <v>10</v>
      </c>
      <c r="AE192" s="18">
        <f t="shared" si="247"/>
        <v>1.1350918636729201</v>
      </c>
      <c r="AF192" s="18">
        <f t="shared" si="248"/>
        <v>196</v>
      </c>
      <c r="AG192" s="18">
        <f t="shared" si="249"/>
        <v>1.1350918636729201</v>
      </c>
      <c r="AH192" s="18">
        <f t="shared" si="250"/>
        <v>206</v>
      </c>
      <c r="AI192" s="18">
        <v>0</v>
      </c>
      <c r="AJ192" s="18" t="str">
        <f t="shared" si="221"/>
        <v>N/A</v>
      </c>
      <c r="AK192" s="18">
        <f t="shared" si="251"/>
        <v>-0.11350918636729201</v>
      </c>
      <c r="AL192" s="18">
        <f t="shared" si="252"/>
        <v>23.382892391662153</v>
      </c>
      <c r="AM192" s="18">
        <f>(Design!$N$68-AL192)/AK192</f>
        <v>183.9753508944155</v>
      </c>
      <c r="AN192" s="18">
        <v>0</v>
      </c>
      <c r="AO192" s="18">
        <v>0</v>
      </c>
      <c r="AP192" s="18">
        <f t="shared" si="253"/>
        <v>183.9753508944155</v>
      </c>
      <c r="AQ192" s="18">
        <f t="shared" si="222"/>
        <v>196</v>
      </c>
      <c r="AR192" s="18">
        <f>Design!$N$68</f>
        <v>2.5</v>
      </c>
      <c r="AS192" s="18">
        <f t="shared" si="254"/>
        <v>206</v>
      </c>
      <c r="AT192" s="18">
        <v>0</v>
      </c>
      <c r="AU192" s="18">
        <f t="shared" si="255"/>
        <v>15450</v>
      </c>
      <c r="AV192" s="19" t="str">
        <f t="shared" si="223"/>
        <v>N/A</v>
      </c>
      <c r="AW192" s="68">
        <f t="shared" si="256"/>
        <v>196</v>
      </c>
      <c r="AX192" s="18">
        <f>'Ohio Intensities'!L192</f>
        <v>0.75987925381105947</v>
      </c>
      <c r="AY192" s="18">
        <f>Design!$I$24*AX192*Design!$I$23</f>
        <v>1.306992316555023</v>
      </c>
      <c r="AZ192" s="18">
        <v>0</v>
      </c>
      <c r="BA192" s="18">
        <v>0</v>
      </c>
      <c r="BB192" s="18">
        <f>Design!$I$22</f>
        <v>10</v>
      </c>
      <c r="BC192" s="18">
        <f t="shared" si="257"/>
        <v>1.306992316555023</v>
      </c>
      <c r="BD192" s="18">
        <f t="shared" si="258"/>
        <v>196</v>
      </c>
      <c r="BE192" s="18">
        <f t="shared" si="259"/>
        <v>1.306992316555023</v>
      </c>
      <c r="BF192" s="18">
        <f t="shared" si="260"/>
        <v>206</v>
      </c>
      <c r="BG192" s="18">
        <v>0</v>
      </c>
      <c r="BH192" s="18" t="str">
        <f t="shared" si="224"/>
        <v>N/A</v>
      </c>
      <c r="BI192" s="18">
        <f t="shared" si="261"/>
        <v>-0.13069923165550229</v>
      </c>
      <c r="BJ192" s="18">
        <f t="shared" si="262"/>
        <v>26.924041721033472</v>
      </c>
      <c r="BK192" s="18">
        <f>(Design!$N$69-BJ192)/BI192</f>
        <v>184.19420998960388</v>
      </c>
      <c r="BL192" s="18">
        <v>0</v>
      </c>
      <c r="BM192" s="18">
        <v>0</v>
      </c>
      <c r="BN192" s="18">
        <f t="shared" si="263"/>
        <v>184.19420998960388</v>
      </c>
      <c r="BO192" s="18">
        <f t="shared" si="225"/>
        <v>196</v>
      </c>
      <c r="BP192" s="18">
        <f>Design!$N$69</f>
        <v>2.85</v>
      </c>
      <c r="BQ192" s="18">
        <f t="shared" si="264"/>
        <v>206</v>
      </c>
      <c r="BR192" s="18">
        <v>0</v>
      </c>
      <c r="BS192" s="18">
        <f t="shared" si="265"/>
        <v>17613</v>
      </c>
      <c r="BT192" s="19" t="str">
        <f t="shared" si="226"/>
        <v>N/A</v>
      </c>
      <c r="BU192" s="68">
        <f t="shared" si="266"/>
        <v>196</v>
      </c>
      <c r="BV192" s="18">
        <f>'Ohio Intensities'!P192</f>
        <v>0.90870364961653671</v>
      </c>
      <c r="BW192" s="18">
        <f>Design!$I$24*BV192*Design!$I$23</f>
        <v>1.5629702773404441</v>
      </c>
      <c r="BX192" s="18">
        <v>0</v>
      </c>
      <c r="BY192" s="18">
        <v>0</v>
      </c>
      <c r="BZ192" s="18">
        <f>Design!$I$22</f>
        <v>10</v>
      </c>
      <c r="CA192" s="18">
        <f t="shared" si="267"/>
        <v>1.5629702773404441</v>
      </c>
      <c r="CB192" s="18">
        <f t="shared" si="268"/>
        <v>196</v>
      </c>
      <c r="CC192" s="18">
        <f t="shared" si="269"/>
        <v>1.5629702773404441</v>
      </c>
      <c r="CD192" s="18">
        <f t="shared" si="270"/>
        <v>206</v>
      </c>
      <c r="CE192" s="18">
        <v>0</v>
      </c>
      <c r="CF192" s="18" t="str">
        <f t="shared" si="227"/>
        <v>N/A</v>
      </c>
      <c r="CG192" s="18">
        <f t="shared" si="271"/>
        <v>-0.15629702773404441</v>
      </c>
      <c r="CH192" s="18">
        <f t="shared" si="272"/>
        <v>32.197187713213154</v>
      </c>
      <c r="CI192" s="18">
        <f>(Design!$N$70-CH192)/CG192</f>
        <v>187.76548817774344</v>
      </c>
      <c r="CJ192" s="18">
        <v>0</v>
      </c>
      <c r="CK192" s="18">
        <v>0</v>
      </c>
      <c r="CL192" s="18">
        <f t="shared" si="273"/>
        <v>187.76548817774344</v>
      </c>
      <c r="CM192" s="18">
        <f t="shared" si="228"/>
        <v>196</v>
      </c>
      <c r="CN192" s="18">
        <f>Design!$N$70</f>
        <v>2.85</v>
      </c>
      <c r="CO192" s="18">
        <f t="shared" si="274"/>
        <v>206</v>
      </c>
      <c r="CP192" s="18">
        <v>0</v>
      </c>
      <c r="CQ192" s="18">
        <f t="shared" si="275"/>
        <v>17613</v>
      </c>
      <c r="CR192" s="19" t="str">
        <f t="shared" si="229"/>
        <v>N/A</v>
      </c>
      <c r="CS192" s="68">
        <f t="shared" si="276"/>
        <v>196</v>
      </c>
      <c r="CT192" s="18">
        <f>'Ohio Intensities'!T192</f>
        <v>1.0278096226570814</v>
      </c>
      <c r="CU192" s="18">
        <f>Design!$I$24*CT192*Design!$I$23</f>
        <v>1.7678325509701811</v>
      </c>
      <c r="CV192" s="18">
        <v>0</v>
      </c>
      <c r="CW192" s="18">
        <v>0</v>
      </c>
      <c r="CX192" s="18">
        <f>Design!$I$22</f>
        <v>10</v>
      </c>
      <c r="CY192" s="18">
        <f t="shared" si="277"/>
        <v>1.7678325509701811</v>
      </c>
      <c r="CZ192" s="18">
        <f t="shared" si="278"/>
        <v>196</v>
      </c>
      <c r="DA192" s="18">
        <f t="shared" si="279"/>
        <v>1.7678325509701811</v>
      </c>
      <c r="DB192" s="18">
        <f t="shared" si="280"/>
        <v>206</v>
      </c>
      <c r="DC192" s="18">
        <v>0</v>
      </c>
      <c r="DD192" s="18" t="str">
        <f t="shared" si="230"/>
        <v>N/A</v>
      </c>
      <c r="DE192" s="18">
        <f t="shared" si="281"/>
        <v>-0.17678325509701812</v>
      </c>
      <c r="DF192" s="18">
        <f t="shared" si="282"/>
        <v>36.417350549985734</v>
      </c>
      <c r="DG192" s="18">
        <f>(Design!$N$71-DF192)/DE192</f>
        <v>189.87856362054242</v>
      </c>
      <c r="DH192" s="18">
        <v>0</v>
      </c>
      <c r="DI192" s="18">
        <v>0</v>
      </c>
      <c r="DJ192" s="18">
        <f t="shared" si="283"/>
        <v>189.87856362054242</v>
      </c>
      <c r="DK192" s="18">
        <f t="shared" si="231"/>
        <v>196</v>
      </c>
      <c r="DL192" s="18">
        <f>Design!$N$71</f>
        <v>2.85</v>
      </c>
      <c r="DM192" s="18">
        <f t="shared" si="284"/>
        <v>206</v>
      </c>
      <c r="DN192" s="18">
        <v>0</v>
      </c>
      <c r="DO192" s="18">
        <f t="shared" si="285"/>
        <v>17612.999999999996</v>
      </c>
      <c r="DP192" s="19" t="str">
        <f t="shared" si="232"/>
        <v>N/A</v>
      </c>
      <c r="DQ192" s="68">
        <f t="shared" si="286"/>
        <v>196</v>
      </c>
      <c r="DR192" s="18">
        <f>'Ohio Intensities'!X192</f>
        <v>1.1634242001010262</v>
      </c>
      <c r="DS192" s="18">
        <f>Design!$I$24*DR192*Design!$I$23</f>
        <v>2.0010896241737663</v>
      </c>
      <c r="DT192" s="18">
        <v>0</v>
      </c>
      <c r="DU192" s="18">
        <v>0</v>
      </c>
      <c r="DV192" s="18">
        <f>Design!$I$22</f>
        <v>10</v>
      </c>
      <c r="DW192" s="18">
        <f t="shared" si="287"/>
        <v>2.0010896241737663</v>
      </c>
      <c r="DX192" s="18">
        <f t="shared" si="288"/>
        <v>196</v>
      </c>
      <c r="DY192" s="18">
        <f t="shared" si="289"/>
        <v>2.0010896241737663</v>
      </c>
      <c r="DZ192" s="18">
        <f t="shared" si="290"/>
        <v>206</v>
      </c>
      <c r="EA192" s="18">
        <v>0</v>
      </c>
      <c r="EB192" s="18" t="str">
        <f t="shared" si="233"/>
        <v>N/A</v>
      </c>
      <c r="EC192" s="18">
        <f t="shared" si="291"/>
        <v>-0.20010896241737663</v>
      </c>
      <c r="ED192" s="18">
        <f t="shared" si="292"/>
        <v>41.222446257979584</v>
      </c>
      <c r="EE192" s="18">
        <f>(Design!$N$72-ED192)/EC192</f>
        <v>191.75775934485321</v>
      </c>
      <c r="EF192" s="18">
        <v>0</v>
      </c>
      <c r="EG192" s="18">
        <v>0</v>
      </c>
      <c r="EH192" s="18">
        <f t="shared" si="293"/>
        <v>191.75775934485321</v>
      </c>
      <c r="EI192" s="18">
        <f t="shared" si="234"/>
        <v>196</v>
      </c>
      <c r="EJ192" s="18">
        <f>Design!$N$72</f>
        <v>2.85</v>
      </c>
      <c r="EK192" s="18">
        <f t="shared" si="294"/>
        <v>206</v>
      </c>
      <c r="EL192" s="18">
        <v>0</v>
      </c>
      <c r="EM192" s="18">
        <f t="shared" si="295"/>
        <v>17613</v>
      </c>
      <c r="EN192" s="19" t="str">
        <f t="shared" si="235"/>
        <v>N/A</v>
      </c>
      <c r="EO192" s="19">
        <f t="shared" si="296"/>
        <v>196</v>
      </c>
    </row>
    <row r="193" spans="1:145" x14ac:dyDescent="0.25">
      <c r="A193" s="68">
        <f t="shared" si="236"/>
        <v>197</v>
      </c>
      <c r="B193" s="18">
        <f>'Ohio Intensities'!D193</f>
        <v>0.52687871992139723</v>
      </c>
      <c r="C193" s="18">
        <f>Design!$I$24*B193*Design!$I$23</f>
        <v>0.90623139826480381</v>
      </c>
      <c r="D193" s="18">
        <v>0</v>
      </c>
      <c r="E193" s="18">
        <v>0</v>
      </c>
      <c r="F193" s="18">
        <f>Design!$I$22</f>
        <v>10</v>
      </c>
      <c r="G193" s="18">
        <f t="shared" si="237"/>
        <v>0.90623139826480381</v>
      </c>
      <c r="H193" s="18">
        <f t="shared" si="238"/>
        <v>197</v>
      </c>
      <c r="I193" s="18">
        <f t="shared" si="239"/>
        <v>0.90623139826480381</v>
      </c>
      <c r="J193" s="18">
        <f t="shared" si="240"/>
        <v>207</v>
      </c>
      <c r="K193" s="18">
        <v>0</v>
      </c>
      <c r="L193" s="18" t="str">
        <f t="shared" si="218"/>
        <v>N/A</v>
      </c>
      <c r="M193" s="18">
        <f t="shared" si="241"/>
        <v>-9.0623139826480376E-2</v>
      </c>
      <c r="N193" s="18">
        <f t="shared" si="242"/>
        <v>18.758989944081438</v>
      </c>
      <c r="O193" s="18">
        <f>(Design!$N$67-N193)/M193</f>
        <v>184.37884602183047</v>
      </c>
      <c r="P193" s="18">
        <v>0</v>
      </c>
      <c r="Q193" s="18">
        <v>0</v>
      </c>
      <c r="R193" s="18">
        <f t="shared" si="243"/>
        <v>184.37884602183047</v>
      </c>
      <c r="S193" s="18">
        <f t="shared" si="219"/>
        <v>197</v>
      </c>
      <c r="T193" s="18">
        <f>Design!$N$67</f>
        <v>2.0499999999999998</v>
      </c>
      <c r="U193" s="18">
        <f t="shared" si="244"/>
        <v>207</v>
      </c>
      <c r="V193" s="18">
        <v>0</v>
      </c>
      <c r="W193" s="18">
        <f t="shared" si="245"/>
        <v>12730.499999999998</v>
      </c>
      <c r="X193" s="19" t="str">
        <f t="shared" si="220"/>
        <v>N/A</v>
      </c>
      <c r="Y193" s="68">
        <f t="shared" si="246"/>
        <v>197</v>
      </c>
      <c r="Z193" s="18">
        <f>'Ohio Intensities'!H193</f>
        <v>0.6571791190475893</v>
      </c>
      <c r="AA193" s="18">
        <f>Design!$I$24*Z193*Design!$I$23</f>
        <v>1.1303480847618543</v>
      </c>
      <c r="AB193" s="18">
        <v>0</v>
      </c>
      <c r="AC193" s="18">
        <v>0</v>
      </c>
      <c r="AD193" s="18">
        <f>Design!$I$22</f>
        <v>10</v>
      </c>
      <c r="AE193" s="18">
        <f t="shared" si="247"/>
        <v>1.1303480847618543</v>
      </c>
      <c r="AF193" s="18">
        <f t="shared" si="248"/>
        <v>197</v>
      </c>
      <c r="AG193" s="18">
        <f t="shared" si="249"/>
        <v>1.1303480847618543</v>
      </c>
      <c r="AH193" s="18">
        <f t="shared" si="250"/>
        <v>207</v>
      </c>
      <c r="AI193" s="18">
        <v>0</v>
      </c>
      <c r="AJ193" s="18" t="str">
        <f t="shared" si="221"/>
        <v>N/A</v>
      </c>
      <c r="AK193" s="18">
        <f t="shared" si="251"/>
        <v>-0.11303480847618544</v>
      </c>
      <c r="AL193" s="18">
        <f t="shared" si="252"/>
        <v>23.398205354570386</v>
      </c>
      <c r="AM193" s="18">
        <f>(Design!$N$68-AL193)/AK193</f>
        <v>184.88291913170528</v>
      </c>
      <c r="AN193" s="18">
        <v>0</v>
      </c>
      <c r="AO193" s="18">
        <v>0</v>
      </c>
      <c r="AP193" s="18">
        <f t="shared" si="253"/>
        <v>184.88291913170528</v>
      </c>
      <c r="AQ193" s="18">
        <f t="shared" si="222"/>
        <v>197</v>
      </c>
      <c r="AR193" s="18">
        <f>Design!$N$68</f>
        <v>2.5</v>
      </c>
      <c r="AS193" s="18">
        <f t="shared" si="254"/>
        <v>207</v>
      </c>
      <c r="AT193" s="18">
        <v>0</v>
      </c>
      <c r="AU193" s="18">
        <f t="shared" si="255"/>
        <v>15525</v>
      </c>
      <c r="AV193" s="19" t="str">
        <f t="shared" si="223"/>
        <v>N/A</v>
      </c>
      <c r="AW193" s="68">
        <f t="shared" si="256"/>
        <v>197</v>
      </c>
      <c r="AX193" s="18">
        <f>'Ohio Intensities'!L193</f>
        <v>0.75668686269229801</v>
      </c>
      <c r="AY193" s="18">
        <f>Design!$I$24*AX193*Design!$I$23</f>
        <v>1.3015014038307533</v>
      </c>
      <c r="AZ193" s="18">
        <v>0</v>
      </c>
      <c r="BA193" s="18">
        <v>0</v>
      </c>
      <c r="BB193" s="18">
        <f>Design!$I$22</f>
        <v>10</v>
      </c>
      <c r="BC193" s="18">
        <f t="shared" si="257"/>
        <v>1.3015014038307533</v>
      </c>
      <c r="BD193" s="18">
        <f t="shared" si="258"/>
        <v>197</v>
      </c>
      <c r="BE193" s="18">
        <f t="shared" si="259"/>
        <v>1.3015014038307533</v>
      </c>
      <c r="BF193" s="18">
        <f t="shared" si="260"/>
        <v>207</v>
      </c>
      <c r="BG193" s="18">
        <v>0</v>
      </c>
      <c r="BH193" s="18" t="str">
        <f t="shared" si="224"/>
        <v>N/A</v>
      </c>
      <c r="BI193" s="18">
        <f t="shared" si="261"/>
        <v>-0.13015014038307532</v>
      </c>
      <c r="BJ193" s="18">
        <f t="shared" si="262"/>
        <v>26.941079059296591</v>
      </c>
      <c r="BK193" s="18">
        <f>(Design!$N$69-BJ193)/BI193</f>
        <v>185.10221340052726</v>
      </c>
      <c r="BL193" s="18">
        <v>0</v>
      </c>
      <c r="BM193" s="18">
        <v>0</v>
      </c>
      <c r="BN193" s="18">
        <f t="shared" si="263"/>
        <v>185.10221340052726</v>
      </c>
      <c r="BO193" s="18">
        <f t="shared" si="225"/>
        <v>197</v>
      </c>
      <c r="BP193" s="18">
        <f>Design!$N$69</f>
        <v>2.85</v>
      </c>
      <c r="BQ193" s="18">
        <f t="shared" si="264"/>
        <v>207</v>
      </c>
      <c r="BR193" s="18">
        <v>0</v>
      </c>
      <c r="BS193" s="18">
        <f t="shared" si="265"/>
        <v>17698.5</v>
      </c>
      <c r="BT193" s="19" t="str">
        <f t="shared" si="226"/>
        <v>N/A</v>
      </c>
      <c r="BU193" s="68">
        <f t="shared" si="266"/>
        <v>197</v>
      </c>
      <c r="BV193" s="18">
        <f>'Ohio Intensities'!P193</f>
        <v>0.90495140669231133</v>
      </c>
      <c r="BW193" s="18">
        <f>Design!$I$24*BV193*Design!$I$23</f>
        <v>1.5565164195107766</v>
      </c>
      <c r="BX193" s="18">
        <v>0</v>
      </c>
      <c r="BY193" s="18">
        <v>0</v>
      </c>
      <c r="BZ193" s="18">
        <f>Design!$I$22</f>
        <v>10</v>
      </c>
      <c r="CA193" s="18">
        <f t="shared" si="267"/>
        <v>1.5565164195107766</v>
      </c>
      <c r="CB193" s="18">
        <f t="shared" si="268"/>
        <v>197</v>
      </c>
      <c r="CC193" s="18">
        <f t="shared" si="269"/>
        <v>1.5565164195107766</v>
      </c>
      <c r="CD193" s="18">
        <f t="shared" si="270"/>
        <v>207</v>
      </c>
      <c r="CE193" s="18">
        <v>0</v>
      </c>
      <c r="CF193" s="18" t="str">
        <f t="shared" si="227"/>
        <v>N/A</v>
      </c>
      <c r="CG193" s="18">
        <f t="shared" si="271"/>
        <v>-0.15565164195107767</v>
      </c>
      <c r="CH193" s="18">
        <f t="shared" si="272"/>
        <v>32.21988988387308</v>
      </c>
      <c r="CI193" s="18">
        <f>(Design!$N$70-CH193)/CG193</f>
        <v>188.68988155681794</v>
      </c>
      <c r="CJ193" s="18">
        <v>0</v>
      </c>
      <c r="CK193" s="18">
        <v>0</v>
      </c>
      <c r="CL193" s="18">
        <f t="shared" si="273"/>
        <v>188.68988155681794</v>
      </c>
      <c r="CM193" s="18">
        <f t="shared" si="228"/>
        <v>197</v>
      </c>
      <c r="CN193" s="18">
        <f>Design!$N$70</f>
        <v>2.85</v>
      </c>
      <c r="CO193" s="18">
        <f t="shared" si="274"/>
        <v>207</v>
      </c>
      <c r="CP193" s="18">
        <v>0</v>
      </c>
      <c r="CQ193" s="18">
        <f t="shared" si="275"/>
        <v>17698.5</v>
      </c>
      <c r="CR193" s="19" t="str">
        <f t="shared" si="229"/>
        <v>N/A</v>
      </c>
      <c r="CS193" s="68">
        <f t="shared" si="276"/>
        <v>197</v>
      </c>
      <c r="CT193" s="18">
        <f>'Ohio Intensities'!T193</f>
        <v>1.0236676829425753</v>
      </c>
      <c r="CU193" s="18">
        <f>Design!$I$24*CT193*Design!$I$23</f>
        <v>1.7607084146612306</v>
      </c>
      <c r="CV193" s="18">
        <v>0</v>
      </c>
      <c r="CW193" s="18">
        <v>0</v>
      </c>
      <c r="CX193" s="18">
        <f>Design!$I$22</f>
        <v>10</v>
      </c>
      <c r="CY193" s="18">
        <f t="shared" si="277"/>
        <v>1.7607084146612306</v>
      </c>
      <c r="CZ193" s="18">
        <f t="shared" si="278"/>
        <v>197</v>
      </c>
      <c r="DA193" s="18">
        <f t="shared" si="279"/>
        <v>1.7607084146612306</v>
      </c>
      <c r="DB193" s="18">
        <f t="shared" si="280"/>
        <v>207</v>
      </c>
      <c r="DC193" s="18">
        <v>0</v>
      </c>
      <c r="DD193" s="18" t="str">
        <f t="shared" si="230"/>
        <v>N/A</v>
      </c>
      <c r="DE193" s="18">
        <f t="shared" si="281"/>
        <v>-0.17607084146612306</v>
      </c>
      <c r="DF193" s="18">
        <f t="shared" si="282"/>
        <v>36.446664183487471</v>
      </c>
      <c r="DG193" s="18">
        <f>(Design!$N$71-DF193)/DE193</f>
        <v>190.81333344994346</v>
      </c>
      <c r="DH193" s="18">
        <v>0</v>
      </c>
      <c r="DI193" s="18">
        <v>0</v>
      </c>
      <c r="DJ193" s="18">
        <f t="shared" si="283"/>
        <v>190.81333344994346</v>
      </c>
      <c r="DK193" s="18">
        <f t="shared" si="231"/>
        <v>197</v>
      </c>
      <c r="DL193" s="18">
        <f>Design!$N$71</f>
        <v>2.85</v>
      </c>
      <c r="DM193" s="18">
        <f t="shared" si="284"/>
        <v>207</v>
      </c>
      <c r="DN193" s="18">
        <v>0</v>
      </c>
      <c r="DO193" s="18">
        <f t="shared" si="285"/>
        <v>17698.5</v>
      </c>
      <c r="DP193" s="19" t="str">
        <f t="shared" si="232"/>
        <v>N/A</v>
      </c>
      <c r="DQ193" s="68">
        <f t="shared" si="286"/>
        <v>197</v>
      </c>
      <c r="DR193" s="18">
        <f>'Ohio Intensities'!X193</f>
        <v>1.1589915092696017</v>
      </c>
      <c r="DS193" s="18">
        <f>Design!$I$24*DR193*Design!$I$23</f>
        <v>1.9934653959437161</v>
      </c>
      <c r="DT193" s="18">
        <v>0</v>
      </c>
      <c r="DU193" s="18">
        <v>0</v>
      </c>
      <c r="DV193" s="18">
        <f>Design!$I$22</f>
        <v>10</v>
      </c>
      <c r="DW193" s="18">
        <f t="shared" si="287"/>
        <v>1.9934653959437161</v>
      </c>
      <c r="DX193" s="18">
        <f t="shared" si="288"/>
        <v>197</v>
      </c>
      <c r="DY193" s="18">
        <f t="shared" si="289"/>
        <v>1.9934653959437161</v>
      </c>
      <c r="DZ193" s="18">
        <f t="shared" si="290"/>
        <v>207</v>
      </c>
      <c r="EA193" s="18">
        <v>0</v>
      </c>
      <c r="EB193" s="18" t="str">
        <f t="shared" si="233"/>
        <v>N/A</v>
      </c>
      <c r="EC193" s="18">
        <f t="shared" si="291"/>
        <v>-0.1993465395943716</v>
      </c>
      <c r="ED193" s="18">
        <f t="shared" si="292"/>
        <v>41.264733696034924</v>
      </c>
      <c r="EE193" s="18">
        <f>(Design!$N$72-ED193)/EC193</f>
        <v>192.70328832494835</v>
      </c>
      <c r="EF193" s="18">
        <v>0</v>
      </c>
      <c r="EG193" s="18">
        <v>0</v>
      </c>
      <c r="EH193" s="18">
        <f t="shared" si="293"/>
        <v>192.70328832494835</v>
      </c>
      <c r="EI193" s="18">
        <f t="shared" si="234"/>
        <v>197</v>
      </c>
      <c r="EJ193" s="18">
        <f>Design!$N$72</f>
        <v>2.85</v>
      </c>
      <c r="EK193" s="18">
        <f t="shared" si="294"/>
        <v>207</v>
      </c>
      <c r="EL193" s="18">
        <v>0</v>
      </c>
      <c r="EM193" s="18">
        <f t="shared" si="295"/>
        <v>17698.499999999996</v>
      </c>
      <c r="EN193" s="19" t="str">
        <f t="shared" si="235"/>
        <v>N/A</v>
      </c>
      <c r="EO193" s="19">
        <f t="shared" si="296"/>
        <v>197</v>
      </c>
    </row>
    <row r="194" spans="1:145" x14ac:dyDescent="0.25">
      <c r="A194" s="68">
        <f t="shared" si="236"/>
        <v>198</v>
      </c>
      <c r="B194" s="18">
        <f>'Ohio Intensities'!D194</f>
        <v>0.52465908730967248</v>
      </c>
      <c r="C194" s="18">
        <f>Design!$I$24*B194*Design!$I$23</f>
        <v>0.9024136301726372</v>
      </c>
      <c r="D194" s="18">
        <v>0</v>
      </c>
      <c r="E194" s="18">
        <v>0</v>
      </c>
      <c r="F194" s="18">
        <f>Design!$I$22</f>
        <v>10</v>
      </c>
      <c r="G194" s="18">
        <f t="shared" si="237"/>
        <v>0.9024136301726372</v>
      </c>
      <c r="H194" s="18">
        <f t="shared" si="238"/>
        <v>198</v>
      </c>
      <c r="I194" s="18">
        <f t="shared" si="239"/>
        <v>0.9024136301726372</v>
      </c>
      <c r="J194" s="18">
        <f t="shared" si="240"/>
        <v>208</v>
      </c>
      <c r="K194" s="18">
        <v>0</v>
      </c>
      <c r="L194" s="18" t="str">
        <f t="shared" si="218"/>
        <v>N/A</v>
      </c>
      <c r="M194" s="18">
        <f t="shared" si="241"/>
        <v>-9.0241363017263723E-2</v>
      </c>
      <c r="N194" s="18">
        <f t="shared" si="242"/>
        <v>18.770203507590857</v>
      </c>
      <c r="O194" s="18">
        <f>(Design!$N$67-N194)/M194</f>
        <v>185.28314454195666</v>
      </c>
      <c r="P194" s="18">
        <v>0</v>
      </c>
      <c r="Q194" s="18">
        <v>0</v>
      </c>
      <c r="R194" s="18">
        <f t="shared" si="243"/>
        <v>185.28314454195666</v>
      </c>
      <c r="S194" s="18">
        <f t="shared" si="219"/>
        <v>198</v>
      </c>
      <c r="T194" s="18">
        <f>Design!$N$67</f>
        <v>2.0499999999999998</v>
      </c>
      <c r="U194" s="18">
        <f t="shared" si="244"/>
        <v>208</v>
      </c>
      <c r="V194" s="18">
        <v>0</v>
      </c>
      <c r="W194" s="18">
        <f t="shared" si="245"/>
        <v>12792</v>
      </c>
      <c r="X194" s="19" t="str">
        <f t="shared" si="220"/>
        <v>N/A</v>
      </c>
      <c r="Y194" s="68">
        <f t="shared" si="246"/>
        <v>198</v>
      </c>
      <c r="Z194" s="18">
        <f>'Ohio Intensities'!H194</f>
        <v>0.65444577954678929</v>
      </c>
      <c r="AA194" s="18">
        <f>Design!$I$24*Z194*Design!$I$23</f>
        <v>1.1256467408204782</v>
      </c>
      <c r="AB194" s="18">
        <v>0</v>
      </c>
      <c r="AC194" s="18">
        <v>0</v>
      </c>
      <c r="AD194" s="18">
        <f>Design!$I$22</f>
        <v>10</v>
      </c>
      <c r="AE194" s="18">
        <f t="shared" si="247"/>
        <v>1.1256467408204782</v>
      </c>
      <c r="AF194" s="18">
        <f t="shared" si="248"/>
        <v>198</v>
      </c>
      <c r="AG194" s="18">
        <f t="shared" si="249"/>
        <v>1.1256467408204782</v>
      </c>
      <c r="AH194" s="18">
        <f t="shared" si="250"/>
        <v>208</v>
      </c>
      <c r="AI194" s="18">
        <v>0</v>
      </c>
      <c r="AJ194" s="18" t="str">
        <f t="shared" si="221"/>
        <v>N/A</v>
      </c>
      <c r="AK194" s="18">
        <f t="shared" si="251"/>
        <v>-0.11256467408204782</v>
      </c>
      <c r="AL194" s="18">
        <f t="shared" si="252"/>
        <v>23.413452209065944</v>
      </c>
      <c r="AM194" s="18">
        <f>(Design!$N$68-AL194)/AK194</f>
        <v>185.79054556514095</v>
      </c>
      <c r="AN194" s="18">
        <v>0</v>
      </c>
      <c r="AO194" s="18">
        <v>0</v>
      </c>
      <c r="AP194" s="18">
        <f t="shared" si="253"/>
        <v>185.79054556514095</v>
      </c>
      <c r="AQ194" s="18">
        <f t="shared" si="222"/>
        <v>198</v>
      </c>
      <c r="AR194" s="18">
        <f>Design!$N$68</f>
        <v>2.5</v>
      </c>
      <c r="AS194" s="18">
        <f t="shared" si="254"/>
        <v>208</v>
      </c>
      <c r="AT194" s="18">
        <v>0</v>
      </c>
      <c r="AU194" s="18">
        <f t="shared" si="255"/>
        <v>15600</v>
      </c>
      <c r="AV194" s="19" t="str">
        <f t="shared" si="223"/>
        <v>N/A</v>
      </c>
      <c r="AW194" s="68">
        <f t="shared" si="256"/>
        <v>198</v>
      </c>
      <c r="AX194" s="18">
        <f>'Ohio Intensities'!L194</f>
        <v>0.75352295386919887</v>
      </c>
      <c r="AY194" s="18">
        <f>Design!$I$24*AX194*Design!$I$23</f>
        <v>1.296059480655023</v>
      </c>
      <c r="AZ194" s="18">
        <v>0</v>
      </c>
      <c r="BA194" s="18">
        <v>0</v>
      </c>
      <c r="BB194" s="18">
        <f>Design!$I$22</f>
        <v>10</v>
      </c>
      <c r="BC194" s="18">
        <f t="shared" si="257"/>
        <v>1.296059480655023</v>
      </c>
      <c r="BD194" s="18">
        <f t="shared" si="258"/>
        <v>198</v>
      </c>
      <c r="BE194" s="18">
        <f t="shared" si="259"/>
        <v>1.296059480655023</v>
      </c>
      <c r="BF194" s="18">
        <f t="shared" si="260"/>
        <v>208</v>
      </c>
      <c r="BG194" s="18">
        <v>0</v>
      </c>
      <c r="BH194" s="18" t="str">
        <f t="shared" si="224"/>
        <v>N/A</v>
      </c>
      <c r="BI194" s="18">
        <f t="shared" si="261"/>
        <v>-0.1296059480655023</v>
      </c>
      <c r="BJ194" s="18">
        <f t="shared" si="262"/>
        <v>26.958037197624478</v>
      </c>
      <c r="BK194" s="18">
        <f>(Design!$N$69-BJ194)/BI194</f>
        <v>186.01026849045829</v>
      </c>
      <c r="BL194" s="18">
        <v>0</v>
      </c>
      <c r="BM194" s="18">
        <v>0</v>
      </c>
      <c r="BN194" s="18">
        <f t="shared" si="263"/>
        <v>186.01026849045829</v>
      </c>
      <c r="BO194" s="18">
        <f t="shared" si="225"/>
        <v>198</v>
      </c>
      <c r="BP194" s="18">
        <f>Design!$N$69</f>
        <v>2.85</v>
      </c>
      <c r="BQ194" s="18">
        <f t="shared" si="264"/>
        <v>208</v>
      </c>
      <c r="BR194" s="18">
        <v>0</v>
      </c>
      <c r="BS194" s="18">
        <f t="shared" si="265"/>
        <v>17784.000000000004</v>
      </c>
      <c r="BT194" s="19" t="str">
        <f t="shared" si="226"/>
        <v>N/A</v>
      </c>
      <c r="BU194" s="68">
        <f t="shared" si="266"/>
        <v>198</v>
      </c>
      <c r="BV194" s="18">
        <f>'Ohio Intensities'!P194</f>
        <v>0.90123228918292575</v>
      </c>
      <c r="BW194" s="18">
        <f>Design!$I$24*BV194*Design!$I$23</f>
        <v>1.5501195373946333</v>
      </c>
      <c r="BX194" s="18">
        <v>0</v>
      </c>
      <c r="BY194" s="18">
        <v>0</v>
      </c>
      <c r="BZ194" s="18">
        <f>Design!$I$22</f>
        <v>10</v>
      </c>
      <c r="CA194" s="18">
        <f t="shared" si="267"/>
        <v>1.5501195373946333</v>
      </c>
      <c r="CB194" s="18">
        <f t="shared" si="268"/>
        <v>198</v>
      </c>
      <c r="CC194" s="18">
        <f t="shared" si="269"/>
        <v>1.5501195373946333</v>
      </c>
      <c r="CD194" s="18">
        <f t="shared" si="270"/>
        <v>208</v>
      </c>
      <c r="CE194" s="18">
        <v>0</v>
      </c>
      <c r="CF194" s="18" t="str">
        <f t="shared" si="227"/>
        <v>N/A</v>
      </c>
      <c r="CG194" s="18">
        <f t="shared" si="271"/>
        <v>-0.15501195373946333</v>
      </c>
      <c r="CH194" s="18">
        <f t="shared" si="272"/>
        <v>32.242486377808376</v>
      </c>
      <c r="CI194" s="18">
        <f>(Design!$N$70-CH194)/CG194</f>
        <v>189.61432114590247</v>
      </c>
      <c r="CJ194" s="18">
        <v>0</v>
      </c>
      <c r="CK194" s="18">
        <v>0</v>
      </c>
      <c r="CL194" s="18">
        <f t="shared" si="273"/>
        <v>189.61432114590247</v>
      </c>
      <c r="CM194" s="18">
        <f t="shared" si="228"/>
        <v>198</v>
      </c>
      <c r="CN194" s="18">
        <f>Design!$N$70</f>
        <v>2.85</v>
      </c>
      <c r="CO194" s="18">
        <f t="shared" si="274"/>
        <v>208</v>
      </c>
      <c r="CP194" s="18">
        <v>0</v>
      </c>
      <c r="CQ194" s="18">
        <f t="shared" si="275"/>
        <v>17784.000000000004</v>
      </c>
      <c r="CR194" s="19" t="str">
        <f t="shared" si="229"/>
        <v>N/A</v>
      </c>
      <c r="CS194" s="68">
        <f t="shared" si="276"/>
        <v>198</v>
      </c>
      <c r="CT194" s="18">
        <f>'Ohio Intensities'!T194</f>
        <v>1.019561900333539</v>
      </c>
      <c r="CU194" s="18">
        <f>Design!$I$24*CT194*Design!$I$23</f>
        <v>1.7536464685736881</v>
      </c>
      <c r="CV194" s="18">
        <v>0</v>
      </c>
      <c r="CW194" s="18">
        <v>0</v>
      </c>
      <c r="CX194" s="18">
        <f>Design!$I$22</f>
        <v>10</v>
      </c>
      <c r="CY194" s="18">
        <f t="shared" si="277"/>
        <v>1.7536464685736881</v>
      </c>
      <c r="CZ194" s="18">
        <f t="shared" si="278"/>
        <v>198</v>
      </c>
      <c r="DA194" s="18">
        <f t="shared" si="279"/>
        <v>1.7536464685736881</v>
      </c>
      <c r="DB194" s="18">
        <f t="shared" si="280"/>
        <v>208</v>
      </c>
      <c r="DC194" s="18">
        <v>0</v>
      </c>
      <c r="DD194" s="18" t="str">
        <f t="shared" si="230"/>
        <v>N/A</v>
      </c>
      <c r="DE194" s="18">
        <f t="shared" si="281"/>
        <v>-0.1753646468573688</v>
      </c>
      <c r="DF194" s="18">
        <f t="shared" si="282"/>
        <v>36.475846546332704</v>
      </c>
      <c r="DG194" s="18">
        <f>(Design!$N$71-DF194)/DE194</f>
        <v>191.74814963521109</v>
      </c>
      <c r="DH194" s="18">
        <v>0</v>
      </c>
      <c r="DI194" s="18">
        <v>0</v>
      </c>
      <c r="DJ194" s="18">
        <f t="shared" si="283"/>
        <v>191.74814963521109</v>
      </c>
      <c r="DK194" s="18">
        <f t="shared" si="231"/>
        <v>198</v>
      </c>
      <c r="DL194" s="18">
        <f>Design!$N$71</f>
        <v>2.85</v>
      </c>
      <c r="DM194" s="18">
        <f t="shared" si="284"/>
        <v>208</v>
      </c>
      <c r="DN194" s="18">
        <v>0</v>
      </c>
      <c r="DO194" s="18">
        <f t="shared" si="285"/>
        <v>17784</v>
      </c>
      <c r="DP194" s="19" t="str">
        <f t="shared" si="232"/>
        <v>N/A</v>
      </c>
      <c r="DQ194" s="68">
        <f t="shared" si="286"/>
        <v>198</v>
      </c>
      <c r="DR194" s="18">
        <f>'Ohio Intensities'!X194</f>
        <v>1.1545967953723646</v>
      </c>
      <c r="DS194" s="18">
        <f>Design!$I$24*DR194*Design!$I$23</f>
        <v>1.9859064880404684</v>
      </c>
      <c r="DT194" s="18">
        <v>0</v>
      </c>
      <c r="DU194" s="18">
        <v>0</v>
      </c>
      <c r="DV194" s="18">
        <f>Design!$I$22</f>
        <v>10</v>
      </c>
      <c r="DW194" s="18">
        <f t="shared" si="287"/>
        <v>1.9859064880404684</v>
      </c>
      <c r="DX194" s="18">
        <f t="shared" si="288"/>
        <v>198</v>
      </c>
      <c r="DY194" s="18">
        <f t="shared" si="289"/>
        <v>1.9859064880404684</v>
      </c>
      <c r="DZ194" s="18">
        <f t="shared" si="290"/>
        <v>208</v>
      </c>
      <c r="EA194" s="18">
        <v>0</v>
      </c>
      <c r="EB194" s="18" t="str">
        <f t="shared" si="233"/>
        <v>N/A</v>
      </c>
      <c r="EC194" s="18">
        <f t="shared" si="291"/>
        <v>-0.19859064880404684</v>
      </c>
      <c r="ED194" s="18">
        <f t="shared" si="292"/>
        <v>41.306854951241746</v>
      </c>
      <c r="EE194" s="18">
        <f>(Design!$N$72-ED194)/EC194</f>
        <v>193.64887109658346</v>
      </c>
      <c r="EF194" s="18">
        <v>0</v>
      </c>
      <c r="EG194" s="18">
        <v>0</v>
      </c>
      <c r="EH194" s="18">
        <f t="shared" si="293"/>
        <v>193.64887109658346</v>
      </c>
      <c r="EI194" s="18">
        <f t="shared" si="234"/>
        <v>198</v>
      </c>
      <c r="EJ194" s="18">
        <f>Design!$N$72</f>
        <v>2.85</v>
      </c>
      <c r="EK194" s="18">
        <f t="shared" si="294"/>
        <v>208</v>
      </c>
      <c r="EL194" s="18">
        <v>0</v>
      </c>
      <c r="EM194" s="18">
        <f t="shared" si="295"/>
        <v>17784.000000000004</v>
      </c>
      <c r="EN194" s="19" t="str">
        <f t="shared" si="235"/>
        <v>N/A</v>
      </c>
      <c r="EO194" s="19">
        <f t="shared" si="296"/>
        <v>198</v>
      </c>
    </row>
    <row r="195" spans="1:145" x14ac:dyDescent="0.25">
      <c r="A195" s="68">
        <f t="shared" si="236"/>
        <v>199</v>
      </c>
      <c r="B195" s="18">
        <f>'Ohio Intensities'!D195</f>
        <v>0.52245938421592519</v>
      </c>
      <c r="C195" s="18">
        <f>Design!$I$24*B195*Design!$I$23</f>
        <v>0.89863014085139192</v>
      </c>
      <c r="D195" s="18">
        <v>0</v>
      </c>
      <c r="E195" s="18">
        <v>0</v>
      </c>
      <c r="F195" s="18">
        <f>Design!$I$22</f>
        <v>10</v>
      </c>
      <c r="G195" s="18">
        <f t="shared" si="237"/>
        <v>0.89863014085139192</v>
      </c>
      <c r="H195" s="18">
        <f t="shared" si="238"/>
        <v>199</v>
      </c>
      <c r="I195" s="18">
        <f t="shared" si="239"/>
        <v>0.89863014085139192</v>
      </c>
      <c r="J195" s="18">
        <f t="shared" si="240"/>
        <v>209</v>
      </c>
      <c r="K195" s="18">
        <v>0</v>
      </c>
      <c r="L195" s="18" t="str">
        <f t="shared" si="218"/>
        <v>N/A</v>
      </c>
      <c r="M195" s="18">
        <f t="shared" si="241"/>
        <v>-8.9863014085139192E-2</v>
      </c>
      <c r="N195" s="18">
        <f t="shared" si="242"/>
        <v>18.78136994379409</v>
      </c>
      <c r="O195" s="18">
        <f>(Design!$N$67-N195)/M195</f>
        <v>186.18750009811862</v>
      </c>
      <c r="P195" s="18">
        <v>0</v>
      </c>
      <c r="Q195" s="18">
        <v>0</v>
      </c>
      <c r="R195" s="18">
        <f t="shared" si="243"/>
        <v>186.18750009811862</v>
      </c>
      <c r="S195" s="18">
        <f t="shared" si="219"/>
        <v>199</v>
      </c>
      <c r="T195" s="18">
        <f>Design!$N$67</f>
        <v>2.0499999999999998</v>
      </c>
      <c r="U195" s="18">
        <f t="shared" si="244"/>
        <v>209</v>
      </c>
      <c r="V195" s="18">
        <v>0</v>
      </c>
      <c r="W195" s="18">
        <f t="shared" si="245"/>
        <v>12853.5</v>
      </c>
      <c r="X195" s="19" t="str">
        <f t="shared" si="220"/>
        <v>N/A</v>
      </c>
      <c r="Y195" s="68">
        <f t="shared" si="246"/>
        <v>199</v>
      </c>
      <c r="Z195" s="18">
        <f>'Ohio Intensities'!H195</f>
        <v>0.65173677437490418</v>
      </c>
      <c r="AA195" s="18">
        <f>Design!$I$24*Z195*Design!$I$23</f>
        <v>1.1209872519248358</v>
      </c>
      <c r="AB195" s="18">
        <v>0</v>
      </c>
      <c r="AC195" s="18">
        <v>0</v>
      </c>
      <c r="AD195" s="18">
        <f>Design!$I$22</f>
        <v>10</v>
      </c>
      <c r="AE195" s="18">
        <f t="shared" si="247"/>
        <v>1.1209872519248358</v>
      </c>
      <c r="AF195" s="18">
        <f t="shared" si="248"/>
        <v>199</v>
      </c>
      <c r="AG195" s="18">
        <f t="shared" si="249"/>
        <v>1.1209872519248358</v>
      </c>
      <c r="AH195" s="18">
        <f t="shared" si="250"/>
        <v>209</v>
      </c>
      <c r="AI195" s="18">
        <v>0</v>
      </c>
      <c r="AJ195" s="18" t="str">
        <f t="shared" si="221"/>
        <v>N/A</v>
      </c>
      <c r="AK195" s="18">
        <f t="shared" si="251"/>
        <v>-0.11209872519248358</v>
      </c>
      <c r="AL195" s="18">
        <f t="shared" si="252"/>
        <v>23.428633565229067</v>
      </c>
      <c r="AM195" s="18">
        <f>(Design!$N$68-AL195)/AK195</f>
        <v>186.69822987989136</v>
      </c>
      <c r="AN195" s="18">
        <v>0</v>
      </c>
      <c r="AO195" s="18">
        <v>0</v>
      </c>
      <c r="AP195" s="18">
        <f t="shared" si="253"/>
        <v>186.69822987989136</v>
      </c>
      <c r="AQ195" s="18">
        <f t="shared" si="222"/>
        <v>199</v>
      </c>
      <c r="AR195" s="18">
        <f>Design!$N$68</f>
        <v>2.5</v>
      </c>
      <c r="AS195" s="18">
        <f t="shared" si="254"/>
        <v>209</v>
      </c>
      <c r="AT195" s="18">
        <v>0</v>
      </c>
      <c r="AU195" s="18">
        <f t="shared" si="255"/>
        <v>15675</v>
      </c>
      <c r="AV195" s="19" t="str">
        <f t="shared" si="223"/>
        <v>N/A</v>
      </c>
      <c r="AW195" s="68">
        <f t="shared" si="256"/>
        <v>199</v>
      </c>
      <c r="AX195" s="18">
        <f>'Ohio Intensities'!L195</f>
        <v>0.75038714003564178</v>
      </c>
      <c r="AY195" s="18">
        <f>Design!$I$24*AX195*Design!$I$23</f>
        <v>1.2906658808613047</v>
      </c>
      <c r="AZ195" s="18">
        <v>0</v>
      </c>
      <c r="BA195" s="18">
        <v>0</v>
      </c>
      <c r="BB195" s="18">
        <f>Design!$I$22</f>
        <v>10</v>
      </c>
      <c r="BC195" s="18">
        <f t="shared" si="257"/>
        <v>1.2906658808613047</v>
      </c>
      <c r="BD195" s="18">
        <f t="shared" si="258"/>
        <v>199</v>
      </c>
      <c r="BE195" s="18">
        <f t="shared" si="259"/>
        <v>1.2906658808613047</v>
      </c>
      <c r="BF195" s="18">
        <f t="shared" si="260"/>
        <v>209</v>
      </c>
      <c r="BG195" s="18">
        <v>0</v>
      </c>
      <c r="BH195" s="18" t="str">
        <f t="shared" si="224"/>
        <v>N/A</v>
      </c>
      <c r="BI195" s="18">
        <f t="shared" si="261"/>
        <v>-0.12906658808613047</v>
      </c>
      <c r="BJ195" s="18">
        <f t="shared" si="262"/>
        <v>26.974916910001269</v>
      </c>
      <c r="BK195" s="18">
        <f>(Design!$N$69-BJ195)/BI195</f>
        <v>186.91837498564615</v>
      </c>
      <c r="BL195" s="18">
        <v>0</v>
      </c>
      <c r="BM195" s="18">
        <v>0</v>
      </c>
      <c r="BN195" s="18">
        <f t="shared" si="263"/>
        <v>186.91837498564615</v>
      </c>
      <c r="BO195" s="18">
        <f t="shared" si="225"/>
        <v>199</v>
      </c>
      <c r="BP195" s="18">
        <f>Design!$N$69</f>
        <v>2.85</v>
      </c>
      <c r="BQ195" s="18">
        <f t="shared" si="264"/>
        <v>209</v>
      </c>
      <c r="BR195" s="18">
        <v>0</v>
      </c>
      <c r="BS195" s="18">
        <f t="shared" si="265"/>
        <v>17869.500000000004</v>
      </c>
      <c r="BT195" s="19" t="str">
        <f t="shared" si="226"/>
        <v>N/A</v>
      </c>
      <c r="BU195" s="68">
        <f t="shared" si="266"/>
        <v>199</v>
      </c>
      <c r="BV195" s="18">
        <f>'Ohio Intensities'!P195</f>
        <v>0.89754585045945123</v>
      </c>
      <c r="BW195" s="18">
        <f>Design!$I$24*BV195*Design!$I$23</f>
        <v>1.5437788627902571</v>
      </c>
      <c r="BX195" s="18">
        <v>0</v>
      </c>
      <c r="BY195" s="18">
        <v>0</v>
      </c>
      <c r="BZ195" s="18">
        <f>Design!$I$22</f>
        <v>10</v>
      </c>
      <c r="CA195" s="18">
        <f t="shared" si="267"/>
        <v>1.5437788627902571</v>
      </c>
      <c r="CB195" s="18">
        <f t="shared" si="268"/>
        <v>199</v>
      </c>
      <c r="CC195" s="18">
        <f t="shared" si="269"/>
        <v>1.5437788627902571</v>
      </c>
      <c r="CD195" s="18">
        <f t="shared" si="270"/>
        <v>209</v>
      </c>
      <c r="CE195" s="18">
        <v>0</v>
      </c>
      <c r="CF195" s="18" t="str">
        <f t="shared" si="227"/>
        <v>N/A</v>
      </c>
      <c r="CG195" s="18">
        <f t="shared" si="271"/>
        <v>-0.15437788627902571</v>
      </c>
      <c r="CH195" s="18">
        <f t="shared" si="272"/>
        <v>32.264978232316373</v>
      </c>
      <c r="CI195" s="18">
        <f>(Design!$N$70-CH195)/CG195</f>
        <v>190.53880669897984</v>
      </c>
      <c r="CJ195" s="18">
        <v>0</v>
      </c>
      <c r="CK195" s="18">
        <v>0</v>
      </c>
      <c r="CL195" s="18">
        <f t="shared" si="273"/>
        <v>190.53880669897984</v>
      </c>
      <c r="CM195" s="18">
        <f t="shared" si="228"/>
        <v>199</v>
      </c>
      <c r="CN195" s="18">
        <f>Design!$N$70</f>
        <v>2.85</v>
      </c>
      <c r="CO195" s="18">
        <f t="shared" si="274"/>
        <v>209</v>
      </c>
      <c r="CP195" s="18">
        <v>0</v>
      </c>
      <c r="CQ195" s="18">
        <f t="shared" si="275"/>
        <v>17869.5</v>
      </c>
      <c r="CR195" s="19" t="str">
        <f t="shared" si="229"/>
        <v>N/A</v>
      </c>
      <c r="CS195" s="68">
        <f t="shared" si="276"/>
        <v>199</v>
      </c>
      <c r="CT195" s="18">
        <f>'Ohio Intensities'!T195</f>
        <v>1.0154917908667886</v>
      </c>
      <c r="CU195" s="18">
        <f>Design!$I$24*CT195*Design!$I$23</f>
        <v>1.7466458802908775</v>
      </c>
      <c r="CV195" s="18">
        <v>0</v>
      </c>
      <c r="CW195" s="18">
        <v>0</v>
      </c>
      <c r="CX195" s="18">
        <f>Design!$I$22</f>
        <v>10</v>
      </c>
      <c r="CY195" s="18">
        <f t="shared" si="277"/>
        <v>1.7466458802908775</v>
      </c>
      <c r="CZ195" s="18">
        <f t="shared" si="278"/>
        <v>199</v>
      </c>
      <c r="DA195" s="18">
        <f t="shared" si="279"/>
        <v>1.7466458802908775</v>
      </c>
      <c r="DB195" s="18">
        <f t="shared" si="280"/>
        <v>209</v>
      </c>
      <c r="DC195" s="18">
        <v>0</v>
      </c>
      <c r="DD195" s="18" t="str">
        <f t="shared" si="230"/>
        <v>N/A</v>
      </c>
      <c r="DE195" s="18">
        <f t="shared" si="281"/>
        <v>-0.17466458802908774</v>
      </c>
      <c r="DF195" s="18">
        <f t="shared" si="282"/>
        <v>36.50489889807934</v>
      </c>
      <c r="DG195" s="18">
        <f>(Design!$N$71-DF195)/DE195</f>
        <v>192.68301192497373</v>
      </c>
      <c r="DH195" s="18">
        <v>0</v>
      </c>
      <c r="DI195" s="18">
        <v>0</v>
      </c>
      <c r="DJ195" s="18">
        <f t="shared" si="283"/>
        <v>192.68301192497373</v>
      </c>
      <c r="DK195" s="18">
        <f t="shared" si="231"/>
        <v>199</v>
      </c>
      <c r="DL195" s="18">
        <f>Design!$N$71</f>
        <v>2.85</v>
      </c>
      <c r="DM195" s="18">
        <f t="shared" si="284"/>
        <v>209</v>
      </c>
      <c r="DN195" s="18">
        <v>0</v>
      </c>
      <c r="DO195" s="18">
        <f t="shared" si="285"/>
        <v>17869.500000000004</v>
      </c>
      <c r="DP195" s="19" t="str">
        <f t="shared" si="232"/>
        <v>N/A</v>
      </c>
      <c r="DQ195" s="68">
        <f t="shared" si="286"/>
        <v>199</v>
      </c>
      <c r="DR195" s="18">
        <f>'Ohio Intensities'!X195</f>
        <v>1.1502395540879062</v>
      </c>
      <c r="DS195" s="18">
        <f>Design!$I$24*DR195*Design!$I$23</f>
        <v>1.9784120330312001</v>
      </c>
      <c r="DT195" s="18">
        <v>0</v>
      </c>
      <c r="DU195" s="18">
        <v>0</v>
      </c>
      <c r="DV195" s="18">
        <f>Design!$I$22</f>
        <v>10</v>
      </c>
      <c r="DW195" s="18">
        <f t="shared" si="287"/>
        <v>1.9784120330312001</v>
      </c>
      <c r="DX195" s="18">
        <f t="shared" si="288"/>
        <v>199</v>
      </c>
      <c r="DY195" s="18">
        <f t="shared" si="289"/>
        <v>1.9784120330312001</v>
      </c>
      <c r="DZ195" s="18">
        <f t="shared" si="290"/>
        <v>209</v>
      </c>
      <c r="EA195" s="18">
        <v>0</v>
      </c>
      <c r="EB195" s="18" t="str">
        <f t="shared" si="233"/>
        <v>N/A</v>
      </c>
      <c r="EC195" s="18">
        <f t="shared" si="291"/>
        <v>-0.19784120330311999</v>
      </c>
      <c r="ED195" s="18">
        <f t="shared" si="292"/>
        <v>41.348811490352077</v>
      </c>
      <c r="EE195" s="18">
        <f>(Design!$N$72-ED195)/EC195</f>
        <v>194.59450735025399</v>
      </c>
      <c r="EF195" s="18">
        <v>0</v>
      </c>
      <c r="EG195" s="18">
        <v>0</v>
      </c>
      <c r="EH195" s="18">
        <f t="shared" si="293"/>
        <v>194.59450735025399</v>
      </c>
      <c r="EI195" s="18">
        <f t="shared" si="234"/>
        <v>199</v>
      </c>
      <c r="EJ195" s="18">
        <f>Design!$N$72</f>
        <v>2.85</v>
      </c>
      <c r="EK195" s="18">
        <f t="shared" si="294"/>
        <v>209</v>
      </c>
      <c r="EL195" s="18">
        <v>0</v>
      </c>
      <c r="EM195" s="18">
        <f t="shared" si="295"/>
        <v>17869.500000000004</v>
      </c>
      <c r="EN195" s="19" t="str">
        <f t="shared" si="235"/>
        <v>N/A</v>
      </c>
      <c r="EO195" s="19">
        <f t="shared" si="296"/>
        <v>199</v>
      </c>
    </row>
    <row r="196" spans="1:145" x14ac:dyDescent="0.25">
      <c r="A196" s="69">
        <f t="shared" si="236"/>
        <v>200</v>
      </c>
      <c r="B196" s="70">
        <f>'Ohio Intensities'!D196</f>
        <v>0.52027933761980527</v>
      </c>
      <c r="C196" s="70">
        <f>Design!$I$24*B196*Design!$I$23</f>
        <v>0.89488046070606564</v>
      </c>
      <c r="D196" s="70">
        <v>0</v>
      </c>
      <c r="E196" s="70">
        <v>0</v>
      </c>
      <c r="F196" s="70">
        <f>Design!$I$22</f>
        <v>10</v>
      </c>
      <c r="G196" s="70">
        <f t="shared" si="237"/>
        <v>0.89488046070606564</v>
      </c>
      <c r="H196" s="70">
        <f t="shared" si="238"/>
        <v>200</v>
      </c>
      <c r="I196" s="70">
        <f t="shared" si="239"/>
        <v>0.89488046070606564</v>
      </c>
      <c r="J196" s="70">
        <f t="shared" si="240"/>
        <v>210</v>
      </c>
      <c r="K196" s="70">
        <v>0</v>
      </c>
      <c r="L196" s="70" t="str">
        <f t="shared" si="218"/>
        <v>N/A</v>
      </c>
      <c r="M196" s="70">
        <f t="shared" si="241"/>
        <v>-8.9488046070606564E-2</v>
      </c>
      <c r="N196" s="70">
        <f t="shared" si="242"/>
        <v>18.79248967482738</v>
      </c>
      <c r="O196" s="70">
        <f>(Design!$N$67-N196)/M196</f>
        <v>187.09191238366589</v>
      </c>
      <c r="P196" s="70">
        <v>0</v>
      </c>
      <c r="Q196" s="70">
        <v>0</v>
      </c>
      <c r="R196" s="70">
        <f t="shared" si="243"/>
        <v>187.09191238366589</v>
      </c>
      <c r="S196" s="70">
        <f t="shared" si="219"/>
        <v>200</v>
      </c>
      <c r="T196" s="70">
        <f>Design!$N$67</f>
        <v>2.0499999999999998</v>
      </c>
      <c r="U196" s="70">
        <f t="shared" si="244"/>
        <v>210</v>
      </c>
      <c r="V196" s="70">
        <v>0</v>
      </c>
      <c r="W196" s="70">
        <f t="shared" si="245"/>
        <v>12915</v>
      </c>
      <c r="X196" s="73" t="str">
        <f t="shared" si="220"/>
        <v>N/A</v>
      </c>
      <c r="Y196" s="69">
        <f t="shared" si="246"/>
        <v>200</v>
      </c>
      <c r="Z196" s="70">
        <f>'Ohio Intensities'!H196</f>
        <v>0.64905177255119673</v>
      </c>
      <c r="AA196" s="70">
        <f>Design!$I$24*Z196*Design!$I$23</f>
        <v>1.1163690487880591</v>
      </c>
      <c r="AB196" s="70">
        <v>0</v>
      </c>
      <c r="AC196" s="70">
        <v>0</v>
      </c>
      <c r="AD196" s="70">
        <f>Design!$I$22</f>
        <v>10</v>
      </c>
      <c r="AE196" s="70">
        <f t="shared" si="247"/>
        <v>1.1163690487880591</v>
      </c>
      <c r="AF196" s="70">
        <f t="shared" si="248"/>
        <v>200</v>
      </c>
      <c r="AG196" s="70">
        <f t="shared" si="249"/>
        <v>1.1163690487880591</v>
      </c>
      <c r="AH196" s="70">
        <f t="shared" si="250"/>
        <v>210</v>
      </c>
      <c r="AI196" s="70">
        <v>0</v>
      </c>
      <c r="AJ196" s="70" t="str">
        <f t="shared" si="221"/>
        <v>N/A</v>
      </c>
      <c r="AK196" s="70">
        <f t="shared" si="251"/>
        <v>-0.11163690487880591</v>
      </c>
      <c r="AL196" s="70">
        <f t="shared" si="252"/>
        <v>23.443750024549242</v>
      </c>
      <c r="AM196" s="70">
        <f>(Design!$N$68-AL196)/AK196</f>
        <v>187.60597176431912</v>
      </c>
      <c r="AN196" s="70">
        <v>0</v>
      </c>
      <c r="AO196" s="70">
        <v>0</v>
      </c>
      <c r="AP196" s="70">
        <f t="shared" si="253"/>
        <v>187.60597176431912</v>
      </c>
      <c r="AQ196" s="70">
        <f t="shared" si="222"/>
        <v>200</v>
      </c>
      <c r="AR196" s="70">
        <f>Design!$N$68</f>
        <v>2.5</v>
      </c>
      <c r="AS196" s="70">
        <f t="shared" si="254"/>
        <v>210</v>
      </c>
      <c r="AT196" s="70">
        <v>0</v>
      </c>
      <c r="AU196" s="70">
        <f t="shared" si="255"/>
        <v>15750</v>
      </c>
      <c r="AV196" s="73" t="str">
        <f t="shared" si="223"/>
        <v>N/A</v>
      </c>
      <c r="AW196" s="69">
        <f t="shared" si="256"/>
        <v>200</v>
      </c>
      <c r="AX196" s="70">
        <f>'Ohio Intensities'!L196</f>
        <v>0.74727904094626074</v>
      </c>
      <c r="AY196" s="70">
        <f>Design!$I$24*AX196*Design!$I$23</f>
        <v>1.2853199504275692</v>
      </c>
      <c r="AZ196" s="70">
        <v>0</v>
      </c>
      <c r="BA196" s="70">
        <v>0</v>
      </c>
      <c r="BB196" s="70">
        <f>Design!$I$22</f>
        <v>10</v>
      </c>
      <c r="BC196" s="70">
        <f t="shared" si="257"/>
        <v>1.2853199504275692</v>
      </c>
      <c r="BD196" s="70">
        <f t="shared" si="258"/>
        <v>200</v>
      </c>
      <c r="BE196" s="70">
        <f t="shared" si="259"/>
        <v>1.2853199504275692</v>
      </c>
      <c r="BF196" s="70">
        <f t="shared" si="260"/>
        <v>210</v>
      </c>
      <c r="BG196" s="70">
        <v>0</v>
      </c>
      <c r="BH196" s="70" t="str">
        <f t="shared" si="224"/>
        <v>N/A</v>
      </c>
      <c r="BI196" s="70">
        <f t="shared" si="261"/>
        <v>-0.12853199504275692</v>
      </c>
      <c r="BJ196" s="70">
        <f t="shared" si="262"/>
        <v>26.991718958978954</v>
      </c>
      <c r="BK196" s="70">
        <f>(Design!$N$69-BJ196)/BI196</f>
        <v>187.82653261507431</v>
      </c>
      <c r="BL196" s="70">
        <v>0</v>
      </c>
      <c r="BM196" s="70">
        <v>0</v>
      </c>
      <c r="BN196" s="70">
        <f t="shared" si="263"/>
        <v>187.82653261507431</v>
      </c>
      <c r="BO196" s="70">
        <f t="shared" si="225"/>
        <v>200</v>
      </c>
      <c r="BP196" s="70">
        <f>Design!$N$69</f>
        <v>2.85</v>
      </c>
      <c r="BQ196" s="70">
        <f t="shared" si="264"/>
        <v>210</v>
      </c>
      <c r="BR196" s="70">
        <v>0</v>
      </c>
      <c r="BS196" s="70">
        <f t="shared" si="265"/>
        <v>17955</v>
      </c>
      <c r="BT196" s="73" t="str">
        <f t="shared" si="226"/>
        <v>N/A</v>
      </c>
      <c r="BU196" s="69">
        <f t="shared" si="266"/>
        <v>200</v>
      </c>
      <c r="BV196" s="70">
        <f>'Ohio Intensities'!P196</f>
        <v>0.89389165197438236</v>
      </c>
      <c r="BW196" s="70">
        <f>Design!$I$24*BV196*Design!$I$23</f>
        <v>1.5374936413959386</v>
      </c>
      <c r="BX196" s="70">
        <v>0</v>
      </c>
      <c r="BY196" s="70">
        <v>0</v>
      </c>
      <c r="BZ196" s="70">
        <f>Design!$I$22</f>
        <v>10</v>
      </c>
      <c r="CA196" s="70">
        <f t="shared" si="267"/>
        <v>1.5374936413959386</v>
      </c>
      <c r="CB196" s="70">
        <f t="shared" si="268"/>
        <v>200</v>
      </c>
      <c r="CC196" s="70">
        <f t="shared" si="269"/>
        <v>1.5374936413959386</v>
      </c>
      <c r="CD196" s="70">
        <f t="shared" si="270"/>
        <v>210</v>
      </c>
      <c r="CE196" s="70">
        <v>0</v>
      </c>
      <c r="CF196" s="70" t="str">
        <f t="shared" si="227"/>
        <v>N/A</v>
      </c>
      <c r="CG196" s="70">
        <f t="shared" si="271"/>
        <v>-0.15374936413959386</v>
      </c>
      <c r="CH196" s="70">
        <f t="shared" si="272"/>
        <v>32.287366469314712</v>
      </c>
      <c r="CI196" s="70">
        <f>(Design!$N$70-CH196)/CG196</f>
        <v>191.46333797249142</v>
      </c>
      <c r="CJ196" s="70">
        <v>0</v>
      </c>
      <c r="CK196" s="70">
        <v>0</v>
      </c>
      <c r="CL196" s="70">
        <f t="shared" si="273"/>
        <v>191.46333797249142</v>
      </c>
      <c r="CM196" s="70">
        <f t="shared" si="228"/>
        <v>200</v>
      </c>
      <c r="CN196" s="70">
        <f>Design!$N$70</f>
        <v>2.85</v>
      </c>
      <c r="CO196" s="70">
        <f t="shared" si="274"/>
        <v>210</v>
      </c>
      <c r="CP196" s="70">
        <v>0</v>
      </c>
      <c r="CQ196" s="70">
        <f t="shared" si="275"/>
        <v>17955</v>
      </c>
      <c r="CR196" s="73" t="str">
        <f t="shared" si="229"/>
        <v>N/A</v>
      </c>
      <c r="CS196" s="69">
        <f t="shared" si="276"/>
        <v>200</v>
      </c>
      <c r="CT196" s="70">
        <f>'Ohio Intensities'!T196</f>
        <v>1.0114568792890215</v>
      </c>
      <c r="CU196" s="70">
        <f>Design!$I$24*CT196*Design!$I$23</f>
        <v>1.7397058323771182</v>
      </c>
      <c r="CV196" s="70">
        <v>0</v>
      </c>
      <c r="CW196" s="70">
        <v>0</v>
      </c>
      <c r="CX196" s="70">
        <f>Design!$I$22</f>
        <v>10</v>
      </c>
      <c r="CY196" s="70">
        <f t="shared" si="277"/>
        <v>1.7397058323771182</v>
      </c>
      <c r="CZ196" s="70">
        <f t="shared" si="278"/>
        <v>200</v>
      </c>
      <c r="DA196" s="70">
        <f t="shared" si="279"/>
        <v>1.7397058323771182</v>
      </c>
      <c r="DB196" s="70">
        <f t="shared" si="280"/>
        <v>210</v>
      </c>
      <c r="DC196" s="70">
        <v>0</v>
      </c>
      <c r="DD196" s="70" t="str">
        <f t="shared" si="230"/>
        <v>N/A</v>
      </c>
      <c r="DE196" s="70">
        <f t="shared" si="281"/>
        <v>-0.17397058323771181</v>
      </c>
      <c r="DF196" s="70">
        <f t="shared" si="282"/>
        <v>36.533822479919479</v>
      </c>
      <c r="DG196" s="70">
        <f>(Design!$N$71-DF196)/DE196</f>
        <v>193.61792007039611</v>
      </c>
      <c r="DH196" s="70">
        <v>0</v>
      </c>
      <c r="DI196" s="70">
        <v>0</v>
      </c>
      <c r="DJ196" s="70">
        <f t="shared" si="283"/>
        <v>193.61792007039611</v>
      </c>
      <c r="DK196" s="70">
        <f t="shared" si="231"/>
        <v>200</v>
      </c>
      <c r="DL196" s="70">
        <f>Design!$N$71</f>
        <v>2.85</v>
      </c>
      <c r="DM196" s="70">
        <f t="shared" si="284"/>
        <v>210</v>
      </c>
      <c r="DN196" s="70">
        <v>0</v>
      </c>
      <c r="DO196" s="70">
        <f t="shared" si="285"/>
        <v>17955</v>
      </c>
      <c r="DP196" s="73" t="str">
        <f t="shared" si="232"/>
        <v>N/A</v>
      </c>
      <c r="DQ196" s="69">
        <f t="shared" si="286"/>
        <v>200</v>
      </c>
      <c r="DR196" s="70">
        <f>'Ohio Intensities'!X196</f>
        <v>1.1459192901460284</v>
      </c>
      <c r="DS196" s="70">
        <f>Design!$I$24*DR196*Design!$I$23</f>
        <v>1.9709811790511702</v>
      </c>
      <c r="DT196" s="70">
        <v>0</v>
      </c>
      <c r="DU196" s="70">
        <v>0</v>
      </c>
      <c r="DV196" s="70">
        <f>Design!$I$22</f>
        <v>10</v>
      </c>
      <c r="DW196" s="70">
        <f t="shared" si="287"/>
        <v>1.9709811790511702</v>
      </c>
      <c r="DX196" s="70">
        <f t="shared" si="288"/>
        <v>200</v>
      </c>
      <c r="DY196" s="70">
        <f t="shared" si="289"/>
        <v>1.9709811790511702</v>
      </c>
      <c r="DZ196" s="70">
        <f t="shared" si="290"/>
        <v>210</v>
      </c>
      <c r="EA196" s="70">
        <v>0</v>
      </c>
      <c r="EB196" s="70" t="str">
        <f t="shared" si="233"/>
        <v>N/A</v>
      </c>
      <c r="EC196" s="70">
        <f t="shared" si="291"/>
        <v>-0.19709811790511703</v>
      </c>
      <c r="ED196" s="70">
        <f t="shared" si="292"/>
        <v>41.390604760074581</v>
      </c>
      <c r="EE196" s="70">
        <f>(Design!$N$72-ED196)/EC196</f>
        <v>195.5401967796974</v>
      </c>
      <c r="EF196" s="70">
        <v>0</v>
      </c>
      <c r="EG196" s="70">
        <v>0</v>
      </c>
      <c r="EH196" s="70">
        <f t="shared" si="293"/>
        <v>195.5401967796974</v>
      </c>
      <c r="EI196" s="70">
        <f t="shared" si="234"/>
        <v>200</v>
      </c>
      <c r="EJ196" s="70">
        <f>Design!$N$72</f>
        <v>2.85</v>
      </c>
      <c r="EK196" s="70">
        <f t="shared" si="294"/>
        <v>210</v>
      </c>
      <c r="EL196" s="70">
        <v>0</v>
      </c>
      <c r="EM196" s="70">
        <f t="shared" si="295"/>
        <v>17955</v>
      </c>
      <c r="EN196" s="73" t="str">
        <f t="shared" si="235"/>
        <v>N/A</v>
      </c>
      <c r="EO196" s="73">
        <f t="shared" si="296"/>
        <v>200</v>
      </c>
    </row>
    <row r="197" spans="1:145" x14ac:dyDescent="0.25">
      <c r="A197" s="74"/>
      <c r="B197" s="75"/>
      <c r="C197" s="75"/>
      <c r="D197" s="75"/>
      <c r="E197" s="75"/>
      <c r="F197" s="75"/>
      <c r="G197" s="75"/>
      <c r="H197" s="75"/>
      <c r="I197" s="75"/>
      <c r="J197" s="75"/>
      <c r="K197" s="60" t="s">
        <v>92</v>
      </c>
      <c r="L197" s="86">
        <f>VLOOKUP(X198,A6:L196,12)</f>
        <v>7372.6629259611336</v>
      </c>
      <c r="M197" s="75"/>
      <c r="N197" s="75"/>
      <c r="O197" s="75"/>
      <c r="P197" s="75"/>
      <c r="Q197" s="75"/>
      <c r="R197" s="75"/>
      <c r="S197" s="75"/>
      <c r="T197" s="75"/>
      <c r="U197" s="75"/>
      <c r="V197" s="75"/>
      <c r="W197" s="60" t="s">
        <v>67</v>
      </c>
      <c r="X197" s="61">
        <f>MAX(X6:X196)</f>
        <v>4482.1629259611345</v>
      </c>
      <c r="Y197" s="76"/>
      <c r="Z197" s="75"/>
      <c r="AA197" s="75"/>
      <c r="AB197" s="75"/>
      <c r="AC197" s="75"/>
      <c r="AD197" s="75"/>
      <c r="AE197" s="75"/>
      <c r="AF197" s="75"/>
      <c r="AG197" s="75"/>
      <c r="AH197" s="75"/>
      <c r="AI197" s="60" t="s">
        <v>92</v>
      </c>
      <c r="AJ197" s="86">
        <f>VLOOKUP(AV198,Y6:AJ196,12)</f>
        <v>9128.9360445688872</v>
      </c>
      <c r="AK197" s="75"/>
      <c r="AL197" s="75"/>
      <c r="AM197" s="75"/>
      <c r="AN197" s="75"/>
      <c r="AO197" s="75"/>
      <c r="AP197" s="75"/>
      <c r="AQ197" s="75"/>
      <c r="AR197" s="75"/>
      <c r="AS197" s="75"/>
      <c r="AT197" s="75"/>
      <c r="AU197" s="60" t="s">
        <v>67</v>
      </c>
      <c r="AV197" s="61">
        <f>MAX(AV6:AV196)</f>
        <v>5453.9360445688872</v>
      </c>
      <c r="AW197" s="76"/>
      <c r="AX197" s="75"/>
      <c r="AY197" s="75"/>
      <c r="AZ197" s="75"/>
      <c r="BA197" s="75"/>
      <c r="BB197" s="75"/>
      <c r="BC197" s="75"/>
      <c r="BD197" s="75"/>
      <c r="BE197" s="75"/>
      <c r="BF197" s="75"/>
      <c r="BG197" s="60" t="s">
        <v>92</v>
      </c>
      <c r="BH197" s="86">
        <f>VLOOKUP(BT198,AW6:BH196,12)</f>
        <v>10607.324860485011</v>
      </c>
      <c r="BI197" s="75"/>
      <c r="BJ197" s="75"/>
      <c r="BK197" s="75"/>
      <c r="BL197" s="75"/>
      <c r="BM197" s="75"/>
      <c r="BN197" s="75"/>
      <c r="BO197" s="75"/>
      <c r="BP197" s="75"/>
      <c r="BQ197" s="75"/>
      <c r="BR197" s="75"/>
      <c r="BS197" s="60" t="s">
        <v>67</v>
      </c>
      <c r="BT197" s="61">
        <f>MAX(BT6:BT196)</f>
        <v>6246.8248604850105</v>
      </c>
      <c r="BU197" s="76"/>
      <c r="BV197" s="75"/>
      <c r="BW197" s="75"/>
      <c r="BX197" s="75"/>
      <c r="BY197" s="75"/>
      <c r="BZ197" s="75"/>
      <c r="CA197" s="75"/>
      <c r="CB197" s="75"/>
      <c r="CC197" s="75"/>
      <c r="CD197" s="75"/>
      <c r="CE197" s="60" t="s">
        <v>92</v>
      </c>
      <c r="CF197" s="86">
        <f>VLOOKUP(CR198,BU6:CF196,12)</f>
        <v>13113.705815871775</v>
      </c>
      <c r="CG197" s="75"/>
      <c r="CH197" s="75"/>
      <c r="CI197" s="75"/>
      <c r="CJ197" s="75"/>
      <c r="CK197" s="75"/>
      <c r="CL197" s="75"/>
      <c r="CM197" s="75"/>
      <c r="CN197" s="75"/>
      <c r="CO197" s="75"/>
      <c r="CP197" s="75"/>
      <c r="CQ197" s="60" t="s">
        <v>67</v>
      </c>
      <c r="CR197" s="61">
        <f>MAX(CR6:CR196)</f>
        <v>8069.2058158717755</v>
      </c>
      <c r="CS197" s="76"/>
      <c r="CT197" s="75"/>
      <c r="CU197" s="75"/>
      <c r="CV197" s="75"/>
      <c r="CW197" s="75"/>
      <c r="CX197" s="75"/>
      <c r="CY197" s="75"/>
      <c r="CZ197" s="75"/>
      <c r="DA197" s="75"/>
      <c r="DB197" s="75"/>
      <c r="DC197" s="60" t="s">
        <v>92</v>
      </c>
      <c r="DD197" s="86">
        <f>VLOOKUP(DP198,CS6:DD196,12)</f>
        <v>15197.915882221059</v>
      </c>
      <c r="DE197" s="75"/>
      <c r="DF197" s="75"/>
      <c r="DG197" s="75"/>
      <c r="DH197" s="75"/>
      <c r="DI197" s="75"/>
      <c r="DJ197" s="75"/>
      <c r="DK197" s="75"/>
      <c r="DL197" s="75"/>
      <c r="DM197" s="75"/>
      <c r="DN197" s="75"/>
      <c r="DO197" s="60" t="s">
        <v>67</v>
      </c>
      <c r="DP197" s="61">
        <f>MAX(DP6:DP196)</f>
        <v>9469.4158822210593</v>
      </c>
      <c r="DQ197" s="76"/>
      <c r="DR197" s="75"/>
      <c r="DS197" s="75"/>
      <c r="DT197" s="75"/>
      <c r="DU197" s="75"/>
      <c r="DV197" s="75"/>
      <c r="DW197" s="75"/>
      <c r="DX197" s="75"/>
      <c r="DY197" s="75"/>
      <c r="DZ197" s="75"/>
      <c r="EA197" s="60" t="s">
        <v>92</v>
      </c>
      <c r="EB197" s="86">
        <f>VLOOKUP(EN198,DQ6:EB196,12)</f>
        <v>17320.823908648563</v>
      </c>
      <c r="EC197" s="75"/>
      <c r="ED197" s="75"/>
      <c r="EE197" s="75"/>
      <c r="EF197" s="75"/>
      <c r="EG197" s="75"/>
      <c r="EH197" s="75"/>
      <c r="EI197" s="75"/>
      <c r="EJ197" s="75"/>
      <c r="EK197" s="75"/>
      <c r="EL197" s="75"/>
      <c r="EM197" s="60" t="s">
        <v>67</v>
      </c>
      <c r="EN197" s="61">
        <f>MAX(EN6:EN196)</f>
        <v>10822.823908648563</v>
      </c>
      <c r="EO197" s="77"/>
    </row>
    <row r="198" spans="1:145" x14ac:dyDescent="0.25">
      <c r="A198" s="74"/>
      <c r="B198" s="75"/>
      <c r="C198" s="75"/>
      <c r="D198" s="75"/>
      <c r="E198" s="75"/>
      <c r="F198" s="75"/>
      <c r="G198" s="75"/>
      <c r="H198" s="75"/>
      <c r="I198" s="75"/>
      <c r="J198" s="75"/>
      <c r="K198" s="75"/>
      <c r="L198" s="75"/>
      <c r="M198" s="75"/>
      <c r="N198" s="75"/>
      <c r="O198" s="75"/>
      <c r="P198" s="75"/>
      <c r="Q198" s="75"/>
      <c r="R198" s="75"/>
      <c r="S198" s="75"/>
      <c r="T198" s="75"/>
      <c r="U198" s="75"/>
      <c r="V198" s="75"/>
      <c r="W198" s="60" t="s">
        <v>68</v>
      </c>
      <c r="X198" s="61">
        <f>INDEX(X6:Y196,MATCH(X197,X6:X196,0),2)</f>
        <v>37</v>
      </c>
      <c r="Y198" s="76"/>
      <c r="Z198" s="75"/>
      <c r="AA198" s="75"/>
      <c r="AB198" s="75"/>
      <c r="AC198" s="75"/>
      <c r="AD198" s="75"/>
      <c r="AE198" s="75"/>
      <c r="AF198" s="75"/>
      <c r="AG198" s="75"/>
      <c r="AH198" s="75"/>
      <c r="AI198" s="75"/>
      <c r="AJ198" s="75"/>
      <c r="AK198" s="75"/>
      <c r="AL198" s="75"/>
      <c r="AM198" s="75"/>
      <c r="AN198" s="75"/>
      <c r="AO198" s="75"/>
      <c r="AP198" s="75"/>
      <c r="AQ198" s="75"/>
      <c r="AR198" s="75"/>
      <c r="AS198" s="75"/>
      <c r="AT198" s="75"/>
      <c r="AU198" s="60" t="s">
        <v>68</v>
      </c>
      <c r="AV198" s="61">
        <f>INDEX(AV6:AX196,MATCH(AV197,AV6:AV196,0),2)</f>
        <v>39</v>
      </c>
      <c r="AW198" s="76"/>
      <c r="AX198" s="75"/>
      <c r="AY198" s="75"/>
      <c r="AZ198" s="75"/>
      <c r="BA198" s="75"/>
      <c r="BB198" s="75"/>
      <c r="BC198" s="75"/>
      <c r="BD198" s="75"/>
      <c r="BE198" s="75"/>
      <c r="BF198" s="75"/>
      <c r="BG198" s="75"/>
      <c r="BH198" s="75"/>
      <c r="BI198" s="75"/>
      <c r="BJ198" s="75"/>
      <c r="BK198" s="75"/>
      <c r="BL198" s="75"/>
      <c r="BM198" s="75"/>
      <c r="BN198" s="75"/>
      <c r="BO198" s="75"/>
      <c r="BP198" s="75"/>
      <c r="BQ198" s="75"/>
      <c r="BR198" s="75"/>
      <c r="BS198" s="60" t="s">
        <v>68</v>
      </c>
      <c r="BT198" s="61">
        <f>INDEX(BT6:BU196,MATCH(BT197,BT6:BT196,0),2)</f>
        <v>41</v>
      </c>
      <c r="BU198" s="76"/>
      <c r="BV198" s="75"/>
      <c r="BW198" s="75"/>
      <c r="BX198" s="75"/>
      <c r="BY198" s="75"/>
      <c r="BZ198" s="75"/>
      <c r="CA198" s="75"/>
      <c r="CB198" s="75"/>
      <c r="CC198" s="75"/>
      <c r="CD198" s="75"/>
      <c r="CE198" s="75"/>
      <c r="CF198" s="75"/>
      <c r="CG198" s="75"/>
      <c r="CH198" s="75"/>
      <c r="CI198" s="75"/>
      <c r="CJ198" s="75"/>
      <c r="CK198" s="75"/>
      <c r="CL198" s="75"/>
      <c r="CM198" s="75"/>
      <c r="CN198" s="75"/>
      <c r="CO198" s="75"/>
      <c r="CP198" s="75"/>
      <c r="CQ198" s="60" t="s">
        <v>68</v>
      </c>
      <c r="CR198" s="61">
        <f>INDEX(CR6:CS196,MATCH(CR197,CR6:CR196,0),2)</f>
        <v>49</v>
      </c>
      <c r="CS198" s="76"/>
      <c r="CT198" s="75"/>
      <c r="CU198" s="75"/>
      <c r="CV198" s="75"/>
      <c r="CW198" s="75"/>
      <c r="CX198" s="75"/>
      <c r="CY198" s="75"/>
      <c r="CZ198" s="75"/>
      <c r="DA198" s="75"/>
      <c r="DB198" s="75"/>
      <c r="DC198" s="75"/>
      <c r="DD198" s="75"/>
      <c r="DE198" s="75"/>
      <c r="DF198" s="75"/>
      <c r="DG198" s="75"/>
      <c r="DH198" s="75"/>
      <c r="DI198" s="75"/>
      <c r="DJ198" s="75"/>
      <c r="DK198" s="75"/>
      <c r="DL198" s="75"/>
      <c r="DM198" s="75"/>
      <c r="DN198" s="75"/>
      <c r="DO198" s="60" t="s">
        <v>68</v>
      </c>
      <c r="DP198" s="61">
        <f>INDEX(DP6:DQ196,MATCH(DP197,DP6:DP196,0),2)</f>
        <v>57</v>
      </c>
      <c r="DQ198" s="76"/>
      <c r="DR198" s="75"/>
      <c r="DS198" s="75"/>
      <c r="DT198" s="75"/>
      <c r="DU198" s="75"/>
      <c r="DV198" s="75"/>
      <c r="DW198" s="75"/>
      <c r="DX198" s="75"/>
      <c r="DY198" s="75"/>
      <c r="DZ198" s="75"/>
      <c r="EA198" s="75"/>
      <c r="EB198" s="75"/>
      <c r="EC198" s="75"/>
      <c r="ED198" s="75"/>
      <c r="EE198" s="75"/>
      <c r="EF198" s="75"/>
      <c r="EG198" s="75"/>
      <c r="EH198" s="75"/>
      <c r="EI198" s="75"/>
      <c r="EJ198" s="75"/>
      <c r="EK198" s="75"/>
      <c r="EL198" s="75"/>
      <c r="EM198" s="60" t="s">
        <v>68</v>
      </c>
      <c r="EN198" s="61">
        <f>INDEX(EN6:EO196,MATCH(EN197,EN6:EN196,0),2)</f>
        <v>66</v>
      </c>
      <c r="EO198" s="77"/>
    </row>
    <row r="199" spans="1:145" x14ac:dyDescent="0.25">
      <c r="A199" s="58"/>
      <c r="B199" s="5"/>
      <c r="C199" s="5"/>
      <c r="D199" s="5"/>
      <c r="E199" s="5"/>
      <c r="F199" s="5"/>
      <c r="G199" s="5"/>
      <c r="H199" s="5"/>
      <c r="I199" s="5"/>
      <c r="J199" s="5"/>
      <c r="K199" s="5"/>
      <c r="L199" s="5"/>
      <c r="M199" s="5"/>
      <c r="N199" s="5"/>
      <c r="O199" s="5"/>
      <c r="P199" s="5"/>
      <c r="Q199" s="5"/>
      <c r="R199" s="5"/>
      <c r="S199" s="5"/>
      <c r="T199" s="5"/>
      <c r="U199" s="5"/>
      <c r="V199" s="5"/>
      <c r="W199" s="7" t="s">
        <v>128</v>
      </c>
      <c r="X199" s="164">
        <f>VLOOKUP(X198,A6:B196,2)</f>
        <v>1.9308251953596085</v>
      </c>
      <c r="Y199" s="6"/>
      <c r="Z199" s="5"/>
      <c r="AA199" s="5"/>
      <c r="AB199" s="5"/>
      <c r="AC199" s="5"/>
      <c r="AD199" s="5"/>
      <c r="AE199" s="5"/>
      <c r="AF199" s="5"/>
      <c r="AG199" s="5"/>
      <c r="AH199" s="5"/>
      <c r="AI199" s="5"/>
      <c r="AJ199" s="5"/>
      <c r="AK199" s="5"/>
      <c r="AL199" s="5"/>
      <c r="AM199" s="5"/>
      <c r="AN199" s="5"/>
      <c r="AO199" s="5"/>
      <c r="AP199" s="5"/>
      <c r="AQ199" s="5"/>
      <c r="AR199" s="5"/>
      <c r="AS199" s="5"/>
      <c r="AT199" s="5"/>
      <c r="AU199" s="7" t="s">
        <v>128</v>
      </c>
      <c r="AV199" s="164">
        <f>VLOOKUP(AV198,Y6:Z196,2)</f>
        <v>2.2681713487797861</v>
      </c>
      <c r="AW199" s="6"/>
      <c r="AX199" s="5"/>
      <c r="AY199" s="5"/>
      <c r="AZ199" s="5"/>
      <c r="BA199" s="5"/>
      <c r="BB199" s="5"/>
      <c r="BC199" s="5"/>
      <c r="BD199" s="5"/>
      <c r="BE199" s="5"/>
      <c r="BF199" s="5"/>
      <c r="BG199" s="5"/>
      <c r="BH199" s="5"/>
      <c r="BI199" s="5"/>
      <c r="BJ199" s="5"/>
      <c r="BK199" s="5"/>
      <c r="BL199" s="5"/>
      <c r="BM199" s="5"/>
      <c r="BN199" s="5"/>
      <c r="BO199" s="5"/>
      <c r="BP199" s="5"/>
      <c r="BQ199" s="5"/>
      <c r="BR199" s="5"/>
      <c r="BS199" s="7" t="s">
        <v>128</v>
      </c>
      <c r="BT199" s="164">
        <f>VLOOKUP(BT198,AW6:AX196,2)</f>
        <v>2.506930624996456</v>
      </c>
      <c r="BU199" s="6"/>
      <c r="BV199" s="5"/>
      <c r="BW199" s="5"/>
      <c r="BX199" s="5"/>
      <c r="BY199" s="5"/>
      <c r="BZ199" s="5"/>
      <c r="CA199" s="5"/>
      <c r="CB199" s="5"/>
      <c r="CC199" s="5"/>
      <c r="CD199" s="5"/>
      <c r="CE199" s="5"/>
      <c r="CF199" s="5"/>
      <c r="CG199" s="5"/>
      <c r="CH199" s="5"/>
      <c r="CI199" s="5"/>
      <c r="CJ199" s="5"/>
      <c r="CK199" s="5"/>
      <c r="CL199" s="5"/>
      <c r="CM199" s="5"/>
      <c r="CN199" s="5"/>
      <c r="CO199" s="5"/>
      <c r="CP199" s="5"/>
      <c r="CQ199" s="7" t="s">
        <v>128</v>
      </c>
      <c r="CR199" s="164">
        <f>VLOOKUP(CR198,BU6:BV196,2)</f>
        <v>2.5932814854990833</v>
      </c>
      <c r="CS199" s="6"/>
      <c r="CT199" s="5"/>
      <c r="CU199" s="5"/>
      <c r="CV199" s="5"/>
      <c r="CW199" s="5"/>
      <c r="CX199" s="5"/>
      <c r="CY199" s="5"/>
      <c r="CZ199" s="5"/>
      <c r="DA199" s="5"/>
      <c r="DB199" s="5"/>
      <c r="DC199" s="5"/>
      <c r="DD199" s="5"/>
      <c r="DE199" s="5"/>
      <c r="DF199" s="5"/>
      <c r="DG199" s="5"/>
      <c r="DH199" s="5"/>
      <c r="DI199" s="5"/>
      <c r="DJ199" s="5"/>
      <c r="DK199" s="5"/>
      <c r="DL199" s="5"/>
      <c r="DM199" s="5"/>
      <c r="DN199" s="5"/>
      <c r="DO199" s="7" t="s">
        <v>128</v>
      </c>
      <c r="DP199" s="164">
        <f>VLOOKUP(DP198,CS6:CT196,2)</f>
        <v>2.5836250309773305</v>
      </c>
      <c r="DQ199" s="6"/>
      <c r="DR199" s="5"/>
      <c r="DS199" s="5"/>
      <c r="DT199" s="5"/>
      <c r="DU199" s="5"/>
      <c r="DV199" s="5"/>
      <c r="DW199" s="5"/>
      <c r="DX199" s="5"/>
      <c r="DY199" s="5"/>
      <c r="DZ199" s="5"/>
      <c r="EA199" s="5"/>
      <c r="EB199" s="5"/>
      <c r="EC199" s="5"/>
      <c r="ED199" s="5"/>
      <c r="EE199" s="5"/>
      <c r="EF199" s="5"/>
      <c r="EG199" s="5"/>
      <c r="EH199" s="5"/>
      <c r="EI199" s="5"/>
      <c r="EJ199" s="5"/>
      <c r="EK199" s="5"/>
      <c r="EL199" s="5"/>
      <c r="EM199" s="7" t="s">
        <v>128</v>
      </c>
      <c r="EN199" s="164">
        <f>VLOOKUP(EN198,DQ6:DR196,2)</f>
        <v>2.5429915299284338</v>
      </c>
      <c r="EO199" s="4"/>
    </row>
    <row r="200" spans="1:145" ht="13.8" thickBot="1" x14ac:dyDescent="0.3">
      <c r="A200" s="62"/>
      <c r="B200" s="88"/>
      <c r="C200" s="88"/>
      <c r="D200" s="88"/>
      <c r="E200" s="88"/>
      <c r="F200" s="88"/>
      <c r="G200" s="88"/>
      <c r="H200" s="88"/>
      <c r="I200" s="88"/>
      <c r="J200" s="88"/>
      <c r="K200" s="88"/>
      <c r="L200" s="88"/>
      <c r="M200" s="88"/>
      <c r="N200" s="88"/>
      <c r="O200" s="88"/>
      <c r="P200" s="88"/>
      <c r="Q200" s="88"/>
      <c r="R200" s="88"/>
      <c r="S200" s="88"/>
      <c r="T200" s="88"/>
      <c r="U200" s="88"/>
      <c r="V200" s="88"/>
      <c r="W200" s="10" t="s">
        <v>130</v>
      </c>
      <c r="X200" s="169">
        <f>VLOOKUP(X198,A6:G196,7)</f>
        <v>3.3210193360185287</v>
      </c>
      <c r="Y200" s="9"/>
      <c r="Z200" s="88"/>
      <c r="AA200" s="88"/>
      <c r="AB200" s="88"/>
      <c r="AC200" s="88"/>
      <c r="AD200" s="88"/>
      <c r="AE200" s="88"/>
      <c r="AF200" s="88"/>
      <c r="AG200" s="88"/>
      <c r="AH200" s="88"/>
      <c r="AI200" s="88"/>
      <c r="AJ200" s="88"/>
      <c r="AK200" s="88"/>
      <c r="AL200" s="88"/>
      <c r="AM200" s="88"/>
      <c r="AN200" s="88"/>
      <c r="AO200" s="88"/>
      <c r="AP200" s="88"/>
      <c r="AQ200" s="88"/>
      <c r="AR200" s="88"/>
      <c r="AS200" s="88"/>
      <c r="AT200" s="88"/>
      <c r="AU200" s="10" t="s">
        <v>130</v>
      </c>
      <c r="AV200" s="169">
        <f>VLOOKUP(AV198,Y6:AE196,7)</f>
        <v>3.9012547199012344</v>
      </c>
      <c r="AW200" s="9"/>
      <c r="AX200" s="88"/>
      <c r="AY200" s="88"/>
      <c r="AZ200" s="88"/>
      <c r="BA200" s="88"/>
      <c r="BB200" s="88"/>
      <c r="BC200" s="88"/>
      <c r="BD200" s="88"/>
      <c r="BE200" s="88"/>
      <c r="BF200" s="88"/>
      <c r="BG200" s="88"/>
      <c r="BH200" s="88"/>
      <c r="BI200" s="88"/>
      <c r="BJ200" s="88"/>
      <c r="BK200" s="88"/>
      <c r="BL200" s="88"/>
      <c r="BM200" s="88"/>
      <c r="BN200" s="88"/>
      <c r="BO200" s="88"/>
      <c r="BP200" s="88"/>
      <c r="BQ200" s="88"/>
      <c r="BR200" s="88"/>
      <c r="BS200" s="10" t="s">
        <v>130</v>
      </c>
      <c r="BT200" s="169">
        <f>VLOOKUP(BT198,AW6:BC196,7)</f>
        <v>4.3119206749939067</v>
      </c>
      <c r="BU200" s="9"/>
      <c r="BV200" s="88"/>
      <c r="BW200" s="88"/>
      <c r="BX200" s="88"/>
      <c r="BY200" s="88"/>
      <c r="BZ200" s="88"/>
      <c r="CA200" s="88"/>
      <c r="CB200" s="88"/>
      <c r="CC200" s="88"/>
      <c r="CD200" s="88"/>
      <c r="CE200" s="88"/>
      <c r="CF200" s="88"/>
      <c r="CG200" s="88"/>
      <c r="CH200" s="88"/>
      <c r="CI200" s="88"/>
      <c r="CJ200" s="88"/>
      <c r="CK200" s="88"/>
      <c r="CL200" s="88"/>
      <c r="CM200" s="88"/>
      <c r="CN200" s="88"/>
      <c r="CO200" s="88"/>
      <c r="CP200" s="88"/>
      <c r="CQ200" s="10" t="s">
        <v>130</v>
      </c>
      <c r="CR200" s="169">
        <f>VLOOKUP(CR198,BU6:CA196,7)</f>
        <v>4.4604441550584264</v>
      </c>
      <c r="CS200" s="9"/>
      <c r="CT200" s="88"/>
      <c r="CU200" s="88"/>
      <c r="CV200" s="88"/>
      <c r="CW200" s="88"/>
      <c r="CX200" s="88"/>
      <c r="CY200" s="88"/>
      <c r="CZ200" s="88"/>
      <c r="DA200" s="88"/>
      <c r="DB200" s="88"/>
      <c r="DC200" s="88"/>
      <c r="DD200" s="88"/>
      <c r="DE200" s="88"/>
      <c r="DF200" s="88"/>
      <c r="DG200" s="88"/>
      <c r="DH200" s="88"/>
      <c r="DI200" s="88"/>
      <c r="DJ200" s="88"/>
      <c r="DK200" s="88"/>
      <c r="DL200" s="88"/>
      <c r="DM200" s="88"/>
      <c r="DN200" s="88"/>
      <c r="DO200" s="10" t="s">
        <v>130</v>
      </c>
      <c r="DP200" s="169">
        <f>VLOOKUP(DP198,CS6:CY196,7)</f>
        <v>4.4438350532810116</v>
      </c>
      <c r="DQ200" s="9"/>
      <c r="DR200" s="88"/>
      <c r="DS200" s="88"/>
      <c r="DT200" s="88"/>
      <c r="DU200" s="88"/>
      <c r="DV200" s="88"/>
      <c r="DW200" s="88"/>
      <c r="DX200" s="88"/>
      <c r="DY200" s="88"/>
      <c r="DZ200" s="88"/>
      <c r="EA200" s="88"/>
      <c r="EB200" s="88"/>
      <c r="EC200" s="88"/>
      <c r="ED200" s="88"/>
      <c r="EE200" s="88"/>
      <c r="EF200" s="88"/>
      <c r="EG200" s="88"/>
      <c r="EH200" s="88"/>
      <c r="EI200" s="88"/>
      <c r="EJ200" s="88"/>
      <c r="EK200" s="88"/>
      <c r="EL200" s="88"/>
      <c r="EM200" s="10" t="s">
        <v>130</v>
      </c>
      <c r="EN200" s="169">
        <f>VLOOKUP(EN198,DQ6:DW196,7)</f>
        <v>4.3739454314769093</v>
      </c>
      <c r="EO200" s="11"/>
    </row>
  </sheetData>
  <sheetProtection password="DFCF" sheet="1" objects="1" scenarios="1" selectLockedCells="1" selectUnlockedCells="1"/>
  <mergeCells count="38">
    <mergeCell ref="A1:EO1"/>
    <mergeCell ref="A2:A4"/>
    <mergeCell ref="B2:X2"/>
    <mergeCell ref="Y2:Y4"/>
    <mergeCell ref="Z2:AV2"/>
    <mergeCell ref="CI3:CQ3"/>
    <mergeCell ref="BV3:BV4"/>
    <mergeCell ref="C3:N3"/>
    <mergeCell ref="O3:W3"/>
    <mergeCell ref="Z3:Z4"/>
    <mergeCell ref="AA3:AL3"/>
    <mergeCell ref="X3:X4"/>
    <mergeCell ref="AX2:BT2"/>
    <mergeCell ref="BU2:BU4"/>
    <mergeCell ref="B3:B4"/>
    <mergeCell ref="BW3:CH3"/>
    <mergeCell ref="BT3:BT4"/>
    <mergeCell ref="AM3:AU3"/>
    <mergeCell ref="AX3:AX4"/>
    <mergeCell ref="AY3:BJ3"/>
    <mergeCell ref="AV3:AV4"/>
    <mergeCell ref="BK3:BS3"/>
    <mergeCell ref="AW2:AW4"/>
    <mergeCell ref="CT3:CT4"/>
    <mergeCell ref="CS2:CS4"/>
    <mergeCell ref="BV2:CR2"/>
    <mergeCell ref="CR3:CR4"/>
    <mergeCell ref="EO2:EO4"/>
    <mergeCell ref="EN3:EN4"/>
    <mergeCell ref="DP3:DP4"/>
    <mergeCell ref="DS3:ED3"/>
    <mergeCell ref="EE3:EM3"/>
    <mergeCell ref="DQ2:DQ4"/>
    <mergeCell ref="DR2:EN2"/>
    <mergeCell ref="DR3:DR4"/>
    <mergeCell ref="CT2:DP2"/>
    <mergeCell ref="CU3:DF3"/>
    <mergeCell ref="DG3:DO3"/>
  </mergeCells>
  <phoneticPr fontId="4" type="noConversion"/>
  <pageMargins left="0.75" right="0.75" top="1" bottom="1" header="0.5" footer="0.5"/>
  <pageSetup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53"/>
  </sheetPr>
  <dimension ref="A1:FD200"/>
  <sheetViews>
    <sheetView workbookViewId="0">
      <pane xSplit="1" ySplit="5" topLeftCell="DT9" activePane="bottomRight" state="frozen"/>
      <selection activeCell="D13" sqref="D13"/>
      <selection pane="topRight" activeCell="D13" sqref="D13"/>
      <selection pane="bottomLeft" activeCell="D13" sqref="D13"/>
      <selection pane="bottomRight" activeCell="EE24" sqref="EE24"/>
    </sheetView>
  </sheetViews>
  <sheetFormatPr defaultColWidth="9.109375" defaultRowHeight="13.2" x14ac:dyDescent="0.25"/>
  <cols>
    <col min="1" max="1" width="9.33203125" style="34" bestFit="1" customWidth="1"/>
    <col min="2" max="2" width="9.33203125" style="1" bestFit="1" customWidth="1"/>
    <col min="3" max="3" width="10.33203125" style="1" customWidth="1"/>
    <col min="4" max="4" width="5.6640625" style="1" bestFit="1" customWidth="1"/>
    <col min="5" max="5" width="4.6640625" style="1" bestFit="1" customWidth="1"/>
    <col min="6" max="6" width="5.6640625" style="1" bestFit="1" customWidth="1"/>
    <col min="7" max="7" width="5.5546875" style="1" bestFit="1" customWidth="1"/>
    <col min="8" max="8" width="6.5546875" style="1" bestFit="1" customWidth="1"/>
    <col min="9" max="9" width="5.5546875" style="1" bestFit="1" customWidth="1"/>
    <col min="10" max="10" width="6.5546875" style="1" bestFit="1" customWidth="1"/>
    <col min="11" max="11" width="4.6640625" style="1" bestFit="1" customWidth="1"/>
    <col min="12" max="12" width="11.5546875" style="1" customWidth="1"/>
    <col min="13" max="13" width="9.88671875" style="1" customWidth="1"/>
    <col min="14" max="14" width="9.33203125" style="1" bestFit="1" customWidth="1"/>
    <col min="15" max="15" width="9.88671875" style="1" customWidth="1"/>
    <col min="16" max="16" width="5.6640625" style="1" bestFit="1" customWidth="1"/>
    <col min="17" max="17" width="4.6640625" style="1" bestFit="1" customWidth="1"/>
    <col min="18" max="19" width="6.33203125" style="1" customWidth="1"/>
    <col min="20" max="20" width="5.5546875" style="1" bestFit="1" customWidth="1"/>
    <col min="21" max="21" width="6.5546875" style="1" bestFit="1" customWidth="1"/>
    <col min="22" max="22" width="4.6640625" style="1" bestFit="1" customWidth="1"/>
    <col min="23" max="23" width="11.5546875" style="1" customWidth="1"/>
    <col min="24" max="24" width="10.33203125" style="34" customWidth="1"/>
    <col min="25" max="27" width="9.33203125" style="1" bestFit="1" customWidth="1"/>
    <col min="28" max="28" width="5.6640625" style="1" bestFit="1" customWidth="1"/>
    <col min="29" max="29" width="4.6640625" style="1" bestFit="1" customWidth="1"/>
    <col min="30" max="30" width="5.6640625" style="1" bestFit="1" customWidth="1"/>
    <col min="31" max="31" width="5.5546875" style="1" bestFit="1" customWidth="1"/>
    <col min="32" max="32" width="6.5546875" style="1" bestFit="1" customWidth="1"/>
    <col min="33" max="33" width="5.5546875" style="1" bestFit="1" customWidth="1"/>
    <col min="34" max="34" width="6.5546875" style="1" bestFit="1" customWidth="1"/>
    <col min="35" max="35" width="4.6640625" style="1" bestFit="1" customWidth="1"/>
    <col min="36" max="36" width="11.33203125" style="1" customWidth="1"/>
    <col min="37" max="37" width="10.33203125" style="1" customWidth="1"/>
    <col min="38" max="38" width="9.33203125" style="1" bestFit="1" customWidth="1"/>
    <col min="39" max="39" width="10.109375" style="1" customWidth="1"/>
    <col min="40" max="40" width="5.6640625" style="1" bestFit="1" customWidth="1"/>
    <col min="41" max="41" width="4.6640625" style="1" bestFit="1" customWidth="1"/>
    <col min="42" max="42" width="6.6640625" style="1" bestFit="1" customWidth="1"/>
    <col min="43" max="43" width="6.6640625" style="1" customWidth="1"/>
    <col min="44" max="44" width="7.44140625" style="1" bestFit="1" customWidth="1"/>
    <col min="45" max="45" width="6.5546875" style="1" bestFit="1" customWidth="1"/>
    <col min="46" max="46" width="4.6640625" style="1" bestFit="1" customWidth="1"/>
    <col min="47" max="47" width="11.44140625" style="1" customWidth="1"/>
    <col min="48" max="48" width="10.5546875" style="1" customWidth="1"/>
    <col min="49" max="50" width="8.6640625" style="1" bestFit="1" customWidth="1"/>
    <col min="51" max="51" width="9.33203125" style="1" bestFit="1" customWidth="1"/>
    <col min="52" max="52" width="5.6640625" style="1" bestFit="1" customWidth="1"/>
    <col min="53" max="53" width="4.6640625" style="1" bestFit="1" customWidth="1"/>
    <col min="54" max="54" width="5.6640625" style="1" bestFit="1" customWidth="1"/>
    <col min="55" max="55" width="5.5546875" style="1" bestFit="1" customWidth="1"/>
    <col min="56" max="56" width="6.5546875" style="1" bestFit="1" customWidth="1"/>
    <col min="57" max="57" width="5.5546875" style="1" bestFit="1" customWidth="1"/>
    <col min="58" max="58" width="6.5546875" style="1" bestFit="1" customWidth="1"/>
    <col min="59" max="59" width="4.6640625" style="1" bestFit="1" customWidth="1"/>
    <col min="60" max="60" width="11.109375" style="1" customWidth="1"/>
    <col min="61" max="61" width="10.6640625" style="1" customWidth="1"/>
    <col min="62" max="62" width="9.33203125" style="1" bestFit="1" customWidth="1"/>
    <col min="63" max="63" width="9.6640625" style="1" customWidth="1"/>
    <col min="64" max="64" width="5.6640625" style="1" bestFit="1" customWidth="1"/>
    <col min="65" max="65" width="4.6640625" style="1" bestFit="1" customWidth="1"/>
    <col min="66" max="66" width="6.6640625" style="1" bestFit="1" customWidth="1"/>
    <col min="67" max="67" width="6.6640625" style="1" customWidth="1"/>
    <col min="68" max="68" width="7.44140625" style="1" bestFit="1" customWidth="1"/>
    <col min="69" max="69" width="6.5546875" style="1" bestFit="1" customWidth="1"/>
    <col min="70" max="70" width="4.6640625" style="1" bestFit="1" customWidth="1"/>
    <col min="71" max="71" width="11.33203125" style="1" customWidth="1"/>
    <col min="72" max="72" width="10.5546875" style="1" customWidth="1"/>
    <col min="73" max="74" width="8.6640625" style="1" bestFit="1" customWidth="1"/>
    <col min="75" max="75" width="9.33203125" style="1" bestFit="1" customWidth="1"/>
    <col min="76" max="76" width="5.6640625" style="1" bestFit="1" customWidth="1"/>
    <col min="77" max="77" width="4.6640625" style="1" bestFit="1" customWidth="1"/>
    <col min="78" max="79" width="5.6640625" style="1" bestFit="1" customWidth="1"/>
    <col min="80" max="80" width="6.5546875" style="1" bestFit="1" customWidth="1"/>
    <col min="81" max="81" width="5.6640625" style="1" bestFit="1" customWidth="1"/>
    <col min="82" max="82" width="6.5546875" style="1" bestFit="1" customWidth="1"/>
    <col min="83" max="83" width="4.6640625" style="1" bestFit="1" customWidth="1"/>
    <col min="84" max="84" width="11.109375" style="1" customWidth="1"/>
    <col min="85" max="85" width="10" style="1" customWidth="1"/>
    <col min="86" max="86" width="9.33203125" style="1" bestFit="1" customWidth="1"/>
    <col min="87" max="87" width="10" style="1" customWidth="1"/>
    <col min="88" max="88" width="5.6640625" style="1" bestFit="1" customWidth="1"/>
    <col min="89" max="89" width="4.6640625" style="1" bestFit="1" customWidth="1"/>
    <col min="90" max="90" width="6.6640625" style="1" bestFit="1" customWidth="1"/>
    <col min="91" max="91" width="6.6640625" style="1" customWidth="1"/>
    <col min="92" max="92" width="7.44140625" style="1" bestFit="1" customWidth="1"/>
    <col min="93" max="93" width="6.5546875" style="1" bestFit="1" customWidth="1"/>
    <col min="94" max="94" width="4.6640625" style="1" bestFit="1" customWidth="1"/>
    <col min="95" max="95" width="11.33203125" style="1" customWidth="1"/>
    <col min="96" max="96" width="10.6640625" style="1" customWidth="1"/>
    <col min="97" max="98" width="8.6640625" style="1" bestFit="1" customWidth="1"/>
    <col min="99" max="99" width="9.33203125" style="1" bestFit="1" customWidth="1"/>
    <col min="100" max="100" width="5.6640625" style="1" bestFit="1" customWidth="1"/>
    <col min="101" max="101" width="4.6640625" style="1" bestFit="1" customWidth="1"/>
    <col min="102" max="103" width="5.6640625" style="1" bestFit="1" customWidth="1"/>
    <col min="104" max="104" width="6.5546875" style="1" bestFit="1" customWidth="1"/>
    <col min="105" max="105" width="5.6640625" style="1" bestFit="1" customWidth="1"/>
    <col min="106" max="106" width="6.5546875" style="1" bestFit="1" customWidth="1"/>
    <col min="107" max="107" width="4.6640625" style="1" bestFit="1" customWidth="1"/>
    <col min="108" max="108" width="11.109375" style="1" customWidth="1"/>
    <col min="109" max="109" width="10.109375" style="1" customWidth="1"/>
    <col min="110" max="110" width="9.33203125" style="1" bestFit="1" customWidth="1"/>
    <col min="111" max="111" width="10" style="1" customWidth="1"/>
    <col min="112" max="112" width="5.6640625" style="1" bestFit="1" customWidth="1"/>
    <col min="113" max="113" width="4.6640625" style="1" bestFit="1" customWidth="1"/>
    <col min="114" max="114" width="7.6640625" style="1" bestFit="1" customWidth="1"/>
    <col min="115" max="115" width="7.6640625" style="1" customWidth="1"/>
    <col min="116" max="116" width="7.44140625" style="1" bestFit="1" customWidth="1"/>
    <col min="117" max="117" width="6.5546875" style="1" bestFit="1" customWidth="1"/>
    <col min="118" max="118" width="4.6640625" style="1" bestFit="1" customWidth="1"/>
    <col min="119" max="119" width="11" style="1" customWidth="1"/>
    <col min="120" max="120" width="10.6640625" style="1" customWidth="1"/>
    <col min="121" max="122" width="8.6640625" style="1" bestFit="1" customWidth="1"/>
    <col min="123" max="123" width="9.33203125" style="1" bestFit="1" customWidth="1"/>
    <col min="124" max="124" width="5.6640625" style="1" bestFit="1" customWidth="1"/>
    <col min="125" max="125" width="4.6640625" style="1" bestFit="1" customWidth="1"/>
    <col min="126" max="127" width="5.6640625" style="1" bestFit="1" customWidth="1"/>
    <col min="128" max="128" width="6.5546875" style="1" bestFit="1" customWidth="1"/>
    <col min="129" max="129" width="5.6640625" style="1" bestFit="1" customWidth="1"/>
    <col min="130" max="130" width="6.5546875" style="1" bestFit="1" customWidth="1"/>
    <col min="131" max="131" width="4.6640625" style="1" bestFit="1" customWidth="1"/>
    <col min="132" max="132" width="11.109375" style="1" customWidth="1"/>
    <col min="133" max="133" width="10.33203125" style="1" customWidth="1"/>
    <col min="134" max="134" width="9.33203125" style="1" bestFit="1" customWidth="1"/>
    <col min="135" max="135" width="10" style="1" customWidth="1"/>
    <col min="136" max="136" width="5.6640625" style="1" bestFit="1" customWidth="1"/>
    <col min="137" max="137" width="4.6640625" style="1" bestFit="1" customWidth="1"/>
    <col min="138" max="138" width="7.6640625" style="1" bestFit="1" customWidth="1"/>
    <col min="139" max="139" width="7.6640625" style="1" customWidth="1"/>
    <col min="140" max="140" width="7.44140625" style="1" bestFit="1" customWidth="1"/>
    <col min="141" max="141" width="6.5546875" style="1" bestFit="1" customWidth="1"/>
    <col min="142" max="142" width="4.6640625" style="1" bestFit="1" customWidth="1"/>
    <col min="143" max="143" width="11.6640625" style="1" customWidth="1"/>
    <col min="144" max="144" width="10.109375" style="1" customWidth="1"/>
    <col min="145" max="145" width="8.6640625" style="1" bestFit="1" customWidth="1"/>
    <col min="146" max="16384" width="9.109375" style="1"/>
  </cols>
  <sheetData>
    <row r="1" spans="1:145" ht="13.8" thickBot="1" x14ac:dyDescent="0.3">
      <c r="A1" s="327" t="s">
        <v>18</v>
      </c>
      <c r="B1" s="328"/>
      <c r="C1" s="328"/>
      <c r="D1" s="328"/>
      <c r="E1" s="328"/>
      <c r="F1" s="328"/>
      <c r="G1" s="328"/>
      <c r="H1" s="328"/>
      <c r="I1" s="328"/>
      <c r="J1" s="328"/>
      <c r="K1" s="328"/>
      <c r="L1" s="328"/>
      <c r="M1" s="328"/>
      <c r="N1" s="328"/>
      <c r="O1" s="328"/>
      <c r="P1" s="328"/>
      <c r="Q1" s="328"/>
      <c r="R1" s="328"/>
      <c r="S1" s="328"/>
      <c r="T1" s="328"/>
      <c r="U1" s="328"/>
      <c r="V1" s="328"/>
      <c r="W1" s="328"/>
      <c r="X1" s="328"/>
      <c r="Y1" s="328"/>
      <c r="Z1" s="328"/>
      <c r="AA1" s="328"/>
      <c r="AB1" s="328"/>
      <c r="AC1" s="328"/>
      <c r="AD1" s="328"/>
      <c r="AE1" s="328"/>
      <c r="AF1" s="328"/>
      <c r="AG1" s="328"/>
      <c r="AH1" s="328"/>
      <c r="AI1" s="328"/>
      <c r="AJ1" s="328"/>
      <c r="AK1" s="328"/>
      <c r="AL1" s="328"/>
      <c r="AM1" s="328"/>
      <c r="AN1" s="328"/>
      <c r="AO1" s="328"/>
      <c r="AP1" s="328"/>
      <c r="AQ1" s="328"/>
      <c r="AR1" s="328"/>
      <c r="AS1" s="328"/>
      <c r="AT1" s="328"/>
      <c r="AU1" s="328"/>
      <c r="AV1" s="328"/>
      <c r="AW1" s="328"/>
      <c r="AX1" s="328"/>
      <c r="AY1" s="328"/>
      <c r="AZ1" s="328"/>
      <c r="BA1" s="328"/>
      <c r="BB1" s="328"/>
      <c r="BC1" s="328"/>
      <c r="BD1" s="328"/>
      <c r="BE1" s="328"/>
      <c r="BF1" s="328"/>
      <c r="BG1" s="328"/>
      <c r="BH1" s="328"/>
      <c r="BI1" s="328"/>
      <c r="BJ1" s="328"/>
      <c r="BK1" s="328"/>
      <c r="BL1" s="328"/>
      <c r="BM1" s="328"/>
      <c r="BN1" s="328"/>
      <c r="BO1" s="328"/>
      <c r="BP1" s="328"/>
      <c r="BQ1" s="328"/>
      <c r="BR1" s="328"/>
      <c r="BS1" s="328"/>
      <c r="BT1" s="328"/>
      <c r="BU1" s="328"/>
      <c r="BV1" s="328"/>
      <c r="BW1" s="328"/>
      <c r="BX1" s="328"/>
      <c r="BY1" s="328"/>
      <c r="BZ1" s="328"/>
      <c r="CA1" s="328"/>
      <c r="CB1" s="328"/>
      <c r="CC1" s="328"/>
      <c r="CD1" s="328"/>
      <c r="CE1" s="328"/>
      <c r="CF1" s="328"/>
      <c r="CG1" s="328"/>
      <c r="CH1" s="328"/>
      <c r="CI1" s="328"/>
      <c r="CJ1" s="328"/>
      <c r="CK1" s="328"/>
      <c r="CL1" s="328"/>
      <c r="CM1" s="328"/>
      <c r="CN1" s="328"/>
      <c r="CO1" s="328"/>
      <c r="CP1" s="328"/>
      <c r="CQ1" s="328"/>
      <c r="CR1" s="328"/>
      <c r="CS1" s="328"/>
      <c r="CT1" s="328"/>
      <c r="CU1" s="328"/>
      <c r="CV1" s="328"/>
      <c r="CW1" s="328"/>
      <c r="CX1" s="328"/>
      <c r="CY1" s="328"/>
      <c r="CZ1" s="328"/>
      <c r="DA1" s="328"/>
      <c r="DB1" s="328"/>
      <c r="DC1" s="328"/>
      <c r="DD1" s="328"/>
      <c r="DE1" s="328"/>
      <c r="DF1" s="328"/>
      <c r="DG1" s="328"/>
      <c r="DH1" s="328"/>
      <c r="DI1" s="328"/>
      <c r="DJ1" s="328"/>
      <c r="DK1" s="328"/>
      <c r="DL1" s="328"/>
      <c r="DM1" s="328"/>
      <c r="DN1" s="328"/>
      <c r="DO1" s="328"/>
      <c r="DP1" s="328"/>
      <c r="DQ1" s="328"/>
      <c r="DR1" s="328"/>
      <c r="DS1" s="328"/>
      <c r="DT1" s="328"/>
      <c r="DU1" s="328"/>
      <c r="DV1" s="328"/>
      <c r="DW1" s="328"/>
      <c r="DX1" s="328"/>
      <c r="DY1" s="328"/>
      <c r="DZ1" s="328"/>
      <c r="EA1" s="328"/>
      <c r="EB1" s="328"/>
      <c r="EC1" s="328"/>
      <c r="ED1" s="328"/>
      <c r="EE1" s="328"/>
      <c r="EF1" s="328"/>
      <c r="EG1" s="328"/>
      <c r="EH1" s="328"/>
      <c r="EI1" s="328"/>
      <c r="EJ1" s="328"/>
      <c r="EK1" s="328"/>
      <c r="EL1" s="328"/>
      <c r="EM1" s="328"/>
      <c r="EN1" s="328"/>
      <c r="EO1" s="330"/>
    </row>
    <row r="2" spans="1:145" s="37" customFormat="1" x14ac:dyDescent="0.25">
      <c r="A2" s="325" t="s">
        <v>59</v>
      </c>
      <c r="B2" s="331" t="s">
        <v>30</v>
      </c>
      <c r="C2" s="332"/>
      <c r="D2" s="332"/>
      <c r="E2" s="332"/>
      <c r="F2" s="332"/>
      <c r="G2" s="332"/>
      <c r="H2" s="332"/>
      <c r="I2" s="332"/>
      <c r="J2" s="332"/>
      <c r="K2" s="332"/>
      <c r="L2" s="332"/>
      <c r="M2" s="332"/>
      <c r="N2" s="332"/>
      <c r="O2" s="332"/>
      <c r="P2" s="332"/>
      <c r="Q2" s="332"/>
      <c r="R2" s="332"/>
      <c r="S2" s="332"/>
      <c r="T2" s="332"/>
      <c r="U2" s="332"/>
      <c r="V2" s="332"/>
      <c r="W2" s="332"/>
      <c r="X2" s="333"/>
      <c r="Y2" s="325" t="s">
        <v>59</v>
      </c>
      <c r="Z2" s="331" t="s">
        <v>33</v>
      </c>
      <c r="AA2" s="332"/>
      <c r="AB2" s="332"/>
      <c r="AC2" s="332"/>
      <c r="AD2" s="332"/>
      <c r="AE2" s="332"/>
      <c r="AF2" s="332"/>
      <c r="AG2" s="332"/>
      <c r="AH2" s="332"/>
      <c r="AI2" s="332"/>
      <c r="AJ2" s="332"/>
      <c r="AK2" s="332"/>
      <c r="AL2" s="332"/>
      <c r="AM2" s="332"/>
      <c r="AN2" s="332"/>
      <c r="AO2" s="332"/>
      <c r="AP2" s="332"/>
      <c r="AQ2" s="332"/>
      <c r="AR2" s="332"/>
      <c r="AS2" s="332"/>
      <c r="AT2" s="332"/>
      <c r="AU2" s="332"/>
      <c r="AV2" s="333"/>
      <c r="AW2" s="325" t="s">
        <v>59</v>
      </c>
      <c r="AX2" s="331" t="s">
        <v>34</v>
      </c>
      <c r="AY2" s="332"/>
      <c r="AZ2" s="332"/>
      <c r="BA2" s="332"/>
      <c r="BB2" s="332"/>
      <c r="BC2" s="332"/>
      <c r="BD2" s="332"/>
      <c r="BE2" s="332"/>
      <c r="BF2" s="332"/>
      <c r="BG2" s="332"/>
      <c r="BH2" s="332"/>
      <c r="BI2" s="332"/>
      <c r="BJ2" s="332"/>
      <c r="BK2" s="332"/>
      <c r="BL2" s="332"/>
      <c r="BM2" s="332"/>
      <c r="BN2" s="332"/>
      <c r="BO2" s="332"/>
      <c r="BP2" s="332"/>
      <c r="BQ2" s="332"/>
      <c r="BR2" s="332"/>
      <c r="BS2" s="332"/>
      <c r="BT2" s="333"/>
      <c r="BU2" s="325" t="s">
        <v>59</v>
      </c>
      <c r="BV2" s="331" t="s">
        <v>35</v>
      </c>
      <c r="BW2" s="332"/>
      <c r="BX2" s="332"/>
      <c r="BY2" s="332"/>
      <c r="BZ2" s="332"/>
      <c r="CA2" s="332"/>
      <c r="CB2" s="332"/>
      <c r="CC2" s="332"/>
      <c r="CD2" s="332"/>
      <c r="CE2" s="332"/>
      <c r="CF2" s="332"/>
      <c r="CG2" s="332"/>
      <c r="CH2" s="332"/>
      <c r="CI2" s="332"/>
      <c r="CJ2" s="332"/>
      <c r="CK2" s="332"/>
      <c r="CL2" s="332"/>
      <c r="CM2" s="332"/>
      <c r="CN2" s="332"/>
      <c r="CO2" s="332"/>
      <c r="CP2" s="332"/>
      <c r="CQ2" s="332"/>
      <c r="CR2" s="333"/>
      <c r="CS2" s="325" t="s">
        <v>59</v>
      </c>
      <c r="CT2" s="331" t="s">
        <v>36</v>
      </c>
      <c r="CU2" s="332"/>
      <c r="CV2" s="332"/>
      <c r="CW2" s="332"/>
      <c r="CX2" s="332"/>
      <c r="CY2" s="332"/>
      <c r="CZ2" s="332"/>
      <c r="DA2" s="332"/>
      <c r="DB2" s="332"/>
      <c r="DC2" s="332"/>
      <c r="DD2" s="332"/>
      <c r="DE2" s="332"/>
      <c r="DF2" s="332"/>
      <c r="DG2" s="332"/>
      <c r="DH2" s="332"/>
      <c r="DI2" s="332"/>
      <c r="DJ2" s="332"/>
      <c r="DK2" s="332"/>
      <c r="DL2" s="332"/>
      <c r="DM2" s="332"/>
      <c r="DN2" s="332"/>
      <c r="DO2" s="332"/>
      <c r="DP2" s="333"/>
      <c r="DQ2" s="325" t="s">
        <v>59</v>
      </c>
      <c r="DR2" s="331" t="s">
        <v>37</v>
      </c>
      <c r="DS2" s="332"/>
      <c r="DT2" s="332"/>
      <c r="DU2" s="332"/>
      <c r="DV2" s="332"/>
      <c r="DW2" s="332"/>
      <c r="DX2" s="332"/>
      <c r="DY2" s="332"/>
      <c r="DZ2" s="332"/>
      <c r="EA2" s="332"/>
      <c r="EB2" s="332"/>
      <c r="EC2" s="332"/>
      <c r="ED2" s="332"/>
      <c r="EE2" s="332"/>
      <c r="EF2" s="332"/>
      <c r="EG2" s="332"/>
      <c r="EH2" s="332"/>
      <c r="EI2" s="332"/>
      <c r="EJ2" s="332"/>
      <c r="EK2" s="332"/>
      <c r="EL2" s="332"/>
      <c r="EM2" s="332"/>
      <c r="EN2" s="333"/>
      <c r="EO2" s="334" t="s">
        <v>59</v>
      </c>
    </row>
    <row r="3" spans="1:145" s="37" customFormat="1" ht="12.75" customHeight="1" x14ac:dyDescent="0.25">
      <c r="A3" s="326"/>
      <c r="B3" s="338" t="s">
        <v>29</v>
      </c>
      <c r="C3" s="340" t="s">
        <v>101</v>
      </c>
      <c r="D3" s="341"/>
      <c r="E3" s="341"/>
      <c r="F3" s="341"/>
      <c r="G3" s="341"/>
      <c r="H3" s="341"/>
      <c r="I3" s="341"/>
      <c r="J3" s="341"/>
      <c r="K3" s="341"/>
      <c r="L3" s="341"/>
      <c r="M3" s="341"/>
      <c r="N3" s="342"/>
      <c r="O3" s="340" t="s">
        <v>103</v>
      </c>
      <c r="P3" s="341"/>
      <c r="Q3" s="341"/>
      <c r="R3" s="341"/>
      <c r="S3" s="341"/>
      <c r="T3" s="341"/>
      <c r="U3" s="341"/>
      <c r="V3" s="341"/>
      <c r="W3" s="342"/>
      <c r="X3" s="336" t="s">
        <v>144</v>
      </c>
      <c r="Y3" s="326"/>
      <c r="Z3" s="338" t="s">
        <v>29</v>
      </c>
      <c r="AA3" s="340" t="s">
        <v>101</v>
      </c>
      <c r="AB3" s="341"/>
      <c r="AC3" s="341"/>
      <c r="AD3" s="341"/>
      <c r="AE3" s="341"/>
      <c r="AF3" s="341"/>
      <c r="AG3" s="341"/>
      <c r="AH3" s="341"/>
      <c r="AI3" s="341"/>
      <c r="AJ3" s="341"/>
      <c r="AK3" s="341"/>
      <c r="AL3" s="342"/>
      <c r="AM3" s="340" t="s">
        <v>103</v>
      </c>
      <c r="AN3" s="341"/>
      <c r="AO3" s="341"/>
      <c r="AP3" s="341"/>
      <c r="AQ3" s="341"/>
      <c r="AR3" s="341"/>
      <c r="AS3" s="341"/>
      <c r="AT3" s="341"/>
      <c r="AU3" s="342"/>
      <c r="AV3" s="336" t="s">
        <v>144</v>
      </c>
      <c r="AW3" s="326"/>
      <c r="AX3" s="338" t="s">
        <v>29</v>
      </c>
      <c r="AY3" s="340" t="s">
        <v>101</v>
      </c>
      <c r="AZ3" s="341"/>
      <c r="BA3" s="341"/>
      <c r="BB3" s="341"/>
      <c r="BC3" s="341"/>
      <c r="BD3" s="341"/>
      <c r="BE3" s="341"/>
      <c r="BF3" s="341"/>
      <c r="BG3" s="341"/>
      <c r="BH3" s="341"/>
      <c r="BI3" s="341"/>
      <c r="BJ3" s="342"/>
      <c r="BK3" s="340" t="s">
        <v>103</v>
      </c>
      <c r="BL3" s="341"/>
      <c r="BM3" s="341"/>
      <c r="BN3" s="341"/>
      <c r="BO3" s="341"/>
      <c r="BP3" s="341"/>
      <c r="BQ3" s="341"/>
      <c r="BR3" s="341"/>
      <c r="BS3" s="342"/>
      <c r="BT3" s="336" t="s">
        <v>144</v>
      </c>
      <c r="BU3" s="326"/>
      <c r="BV3" s="338" t="s">
        <v>29</v>
      </c>
      <c r="BW3" s="340" t="s">
        <v>101</v>
      </c>
      <c r="BX3" s="341"/>
      <c r="BY3" s="341"/>
      <c r="BZ3" s="341"/>
      <c r="CA3" s="341"/>
      <c r="CB3" s="341"/>
      <c r="CC3" s="341"/>
      <c r="CD3" s="341"/>
      <c r="CE3" s="341"/>
      <c r="CF3" s="341"/>
      <c r="CG3" s="341"/>
      <c r="CH3" s="342"/>
      <c r="CI3" s="340" t="s">
        <v>103</v>
      </c>
      <c r="CJ3" s="341"/>
      <c r="CK3" s="341"/>
      <c r="CL3" s="341"/>
      <c r="CM3" s="341"/>
      <c r="CN3" s="341"/>
      <c r="CO3" s="341"/>
      <c r="CP3" s="341"/>
      <c r="CQ3" s="342"/>
      <c r="CR3" s="336" t="s">
        <v>144</v>
      </c>
      <c r="CS3" s="326"/>
      <c r="CT3" s="338" t="s">
        <v>29</v>
      </c>
      <c r="CU3" s="340" t="s">
        <v>101</v>
      </c>
      <c r="CV3" s="341"/>
      <c r="CW3" s="341"/>
      <c r="CX3" s="341"/>
      <c r="CY3" s="341"/>
      <c r="CZ3" s="341"/>
      <c r="DA3" s="341"/>
      <c r="DB3" s="341"/>
      <c r="DC3" s="341"/>
      <c r="DD3" s="341"/>
      <c r="DE3" s="341"/>
      <c r="DF3" s="342"/>
      <c r="DG3" s="340" t="s">
        <v>103</v>
      </c>
      <c r="DH3" s="341"/>
      <c r="DI3" s="341"/>
      <c r="DJ3" s="341"/>
      <c r="DK3" s="341"/>
      <c r="DL3" s="341"/>
      <c r="DM3" s="341"/>
      <c r="DN3" s="341"/>
      <c r="DO3" s="342"/>
      <c r="DP3" s="336" t="s">
        <v>144</v>
      </c>
      <c r="DQ3" s="326"/>
      <c r="DR3" s="338" t="s">
        <v>29</v>
      </c>
      <c r="DS3" s="340" t="s">
        <v>101</v>
      </c>
      <c r="DT3" s="341"/>
      <c r="DU3" s="341"/>
      <c r="DV3" s="341"/>
      <c r="DW3" s="341"/>
      <c r="DX3" s="341"/>
      <c r="DY3" s="341"/>
      <c r="DZ3" s="341"/>
      <c r="EA3" s="341"/>
      <c r="EB3" s="341"/>
      <c r="EC3" s="341"/>
      <c r="ED3" s="342"/>
      <c r="EE3" s="340" t="s">
        <v>103</v>
      </c>
      <c r="EF3" s="341"/>
      <c r="EG3" s="341"/>
      <c r="EH3" s="341"/>
      <c r="EI3" s="341"/>
      <c r="EJ3" s="341"/>
      <c r="EK3" s="341"/>
      <c r="EL3" s="341"/>
      <c r="EM3" s="342"/>
      <c r="EN3" s="336" t="s">
        <v>144</v>
      </c>
      <c r="EO3" s="335"/>
    </row>
    <row r="4" spans="1:145" s="37" customFormat="1" ht="92.4" x14ac:dyDescent="0.25">
      <c r="A4" s="326"/>
      <c r="B4" s="339"/>
      <c r="C4" s="200" t="s">
        <v>32</v>
      </c>
      <c r="D4" s="200" t="s">
        <v>7</v>
      </c>
      <c r="E4" s="200" t="s">
        <v>11</v>
      </c>
      <c r="F4" s="200" t="s">
        <v>8</v>
      </c>
      <c r="G4" s="200" t="s">
        <v>12</v>
      </c>
      <c r="H4" s="200" t="s">
        <v>9</v>
      </c>
      <c r="I4" s="200" t="s">
        <v>13</v>
      </c>
      <c r="J4" s="200" t="s">
        <v>10</v>
      </c>
      <c r="K4" s="200" t="s">
        <v>14</v>
      </c>
      <c r="L4" s="200" t="s">
        <v>31</v>
      </c>
      <c r="M4" s="200" t="s">
        <v>25</v>
      </c>
      <c r="N4" s="200" t="s">
        <v>26</v>
      </c>
      <c r="O4" s="200" t="s">
        <v>27</v>
      </c>
      <c r="P4" s="200" t="s">
        <v>7</v>
      </c>
      <c r="Q4" s="200" t="s">
        <v>11</v>
      </c>
      <c r="R4" s="200" t="s">
        <v>141</v>
      </c>
      <c r="S4" s="200" t="s">
        <v>142</v>
      </c>
      <c r="T4" s="200" t="s">
        <v>143</v>
      </c>
      <c r="U4" s="200" t="s">
        <v>9</v>
      </c>
      <c r="V4" s="200" t="s">
        <v>13</v>
      </c>
      <c r="W4" s="200" t="s">
        <v>31</v>
      </c>
      <c r="X4" s="337"/>
      <c r="Y4" s="326"/>
      <c r="Z4" s="339"/>
      <c r="AA4" s="200" t="s">
        <v>32</v>
      </c>
      <c r="AB4" s="200" t="s">
        <v>7</v>
      </c>
      <c r="AC4" s="200" t="s">
        <v>11</v>
      </c>
      <c r="AD4" s="200" t="s">
        <v>8</v>
      </c>
      <c r="AE4" s="200" t="s">
        <v>12</v>
      </c>
      <c r="AF4" s="200" t="s">
        <v>9</v>
      </c>
      <c r="AG4" s="200" t="s">
        <v>13</v>
      </c>
      <c r="AH4" s="200" t="s">
        <v>10</v>
      </c>
      <c r="AI4" s="200" t="s">
        <v>14</v>
      </c>
      <c r="AJ4" s="200" t="s">
        <v>31</v>
      </c>
      <c r="AK4" s="200" t="s">
        <v>25</v>
      </c>
      <c r="AL4" s="200" t="s">
        <v>26</v>
      </c>
      <c r="AM4" s="200" t="s">
        <v>27</v>
      </c>
      <c r="AN4" s="200" t="s">
        <v>7</v>
      </c>
      <c r="AO4" s="200" t="s">
        <v>11</v>
      </c>
      <c r="AP4" s="200" t="s">
        <v>141</v>
      </c>
      <c r="AQ4" s="200" t="s">
        <v>142</v>
      </c>
      <c r="AR4" s="200" t="s">
        <v>143</v>
      </c>
      <c r="AS4" s="200" t="s">
        <v>9</v>
      </c>
      <c r="AT4" s="200" t="s">
        <v>13</v>
      </c>
      <c r="AU4" s="200" t="s">
        <v>31</v>
      </c>
      <c r="AV4" s="337"/>
      <c r="AW4" s="326"/>
      <c r="AX4" s="339"/>
      <c r="AY4" s="200" t="s">
        <v>32</v>
      </c>
      <c r="AZ4" s="200" t="s">
        <v>7</v>
      </c>
      <c r="BA4" s="200" t="s">
        <v>11</v>
      </c>
      <c r="BB4" s="200" t="s">
        <v>8</v>
      </c>
      <c r="BC4" s="200" t="s">
        <v>12</v>
      </c>
      <c r="BD4" s="200" t="s">
        <v>9</v>
      </c>
      <c r="BE4" s="200" t="s">
        <v>13</v>
      </c>
      <c r="BF4" s="200" t="s">
        <v>10</v>
      </c>
      <c r="BG4" s="200" t="s">
        <v>14</v>
      </c>
      <c r="BH4" s="200" t="s">
        <v>31</v>
      </c>
      <c r="BI4" s="200" t="s">
        <v>25</v>
      </c>
      <c r="BJ4" s="200" t="s">
        <v>26</v>
      </c>
      <c r="BK4" s="200" t="s">
        <v>27</v>
      </c>
      <c r="BL4" s="200" t="s">
        <v>7</v>
      </c>
      <c r="BM4" s="200" t="s">
        <v>11</v>
      </c>
      <c r="BN4" s="200" t="s">
        <v>141</v>
      </c>
      <c r="BO4" s="200" t="s">
        <v>142</v>
      </c>
      <c r="BP4" s="200" t="s">
        <v>143</v>
      </c>
      <c r="BQ4" s="200" t="s">
        <v>9</v>
      </c>
      <c r="BR4" s="200" t="s">
        <v>13</v>
      </c>
      <c r="BS4" s="200" t="s">
        <v>31</v>
      </c>
      <c r="BT4" s="337"/>
      <c r="BU4" s="326"/>
      <c r="BV4" s="339"/>
      <c r="BW4" s="200" t="s">
        <v>32</v>
      </c>
      <c r="BX4" s="200" t="s">
        <v>7</v>
      </c>
      <c r="BY4" s="200" t="s">
        <v>11</v>
      </c>
      <c r="BZ4" s="200" t="s">
        <v>8</v>
      </c>
      <c r="CA4" s="200" t="s">
        <v>12</v>
      </c>
      <c r="CB4" s="200" t="s">
        <v>9</v>
      </c>
      <c r="CC4" s="200" t="s">
        <v>13</v>
      </c>
      <c r="CD4" s="200" t="s">
        <v>10</v>
      </c>
      <c r="CE4" s="200" t="s">
        <v>14</v>
      </c>
      <c r="CF4" s="200" t="s">
        <v>31</v>
      </c>
      <c r="CG4" s="200" t="s">
        <v>25</v>
      </c>
      <c r="CH4" s="200" t="s">
        <v>26</v>
      </c>
      <c r="CI4" s="200" t="s">
        <v>27</v>
      </c>
      <c r="CJ4" s="200" t="s">
        <v>7</v>
      </c>
      <c r="CK4" s="200" t="s">
        <v>11</v>
      </c>
      <c r="CL4" s="200" t="s">
        <v>141</v>
      </c>
      <c r="CM4" s="200" t="s">
        <v>142</v>
      </c>
      <c r="CN4" s="200" t="s">
        <v>143</v>
      </c>
      <c r="CO4" s="200" t="s">
        <v>9</v>
      </c>
      <c r="CP4" s="200" t="s">
        <v>13</v>
      </c>
      <c r="CQ4" s="200" t="s">
        <v>31</v>
      </c>
      <c r="CR4" s="337"/>
      <c r="CS4" s="326"/>
      <c r="CT4" s="339"/>
      <c r="CU4" s="200" t="s">
        <v>32</v>
      </c>
      <c r="CV4" s="200" t="s">
        <v>7</v>
      </c>
      <c r="CW4" s="200" t="s">
        <v>11</v>
      </c>
      <c r="CX4" s="200" t="s">
        <v>8</v>
      </c>
      <c r="CY4" s="200" t="s">
        <v>12</v>
      </c>
      <c r="CZ4" s="200" t="s">
        <v>9</v>
      </c>
      <c r="DA4" s="200" t="s">
        <v>13</v>
      </c>
      <c r="DB4" s="200" t="s">
        <v>10</v>
      </c>
      <c r="DC4" s="200" t="s">
        <v>14</v>
      </c>
      <c r="DD4" s="200" t="s">
        <v>31</v>
      </c>
      <c r="DE4" s="200" t="s">
        <v>25</v>
      </c>
      <c r="DF4" s="200" t="s">
        <v>26</v>
      </c>
      <c r="DG4" s="200" t="s">
        <v>27</v>
      </c>
      <c r="DH4" s="200" t="s">
        <v>7</v>
      </c>
      <c r="DI4" s="200" t="s">
        <v>11</v>
      </c>
      <c r="DJ4" s="200" t="s">
        <v>141</v>
      </c>
      <c r="DK4" s="200" t="s">
        <v>142</v>
      </c>
      <c r="DL4" s="200" t="s">
        <v>143</v>
      </c>
      <c r="DM4" s="200" t="s">
        <v>9</v>
      </c>
      <c r="DN4" s="200" t="s">
        <v>13</v>
      </c>
      <c r="DO4" s="200" t="s">
        <v>31</v>
      </c>
      <c r="DP4" s="337"/>
      <c r="DQ4" s="326"/>
      <c r="DR4" s="339"/>
      <c r="DS4" s="200" t="s">
        <v>32</v>
      </c>
      <c r="DT4" s="200" t="s">
        <v>7</v>
      </c>
      <c r="DU4" s="200" t="s">
        <v>11</v>
      </c>
      <c r="DV4" s="200" t="s">
        <v>8</v>
      </c>
      <c r="DW4" s="200" t="s">
        <v>12</v>
      </c>
      <c r="DX4" s="200" t="s">
        <v>9</v>
      </c>
      <c r="DY4" s="200" t="s">
        <v>13</v>
      </c>
      <c r="DZ4" s="200" t="s">
        <v>10</v>
      </c>
      <c r="EA4" s="200" t="s">
        <v>14</v>
      </c>
      <c r="EB4" s="200" t="s">
        <v>31</v>
      </c>
      <c r="EC4" s="200" t="s">
        <v>25</v>
      </c>
      <c r="ED4" s="200" t="s">
        <v>26</v>
      </c>
      <c r="EE4" s="200" t="s">
        <v>27</v>
      </c>
      <c r="EF4" s="200" t="s">
        <v>7</v>
      </c>
      <c r="EG4" s="200" t="s">
        <v>11</v>
      </c>
      <c r="EH4" s="200" t="s">
        <v>141</v>
      </c>
      <c r="EI4" s="200" t="s">
        <v>142</v>
      </c>
      <c r="EJ4" s="200" t="s">
        <v>143</v>
      </c>
      <c r="EK4" s="200" t="s">
        <v>9</v>
      </c>
      <c r="EL4" s="200" t="s">
        <v>13</v>
      </c>
      <c r="EM4" s="200" t="s">
        <v>31</v>
      </c>
      <c r="EN4" s="337"/>
      <c r="EO4" s="335"/>
    </row>
    <row r="5" spans="1:145" x14ac:dyDescent="0.25">
      <c r="A5" s="20" t="s">
        <v>3</v>
      </c>
      <c r="B5" s="199" t="s">
        <v>4</v>
      </c>
      <c r="C5" s="46" t="s">
        <v>5</v>
      </c>
      <c r="D5" s="46" t="s">
        <v>3</v>
      </c>
      <c r="E5" s="46" t="s">
        <v>5</v>
      </c>
      <c r="F5" s="46" t="s">
        <v>3</v>
      </c>
      <c r="G5" s="46" t="s">
        <v>5</v>
      </c>
      <c r="H5" s="46" t="s">
        <v>3</v>
      </c>
      <c r="I5" s="46" t="s">
        <v>5</v>
      </c>
      <c r="J5" s="46" t="s">
        <v>3</v>
      </c>
      <c r="K5" s="46" t="s">
        <v>5</v>
      </c>
      <c r="L5" s="46" t="s">
        <v>28</v>
      </c>
      <c r="M5" s="46" t="s">
        <v>61</v>
      </c>
      <c r="N5" s="46" t="s">
        <v>5</v>
      </c>
      <c r="O5" s="46" t="s">
        <v>3</v>
      </c>
      <c r="P5" s="46" t="s">
        <v>3</v>
      </c>
      <c r="Q5" s="46" t="s">
        <v>5</v>
      </c>
      <c r="R5" s="46" t="s">
        <v>3</v>
      </c>
      <c r="S5" s="46" t="s">
        <v>3</v>
      </c>
      <c r="T5" s="46" t="s">
        <v>5</v>
      </c>
      <c r="U5" s="46" t="s">
        <v>3</v>
      </c>
      <c r="V5" s="46" t="s">
        <v>5</v>
      </c>
      <c r="W5" s="46" t="s">
        <v>28</v>
      </c>
      <c r="X5" s="67" t="s">
        <v>28</v>
      </c>
      <c r="Y5" s="20" t="s">
        <v>3</v>
      </c>
      <c r="Z5" s="199" t="s">
        <v>4</v>
      </c>
      <c r="AA5" s="46" t="s">
        <v>5</v>
      </c>
      <c r="AB5" s="46" t="s">
        <v>3</v>
      </c>
      <c r="AC5" s="46" t="s">
        <v>5</v>
      </c>
      <c r="AD5" s="46" t="s">
        <v>3</v>
      </c>
      <c r="AE5" s="46" t="s">
        <v>5</v>
      </c>
      <c r="AF5" s="46" t="s">
        <v>3</v>
      </c>
      <c r="AG5" s="46" t="s">
        <v>5</v>
      </c>
      <c r="AH5" s="46" t="s">
        <v>3</v>
      </c>
      <c r="AI5" s="46" t="s">
        <v>5</v>
      </c>
      <c r="AJ5" s="46" t="s">
        <v>28</v>
      </c>
      <c r="AK5" s="46" t="s">
        <v>61</v>
      </c>
      <c r="AL5" s="46" t="s">
        <v>5</v>
      </c>
      <c r="AM5" s="46" t="s">
        <v>3</v>
      </c>
      <c r="AN5" s="46" t="s">
        <v>3</v>
      </c>
      <c r="AO5" s="46" t="s">
        <v>5</v>
      </c>
      <c r="AP5" s="46" t="s">
        <v>3</v>
      </c>
      <c r="AQ5" s="46" t="s">
        <v>3</v>
      </c>
      <c r="AR5" s="46" t="s">
        <v>5</v>
      </c>
      <c r="AS5" s="46" t="s">
        <v>3</v>
      </c>
      <c r="AT5" s="46" t="s">
        <v>5</v>
      </c>
      <c r="AU5" s="46" t="s">
        <v>28</v>
      </c>
      <c r="AV5" s="67" t="s">
        <v>28</v>
      </c>
      <c r="AW5" s="20" t="s">
        <v>3</v>
      </c>
      <c r="AX5" s="199" t="s">
        <v>4</v>
      </c>
      <c r="AY5" s="46" t="s">
        <v>5</v>
      </c>
      <c r="AZ5" s="46" t="s">
        <v>3</v>
      </c>
      <c r="BA5" s="46" t="s">
        <v>5</v>
      </c>
      <c r="BB5" s="46" t="s">
        <v>3</v>
      </c>
      <c r="BC5" s="46" t="s">
        <v>5</v>
      </c>
      <c r="BD5" s="46" t="s">
        <v>3</v>
      </c>
      <c r="BE5" s="46" t="s">
        <v>5</v>
      </c>
      <c r="BF5" s="46" t="s">
        <v>3</v>
      </c>
      <c r="BG5" s="46" t="s">
        <v>5</v>
      </c>
      <c r="BH5" s="46" t="s">
        <v>28</v>
      </c>
      <c r="BI5" s="46" t="s">
        <v>61</v>
      </c>
      <c r="BJ5" s="46" t="s">
        <v>5</v>
      </c>
      <c r="BK5" s="46" t="s">
        <v>3</v>
      </c>
      <c r="BL5" s="46" t="s">
        <v>3</v>
      </c>
      <c r="BM5" s="46" t="s">
        <v>5</v>
      </c>
      <c r="BN5" s="46" t="s">
        <v>3</v>
      </c>
      <c r="BO5" s="46" t="s">
        <v>3</v>
      </c>
      <c r="BP5" s="46" t="s">
        <v>5</v>
      </c>
      <c r="BQ5" s="46" t="s">
        <v>3</v>
      </c>
      <c r="BR5" s="46" t="s">
        <v>5</v>
      </c>
      <c r="BS5" s="46" t="s">
        <v>28</v>
      </c>
      <c r="BT5" s="67" t="s">
        <v>28</v>
      </c>
      <c r="BU5" s="20" t="s">
        <v>3</v>
      </c>
      <c r="BV5" s="199" t="s">
        <v>4</v>
      </c>
      <c r="BW5" s="46" t="s">
        <v>5</v>
      </c>
      <c r="BX5" s="46" t="s">
        <v>3</v>
      </c>
      <c r="BY5" s="46" t="s">
        <v>5</v>
      </c>
      <c r="BZ5" s="46" t="s">
        <v>3</v>
      </c>
      <c r="CA5" s="46" t="s">
        <v>5</v>
      </c>
      <c r="CB5" s="46" t="s">
        <v>3</v>
      </c>
      <c r="CC5" s="46" t="s">
        <v>5</v>
      </c>
      <c r="CD5" s="46" t="s">
        <v>3</v>
      </c>
      <c r="CE5" s="46" t="s">
        <v>5</v>
      </c>
      <c r="CF5" s="46" t="s">
        <v>28</v>
      </c>
      <c r="CG5" s="46" t="s">
        <v>61</v>
      </c>
      <c r="CH5" s="46" t="s">
        <v>5</v>
      </c>
      <c r="CI5" s="46" t="s">
        <v>3</v>
      </c>
      <c r="CJ5" s="46" t="s">
        <v>3</v>
      </c>
      <c r="CK5" s="46" t="s">
        <v>5</v>
      </c>
      <c r="CL5" s="46" t="s">
        <v>3</v>
      </c>
      <c r="CM5" s="46" t="s">
        <v>3</v>
      </c>
      <c r="CN5" s="46" t="s">
        <v>5</v>
      </c>
      <c r="CO5" s="46" t="s">
        <v>3</v>
      </c>
      <c r="CP5" s="46" t="s">
        <v>5</v>
      </c>
      <c r="CQ5" s="46" t="s">
        <v>28</v>
      </c>
      <c r="CR5" s="67" t="s">
        <v>28</v>
      </c>
      <c r="CS5" s="20" t="s">
        <v>3</v>
      </c>
      <c r="CT5" s="199" t="s">
        <v>4</v>
      </c>
      <c r="CU5" s="46" t="s">
        <v>5</v>
      </c>
      <c r="CV5" s="46" t="s">
        <v>3</v>
      </c>
      <c r="CW5" s="46" t="s">
        <v>5</v>
      </c>
      <c r="CX5" s="46" t="s">
        <v>3</v>
      </c>
      <c r="CY5" s="46" t="s">
        <v>5</v>
      </c>
      <c r="CZ5" s="46" t="s">
        <v>3</v>
      </c>
      <c r="DA5" s="46" t="s">
        <v>5</v>
      </c>
      <c r="DB5" s="46" t="s">
        <v>3</v>
      </c>
      <c r="DC5" s="46" t="s">
        <v>5</v>
      </c>
      <c r="DD5" s="46" t="s">
        <v>28</v>
      </c>
      <c r="DE5" s="46" t="s">
        <v>61</v>
      </c>
      <c r="DF5" s="46" t="s">
        <v>5</v>
      </c>
      <c r="DG5" s="46" t="s">
        <v>3</v>
      </c>
      <c r="DH5" s="46" t="s">
        <v>3</v>
      </c>
      <c r="DI5" s="46" t="s">
        <v>5</v>
      </c>
      <c r="DJ5" s="46" t="s">
        <v>3</v>
      </c>
      <c r="DK5" s="46" t="s">
        <v>3</v>
      </c>
      <c r="DL5" s="46" t="s">
        <v>5</v>
      </c>
      <c r="DM5" s="46" t="s">
        <v>3</v>
      </c>
      <c r="DN5" s="46" t="s">
        <v>5</v>
      </c>
      <c r="DO5" s="46" t="s">
        <v>28</v>
      </c>
      <c r="DP5" s="67" t="s">
        <v>28</v>
      </c>
      <c r="DQ5" s="20" t="s">
        <v>3</v>
      </c>
      <c r="DR5" s="199" t="s">
        <v>4</v>
      </c>
      <c r="DS5" s="46" t="s">
        <v>5</v>
      </c>
      <c r="DT5" s="46" t="s">
        <v>3</v>
      </c>
      <c r="DU5" s="46" t="s">
        <v>5</v>
      </c>
      <c r="DV5" s="46" t="s">
        <v>3</v>
      </c>
      <c r="DW5" s="46" t="s">
        <v>5</v>
      </c>
      <c r="DX5" s="46" t="s">
        <v>3</v>
      </c>
      <c r="DY5" s="46" t="s">
        <v>5</v>
      </c>
      <c r="DZ5" s="46" t="s">
        <v>3</v>
      </c>
      <c r="EA5" s="46" t="s">
        <v>5</v>
      </c>
      <c r="EB5" s="46" t="s">
        <v>28</v>
      </c>
      <c r="EC5" s="46" t="s">
        <v>61</v>
      </c>
      <c r="ED5" s="46" t="s">
        <v>5</v>
      </c>
      <c r="EE5" s="46" t="s">
        <v>3</v>
      </c>
      <c r="EF5" s="46" t="s">
        <v>3</v>
      </c>
      <c r="EG5" s="46" t="s">
        <v>5</v>
      </c>
      <c r="EH5" s="46" t="s">
        <v>3</v>
      </c>
      <c r="EI5" s="46" t="s">
        <v>3</v>
      </c>
      <c r="EJ5" s="46" t="s">
        <v>5</v>
      </c>
      <c r="EK5" s="46" t="s">
        <v>3</v>
      </c>
      <c r="EL5" s="46" t="s">
        <v>5</v>
      </c>
      <c r="EM5" s="46" t="s">
        <v>28</v>
      </c>
      <c r="EN5" s="67" t="s">
        <v>28</v>
      </c>
      <c r="EO5" s="67" t="s">
        <v>3</v>
      </c>
    </row>
    <row r="6" spans="1:145" s="34" customFormat="1" x14ac:dyDescent="0.25">
      <c r="A6" s="68">
        <v>10</v>
      </c>
      <c r="B6" s="18">
        <f>'Ohio Intensities'!E6</f>
        <v>4.1645936972294315</v>
      </c>
      <c r="C6" s="18">
        <f>Design!$I$24*B6*Design!$I$23</f>
        <v>7.1631011592346265</v>
      </c>
      <c r="D6" s="18">
        <v>0</v>
      </c>
      <c r="E6" s="18">
        <v>0</v>
      </c>
      <c r="F6" s="18">
        <f>Design!$I$22</f>
        <v>10</v>
      </c>
      <c r="G6" s="18">
        <f>C6</f>
        <v>7.1631011592346265</v>
      </c>
      <c r="H6" s="18">
        <f>A6</f>
        <v>10</v>
      </c>
      <c r="I6" s="18">
        <f>G6</f>
        <v>7.1631011592346265</v>
      </c>
      <c r="J6" s="18">
        <f>F6+H6</f>
        <v>20</v>
      </c>
      <c r="K6" s="18">
        <v>0</v>
      </c>
      <c r="L6" s="18">
        <f>IF(G6&lt;T6,"N/A",(0.5*F6*G6+(H6-F6)*G6+0.5*(J6-H6)*I6)*60)</f>
        <v>4297.8606955407759</v>
      </c>
      <c r="M6" s="18">
        <f>(K6-I6)/(J6-H6)</f>
        <v>-0.71631011592346261</v>
      </c>
      <c r="N6" s="18">
        <f>I6-M6*H6</f>
        <v>14.326202318469253</v>
      </c>
      <c r="O6" s="18">
        <f>(Design!$N$67-N6)/M6</f>
        <v>17.138111057726508</v>
      </c>
      <c r="P6" s="18">
        <v>0</v>
      </c>
      <c r="Q6" s="18">
        <v>0</v>
      </c>
      <c r="R6" s="18">
        <f>O6</f>
        <v>17.138111057726508</v>
      </c>
      <c r="S6" s="18">
        <f>MAX(R6,H6)</f>
        <v>17.138111057726508</v>
      </c>
      <c r="T6" s="18">
        <f>Design!$N$67</f>
        <v>2.0499999999999998</v>
      </c>
      <c r="U6" s="18">
        <f>J6</f>
        <v>20</v>
      </c>
      <c r="V6" s="18">
        <v>0</v>
      </c>
      <c r="W6" s="18">
        <f>(0.5*R6*T6+0.5*(U6-R6)*T6)*60</f>
        <v>1230</v>
      </c>
      <c r="X6" s="19">
        <f>IF(L6="N/A","N/A",L6-W6)</f>
        <v>3067.8606955407759</v>
      </c>
      <c r="Y6" s="68">
        <f>A6</f>
        <v>10</v>
      </c>
      <c r="Z6" s="18">
        <f>'Ohio Intensities'!I6</f>
        <v>4.8202795627711961</v>
      </c>
      <c r="AA6" s="18">
        <f>Design!$I$24*Z6*Design!$I$23</f>
        <v>8.2908808479664629</v>
      </c>
      <c r="AB6" s="18">
        <v>0</v>
      </c>
      <c r="AC6" s="18">
        <v>0</v>
      </c>
      <c r="AD6" s="18">
        <f>Design!$I$22</f>
        <v>10</v>
      </c>
      <c r="AE6" s="18">
        <f>AA6</f>
        <v>8.2908808479664629</v>
      </c>
      <c r="AF6" s="18">
        <f>Y6</f>
        <v>10</v>
      </c>
      <c r="AG6" s="18">
        <f>AE6</f>
        <v>8.2908808479664629</v>
      </c>
      <c r="AH6" s="18">
        <f>AD6+AF6</f>
        <v>20</v>
      </c>
      <c r="AI6" s="18">
        <v>0</v>
      </c>
      <c r="AJ6" s="18">
        <f>IF(AE6&lt;AR6,"N/A",(0.5*AD6*AE6+(AF6-AD6)*AE6+0.5*(AH6-AF6)*AG6)*60)</f>
        <v>4974.5285087798775</v>
      </c>
      <c r="AK6" s="18">
        <f>(AI6-AG6)/(AH6-AF6)</f>
        <v>-0.82908808479664631</v>
      </c>
      <c r="AL6" s="18">
        <f>AG6-AK6*AF6</f>
        <v>16.581761695932926</v>
      </c>
      <c r="AM6" s="18">
        <f>(Design!$N$68-AL6)/AK6</f>
        <v>16.984638850993516</v>
      </c>
      <c r="AN6" s="18">
        <v>0</v>
      </c>
      <c r="AO6" s="18">
        <v>0</v>
      </c>
      <c r="AP6" s="18">
        <f>AM6</f>
        <v>16.984638850993516</v>
      </c>
      <c r="AQ6" s="18">
        <f>MAX(AP6,AF6)</f>
        <v>16.984638850993516</v>
      </c>
      <c r="AR6" s="18">
        <f>Design!$N$68</f>
        <v>2.5</v>
      </c>
      <c r="AS6" s="18">
        <f>AH6</f>
        <v>20</v>
      </c>
      <c r="AT6" s="18">
        <v>0</v>
      </c>
      <c r="AU6" s="18">
        <f>(0.5*AP6*AR6+0.5*(AS6-AP6)*AR6)*60</f>
        <v>1500</v>
      </c>
      <c r="AV6" s="19">
        <f>IF(AJ6="N/A","N/A",AJ6-AU6)</f>
        <v>3474.5285087798775</v>
      </c>
      <c r="AW6" s="68">
        <f>Y6</f>
        <v>10</v>
      </c>
      <c r="AX6" s="18">
        <f>'Ohio Intensities'!M6</f>
        <v>5.4806001090551213</v>
      </c>
      <c r="AY6" s="18">
        <f>Design!$I$24*AX6*Design!$I$23</f>
        <v>9.426632187574814</v>
      </c>
      <c r="AZ6" s="18">
        <v>0</v>
      </c>
      <c r="BA6" s="18">
        <v>0</v>
      </c>
      <c r="BB6" s="18">
        <f>Design!$I$22</f>
        <v>10</v>
      </c>
      <c r="BC6" s="18">
        <f>AY6</f>
        <v>9.426632187574814</v>
      </c>
      <c r="BD6" s="18">
        <f>AW6</f>
        <v>10</v>
      </c>
      <c r="BE6" s="18">
        <f>BC6</f>
        <v>9.426632187574814</v>
      </c>
      <c r="BF6" s="18">
        <f>BB6+BD6</f>
        <v>20</v>
      </c>
      <c r="BG6" s="18">
        <v>0</v>
      </c>
      <c r="BH6" s="18">
        <f>IF(BC6&lt;BP6,"N/A",(0.5*BB6*BC6+(BD6-BB6)*BC6+0.5*(BF6-BD6)*BE6)*60)</f>
        <v>5655.9793125448878</v>
      </c>
      <c r="BI6" s="18">
        <f>(BG6-BE6)/(BF6-BD6)</f>
        <v>-0.94266321875748138</v>
      </c>
      <c r="BJ6" s="18">
        <f>BE6-BI6*BD6</f>
        <v>18.853264375149628</v>
      </c>
      <c r="BK6" s="18">
        <f>(Design!$N$69-BJ6)/BI6</f>
        <v>16.976650893670627</v>
      </c>
      <c r="BL6" s="18">
        <v>0</v>
      </c>
      <c r="BM6" s="18">
        <v>0</v>
      </c>
      <c r="BN6" s="18">
        <f>BK6</f>
        <v>16.976650893670627</v>
      </c>
      <c r="BO6" s="18">
        <f>MAX(BN6,BD6)</f>
        <v>16.976650893670627</v>
      </c>
      <c r="BP6" s="18">
        <f>Design!$N$69</f>
        <v>2.85</v>
      </c>
      <c r="BQ6" s="18">
        <f>BF6</f>
        <v>20</v>
      </c>
      <c r="BR6" s="18">
        <v>0</v>
      </c>
      <c r="BS6" s="18">
        <f>(0.5*BN6*BP6+0.5*(BQ6-BN6)*BP6)*60</f>
        <v>1710</v>
      </c>
      <c r="BT6" s="19">
        <f>IF(BH6="N/A","N/A",BH6-BS6)</f>
        <v>3945.9793125448878</v>
      </c>
      <c r="BU6" s="68">
        <f>AW6</f>
        <v>10</v>
      </c>
      <c r="BV6" s="18">
        <f>'Ohio Intensities'!Q6</f>
        <v>6.1921645569190007</v>
      </c>
      <c r="BW6" s="18">
        <f>Design!$I$24*BV6*Design!$I$23</f>
        <v>10.650523037900689</v>
      </c>
      <c r="BX6" s="18">
        <v>0</v>
      </c>
      <c r="BY6" s="18">
        <v>0</v>
      </c>
      <c r="BZ6" s="18">
        <f>Design!$I$22</f>
        <v>10</v>
      </c>
      <c r="CA6" s="18">
        <f>BW6</f>
        <v>10.650523037900689</v>
      </c>
      <c r="CB6" s="18">
        <f>BU6</f>
        <v>10</v>
      </c>
      <c r="CC6" s="18">
        <f>CA6</f>
        <v>10.650523037900689</v>
      </c>
      <c r="CD6" s="18">
        <f>BZ6+CB6</f>
        <v>20</v>
      </c>
      <c r="CE6" s="18">
        <v>0</v>
      </c>
      <c r="CF6" s="18">
        <f>IF(CA6&lt;CN6,"N/A",(0.5*BZ6*CA6+(CB6-BZ6)*CA6+0.5*(CD6-CB6)*CC6)*60)</f>
        <v>6390.3138227404133</v>
      </c>
      <c r="CG6" s="18">
        <f>(CE6-CC6)/(CD6-CB6)</f>
        <v>-1.0650523037900688</v>
      </c>
      <c r="CH6" s="18">
        <f>CC6-CG6*CB6</f>
        <v>21.301046075801374</v>
      </c>
      <c r="CI6" s="18">
        <f>(Design!$N$70-CH6)/CG6</f>
        <v>17.324075080765457</v>
      </c>
      <c r="CJ6" s="18">
        <v>0</v>
      </c>
      <c r="CK6" s="18">
        <v>0</v>
      </c>
      <c r="CL6" s="18">
        <f>CI6</f>
        <v>17.324075080765457</v>
      </c>
      <c r="CM6" s="18">
        <f>MAX(CL6,CB6)</f>
        <v>17.324075080765457</v>
      </c>
      <c r="CN6" s="18">
        <f>Design!$N$70</f>
        <v>2.85</v>
      </c>
      <c r="CO6" s="18">
        <f>CD6</f>
        <v>20</v>
      </c>
      <c r="CP6" s="18">
        <v>0</v>
      </c>
      <c r="CQ6" s="18">
        <f>(0.5*CL6*CN6+0.5*(CO6-CL6)*CN6)*60</f>
        <v>1710</v>
      </c>
      <c r="CR6" s="19">
        <f>IF(CF6="N/A","N/A",CF6-CQ6)</f>
        <v>4680.3138227404133</v>
      </c>
      <c r="CS6" s="68">
        <f>BU6</f>
        <v>10</v>
      </c>
      <c r="CT6" s="18">
        <f>'Ohio Intensities'!U6</f>
        <v>6.7323947009391789</v>
      </c>
      <c r="CU6" s="18">
        <f>Design!$I$24*CT6*Design!$I$23</f>
        <v>11.579718885615396</v>
      </c>
      <c r="CV6" s="18">
        <v>0</v>
      </c>
      <c r="CW6" s="18">
        <v>0</v>
      </c>
      <c r="CX6" s="18">
        <f>Design!$I$22</f>
        <v>10</v>
      </c>
      <c r="CY6" s="18">
        <f>CU6</f>
        <v>11.579718885615396</v>
      </c>
      <c r="CZ6" s="18">
        <f>CS6</f>
        <v>10</v>
      </c>
      <c r="DA6" s="18">
        <f>CY6</f>
        <v>11.579718885615396</v>
      </c>
      <c r="DB6" s="18">
        <f>CX6+CZ6</f>
        <v>20</v>
      </c>
      <c r="DC6" s="18">
        <v>0</v>
      </c>
      <c r="DD6" s="18">
        <f>IF(CY6&lt;DL6,"N/A",(0.5*CX6*CY6+(CZ6-CX6)*CY6+0.5*(DB6-CZ6)*DA6)*60)</f>
        <v>6947.831331369237</v>
      </c>
      <c r="DE6" s="18">
        <f>(DC6-DA6)/(DB6-CZ6)</f>
        <v>-1.1579718885615395</v>
      </c>
      <c r="DF6" s="18">
        <f>DA6-DE6*CZ6</f>
        <v>23.159437771230792</v>
      </c>
      <c r="DG6" s="18">
        <f>(Design!$N$71-DF6)/DE6</f>
        <v>17.538800355904719</v>
      </c>
      <c r="DH6" s="18">
        <v>0</v>
      </c>
      <c r="DI6" s="18">
        <v>0</v>
      </c>
      <c r="DJ6" s="18">
        <f>DG6</f>
        <v>17.538800355904719</v>
      </c>
      <c r="DK6" s="18">
        <f>MAX(DJ6,CZ6)</f>
        <v>17.538800355904719</v>
      </c>
      <c r="DL6" s="18">
        <f>Design!$N$71</f>
        <v>2.85</v>
      </c>
      <c r="DM6" s="18">
        <f>DB6</f>
        <v>20</v>
      </c>
      <c r="DN6" s="18">
        <v>0</v>
      </c>
      <c r="DO6" s="18">
        <f>(0.5*DJ6*DL6+0.5*(DM6-DJ6)*DL6)*60</f>
        <v>1710</v>
      </c>
      <c r="DP6" s="19">
        <f>IF(DD6="N/A","N/A",DD6-DO6)</f>
        <v>5237.831331369237</v>
      </c>
      <c r="DQ6" s="68">
        <f>CS6</f>
        <v>10</v>
      </c>
      <c r="DR6" s="18">
        <f>'Ohio Intensities'!Y6</f>
        <v>7.2561006995922614</v>
      </c>
      <c r="DS6" s="18">
        <f>Design!$I$24*DR6*Design!$I$23</f>
        <v>12.480493203298698</v>
      </c>
      <c r="DT6" s="18">
        <v>0</v>
      </c>
      <c r="DU6" s="18">
        <v>0</v>
      </c>
      <c r="DV6" s="18">
        <f>Design!$I$22</f>
        <v>10</v>
      </c>
      <c r="DW6" s="18">
        <f>DS6</f>
        <v>12.480493203298698</v>
      </c>
      <c r="DX6" s="18">
        <f>DQ6</f>
        <v>10</v>
      </c>
      <c r="DY6" s="18">
        <f>DW6</f>
        <v>12.480493203298698</v>
      </c>
      <c r="DZ6" s="18">
        <f>DV6+DX6</f>
        <v>20</v>
      </c>
      <c r="EA6" s="18">
        <v>0</v>
      </c>
      <c r="EB6" s="18">
        <f>IF(DW6&lt;EJ6,"N/A",(0.5*DV6*DW6+(DX6-DV6)*DW6+0.5*(DZ6-DX6)*DY6)*60)</f>
        <v>7488.2959219792192</v>
      </c>
      <c r="EC6" s="18">
        <f>(EA6-DY6)/(DZ6-DX6)</f>
        <v>-1.2480493203298697</v>
      </c>
      <c r="ED6" s="18">
        <f>DY6-EC6*DX6</f>
        <v>24.960986406597392</v>
      </c>
      <c r="EE6" s="18">
        <f>(Design!$N$72-ED6)/EC6</f>
        <v>17.71643639912666</v>
      </c>
      <c r="EF6" s="18">
        <v>0</v>
      </c>
      <c r="EG6" s="18">
        <v>0</v>
      </c>
      <c r="EH6" s="18">
        <f>EE6</f>
        <v>17.71643639912666</v>
      </c>
      <c r="EI6" s="18">
        <f>MAX(EH6,DX6)</f>
        <v>17.71643639912666</v>
      </c>
      <c r="EJ6" s="18">
        <f>Design!$N$72</f>
        <v>2.85</v>
      </c>
      <c r="EK6" s="18">
        <f>DZ6</f>
        <v>20</v>
      </c>
      <c r="EL6" s="18">
        <v>0</v>
      </c>
      <c r="EM6" s="18">
        <f>(0.5*EH6*EJ6+0.5*(EK6-EH6)*EJ6)*60</f>
        <v>1710</v>
      </c>
      <c r="EN6" s="19">
        <f>IF(EB6="N/A","N/A",EB6-EM6)</f>
        <v>5778.2959219792192</v>
      </c>
      <c r="EO6" s="19">
        <f>DQ6</f>
        <v>10</v>
      </c>
    </row>
    <row r="7" spans="1:145" x14ac:dyDescent="0.25">
      <c r="A7" s="68">
        <f>A6+1</f>
        <v>11</v>
      </c>
      <c r="B7" s="18">
        <f>'Ohio Intensities'!E7</f>
        <v>3.9903483600039675</v>
      </c>
      <c r="C7" s="18">
        <f>Design!$I$24*B7*Design!$I$23</f>
        <v>6.8633991792068283</v>
      </c>
      <c r="D7" s="18">
        <v>0</v>
      </c>
      <c r="E7" s="18">
        <v>0</v>
      </c>
      <c r="F7" s="18">
        <f>Design!$I$22</f>
        <v>10</v>
      </c>
      <c r="G7" s="18">
        <f t="shared" ref="G7:G70" si="0">C7</f>
        <v>6.8633991792068283</v>
      </c>
      <c r="H7" s="18">
        <f t="shared" ref="H7:H70" si="1">A7</f>
        <v>11</v>
      </c>
      <c r="I7" s="18">
        <f t="shared" ref="I7:I70" si="2">G7</f>
        <v>6.8633991792068283</v>
      </c>
      <c r="J7" s="18">
        <f t="shared" ref="J7:J70" si="3">F7+H7</f>
        <v>21</v>
      </c>
      <c r="K7" s="18">
        <v>0</v>
      </c>
      <c r="L7" s="18">
        <f t="shared" ref="L7:L70" si="4">IF(G7&lt;T7,"N/A",(0.5*F7*G7+(H7-F7)*G7+0.5*(J7-H7)*I7)*60)</f>
        <v>4529.8434582765067</v>
      </c>
      <c r="M7" s="18">
        <f t="shared" ref="M7:M70" si="5">(K7-I7)/(J7-H7)</f>
        <v>-0.68633991792068283</v>
      </c>
      <c r="N7" s="18">
        <f t="shared" ref="N7:N70" si="6">I7-M7*H7</f>
        <v>14.41313827633434</v>
      </c>
      <c r="O7" s="18">
        <f>(Design!$N$67-N7)/M7</f>
        <v>18.013141817234491</v>
      </c>
      <c r="P7" s="18">
        <v>0</v>
      </c>
      <c r="Q7" s="18">
        <v>0</v>
      </c>
      <c r="R7" s="18">
        <f t="shared" ref="R7:R70" si="7">O7</f>
        <v>18.013141817234491</v>
      </c>
      <c r="S7" s="18">
        <f t="shared" ref="S7:S70" si="8">MAX(R7,H7)</f>
        <v>18.013141817234491</v>
      </c>
      <c r="T7" s="18">
        <f>Design!$N$67</f>
        <v>2.0499999999999998</v>
      </c>
      <c r="U7" s="18">
        <f t="shared" ref="U7:U70" si="9">J7</f>
        <v>21</v>
      </c>
      <c r="V7" s="18">
        <v>0</v>
      </c>
      <c r="W7" s="18">
        <f t="shared" ref="W7:W70" si="10">(0.5*R7*T7+0.5*(U7-R7)*T7)*60</f>
        <v>1291.5</v>
      </c>
      <c r="X7" s="19">
        <f t="shared" ref="X7:X70" si="11">IF(L7="N/A","N/A",L7-W7)</f>
        <v>3238.3434582765067</v>
      </c>
      <c r="Y7" s="68">
        <f t="shared" ref="Y7:Y70" si="12">A7</f>
        <v>11</v>
      </c>
      <c r="Z7" s="18">
        <f>'Ohio Intensities'!I7</f>
        <v>4.6293016878691224</v>
      </c>
      <c r="AA7" s="18">
        <f>Design!$I$24*Z7*Design!$I$23</f>
        <v>7.9623989031348952</v>
      </c>
      <c r="AB7" s="18">
        <v>0</v>
      </c>
      <c r="AC7" s="18">
        <v>0</v>
      </c>
      <c r="AD7" s="18">
        <f>Design!$I$22</f>
        <v>10</v>
      </c>
      <c r="AE7" s="18">
        <f t="shared" ref="AE7:AE70" si="13">AA7</f>
        <v>7.9623989031348952</v>
      </c>
      <c r="AF7" s="18">
        <f t="shared" ref="AF7:AF70" si="14">Y7</f>
        <v>11</v>
      </c>
      <c r="AG7" s="18">
        <f t="shared" ref="AG7:AG70" si="15">AE7</f>
        <v>7.9623989031348952</v>
      </c>
      <c r="AH7" s="18">
        <f t="shared" ref="AH7:AH70" si="16">AD7+AF7</f>
        <v>21</v>
      </c>
      <c r="AI7" s="18">
        <v>0</v>
      </c>
      <c r="AJ7" s="18">
        <f t="shared" ref="AJ7:AJ70" si="17">IF(AE7&lt;AR7,"N/A",(0.5*AD7*AE7+(AF7-AD7)*AE7+0.5*(AH7-AF7)*AG7)*60)</f>
        <v>5255.1832760690313</v>
      </c>
      <c r="AK7" s="18">
        <f t="shared" ref="AK7:AK70" si="18">(AI7-AG7)/(AH7-AF7)</f>
        <v>-0.79623989031348952</v>
      </c>
      <c r="AL7" s="18">
        <f t="shared" ref="AL7:AL70" si="19">AG7-AK7*AF7</f>
        <v>16.721037696583281</v>
      </c>
      <c r="AM7" s="18">
        <f>(Design!$N$68-AL7)/AK7</f>
        <v>17.86024271025191</v>
      </c>
      <c r="AN7" s="18">
        <v>0</v>
      </c>
      <c r="AO7" s="18">
        <v>0</v>
      </c>
      <c r="AP7" s="18">
        <f t="shared" ref="AP7:AP70" si="20">AM7</f>
        <v>17.86024271025191</v>
      </c>
      <c r="AQ7" s="18">
        <f t="shared" ref="AQ7:AQ70" si="21">MAX(AP7,AF7)</f>
        <v>17.86024271025191</v>
      </c>
      <c r="AR7" s="18">
        <f>Design!$N$68</f>
        <v>2.5</v>
      </c>
      <c r="AS7" s="18">
        <f t="shared" ref="AS7:AS70" si="22">AH7</f>
        <v>21</v>
      </c>
      <c r="AT7" s="18">
        <v>0</v>
      </c>
      <c r="AU7" s="18">
        <f t="shared" ref="AU7:AU70" si="23">(0.5*AP7*AR7+0.5*(AS7-AP7)*AR7)*60</f>
        <v>1575</v>
      </c>
      <c r="AV7" s="19">
        <f t="shared" ref="AV7:AV70" si="24">IF(AJ7="N/A","N/A",AJ7-AU7)</f>
        <v>3680.1832760690313</v>
      </c>
      <c r="AW7" s="68">
        <f t="shared" ref="AW7:AW70" si="25">Y7</f>
        <v>11</v>
      </c>
      <c r="AX7" s="18">
        <f>'Ohio Intensities'!M7</f>
        <v>5.2741012255054169</v>
      </c>
      <c r="AY7" s="18">
        <f>Design!$I$24*AX7*Design!$I$23</f>
        <v>9.0714541078693234</v>
      </c>
      <c r="AZ7" s="18">
        <v>0</v>
      </c>
      <c r="BA7" s="18">
        <v>0</v>
      </c>
      <c r="BB7" s="18">
        <f>Design!$I$22</f>
        <v>10</v>
      </c>
      <c r="BC7" s="18">
        <f t="shared" ref="BC7:BC70" si="26">AY7</f>
        <v>9.0714541078693234</v>
      </c>
      <c r="BD7" s="18">
        <f t="shared" ref="BD7:BD70" si="27">AW7</f>
        <v>11</v>
      </c>
      <c r="BE7" s="18">
        <f t="shared" ref="BE7:BE70" si="28">BC7</f>
        <v>9.0714541078693234</v>
      </c>
      <c r="BF7" s="18">
        <f t="shared" ref="BF7:BF70" si="29">BB7+BD7</f>
        <v>21</v>
      </c>
      <c r="BG7" s="18">
        <v>0</v>
      </c>
      <c r="BH7" s="18">
        <f t="shared" ref="BH7:BH70" si="30">IF(BC7&lt;BP7,"N/A",(0.5*BB7*BC7+(BD7-BB7)*BC7+0.5*(BF7-BD7)*BE7)*60)</f>
        <v>5987.1597111937535</v>
      </c>
      <c r="BI7" s="18">
        <f t="shared" ref="BI7:BI70" si="31">(BG7-BE7)/(BF7-BD7)</f>
        <v>-0.90714541078693234</v>
      </c>
      <c r="BJ7" s="18">
        <f t="shared" ref="BJ7:BJ70" si="32">BE7-BI7*BD7</f>
        <v>19.050053626525582</v>
      </c>
      <c r="BK7" s="18">
        <f>(Design!$N$69-BJ7)/BI7</f>
        <v>17.858276560614826</v>
      </c>
      <c r="BL7" s="18">
        <v>0</v>
      </c>
      <c r="BM7" s="18">
        <v>0</v>
      </c>
      <c r="BN7" s="18">
        <f t="shared" ref="BN7:BN70" si="33">BK7</f>
        <v>17.858276560614826</v>
      </c>
      <c r="BO7" s="18">
        <f t="shared" ref="BO7:BO70" si="34">MAX(BN7,BD7)</f>
        <v>17.858276560614826</v>
      </c>
      <c r="BP7" s="18">
        <f>Design!$N$69</f>
        <v>2.85</v>
      </c>
      <c r="BQ7" s="18">
        <f t="shared" ref="BQ7:BQ70" si="35">BF7</f>
        <v>21</v>
      </c>
      <c r="BR7" s="18">
        <v>0</v>
      </c>
      <c r="BS7" s="18">
        <f t="shared" ref="BS7:BS70" si="36">(0.5*BN7*BP7+0.5*(BQ7-BN7)*BP7)*60</f>
        <v>1795.5</v>
      </c>
      <c r="BT7" s="19">
        <f t="shared" ref="BT7:BT70" si="37">IF(BH7="N/A","N/A",BH7-BS7)</f>
        <v>4191.6597111937535</v>
      </c>
      <c r="BU7" s="68">
        <f t="shared" ref="BU7:BU70" si="38">AW7</f>
        <v>11</v>
      </c>
      <c r="BV7" s="18">
        <f>'Ohio Intensities'!Q7</f>
        <v>5.9700956659780591</v>
      </c>
      <c r="BW7" s="18">
        <f>Design!$I$24*BV7*Design!$I$23</f>
        <v>10.268564545482269</v>
      </c>
      <c r="BX7" s="18">
        <v>0</v>
      </c>
      <c r="BY7" s="18">
        <v>0</v>
      </c>
      <c r="BZ7" s="18">
        <f>Design!$I$22</f>
        <v>10</v>
      </c>
      <c r="CA7" s="18">
        <f t="shared" ref="CA7:CA70" si="39">BW7</f>
        <v>10.268564545482269</v>
      </c>
      <c r="CB7" s="18">
        <f t="shared" ref="CB7:CB70" si="40">BU7</f>
        <v>11</v>
      </c>
      <c r="CC7" s="18">
        <f t="shared" ref="CC7:CC70" si="41">CA7</f>
        <v>10.268564545482269</v>
      </c>
      <c r="CD7" s="18">
        <f t="shared" ref="CD7:CD70" si="42">BZ7+CB7</f>
        <v>21</v>
      </c>
      <c r="CE7" s="18">
        <v>0</v>
      </c>
      <c r="CF7" s="18">
        <f t="shared" ref="CF7:CF70" si="43">IF(CA7&lt;CN7,"N/A",(0.5*BZ7*CA7+(CB7-BZ7)*CA7+0.5*(CD7-CB7)*CC7)*60)</f>
        <v>6777.252600018297</v>
      </c>
      <c r="CG7" s="18">
        <f t="shared" ref="CG7:CG70" si="44">(CE7-CC7)/(CD7-CB7)</f>
        <v>-1.0268564545482268</v>
      </c>
      <c r="CH7" s="18">
        <f t="shared" ref="CH7:CH70" si="45">CC7-CG7*CB7</f>
        <v>21.563985545512764</v>
      </c>
      <c r="CI7" s="18">
        <f>(Design!$N$70-CH7)/CG7</f>
        <v>18.224539041093255</v>
      </c>
      <c r="CJ7" s="18">
        <v>0</v>
      </c>
      <c r="CK7" s="18">
        <v>0</v>
      </c>
      <c r="CL7" s="18">
        <f t="shared" ref="CL7:CL70" si="46">CI7</f>
        <v>18.224539041093255</v>
      </c>
      <c r="CM7" s="18">
        <f t="shared" ref="CM7:CM70" si="47">MAX(CL7,CB7)</f>
        <v>18.224539041093255</v>
      </c>
      <c r="CN7" s="18">
        <f>Design!$N$70</f>
        <v>2.85</v>
      </c>
      <c r="CO7" s="18">
        <f t="shared" ref="CO7:CO70" si="48">CD7</f>
        <v>21</v>
      </c>
      <c r="CP7" s="18">
        <v>0</v>
      </c>
      <c r="CQ7" s="18">
        <f t="shared" ref="CQ7:CQ70" si="49">(0.5*CL7*CN7+0.5*(CO7-CL7)*CN7)*60</f>
        <v>1795.5</v>
      </c>
      <c r="CR7" s="19">
        <f t="shared" ref="CR7:CR70" si="50">IF(CF7="N/A","N/A",CF7-CQ7)</f>
        <v>4981.752600018297</v>
      </c>
      <c r="CS7" s="68">
        <f t="shared" ref="CS7:CS70" si="51">BU7</f>
        <v>11</v>
      </c>
      <c r="CT7" s="18">
        <f>'Ohio Intensities'!U7</f>
        <v>6.5010747727790221</v>
      </c>
      <c r="CU7" s="18">
        <f>Design!$I$24*CT7*Design!$I$23</f>
        <v>11.181848609179925</v>
      </c>
      <c r="CV7" s="18">
        <v>0</v>
      </c>
      <c r="CW7" s="18">
        <v>0</v>
      </c>
      <c r="CX7" s="18">
        <f>Design!$I$22</f>
        <v>10</v>
      </c>
      <c r="CY7" s="18">
        <f t="shared" ref="CY7:CY70" si="52">CU7</f>
        <v>11.181848609179925</v>
      </c>
      <c r="CZ7" s="18">
        <f t="shared" ref="CZ7:CZ70" si="53">CS7</f>
        <v>11</v>
      </c>
      <c r="DA7" s="18">
        <f t="shared" ref="DA7:DA70" si="54">CY7</f>
        <v>11.181848609179925</v>
      </c>
      <c r="DB7" s="18">
        <f t="shared" ref="DB7:DB70" si="55">CX7+CZ7</f>
        <v>21</v>
      </c>
      <c r="DC7" s="18">
        <v>0</v>
      </c>
      <c r="DD7" s="18">
        <f t="shared" ref="DD7:DD70" si="56">IF(CY7&lt;DL7,"N/A",(0.5*CX7*CY7+(CZ7-CX7)*CY7+0.5*(DB7-CZ7)*DA7)*60)</f>
        <v>7380.0200820587506</v>
      </c>
      <c r="DE7" s="18">
        <f t="shared" ref="DE7:DE70" si="57">(DC7-DA7)/(DB7-CZ7)</f>
        <v>-1.1181848609179925</v>
      </c>
      <c r="DF7" s="18">
        <f t="shared" ref="DF7:DF70" si="58">DA7-DE7*CZ7</f>
        <v>23.481882079277842</v>
      </c>
      <c r="DG7" s="18">
        <f>(Design!$N$71-DF7)/DE7</f>
        <v>18.451226447780517</v>
      </c>
      <c r="DH7" s="18">
        <v>0</v>
      </c>
      <c r="DI7" s="18">
        <v>0</v>
      </c>
      <c r="DJ7" s="18">
        <f t="shared" ref="DJ7:DJ70" si="59">DG7</f>
        <v>18.451226447780517</v>
      </c>
      <c r="DK7" s="18">
        <f t="shared" ref="DK7:DK70" si="60">MAX(DJ7,CZ7)</f>
        <v>18.451226447780517</v>
      </c>
      <c r="DL7" s="18">
        <f>Design!$N$71</f>
        <v>2.85</v>
      </c>
      <c r="DM7" s="18">
        <f t="shared" ref="DM7:DM70" si="61">DB7</f>
        <v>21</v>
      </c>
      <c r="DN7" s="18">
        <v>0</v>
      </c>
      <c r="DO7" s="18">
        <f t="shared" ref="DO7:DO70" si="62">(0.5*DJ7*DL7+0.5*(DM7-DJ7)*DL7)*60</f>
        <v>1795.5</v>
      </c>
      <c r="DP7" s="19">
        <f t="shared" ref="DP7:DP70" si="63">IF(DD7="N/A","N/A",DD7-DO7)</f>
        <v>5584.5200820587506</v>
      </c>
      <c r="DQ7" s="68">
        <f t="shared" ref="DQ7:DQ70" si="64">CS7</f>
        <v>11</v>
      </c>
      <c r="DR7" s="18">
        <f>'Ohio Intensities'!Y7</f>
        <v>7.0102215342523611</v>
      </c>
      <c r="DS7" s="18">
        <f>Design!$I$24*DR7*Design!$I$23</f>
        <v>12.057581038914069</v>
      </c>
      <c r="DT7" s="18">
        <v>0</v>
      </c>
      <c r="DU7" s="18">
        <v>0</v>
      </c>
      <c r="DV7" s="18">
        <f>Design!$I$22</f>
        <v>10</v>
      </c>
      <c r="DW7" s="18">
        <f t="shared" ref="DW7:DW70" si="65">DS7</f>
        <v>12.057581038914069</v>
      </c>
      <c r="DX7" s="18">
        <f t="shared" ref="DX7:DX70" si="66">DQ7</f>
        <v>11</v>
      </c>
      <c r="DY7" s="18">
        <f t="shared" ref="DY7:DY70" si="67">DW7</f>
        <v>12.057581038914069</v>
      </c>
      <c r="DZ7" s="18">
        <f t="shared" ref="DZ7:DZ70" si="68">DV7+DX7</f>
        <v>21</v>
      </c>
      <c r="EA7" s="18">
        <v>0</v>
      </c>
      <c r="EB7" s="18">
        <f t="shared" ref="EB7:EB70" si="69">IF(DW7&lt;EJ7,"N/A",(0.5*DV7*DW7+(DX7-DV7)*DW7+0.5*(DZ7-DX7)*DY7)*60)</f>
        <v>7958.0034856832854</v>
      </c>
      <c r="EC7" s="18">
        <f t="shared" ref="EC7:EC70" si="70">(EA7-DY7)/(DZ7-DX7)</f>
        <v>-1.2057581038914069</v>
      </c>
      <c r="ED7" s="18">
        <f t="shared" ref="ED7:ED70" si="71">DY7-EC7*DX7</f>
        <v>25.320920181719544</v>
      </c>
      <c r="EE7" s="18">
        <f>(Design!$N$72-ED7)/EC7</f>
        <v>18.636341824448827</v>
      </c>
      <c r="EF7" s="18">
        <v>0</v>
      </c>
      <c r="EG7" s="18">
        <v>0</v>
      </c>
      <c r="EH7" s="18">
        <f t="shared" ref="EH7:EH70" si="72">EE7</f>
        <v>18.636341824448827</v>
      </c>
      <c r="EI7" s="18">
        <f t="shared" ref="EI7:EI70" si="73">MAX(EH7,DX7)</f>
        <v>18.636341824448827</v>
      </c>
      <c r="EJ7" s="18">
        <f>Design!$N$72</f>
        <v>2.85</v>
      </c>
      <c r="EK7" s="18">
        <f t="shared" ref="EK7:EK70" si="74">DZ7</f>
        <v>21</v>
      </c>
      <c r="EL7" s="18">
        <v>0</v>
      </c>
      <c r="EM7" s="18">
        <f t="shared" ref="EM7:EM70" si="75">(0.5*EH7*EJ7+0.5*(EK7-EH7)*EJ7)*60</f>
        <v>1795.5</v>
      </c>
      <c r="EN7" s="19">
        <f t="shared" ref="EN7:EN70" si="76">IF(EB7="N/A","N/A",EB7-EM7)</f>
        <v>6162.5034856832854</v>
      </c>
      <c r="EO7" s="19">
        <f t="shared" ref="EO7:EO70" si="77">DQ7</f>
        <v>11</v>
      </c>
    </row>
    <row r="8" spans="1:145" x14ac:dyDescent="0.25">
      <c r="A8" s="68">
        <f t="shared" ref="A8:A71" si="78">A7+1</f>
        <v>12</v>
      </c>
      <c r="B8" s="18">
        <f>'Ohio Intensities'!E8</f>
        <v>3.8310043518178034</v>
      </c>
      <c r="C8" s="18">
        <f>Design!$I$24*B8*Design!$I$23</f>
        <v>6.5893274851266259</v>
      </c>
      <c r="D8" s="18">
        <v>0</v>
      </c>
      <c r="E8" s="18">
        <v>0</v>
      </c>
      <c r="F8" s="18">
        <f>Design!$I$22</f>
        <v>10</v>
      </c>
      <c r="G8" s="18">
        <f t="shared" si="0"/>
        <v>6.5893274851266259</v>
      </c>
      <c r="H8" s="18">
        <f t="shared" si="1"/>
        <v>12</v>
      </c>
      <c r="I8" s="18">
        <f t="shared" si="2"/>
        <v>6.5893274851266259</v>
      </c>
      <c r="J8" s="18">
        <f t="shared" si="3"/>
        <v>22</v>
      </c>
      <c r="K8" s="18">
        <v>0</v>
      </c>
      <c r="L8" s="18">
        <f t="shared" si="4"/>
        <v>4744.3157892911704</v>
      </c>
      <c r="M8" s="18">
        <f t="shared" si="5"/>
        <v>-0.65893274851266259</v>
      </c>
      <c r="N8" s="18">
        <f t="shared" si="6"/>
        <v>14.496520467278577</v>
      </c>
      <c r="O8" s="18">
        <f>(Design!$N$67-N8)/M8</f>
        <v>18.888908610738742</v>
      </c>
      <c r="P8" s="18">
        <v>0</v>
      </c>
      <c r="Q8" s="18">
        <v>0</v>
      </c>
      <c r="R8" s="18">
        <f t="shared" si="7"/>
        <v>18.888908610738742</v>
      </c>
      <c r="S8" s="18">
        <f t="shared" si="8"/>
        <v>18.888908610738742</v>
      </c>
      <c r="T8" s="18">
        <f>Design!$N$67</f>
        <v>2.0499999999999998</v>
      </c>
      <c r="U8" s="18">
        <f t="shared" si="9"/>
        <v>22</v>
      </c>
      <c r="V8" s="18">
        <v>0</v>
      </c>
      <c r="W8" s="18">
        <f t="shared" si="10"/>
        <v>1352.9999999999998</v>
      </c>
      <c r="X8" s="19">
        <f t="shared" si="11"/>
        <v>3391.3157892911704</v>
      </c>
      <c r="Y8" s="68">
        <f t="shared" si="12"/>
        <v>12</v>
      </c>
      <c r="Z8" s="18">
        <f>'Ohio Intensities'!I8</f>
        <v>4.453888129661264</v>
      </c>
      <c r="AA8" s="18">
        <f>Design!$I$24*Z8*Design!$I$23</f>
        <v>7.6606875830173786</v>
      </c>
      <c r="AB8" s="18">
        <v>0</v>
      </c>
      <c r="AC8" s="18">
        <v>0</v>
      </c>
      <c r="AD8" s="18">
        <f>Design!$I$22</f>
        <v>10</v>
      </c>
      <c r="AE8" s="18">
        <f t="shared" si="13"/>
        <v>7.6606875830173786</v>
      </c>
      <c r="AF8" s="18">
        <f t="shared" si="14"/>
        <v>12</v>
      </c>
      <c r="AG8" s="18">
        <f t="shared" si="15"/>
        <v>7.6606875830173786</v>
      </c>
      <c r="AH8" s="18">
        <f t="shared" si="16"/>
        <v>22</v>
      </c>
      <c r="AI8" s="18">
        <v>0</v>
      </c>
      <c r="AJ8" s="18">
        <f t="shared" si="17"/>
        <v>5515.6950597725126</v>
      </c>
      <c r="AK8" s="18">
        <f t="shared" si="18"/>
        <v>-0.76606875830173782</v>
      </c>
      <c r="AL8" s="18">
        <f t="shared" si="19"/>
        <v>16.853512682638232</v>
      </c>
      <c r="AM8" s="18">
        <f>(Design!$N$68-AL8)/AK8</f>
        <v>18.736585361420907</v>
      </c>
      <c r="AN8" s="18">
        <v>0</v>
      </c>
      <c r="AO8" s="18">
        <v>0</v>
      </c>
      <c r="AP8" s="18">
        <f t="shared" si="20"/>
        <v>18.736585361420907</v>
      </c>
      <c r="AQ8" s="18">
        <f t="shared" si="21"/>
        <v>18.736585361420907</v>
      </c>
      <c r="AR8" s="18">
        <f>Design!$N$68</f>
        <v>2.5</v>
      </c>
      <c r="AS8" s="18">
        <f t="shared" si="22"/>
        <v>22</v>
      </c>
      <c r="AT8" s="18">
        <v>0</v>
      </c>
      <c r="AU8" s="18">
        <f t="shared" si="23"/>
        <v>1650</v>
      </c>
      <c r="AV8" s="19">
        <f t="shared" si="24"/>
        <v>3865.6950597725126</v>
      </c>
      <c r="AW8" s="68">
        <f t="shared" si="25"/>
        <v>12</v>
      </c>
      <c r="AX8" s="18">
        <f>'Ohio Intensities'!M8</f>
        <v>5.0836869413404582</v>
      </c>
      <c r="AY8" s="18">
        <f>Design!$I$24*AX8*Design!$I$23</f>
        <v>8.7439415391055935</v>
      </c>
      <c r="AZ8" s="18">
        <v>0</v>
      </c>
      <c r="BA8" s="18">
        <v>0</v>
      </c>
      <c r="BB8" s="18">
        <f>Design!$I$22</f>
        <v>10</v>
      </c>
      <c r="BC8" s="18">
        <f t="shared" si="26"/>
        <v>8.7439415391055935</v>
      </c>
      <c r="BD8" s="18">
        <f t="shared" si="27"/>
        <v>12</v>
      </c>
      <c r="BE8" s="18">
        <f t="shared" si="28"/>
        <v>8.7439415391055935</v>
      </c>
      <c r="BF8" s="18">
        <f t="shared" si="29"/>
        <v>22</v>
      </c>
      <c r="BG8" s="18">
        <v>0</v>
      </c>
      <c r="BH8" s="18">
        <f t="shared" si="30"/>
        <v>6295.6379081560281</v>
      </c>
      <c r="BI8" s="18">
        <f t="shared" si="31"/>
        <v>-0.8743941539105593</v>
      </c>
      <c r="BJ8" s="18">
        <f t="shared" si="32"/>
        <v>19.236671386032306</v>
      </c>
      <c r="BK8" s="18">
        <f>(Design!$N$69-BJ8)/BI8</f>
        <v>18.740600349105808</v>
      </c>
      <c r="BL8" s="18">
        <v>0</v>
      </c>
      <c r="BM8" s="18">
        <v>0</v>
      </c>
      <c r="BN8" s="18">
        <f t="shared" si="33"/>
        <v>18.740600349105808</v>
      </c>
      <c r="BO8" s="18">
        <f t="shared" si="34"/>
        <v>18.740600349105808</v>
      </c>
      <c r="BP8" s="18">
        <f>Design!$N$69</f>
        <v>2.85</v>
      </c>
      <c r="BQ8" s="18">
        <f t="shared" si="35"/>
        <v>22</v>
      </c>
      <c r="BR8" s="18">
        <v>0</v>
      </c>
      <c r="BS8" s="18">
        <f t="shared" si="36"/>
        <v>1881</v>
      </c>
      <c r="BT8" s="19">
        <f t="shared" si="37"/>
        <v>4414.6379081560281</v>
      </c>
      <c r="BU8" s="68">
        <f t="shared" si="38"/>
        <v>12</v>
      </c>
      <c r="BV8" s="18">
        <f>'Ohio Intensities'!Q8</f>
        <v>5.7646686731314256</v>
      </c>
      <c r="BW8" s="18">
        <f>Design!$I$24*BV8*Design!$I$23</f>
        <v>9.9152301177860576</v>
      </c>
      <c r="BX8" s="18">
        <v>0</v>
      </c>
      <c r="BY8" s="18">
        <v>0</v>
      </c>
      <c r="BZ8" s="18">
        <f>Design!$I$22</f>
        <v>10</v>
      </c>
      <c r="CA8" s="18">
        <f t="shared" si="39"/>
        <v>9.9152301177860576</v>
      </c>
      <c r="CB8" s="18">
        <f t="shared" si="40"/>
        <v>12</v>
      </c>
      <c r="CC8" s="18">
        <f t="shared" si="41"/>
        <v>9.9152301177860576</v>
      </c>
      <c r="CD8" s="18">
        <f t="shared" si="42"/>
        <v>22</v>
      </c>
      <c r="CE8" s="18">
        <v>0</v>
      </c>
      <c r="CF8" s="18">
        <f t="shared" si="43"/>
        <v>7138.9656848059622</v>
      </c>
      <c r="CG8" s="18">
        <f t="shared" si="44"/>
        <v>-0.9915230117786058</v>
      </c>
      <c r="CH8" s="18">
        <f t="shared" si="45"/>
        <v>21.813506259129326</v>
      </c>
      <c r="CI8" s="18">
        <f>(Design!$N$70-CH8)/CG8</f>
        <v>19.125634033558498</v>
      </c>
      <c r="CJ8" s="18">
        <v>0</v>
      </c>
      <c r="CK8" s="18">
        <v>0</v>
      </c>
      <c r="CL8" s="18">
        <f t="shared" si="46"/>
        <v>19.125634033558498</v>
      </c>
      <c r="CM8" s="18">
        <f t="shared" si="47"/>
        <v>19.125634033558498</v>
      </c>
      <c r="CN8" s="18">
        <f>Design!$N$70</f>
        <v>2.85</v>
      </c>
      <c r="CO8" s="18">
        <f t="shared" si="48"/>
        <v>22</v>
      </c>
      <c r="CP8" s="18">
        <v>0</v>
      </c>
      <c r="CQ8" s="18">
        <f t="shared" si="49"/>
        <v>1881</v>
      </c>
      <c r="CR8" s="19">
        <f t="shared" si="50"/>
        <v>5257.9656848059622</v>
      </c>
      <c r="CS8" s="68">
        <f t="shared" si="51"/>
        <v>12</v>
      </c>
      <c r="CT8" s="18">
        <f>'Ohio Intensities'!U8</f>
        <v>6.2864909480698996</v>
      </c>
      <c r="CU8" s="18">
        <f>Design!$I$24*CT8*Design!$I$23</f>
        <v>10.812764430680234</v>
      </c>
      <c r="CV8" s="18">
        <v>0</v>
      </c>
      <c r="CW8" s="18">
        <v>0</v>
      </c>
      <c r="CX8" s="18">
        <f>Design!$I$22</f>
        <v>10</v>
      </c>
      <c r="CY8" s="18">
        <f t="shared" si="52"/>
        <v>10.812764430680234</v>
      </c>
      <c r="CZ8" s="18">
        <f t="shared" si="53"/>
        <v>12</v>
      </c>
      <c r="DA8" s="18">
        <f t="shared" si="54"/>
        <v>10.812764430680234</v>
      </c>
      <c r="DB8" s="18">
        <f t="shared" si="55"/>
        <v>22</v>
      </c>
      <c r="DC8" s="18">
        <v>0</v>
      </c>
      <c r="DD8" s="18">
        <f t="shared" si="56"/>
        <v>7785.1903900897687</v>
      </c>
      <c r="DE8" s="18">
        <f t="shared" si="57"/>
        <v>-1.0812764430680235</v>
      </c>
      <c r="DF8" s="18">
        <f t="shared" si="58"/>
        <v>23.788081747496516</v>
      </c>
      <c r="DG8" s="18">
        <f>(Design!$N$71-DF8)/DE8</f>
        <v>19.364226310236273</v>
      </c>
      <c r="DH8" s="18">
        <v>0</v>
      </c>
      <c r="DI8" s="18">
        <v>0</v>
      </c>
      <c r="DJ8" s="18">
        <f t="shared" si="59"/>
        <v>19.364226310236273</v>
      </c>
      <c r="DK8" s="18">
        <f t="shared" si="60"/>
        <v>19.364226310236273</v>
      </c>
      <c r="DL8" s="18">
        <f>Design!$N$71</f>
        <v>2.85</v>
      </c>
      <c r="DM8" s="18">
        <f t="shared" si="61"/>
        <v>22</v>
      </c>
      <c r="DN8" s="18">
        <v>0</v>
      </c>
      <c r="DO8" s="18">
        <f t="shared" si="62"/>
        <v>1881</v>
      </c>
      <c r="DP8" s="19">
        <f t="shared" si="63"/>
        <v>5904.1903900897687</v>
      </c>
      <c r="DQ8" s="68">
        <f t="shared" si="64"/>
        <v>12</v>
      </c>
      <c r="DR8" s="18">
        <f>'Ohio Intensities'!Y8</f>
        <v>6.7822132557879993</v>
      </c>
      <c r="DS8" s="18">
        <f>Design!$I$24*DR8*Design!$I$23</f>
        <v>11.665406799955367</v>
      </c>
      <c r="DT8" s="18">
        <v>0</v>
      </c>
      <c r="DU8" s="18">
        <v>0</v>
      </c>
      <c r="DV8" s="18">
        <f>Design!$I$22</f>
        <v>10</v>
      </c>
      <c r="DW8" s="18">
        <f t="shared" si="65"/>
        <v>11.665406799955367</v>
      </c>
      <c r="DX8" s="18">
        <f t="shared" si="66"/>
        <v>12</v>
      </c>
      <c r="DY8" s="18">
        <f t="shared" si="67"/>
        <v>11.665406799955367</v>
      </c>
      <c r="DZ8" s="18">
        <f t="shared" si="68"/>
        <v>22</v>
      </c>
      <c r="EA8" s="18">
        <v>0</v>
      </c>
      <c r="EB8" s="18">
        <f t="shared" si="69"/>
        <v>8399.092895967864</v>
      </c>
      <c r="EC8" s="18">
        <f t="shared" si="70"/>
        <v>-1.1665406799955367</v>
      </c>
      <c r="ED8" s="18">
        <f t="shared" si="71"/>
        <v>25.663894959901807</v>
      </c>
      <c r="EE8" s="18">
        <f>(Design!$N$72-ED8)/EC8</f>
        <v>19.556879027989915</v>
      </c>
      <c r="EF8" s="18">
        <v>0</v>
      </c>
      <c r="EG8" s="18">
        <v>0</v>
      </c>
      <c r="EH8" s="18">
        <f t="shared" si="72"/>
        <v>19.556879027989915</v>
      </c>
      <c r="EI8" s="18">
        <f t="shared" si="73"/>
        <v>19.556879027989915</v>
      </c>
      <c r="EJ8" s="18">
        <f>Design!$N$72</f>
        <v>2.85</v>
      </c>
      <c r="EK8" s="18">
        <f t="shared" si="74"/>
        <v>22</v>
      </c>
      <c r="EL8" s="18">
        <v>0</v>
      </c>
      <c r="EM8" s="18">
        <f t="shared" si="75"/>
        <v>1881</v>
      </c>
      <c r="EN8" s="19">
        <f t="shared" si="76"/>
        <v>6518.092895967864</v>
      </c>
      <c r="EO8" s="19">
        <f t="shared" si="77"/>
        <v>12</v>
      </c>
    </row>
    <row r="9" spans="1:145" x14ac:dyDescent="0.25">
      <c r="A9" s="68">
        <f>A8+1</f>
        <v>13</v>
      </c>
      <c r="B9" s="18">
        <f>'Ohio Intensities'!E9</f>
        <v>3.6846931702418257</v>
      </c>
      <c r="C9" s="18">
        <f>Design!$I$24*B9*Design!$I$23</f>
        <v>6.3376722528159446</v>
      </c>
      <c r="D9" s="18">
        <v>0</v>
      </c>
      <c r="E9" s="18">
        <v>0</v>
      </c>
      <c r="F9" s="18">
        <f>Design!$I$22</f>
        <v>10</v>
      </c>
      <c r="G9" s="18">
        <f t="shared" si="0"/>
        <v>6.3376722528159446</v>
      </c>
      <c r="H9" s="18">
        <f t="shared" si="1"/>
        <v>13</v>
      </c>
      <c r="I9" s="18">
        <f t="shared" si="2"/>
        <v>6.3376722528159446</v>
      </c>
      <c r="J9" s="18">
        <f t="shared" si="3"/>
        <v>23</v>
      </c>
      <c r="K9" s="18">
        <v>0</v>
      </c>
      <c r="L9" s="18">
        <f t="shared" si="4"/>
        <v>4943.3843571964371</v>
      </c>
      <c r="M9" s="18">
        <f t="shared" si="5"/>
        <v>-0.63376722528159446</v>
      </c>
      <c r="N9" s="18">
        <f t="shared" si="6"/>
        <v>14.576646181476672</v>
      </c>
      <c r="O9" s="18">
        <f>(Design!$N$67-N9)/M9</f>
        <v>19.76537391297073</v>
      </c>
      <c r="P9" s="18">
        <v>0</v>
      </c>
      <c r="Q9" s="18">
        <v>0</v>
      </c>
      <c r="R9" s="18">
        <f t="shared" si="7"/>
        <v>19.76537391297073</v>
      </c>
      <c r="S9" s="18">
        <f t="shared" si="8"/>
        <v>19.76537391297073</v>
      </c>
      <c r="T9" s="18">
        <f>Design!$N$67</f>
        <v>2.0499999999999998</v>
      </c>
      <c r="U9" s="18">
        <f t="shared" si="9"/>
        <v>23</v>
      </c>
      <c r="V9" s="18">
        <v>0</v>
      </c>
      <c r="W9" s="18">
        <f t="shared" si="10"/>
        <v>1414.5</v>
      </c>
      <c r="X9" s="19">
        <f t="shared" si="11"/>
        <v>3528.8843571964371</v>
      </c>
      <c r="Y9" s="68">
        <f t="shared" si="12"/>
        <v>13</v>
      </c>
      <c r="Z9" s="18">
        <f>'Ohio Intensities'!I9</f>
        <v>4.2921730654973347</v>
      </c>
      <c r="AA9" s="18">
        <f>Design!$I$24*Z9*Design!$I$23</f>
        <v>7.3825376726554204</v>
      </c>
      <c r="AB9" s="18">
        <v>0</v>
      </c>
      <c r="AC9" s="18">
        <v>0</v>
      </c>
      <c r="AD9" s="18">
        <f>Design!$I$22</f>
        <v>10</v>
      </c>
      <c r="AE9" s="18">
        <f t="shared" si="13"/>
        <v>7.3825376726554204</v>
      </c>
      <c r="AF9" s="18">
        <f t="shared" si="14"/>
        <v>13</v>
      </c>
      <c r="AG9" s="18">
        <f t="shared" si="15"/>
        <v>7.3825376726554204</v>
      </c>
      <c r="AH9" s="18">
        <f t="shared" si="16"/>
        <v>23</v>
      </c>
      <c r="AI9" s="18">
        <v>0</v>
      </c>
      <c r="AJ9" s="18">
        <f t="shared" si="17"/>
        <v>5758.3793846712279</v>
      </c>
      <c r="AK9" s="18">
        <f t="shared" si="18"/>
        <v>-0.73825376726554204</v>
      </c>
      <c r="AL9" s="18">
        <f t="shared" si="19"/>
        <v>16.979836647107469</v>
      </c>
      <c r="AM9" s="18">
        <f>(Design!$N$68-AL9)/AK9</f>
        <v>19.6136305551682</v>
      </c>
      <c r="AN9" s="18">
        <v>0</v>
      </c>
      <c r="AO9" s="18">
        <v>0</v>
      </c>
      <c r="AP9" s="18">
        <f t="shared" si="20"/>
        <v>19.6136305551682</v>
      </c>
      <c r="AQ9" s="18">
        <f t="shared" si="21"/>
        <v>19.6136305551682</v>
      </c>
      <c r="AR9" s="18">
        <f>Design!$N$68</f>
        <v>2.5</v>
      </c>
      <c r="AS9" s="18">
        <f t="shared" si="22"/>
        <v>23</v>
      </c>
      <c r="AT9" s="18">
        <v>0</v>
      </c>
      <c r="AU9" s="18">
        <f t="shared" si="23"/>
        <v>1725</v>
      </c>
      <c r="AV9" s="19">
        <f t="shared" si="24"/>
        <v>4033.3793846712279</v>
      </c>
      <c r="AW9" s="68">
        <f t="shared" si="25"/>
        <v>13</v>
      </c>
      <c r="AX9" s="18">
        <f>'Ohio Intensities'!M9</f>
        <v>4.907509440875522</v>
      </c>
      <c r="AY9" s="18">
        <f>Design!$I$24*AX9*Design!$I$23</f>
        <v>8.4409162383059027</v>
      </c>
      <c r="AZ9" s="18">
        <v>0</v>
      </c>
      <c r="BA9" s="18">
        <v>0</v>
      </c>
      <c r="BB9" s="18">
        <f>Design!$I$22</f>
        <v>10</v>
      </c>
      <c r="BC9" s="18">
        <f t="shared" si="26"/>
        <v>8.4409162383059027</v>
      </c>
      <c r="BD9" s="18">
        <f t="shared" si="27"/>
        <v>13</v>
      </c>
      <c r="BE9" s="18">
        <f t="shared" si="28"/>
        <v>8.4409162383059027</v>
      </c>
      <c r="BF9" s="18">
        <f t="shared" si="29"/>
        <v>23</v>
      </c>
      <c r="BG9" s="18">
        <v>0</v>
      </c>
      <c r="BH9" s="18">
        <f t="shared" si="30"/>
        <v>6583.914665878604</v>
      </c>
      <c r="BI9" s="18">
        <f t="shared" si="31"/>
        <v>-0.84409162383059022</v>
      </c>
      <c r="BJ9" s="18">
        <f t="shared" si="32"/>
        <v>19.414107348103578</v>
      </c>
      <c r="BK9" s="18">
        <f>(Design!$N$69-BJ9)/BI9</f>
        <v>19.623589288723949</v>
      </c>
      <c r="BL9" s="18">
        <v>0</v>
      </c>
      <c r="BM9" s="18">
        <v>0</v>
      </c>
      <c r="BN9" s="18">
        <f t="shared" si="33"/>
        <v>19.623589288723949</v>
      </c>
      <c r="BO9" s="18">
        <f t="shared" si="34"/>
        <v>19.623589288723949</v>
      </c>
      <c r="BP9" s="18">
        <f>Design!$N$69</f>
        <v>2.85</v>
      </c>
      <c r="BQ9" s="18">
        <f t="shared" si="35"/>
        <v>23</v>
      </c>
      <c r="BR9" s="18">
        <v>0</v>
      </c>
      <c r="BS9" s="18">
        <f t="shared" si="36"/>
        <v>1966.5</v>
      </c>
      <c r="BT9" s="19">
        <f t="shared" si="37"/>
        <v>4617.414665878604</v>
      </c>
      <c r="BU9" s="68">
        <f t="shared" si="38"/>
        <v>13</v>
      </c>
      <c r="BV9" s="18">
        <f>'Ohio Intensities'!Q9</f>
        <v>5.57403674744186</v>
      </c>
      <c r="BW9" s="18">
        <f>Design!$I$24*BV9*Design!$I$23</f>
        <v>9.5873432056000052</v>
      </c>
      <c r="BX9" s="18">
        <v>0</v>
      </c>
      <c r="BY9" s="18">
        <v>0</v>
      </c>
      <c r="BZ9" s="18">
        <f>Design!$I$22</f>
        <v>10</v>
      </c>
      <c r="CA9" s="18">
        <f t="shared" si="39"/>
        <v>9.5873432056000052</v>
      </c>
      <c r="CB9" s="18">
        <f t="shared" si="40"/>
        <v>13</v>
      </c>
      <c r="CC9" s="18">
        <f t="shared" si="41"/>
        <v>9.5873432056000052</v>
      </c>
      <c r="CD9" s="18">
        <f t="shared" si="42"/>
        <v>23</v>
      </c>
      <c r="CE9" s="18">
        <v>0</v>
      </c>
      <c r="CF9" s="18">
        <f t="shared" si="43"/>
        <v>7478.1277003680034</v>
      </c>
      <c r="CG9" s="18">
        <f t="shared" si="44"/>
        <v>-0.95873432056000052</v>
      </c>
      <c r="CH9" s="18">
        <f t="shared" si="45"/>
        <v>22.050889372880015</v>
      </c>
      <c r="CI9" s="18">
        <f>(Design!$N$70-CH9)/CG9</f>
        <v>20.027330785096645</v>
      </c>
      <c r="CJ9" s="18">
        <v>0</v>
      </c>
      <c r="CK9" s="18">
        <v>0</v>
      </c>
      <c r="CL9" s="18">
        <f t="shared" si="46"/>
        <v>20.027330785096645</v>
      </c>
      <c r="CM9" s="18">
        <f t="shared" si="47"/>
        <v>20.027330785096645</v>
      </c>
      <c r="CN9" s="18">
        <f>Design!$N$70</f>
        <v>2.85</v>
      </c>
      <c r="CO9" s="18">
        <f t="shared" si="48"/>
        <v>23</v>
      </c>
      <c r="CP9" s="18">
        <v>0</v>
      </c>
      <c r="CQ9" s="18">
        <f t="shared" si="49"/>
        <v>1966.5</v>
      </c>
      <c r="CR9" s="19">
        <f t="shared" si="50"/>
        <v>5511.6277003680034</v>
      </c>
      <c r="CS9" s="68">
        <f t="shared" si="51"/>
        <v>13</v>
      </c>
      <c r="CT9" s="18">
        <f>'Ohio Intensities'!U9</f>
        <v>6.0868446497142319</v>
      </c>
      <c r="CU9" s="18">
        <f>Design!$I$24*CT9*Design!$I$23</f>
        <v>10.469372797508486</v>
      </c>
      <c r="CV9" s="18">
        <v>0</v>
      </c>
      <c r="CW9" s="18">
        <v>0</v>
      </c>
      <c r="CX9" s="18">
        <f>Design!$I$22</f>
        <v>10</v>
      </c>
      <c r="CY9" s="18">
        <f t="shared" si="52"/>
        <v>10.469372797508486</v>
      </c>
      <c r="CZ9" s="18">
        <f t="shared" si="53"/>
        <v>13</v>
      </c>
      <c r="DA9" s="18">
        <f t="shared" si="54"/>
        <v>10.469372797508486</v>
      </c>
      <c r="DB9" s="18">
        <f t="shared" si="55"/>
        <v>23</v>
      </c>
      <c r="DC9" s="18">
        <v>0</v>
      </c>
      <c r="DD9" s="18">
        <f t="shared" si="56"/>
        <v>8166.1107820566185</v>
      </c>
      <c r="DE9" s="18">
        <f t="shared" si="57"/>
        <v>-1.0469372797508485</v>
      </c>
      <c r="DF9" s="18">
        <f t="shared" si="58"/>
        <v>24.079557434269518</v>
      </c>
      <c r="DG9" s="18">
        <f>(Design!$N$71-DF9)/DE9</f>
        <v>20.277773888538722</v>
      </c>
      <c r="DH9" s="18">
        <v>0</v>
      </c>
      <c r="DI9" s="18">
        <v>0</v>
      </c>
      <c r="DJ9" s="18">
        <f t="shared" si="59"/>
        <v>20.277773888538722</v>
      </c>
      <c r="DK9" s="18">
        <f t="shared" si="60"/>
        <v>20.277773888538722</v>
      </c>
      <c r="DL9" s="18">
        <f>Design!$N$71</f>
        <v>2.85</v>
      </c>
      <c r="DM9" s="18">
        <f t="shared" si="61"/>
        <v>23</v>
      </c>
      <c r="DN9" s="18">
        <v>0</v>
      </c>
      <c r="DO9" s="18">
        <f t="shared" si="62"/>
        <v>1966.5</v>
      </c>
      <c r="DP9" s="19">
        <f t="shared" si="63"/>
        <v>6199.6107820566185</v>
      </c>
      <c r="DQ9" s="68">
        <f t="shared" si="64"/>
        <v>13</v>
      </c>
      <c r="DR9" s="18">
        <f>'Ohio Intensities'!Y9</f>
        <v>6.5701371662049075</v>
      </c>
      <c r="DS9" s="18">
        <f>Design!$I$24*DR9*Design!$I$23</f>
        <v>11.300635925872449</v>
      </c>
      <c r="DT9" s="18">
        <v>0</v>
      </c>
      <c r="DU9" s="18">
        <v>0</v>
      </c>
      <c r="DV9" s="18">
        <f>Design!$I$22</f>
        <v>10</v>
      </c>
      <c r="DW9" s="18">
        <f t="shared" si="65"/>
        <v>11.300635925872449</v>
      </c>
      <c r="DX9" s="18">
        <f t="shared" si="66"/>
        <v>13</v>
      </c>
      <c r="DY9" s="18">
        <f t="shared" si="67"/>
        <v>11.300635925872449</v>
      </c>
      <c r="DZ9" s="18">
        <f t="shared" si="68"/>
        <v>23</v>
      </c>
      <c r="EA9" s="18">
        <v>0</v>
      </c>
      <c r="EB9" s="18">
        <f t="shared" si="69"/>
        <v>8814.4960221805104</v>
      </c>
      <c r="EC9" s="18">
        <f t="shared" si="70"/>
        <v>-1.1300635925872449</v>
      </c>
      <c r="ED9" s="18">
        <f t="shared" si="71"/>
        <v>25.991462629506632</v>
      </c>
      <c r="EE9" s="18">
        <f>(Design!$N$72-ED9)/EC9</f>
        <v>20.478018034830221</v>
      </c>
      <c r="EF9" s="18">
        <v>0</v>
      </c>
      <c r="EG9" s="18">
        <v>0</v>
      </c>
      <c r="EH9" s="18">
        <f t="shared" si="72"/>
        <v>20.478018034830221</v>
      </c>
      <c r="EI9" s="18">
        <f t="shared" si="73"/>
        <v>20.478018034830221</v>
      </c>
      <c r="EJ9" s="18">
        <f>Design!$N$72</f>
        <v>2.85</v>
      </c>
      <c r="EK9" s="18">
        <f t="shared" si="74"/>
        <v>23</v>
      </c>
      <c r="EL9" s="18">
        <v>0</v>
      </c>
      <c r="EM9" s="18">
        <f t="shared" si="75"/>
        <v>1966.5</v>
      </c>
      <c r="EN9" s="19">
        <f t="shared" si="76"/>
        <v>6847.9960221805104</v>
      </c>
      <c r="EO9" s="19">
        <f t="shared" si="77"/>
        <v>13</v>
      </c>
    </row>
    <row r="10" spans="1:145" x14ac:dyDescent="0.25">
      <c r="A10" s="68">
        <f t="shared" si="78"/>
        <v>14</v>
      </c>
      <c r="B10" s="18">
        <f>'Ohio Intensities'!E10</f>
        <v>3.5498488865887405</v>
      </c>
      <c r="C10" s="18">
        <f>Design!$I$24*B10*Design!$I$23</f>
        <v>6.1057400849326378</v>
      </c>
      <c r="D10" s="18">
        <v>0</v>
      </c>
      <c r="E10" s="18">
        <v>0</v>
      </c>
      <c r="F10" s="18">
        <f>Design!$I$22</f>
        <v>10</v>
      </c>
      <c r="G10" s="18">
        <f t="shared" si="0"/>
        <v>6.1057400849326378</v>
      </c>
      <c r="H10" s="18">
        <f t="shared" si="1"/>
        <v>14</v>
      </c>
      <c r="I10" s="18">
        <f t="shared" si="2"/>
        <v>6.1057400849326378</v>
      </c>
      <c r="J10" s="18">
        <f t="shared" si="3"/>
        <v>24</v>
      </c>
      <c r="K10" s="18">
        <v>0</v>
      </c>
      <c r="L10" s="18">
        <f t="shared" si="4"/>
        <v>5128.8216713434149</v>
      </c>
      <c r="M10" s="18">
        <f t="shared" si="5"/>
        <v>-0.61057400849326382</v>
      </c>
      <c r="N10" s="18">
        <f t="shared" si="6"/>
        <v>14.653776203838332</v>
      </c>
      <c r="O10" s="18">
        <f>(Design!$N$67-N10)/M10</f>
        <v>20.642503658059635</v>
      </c>
      <c r="P10" s="18">
        <v>0</v>
      </c>
      <c r="Q10" s="18">
        <v>0</v>
      </c>
      <c r="R10" s="18">
        <f t="shared" si="7"/>
        <v>20.642503658059635</v>
      </c>
      <c r="S10" s="18">
        <f t="shared" si="8"/>
        <v>20.642503658059635</v>
      </c>
      <c r="T10" s="18">
        <f>Design!$N$67</f>
        <v>2.0499999999999998</v>
      </c>
      <c r="U10" s="18">
        <f t="shared" si="9"/>
        <v>24</v>
      </c>
      <c r="V10" s="18">
        <v>0</v>
      </c>
      <c r="W10" s="18">
        <f t="shared" si="10"/>
        <v>1475.9999999999998</v>
      </c>
      <c r="X10" s="19">
        <f t="shared" si="11"/>
        <v>3652.8216713434149</v>
      </c>
      <c r="Y10" s="68">
        <f t="shared" si="12"/>
        <v>14</v>
      </c>
      <c r="Z10" s="18">
        <f>'Ohio Intensities'!I10</f>
        <v>4.1425802128660782</v>
      </c>
      <c r="AA10" s="18">
        <f>Design!$I$24*Z10*Design!$I$23</f>
        <v>7.1252379661296592</v>
      </c>
      <c r="AB10" s="18">
        <v>0</v>
      </c>
      <c r="AC10" s="18">
        <v>0</v>
      </c>
      <c r="AD10" s="18">
        <f>Design!$I$22</f>
        <v>10</v>
      </c>
      <c r="AE10" s="18">
        <f t="shared" si="13"/>
        <v>7.1252379661296592</v>
      </c>
      <c r="AF10" s="18">
        <f t="shared" si="14"/>
        <v>14</v>
      </c>
      <c r="AG10" s="18">
        <f t="shared" si="15"/>
        <v>7.1252379661296592</v>
      </c>
      <c r="AH10" s="18">
        <f t="shared" si="16"/>
        <v>24</v>
      </c>
      <c r="AI10" s="18">
        <v>0</v>
      </c>
      <c r="AJ10" s="18">
        <f t="shared" si="17"/>
        <v>5985.199891548913</v>
      </c>
      <c r="AK10" s="18">
        <f t="shared" si="18"/>
        <v>-0.71252379661296594</v>
      </c>
      <c r="AL10" s="18">
        <f t="shared" si="19"/>
        <v>17.100571118711184</v>
      </c>
      <c r="AM10" s="18">
        <f>(Design!$N$68-AL10)/AK10</f>
        <v>20.491345254875792</v>
      </c>
      <c r="AN10" s="18">
        <v>0</v>
      </c>
      <c r="AO10" s="18">
        <v>0</v>
      </c>
      <c r="AP10" s="18">
        <f t="shared" si="20"/>
        <v>20.491345254875792</v>
      </c>
      <c r="AQ10" s="18">
        <f t="shared" si="21"/>
        <v>20.491345254875792</v>
      </c>
      <c r="AR10" s="18">
        <f>Design!$N$68</f>
        <v>2.5</v>
      </c>
      <c r="AS10" s="18">
        <f t="shared" si="22"/>
        <v>24</v>
      </c>
      <c r="AT10" s="18">
        <v>0</v>
      </c>
      <c r="AU10" s="18">
        <f t="shared" si="23"/>
        <v>1800</v>
      </c>
      <c r="AV10" s="19">
        <f t="shared" si="24"/>
        <v>4185.199891548913</v>
      </c>
      <c r="AW10" s="68">
        <f t="shared" si="25"/>
        <v>14</v>
      </c>
      <c r="AX10" s="18">
        <f>'Ohio Intensities'!M10</f>
        <v>4.7439962668127658</v>
      </c>
      <c r="AY10" s="18">
        <f>Design!$I$24*AX10*Design!$I$23</f>
        <v>8.1596735789179622</v>
      </c>
      <c r="AZ10" s="18">
        <v>0</v>
      </c>
      <c r="BA10" s="18">
        <v>0</v>
      </c>
      <c r="BB10" s="18">
        <f>Design!$I$22</f>
        <v>10</v>
      </c>
      <c r="BC10" s="18">
        <f t="shared" si="26"/>
        <v>8.1596735789179622</v>
      </c>
      <c r="BD10" s="18">
        <f t="shared" si="27"/>
        <v>14</v>
      </c>
      <c r="BE10" s="18">
        <f t="shared" si="28"/>
        <v>8.1596735789179622</v>
      </c>
      <c r="BF10" s="18">
        <f t="shared" si="29"/>
        <v>24</v>
      </c>
      <c r="BG10" s="18">
        <v>0</v>
      </c>
      <c r="BH10" s="18">
        <f t="shared" si="30"/>
        <v>6854.1258062910883</v>
      </c>
      <c r="BI10" s="18">
        <f t="shared" si="31"/>
        <v>-0.8159673578917962</v>
      </c>
      <c r="BJ10" s="18">
        <f t="shared" si="32"/>
        <v>19.583216589403108</v>
      </c>
      <c r="BK10" s="18">
        <f>(Design!$N$69-BJ10)/BI10</f>
        <v>20.50721322068139</v>
      </c>
      <c r="BL10" s="18">
        <v>0</v>
      </c>
      <c r="BM10" s="18">
        <v>0</v>
      </c>
      <c r="BN10" s="18">
        <f t="shared" si="33"/>
        <v>20.50721322068139</v>
      </c>
      <c r="BO10" s="18">
        <f t="shared" si="34"/>
        <v>20.50721322068139</v>
      </c>
      <c r="BP10" s="18">
        <f>Design!$N$69</f>
        <v>2.85</v>
      </c>
      <c r="BQ10" s="18">
        <f t="shared" si="35"/>
        <v>24</v>
      </c>
      <c r="BR10" s="18">
        <v>0</v>
      </c>
      <c r="BS10" s="18">
        <f t="shared" si="36"/>
        <v>2052</v>
      </c>
      <c r="BT10" s="19">
        <f t="shared" si="37"/>
        <v>4802.1258062910883</v>
      </c>
      <c r="BU10" s="68">
        <f t="shared" si="38"/>
        <v>14</v>
      </c>
      <c r="BV10" s="18">
        <f>'Ohio Intensities'!Q10</f>
        <v>5.3966195713349867</v>
      </c>
      <c r="BW10" s="18">
        <f>Design!$I$24*BV10*Design!$I$23</f>
        <v>9.2821856626961825</v>
      </c>
      <c r="BX10" s="18">
        <v>0</v>
      </c>
      <c r="BY10" s="18">
        <v>0</v>
      </c>
      <c r="BZ10" s="18">
        <f>Design!$I$22</f>
        <v>10</v>
      </c>
      <c r="CA10" s="18">
        <f t="shared" si="39"/>
        <v>9.2821856626961825</v>
      </c>
      <c r="CB10" s="18">
        <f t="shared" si="40"/>
        <v>14</v>
      </c>
      <c r="CC10" s="18">
        <f t="shared" si="41"/>
        <v>9.2821856626961825</v>
      </c>
      <c r="CD10" s="18">
        <f t="shared" si="42"/>
        <v>24</v>
      </c>
      <c r="CE10" s="18">
        <v>0</v>
      </c>
      <c r="CF10" s="18">
        <f t="shared" si="43"/>
        <v>7797.035956664794</v>
      </c>
      <c r="CG10" s="18">
        <f t="shared" si="44"/>
        <v>-0.92821856626961829</v>
      </c>
      <c r="CH10" s="18">
        <f t="shared" si="45"/>
        <v>22.277245590470841</v>
      </c>
      <c r="CI10" s="18">
        <f>(Design!$N$70-CH10)/CG10</f>
        <v>20.929602462646535</v>
      </c>
      <c r="CJ10" s="18">
        <v>0</v>
      </c>
      <c r="CK10" s="18">
        <v>0</v>
      </c>
      <c r="CL10" s="18">
        <f t="shared" si="46"/>
        <v>20.929602462646535</v>
      </c>
      <c r="CM10" s="18">
        <f t="shared" si="47"/>
        <v>20.929602462646535</v>
      </c>
      <c r="CN10" s="18">
        <f>Design!$N$70</f>
        <v>2.85</v>
      </c>
      <c r="CO10" s="18">
        <f t="shared" si="48"/>
        <v>24</v>
      </c>
      <c r="CP10" s="18">
        <v>0</v>
      </c>
      <c r="CQ10" s="18">
        <f t="shared" si="49"/>
        <v>2052</v>
      </c>
      <c r="CR10" s="19">
        <f t="shared" si="50"/>
        <v>5745.035956664794</v>
      </c>
      <c r="CS10" s="68">
        <f t="shared" si="51"/>
        <v>14</v>
      </c>
      <c r="CT10" s="18">
        <f>'Ohio Intensities'!U10</f>
        <v>5.9005891425494523</v>
      </c>
      <c r="CU10" s="18">
        <f>Design!$I$24*CT10*Design!$I$23</f>
        <v>10.149013325185065</v>
      </c>
      <c r="CV10" s="18">
        <v>0</v>
      </c>
      <c r="CW10" s="18">
        <v>0</v>
      </c>
      <c r="CX10" s="18">
        <f>Design!$I$22</f>
        <v>10</v>
      </c>
      <c r="CY10" s="18">
        <f t="shared" si="52"/>
        <v>10.149013325185065</v>
      </c>
      <c r="CZ10" s="18">
        <f t="shared" si="53"/>
        <v>14</v>
      </c>
      <c r="DA10" s="18">
        <f t="shared" si="54"/>
        <v>10.149013325185065</v>
      </c>
      <c r="DB10" s="18">
        <f t="shared" si="55"/>
        <v>24</v>
      </c>
      <c r="DC10" s="18">
        <v>0</v>
      </c>
      <c r="DD10" s="18">
        <f t="shared" si="56"/>
        <v>8525.1711931554546</v>
      </c>
      <c r="DE10" s="18">
        <f t="shared" si="57"/>
        <v>-1.0149013325185066</v>
      </c>
      <c r="DF10" s="18">
        <f t="shared" si="58"/>
        <v>24.357631980444154</v>
      </c>
      <c r="DG10" s="18">
        <f>(Design!$N$71-DF10)/DE10</f>
        <v>21.191845247727038</v>
      </c>
      <c r="DH10" s="18">
        <v>0</v>
      </c>
      <c r="DI10" s="18">
        <v>0</v>
      </c>
      <c r="DJ10" s="18">
        <f t="shared" si="59"/>
        <v>21.191845247727038</v>
      </c>
      <c r="DK10" s="18">
        <f t="shared" si="60"/>
        <v>21.191845247727038</v>
      </c>
      <c r="DL10" s="18">
        <f>Design!$N$71</f>
        <v>2.85</v>
      </c>
      <c r="DM10" s="18">
        <f t="shared" si="61"/>
        <v>24</v>
      </c>
      <c r="DN10" s="18">
        <v>0</v>
      </c>
      <c r="DO10" s="18">
        <f t="shared" si="62"/>
        <v>2052</v>
      </c>
      <c r="DP10" s="19">
        <f t="shared" si="63"/>
        <v>6473.1711931554546</v>
      </c>
      <c r="DQ10" s="68">
        <f t="shared" si="64"/>
        <v>14</v>
      </c>
      <c r="DR10" s="18">
        <f>'Ohio Intensities'!Y10</f>
        <v>6.3723291364552237</v>
      </c>
      <c r="DS10" s="18">
        <f>Design!$I$24*DR10*Design!$I$23</f>
        <v>10.960406114702991</v>
      </c>
      <c r="DT10" s="18">
        <v>0</v>
      </c>
      <c r="DU10" s="18">
        <v>0</v>
      </c>
      <c r="DV10" s="18">
        <f>Design!$I$22</f>
        <v>10</v>
      </c>
      <c r="DW10" s="18">
        <f t="shared" si="65"/>
        <v>10.960406114702991</v>
      </c>
      <c r="DX10" s="18">
        <f t="shared" si="66"/>
        <v>14</v>
      </c>
      <c r="DY10" s="18">
        <f t="shared" si="67"/>
        <v>10.960406114702991</v>
      </c>
      <c r="DZ10" s="18">
        <f t="shared" si="68"/>
        <v>24</v>
      </c>
      <c r="EA10" s="18">
        <v>0</v>
      </c>
      <c r="EB10" s="18">
        <f t="shared" si="69"/>
        <v>9206.7411363505125</v>
      </c>
      <c r="EC10" s="18">
        <f t="shared" si="70"/>
        <v>-1.0960406114702992</v>
      </c>
      <c r="ED10" s="18">
        <f t="shared" si="71"/>
        <v>26.30497467528718</v>
      </c>
      <c r="EE10" s="18">
        <f>(Design!$N$72-ED10)/EC10</f>
        <v>21.399731387528764</v>
      </c>
      <c r="EF10" s="18">
        <v>0</v>
      </c>
      <c r="EG10" s="18">
        <v>0</v>
      </c>
      <c r="EH10" s="18">
        <f t="shared" si="72"/>
        <v>21.399731387528764</v>
      </c>
      <c r="EI10" s="18">
        <f t="shared" si="73"/>
        <v>21.399731387528764</v>
      </c>
      <c r="EJ10" s="18">
        <f>Design!$N$72</f>
        <v>2.85</v>
      </c>
      <c r="EK10" s="18">
        <f t="shared" si="74"/>
        <v>24</v>
      </c>
      <c r="EL10" s="18">
        <v>0</v>
      </c>
      <c r="EM10" s="18">
        <f t="shared" si="75"/>
        <v>2052</v>
      </c>
      <c r="EN10" s="19">
        <f t="shared" si="76"/>
        <v>7154.7411363505125</v>
      </c>
      <c r="EO10" s="19">
        <f t="shared" si="77"/>
        <v>14</v>
      </c>
    </row>
    <row r="11" spans="1:145" x14ac:dyDescent="0.25">
      <c r="A11" s="68">
        <f t="shared" si="78"/>
        <v>15</v>
      </c>
      <c r="B11" s="18">
        <f>'Ohio Intensities'!E11</f>
        <v>3.425148978784303</v>
      </c>
      <c r="C11" s="18">
        <f>Design!$I$24*B11*Design!$I$23</f>
        <v>5.8912562435090052</v>
      </c>
      <c r="D11" s="18">
        <v>0</v>
      </c>
      <c r="E11" s="18">
        <v>0</v>
      </c>
      <c r="F11" s="18">
        <f>Design!$I$22</f>
        <v>10</v>
      </c>
      <c r="G11" s="18">
        <f t="shared" si="0"/>
        <v>5.8912562435090052</v>
      </c>
      <c r="H11" s="18">
        <f t="shared" si="1"/>
        <v>15</v>
      </c>
      <c r="I11" s="18">
        <f t="shared" si="2"/>
        <v>5.8912562435090052</v>
      </c>
      <c r="J11" s="18">
        <f t="shared" si="3"/>
        <v>25</v>
      </c>
      <c r="K11" s="18">
        <v>0</v>
      </c>
      <c r="L11" s="18">
        <f t="shared" si="4"/>
        <v>5302.1306191581043</v>
      </c>
      <c r="M11" s="18">
        <f t="shared" si="5"/>
        <v>-0.58912562435090055</v>
      </c>
      <c r="N11" s="18">
        <f t="shared" si="6"/>
        <v>14.728140608772513</v>
      </c>
      <c r="O11" s="18">
        <f>(Design!$N$67-N11)/M11</f>
        <v>21.520266789857097</v>
      </c>
      <c r="P11" s="18">
        <v>0</v>
      </c>
      <c r="Q11" s="18">
        <v>0</v>
      </c>
      <c r="R11" s="18">
        <f t="shared" si="7"/>
        <v>21.520266789857097</v>
      </c>
      <c r="S11" s="18">
        <f t="shared" si="8"/>
        <v>21.520266789857097</v>
      </c>
      <c r="T11" s="18">
        <f>Design!$N$67</f>
        <v>2.0499999999999998</v>
      </c>
      <c r="U11" s="18">
        <f t="shared" si="9"/>
        <v>25</v>
      </c>
      <c r="V11" s="18">
        <v>0</v>
      </c>
      <c r="W11" s="18">
        <f t="shared" si="10"/>
        <v>1537.5</v>
      </c>
      <c r="X11" s="19">
        <f t="shared" si="11"/>
        <v>3764.6306191581043</v>
      </c>
      <c r="Y11" s="68">
        <f t="shared" si="12"/>
        <v>15</v>
      </c>
      <c r="Z11" s="18">
        <f>'Ohio Intensities'!I11</f>
        <v>4.0037684647579699</v>
      </c>
      <c r="AA11" s="18">
        <f>Design!$I$24*Z11*Design!$I$23</f>
        <v>6.8864817593837122</v>
      </c>
      <c r="AB11" s="18">
        <v>0</v>
      </c>
      <c r="AC11" s="18">
        <v>0</v>
      </c>
      <c r="AD11" s="18">
        <f>Design!$I$22</f>
        <v>10</v>
      </c>
      <c r="AE11" s="18">
        <f t="shared" si="13"/>
        <v>6.8864817593837122</v>
      </c>
      <c r="AF11" s="18">
        <f t="shared" si="14"/>
        <v>15</v>
      </c>
      <c r="AG11" s="18">
        <f t="shared" si="15"/>
        <v>6.8864817593837122</v>
      </c>
      <c r="AH11" s="18">
        <f t="shared" si="16"/>
        <v>25</v>
      </c>
      <c r="AI11" s="18">
        <v>0</v>
      </c>
      <c r="AJ11" s="18">
        <f t="shared" si="17"/>
        <v>6197.8335834453401</v>
      </c>
      <c r="AK11" s="18">
        <f t="shared" si="18"/>
        <v>-0.68864817593837124</v>
      </c>
      <c r="AL11" s="18">
        <f t="shared" si="19"/>
        <v>17.216204398459279</v>
      </c>
      <c r="AM11" s="18">
        <f>(Design!$N$68-AL11)/AK11</f>
        <v>21.369699234890977</v>
      </c>
      <c r="AN11" s="18">
        <v>0</v>
      </c>
      <c r="AO11" s="18">
        <v>0</v>
      </c>
      <c r="AP11" s="18">
        <f t="shared" si="20"/>
        <v>21.369699234890977</v>
      </c>
      <c r="AQ11" s="18">
        <f t="shared" si="21"/>
        <v>21.369699234890977</v>
      </c>
      <c r="AR11" s="18">
        <f>Design!$N$68</f>
        <v>2.5</v>
      </c>
      <c r="AS11" s="18">
        <f t="shared" si="22"/>
        <v>25</v>
      </c>
      <c r="AT11" s="18">
        <v>0</v>
      </c>
      <c r="AU11" s="18">
        <f t="shared" si="23"/>
        <v>1875</v>
      </c>
      <c r="AV11" s="19">
        <f t="shared" si="24"/>
        <v>4322.8335834453401</v>
      </c>
      <c r="AW11" s="68">
        <f t="shared" si="25"/>
        <v>15</v>
      </c>
      <c r="AX11" s="18">
        <f>'Ohio Intensities'!M11</f>
        <v>4.5918005846646217</v>
      </c>
      <c r="AY11" s="18">
        <f>Design!$I$24*AX11*Design!$I$23</f>
        <v>7.8978970056231539</v>
      </c>
      <c r="AZ11" s="18">
        <v>0</v>
      </c>
      <c r="BA11" s="18">
        <v>0</v>
      </c>
      <c r="BB11" s="18">
        <f>Design!$I$22</f>
        <v>10</v>
      </c>
      <c r="BC11" s="18">
        <f t="shared" si="26"/>
        <v>7.8978970056231539</v>
      </c>
      <c r="BD11" s="18">
        <f t="shared" si="27"/>
        <v>15</v>
      </c>
      <c r="BE11" s="18">
        <f t="shared" si="28"/>
        <v>7.8978970056231539</v>
      </c>
      <c r="BF11" s="18">
        <f t="shared" si="29"/>
        <v>25</v>
      </c>
      <c r="BG11" s="18">
        <v>0</v>
      </c>
      <c r="BH11" s="18">
        <f t="shared" si="30"/>
        <v>7108.1073050608375</v>
      </c>
      <c r="BI11" s="18">
        <f t="shared" si="31"/>
        <v>-0.78978970056231534</v>
      </c>
      <c r="BJ11" s="18">
        <f t="shared" si="32"/>
        <v>19.744742514057883</v>
      </c>
      <c r="BK11" s="18">
        <f>(Design!$N$69-BJ11)/BI11</f>
        <v>21.391444459239143</v>
      </c>
      <c r="BL11" s="18">
        <v>0</v>
      </c>
      <c r="BM11" s="18">
        <v>0</v>
      </c>
      <c r="BN11" s="18">
        <f t="shared" si="33"/>
        <v>21.391444459239143</v>
      </c>
      <c r="BO11" s="18">
        <f t="shared" si="34"/>
        <v>21.391444459239143</v>
      </c>
      <c r="BP11" s="18">
        <f>Design!$N$69</f>
        <v>2.85</v>
      </c>
      <c r="BQ11" s="18">
        <f t="shared" si="35"/>
        <v>25</v>
      </c>
      <c r="BR11" s="18">
        <v>0</v>
      </c>
      <c r="BS11" s="18">
        <f t="shared" si="36"/>
        <v>2137.5</v>
      </c>
      <c r="BT11" s="19">
        <f t="shared" si="37"/>
        <v>4970.6073050608375</v>
      </c>
      <c r="BU11" s="68">
        <f t="shared" si="38"/>
        <v>15</v>
      </c>
      <c r="BV11" s="18">
        <f>'Ohio Intensities'!Q11</f>
        <v>5.2310566384060513</v>
      </c>
      <c r="BW11" s="18">
        <f>Design!$I$24*BV11*Design!$I$23</f>
        <v>8.9974174180584132</v>
      </c>
      <c r="BX11" s="18">
        <v>0</v>
      </c>
      <c r="BY11" s="18">
        <v>0</v>
      </c>
      <c r="BZ11" s="18">
        <f>Design!$I$22</f>
        <v>10</v>
      </c>
      <c r="CA11" s="18">
        <f t="shared" si="39"/>
        <v>8.9974174180584132</v>
      </c>
      <c r="CB11" s="18">
        <f t="shared" si="40"/>
        <v>15</v>
      </c>
      <c r="CC11" s="18">
        <f t="shared" si="41"/>
        <v>8.9974174180584132</v>
      </c>
      <c r="CD11" s="18">
        <f t="shared" si="42"/>
        <v>25</v>
      </c>
      <c r="CE11" s="18">
        <v>0</v>
      </c>
      <c r="CF11" s="18">
        <f t="shared" si="43"/>
        <v>8097.6756762525729</v>
      </c>
      <c r="CG11" s="18">
        <f t="shared" si="44"/>
        <v>-0.89974174180584132</v>
      </c>
      <c r="CH11" s="18">
        <f t="shared" si="45"/>
        <v>22.493543545146032</v>
      </c>
      <c r="CI11" s="18">
        <f>(Design!$N$70-CH11)/CG11</f>
        <v>21.832424386269039</v>
      </c>
      <c r="CJ11" s="18">
        <v>0</v>
      </c>
      <c r="CK11" s="18">
        <v>0</v>
      </c>
      <c r="CL11" s="18">
        <f t="shared" si="46"/>
        <v>21.832424386269039</v>
      </c>
      <c r="CM11" s="18">
        <f t="shared" si="47"/>
        <v>21.832424386269039</v>
      </c>
      <c r="CN11" s="18">
        <f>Design!$N$70</f>
        <v>2.85</v>
      </c>
      <c r="CO11" s="18">
        <f t="shared" si="48"/>
        <v>25</v>
      </c>
      <c r="CP11" s="18">
        <v>0</v>
      </c>
      <c r="CQ11" s="18">
        <f t="shared" si="49"/>
        <v>2137.5</v>
      </c>
      <c r="CR11" s="19">
        <f t="shared" si="50"/>
        <v>5960.1756762525729</v>
      </c>
      <c r="CS11" s="68">
        <f t="shared" si="51"/>
        <v>15</v>
      </c>
      <c r="CT11" s="18">
        <f>'Ohio Intensities'!U11</f>
        <v>5.7263866475577174</v>
      </c>
      <c r="CU11" s="18">
        <f>Design!$I$24*CT11*Design!$I$23</f>
        <v>9.8493850337992797</v>
      </c>
      <c r="CV11" s="18">
        <v>0</v>
      </c>
      <c r="CW11" s="18">
        <v>0</v>
      </c>
      <c r="CX11" s="18">
        <f>Design!$I$22</f>
        <v>10</v>
      </c>
      <c r="CY11" s="18">
        <f t="shared" si="52"/>
        <v>9.8493850337992797</v>
      </c>
      <c r="CZ11" s="18">
        <f t="shared" si="53"/>
        <v>15</v>
      </c>
      <c r="DA11" s="18">
        <f t="shared" si="54"/>
        <v>9.8493850337992797</v>
      </c>
      <c r="DB11" s="18">
        <f t="shared" si="55"/>
        <v>25</v>
      </c>
      <c r="DC11" s="18">
        <v>0</v>
      </c>
      <c r="DD11" s="18">
        <f t="shared" si="56"/>
        <v>8864.4465304193509</v>
      </c>
      <c r="DE11" s="18">
        <f t="shared" si="57"/>
        <v>-0.98493850337992794</v>
      </c>
      <c r="DF11" s="18">
        <f t="shared" si="58"/>
        <v>24.623462584498199</v>
      </c>
      <c r="DG11" s="18">
        <f>(Design!$N$71-DF11)/DE11</f>
        <v>22.106418329449095</v>
      </c>
      <c r="DH11" s="18">
        <v>0</v>
      </c>
      <c r="DI11" s="18">
        <v>0</v>
      </c>
      <c r="DJ11" s="18">
        <f t="shared" si="59"/>
        <v>22.106418329449095</v>
      </c>
      <c r="DK11" s="18">
        <f t="shared" si="60"/>
        <v>22.106418329449095</v>
      </c>
      <c r="DL11" s="18">
        <f>Design!$N$71</f>
        <v>2.85</v>
      </c>
      <c r="DM11" s="18">
        <f t="shared" si="61"/>
        <v>25</v>
      </c>
      <c r="DN11" s="18">
        <v>0</v>
      </c>
      <c r="DO11" s="18">
        <f t="shared" si="62"/>
        <v>2137.5</v>
      </c>
      <c r="DP11" s="19">
        <f t="shared" si="63"/>
        <v>6726.9465304193509</v>
      </c>
      <c r="DQ11" s="68">
        <f t="shared" si="64"/>
        <v>15</v>
      </c>
      <c r="DR11" s="18">
        <f>'Ohio Intensities'!Y11</f>
        <v>6.1873522727014034</v>
      </c>
      <c r="DS11" s="18">
        <f>Design!$I$24*DR11*Design!$I$23</f>
        <v>10.642245909046421</v>
      </c>
      <c r="DT11" s="18">
        <v>0</v>
      </c>
      <c r="DU11" s="18">
        <v>0</v>
      </c>
      <c r="DV11" s="18">
        <f>Design!$I$22</f>
        <v>10</v>
      </c>
      <c r="DW11" s="18">
        <f t="shared" si="65"/>
        <v>10.642245909046421</v>
      </c>
      <c r="DX11" s="18">
        <f t="shared" si="66"/>
        <v>15</v>
      </c>
      <c r="DY11" s="18">
        <f t="shared" si="67"/>
        <v>10.642245909046421</v>
      </c>
      <c r="DZ11" s="18">
        <f t="shared" si="68"/>
        <v>25</v>
      </c>
      <c r="EA11" s="18">
        <v>0</v>
      </c>
      <c r="EB11" s="18">
        <f t="shared" si="69"/>
        <v>9578.0213181417803</v>
      </c>
      <c r="EC11" s="18">
        <f t="shared" si="70"/>
        <v>-1.0642245909046422</v>
      </c>
      <c r="ED11" s="18">
        <f t="shared" si="71"/>
        <v>26.605614772616054</v>
      </c>
      <c r="EE11" s="18">
        <f>(Design!$N$72-ED11)/EC11</f>
        <v>22.321993849458632</v>
      </c>
      <c r="EF11" s="18">
        <v>0</v>
      </c>
      <c r="EG11" s="18">
        <v>0</v>
      </c>
      <c r="EH11" s="18">
        <f t="shared" si="72"/>
        <v>22.321993849458632</v>
      </c>
      <c r="EI11" s="18">
        <f t="shared" si="73"/>
        <v>22.321993849458632</v>
      </c>
      <c r="EJ11" s="18">
        <f>Design!$N$72</f>
        <v>2.85</v>
      </c>
      <c r="EK11" s="18">
        <f t="shared" si="74"/>
        <v>25</v>
      </c>
      <c r="EL11" s="18">
        <v>0</v>
      </c>
      <c r="EM11" s="18">
        <f t="shared" si="75"/>
        <v>2137.5</v>
      </c>
      <c r="EN11" s="19">
        <f t="shared" si="76"/>
        <v>7440.5213181417803</v>
      </c>
      <c r="EO11" s="19">
        <f t="shared" si="77"/>
        <v>15</v>
      </c>
    </row>
    <row r="12" spans="1:145" x14ac:dyDescent="0.25">
      <c r="A12" s="68">
        <f t="shared" si="78"/>
        <v>16</v>
      </c>
      <c r="B12" s="18">
        <f>'Ohio Intensities'!E12</f>
        <v>3.30946856957741</v>
      </c>
      <c r="C12" s="18">
        <f>Design!$I$24*B12*Design!$I$23</f>
        <v>5.6922859396731491</v>
      </c>
      <c r="D12" s="18">
        <v>0</v>
      </c>
      <c r="E12" s="18">
        <v>0</v>
      </c>
      <c r="F12" s="18">
        <f>Design!$I$22</f>
        <v>10</v>
      </c>
      <c r="G12" s="18">
        <f t="shared" si="0"/>
        <v>5.6922859396731491</v>
      </c>
      <c r="H12" s="18">
        <f t="shared" si="1"/>
        <v>16</v>
      </c>
      <c r="I12" s="18">
        <f t="shared" si="2"/>
        <v>5.6922859396731491</v>
      </c>
      <c r="J12" s="18">
        <f t="shared" si="3"/>
        <v>26</v>
      </c>
      <c r="K12" s="18">
        <v>0</v>
      </c>
      <c r="L12" s="18">
        <f t="shared" si="4"/>
        <v>5464.5945020862227</v>
      </c>
      <c r="M12" s="18">
        <f t="shared" si="5"/>
        <v>-0.56922859396731496</v>
      </c>
      <c r="N12" s="18">
        <f t="shared" si="6"/>
        <v>14.799943443150188</v>
      </c>
      <c r="O12" s="18">
        <f>(Design!$N$67-N12)/M12</f>
        <v>22.398634886360412</v>
      </c>
      <c r="P12" s="18">
        <v>0</v>
      </c>
      <c r="Q12" s="18">
        <v>0</v>
      </c>
      <c r="R12" s="18">
        <f t="shared" si="7"/>
        <v>22.398634886360412</v>
      </c>
      <c r="S12" s="18">
        <f t="shared" si="8"/>
        <v>22.398634886360412</v>
      </c>
      <c r="T12" s="18">
        <f>Design!$N$67</f>
        <v>2.0499999999999998</v>
      </c>
      <c r="U12" s="18">
        <f t="shared" si="9"/>
        <v>26</v>
      </c>
      <c r="V12" s="18">
        <v>0</v>
      </c>
      <c r="W12" s="18">
        <f t="shared" si="10"/>
        <v>1599</v>
      </c>
      <c r="X12" s="19">
        <f t="shared" si="11"/>
        <v>3865.5945020862227</v>
      </c>
      <c r="Y12" s="68">
        <f t="shared" si="12"/>
        <v>16</v>
      </c>
      <c r="Z12" s="18">
        <f>'Ohio Intensities'!I12</f>
        <v>3.874589372407796</v>
      </c>
      <c r="AA12" s="18">
        <f>Design!$I$24*Z12*Design!$I$23</f>
        <v>6.664293720541413</v>
      </c>
      <c r="AB12" s="18">
        <v>0</v>
      </c>
      <c r="AC12" s="18">
        <v>0</v>
      </c>
      <c r="AD12" s="18">
        <f>Design!$I$22</f>
        <v>10</v>
      </c>
      <c r="AE12" s="18">
        <f t="shared" si="13"/>
        <v>6.664293720541413</v>
      </c>
      <c r="AF12" s="18">
        <f t="shared" si="14"/>
        <v>16</v>
      </c>
      <c r="AG12" s="18">
        <f t="shared" si="15"/>
        <v>6.664293720541413</v>
      </c>
      <c r="AH12" s="18">
        <f t="shared" si="16"/>
        <v>26</v>
      </c>
      <c r="AI12" s="18">
        <v>0</v>
      </c>
      <c r="AJ12" s="18">
        <f t="shared" si="17"/>
        <v>6397.7219717197559</v>
      </c>
      <c r="AK12" s="18">
        <f t="shared" si="18"/>
        <v>-0.66642937205414132</v>
      </c>
      <c r="AL12" s="18">
        <f t="shared" si="19"/>
        <v>17.327163673407675</v>
      </c>
      <c r="AM12" s="18">
        <f>(Design!$N$68-AL12)/AK12</f>
        <v>22.24866474253044</v>
      </c>
      <c r="AN12" s="18">
        <v>0</v>
      </c>
      <c r="AO12" s="18">
        <v>0</v>
      </c>
      <c r="AP12" s="18">
        <f t="shared" si="20"/>
        <v>22.24866474253044</v>
      </c>
      <c r="AQ12" s="18">
        <f t="shared" si="21"/>
        <v>22.24866474253044</v>
      </c>
      <c r="AR12" s="18">
        <f>Design!$N$68</f>
        <v>2.5</v>
      </c>
      <c r="AS12" s="18">
        <f t="shared" si="22"/>
        <v>26</v>
      </c>
      <c r="AT12" s="18">
        <v>0</v>
      </c>
      <c r="AU12" s="18">
        <f t="shared" si="23"/>
        <v>1950</v>
      </c>
      <c r="AV12" s="19">
        <f t="shared" si="24"/>
        <v>4447.7219717197559</v>
      </c>
      <c r="AW12" s="68">
        <f t="shared" si="25"/>
        <v>16</v>
      </c>
      <c r="AX12" s="18">
        <f>'Ohio Intensities'!M12</f>
        <v>4.4497618897541367</v>
      </c>
      <c r="AY12" s="18">
        <f>Design!$I$24*AX12*Design!$I$23</f>
        <v>7.6535904503771199</v>
      </c>
      <c r="AZ12" s="18">
        <v>0</v>
      </c>
      <c r="BA12" s="18">
        <v>0</v>
      </c>
      <c r="BB12" s="18">
        <f>Design!$I$22</f>
        <v>10</v>
      </c>
      <c r="BC12" s="18">
        <f t="shared" si="26"/>
        <v>7.6535904503771199</v>
      </c>
      <c r="BD12" s="18">
        <f t="shared" si="27"/>
        <v>16</v>
      </c>
      <c r="BE12" s="18">
        <f t="shared" si="28"/>
        <v>7.6535904503771199</v>
      </c>
      <c r="BF12" s="18">
        <f t="shared" si="29"/>
        <v>26</v>
      </c>
      <c r="BG12" s="18">
        <v>0</v>
      </c>
      <c r="BH12" s="18">
        <f t="shared" si="30"/>
        <v>7347.4468323620358</v>
      </c>
      <c r="BI12" s="18">
        <f t="shared" si="31"/>
        <v>-0.76535904503771202</v>
      </c>
      <c r="BJ12" s="18">
        <f t="shared" si="32"/>
        <v>19.899335170980514</v>
      </c>
      <c r="BK12" s="18">
        <f>(Design!$N$69-BJ12)/BI12</f>
        <v>22.276257504921013</v>
      </c>
      <c r="BL12" s="18">
        <v>0</v>
      </c>
      <c r="BM12" s="18">
        <v>0</v>
      </c>
      <c r="BN12" s="18">
        <f t="shared" si="33"/>
        <v>22.276257504921013</v>
      </c>
      <c r="BO12" s="18">
        <f t="shared" si="34"/>
        <v>22.276257504921013</v>
      </c>
      <c r="BP12" s="18">
        <f>Design!$N$69</f>
        <v>2.85</v>
      </c>
      <c r="BQ12" s="18">
        <f t="shared" si="35"/>
        <v>26</v>
      </c>
      <c r="BR12" s="18">
        <v>0</v>
      </c>
      <c r="BS12" s="18">
        <f t="shared" si="36"/>
        <v>2223.0000000000005</v>
      </c>
      <c r="BT12" s="19">
        <f t="shared" si="37"/>
        <v>5124.4468323620349</v>
      </c>
      <c r="BU12" s="68">
        <f t="shared" si="38"/>
        <v>16</v>
      </c>
      <c r="BV12" s="18">
        <f>'Ohio Intensities'!Q12</f>
        <v>5.0761700786168715</v>
      </c>
      <c r="BW12" s="18">
        <f>Design!$I$24*BV12*Design!$I$23</f>
        <v>8.7310125352210246</v>
      </c>
      <c r="BX12" s="18">
        <v>0</v>
      </c>
      <c r="BY12" s="18">
        <v>0</v>
      </c>
      <c r="BZ12" s="18">
        <f>Design!$I$22</f>
        <v>10</v>
      </c>
      <c r="CA12" s="18">
        <f t="shared" si="39"/>
        <v>8.7310125352210246</v>
      </c>
      <c r="CB12" s="18">
        <f t="shared" si="40"/>
        <v>16</v>
      </c>
      <c r="CC12" s="18">
        <f t="shared" si="41"/>
        <v>8.7310125352210246</v>
      </c>
      <c r="CD12" s="18">
        <f t="shared" si="42"/>
        <v>26</v>
      </c>
      <c r="CE12" s="18">
        <v>0</v>
      </c>
      <c r="CF12" s="18">
        <f t="shared" si="43"/>
        <v>8381.7720338121835</v>
      </c>
      <c r="CG12" s="18">
        <f t="shared" si="44"/>
        <v>-0.87310125352210244</v>
      </c>
      <c r="CH12" s="18">
        <f t="shared" si="45"/>
        <v>22.700632591574664</v>
      </c>
      <c r="CI12" s="18">
        <f>(Design!$N$70-CH12)/CG12</f>
        <v>22.73577378511019</v>
      </c>
      <c r="CJ12" s="18">
        <v>0</v>
      </c>
      <c r="CK12" s="18">
        <v>0</v>
      </c>
      <c r="CL12" s="18">
        <f t="shared" si="46"/>
        <v>22.73577378511019</v>
      </c>
      <c r="CM12" s="18">
        <f t="shared" si="47"/>
        <v>22.73577378511019</v>
      </c>
      <c r="CN12" s="18">
        <f>Design!$N$70</f>
        <v>2.85</v>
      </c>
      <c r="CO12" s="18">
        <f t="shared" si="48"/>
        <v>26</v>
      </c>
      <c r="CP12" s="18">
        <v>0</v>
      </c>
      <c r="CQ12" s="18">
        <f t="shared" si="49"/>
        <v>2223.0000000000005</v>
      </c>
      <c r="CR12" s="19">
        <f t="shared" si="50"/>
        <v>6158.7720338121835</v>
      </c>
      <c r="CS12" s="68">
        <f t="shared" si="51"/>
        <v>16</v>
      </c>
      <c r="CT12" s="18">
        <f>'Ohio Intensities'!U12</f>
        <v>5.563073968787279</v>
      </c>
      <c r="CU12" s="18">
        <f>Design!$I$24*CT12*Design!$I$23</f>
        <v>9.5684872263141258</v>
      </c>
      <c r="CV12" s="18">
        <v>0</v>
      </c>
      <c r="CW12" s="18">
        <v>0</v>
      </c>
      <c r="CX12" s="18">
        <f>Design!$I$22</f>
        <v>10</v>
      </c>
      <c r="CY12" s="18">
        <f t="shared" si="52"/>
        <v>9.5684872263141258</v>
      </c>
      <c r="CZ12" s="18">
        <f t="shared" si="53"/>
        <v>16</v>
      </c>
      <c r="DA12" s="18">
        <f t="shared" si="54"/>
        <v>9.5684872263141258</v>
      </c>
      <c r="DB12" s="18">
        <f t="shared" si="55"/>
        <v>26</v>
      </c>
      <c r="DC12" s="18">
        <v>0</v>
      </c>
      <c r="DD12" s="18">
        <f t="shared" si="56"/>
        <v>9185.7477372615613</v>
      </c>
      <c r="DE12" s="18">
        <f t="shared" si="57"/>
        <v>-0.95684872263141263</v>
      </c>
      <c r="DF12" s="18">
        <f t="shared" si="58"/>
        <v>24.878066788416728</v>
      </c>
      <c r="DG12" s="18">
        <f>(Design!$N$71-DF12)/DE12</f>
        <v>23.021472744236657</v>
      </c>
      <c r="DH12" s="18">
        <v>0</v>
      </c>
      <c r="DI12" s="18">
        <v>0</v>
      </c>
      <c r="DJ12" s="18">
        <f t="shared" si="59"/>
        <v>23.021472744236657</v>
      </c>
      <c r="DK12" s="18">
        <f t="shared" si="60"/>
        <v>23.021472744236657</v>
      </c>
      <c r="DL12" s="18">
        <f>Design!$N$71</f>
        <v>2.85</v>
      </c>
      <c r="DM12" s="18">
        <f t="shared" si="61"/>
        <v>26</v>
      </c>
      <c r="DN12" s="18">
        <v>0</v>
      </c>
      <c r="DO12" s="18">
        <f t="shared" si="62"/>
        <v>2223</v>
      </c>
      <c r="DP12" s="19">
        <f t="shared" si="63"/>
        <v>6962.7477372615613</v>
      </c>
      <c r="DQ12" s="68">
        <f t="shared" si="64"/>
        <v>16</v>
      </c>
      <c r="DR12" s="18">
        <f>'Ohio Intensities'!Y12</f>
        <v>6.0139590981875459</v>
      </c>
      <c r="DS12" s="18">
        <f>Design!$I$24*DR12*Design!$I$23</f>
        <v>10.344009648882585</v>
      </c>
      <c r="DT12" s="18">
        <v>0</v>
      </c>
      <c r="DU12" s="18">
        <v>0</v>
      </c>
      <c r="DV12" s="18">
        <f>Design!$I$22</f>
        <v>10</v>
      </c>
      <c r="DW12" s="18">
        <f t="shared" si="65"/>
        <v>10.344009648882585</v>
      </c>
      <c r="DX12" s="18">
        <f t="shared" si="66"/>
        <v>16</v>
      </c>
      <c r="DY12" s="18">
        <f t="shared" si="67"/>
        <v>10.344009648882585</v>
      </c>
      <c r="DZ12" s="18">
        <f t="shared" si="68"/>
        <v>26</v>
      </c>
      <c r="EA12" s="18">
        <v>0</v>
      </c>
      <c r="EB12" s="18">
        <f t="shared" si="69"/>
        <v>9930.249262927282</v>
      </c>
      <c r="EC12" s="18">
        <f t="shared" si="70"/>
        <v>-1.0344009648882584</v>
      </c>
      <c r="ED12" s="18">
        <f t="shared" si="71"/>
        <v>26.894425087094717</v>
      </c>
      <c r="EE12" s="18">
        <f>(Design!$N$72-ED12)/EC12</f>
        <v>23.244782152433633</v>
      </c>
      <c r="EF12" s="18">
        <v>0</v>
      </c>
      <c r="EG12" s="18">
        <v>0</v>
      </c>
      <c r="EH12" s="18">
        <f t="shared" si="72"/>
        <v>23.244782152433633</v>
      </c>
      <c r="EI12" s="18">
        <f t="shared" si="73"/>
        <v>23.244782152433633</v>
      </c>
      <c r="EJ12" s="18">
        <f>Design!$N$72</f>
        <v>2.85</v>
      </c>
      <c r="EK12" s="18">
        <f t="shared" si="74"/>
        <v>26</v>
      </c>
      <c r="EL12" s="18">
        <v>0</v>
      </c>
      <c r="EM12" s="18">
        <f t="shared" si="75"/>
        <v>2223</v>
      </c>
      <c r="EN12" s="19">
        <f t="shared" si="76"/>
        <v>7707.249262927282</v>
      </c>
      <c r="EO12" s="19">
        <f t="shared" si="77"/>
        <v>16</v>
      </c>
    </row>
    <row r="13" spans="1:145" x14ac:dyDescent="0.25">
      <c r="A13" s="68">
        <f t="shared" si="78"/>
        <v>17</v>
      </c>
      <c r="B13" s="18">
        <f>'Ohio Intensities'!E13</f>
        <v>3.2018446478958174</v>
      </c>
      <c r="C13" s="18">
        <f>Design!$I$24*B13*Design!$I$23</f>
        <v>5.5071727943808098</v>
      </c>
      <c r="D13" s="18">
        <v>0</v>
      </c>
      <c r="E13" s="18">
        <v>0</v>
      </c>
      <c r="F13" s="18">
        <f>Design!$I$22</f>
        <v>10</v>
      </c>
      <c r="G13" s="18">
        <f t="shared" si="0"/>
        <v>5.5071727943808098</v>
      </c>
      <c r="H13" s="18">
        <f t="shared" si="1"/>
        <v>17</v>
      </c>
      <c r="I13" s="18">
        <f t="shared" si="2"/>
        <v>5.5071727943808098</v>
      </c>
      <c r="J13" s="18">
        <f t="shared" si="3"/>
        <v>27</v>
      </c>
      <c r="K13" s="18">
        <v>0</v>
      </c>
      <c r="L13" s="18">
        <f t="shared" si="4"/>
        <v>5617.3162502684254</v>
      </c>
      <c r="M13" s="18">
        <f t="shared" si="5"/>
        <v>-0.55071727943808102</v>
      </c>
      <c r="N13" s="18">
        <f t="shared" si="6"/>
        <v>14.869366544828186</v>
      </c>
      <c r="O13" s="18">
        <f>(Design!$N$67-N13)/M13</f>
        <v>23.277581843642711</v>
      </c>
      <c r="P13" s="18">
        <v>0</v>
      </c>
      <c r="Q13" s="18">
        <v>0</v>
      </c>
      <c r="R13" s="18">
        <f t="shared" si="7"/>
        <v>23.277581843642711</v>
      </c>
      <c r="S13" s="18">
        <f t="shared" si="8"/>
        <v>23.277581843642711</v>
      </c>
      <c r="T13" s="18">
        <f>Design!$N$67</f>
        <v>2.0499999999999998</v>
      </c>
      <c r="U13" s="18">
        <f t="shared" si="9"/>
        <v>27</v>
      </c>
      <c r="V13" s="18">
        <v>0</v>
      </c>
      <c r="W13" s="18">
        <f t="shared" si="10"/>
        <v>1660.4999999999998</v>
      </c>
      <c r="X13" s="19">
        <f t="shared" si="11"/>
        <v>3956.8162502684254</v>
      </c>
      <c r="Y13" s="68">
        <f t="shared" si="12"/>
        <v>17</v>
      </c>
      <c r="Z13" s="18">
        <f>'Ohio Intensities'!I13</f>
        <v>3.7540535618180373</v>
      </c>
      <c r="AA13" s="18">
        <f>Design!$I$24*Z13*Design!$I$23</f>
        <v>6.4569721263270283</v>
      </c>
      <c r="AB13" s="18">
        <v>0</v>
      </c>
      <c r="AC13" s="18">
        <v>0</v>
      </c>
      <c r="AD13" s="18">
        <f>Design!$I$22</f>
        <v>10</v>
      </c>
      <c r="AE13" s="18">
        <f t="shared" si="13"/>
        <v>6.4569721263270283</v>
      </c>
      <c r="AF13" s="18">
        <f t="shared" si="14"/>
        <v>17</v>
      </c>
      <c r="AG13" s="18">
        <f t="shared" si="15"/>
        <v>6.4569721263270283</v>
      </c>
      <c r="AH13" s="18">
        <f t="shared" si="16"/>
        <v>27</v>
      </c>
      <c r="AI13" s="18">
        <v>0</v>
      </c>
      <c r="AJ13" s="18">
        <f t="shared" si="17"/>
        <v>6586.1115688535692</v>
      </c>
      <c r="AK13" s="18">
        <f t="shared" si="18"/>
        <v>-0.64569721263270285</v>
      </c>
      <c r="AL13" s="18">
        <f t="shared" si="19"/>
        <v>17.433824741082976</v>
      </c>
      <c r="AM13" s="18">
        <f>(Design!$N$68-AL13)/AK13</f>
        <v>23.128216211733754</v>
      </c>
      <c r="AN13" s="18">
        <v>0</v>
      </c>
      <c r="AO13" s="18">
        <v>0</v>
      </c>
      <c r="AP13" s="18">
        <f t="shared" si="20"/>
        <v>23.128216211733754</v>
      </c>
      <c r="AQ13" s="18">
        <f t="shared" si="21"/>
        <v>23.128216211733754</v>
      </c>
      <c r="AR13" s="18">
        <f>Design!$N$68</f>
        <v>2.5</v>
      </c>
      <c r="AS13" s="18">
        <f t="shared" si="22"/>
        <v>27</v>
      </c>
      <c r="AT13" s="18">
        <v>0</v>
      </c>
      <c r="AU13" s="18">
        <f t="shared" si="23"/>
        <v>2025</v>
      </c>
      <c r="AV13" s="19">
        <f t="shared" si="24"/>
        <v>4561.1115688535692</v>
      </c>
      <c r="AW13" s="68">
        <f t="shared" si="25"/>
        <v>17</v>
      </c>
      <c r="AX13" s="18">
        <f>'Ohio Intensities'!M13</f>
        <v>4.3168746790321197</v>
      </c>
      <c r="AY13" s="18">
        <f>Design!$I$24*AX13*Design!$I$23</f>
        <v>7.4250244479352503</v>
      </c>
      <c r="AZ13" s="18">
        <v>0</v>
      </c>
      <c r="BA13" s="18">
        <v>0</v>
      </c>
      <c r="BB13" s="18">
        <f>Design!$I$22</f>
        <v>10</v>
      </c>
      <c r="BC13" s="18">
        <f t="shared" si="26"/>
        <v>7.4250244479352503</v>
      </c>
      <c r="BD13" s="18">
        <f t="shared" si="27"/>
        <v>17</v>
      </c>
      <c r="BE13" s="18">
        <f t="shared" si="28"/>
        <v>7.4250244479352503</v>
      </c>
      <c r="BF13" s="18">
        <f t="shared" si="29"/>
        <v>27</v>
      </c>
      <c r="BG13" s="18">
        <v>0</v>
      </c>
      <c r="BH13" s="18">
        <f t="shared" si="30"/>
        <v>7573.5249368939549</v>
      </c>
      <c r="BI13" s="18">
        <f t="shared" si="31"/>
        <v>-0.74250244479352501</v>
      </c>
      <c r="BJ13" s="18">
        <f t="shared" si="32"/>
        <v>20.047566009425175</v>
      </c>
      <c r="BK13" s="18">
        <f>(Design!$N$69-BJ13)/BI13</f>
        <v>23.161628800033743</v>
      </c>
      <c r="BL13" s="18">
        <v>0</v>
      </c>
      <c r="BM13" s="18">
        <v>0</v>
      </c>
      <c r="BN13" s="18">
        <f t="shared" si="33"/>
        <v>23.161628800033743</v>
      </c>
      <c r="BO13" s="18">
        <f t="shared" si="34"/>
        <v>23.161628800033743</v>
      </c>
      <c r="BP13" s="18">
        <f>Design!$N$69</f>
        <v>2.85</v>
      </c>
      <c r="BQ13" s="18">
        <f t="shared" si="35"/>
        <v>27</v>
      </c>
      <c r="BR13" s="18">
        <v>0</v>
      </c>
      <c r="BS13" s="18">
        <f t="shared" si="36"/>
        <v>2308.5000000000005</v>
      </c>
      <c r="BT13" s="19">
        <f t="shared" si="37"/>
        <v>5265.0249368939549</v>
      </c>
      <c r="BU13" s="68">
        <f t="shared" si="38"/>
        <v>17</v>
      </c>
      <c r="BV13" s="18">
        <f>'Ohio Intensities'!Q13</f>
        <v>4.9309348116406726</v>
      </c>
      <c r="BW13" s="18">
        <f>Design!$I$24*BV13*Design!$I$23</f>
        <v>8.481207876021962</v>
      </c>
      <c r="BX13" s="18">
        <v>0</v>
      </c>
      <c r="BY13" s="18">
        <v>0</v>
      </c>
      <c r="BZ13" s="18">
        <f>Design!$I$22</f>
        <v>10</v>
      </c>
      <c r="CA13" s="18">
        <f t="shared" si="39"/>
        <v>8.481207876021962</v>
      </c>
      <c r="CB13" s="18">
        <f t="shared" si="40"/>
        <v>17</v>
      </c>
      <c r="CC13" s="18">
        <f t="shared" si="41"/>
        <v>8.481207876021962</v>
      </c>
      <c r="CD13" s="18">
        <f t="shared" si="42"/>
        <v>27</v>
      </c>
      <c r="CE13" s="18">
        <v>0</v>
      </c>
      <c r="CF13" s="18">
        <f t="shared" si="43"/>
        <v>8650.8320335424014</v>
      </c>
      <c r="CG13" s="18">
        <f t="shared" si="44"/>
        <v>-0.84812078760219622</v>
      </c>
      <c r="CH13" s="18">
        <f t="shared" si="45"/>
        <v>22.899261265259298</v>
      </c>
      <c r="CI13" s="18">
        <f>(Design!$N$70-CH13)/CG13</f>
        <v>23.639629588543031</v>
      </c>
      <c r="CJ13" s="18">
        <v>0</v>
      </c>
      <c r="CK13" s="18">
        <v>0</v>
      </c>
      <c r="CL13" s="18">
        <f t="shared" si="46"/>
        <v>23.639629588543031</v>
      </c>
      <c r="CM13" s="18">
        <f t="shared" si="47"/>
        <v>23.639629588543031</v>
      </c>
      <c r="CN13" s="18">
        <f>Design!$N$70</f>
        <v>2.85</v>
      </c>
      <c r="CO13" s="18">
        <f t="shared" si="48"/>
        <v>27</v>
      </c>
      <c r="CP13" s="18">
        <v>0</v>
      </c>
      <c r="CQ13" s="18">
        <f t="shared" si="49"/>
        <v>2308.5</v>
      </c>
      <c r="CR13" s="19">
        <f t="shared" si="50"/>
        <v>6342.3320335424014</v>
      </c>
      <c r="CS13" s="68">
        <f t="shared" si="51"/>
        <v>17</v>
      </c>
      <c r="CT13" s="18">
        <f>'Ohio Intensities'!U13</f>
        <v>5.4096347188867639</v>
      </c>
      <c r="CU13" s="18">
        <f>Design!$I$24*CT13*Design!$I$23</f>
        <v>9.3045717164852402</v>
      </c>
      <c r="CV13" s="18">
        <v>0</v>
      </c>
      <c r="CW13" s="18">
        <v>0</v>
      </c>
      <c r="CX13" s="18">
        <f>Design!$I$22</f>
        <v>10</v>
      </c>
      <c r="CY13" s="18">
        <f t="shared" si="52"/>
        <v>9.3045717164852402</v>
      </c>
      <c r="CZ13" s="18">
        <f t="shared" si="53"/>
        <v>17</v>
      </c>
      <c r="DA13" s="18">
        <f t="shared" si="54"/>
        <v>9.3045717164852402</v>
      </c>
      <c r="DB13" s="18">
        <f t="shared" si="55"/>
        <v>27</v>
      </c>
      <c r="DC13" s="18">
        <v>0</v>
      </c>
      <c r="DD13" s="18">
        <f t="shared" si="56"/>
        <v>9490.6631508149458</v>
      </c>
      <c r="DE13" s="18">
        <f t="shared" si="57"/>
        <v>-0.93045717164852404</v>
      </c>
      <c r="DF13" s="18">
        <f t="shared" si="58"/>
        <v>25.122343634510148</v>
      </c>
      <c r="DG13" s="18">
        <f>(Design!$N$71-DF13)/DE13</f>
        <v>23.936989593029246</v>
      </c>
      <c r="DH13" s="18">
        <v>0</v>
      </c>
      <c r="DI13" s="18">
        <v>0</v>
      </c>
      <c r="DJ13" s="18">
        <f t="shared" si="59"/>
        <v>23.936989593029246</v>
      </c>
      <c r="DK13" s="18">
        <f t="shared" si="60"/>
        <v>23.936989593029246</v>
      </c>
      <c r="DL13" s="18">
        <f>Design!$N$71</f>
        <v>2.85</v>
      </c>
      <c r="DM13" s="18">
        <f t="shared" si="61"/>
        <v>27</v>
      </c>
      <c r="DN13" s="18">
        <v>0</v>
      </c>
      <c r="DO13" s="18">
        <f t="shared" si="62"/>
        <v>2308.5</v>
      </c>
      <c r="DP13" s="19">
        <f t="shared" si="63"/>
        <v>7182.1631508149458</v>
      </c>
      <c r="DQ13" s="68">
        <f t="shared" si="64"/>
        <v>17</v>
      </c>
      <c r="DR13" s="18">
        <f>'Ohio Intensities'!Y13</f>
        <v>5.8510610834733772</v>
      </c>
      <c r="DS13" s="18">
        <f>Design!$I$24*DR13*Design!$I$23</f>
        <v>10.063825063574216</v>
      </c>
      <c r="DT13" s="18">
        <v>0</v>
      </c>
      <c r="DU13" s="18">
        <v>0</v>
      </c>
      <c r="DV13" s="18">
        <f>Design!$I$22</f>
        <v>10</v>
      </c>
      <c r="DW13" s="18">
        <f t="shared" si="65"/>
        <v>10.063825063574216</v>
      </c>
      <c r="DX13" s="18">
        <f t="shared" si="66"/>
        <v>17</v>
      </c>
      <c r="DY13" s="18">
        <f t="shared" si="67"/>
        <v>10.063825063574216</v>
      </c>
      <c r="DZ13" s="18">
        <f t="shared" si="68"/>
        <v>27</v>
      </c>
      <c r="EA13" s="18">
        <v>0</v>
      </c>
      <c r="EB13" s="18">
        <f t="shared" si="69"/>
        <v>10265.101564845701</v>
      </c>
      <c r="EC13" s="18">
        <f t="shared" si="70"/>
        <v>-1.0063825063574217</v>
      </c>
      <c r="ED13" s="18">
        <f t="shared" si="71"/>
        <v>27.172327671650386</v>
      </c>
      <c r="EE13" s="18">
        <f>(Design!$N$72-ED13)/EC13</f>
        <v>24.168074780715823</v>
      </c>
      <c r="EF13" s="18">
        <v>0</v>
      </c>
      <c r="EG13" s="18">
        <v>0</v>
      </c>
      <c r="EH13" s="18">
        <f t="shared" si="72"/>
        <v>24.168074780715823</v>
      </c>
      <c r="EI13" s="18">
        <f t="shared" si="73"/>
        <v>24.168074780715823</v>
      </c>
      <c r="EJ13" s="18">
        <f>Design!$N$72</f>
        <v>2.85</v>
      </c>
      <c r="EK13" s="18">
        <f t="shared" si="74"/>
        <v>27</v>
      </c>
      <c r="EL13" s="18">
        <v>0</v>
      </c>
      <c r="EM13" s="18">
        <f t="shared" si="75"/>
        <v>2308.5</v>
      </c>
      <c r="EN13" s="19">
        <f t="shared" si="76"/>
        <v>7956.6015648457014</v>
      </c>
      <c r="EO13" s="19">
        <f t="shared" si="77"/>
        <v>17</v>
      </c>
    </row>
    <row r="14" spans="1:145" x14ac:dyDescent="0.25">
      <c r="A14" s="68">
        <f t="shared" si="78"/>
        <v>18</v>
      </c>
      <c r="B14" s="18">
        <f>'Ohio Intensities'!E14</f>
        <v>3.1014478160375667</v>
      </c>
      <c r="C14" s="18">
        <f>Design!$I$24*B14*Design!$I$23</f>
        <v>5.334490243584618</v>
      </c>
      <c r="D14" s="18">
        <v>0</v>
      </c>
      <c r="E14" s="18">
        <v>0</v>
      </c>
      <c r="F14" s="18">
        <f>Design!$I$22</f>
        <v>10</v>
      </c>
      <c r="G14" s="18">
        <f t="shared" si="0"/>
        <v>5.334490243584618</v>
      </c>
      <c r="H14" s="18">
        <f t="shared" si="1"/>
        <v>18</v>
      </c>
      <c r="I14" s="18">
        <f t="shared" si="2"/>
        <v>5.334490243584618</v>
      </c>
      <c r="J14" s="18">
        <f t="shared" si="3"/>
        <v>28</v>
      </c>
      <c r="K14" s="18">
        <v>0</v>
      </c>
      <c r="L14" s="18">
        <f t="shared" si="4"/>
        <v>5761.2494630713863</v>
      </c>
      <c r="M14" s="18">
        <f t="shared" si="5"/>
        <v>-0.53344902435846175</v>
      </c>
      <c r="N14" s="18">
        <f t="shared" si="6"/>
        <v>14.93657268203693</v>
      </c>
      <c r="O14" s="18">
        <f>(Design!$N$67-N14)/M14</f>
        <v>24.157083608006641</v>
      </c>
      <c r="P14" s="18">
        <v>0</v>
      </c>
      <c r="Q14" s="18">
        <v>0</v>
      </c>
      <c r="R14" s="18">
        <f t="shared" si="7"/>
        <v>24.157083608006641</v>
      </c>
      <c r="S14" s="18">
        <f t="shared" si="8"/>
        <v>24.157083608006641</v>
      </c>
      <c r="T14" s="18">
        <f>Design!$N$67</f>
        <v>2.0499999999999998</v>
      </c>
      <c r="U14" s="18">
        <f t="shared" si="9"/>
        <v>28</v>
      </c>
      <c r="V14" s="18">
        <v>0</v>
      </c>
      <c r="W14" s="18">
        <f t="shared" si="10"/>
        <v>1721.9999999999998</v>
      </c>
      <c r="X14" s="19">
        <f t="shared" si="11"/>
        <v>4039.2494630713863</v>
      </c>
      <c r="Y14" s="68">
        <f t="shared" si="12"/>
        <v>18</v>
      </c>
      <c r="Z14" s="18">
        <f>'Ohio Intensities'!I14</f>
        <v>3.6413039629506523</v>
      </c>
      <c r="AA14" s="18">
        <f>Design!$I$24*Z14*Design!$I$23</f>
        <v>6.2630428162751262</v>
      </c>
      <c r="AB14" s="18">
        <v>0</v>
      </c>
      <c r="AC14" s="18">
        <v>0</v>
      </c>
      <c r="AD14" s="18">
        <f>Design!$I$22</f>
        <v>10</v>
      </c>
      <c r="AE14" s="18">
        <f t="shared" si="13"/>
        <v>6.2630428162751262</v>
      </c>
      <c r="AF14" s="18">
        <f t="shared" si="14"/>
        <v>18</v>
      </c>
      <c r="AG14" s="18">
        <f t="shared" si="15"/>
        <v>6.2630428162751262</v>
      </c>
      <c r="AH14" s="18">
        <f t="shared" si="16"/>
        <v>28</v>
      </c>
      <c r="AI14" s="18">
        <v>0</v>
      </c>
      <c r="AJ14" s="18">
        <f t="shared" si="17"/>
        <v>6764.0862415771362</v>
      </c>
      <c r="AK14" s="18">
        <f t="shared" si="18"/>
        <v>-0.62630428162751262</v>
      </c>
      <c r="AL14" s="18">
        <f t="shared" si="19"/>
        <v>17.536519885570353</v>
      </c>
      <c r="AM14" s="18">
        <f>(Design!$N$68-AL14)/AK14</f>
        <v>24.008330018911085</v>
      </c>
      <c r="AN14" s="18">
        <v>0</v>
      </c>
      <c r="AO14" s="18">
        <v>0</v>
      </c>
      <c r="AP14" s="18">
        <f t="shared" si="20"/>
        <v>24.008330018911085</v>
      </c>
      <c r="AQ14" s="18">
        <f t="shared" si="21"/>
        <v>24.008330018911085</v>
      </c>
      <c r="AR14" s="18">
        <f>Design!$N$68</f>
        <v>2.5</v>
      </c>
      <c r="AS14" s="18">
        <f t="shared" si="22"/>
        <v>28</v>
      </c>
      <c r="AT14" s="18">
        <v>0</v>
      </c>
      <c r="AU14" s="18">
        <f t="shared" si="23"/>
        <v>2100</v>
      </c>
      <c r="AV14" s="19">
        <f t="shared" si="24"/>
        <v>4664.0862415771362</v>
      </c>
      <c r="AW14" s="68">
        <f t="shared" si="25"/>
        <v>18</v>
      </c>
      <c r="AX14" s="18">
        <f>'Ohio Intensities'!M14</f>
        <v>4.1922632610145998</v>
      </c>
      <c r="AY14" s="18">
        <f>Design!$I$24*AX14*Design!$I$23</f>
        <v>7.2106928089451161</v>
      </c>
      <c r="AZ14" s="18">
        <v>0</v>
      </c>
      <c r="BA14" s="18">
        <v>0</v>
      </c>
      <c r="BB14" s="18">
        <f>Design!$I$22</f>
        <v>10</v>
      </c>
      <c r="BC14" s="18">
        <f t="shared" si="26"/>
        <v>7.2106928089451161</v>
      </c>
      <c r="BD14" s="18">
        <f t="shared" si="27"/>
        <v>18</v>
      </c>
      <c r="BE14" s="18">
        <f t="shared" si="28"/>
        <v>7.2106928089451161</v>
      </c>
      <c r="BF14" s="18">
        <f t="shared" si="29"/>
        <v>28</v>
      </c>
      <c r="BG14" s="18">
        <v>0</v>
      </c>
      <c r="BH14" s="18">
        <f t="shared" si="30"/>
        <v>7787.5482336607256</v>
      </c>
      <c r="BI14" s="18">
        <f t="shared" si="31"/>
        <v>-0.72106928089451161</v>
      </c>
      <c r="BJ14" s="18">
        <f t="shared" si="32"/>
        <v>20.189939865046323</v>
      </c>
      <c r="BK14" s="18">
        <f>(Design!$N$69-BJ14)/BI14</f>
        <v>24.047536519008993</v>
      </c>
      <c r="BL14" s="18">
        <v>0</v>
      </c>
      <c r="BM14" s="18">
        <v>0</v>
      </c>
      <c r="BN14" s="18">
        <f t="shared" si="33"/>
        <v>24.047536519008993</v>
      </c>
      <c r="BO14" s="18">
        <f t="shared" si="34"/>
        <v>24.047536519008993</v>
      </c>
      <c r="BP14" s="18">
        <f>Design!$N$69</f>
        <v>2.85</v>
      </c>
      <c r="BQ14" s="18">
        <f t="shared" si="35"/>
        <v>28</v>
      </c>
      <c r="BR14" s="18">
        <v>0</v>
      </c>
      <c r="BS14" s="18">
        <f t="shared" si="36"/>
        <v>2394</v>
      </c>
      <c r="BT14" s="19">
        <f t="shared" si="37"/>
        <v>5393.5482336607256</v>
      </c>
      <c r="BU14" s="68">
        <f t="shared" si="38"/>
        <v>18</v>
      </c>
      <c r="BV14" s="18">
        <f>'Ohio Intensities'!Q14</f>
        <v>4.7944543919322165</v>
      </c>
      <c r="BW14" s="18">
        <f>Design!$I$24*BV14*Design!$I$23</f>
        <v>8.2464615541234174</v>
      </c>
      <c r="BX14" s="18">
        <v>0</v>
      </c>
      <c r="BY14" s="18">
        <v>0</v>
      </c>
      <c r="BZ14" s="18">
        <f>Design!$I$22</f>
        <v>10</v>
      </c>
      <c r="CA14" s="18">
        <f t="shared" si="39"/>
        <v>8.2464615541234174</v>
      </c>
      <c r="CB14" s="18">
        <f t="shared" si="40"/>
        <v>18</v>
      </c>
      <c r="CC14" s="18">
        <f t="shared" si="41"/>
        <v>8.2464615541234174</v>
      </c>
      <c r="CD14" s="18">
        <f t="shared" si="42"/>
        <v>28</v>
      </c>
      <c r="CE14" s="18">
        <v>0</v>
      </c>
      <c r="CF14" s="18">
        <f t="shared" si="43"/>
        <v>8906.1784784532902</v>
      </c>
      <c r="CG14" s="18">
        <f t="shared" si="44"/>
        <v>-0.82464615541234176</v>
      </c>
      <c r="CH14" s="18">
        <f t="shared" si="45"/>
        <v>23.090092351545572</v>
      </c>
      <c r="CI14" s="18">
        <f>(Design!$N$70-CH14)/CG14</f>
        <v>24.54397224640557</v>
      </c>
      <c r="CJ14" s="18">
        <v>0</v>
      </c>
      <c r="CK14" s="18">
        <v>0</v>
      </c>
      <c r="CL14" s="18">
        <f t="shared" si="46"/>
        <v>24.54397224640557</v>
      </c>
      <c r="CM14" s="18">
        <f t="shared" si="47"/>
        <v>24.54397224640557</v>
      </c>
      <c r="CN14" s="18">
        <f>Design!$N$70</f>
        <v>2.85</v>
      </c>
      <c r="CO14" s="18">
        <f t="shared" si="48"/>
        <v>28</v>
      </c>
      <c r="CP14" s="18">
        <v>0</v>
      </c>
      <c r="CQ14" s="18">
        <f t="shared" si="49"/>
        <v>2394.0000000000005</v>
      </c>
      <c r="CR14" s="19">
        <f t="shared" si="50"/>
        <v>6512.1784784532902</v>
      </c>
      <c r="CS14" s="68">
        <f t="shared" si="51"/>
        <v>18</v>
      </c>
      <c r="CT14" s="18">
        <f>'Ohio Intensities'!U14</f>
        <v>5.2651767067770221</v>
      </c>
      <c r="CU14" s="18">
        <f>Design!$I$24*CT14*Design!$I$23</f>
        <v>9.0561039356564841</v>
      </c>
      <c r="CV14" s="18">
        <v>0</v>
      </c>
      <c r="CW14" s="18">
        <v>0</v>
      </c>
      <c r="CX14" s="18">
        <f>Design!$I$22</f>
        <v>10</v>
      </c>
      <c r="CY14" s="18">
        <f t="shared" si="52"/>
        <v>9.0561039356564841</v>
      </c>
      <c r="CZ14" s="18">
        <f t="shared" si="53"/>
        <v>18</v>
      </c>
      <c r="DA14" s="18">
        <f t="shared" si="54"/>
        <v>9.0561039356564841</v>
      </c>
      <c r="DB14" s="18">
        <f t="shared" si="55"/>
        <v>28</v>
      </c>
      <c r="DC14" s="18">
        <v>0</v>
      </c>
      <c r="DD14" s="18">
        <f t="shared" si="56"/>
        <v>9780.592250509002</v>
      </c>
      <c r="DE14" s="18">
        <f t="shared" si="57"/>
        <v>-0.90561039356564843</v>
      </c>
      <c r="DF14" s="18">
        <f t="shared" si="58"/>
        <v>25.357091019838155</v>
      </c>
      <c r="DG14" s="18">
        <f>(Design!$N$71-DF14)/DE14</f>
        <v>24.852951313004777</v>
      </c>
      <c r="DH14" s="18">
        <v>0</v>
      </c>
      <c r="DI14" s="18">
        <v>0</v>
      </c>
      <c r="DJ14" s="18">
        <f t="shared" si="59"/>
        <v>24.852951313004777</v>
      </c>
      <c r="DK14" s="18">
        <f t="shared" si="60"/>
        <v>24.852951313004777</v>
      </c>
      <c r="DL14" s="18">
        <f>Design!$N$71</f>
        <v>2.85</v>
      </c>
      <c r="DM14" s="18">
        <f t="shared" si="61"/>
        <v>28</v>
      </c>
      <c r="DN14" s="18">
        <v>0</v>
      </c>
      <c r="DO14" s="18">
        <f t="shared" si="62"/>
        <v>2394.0000000000005</v>
      </c>
      <c r="DP14" s="19">
        <f t="shared" si="63"/>
        <v>7386.592250509002</v>
      </c>
      <c r="DQ14" s="68">
        <f t="shared" si="64"/>
        <v>18</v>
      </c>
      <c r="DR14" s="18">
        <f>'Ohio Intensities'!Y14</f>
        <v>5.6977039055625696</v>
      </c>
      <c r="DS14" s="18">
        <f>Design!$I$24*DR14*Design!$I$23</f>
        <v>9.8000507175676255</v>
      </c>
      <c r="DT14" s="18">
        <v>0</v>
      </c>
      <c r="DU14" s="18">
        <v>0</v>
      </c>
      <c r="DV14" s="18">
        <f>Design!$I$22</f>
        <v>10</v>
      </c>
      <c r="DW14" s="18">
        <f t="shared" si="65"/>
        <v>9.8000507175676255</v>
      </c>
      <c r="DX14" s="18">
        <f t="shared" si="66"/>
        <v>18</v>
      </c>
      <c r="DY14" s="18">
        <f t="shared" si="67"/>
        <v>9.8000507175676255</v>
      </c>
      <c r="DZ14" s="18">
        <f t="shared" si="68"/>
        <v>28</v>
      </c>
      <c r="EA14" s="18">
        <v>0</v>
      </c>
      <c r="EB14" s="18">
        <f t="shared" si="69"/>
        <v>10584.054774973036</v>
      </c>
      <c r="EC14" s="18">
        <f t="shared" si="70"/>
        <v>-0.98000507175676255</v>
      </c>
      <c r="ED14" s="18">
        <f t="shared" si="71"/>
        <v>27.440142009189351</v>
      </c>
      <c r="EE14" s="18">
        <f>(Design!$N$72-ED14)/EC14</f>
        <v>25.091851785122831</v>
      </c>
      <c r="EF14" s="18">
        <v>0</v>
      </c>
      <c r="EG14" s="18">
        <v>0</v>
      </c>
      <c r="EH14" s="18">
        <f t="shared" si="72"/>
        <v>25.091851785122831</v>
      </c>
      <c r="EI14" s="18">
        <f t="shared" si="73"/>
        <v>25.091851785122831</v>
      </c>
      <c r="EJ14" s="18">
        <f>Design!$N$72</f>
        <v>2.85</v>
      </c>
      <c r="EK14" s="18">
        <f t="shared" si="74"/>
        <v>28</v>
      </c>
      <c r="EL14" s="18">
        <v>0</v>
      </c>
      <c r="EM14" s="18">
        <f t="shared" si="75"/>
        <v>2394</v>
      </c>
      <c r="EN14" s="19">
        <f t="shared" si="76"/>
        <v>8190.0547749730358</v>
      </c>
      <c r="EO14" s="19">
        <f t="shared" si="77"/>
        <v>18</v>
      </c>
    </row>
    <row r="15" spans="1:145" x14ac:dyDescent="0.25">
      <c r="A15" s="68">
        <f t="shared" si="78"/>
        <v>19</v>
      </c>
      <c r="B15" s="18">
        <f>'Ohio Intensities'!E15</f>
        <v>3.0075597742750539</v>
      </c>
      <c r="C15" s="18">
        <f>Design!$I$24*B15*Design!$I$23</f>
        <v>5.1730028117530962</v>
      </c>
      <c r="D15" s="18">
        <v>0</v>
      </c>
      <c r="E15" s="18">
        <v>0</v>
      </c>
      <c r="F15" s="18">
        <f>Design!$I$22</f>
        <v>10</v>
      </c>
      <c r="G15" s="18">
        <f t="shared" si="0"/>
        <v>5.1730028117530962</v>
      </c>
      <c r="H15" s="18">
        <f t="shared" si="1"/>
        <v>19</v>
      </c>
      <c r="I15" s="18">
        <f t="shared" si="2"/>
        <v>5.1730028117530962</v>
      </c>
      <c r="J15" s="18">
        <f t="shared" si="3"/>
        <v>29</v>
      </c>
      <c r="K15" s="18">
        <v>0</v>
      </c>
      <c r="L15" s="18">
        <f t="shared" si="4"/>
        <v>5897.223205398529</v>
      </c>
      <c r="M15" s="18">
        <f t="shared" si="5"/>
        <v>-0.51730028117530957</v>
      </c>
      <c r="N15" s="18">
        <f t="shared" si="6"/>
        <v>15.001708154083978</v>
      </c>
      <c r="O15" s="18">
        <f>(Design!$N$67-N15)/M15</f>
        <v>25.037117947544147</v>
      </c>
      <c r="P15" s="18">
        <v>0</v>
      </c>
      <c r="Q15" s="18">
        <v>0</v>
      </c>
      <c r="R15" s="18">
        <f t="shared" si="7"/>
        <v>25.037117947544147</v>
      </c>
      <c r="S15" s="18">
        <f t="shared" si="8"/>
        <v>25.037117947544147</v>
      </c>
      <c r="T15" s="18">
        <f>Design!$N$67</f>
        <v>2.0499999999999998</v>
      </c>
      <c r="U15" s="18">
        <f t="shared" si="9"/>
        <v>29</v>
      </c>
      <c r="V15" s="18">
        <v>0</v>
      </c>
      <c r="W15" s="18">
        <f t="shared" si="10"/>
        <v>1783.4999999999998</v>
      </c>
      <c r="X15" s="19">
        <f t="shared" si="11"/>
        <v>4113.723205398529</v>
      </c>
      <c r="Y15" s="68">
        <f t="shared" si="12"/>
        <v>19</v>
      </c>
      <c r="Z15" s="18">
        <f>'Ohio Intensities'!I15</f>
        <v>3.5355942881298983</v>
      </c>
      <c r="AA15" s="18">
        <f>Design!$I$24*Z15*Design!$I$23</f>
        <v>6.081222175583429</v>
      </c>
      <c r="AB15" s="18">
        <v>0</v>
      </c>
      <c r="AC15" s="18">
        <v>0</v>
      </c>
      <c r="AD15" s="18">
        <f>Design!$I$22</f>
        <v>10</v>
      </c>
      <c r="AE15" s="18">
        <f t="shared" si="13"/>
        <v>6.081222175583429</v>
      </c>
      <c r="AF15" s="18">
        <f t="shared" si="14"/>
        <v>19</v>
      </c>
      <c r="AG15" s="18">
        <f t="shared" si="15"/>
        <v>6.081222175583429</v>
      </c>
      <c r="AH15" s="18">
        <f t="shared" si="16"/>
        <v>29</v>
      </c>
      <c r="AI15" s="18">
        <v>0</v>
      </c>
      <c r="AJ15" s="18">
        <f t="shared" si="17"/>
        <v>6932.5932801651088</v>
      </c>
      <c r="AK15" s="18">
        <f t="shared" si="18"/>
        <v>-0.60812221755834295</v>
      </c>
      <c r="AL15" s="18">
        <f t="shared" si="19"/>
        <v>17.635544309191943</v>
      </c>
      <c r="AM15" s="18">
        <f>(Design!$N$68-AL15)/AK15</f>
        <v>24.888984273526969</v>
      </c>
      <c r="AN15" s="18">
        <v>0</v>
      </c>
      <c r="AO15" s="18">
        <v>0</v>
      </c>
      <c r="AP15" s="18">
        <f t="shared" si="20"/>
        <v>24.888984273526969</v>
      </c>
      <c r="AQ15" s="18">
        <f t="shared" si="21"/>
        <v>24.888984273526969</v>
      </c>
      <c r="AR15" s="18">
        <f>Design!$N$68</f>
        <v>2.5</v>
      </c>
      <c r="AS15" s="18">
        <f t="shared" si="22"/>
        <v>29</v>
      </c>
      <c r="AT15" s="18">
        <v>0</v>
      </c>
      <c r="AU15" s="18">
        <f t="shared" si="23"/>
        <v>2175</v>
      </c>
      <c r="AV15" s="19">
        <f t="shared" si="24"/>
        <v>4757.5932801651088</v>
      </c>
      <c r="AW15" s="68">
        <f t="shared" si="25"/>
        <v>19</v>
      </c>
      <c r="AX15" s="18">
        <f>'Ohio Intensities'!M15</f>
        <v>4.075161341610686</v>
      </c>
      <c r="AY15" s="18">
        <f>Design!$I$24*AX15*Design!$I$23</f>
        <v>7.0092775075703839</v>
      </c>
      <c r="AZ15" s="18">
        <v>0</v>
      </c>
      <c r="BA15" s="18">
        <v>0</v>
      </c>
      <c r="BB15" s="18">
        <f>Design!$I$22</f>
        <v>10</v>
      </c>
      <c r="BC15" s="18">
        <f t="shared" si="26"/>
        <v>7.0092775075703839</v>
      </c>
      <c r="BD15" s="18">
        <f t="shared" si="27"/>
        <v>19</v>
      </c>
      <c r="BE15" s="18">
        <f t="shared" si="28"/>
        <v>7.0092775075703839</v>
      </c>
      <c r="BF15" s="18">
        <f t="shared" si="29"/>
        <v>29</v>
      </c>
      <c r="BG15" s="18">
        <v>0</v>
      </c>
      <c r="BH15" s="18">
        <f t="shared" si="30"/>
        <v>7990.5763586302382</v>
      </c>
      <c r="BI15" s="18">
        <f t="shared" si="31"/>
        <v>-0.70092775075703839</v>
      </c>
      <c r="BJ15" s="18">
        <f t="shared" si="32"/>
        <v>20.326904771954112</v>
      </c>
      <c r="BK15" s="18">
        <f>(Design!$N$69-BJ15)/BI15</f>
        <v>24.933960387612196</v>
      </c>
      <c r="BL15" s="18">
        <v>0</v>
      </c>
      <c r="BM15" s="18">
        <v>0</v>
      </c>
      <c r="BN15" s="18">
        <f t="shared" si="33"/>
        <v>24.933960387612196</v>
      </c>
      <c r="BO15" s="18">
        <f t="shared" si="34"/>
        <v>24.933960387612196</v>
      </c>
      <c r="BP15" s="18">
        <f>Design!$N$69</f>
        <v>2.85</v>
      </c>
      <c r="BQ15" s="18">
        <f t="shared" si="35"/>
        <v>29</v>
      </c>
      <c r="BR15" s="18">
        <v>0</v>
      </c>
      <c r="BS15" s="18">
        <f t="shared" si="36"/>
        <v>2479.5</v>
      </c>
      <c r="BT15" s="19">
        <f t="shared" si="37"/>
        <v>5511.0763586302382</v>
      </c>
      <c r="BU15" s="68">
        <f t="shared" si="38"/>
        <v>19</v>
      </c>
      <c r="BV15" s="18">
        <f>'Ohio Intensities'!Q15</f>
        <v>4.6659413146608149</v>
      </c>
      <c r="BW15" s="18">
        <f>Design!$I$24*BV15*Design!$I$23</f>
        <v>8.0254190612166063</v>
      </c>
      <c r="BX15" s="18">
        <v>0</v>
      </c>
      <c r="BY15" s="18">
        <v>0</v>
      </c>
      <c r="BZ15" s="18">
        <f>Design!$I$22</f>
        <v>10</v>
      </c>
      <c r="CA15" s="18">
        <f t="shared" si="39"/>
        <v>8.0254190612166063</v>
      </c>
      <c r="CB15" s="18">
        <f t="shared" si="40"/>
        <v>19</v>
      </c>
      <c r="CC15" s="18">
        <f t="shared" si="41"/>
        <v>8.0254190612166063</v>
      </c>
      <c r="CD15" s="18">
        <f t="shared" si="42"/>
        <v>29</v>
      </c>
      <c r="CE15" s="18">
        <v>0</v>
      </c>
      <c r="CF15" s="18">
        <f t="shared" si="43"/>
        <v>9148.9777297869314</v>
      </c>
      <c r="CG15" s="18">
        <f t="shared" si="44"/>
        <v>-0.80254190612166065</v>
      </c>
      <c r="CH15" s="18">
        <f t="shared" si="45"/>
        <v>23.273715277528158</v>
      </c>
      <c r="CI15" s="18">
        <f>(Design!$N$70-CH15)/CG15</f>
        <v>25.448783573467427</v>
      </c>
      <c r="CJ15" s="18">
        <v>0</v>
      </c>
      <c r="CK15" s="18">
        <v>0</v>
      </c>
      <c r="CL15" s="18">
        <f t="shared" si="46"/>
        <v>25.448783573467427</v>
      </c>
      <c r="CM15" s="18">
        <f t="shared" si="47"/>
        <v>25.448783573467427</v>
      </c>
      <c r="CN15" s="18">
        <f>Design!$N$70</f>
        <v>2.85</v>
      </c>
      <c r="CO15" s="18">
        <f t="shared" si="48"/>
        <v>29</v>
      </c>
      <c r="CP15" s="18">
        <v>0</v>
      </c>
      <c r="CQ15" s="18">
        <f t="shared" si="49"/>
        <v>2479.5</v>
      </c>
      <c r="CR15" s="19">
        <f t="shared" si="50"/>
        <v>6669.4777297869314</v>
      </c>
      <c r="CS15" s="68">
        <f t="shared" si="51"/>
        <v>19</v>
      </c>
      <c r="CT15" s="18">
        <f>'Ohio Intensities'!U15</f>
        <v>5.1289133983683008</v>
      </c>
      <c r="CU15" s="18">
        <f>Design!$I$24*CT15*Design!$I$23</f>
        <v>8.8217310451934825</v>
      </c>
      <c r="CV15" s="18">
        <v>0</v>
      </c>
      <c r="CW15" s="18">
        <v>0</v>
      </c>
      <c r="CX15" s="18">
        <f>Design!$I$22</f>
        <v>10</v>
      </c>
      <c r="CY15" s="18">
        <f t="shared" si="52"/>
        <v>8.8217310451934825</v>
      </c>
      <c r="CZ15" s="18">
        <f t="shared" si="53"/>
        <v>19</v>
      </c>
      <c r="DA15" s="18">
        <f t="shared" si="54"/>
        <v>8.8217310451934825</v>
      </c>
      <c r="DB15" s="18">
        <f t="shared" si="55"/>
        <v>29</v>
      </c>
      <c r="DC15" s="18">
        <v>0</v>
      </c>
      <c r="DD15" s="18">
        <f t="shared" si="56"/>
        <v>10056.77339152057</v>
      </c>
      <c r="DE15" s="18">
        <f t="shared" si="57"/>
        <v>-0.88217310451934827</v>
      </c>
      <c r="DF15" s="18">
        <f t="shared" si="58"/>
        <v>25.583020031061096</v>
      </c>
      <c r="DG15" s="18">
        <f>(Design!$N$71-DF15)/DE15</f>
        <v>25.769341543740641</v>
      </c>
      <c r="DH15" s="18">
        <v>0</v>
      </c>
      <c r="DI15" s="18">
        <v>0</v>
      </c>
      <c r="DJ15" s="18">
        <f t="shared" si="59"/>
        <v>25.769341543740641</v>
      </c>
      <c r="DK15" s="18">
        <f t="shared" si="60"/>
        <v>25.769341543740641</v>
      </c>
      <c r="DL15" s="18">
        <f>Design!$N$71</f>
        <v>2.85</v>
      </c>
      <c r="DM15" s="18">
        <f t="shared" si="61"/>
        <v>29</v>
      </c>
      <c r="DN15" s="18">
        <v>0</v>
      </c>
      <c r="DO15" s="18">
        <f t="shared" si="62"/>
        <v>2479.5</v>
      </c>
      <c r="DP15" s="19">
        <f t="shared" si="63"/>
        <v>7577.2733915205699</v>
      </c>
      <c r="DQ15" s="68">
        <f t="shared" si="64"/>
        <v>19</v>
      </c>
      <c r="DR15" s="18">
        <f>'Ohio Intensities'!Y15</f>
        <v>5.5530472129478197</v>
      </c>
      <c r="DS15" s="18">
        <f>Design!$I$24*DR15*Design!$I$23</f>
        <v>9.5512412062702552</v>
      </c>
      <c r="DT15" s="18">
        <v>0</v>
      </c>
      <c r="DU15" s="18">
        <v>0</v>
      </c>
      <c r="DV15" s="18">
        <f>Design!$I$22</f>
        <v>10</v>
      </c>
      <c r="DW15" s="18">
        <f t="shared" si="65"/>
        <v>9.5512412062702552</v>
      </c>
      <c r="DX15" s="18">
        <f t="shared" si="66"/>
        <v>19</v>
      </c>
      <c r="DY15" s="18">
        <f t="shared" si="67"/>
        <v>9.5512412062702552</v>
      </c>
      <c r="DZ15" s="18">
        <f t="shared" si="68"/>
        <v>29</v>
      </c>
      <c r="EA15" s="18">
        <v>0</v>
      </c>
      <c r="EB15" s="18">
        <f t="shared" si="69"/>
        <v>10888.414975148089</v>
      </c>
      <c r="EC15" s="18">
        <f t="shared" si="70"/>
        <v>-0.95512412062702556</v>
      </c>
      <c r="ED15" s="18">
        <f t="shared" si="71"/>
        <v>27.698599498183739</v>
      </c>
      <c r="EE15" s="18">
        <f>(Design!$N$72-ED15)/EC15</f>
        <v>26.016094622205731</v>
      </c>
      <c r="EF15" s="18">
        <v>0</v>
      </c>
      <c r="EG15" s="18">
        <v>0</v>
      </c>
      <c r="EH15" s="18">
        <f t="shared" si="72"/>
        <v>26.016094622205731</v>
      </c>
      <c r="EI15" s="18">
        <f t="shared" si="73"/>
        <v>26.016094622205731</v>
      </c>
      <c r="EJ15" s="18">
        <f>Design!$N$72</f>
        <v>2.85</v>
      </c>
      <c r="EK15" s="18">
        <f t="shared" si="74"/>
        <v>29</v>
      </c>
      <c r="EL15" s="18">
        <v>0</v>
      </c>
      <c r="EM15" s="18">
        <f t="shared" si="75"/>
        <v>2479.5</v>
      </c>
      <c r="EN15" s="19">
        <f t="shared" si="76"/>
        <v>8408.9149751480891</v>
      </c>
      <c r="EO15" s="19">
        <f t="shared" si="77"/>
        <v>19</v>
      </c>
    </row>
    <row r="16" spans="1:145" x14ac:dyDescent="0.25">
      <c r="A16" s="68">
        <f t="shared" si="78"/>
        <v>20</v>
      </c>
      <c r="B16" s="18">
        <f>'Ohio Intensities'!E16</f>
        <v>2.9195552249975423</v>
      </c>
      <c r="C16" s="18">
        <f>Design!$I$24*B16*Design!$I$23</f>
        <v>5.0216349869957755</v>
      </c>
      <c r="D16" s="18">
        <v>0</v>
      </c>
      <c r="E16" s="18">
        <v>0</v>
      </c>
      <c r="F16" s="18">
        <f>Design!$I$22</f>
        <v>10</v>
      </c>
      <c r="G16" s="18">
        <f t="shared" si="0"/>
        <v>5.0216349869957755</v>
      </c>
      <c r="H16" s="18">
        <f t="shared" si="1"/>
        <v>20</v>
      </c>
      <c r="I16" s="18">
        <f t="shared" si="2"/>
        <v>5.0216349869957755</v>
      </c>
      <c r="J16" s="18">
        <f t="shared" si="3"/>
        <v>30</v>
      </c>
      <c r="K16" s="18">
        <v>0</v>
      </c>
      <c r="L16" s="18">
        <f t="shared" si="4"/>
        <v>6025.9619843949304</v>
      </c>
      <c r="M16" s="18">
        <f t="shared" si="5"/>
        <v>-0.50216349869957755</v>
      </c>
      <c r="N16" s="18">
        <f t="shared" si="6"/>
        <v>15.064904960987327</v>
      </c>
      <c r="O16" s="18">
        <f>(Design!$N$67-N16)/M16</f>
        <v>25.917664256146136</v>
      </c>
      <c r="P16" s="18">
        <v>0</v>
      </c>
      <c r="Q16" s="18">
        <v>0</v>
      </c>
      <c r="R16" s="18">
        <f t="shared" si="7"/>
        <v>25.917664256146136</v>
      </c>
      <c r="S16" s="18">
        <f t="shared" si="8"/>
        <v>25.917664256146136</v>
      </c>
      <c r="T16" s="18">
        <f>Design!$N$67</f>
        <v>2.0499999999999998</v>
      </c>
      <c r="U16" s="18">
        <f t="shared" si="9"/>
        <v>30</v>
      </c>
      <c r="V16" s="18">
        <v>0</v>
      </c>
      <c r="W16" s="18">
        <f t="shared" si="10"/>
        <v>1845</v>
      </c>
      <c r="X16" s="19">
        <f t="shared" si="11"/>
        <v>4180.9619843949304</v>
      </c>
      <c r="Y16" s="68">
        <f t="shared" si="12"/>
        <v>20</v>
      </c>
      <c r="Z16" s="18">
        <f>'Ohio Intensities'!I16</f>
        <v>3.4362715939515582</v>
      </c>
      <c r="AA16" s="18">
        <f>Design!$I$24*Z16*Design!$I$23</f>
        <v>5.9103871415966838</v>
      </c>
      <c r="AB16" s="18">
        <v>0</v>
      </c>
      <c r="AC16" s="18">
        <v>0</v>
      </c>
      <c r="AD16" s="18">
        <f>Design!$I$22</f>
        <v>10</v>
      </c>
      <c r="AE16" s="18">
        <f t="shared" si="13"/>
        <v>5.9103871415966838</v>
      </c>
      <c r="AF16" s="18">
        <f t="shared" si="14"/>
        <v>20</v>
      </c>
      <c r="AG16" s="18">
        <f t="shared" si="15"/>
        <v>5.9103871415966838</v>
      </c>
      <c r="AH16" s="18">
        <f t="shared" si="16"/>
        <v>30</v>
      </c>
      <c r="AI16" s="18">
        <v>0</v>
      </c>
      <c r="AJ16" s="18">
        <f t="shared" si="17"/>
        <v>7092.4645699160201</v>
      </c>
      <c r="AK16" s="18">
        <f t="shared" si="18"/>
        <v>-0.59103871415966835</v>
      </c>
      <c r="AL16" s="18">
        <f t="shared" si="19"/>
        <v>17.731161424790052</v>
      </c>
      <c r="AM16" s="18">
        <f>(Design!$N$68-AL16)/AK16</f>
        <v>25.770158637485416</v>
      </c>
      <c r="AN16" s="18">
        <v>0</v>
      </c>
      <c r="AO16" s="18">
        <v>0</v>
      </c>
      <c r="AP16" s="18">
        <f t="shared" si="20"/>
        <v>25.770158637485416</v>
      </c>
      <c r="AQ16" s="18">
        <f t="shared" si="21"/>
        <v>25.770158637485416</v>
      </c>
      <c r="AR16" s="18">
        <f>Design!$N$68</f>
        <v>2.5</v>
      </c>
      <c r="AS16" s="18">
        <f t="shared" si="22"/>
        <v>30</v>
      </c>
      <c r="AT16" s="18">
        <v>0</v>
      </c>
      <c r="AU16" s="18">
        <f t="shared" si="23"/>
        <v>2250</v>
      </c>
      <c r="AV16" s="19">
        <f t="shared" si="24"/>
        <v>4842.4645699160201</v>
      </c>
      <c r="AW16" s="68">
        <f t="shared" si="25"/>
        <v>20</v>
      </c>
      <c r="AX16" s="18">
        <f>'Ohio Intensities'!M16</f>
        <v>3.9648953591298342</v>
      </c>
      <c r="AY16" s="18">
        <f>Design!$I$24*AX16*Design!$I$23</f>
        <v>6.8196200177033193</v>
      </c>
      <c r="AZ16" s="18">
        <v>0</v>
      </c>
      <c r="BA16" s="18">
        <v>0</v>
      </c>
      <c r="BB16" s="18">
        <f>Design!$I$22</f>
        <v>10</v>
      </c>
      <c r="BC16" s="18">
        <f t="shared" si="26"/>
        <v>6.8196200177033193</v>
      </c>
      <c r="BD16" s="18">
        <f t="shared" si="27"/>
        <v>20</v>
      </c>
      <c r="BE16" s="18">
        <f t="shared" si="28"/>
        <v>6.8196200177033193</v>
      </c>
      <c r="BF16" s="18">
        <f t="shared" si="29"/>
        <v>30</v>
      </c>
      <c r="BG16" s="18">
        <v>0</v>
      </c>
      <c r="BH16" s="18">
        <f t="shared" si="30"/>
        <v>8183.5440212439826</v>
      </c>
      <c r="BI16" s="18">
        <f t="shared" si="31"/>
        <v>-0.68196200177033195</v>
      </c>
      <c r="BJ16" s="18">
        <f t="shared" si="32"/>
        <v>20.458860053109959</v>
      </c>
      <c r="BK16" s="18">
        <f>(Design!$N$69-BJ16)/BI16</f>
        <v>25.820881526241088</v>
      </c>
      <c r="BL16" s="18">
        <v>0</v>
      </c>
      <c r="BM16" s="18">
        <v>0</v>
      </c>
      <c r="BN16" s="18">
        <f t="shared" si="33"/>
        <v>25.820881526241088</v>
      </c>
      <c r="BO16" s="18">
        <f t="shared" si="34"/>
        <v>25.820881526241088</v>
      </c>
      <c r="BP16" s="18">
        <f>Design!$N$69</f>
        <v>2.85</v>
      </c>
      <c r="BQ16" s="18">
        <f t="shared" si="35"/>
        <v>30</v>
      </c>
      <c r="BR16" s="18">
        <v>0</v>
      </c>
      <c r="BS16" s="18">
        <f t="shared" si="36"/>
        <v>2565</v>
      </c>
      <c r="BT16" s="19">
        <f t="shared" si="37"/>
        <v>5618.5440212439826</v>
      </c>
      <c r="BU16" s="68">
        <f t="shared" si="38"/>
        <v>20</v>
      </c>
      <c r="BV16" s="18">
        <f>'Ohio Intensities'!Q16</f>
        <v>4.5447008473543411</v>
      </c>
      <c r="BW16" s="18">
        <f>Design!$I$24*BV16*Design!$I$23</f>
        <v>7.8168854574494713</v>
      </c>
      <c r="BX16" s="18">
        <v>0</v>
      </c>
      <c r="BY16" s="18">
        <v>0</v>
      </c>
      <c r="BZ16" s="18">
        <f>Design!$I$22</f>
        <v>10</v>
      </c>
      <c r="CA16" s="18">
        <f t="shared" si="39"/>
        <v>7.8168854574494713</v>
      </c>
      <c r="CB16" s="18">
        <f t="shared" si="40"/>
        <v>20</v>
      </c>
      <c r="CC16" s="18">
        <f t="shared" si="41"/>
        <v>7.8168854574494713</v>
      </c>
      <c r="CD16" s="18">
        <f t="shared" si="42"/>
        <v>30</v>
      </c>
      <c r="CE16" s="18">
        <v>0</v>
      </c>
      <c r="CF16" s="18">
        <f t="shared" si="43"/>
        <v>9380.2625489393668</v>
      </c>
      <c r="CG16" s="18">
        <f t="shared" si="44"/>
        <v>-0.78168854574494717</v>
      </c>
      <c r="CH16" s="18">
        <f t="shared" si="45"/>
        <v>23.450656372348412</v>
      </c>
      <c r="CI16" s="18">
        <f>(Design!$N$70-CH16)/CG16</f>
        <v>26.354046614199827</v>
      </c>
      <c r="CJ16" s="18">
        <v>0</v>
      </c>
      <c r="CK16" s="18">
        <v>0</v>
      </c>
      <c r="CL16" s="18">
        <f t="shared" si="46"/>
        <v>26.354046614199827</v>
      </c>
      <c r="CM16" s="18">
        <f t="shared" si="47"/>
        <v>26.354046614199827</v>
      </c>
      <c r="CN16" s="18">
        <f>Design!$N$70</f>
        <v>2.85</v>
      </c>
      <c r="CO16" s="18">
        <f t="shared" si="48"/>
        <v>30</v>
      </c>
      <c r="CP16" s="18">
        <v>0</v>
      </c>
      <c r="CQ16" s="18">
        <f t="shared" si="49"/>
        <v>2565</v>
      </c>
      <c r="CR16" s="19">
        <f t="shared" si="50"/>
        <v>6815.2625489393668</v>
      </c>
      <c r="CS16" s="68">
        <f t="shared" si="51"/>
        <v>20</v>
      </c>
      <c r="CT16" s="18">
        <f>'Ohio Intensities'!U16</f>
        <v>5.0001486167228961</v>
      </c>
      <c r="CU16" s="18">
        <f>Design!$I$24*CT16*Design!$I$23</f>
        <v>8.6002556207633862</v>
      </c>
      <c r="CV16" s="18">
        <v>0</v>
      </c>
      <c r="CW16" s="18">
        <v>0</v>
      </c>
      <c r="CX16" s="18">
        <f>Design!$I$22</f>
        <v>10</v>
      </c>
      <c r="CY16" s="18">
        <f t="shared" si="52"/>
        <v>8.6002556207633862</v>
      </c>
      <c r="CZ16" s="18">
        <f t="shared" si="53"/>
        <v>20</v>
      </c>
      <c r="DA16" s="18">
        <f t="shared" si="54"/>
        <v>8.6002556207633862</v>
      </c>
      <c r="DB16" s="18">
        <f t="shared" si="55"/>
        <v>30</v>
      </c>
      <c r="DC16" s="18">
        <v>0</v>
      </c>
      <c r="DD16" s="18">
        <f t="shared" si="56"/>
        <v>10320.306744916063</v>
      </c>
      <c r="DE16" s="18">
        <f t="shared" si="57"/>
        <v>-0.86002556207633862</v>
      </c>
      <c r="DF16" s="18">
        <f t="shared" si="58"/>
        <v>25.80076686229016</v>
      </c>
      <c r="DG16" s="18">
        <f>(Design!$N$71-DF16)/DE16</f>
        <v>26.686145010481649</v>
      </c>
      <c r="DH16" s="18">
        <v>0</v>
      </c>
      <c r="DI16" s="18">
        <v>0</v>
      </c>
      <c r="DJ16" s="18">
        <f t="shared" si="59"/>
        <v>26.686145010481649</v>
      </c>
      <c r="DK16" s="18">
        <f t="shared" si="60"/>
        <v>26.686145010481649</v>
      </c>
      <c r="DL16" s="18">
        <f>Design!$N$71</f>
        <v>2.85</v>
      </c>
      <c r="DM16" s="18">
        <f t="shared" si="61"/>
        <v>30</v>
      </c>
      <c r="DN16" s="18">
        <v>0</v>
      </c>
      <c r="DO16" s="18">
        <f t="shared" si="62"/>
        <v>2565</v>
      </c>
      <c r="DP16" s="19">
        <f t="shared" si="63"/>
        <v>7755.3067449160626</v>
      </c>
      <c r="DQ16" s="68">
        <f t="shared" si="64"/>
        <v>20</v>
      </c>
      <c r="DR16" s="18">
        <f>'Ohio Intensities'!Y16</f>
        <v>5.4163479639113401</v>
      </c>
      <c r="DS16" s="18">
        <f>Design!$I$24*DR16*Design!$I$23</f>
        <v>9.3161184979275102</v>
      </c>
      <c r="DT16" s="18">
        <v>0</v>
      </c>
      <c r="DU16" s="18">
        <v>0</v>
      </c>
      <c r="DV16" s="18">
        <f>Design!$I$22</f>
        <v>10</v>
      </c>
      <c r="DW16" s="18">
        <f t="shared" si="65"/>
        <v>9.3161184979275102</v>
      </c>
      <c r="DX16" s="18">
        <f t="shared" si="66"/>
        <v>20</v>
      </c>
      <c r="DY16" s="18">
        <f t="shared" si="67"/>
        <v>9.3161184979275102</v>
      </c>
      <c r="DZ16" s="18">
        <f t="shared" si="68"/>
        <v>30</v>
      </c>
      <c r="EA16" s="18">
        <v>0</v>
      </c>
      <c r="EB16" s="18">
        <f t="shared" si="69"/>
        <v>11179.342197513013</v>
      </c>
      <c r="EC16" s="18">
        <f t="shared" si="70"/>
        <v>-0.93161184979275102</v>
      </c>
      <c r="ED16" s="18">
        <f t="shared" si="71"/>
        <v>27.948355493782529</v>
      </c>
      <c r="EE16" s="18">
        <f>(Design!$N$72-ED16)/EC16</f>
        <v>26.940786014439357</v>
      </c>
      <c r="EF16" s="18">
        <v>0</v>
      </c>
      <c r="EG16" s="18">
        <v>0</v>
      </c>
      <c r="EH16" s="18">
        <f t="shared" si="72"/>
        <v>26.940786014439357</v>
      </c>
      <c r="EI16" s="18">
        <f t="shared" si="73"/>
        <v>26.940786014439357</v>
      </c>
      <c r="EJ16" s="18">
        <f>Design!$N$72</f>
        <v>2.85</v>
      </c>
      <c r="EK16" s="18">
        <f t="shared" si="74"/>
        <v>30</v>
      </c>
      <c r="EL16" s="18">
        <v>0</v>
      </c>
      <c r="EM16" s="18">
        <f t="shared" si="75"/>
        <v>2565</v>
      </c>
      <c r="EN16" s="19">
        <f t="shared" si="76"/>
        <v>8614.3421975130132</v>
      </c>
      <c r="EO16" s="19">
        <f t="shared" si="77"/>
        <v>20</v>
      </c>
    </row>
    <row r="17" spans="1:145" x14ac:dyDescent="0.25">
      <c r="A17" s="68">
        <f t="shared" si="78"/>
        <v>21</v>
      </c>
      <c r="B17" s="18">
        <f>'Ohio Intensities'!E17</f>
        <v>2.8368872140509969</v>
      </c>
      <c r="C17" s="18">
        <f>Design!$I$24*B17*Design!$I$23</f>
        <v>4.8794460081677178</v>
      </c>
      <c r="D17" s="18">
        <v>0</v>
      </c>
      <c r="E17" s="18">
        <v>0</v>
      </c>
      <c r="F17" s="18">
        <f>Design!$I$22</f>
        <v>10</v>
      </c>
      <c r="G17" s="18">
        <f t="shared" si="0"/>
        <v>4.8794460081677178</v>
      </c>
      <c r="H17" s="18">
        <f t="shared" si="1"/>
        <v>21</v>
      </c>
      <c r="I17" s="18">
        <f t="shared" si="2"/>
        <v>4.8794460081677178</v>
      </c>
      <c r="J17" s="18">
        <f t="shared" si="3"/>
        <v>31</v>
      </c>
      <c r="K17" s="18">
        <v>0</v>
      </c>
      <c r="L17" s="18">
        <f t="shared" si="4"/>
        <v>6148.1019702913245</v>
      </c>
      <c r="M17" s="18">
        <f t="shared" si="5"/>
        <v>-0.48794460081677177</v>
      </c>
      <c r="N17" s="18">
        <f t="shared" si="6"/>
        <v>15.126282625319924</v>
      </c>
      <c r="O17" s="18">
        <f>(Design!$N$67-N17)/M17</f>
        <v>26.798703384424172</v>
      </c>
      <c r="P17" s="18">
        <v>0</v>
      </c>
      <c r="Q17" s="18">
        <v>0</v>
      </c>
      <c r="R17" s="18">
        <f t="shared" si="7"/>
        <v>26.798703384424172</v>
      </c>
      <c r="S17" s="18">
        <f t="shared" si="8"/>
        <v>26.798703384424172</v>
      </c>
      <c r="T17" s="18">
        <f>Design!$N$67</f>
        <v>2.0499999999999998</v>
      </c>
      <c r="U17" s="18">
        <f t="shared" si="9"/>
        <v>31</v>
      </c>
      <c r="V17" s="18">
        <v>0</v>
      </c>
      <c r="W17" s="18">
        <f t="shared" si="10"/>
        <v>1906.5</v>
      </c>
      <c r="X17" s="19">
        <f t="shared" si="11"/>
        <v>4241.6019702913245</v>
      </c>
      <c r="Y17" s="68">
        <f t="shared" si="12"/>
        <v>21</v>
      </c>
      <c r="Z17" s="18">
        <f>'Ohio Intensities'!I17</f>
        <v>3.342762048267232</v>
      </c>
      <c r="AA17" s="18">
        <f>Design!$I$24*Z17*Design!$I$23</f>
        <v>5.7495507230196425</v>
      </c>
      <c r="AB17" s="18">
        <v>0</v>
      </c>
      <c r="AC17" s="18">
        <v>0</v>
      </c>
      <c r="AD17" s="18">
        <f>Design!$I$22</f>
        <v>10</v>
      </c>
      <c r="AE17" s="18">
        <f t="shared" si="13"/>
        <v>5.7495507230196425</v>
      </c>
      <c r="AF17" s="18">
        <f t="shared" si="14"/>
        <v>21</v>
      </c>
      <c r="AG17" s="18">
        <f t="shared" si="15"/>
        <v>5.7495507230196425</v>
      </c>
      <c r="AH17" s="18">
        <f t="shared" si="16"/>
        <v>31</v>
      </c>
      <c r="AI17" s="18">
        <v>0</v>
      </c>
      <c r="AJ17" s="18">
        <f t="shared" si="17"/>
        <v>7244.4339110047495</v>
      </c>
      <c r="AK17" s="18">
        <f t="shared" si="18"/>
        <v>-0.5749550723019643</v>
      </c>
      <c r="AL17" s="18">
        <f t="shared" si="19"/>
        <v>17.823607241360893</v>
      </c>
      <c r="AM17" s="18">
        <f>(Design!$N$68-AL17)/AK17</f>
        <v>26.65183416855394</v>
      </c>
      <c r="AN17" s="18">
        <v>0</v>
      </c>
      <c r="AO17" s="18">
        <v>0</v>
      </c>
      <c r="AP17" s="18">
        <f t="shared" si="20"/>
        <v>26.65183416855394</v>
      </c>
      <c r="AQ17" s="18">
        <f t="shared" si="21"/>
        <v>26.65183416855394</v>
      </c>
      <c r="AR17" s="18">
        <f>Design!$N$68</f>
        <v>2.5</v>
      </c>
      <c r="AS17" s="18">
        <f t="shared" si="22"/>
        <v>31</v>
      </c>
      <c r="AT17" s="18">
        <v>0</v>
      </c>
      <c r="AU17" s="18">
        <f t="shared" si="23"/>
        <v>2325</v>
      </c>
      <c r="AV17" s="19">
        <f t="shared" si="24"/>
        <v>4919.4339110047495</v>
      </c>
      <c r="AW17" s="68">
        <f t="shared" si="25"/>
        <v>21</v>
      </c>
      <c r="AX17" s="18">
        <f>'Ohio Intensities'!M17</f>
        <v>3.8608707869569119</v>
      </c>
      <c r="AY17" s="18">
        <f>Design!$I$24*AX17*Design!$I$23</f>
        <v>6.6406977535658926</v>
      </c>
      <c r="AZ17" s="18">
        <v>0</v>
      </c>
      <c r="BA17" s="18">
        <v>0</v>
      </c>
      <c r="BB17" s="18">
        <f>Design!$I$22</f>
        <v>10</v>
      </c>
      <c r="BC17" s="18">
        <f t="shared" si="26"/>
        <v>6.6406977535658926</v>
      </c>
      <c r="BD17" s="18">
        <f t="shared" si="27"/>
        <v>21</v>
      </c>
      <c r="BE17" s="18">
        <f t="shared" si="28"/>
        <v>6.6406977535658926</v>
      </c>
      <c r="BF17" s="18">
        <f t="shared" si="29"/>
        <v>31</v>
      </c>
      <c r="BG17" s="18">
        <v>0</v>
      </c>
      <c r="BH17" s="18">
        <f t="shared" si="30"/>
        <v>8367.2791694930238</v>
      </c>
      <c r="BI17" s="18">
        <f t="shared" si="31"/>
        <v>-0.66406977535658929</v>
      </c>
      <c r="BJ17" s="18">
        <f t="shared" si="32"/>
        <v>20.586163036054266</v>
      </c>
      <c r="BK17" s="18">
        <f>(Design!$N$69-BJ17)/BI17</f>
        <v>26.70828231345174</v>
      </c>
      <c r="BL17" s="18">
        <v>0</v>
      </c>
      <c r="BM17" s="18">
        <v>0</v>
      </c>
      <c r="BN17" s="18">
        <f t="shared" si="33"/>
        <v>26.70828231345174</v>
      </c>
      <c r="BO17" s="18">
        <f t="shared" si="34"/>
        <v>26.70828231345174</v>
      </c>
      <c r="BP17" s="18">
        <f>Design!$N$69</f>
        <v>2.85</v>
      </c>
      <c r="BQ17" s="18">
        <f t="shared" si="35"/>
        <v>31</v>
      </c>
      <c r="BR17" s="18">
        <v>0</v>
      </c>
      <c r="BS17" s="18">
        <f t="shared" si="36"/>
        <v>2650.5000000000005</v>
      </c>
      <c r="BT17" s="19">
        <f t="shared" si="37"/>
        <v>5716.7791694930238</v>
      </c>
      <c r="BU17" s="68">
        <f t="shared" si="38"/>
        <v>21</v>
      </c>
      <c r="BV17" s="18">
        <f>'Ohio Intensities'!Q17</f>
        <v>4.4301176700959628</v>
      </c>
      <c r="BW17" s="18">
        <f>Design!$I$24*BV17*Design!$I$23</f>
        <v>7.6198023925650604</v>
      </c>
      <c r="BX17" s="18">
        <v>0</v>
      </c>
      <c r="BY17" s="18">
        <v>0</v>
      </c>
      <c r="BZ17" s="18">
        <f>Design!$I$22</f>
        <v>10</v>
      </c>
      <c r="CA17" s="18">
        <f t="shared" si="39"/>
        <v>7.6198023925650604</v>
      </c>
      <c r="CB17" s="18">
        <f t="shared" si="40"/>
        <v>21</v>
      </c>
      <c r="CC17" s="18">
        <f t="shared" si="41"/>
        <v>7.6198023925650604</v>
      </c>
      <c r="CD17" s="18">
        <f t="shared" si="42"/>
        <v>31</v>
      </c>
      <c r="CE17" s="18">
        <v>0</v>
      </c>
      <c r="CF17" s="18">
        <f t="shared" si="43"/>
        <v>9600.9510146319772</v>
      </c>
      <c r="CG17" s="18">
        <f t="shared" si="44"/>
        <v>-0.76198023925650604</v>
      </c>
      <c r="CH17" s="18">
        <f t="shared" si="45"/>
        <v>23.621387416951688</v>
      </c>
      <c r="CI17" s="18">
        <f>(Design!$N$70-CH17)/CG17</f>
        <v>27.259745524659724</v>
      </c>
      <c r="CJ17" s="18">
        <v>0</v>
      </c>
      <c r="CK17" s="18">
        <v>0</v>
      </c>
      <c r="CL17" s="18">
        <f t="shared" si="46"/>
        <v>27.259745524659724</v>
      </c>
      <c r="CM17" s="18">
        <f t="shared" si="47"/>
        <v>27.259745524659724</v>
      </c>
      <c r="CN17" s="18">
        <f>Design!$N$70</f>
        <v>2.85</v>
      </c>
      <c r="CO17" s="18">
        <f t="shared" si="48"/>
        <v>31</v>
      </c>
      <c r="CP17" s="18">
        <v>0</v>
      </c>
      <c r="CQ17" s="18">
        <f t="shared" si="49"/>
        <v>2650.5000000000005</v>
      </c>
      <c r="CR17" s="19">
        <f t="shared" si="50"/>
        <v>6950.4510146319772</v>
      </c>
      <c r="CS17" s="68">
        <f t="shared" si="51"/>
        <v>21</v>
      </c>
      <c r="CT17" s="18">
        <f>'Ohio Intensities'!U17</f>
        <v>4.8782638379362631</v>
      </c>
      <c r="CU17" s="18">
        <f>Design!$I$24*CT17*Design!$I$23</f>
        <v>8.3906138012503781</v>
      </c>
      <c r="CV17" s="18">
        <v>0</v>
      </c>
      <c r="CW17" s="18">
        <v>0</v>
      </c>
      <c r="CX17" s="18">
        <f>Design!$I$22</f>
        <v>10</v>
      </c>
      <c r="CY17" s="18">
        <f t="shared" si="52"/>
        <v>8.3906138012503781</v>
      </c>
      <c r="CZ17" s="18">
        <f t="shared" si="53"/>
        <v>21</v>
      </c>
      <c r="DA17" s="18">
        <f t="shared" si="54"/>
        <v>8.3906138012503781</v>
      </c>
      <c r="DB17" s="18">
        <f t="shared" si="55"/>
        <v>31</v>
      </c>
      <c r="DC17" s="18">
        <v>0</v>
      </c>
      <c r="DD17" s="18">
        <f t="shared" si="56"/>
        <v>10572.173389575477</v>
      </c>
      <c r="DE17" s="18">
        <f t="shared" si="57"/>
        <v>-0.83906138012503784</v>
      </c>
      <c r="DF17" s="18">
        <f t="shared" si="58"/>
        <v>26.010902783876173</v>
      </c>
      <c r="DG17" s="18">
        <f>(Design!$N$71-DF17)/DE17</f>
        <v>27.603347421883139</v>
      </c>
      <c r="DH17" s="18">
        <v>0</v>
      </c>
      <c r="DI17" s="18">
        <v>0</v>
      </c>
      <c r="DJ17" s="18">
        <f t="shared" si="59"/>
        <v>27.603347421883139</v>
      </c>
      <c r="DK17" s="18">
        <f t="shared" si="60"/>
        <v>27.603347421883139</v>
      </c>
      <c r="DL17" s="18">
        <f>Design!$N$71</f>
        <v>2.85</v>
      </c>
      <c r="DM17" s="18">
        <f t="shared" si="61"/>
        <v>31</v>
      </c>
      <c r="DN17" s="18">
        <v>0</v>
      </c>
      <c r="DO17" s="18">
        <f t="shared" si="62"/>
        <v>2650.5</v>
      </c>
      <c r="DP17" s="19">
        <f t="shared" si="63"/>
        <v>7921.6733895754769</v>
      </c>
      <c r="DQ17" s="68">
        <f t="shared" si="64"/>
        <v>21</v>
      </c>
      <c r="DR17" s="18">
        <f>'Ohio Intensities'!Y17</f>
        <v>5.2869466202872495</v>
      </c>
      <c r="DS17" s="18">
        <f>Design!$I$24*DR17*Design!$I$23</f>
        <v>9.0935481868940755</v>
      </c>
      <c r="DT17" s="18">
        <v>0</v>
      </c>
      <c r="DU17" s="18">
        <v>0</v>
      </c>
      <c r="DV17" s="18">
        <f>Design!$I$22</f>
        <v>10</v>
      </c>
      <c r="DW17" s="18">
        <f t="shared" si="65"/>
        <v>9.0935481868940755</v>
      </c>
      <c r="DX17" s="18">
        <f t="shared" si="66"/>
        <v>21</v>
      </c>
      <c r="DY17" s="18">
        <f t="shared" si="67"/>
        <v>9.0935481868940755</v>
      </c>
      <c r="DZ17" s="18">
        <f t="shared" si="68"/>
        <v>31</v>
      </c>
      <c r="EA17" s="18">
        <v>0</v>
      </c>
      <c r="EB17" s="18">
        <f t="shared" si="69"/>
        <v>11457.870715486535</v>
      </c>
      <c r="EC17" s="18">
        <f t="shared" si="70"/>
        <v>-0.9093548186894076</v>
      </c>
      <c r="ED17" s="18">
        <f t="shared" si="71"/>
        <v>28.189999379371635</v>
      </c>
      <c r="EE17" s="18">
        <f>(Design!$N$72-ED17)/EC17</f>
        <v>27.865909828126807</v>
      </c>
      <c r="EF17" s="18">
        <v>0</v>
      </c>
      <c r="EG17" s="18">
        <v>0</v>
      </c>
      <c r="EH17" s="18">
        <f t="shared" si="72"/>
        <v>27.865909828126807</v>
      </c>
      <c r="EI17" s="18">
        <f t="shared" si="73"/>
        <v>27.865909828126807</v>
      </c>
      <c r="EJ17" s="18">
        <f>Design!$N$72</f>
        <v>2.85</v>
      </c>
      <c r="EK17" s="18">
        <f t="shared" si="74"/>
        <v>31</v>
      </c>
      <c r="EL17" s="18">
        <v>0</v>
      </c>
      <c r="EM17" s="18">
        <f t="shared" si="75"/>
        <v>2650.5000000000005</v>
      </c>
      <c r="EN17" s="19">
        <f t="shared" si="76"/>
        <v>8807.3707154865351</v>
      </c>
      <c r="EO17" s="19">
        <f t="shared" si="77"/>
        <v>21</v>
      </c>
    </row>
    <row r="18" spans="1:145" x14ac:dyDescent="0.25">
      <c r="A18" s="68">
        <f t="shared" si="78"/>
        <v>22</v>
      </c>
      <c r="B18" s="18">
        <f>'Ohio Intensities'!E18</f>
        <v>2.7590751692073048</v>
      </c>
      <c r="C18" s="18">
        <f>Design!$I$24*B18*Design!$I$23</f>
        <v>4.7456092910365673</v>
      </c>
      <c r="D18" s="18">
        <v>0</v>
      </c>
      <c r="E18" s="18">
        <v>0</v>
      </c>
      <c r="F18" s="18">
        <f>Design!$I$22</f>
        <v>10</v>
      </c>
      <c r="G18" s="18">
        <f t="shared" si="0"/>
        <v>4.7456092910365673</v>
      </c>
      <c r="H18" s="18">
        <f t="shared" si="1"/>
        <v>22</v>
      </c>
      <c r="I18" s="18">
        <f t="shared" si="2"/>
        <v>4.7456092910365673</v>
      </c>
      <c r="J18" s="18">
        <f t="shared" si="3"/>
        <v>32</v>
      </c>
      <c r="K18" s="18">
        <v>0</v>
      </c>
      <c r="L18" s="18">
        <f t="shared" si="4"/>
        <v>6264.2042641682692</v>
      </c>
      <c r="M18" s="18">
        <f t="shared" si="5"/>
        <v>-0.47456092910365671</v>
      </c>
      <c r="N18" s="18">
        <f t="shared" si="6"/>
        <v>15.185949731317015</v>
      </c>
      <c r="O18" s="18">
        <f>(Design!$N$67-N18)/M18</f>
        <v>27.680217493100397</v>
      </c>
      <c r="P18" s="18">
        <v>0</v>
      </c>
      <c r="Q18" s="18">
        <v>0</v>
      </c>
      <c r="R18" s="18">
        <f t="shared" si="7"/>
        <v>27.680217493100397</v>
      </c>
      <c r="S18" s="18">
        <f t="shared" si="8"/>
        <v>27.680217493100397</v>
      </c>
      <c r="T18" s="18">
        <f>Design!$N$67</f>
        <v>2.0499999999999998</v>
      </c>
      <c r="U18" s="18">
        <f t="shared" si="9"/>
        <v>32</v>
      </c>
      <c r="V18" s="18">
        <v>0</v>
      </c>
      <c r="W18" s="18">
        <f t="shared" si="10"/>
        <v>1967.9999999999998</v>
      </c>
      <c r="X18" s="19">
        <f t="shared" si="11"/>
        <v>4296.2042641682692</v>
      </c>
      <c r="Y18" s="68">
        <f t="shared" si="12"/>
        <v>22</v>
      </c>
      <c r="Z18" s="18">
        <f>'Ohio Intensities'!I18</f>
        <v>3.254559233716285</v>
      </c>
      <c r="AA18" s="18">
        <f>Design!$I$24*Z18*Design!$I$23</f>
        <v>5.5978418819920135</v>
      </c>
      <c r="AB18" s="18">
        <v>0</v>
      </c>
      <c r="AC18" s="18">
        <v>0</v>
      </c>
      <c r="AD18" s="18">
        <f>Design!$I$22</f>
        <v>10</v>
      </c>
      <c r="AE18" s="18">
        <f t="shared" si="13"/>
        <v>5.5978418819920135</v>
      </c>
      <c r="AF18" s="18">
        <f t="shared" si="14"/>
        <v>22</v>
      </c>
      <c r="AG18" s="18">
        <f t="shared" si="15"/>
        <v>5.5978418819920135</v>
      </c>
      <c r="AH18" s="18">
        <f t="shared" si="16"/>
        <v>32</v>
      </c>
      <c r="AI18" s="18">
        <v>0</v>
      </c>
      <c r="AJ18" s="18">
        <f t="shared" si="17"/>
        <v>7389.1512842294578</v>
      </c>
      <c r="AK18" s="18">
        <f t="shared" si="18"/>
        <v>-0.55978418819920139</v>
      </c>
      <c r="AL18" s="18">
        <f t="shared" si="19"/>
        <v>17.913094022374445</v>
      </c>
      <c r="AM18" s="18">
        <f>(Design!$N$68-AL18)/AK18</f>
        <v>27.533993183976168</v>
      </c>
      <c r="AN18" s="18">
        <v>0</v>
      </c>
      <c r="AO18" s="18">
        <v>0</v>
      </c>
      <c r="AP18" s="18">
        <f t="shared" si="20"/>
        <v>27.533993183976168</v>
      </c>
      <c r="AQ18" s="18">
        <f t="shared" si="21"/>
        <v>27.533993183976168</v>
      </c>
      <c r="AR18" s="18">
        <f>Design!$N$68</f>
        <v>2.5</v>
      </c>
      <c r="AS18" s="18">
        <f t="shared" si="22"/>
        <v>32</v>
      </c>
      <c r="AT18" s="18">
        <v>0</v>
      </c>
      <c r="AU18" s="18">
        <f t="shared" si="23"/>
        <v>2400</v>
      </c>
      <c r="AV18" s="19">
        <f t="shared" si="24"/>
        <v>4989.1512842294578</v>
      </c>
      <c r="AW18" s="68">
        <f t="shared" si="25"/>
        <v>22</v>
      </c>
      <c r="AX18" s="18">
        <f>'Ohio Intensities'!M18</f>
        <v>3.7625608035227822</v>
      </c>
      <c r="AY18" s="18">
        <f>Design!$I$24*AX18*Design!$I$23</f>
        <v>6.4716045820591894</v>
      </c>
      <c r="AZ18" s="18">
        <v>0</v>
      </c>
      <c r="BA18" s="18">
        <v>0</v>
      </c>
      <c r="BB18" s="18">
        <f>Design!$I$22</f>
        <v>10</v>
      </c>
      <c r="BC18" s="18">
        <f t="shared" si="26"/>
        <v>6.4716045820591894</v>
      </c>
      <c r="BD18" s="18">
        <f t="shared" si="27"/>
        <v>22</v>
      </c>
      <c r="BE18" s="18">
        <f t="shared" si="28"/>
        <v>6.4716045820591894</v>
      </c>
      <c r="BF18" s="18">
        <f t="shared" si="29"/>
        <v>32</v>
      </c>
      <c r="BG18" s="18">
        <v>0</v>
      </c>
      <c r="BH18" s="18">
        <f t="shared" si="30"/>
        <v>8542.5180483181302</v>
      </c>
      <c r="BI18" s="18">
        <f t="shared" si="31"/>
        <v>-0.64716045820591894</v>
      </c>
      <c r="BJ18" s="18">
        <f t="shared" si="32"/>
        <v>20.709134662589406</v>
      </c>
      <c r="BK18" s="18">
        <f>(Design!$N$69-BJ18)/BI18</f>
        <v>27.596146266567533</v>
      </c>
      <c r="BL18" s="18">
        <v>0</v>
      </c>
      <c r="BM18" s="18">
        <v>0</v>
      </c>
      <c r="BN18" s="18">
        <f t="shared" si="33"/>
        <v>27.596146266567533</v>
      </c>
      <c r="BO18" s="18">
        <f t="shared" si="34"/>
        <v>27.596146266567533</v>
      </c>
      <c r="BP18" s="18">
        <f>Design!$N$69</f>
        <v>2.85</v>
      </c>
      <c r="BQ18" s="18">
        <f t="shared" si="35"/>
        <v>32</v>
      </c>
      <c r="BR18" s="18">
        <v>0</v>
      </c>
      <c r="BS18" s="18">
        <f t="shared" si="36"/>
        <v>2736</v>
      </c>
      <c r="BT18" s="19">
        <f t="shared" si="37"/>
        <v>5806.5180483181302</v>
      </c>
      <c r="BU18" s="68">
        <f t="shared" si="38"/>
        <v>22</v>
      </c>
      <c r="BV18" s="18">
        <f>'Ohio Intensities'!Q18</f>
        <v>4.3216447694700113</v>
      </c>
      <c r="BW18" s="18">
        <f>Design!$I$24*BV18*Design!$I$23</f>
        <v>7.4332290034884245</v>
      </c>
      <c r="BX18" s="18">
        <v>0</v>
      </c>
      <c r="BY18" s="18">
        <v>0</v>
      </c>
      <c r="BZ18" s="18">
        <f>Design!$I$22</f>
        <v>10</v>
      </c>
      <c r="CA18" s="18">
        <f t="shared" si="39"/>
        <v>7.4332290034884245</v>
      </c>
      <c r="CB18" s="18">
        <f t="shared" si="40"/>
        <v>22</v>
      </c>
      <c r="CC18" s="18">
        <f t="shared" si="41"/>
        <v>7.4332290034884245</v>
      </c>
      <c r="CD18" s="18">
        <f t="shared" si="42"/>
        <v>32</v>
      </c>
      <c r="CE18" s="18">
        <v>0</v>
      </c>
      <c r="CF18" s="18">
        <f t="shared" si="43"/>
        <v>9811.8622846047201</v>
      </c>
      <c r="CG18" s="18">
        <f t="shared" si="44"/>
        <v>-0.74332290034884241</v>
      </c>
      <c r="CH18" s="18">
        <f t="shared" si="45"/>
        <v>23.786332811162957</v>
      </c>
      <c r="CI18" s="18">
        <f>(Design!$N$70-CH18)/CG18</f>
        <v>28.165865468879684</v>
      </c>
      <c r="CJ18" s="18">
        <v>0</v>
      </c>
      <c r="CK18" s="18">
        <v>0</v>
      </c>
      <c r="CL18" s="18">
        <f t="shared" si="46"/>
        <v>28.165865468879684</v>
      </c>
      <c r="CM18" s="18">
        <f t="shared" si="47"/>
        <v>28.165865468879684</v>
      </c>
      <c r="CN18" s="18">
        <f>Design!$N$70</f>
        <v>2.85</v>
      </c>
      <c r="CO18" s="18">
        <f t="shared" si="48"/>
        <v>32</v>
      </c>
      <c r="CP18" s="18">
        <v>0</v>
      </c>
      <c r="CQ18" s="18">
        <f t="shared" si="49"/>
        <v>2736</v>
      </c>
      <c r="CR18" s="19">
        <f t="shared" si="50"/>
        <v>7075.8622846047201</v>
      </c>
      <c r="CS18" s="68">
        <f t="shared" si="51"/>
        <v>22</v>
      </c>
      <c r="CT18" s="18">
        <f>'Ohio Intensities'!U18</f>
        <v>4.7627075814937685</v>
      </c>
      <c r="CU18" s="18">
        <f>Design!$I$24*CT18*Design!$I$23</f>
        <v>8.1918570401692872</v>
      </c>
      <c r="CV18" s="18">
        <v>0</v>
      </c>
      <c r="CW18" s="18">
        <v>0</v>
      </c>
      <c r="CX18" s="18">
        <f>Design!$I$22</f>
        <v>10</v>
      </c>
      <c r="CY18" s="18">
        <f t="shared" si="52"/>
        <v>8.1918570401692872</v>
      </c>
      <c r="CZ18" s="18">
        <f t="shared" si="53"/>
        <v>22</v>
      </c>
      <c r="DA18" s="18">
        <f t="shared" si="54"/>
        <v>8.1918570401692872</v>
      </c>
      <c r="DB18" s="18">
        <f t="shared" si="55"/>
        <v>32</v>
      </c>
      <c r="DC18" s="18">
        <v>0</v>
      </c>
      <c r="DD18" s="18">
        <f t="shared" si="56"/>
        <v>10813.251293023459</v>
      </c>
      <c r="DE18" s="18">
        <f t="shared" si="57"/>
        <v>-0.8191857040169287</v>
      </c>
      <c r="DF18" s="18">
        <f t="shared" si="58"/>
        <v>26.213942528541722</v>
      </c>
      <c r="DG18" s="18">
        <f>(Design!$N$71-DF18)/DE18</f>
        <v>28.52093538006725</v>
      </c>
      <c r="DH18" s="18">
        <v>0</v>
      </c>
      <c r="DI18" s="18">
        <v>0</v>
      </c>
      <c r="DJ18" s="18">
        <f t="shared" si="59"/>
        <v>28.52093538006725</v>
      </c>
      <c r="DK18" s="18">
        <f t="shared" si="60"/>
        <v>28.52093538006725</v>
      </c>
      <c r="DL18" s="18">
        <f>Design!$N$71</f>
        <v>2.85</v>
      </c>
      <c r="DM18" s="18">
        <f t="shared" si="61"/>
        <v>32</v>
      </c>
      <c r="DN18" s="18">
        <v>0</v>
      </c>
      <c r="DO18" s="18">
        <f t="shared" si="62"/>
        <v>2736</v>
      </c>
      <c r="DP18" s="19">
        <f t="shared" si="63"/>
        <v>8077.2512930234589</v>
      </c>
      <c r="DQ18" s="68">
        <f t="shared" si="64"/>
        <v>22</v>
      </c>
      <c r="DR18" s="18">
        <f>'Ohio Intensities'!Y18</f>
        <v>5.1642556395194914</v>
      </c>
      <c r="DS18" s="18">
        <f>Design!$I$24*DR18*Design!$I$23</f>
        <v>8.8825196999735301</v>
      </c>
      <c r="DT18" s="18">
        <v>0</v>
      </c>
      <c r="DU18" s="18">
        <v>0</v>
      </c>
      <c r="DV18" s="18">
        <f>Design!$I$22</f>
        <v>10</v>
      </c>
      <c r="DW18" s="18">
        <f t="shared" si="65"/>
        <v>8.8825196999735301</v>
      </c>
      <c r="DX18" s="18">
        <f t="shared" si="66"/>
        <v>22</v>
      </c>
      <c r="DY18" s="18">
        <f t="shared" si="67"/>
        <v>8.8825196999735301</v>
      </c>
      <c r="DZ18" s="18">
        <f t="shared" si="68"/>
        <v>32</v>
      </c>
      <c r="EA18" s="18">
        <v>0</v>
      </c>
      <c r="EB18" s="18">
        <f t="shared" si="69"/>
        <v>11724.92600396506</v>
      </c>
      <c r="EC18" s="18">
        <f t="shared" si="70"/>
        <v>-0.88825196999735301</v>
      </c>
      <c r="ED18" s="18">
        <f t="shared" si="71"/>
        <v>28.424063039915296</v>
      </c>
      <c r="EE18" s="18">
        <f>(Design!$N$72-ED18)/EC18</f>
        <v>28.791450966319282</v>
      </c>
      <c r="EF18" s="18">
        <v>0</v>
      </c>
      <c r="EG18" s="18">
        <v>0</v>
      </c>
      <c r="EH18" s="18">
        <f t="shared" si="72"/>
        <v>28.791450966319282</v>
      </c>
      <c r="EI18" s="18">
        <f t="shared" si="73"/>
        <v>28.791450966319282</v>
      </c>
      <c r="EJ18" s="18">
        <f>Design!$N$72</f>
        <v>2.85</v>
      </c>
      <c r="EK18" s="18">
        <f t="shared" si="74"/>
        <v>32</v>
      </c>
      <c r="EL18" s="18">
        <v>0</v>
      </c>
      <c r="EM18" s="18">
        <f t="shared" si="75"/>
        <v>2736</v>
      </c>
      <c r="EN18" s="19">
        <f t="shared" si="76"/>
        <v>8988.9260039650599</v>
      </c>
      <c r="EO18" s="19">
        <f t="shared" si="77"/>
        <v>22</v>
      </c>
    </row>
    <row r="19" spans="1:145" x14ac:dyDescent="0.25">
      <c r="A19" s="68">
        <f t="shared" si="78"/>
        <v>23</v>
      </c>
      <c r="B19" s="18">
        <f>'Ohio Intensities'!E19</f>
        <v>2.6856950726739299</v>
      </c>
      <c r="C19" s="18">
        <f>Design!$I$24*B19*Design!$I$23</f>
        <v>4.6193955249991623</v>
      </c>
      <c r="D19" s="18">
        <v>0</v>
      </c>
      <c r="E19" s="18">
        <v>0</v>
      </c>
      <c r="F19" s="18">
        <f>Design!$I$22</f>
        <v>10</v>
      </c>
      <c r="G19" s="18">
        <f t="shared" si="0"/>
        <v>4.6193955249991623</v>
      </c>
      <c r="H19" s="18">
        <f t="shared" si="1"/>
        <v>23</v>
      </c>
      <c r="I19" s="18">
        <f t="shared" si="2"/>
        <v>4.6193955249991623</v>
      </c>
      <c r="J19" s="18">
        <f t="shared" si="3"/>
        <v>33</v>
      </c>
      <c r="K19" s="18">
        <v>0</v>
      </c>
      <c r="L19" s="18">
        <f t="shared" si="4"/>
        <v>6374.7658244988443</v>
      </c>
      <c r="M19" s="18">
        <f t="shared" si="5"/>
        <v>-0.46193955249991625</v>
      </c>
      <c r="N19" s="18">
        <f t="shared" si="6"/>
        <v>15.244005232497237</v>
      </c>
      <c r="O19" s="18">
        <f>(Design!$N$67-N19)/M19</f>
        <v>28.562189925270857</v>
      </c>
      <c r="P19" s="18">
        <v>0</v>
      </c>
      <c r="Q19" s="18">
        <v>0</v>
      </c>
      <c r="R19" s="18">
        <f t="shared" si="7"/>
        <v>28.562189925270857</v>
      </c>
      <c r="S19" s="18">
        <f t="shared" si="8"/>
        <v>28.562189925270857</v>
      </c>
      <c r="T19" s="18">
        <f>Design!$N$67</f>
        <v>2.0499999999999998</v>
      </c>
      <c r="U19" s="18">
        <f t="shared" si="9"/>
        <v>33</v>
      </c>
      <c r="V19" s="18">
        <v>0</v>
      </c>
      <c r="W19" s="18">
        <f t="shared" si="10"/>
        <v>2029.4999999999998</v>
      </c>
      <c r="X19" s="19">
        <f t="shared" si="11"/>
        <v>4345.2658244988443</v>
      </c>
      <c r="Y19" s="68">
        <f t="shared" si="12"/>
        <v>23</v>
      </c>
      <c r="Z19" s="18">
        <f>'Ohio Intensities'!I19</f>
        <v>3.1712144743163178</v>
      </c>
      <c r="AA19" s="18">
        <f>Design!$I$24*Z19*Design!$I$23</f>
        <v>5.4544888958240696</v>
      </c>
      <c r="AB19" s="18">
        <v>0</v>
      </c>
      <c r="AC19" s="18">
        <v>0</v>
      </c>
      <c r="AD19" s="18">
        <f>Design!$I$22</f>
        <v>10</v>
      </c>
      <c r="AE19" s="18">
        <f t="shared" si="13"/>
        <v>5.4544888958240696</v>
      </c>
      <c r="AF19" s="18">
        <f t="shared" si="14"/>
        <v>23</v>
      </c>
      <c r="AG19" s="18">
        <f t="shared" si="15"/>
        <v>5.4544888958240696</v>
      </c>
      <c r="AH19" s="18">
        <f t="shared" si="16"/>
        <v>33</v>
      </c>
      <c r="AI19" s="18">
        <v>0</v>
      </c>
      <c r="AJ19" s="18">
        <f t="shared" si="17"/>
        <v>7527.1946762372163</v>
      </c>
      <c r="AK19" s="18">
        <f t="shared" si="18"/>
        <v>-0.545448889582407</v>
      </c>
      <c r="AL19" s="18">
        <f t="shared" si="19"/>
        <v>17.99981335621943</v>
      </c>
      <c r="AM19" s="18">
        <f>(Design!$N$68-AL19)/AK19</f>
        <v>28.416619141137151</v>
      </c>
      <c r="AN19" s="18">
        <v>0</v>
      </c>
      <c r="AO19" s="18">
        <v>0</v>
      </c>
      <c r="AP19" s="18">
        <f t="shared" si="20"/>
        <v>28.416619141137151</v>
      </c>
      <c r="AQ19" s="18">
        <f t="shared" si="21"/>
        <v>28.416619141137151</v>
      </c>
      <c r="AR19" s="18">
        <f>Design!$N$68</f>
        <v>2.5</v>
      </c>
      <c r="AS19" s="18">
        <f t="shared" si="22"/>
        <v>33</v>
      </c>
      <c r="AT19" s="18">
        <v>0</v>
      </c>
      <c r="AU19" s="18">
        <f t="shared" si="23"/>
        <v>2475</v>
      </c>
      <c r="AV19" s="19">
        <f t="shared" si="24"/>
        <v>5052.1946762372163</v>
      </c>
      <c r="AW19" s="68">
        <f t="shared" si="25"/>
        <v>23</v>
      </c>
      <c r="AX19" s="18">
        <f>'Ohio Intensities'!M19</f>
        <v>3.6694968643683534</v>
      </c>
      <c r="AY19" s="18">
        <f>Design!$I$24*AX19*Design!$I$23</f>
        <v>6.3115346067135718</v>
      </c>
      <c r="AZ19" s="18">
        <v>0</v>
      </c>
      <c r="BA19" s="18">
        <v>0</v>
      </c>
      <c r="BB19" s="18">
        <f>Design!$I$22</f>
        <v>10</v>
      </c>
      <c r="BC19" s="18">
        <f t="shared" si="26"/>
        <v>6.3115346067135718</v>
      </c>
      <c r="BD19" s="18">
        <f t="shared" si="27"/>
        <v>23</v>
      </c>
      <c r="BE19" s="18">
        <f t="shared" si="28"/>
        <v>6.3115346067135718</v>
      </c>
      <c r="BF19" s="18">
        <f t="shared" si="29"/>
        <v>33</v>
      </c>
      <c r="BG19" s="18">
        <v>0</v>
      </c>
      <c r="BH19" s="18">
        <f t="shared" si="30"/>
        <v>8709.9177572647277</v>
      </c>
      <c r="BI19" s="18">
        <f t="shared" si="31"/>
        <v>-0.63115346067135714</v>
      </c>
      <c r="BJ19" s="18">
        <f t="shared" si="32"/>
        <v>20.828064202154785</v>
      </c>
      <c r="BK19" s="18">
        <f>(Design!$N$69-BJ19)/BI19</f>
        <v>28.48445793679328</v>
      </c>
      <c r="BL19" s="18">
        <v>0</v>
      </c>
      <c r="BM19" s="18">
        <v>0</v>
      </c>
      <c r="BN19" s="18">
        <f t="shared" si="33"/>
        <v>28.48445793679328</v>
      </c>
      <c r="BO19" s="18">
        <f t="shared" si="34"/>
        <v>28.48445793679328</v>
      </c>
      <c r="BP19" s="18">
        <f>Design!$N$69</f>
        <v>2.85</v>
      </c>
      <c r="BQ19" s="18">
        <f t="shared" si="35"/>
        <v>33</v>
      </c>
      <c r="BR19" s="18">
        <v>0</v>
      </c>
      <c r="BS19" s="18">
        <f t="shared" si="36"/>
        <v>2821.5</v>
      </c>
      <c r="BT19" s="19">
        <f t="shared" si="37"/>
        <v>5888.4177572647277</v>
      </c>
      <c r="BU19" s="68">
        <f t="shared" si="38"/>
        <v>23</v>
      </c>
      <c r="BV19" s="18">
        <f>'Ohio Intensities'!Q19</f>
        <v>4.2187941535316655</v>
      </c>
      <c r="BW19" s="18">
        <f>Design!$I$24*BV19*Design!$I$23</f>
        <v>7.2563259440744696</v>
      </c>
      <c r="BX19" s="18">
        <v>0</v>
      </c>
      <c r="BY19" s="18">
        <v>0</v>
      </c>
      <c r="BZ19" s="18">
        <f>Design!$I$22</f>
        <v>10</v>
      </c>
      <c r="CA19" s="18">
        <f t="shared" si="39"/>
        <v>7.2563259440744696</v>
      </c>
      <c r="CB19" s="18">
        <f t="shared" si="40"/>
        <v>23</v>
      </c>
      <c r="CC19" s="18">
        <f t="shared" si="41"/>
        <v>7.2563259440744696</v>
      </c>
      <c r="CD19" s="18">
        <f t="shared" si="42"/>
        <v>33</v>
      </c>
      <c r="CE19" s="18">
        <v>0</v>
      </c>
      <c r="CF19" s="18">
        <f t="shared" si="43"/>
        <v>10013.729802822769</v>
      </c>
      <c r="CG19" s="18">
        <f t="shared" si="44"/>
        <v>-0.72563259440744698</v>
      </c>
      <c r="CH19" s="18">
        <f t="shared" si="45"/>
        <v>23.94587561544575</v>
      </c>
      <c r="CI19" s="18">
        <f>(Design!$N$70-CH19)/CG19</f>
        <v>29.072392527616103</v>
      </c>
      <c r="CJ19" s="18">
        <v>0</v>
      </c>
      <c r="CK19" s="18">
        <v>0</v>
      </c>
      <c r="CL19" s="18">
        <f t="shared" si="46"/>
        <v>29.072392527616103</v>
      </c>
      <c r="CM19" s="18">
        <f t="shared" si="47"/>
        <v>29.072392527616103</v>
      </c>
      <c r="CN19" s="18">
        <f>Design!$N$70</f>
        <v>2.85</v>
      </c>
      <c r="CO19" s="18">
        <f t="shared" si="48"/>
        <v>33</v>
      </c>
      <c r="CP19" s="18">
        <v>0</v>
      </c>
      <c r="CQ19" s="18">
        <f t="shared" si="49"/>
        <v>2821.5</v>
      </c>
      <c r="CR19" s="19">
        <f t="shared" si="50"/>
        <v>7192.2298028227688</v>
      </c>
      <c r="CS19" s="68">
        <f t="shared" si="51"/>
        <v>23</v>
      </c>
      <c r="CT19" s="18">
        <f>'Ohio Intensities'!U19</f>
        <v>4.6529865017594449</v>
      </c>
      <c r="CU19" s="18">
        <f>Design!$I$24*CT19*Design!$I$23</f>
        <v>8.0031367830262496</v>
      </c>
      <c r="CV19" s="18">
        <v>0</v>
      </c>
      <c r="CW19" s="18">
        <v>0</v>
      </c>
      <c r="CX19" s="18">
        <f>Design!$I$22</f>
        <v>10</v>
      </c>
      <c r="CY19" s="18">
        <f t="shared" si="52"/>
        <v>8.0031367830262496</v>
      </c>
      <c r="CZ19" s="18">
        <f t="shared" si="53"/>
        <v>23</v>
      </c>
      <c r="DA19" s="18">
        <f t="shared" si="54"/>
        <v>8.0031367830262496</v>
      </c>
      <c r="DB19" s="18">
        <f t="shared" si="55"/>
        <v>33</v>
      </c>
      <c r="DC19" s="18">
        <v>0</v>
      </c>
      <c r="DD19" s="18">
        <f t="shared" si="56"/>
        <v>11044.328760576223</v>
      </c>
      <c r="DE19" s="18">
        <f t="shared" si="57"/>
        <v>-0.80031367830262501</v>
      </c>
      <c r="DF19" s="18">
        <f t="shared" si="58"/>
        <v>26.410351383986626</v>
      </c>
      <c r="DG19" s="18">
        <f>(Design!$N$71-DF19)/DE19</f>
        <v>29.438896301204636</v>
      </c>
      <c r="DH19" s="18">
        <v>0</v>
      </c>
      <c r="DI19" s="18">
        <v>0</v>
      </c>
      <c r="DJ19" s="18">
        <f t="shared" si="59"/>
        <v>29.438896301204636</v>
      </c>
      <c r="DK19" s="18">
        <f t="shared" si="60"/>
        <v>29.438896301204636</v>
      </c>
      <c r="DL19" s="18">
        <f>Design!$N$71</f>
        <v>2.85</v>
      </c>
      <c r="DM19" s="18">
        <f t="shared" si="61"/>
        <v>33</v>
      </c>
      <c r="DN19" s="18">
        <v>0</v>
      </c>
      <c r="DO19" s="18">
        <f t="shared" si="62"/>
        <v>2821.5</v>
      </c>
      <c r="DP19" s="19">
        <f t="shared" si="63"/>
        <v>8222.8287605762234</v>
      </c>
      <c r="DQ19" s="68">
        <f t="shared" si="64"/>
        <v>23</v>
      </c>
      <c r="DR19" s="18">
        <f>'Ohio Intensities'!Y19</f>
        <v>5.0477498290576879</v>
      </c>
      <c r="DS19" s="18">
        <f>Design!$I$24*DR19*Design!$I$23</f>
        <v>8.6821297059792286</v>
      </c>
      <c r="DT19" s="18">
        <v>0</v>
      </c>
      <c r="DU19" s="18">
        <v>0</v>
      </c>
      <c r="DV19" s="18">
        <f>Design!$I$22</f>
        <v>10</v>
      </c>
      <c r="DW19" s="18">
        <f t="shared" si="65"/>
        <v>8.6821297059792286</v>
      </c>
      <c r="DX19" s="18">
        <f t="shared" si="66"/>
        <v>23</v>
      </c>
      <c r="DY19" s="18">
        <f t="shared" si="67"/>
        <v>8.6821297059792286</v>
      </c>
      <c r="DZ19" s="18">
        <f t="shared" si="68"/>
        <v>33</v>
      </c>
      <c r="EA19" s="18">
        <v>0</v>
      </c>
      <c r="EB19" s="18">
        <f t="shared" si="69"/>
        <v>11981.338994251337</v>
      </c>
      <c r="EC19" s="18">
        <f t="shared" si="70"/>
        <v>-0.86821297059792291</v>
      </c>
      <c r="ED19" s="18">
        <f t="shared" si="71"/>
        <v>28.651028029731457</v>
      </c>
      <c r="EE19" s="18">
        <f>(Design!$N$72-ED19)/EC19</f>
        <v>29.717395274528947</v>
      </c>
      <c r="EF19" s="18">
        <v>0</v>
      </c>
      <c r="EG19" s="18">
        <v>0</v>
      </c>
      <c r="EH19" s="18">
        <f t="shared" si="72"/>
        <v>29.717395274528947</v>
      </c>
      <c r="EI19" s="18">
        <f t="shared" si="73"/>
        <v>29.717395274528947</v>
      </c>
      <c r="EJ19" s="18">
        <f>Design!$N$72</f>
        <v>2.85</v>
      </c>
      <c r="EK19" s="18">
        <f t="shared" si="74"/>
        <v>33</v>
      </c>
      <c r="EL19" s="18">
        <v>0</v>
      </c>
      <c r="EM19" s="18">
        <f t="shared" si="75"/>
        <v>2821.5</v>
      </c>
      <c r="EN19" s="19">
        <f t="shared" si="76"/>
        <v>9159.8389942513368</v>
      </c>
      <c r="EO19" s="19">
        <f t="shared" si="77"/>
        <v>23</v>
      </c>
    </row>
    <row r="20" spans="1:145" x14ac:dyDescent="0.25">
      <c r="A20" s="68">
        <f t="shared" si="78"/>
        <v>24</v>
      </c>
      <c r="B20" s="18">
        <f>'Ohio Intensities'!E20</f>
        <v>2.6163713352431883</v>
      </c>
      <c r="C20" s="18">
        <f>Design!$I$24*B20*Design!$I$23</f>
        <v>4.5001586966182865</v>
      </c>
      <c r="D20" s="18">
        <v>0</v>
      </c>
      <c r="E20" s="18">
        <v>0</v>
      </c>
      <c r="F20" s="18">
        <f>Design!$I$22</f>
        <v>10</v>
      </c>
      <c r="G20" s="18">
        <f t="shared" si="0"/>
        <v>4.5001586966182865</v>
      </c>
      <c r="H20" s="18">
        <f t="shared" si="1"/>
        <v>24</v>
      </c>
      <c r="I20" s="18">
        <f t="shared" si="2"/>
        <v>4.5001586966182865</v>
      </c>
      <c r="J20" s="18">
        <f t="shared" si="3"/>
        <v>34</v>
      </c>
      <c r="K20" s="18">
        <v>0</v>
      </c>
      <c r="L20" s="18">
        <f t="shared" si="4"/>
        <v>6480.2285231303322</v>
      </c>
      <c r="M20" s="18">
        <f t="shared" si="5"/>
        <v>-0.45001586966182866</v>
      </c>
      <c r="N20" s="18">
        <f t="shared" si="6"/>
        <v>15.300539568502174</v>
      </c>
      <c r="O20" s="18">
        <f>(Design!$N$67-N20)/M20</f>
        <v>29.444605094614761</v>
      </c>
      <c r="P20" s="18">
        <v>0</v>
      </c>
      <c r="Q20" s="18">
        <v>0</v>
      </c>
      <c r="R20" s="18">
        <f t="shared" si="7"/>
        <v>29.444605094614761</v>
      </c>
      <c r="S20" s="18">
        <f t="shared" si="8"/>
        <v>29.444605094614761</v>
      </c>
      <c r="T20" s="18">
        <f>Design!$N$67</f>
        <v>2.0499999999999998</v>
      </c>
      <c r="U20" s="18">
        <f t="shared" si="9"/>
        <v>34</v>
      </c>
      <c r="V20" s="18">
        <v>0</v>
      </c>
      <c r="W20" s="18">
        <f t="shared" si="10"/>
        <v>2090.9999999999995</v>
      </c>
      <c r="X20" s="19">
        <f t="shared" si="11"/>
        <v>4389.2285231303322</v>
      </c>
      <c r="Y20" s="68">
        <f t="shared" si="12"/>
        <v>24</v>
      </c>
      <c r="Z20" s="18">
        <f>'Ohio Intensities'!I20</f>
        <v>3.0923287872968448</v>
      </c>
      <c r="AA20" s="18">
        <f>Design!$I$24*Z20*Design!$I$23</f>
        <v>5.3188055141505766</v>
      </c>
      <c r="AB20" s="18">
        <v>0</v>
      </c>
      <c r="AC20" s="18">
        <v>0</v>
      </c>
      <c r="AD20" s="18">
        <f>Design!$I$22</f>
        <v>10</v>
      </c>
      <c r="AE20" s="18">
        <f t="shared" si="13"/>
        <v>5.3188055141505766</v>
      </c>
      <c r="AF20" s="18">
        <f t="shared" si="14"/>
        <v>24</v>
      </c>
      <c r="AG20" s="18">
        <f t="shared" si="15"/>
        <v>5.3188055141505766</v>
      </c>
      <c r="AH20" s="18">
        <f t="shared" si="16"/>
        <v>34</v>
      </c>
      <c r="AI20" s="18">
        <v>0</v>
      </c>
      <c r="AJ20" s="18">
        <f t="shared" si="17"/>
        <v>7659.0799403768306</v>
      </c>
      <c r="AK20" s="18">
        <f t="shared" si="18"/>
        <v>-0.53188055141505763</v>
      </c>
      <c r="AL20" s="18">
        <f t="shared" si="19"/>
        <v>18.083938748111958</v>
      </c>
      <c r="AM20" s="18">
        <f>(Design!$N$68-AL20)/AK20</f>
        <v>29.299696532710584</v>
      </c>
      <c r="AN20" s="18">
        <v>0</v>
      </c>
      <c r="AO20" s="18">
        <v>0</v>
      </c>
      <c r="AP20" s="18">
        <f t="shared" si="20"/>
        <v>29.299696532710584</v>
      </c>
      <c r="AQ20" s="18">
        <f t="shared" si="21"/>
        <v>29.299696532710584</v>
      </c>
      <c r="AR20" s="18">
        <f>Design!$N$68</f>
        <v>2.5</v>
      </c>
      <c r="AS20" s="18">
        <f t="shared" si="22"/>
        <v>34</v>
      </c>
      <c r="AT20" s="18">
        <v>0</v>
      </c>
      <c r="AU20" s="18">
        <f t="shared" si="23"/>
        <v>2550</v>
      </c>
      <c r="AV20" s="19">
        <f t="shared" si="24"/>
        <v>5109.0799403768306</v>
      </c>
      <c r="AW20" s="68">
        <f t="shared" si="25"/>
        <v>24</v>
      </c>
      <c r="AX20" s="18">
        <f>'Ohio Intensities'!M20</f>
        <v>3.5812608129221051</v>
      </c>
      <c r="AY20" s="18">
        <f>Design!$I$24*AX20*Design!$I$23</f>
        <v>6.1597685982260248</v>
      </c>
      <c r="AZ20" s="18">
        <v>0</v>
      </c>
      <c r="BA20" s="18">
        <v>0</v>
      </c>
      <c r="BB20" s="18">
        <f>Design!$I$22</f>
        <v>10</v>
      </c>
      <c r="BC20" s="18">
        <f t="shared" si="26"/>
        <v>6.1597685982260248</v>
      </c>
      <c r="BD20" s="18">
        <f t="shared" si="27"/>
        <v>24</v>
      </c>
      <c r="BE20" s="18">
        <f t="shared" si="28"/>
        <v>6.1597685982260248</v>
      </c>
      <c r="BF20" s="18">
        <f t="shared" si="29"/>
        <v>34</v>
      </c>
      <c r="BG20" s="18">
        <v>0</v>
      </c>
      <c r="BH20" s="18">
        <f t="shared" si="30"/>
        <v>8870.0667814454773</v>
      </c>
      <c r="BI20" s="18">
        <f t="shared" si="31"/>
        <v>-0.61597685982260253</v>
      </c>
      <c r="BJ20" s="18">
        <f t="shared" si="32"/>
        <v>20.943213233968486</v>
      </c>
      <c r="BK20" s="18">
        <f>(Design!$N$69-BJ20)/BI20</f>
        <v>29.373202816708432</v>
      </c>
      <c r="BL20" s="18">
        <v>0</v>
      </c>
      <c r="BM20" s="18">
        <v>0</v>
      </c>
      <c r="BN20" s="18">
        <f t="shared" si="33"/>
        <v>29.373202816708432</v>
      </c>
      <c r="BO20" s="18">
        <f t="shared" si="34"/>
        <v>29.373202816708432</v>
      </c>
      <c r="BP20" s="18">
        <f>Design!$N$69</f>
        <v>2.85</v>
      </c>
      <c r="BQ20" s="18">
        <f t="shared" si="35"/>
        <v>34</v>
      </c>
      <c r="BR20" s="18">
        <v>0</v>
      </c>
      <c r="BS20" s="18">
        <f t="shared" si="36"/>
        <v>2907</v>
      </c>
      <c r="BT20" s="19">
        <f t="shared" si="37"/>
        <v>5963.0667814454773</v>
      </c>
      <c r="BU20" s="68">
        <f t="shared" si="38"/>
        <v>24</v>
      </c>
      <c r="BV20" s="18">
        <f>'Ohio Intensities'!Q20</f>
        <v>4.121129047694831</v>
      </c>
      <c r="BW20" s="18">
        <f>Design!$I$24*BV20*Design!$I$23</f>
        <v>7.0883419620351136</v>
      </c>
      <c r="BX20" s="18">
        <v>0</v>
      </c>
      <c r="BY20" s="18">
        <v>0</v>
      </c>
      <c r="BZ20" s="18">
        <f>Design!$I$22</f>
        <v>10</v>
      </c>
      <c r="CA20" s="18">
        <f t="shared" si="39"/>
        <v>7.0883419620351136</v>
      </c>
      <c r="CB20" s="18">
        <f t="shared" si="40"/>
        <v>24</v>
      </c>
      <c r="CC20" s="18">
        <f t="shared" si="41"/>
        <v>7.0883419620351136</v>
      </c>
      <c r="CD20" s="18">
        <f t="shared" si="42"/>
        <v>34</v>
      </c>
      <c r="CE20" s="18">
        <v>0</v>
      </c>
      <c r="CF20" s="18">
        <f t="shared" si="43"/>
        <v>10207.212425330565</v>
      </c>
      <c r="CG20" s="18">
        <f t="shared" si="44"/>
        <v>-0.7088341962035114</v>
      </c>
      <c r="CH20" s="18">
        <f t="shared" si="45"/>
        <v>24.100362670919385</v>
      </c>
      <c r="CI20" s="18">
        <f>(Design!$N$70-CH20)/CG20</f>
        <v>29.979313617677455</v>
      </c>
      <c r="CJ20" s="18">
        <v>0</v>
      </c>
      <c r="CK20" s="18">
        <v>0</v>
      </c>
      <c r="CL20" s="18">
        <f t="shared" si="46"/>
        <v>29.979313617677455</v>
      </c>
      <c r="CM20" s="18">
        <f t="shared" si="47"/>
        <v>29.979313617677455</v>
      </c>
      <c r="CN20" s="18">
        <f>Design!$N$70</f>
        <v>2.85</v>
      </c>
      <c r="CO20" s="18">
        <f t="shared" si="48"/>
        <v>34</v>
      </c>
      <c r="CP20" s="18">
        <v>0</v>
      </c>
      <c r="CQ20" s="18">
        <f t="shared" si="49"/>
        <v>2907</v>
      </c>
      <c r="CR20" s="19">
        <f t="shared" si="50"/>
        <v>7300.2124253305647</v>
      </c>
      <c r="CS20" s="68">
        <f t="shared" si="51"/>
        <v>24</v>
      </c>
      <c r="CT20" s="18">
        <f>'Ohio Intensities'!U20</f>
        <v>4.5486578696624784</v>
      </c>
      <c r="CU20" s="18">
        <f>Design!$I$24*CT20*Design!$I$23</f>
        <v>7.8236915358194681</v>
      </c>
      <c r="CV20" s="18">
        <v>0</v>
      </c>
      <c r="CW20" s="18">
        <v>0</v>
      </c>
      <c r="CX20" s="18">
        <f>Design!$I$22</f>
        <v>10</v>
      </c>
      <c r="CY20" s="18">
        <f t="shared" si="52"/>
        <v>7.8236915358194681</v>
      </c>
      <c r="CZ20" s="18">
        <f t="shared" si="53"/>
        <v>24</v>
      </c>
      <c r="DA20" s="18">
        <f t="shared" si="54"/>
        <v>7.8236915358194681</v>
      </c>
      <c r="DB20" s="18">
        <f t="shared" si="55"/>
        <v>34</v>
      </c>
      <c r="DC20" s="18">
        <v>0</v>
      </c>
      <c r="DD20" s="18">
        <f t="shared" si="56"/>
        <v>11266.115811580034</v>
      </c>
      <c r="DE20" s="18">
        <f t="shared" si="57"/>
        <v>-0.78236915358194681</v>
      </c>
      <c r="DF20" s="18">
        <f t="shared" si="58"/>
        <v>26.600551221786191</v>
      </c>
      <c r="DG20" s="18">
        <f>(Design!$N$71-DF20)/DE20</f>
        <v>30.357218345135731</v>
      </c>
      <c r="DH20" s="18">
        <v>0</v>
      </c>
      <c r="DI20" s="18">
        <v>0</v>
      </c>
      <c r="DJ20" s="18">
        <f t="shared" si="59"/>
        <v>30.357218345135731</v>
      </c>
      <c r="DK20" s="18">
        <f t="shared" si="60"/>
        <v>30.357218345135731</v>
      </c>
      <c r="DL20" s="18">
        <f>Design!$N$71</f>
        <v>2.85</v>
      </c>
      <c r="DM20" s="18">
        <f t="shared" si="61"/>
        <v>34</v>
      </c>
      <c r="DN20" s="18">
        <v>0</v>
      </c>
      <c r="DO20" s="18">
        <f t="shared" si="62"/>
        <v>2907</v>
      </c>
      <c r="DP20" s="19">
        <f t="shared" si="63"/>
        <v>8359.1158115800336</v>
      </c>
      <c r="DQ20" s="68">
        <f t="shared" si="64"/>
        <v>24</v>
      </c>
      <c r="DR20" s="18">
        <f>'Ohio Intensities'!Y20</f>
        <v>4.9369582194032748</v>
      </c>
      <c r="DS20" s="18">
        <f>Design!$I$24*DR20*Design!$I$23</f>
        <v>8.4915681373736387</v>
      </c>
      <c r="DT20" s="18">
        <v>0</v>
      </c>
      <c r="DU20" s="18">
        <v>0</v>
      </c>
      <c r="DV20" s="18">
        <f>Design!$I$22</f>
        <v>10</v>
      </c>
      <c r="DW20" s="18">
        <f t="shared" si="65"/>
        <v>8.4915681373736387</v>
      </c>
      <c r="DX20" s="18">
        <f t="shared" si="66"/>
        <v>24</v>
      </c>
      <c r="DY20" s="18">
        <f t="shared" si="67"/>
        <v>8.4915681373736387</v>
      </c>
      <c r="DZ20" s="18">
        <f t="shared" si="68"/>
        <v>34</v>
      </c>
      <c r="EA20" s="18">
        <v>0</v>
      </c>
      <c r="EB20" s="18">
        <f t="shared" si="69"/>
        <v>12227.858117818041</v>
      </c>
      <c r="EC20" s="18">
        <f t="shared" si="70"/>
        <v>-0.84915681373736385</v>
      </c>
      <c r="ED20" s="18">
        <f t="shared" si="71"/>
        <v>28.871331667070372</v>
      </c>
      <c r="EE20" s="18">
        <f>(Design!$N$72-ED20)/EC20</f>
        <v>30.643729457393864</v>
      </c>
      <c r="EF20" s="18">
        <v>0</v>
      </c>
      <c r="EG20" s="18">
        <v>0</v>
      </c>
      <c r="EH20" s="18">
        <f t="shared" si="72"/>
        <v>30.643729457393864</v>
      </c>
      <c r="EI20" s="18">
        <f t="shared" si="73"/>
        <v>30.643729457393864</v>
      </c>
      <c r="EJ20" s="18">
        <f>Design!$N$72</f>
        <v>2.85</v>
      </c>
      <c r="EK20" s="18">
        <f t="shared" si="74"/>
        <v>34</v>
      </c>
      <c r="EL20" s="18">
        <v>0</v>
      </c>
      <c r="EM20" s="18">
        <f t="shared" si="75"/>
        <v>2907</v>
      </c>
      <c r="EN20" s="19">
        <f t="shared" si="76"/>
        <v>9320.8581178180411</v>
      </c>
      <c r="EO20" s="19">
        <f t="shared" si="77"/>
        <v>24</v>
      </c>
    </row>
    <row r="21" spans="1:145" x14ac:dyDescent="0.25">
      <c r="A21" s="68">
        <f t="shared" si="78"/>
        <v>25</v>
      </c>
      <c r="B21" s="18">
        <f>'Ohio Intensities'!E21</f>
        <v>2.5507700371637601</v>
      </c>
      <c r="C21" s="18">
        <f>Design!$I$24*B21*Design!$I$23</f>
        <v>4.3873244639216704</v>
      </c>
      <c r="D21" s="18">
        <v>0</v>
      </c>
      <c r="E21" s="18">
        <v>0</v>
      </c>
      <c r="F21" s="18">
        <f>Design!$I$22</f>
        <v>10</v>
      </c>
      <c r="G21" s="18">
        <f t="shared" si="0"/>
        <v>4.3873244639216704</v>
      </c>
      <c r="H21" s="18">
        <f t="shared" si="1"/>
        <v>25</v>
      </c>
      <c r="I21" s="18">
        <f t="shared" si="2"/>
        <v>4.3873244639216704</v>
      </c>
      <c r="J21" s="18">
        <f t="shared" si="3"/>
        <v>35</v>
      </c>
      <c r="K21" s="18">
        <v>0</v>
      </c>
      <c r="L21" s="18">
        <f t="shared" si="4"/>
        <v>6580.986695882506</v>
      </c>
      <c r="M21" s="18">
        <f t="shared" si="5"/>
        <v>-0.43873244639216702</v>
      </c>
      <c r="N21" s="18">
        <f t="shared" si="6"/>
        <v>15.355635623725846</v>
      </c>
      <c r="O21" s="18">
        <f>(Design!$N$67-N21)/M21</f>
        <v>30.327448387148507</v>
      </c>
      <c r="P21" s="18">
        <v>0</v>
      </c>
      <c r="Q21" s="18">
        <v>0</v>
      </c>
      <c r="R21" s="18">
        <f t="shared" si="7"/>
        <v>30.327448387148507</v>
      </c>
      <c r="S21" s="18">
        <f t="shared" si="8"/>
        <v>30.327448387148507</v>
      </c>
      <c r="T21" s="18">
        <f>Design!$N$67</f>
        <v>2.0499999999999998</v>
      </c>
      <c r="U21" s="18">
        <f t="shared" si="9"/>
        <v>35</v>
      </c>
      <c r="V21" s="18">
        <v>0</v>
      </c>
      <c r="W21" s="18">
        <f t="shared" si="10"/>
        <v>2152.4999999999995</v>
      </c>
      <c r="X21" s="19">
        <f t="shared" si="11"/>
        <v>4428.486695882506</v>
      </c>
      <c r="Y21" s="68">
        <f t="shared" si="12"/>
        <v>25</v>
      </c>
      <c r="Z21" s="18">
        <f>'Ohio Intensities'!I21</f>
        <v>3.0175461494825808</v>
      </c>
      <c r="AA21" s="18">
        <f>Design!$I$24*Z21*Design!$I$23</f>
        <v>5.1901793771100424</v>
      </c>
      <c r="AB21" s="18">
        <v>0</v>
      </c>
      <c r="AC21" s="18">
        <v>0</v>
      </c>
      <c r="AD21" s="18">
        <f>Design!$I$22</f>
        <v>10</v>
      </c>
      <c r="AE21" s="18">
        <f t="shared" si="13"/>
        <v>5.1901793771100424</v>
      </c>
      <c r="AF21" s="18">
        <f t="shared" si="14"/>
        <v>25</v>
      </c>
      <c r="AG21" s="18">
        <f t="shared" si="15"/>
        <v>5.1901793771100424</v>
      </c>
      <c r="AH21" s="18">
        <f t="shared" si="16"/>
        <v>35</v>
      </c>
      <c r="AI21" s="18">
        <v>0</v>
      </c>
      <c r="AJ21" s="18">
        <f t="shared" si="17"/>
        <v>7785.2690656650639</v>
      </c>
      <c r="AK21" s="18">
        <f t="shared" si="18"/>
        <v>-0.51901793771100424</v>
      </c>
      <c r="AL21" s="18">
        <f t="shared" si="19"/>
        <v>18.165627819885149</v>
      </c>
      <c r="AM21" s="18">
        <f>(Design!$N$68-AL21)/AK21</f>
        <v>30.183210794167135</v>
      </c>
      <c r="AN21" s="18">
        <v>0</v>
      </c>
      <c r="AO21" s="18">
        <v>0</v>
      </c>
      <c r="AP21" s="18">
        <f t="shared" si="20"/>
        <v>30.183210794167135</v>
      </c>
      <c r="AQ21" s="18">
        <f t="shared" si="21"/>
        <v>30.183210794167135</v>
      </c>
      <c r="AR21" s="18">
        <f>Design!$N$68</f>
        <v>2.5</v>
      </c>
      <c r="AS21" s="18">
        <f t="shared" si="22"/>
        <v>35</v>
      </c>
      <c r="AT21" s="18">
        <v>0</v>
      </c>
      <c r="AU21" s="18">
        <f t="shared" si="23"/>
        <v>2625</v>
      </c>
      <c r="AV21" s="19">
        <f t="shared" si="24"/>
        <v>5160.2690656650639</v>
      </c>
      <c r="AW21" s="68">
        <f t="shared" si="25"/>
        <v>25</v>
      </c>
      <c r="AX21" s="18">
        <f>'Ohio Intensities'!M21</f>
        <v>3.4974782439927186</v>
      </c>
      <c r="AY21" s="18">
        <f>Design!$I$24*AX21*Design!$I$23</f>
        <v>6.0156625796674801</v>
      </c>
      <c r="AZ21" s="18">
        <v>0</v>
      </c>
      <c r="BA21" s="18">
        <v>0</v>
      </c>
      <c r="BB21" s="18">
        <f>Design!$I$22</f>
        <v>10</v>
      </c>
      <c r="BC21" s="18">
        <f t="shared" si="26"/>
        <v>6.0156625796674801</v>
      </c>
      <c r="BD21" s="18">
        <f t="shared" si="27"/>
        <v>25</v>
      </c>
      <c r="BE21" s="18">
        <f t="shared" si="28"/>
        <v>6.0156625796674801</v>
      </c>
      <c r="BF21" s="18">
        <f t="shared" si="29"/>
        <v>35</v>
      </c>
      <c r="BG21" s="18">
        <v>0</v>
      </c>
      <c r="BH21" s="18">
        <f t="shared" si="30"/>
        <v>9023.4938695012206</v>
      </c>
      <c r="BI21" s="18">
        <f t="shared" si="31"/>
        <v>-0.60156625796674801</v>
      </c>
      <c r="BJ21" s="18">
        <f t="shared" si="32"/>
        <v>21.054819028836182</v>
      </c>
      <c r="BK21" s="18">
        <f>(Design!$N$69-BJ21)/BI21</f>
        <v>30.262367258375161</v>
      </c>
      <c r="BL21" s="18">
        <v>0</v>
      </c>
      <c r="BM21" s="18">
        <v>0</v>
      </c>
      <c r="BN21" s="18">
        <f t="shared" si="33"/>
        <v>30.262367258375161</v>
      </c>
      <c r="BO21" s="18">
        <f t="shared" si="34"/>
        <v>30.262367258375161</v>
      </c>
      <c r="BP21" s="18">
        <f>Design!$N$69</f>
        <v>2.85</v>
      </c>
      <c r="BQ21" s="18">
        <f t="shared" si="35"/>
        <v>35</v>
      </c>
      <c r="BR21" s="18">
        <v>0</v>
      </c>
      <c r="BS21" s="18">
        <f t="shared" si="36"/>
        <v>2992.5</v>
      </c>
      <c r="BT21" s="19">
        <f t="shared" si="37"/>
        <v>6030.9938695012206</v>
      </c>
      <c r="BU21" s="68">
        <f t="shared" si="38"/>
        <v>25</v>
      </c>
      <c r="BV21" s="18">
        <f>'Ohio Intensities'!Q21</f>
        <v>4.0282573022953745</v>
      </c>
      <c r="BW21" s="18">
        <f>Design!$I$24*BV21*Design!$I$23</f>
        <v>6.9286025599480485</v>
      </c>
      <c r="BX21" s="18">
        <v>0</v>
      </c>
      <c r="BY21" s="18">
        <v>0</v>
      </c>
      <c r="BZ21" s="18">
        <f>Design!$I$22</f>
        <v>10</v>
      </c>
      <c r="CA21" s="18">
        <f t="shared" si="39"/>
        <v>6.9286025599480485</v>
      </c>
      <c r="CB21" s="18">
        <f t="shared" si="40"/>
        <v>25</v>
      </c>
      <c r="CC21" s="18">
        <f t="shared" si="41"/>
        <v>6.9286025599480485</v>
      </c>
      <c r="CD21" s="18">
        <f t="shared" si="42"/>
        <v>35</v>
      </c>
      <c r="CE21" s="18">
        <v>0</v>
      </c>
      <c r="CF21" s="18">
        <f t="shared" si="43"/>
        <v>10392.903839922072</v>
      </c>
      <c r="CG21" s="18">
        <f t="shared" si="44"/>
        <v>-0.69286025599480483</v>
      </c>
      <c r="CH21" s="18">
        <f t="shared" si="45"/>
        <v>24.250108959818171</v>
      </c>
      <c r="CI21" s="18">
        <f>(Design!$N$70-CH21)/CG21</f>
        <v>30.886616420351626</v>
      </c>
      <c r="CJ21" s="18">
        <v>0</v>
      </c>
      <c r="CK21" s="18">
        <v>0</v>
      </c>
      <c r="CL21" s="18">
        <f t="shared" si="46"/>
        <v>30.886616420351626</v>
      </c>
      <c r="CM21" s="18">
        <f t="shared" si="47"/>
        <v>30.886616420351626</v>
      </c>
      <c r="CN21" s="18">
        <f>Design!$N$70</f>
        <v>2.85</v>
      </c>
      <c r="CO21" s="18">
        <f t="shared" si="48"/>
        <v>35</v>
      </c>
      <c r="CP21" s="18">
        <v>0</v>
      </c>
      <c r="CQ21" s="18">
        <f t="shared" si="49"/>
        <v>2992.5</v>
      </c>
      <c r="CR21" s="19">
        <f t="shared" si="50"/>
        <v>7400.4038399220717</v>
      </c>
      <c r="CS21" s="68">
        <f t="shared" si="51"/>
        <v>25</v>
      </c>
      <c r="CT21" s="18">
        <f>'Ohio Intensities'!U21</f>
        <v>4.4493231970948619</v>
      </c>
      <c r="CU21" s="18">
        <f>Design!$I$24*CT21*Design!$I$23</f>
        <v>7.6528358990031675</v>
      </c>
      <c r="CV21" s="18">
        <v>0</v>
      </c>
      <c r="CW21" s="18">
        <v>0</v>
      </c>
      <c r="CX21" s="18">
        <f>Design!$I$22</f>
        <v>10</v>
      </c>
      <c r="CY21" s="18">
        <f t="shared" si="52"/>
        <v>7.6528358990031675</v>
      </c>
      <c r="CZ21" s="18">
        <f t="shared" si="53"/>
        <v>25</v>
      </c>
      <c r="DA21" s="18">
        <f t="shared" si="54"/>
        <v>7.6528358990031675</v>
      </c>
      <c r="DB21" s="18">
        <f t="shared" si="55"/>
        <v>35</v>
      </c>
      <c r="DC21" s="18">
        <v>0</v>
      </c>
      <c r="DD21" s="18">
        <f t="shared" si="56"/>
        <v>11479.253848504752</v>
      </c>
      <c r="DE21" s="18">
        <f t="shared" si="57"/>
        <v>-0.76528358990031675</v>
      </c>
      <c r="DF21" s="18">
        <f t="shared" si="58"/>
        <v>26.784925646511088</v>
      </c>
      <c r="DG21" s="18">
        <f>(Design!$N$71-DF21)/DE21</f>
        <v>31.275890352789048</v>
      </c>
      <c r="DH21" s="18">
        <v>0</v>
      </c>
      <c r="DI21" s="18">
        <v>0</v>
      </c>
      <c r="DJ21" s="18">
        <f t="shared" si="59"/>
        <v>31.275890352789048</v>
      </c>
      <c r="DK21" s="18">
        <f t="shared" si="60"/>
        <v>31.275890352789048</v>
      </c>
      <c r="DL21" s="18">
        <f>Design!$N$71</f>
        <v>2.85</v>
      </c>
      <c r="DM21" s="18">
        <f t="shared" si="61"/>
        <v>35</v>
      </c>
      <c r="DN21" s="18">
        <v>0</v>
      </c>
      <c r="DO21" s="18">
        <f t="shared" si="62"/>
        <v>2992.5</v>
      </c>
      <c r="DP21" s="19">
        <f t="shared" si="63"/>
        <v>8486.7538485047517</v>
      </c>
      <c r="DQ21" s="68">
        <f t="shared" si="64"/>
        <v>25</v>
      </c>
      <c r="DR21" s="18">
        <f>'Ohio Intensities'!Y21</f>
        <v>4.831457182939781</v>
      </c>
      <c r="DS21" s="18">
        <f>Design!$I$24*DR21*Design!$I$23</f>
        <v>8.310106354656428</v>
      </c>
      <c r="DT21" s="18">
        <v>0</v>
      </c>
      <c r="DU21" s="18">
        <v>0</v>
      </c>
      <c r="DV21" s="18">
        <f>Design!$I$22</f>
        <v>10</v>
      </c>
      <c r="DW21" s="18">
        <f t="shared" si="65"/>
        <v>8.310106354656428</v>
      </c>
      <c r="DX21" s="18">
        <f t="shared" si="66"/>
        <v>25</v>
      </c>
      <c r="DY21" s="18">
        <f t="shared" si="67"/>
        <v>8.310106354656428</v>
      </c>
      <c r="DZ21" s="18">
        <f t="shared" si="68"/>
        <v>35</v>
      </c>
      <c r="EA21" s="18">
        <v>0</v>
      </c>
      <c r="EB21" s="18">
        <f t="shared" si="69"/>
        <v>12465.159531984642</v>
      </c>
      <c r="EC21" s="18">
        <f t="shared" si="70"/>
        <v>-0.8310106354656428</v>
      </c>
      <c r="ED21" s="18">
        <f t="shared" si="71"/>
        <v>29.085372241297499</v>
      </c>
      <c r="EE21" s="18">
        <f>(Design!$N$72-ED21)/EC21</f>
        <v>31.57044100476157</v>
      </c>
      <c r="EF21" s="18">
        <v>0</v>
      </c>
      <c r="EG21" s="18">
        <v>0</v>
      </c>
      <c r="EH21" s="18">
        <f t="shared" si="72"/>
        <v>31.57044100476157</v>
      </c>
      <c r="EI21" s="18">
        <f t="shared" si="73"/>
        <v>31.57044100476157</v>
      </c>
      <c r="EJ21" s="18">
        <f>Design!$N$72</f>
        <v>2.85</v>
      </c>
      <c r="EK21" s="18">
        <f t="shared" si="74"/>
        <v>35</v>
      </c>
      <c r="EL21" s="18">
        <v>0</v>
      </c>
      <c r="EM21" s="18">
        <f t="shared" si="75"/>
        <v>2992.5000000000005</v>
      </c>
      <c r="EN21" s="19">
        <f t="shared" si="76"/>
        <v>9472.6595319846419</v>
      </c>
      <c r="EO21" s="19">
        <f t="shared" si="77"/>
        <v>25</v>
      </c>
    </row>
    <row r="22" spans="1:145" x14ac:dyDescent="0.25">
      <c r="A22" s="68">
        <f t="shared" si="78"/>
        <v>26</v>
      </c>
      <c r="B22" s="18">
        <f>'Ohio Intensities'!E22</f>
        <v>2.4885932742218482</v>
      </c>
      <c r="C22" s="18">
        <f>Design!$I$24*B22*Design!$I$23</f>
        <v>4.2803804316615812</v>
      </c>
      <c r="D22" s="18">
        <v>0</v>
      </c>
      <c r="E22" s="18">
        <v>0</v>
      </c>
      <c r="F22" s="18">
        <f>Design!$I$22</f>
        <v>10</v>
      </c>
      <c r="G22" s="18">
        <f t="shared" si="0"/>
        <v>4.2803804316615812</v>
      </c>
      <c r="H22" s="18">
        <f t="shared" si="1"/>
        <v>26</v>
      </c>
      <c r="I22" s="18">
        <f t="shared" si="2"/>
        <v>4.2803804316615812</v>
      </c>
      <c r="J22" s="18">
        <f t="shared" si="3"/>
        <v>36</v>
      </c>
      <c r="K22" s="18">
        <v>0</v>
      </c>
      <c r="L22" s="18">
        <f t="shared" si="4"/>
        <v>6677.3934733920669</v>
      </c>
      <c r="M22" s="18">
        <f t="shared" si="5"/>
        <v>-0.42803804316615812</v>
      </c>
      <c r="N22" s="18">
        <f t="shared" si="6"/>
        <v>15.409369553981691</v>
      </c>
      <c r="O22" s="18">
        <f>(Design!$N$67-N22)/M22</f>
        <v>31.21070607454342</v>
      </c>
      <c r="P22" s="18">
        <v>0</v>
      </c>
      <c r="Q22" s="18">
        <v>0</v>
      </c>
      <c r="R22" s="18">
        <f t="shared" si="7"/>
        <v>31.21070607454342</v>
      </c>
      <c r="S22" s="18">
        <f t="shared" si="8"/>
        <v>31.21070607454342</v>
      </c>
      <c r="T22" s="18">
        <f>Design!$N$67</f>
        <v>2.0499999999999998</v>
      </c>
      <c r="U22" s="18">
        <f t="shared" si="9"/>
        <v>36</v>
      </c>
      <c r="V22" s="18">
        <v>0</v>
      </c>
      <c r="W22" s="18">
        <f t="shared" si="10"/>
        <v>2214</v>
      </c>
      <c r="X22" s="19">
        <f t="shared" si="11"/>
        <v>4463.3934733920669</v>
      </c>
      <c r="Y22" s="68">
        <f t="shared" si="12"/>
        <v>26</v>
      </c>
      <c r="Z22" s="18">
        <f>'Ohio Intensities'!I22</f>
        <v>2.9465478337321644</v>
      </c>
      <c r="AA22" s="18">
        <f>Design!$I$24*Z22*Design!$I$23</f>
        <v>5.0680622740193257</v>
      </c>
      <c r="AB22" s="18">
        <v>0</v>
      </c>
      <c r="AC22" s="18">
        <v>0</v>
      </c>
      <c r="AD22" s="18">
        <f>Design!$I$22</f>
        <v>10</v>
      </c>
      <c r="AE22" s="18">
        <f t="shared" si="13"/>
        <v>5.0680622740193257</v>
      </c>
      <c r="AF22" s="18">
        <f t="shared" si="14"/>
        <v>26</v>
      </c>
      <c r="AG22" s="18">
        <f t="shared" si="15"/>
        <v>5.0680622740193257</v>
      </c>
      <c r="AH22" s="18">
        <f t="shared" si="16"/>
        <v>36</v>
      </c>
      <c r="AI22" s="18">
        <v>0</v>
      </c>
      <c r="AJ22" s="18">
        <f t="shared" si="17"/>
        <v>7906.1771474701482</v>
      </c>
      <c r="AK22" s="18">
        <f t="shared" si="18"/>
        <v>-0.5068062274019326</v>
      </c>
      <c r="AL22" s="18">
        <f t="shared" si="19"/>
        <v>18.245024186469571</v>
      </c>
      <c r="AM22" s="18">
        <f>(Design!$N$68-AL22)/AK22</f>
        <v>31.06714822188377</v>
      </c>
      <c r="AN22" s="18">
        <v>0</v>
      </c>
      <c r="AO22" s="18">
        <v>0</v>
      </c>
      <c r="AP22" s="18">
        <f t="shared" si="20"/>
        <v>31.06714822188377</v>
      </c>
      <c r="AQ22" s="18">
        <f t="shared" si="21"/>
        <v>31.06714822188377</v>
      </c>
      <c r="AR22" s="18">
        <f>Design!$N$68</f>
        <v>2.5</v>
      </c>
      <c r="AS22" s="18">
        <f t="shared" si="22"/>
        <v>36</v>
      </c>
      <c r="AT22" s="18">
        <v>0</v>
      </c>
      <c r="AU22" s="18">
        <f t="shared" si="23"/>
        <v>2700</v>
      </c>
      <c r="AV22" s="19">
        <f t="shared" si="24"/>
        <v>5206.1771474701482</v>
      </c>
      <c r="AW22" s="68">
        <f t="shared" si="25"/>
        <v>26</v>
      </c>
      <c r="AX22" s="18">
        <f>'Ohio Intensities'!M22</f>
        <v>3.4178128932757486</v>
      </c>
      <c r="AY22" s="18">
        <f>Design!$I$24*AX22*Design!$I$23</f>
        <v>5.8786381764342917</v>
      </c>
      <c r="AZ22" s="18">
        <v>0</v>
      </c>
      <c r="BA22" s="18">
        <v>0</v>
      </c>
      <c r="BB22" s="18">
        <f>Design!$I$22</f>
        <v>10</v>
      </c>
      <c r="BC22" s="18">
        <f t="shared" si="26"/>
        <v>5.8786381764342917</v>
      </c>
      <c r="BD22" s="18">
        <f t="shared" si="27"/>
        <v>26</v>
      </c>
      <c r="BE22" s="18">
        <f t="shared" si="28"/>
        <v>5.8786381764342917</v>
      </c>
      <c r="BF22" s="18">
        <f t="shared" si="29"/>
        <v>36</v>
      </c>
      <c r="BG22" s="18">
        <v>0</v>
      </c>
      <c r="BH22" s="18">
        <f t="shared" si="30"/>
        <v>9170.6755552374962</v>
      </c>
      <c r="BI22" s="18">
        <f t="shared" si="31"/>
        <v>-0.58786381764342921</v>
      </c>
      <c r="BJ22" s="18">
        <f t="shared" si="32"/>
        <v>21.163097435163451</v>
      </c>
      <c r="BK22" s="18">
        <f>(Design!$N$69-BJ22)/BI22</f>
        <v>31.151938400589437</v>
      </c>
      <c r="BL22" s="18">
        <v>0</v>
      </c>
      <c r="BM22" s="18">
        <v>0</v>
      </c>
      <c r="BN22" s="18">
        <f t="shared" si="33"/>
        <v>31.151938400589437</v>
      </c>
      <c r="BO22" s="18">
        <f t="shared" si="34"/>
        <v>31.151938400589437</v>
      </c>
      <c r="BP22" s="18">
        <f>Design!$N$69</f>
        <v>2.85</v>
      </c>
      <c r="BQ22" s="18">
        <f t="shared" si="35"/>
        <v>36</v>
      </c>
      <c r="BR22" s="18">
        <v>0</v>
      </c>
      <c r="BS22" s="18">
        <f t="shared" si="36"/>
        <v>3078.0000000000005</v>
      </c>
      <c r="BT22" s="19">
        <f t="shared" si="37"/>
        <v>6092.6755552374962</v>
      </c>
      <c r="BU22" s="68">
        <f t="shared" si="38"/>
        <v>26</v>
      </c>
      <c r="BV22" s="18">
        <f>'Ohio Intensities'!Q22</f>
        <v>3.9398257972343815</v>
      </c>
      <c r="BW22" s="18">
        <f>Design!$I$24*BV22*Design!$I$23</f>
        <v>6.7765003712431406</v>
      </c>
      <c r="BX22" s="18">
        <v>0</v>
      </c>
      <c r="BY22" s="18">
        <v>0</v>
      </c>
      <c r="BZ22" s="18">
        <f>Design!$I$22</f>
        <v>10</v>
      </c>
      <c r="CA22" s="18">
        <f t="shared" si="39"/>
        <v>6.7765003712431406</v>
      </c>
      <c r="CB22" s="18">
        <f t="shared" si="40"/>
        <v>26</v>
      </c>
      <c r="CC22" s="18">
        <f t="shared" si="41"/>
        <v>6.7765003712431406</v>
      </c>
      <c r="CD22" s="18">
        <f t="shared" si="42"/>
        <v>36</v>
      </c>
      <c r="CE22" s="18">
        <v>0</v>
      </c>
      <c r="CF22" s="18">
        <f t="shared" si="43"/>
        <v>10571.3405791393</v>
      </c>
      <c r="CG22" s="18">
        <f t="shared" si="44"/>
        <v>-0.67765003712431404</v>
      </c>
      <c r="CH22" s="18">
        <f t="shared" si="45"/>
        <v>24.395401336475306</v>
      </c>
      <c r="CI22" s="18">
        <f>(Design!$N$70-CH22)/CG22</f>
        <v>31.794289317692204</v>
      </c>
      <c r="CJ22" s="18">
        <v>0</v>
      </c>
      <c r="CK22" s="18">
        <v>0</v>
      </c>
      <c r="CL22" s="18">
        <f t="shared" si="46"/>
        <v>31.794289317692204</v>
      </c>
      <c r="CM22" s="18">
        <f t="shared" si="47"/>
        <v>31.794289317692204</v>
      </c>
      <c r="CN22" s="18">
        <f>Design!$N$70</f>
        <v>2.85</v>
      </c>
      <c r="CO22" s="18">
        <f t="shared" si="48"/>
        <v>36</v>
      </c>
      <c r="CP22" s="18">
        <v>0</v>
      </c>
      <c r="CQ22" s="18">
        <f t="shared" si="49"/>
        <v>3078</v>
      </c>
      <c r="CR22" s="19">
        <f t="shared" si="50"/>
        <v>7493.3405791392997</v>
      </c>
      <c r="CS22" s="68">
        <f t="shared" si="51"/>
        <v>26</v>
      </c>
      <c r="CT22" s="18">
        <f>'Ohio Intensities'!U22</f>
        <v>4.3546228057533609</v>
      </c>
      <c r="CU22" s="18">
        <f>Design!$I$24*CT22*Design!$I$23</f>
        <v>7.4899512258957852</v>
      </c>
      <c r="CV22" s="18">
        <v>0</v>
      </c>
      <c r="CW22" s="18">
        <v>0</v>
      </c>
      <c r="CX22" s="18">
        <f>Design!$I$22</f>
        <v>10</v>
      </c>
      <c r="CY22" s="18">
        <f t="shared" si="52"/>
        <v>7.4899512258957852</v>
      </c>
      <c r="CZ22" s="18">
        <f t="shared" si="53"/>
        <v>26</v>
      </c>
      <c r="DA22" s="18">
        <f t="shared" si="54"/>
        <v>7.4899512258957852</v>
      </c>
      <c r="DB22" s="18">
        <f t="shared" si="55"/>
        <v>36</v>
      </c>
      <c r="DC22" s="18">
        <v>0</v>
      </c>
      <c r="DD22" s="18">
        <f t="shared" si="56"/>
        <v>11684.323912397425</v>
      </c>
      <c r="DE22" s="18">
        <f t="shared" si="57"/>
        <v>-0.74899512258957857</v>
      </c>
      <c r="DF22" s="18">
        <f t="shared" si="58"/>
        <v>26.963824413224827</v>
      </c>
      <c r="DG22" s="18">
        <f>(Design!$N$71-DF22)/DE22</f>
        <v>32.194901790352915</v>
      </c>
      <c r="DH22" s="18">
        <v>0</v>
      </c>
      <c r="DI22" s="18">
        <v>0</v>
      </c>
      <c r="DJ22" s="18">
        <f t="shared" si="59"/>
        <v>32.194901790352915</v>
      </c>
      <c r="DK22" s="18">
        <f t="shared" si="60"/>
        <v>32.194901790352915</v>
      </c>
      <c r="DL22" s="18">
        <f>Design!$N$71</f>
        <v>2.85</v>
      </c>
      <c r="DM22" s="18">
        <f t="shared" si="61"/>
        <v>36</v>
      </c>
      <c r="DN22" s="18">
        <v>0</v>
      </c>
      <c r="DO22" s="18">
        <f t="shared" si="62"/>
        <v>3078.0000000000005</v>
      </c>
      <c r="DP22" s="19">
        <f t="shared" si="63"/>
        <v>8606.3239123974254</v>
      </c>
      <c r="DQ22" s="68">
        <f t="shared" si="64"/>
        <v>26</v>
      </c>
      <c r="DR22" s="18">
        <f>'Ohio Intensities'!Y22</f>
        <v>4.7308645804634137</v>
      </c>
      <c r="DS22" s="18">
        <f>Design!$I$24*DR22*Design!$I$23</f>
        <v>8.1370870783970766</v>
      </c>
      <c r="DT22" s="18">
        <v>0</v>
      </c>
      <c r="DU22" s="18">
        <v>0</v>
      </c>
      <c r="DV22" s="18">
        <f>Design!$I$22</f>
        <v>10</v>
      </c>
      <c r="DW22" s="18">
        <f t="shared" si="65"/>
        <v>8.1370870783970766</v>
      </c>
      <c r="DX22" s="18">
        <f t="shared" si="66"/>
        <v>26</v>
      </c>
      <c r="DY22" s="18">
        <f t="shared" si="67"/>
        <v>8.1370870783970766</v>
      </c>
      <c r="DZ22" s="18">
        <f t="shared" si="68"/>
        <v>36</v>
      </c>
      <c r="EA22" s="18">
        <v>0</v>
      </c>
      <c r="EB22" s="18">
        <f t="shared" si="69"/>
        <v>12693.855842299439</v>
      </c>
      <c r="EC22" s="18">
        <f t="shared" si="70"/>
        <v>-0.81370870783970761</v>
      </c>
      <c r="ED22" s="18">
        <f t="shared" si="71"/>
        <v>29.293513482229475</v>
      </c>
      <c r="EE22" s="18">
        <f>(Design!$N$72-ED22)/EC22</f>
        <v>32.497518125907263</v>
      </c>
      <c r="EF22" s="18">
        <v>0</v>
      </c>
      <c r="EG22" s="18">
        <v>0</v>
      </c>
      <c r="EH22" s="18">
        <f t="shared" si="72"/>
        <v>32.497518125907263</v>
      </c>
      <c r="EI22" s="18">
        <f t="shared" si="73"/>
        <v>32.497518125907263</v>
      </c>
      <c r="EJ22" s="18">
        <f>Design!$N$72</f>
        <v>2.85</v>
      </c>
      <c r="EK22" s="18">
        <f t="shared" si="74"/>
        <v>36</v>
      </c>
      <c r="EL22" s="18">
        <v>0</v>
      </c>
      <c r="EM22" s="18">
        <f t="shared" si="75"/>
        <v>3078</v>
      </c>
      <c r="EN22" s="19">
        <f t="shared" si="76"/>
        <v>9615.8558422994392</v>
      </c>
      <c r="EO22" s="19">
        <f t="shared" si="77"/>
        <v>26</v>
      </c>
    </row>
    <row r="23" spans="1:145" x14ac:dyDescent="0.25">
      <c r="A23" s="68">
        <f t="shared" si="78"/>
        <v>27</v>
      </c>
      <c r="B23" s="18">
        <f>'Ohio Intensities'!E23</f>
        <v>2.4295744032839295</v>
      </c>
      <c r="C23" s="18">
        <f>Design!$I$24*B23*Design!$I$23</f>
        <v>4.1788679736483614</v>
      </c>
      <c r="D23" s="18">
        <v>0</v>
      </c>
      <c r="E23" s="18">
        <v>0</v>
      </c>
      <c r="F23" s="18">
        <f>Design!$I$22</f>
        <v>10</v>
      </c>
      <c r="G23" s="18">
        <f t="shared" si="0"/>
        <v>4.1788679736483614</v>
      </c>
      <c r="H23" s="18">
        <f t="shared" si="1"/>
        <v>27</v>
      </c>
      <c r="I23" s="18">
        <f t="shared" si="2"/>
        <v>4.1788679736483614</v>
      </c>
      <c r="J23" s="18">
        <f t="shared" si="3"/>
        <v>37</v>
      </c>
      <c r="K23" s="18">
        <v>0</v>
      </c>
      <c r="L23" s="18">
        <f t="shared" si="4"/>
        <v>6769.766117310347</v>
      </c>
      <c r="M23" s="18">
        <f t="shared" si="5"/>
        <v>-0.41788679736483614</v>
      </c>
      <c r="N23" s="18">
        <f t="shared" si="6"/>
        <v>15.461811502498936</v>
      </c>
      <c r="O23" s="18">
        <f>(Design!$N$67-N23)/M23</f>
        <v>32.094365237362958</v>
      </c>
      <c r="P23" s="18">
        <v>0</v>
      </c>
      <c r="Q23" s="18">
        <v>0</v>
      </c>
      <c r="R23" s="18">
        <f t="shared" si="7"/>
        <v>32.094365237362958</v>
      </c>
      <c r="S23" s="18">
        <f t="shared" si="8"/>
        <v>32.094365237362958</v>
      </c>
      <c r="T23" s="18">
        <f>Design!$N$67</f>
        <v>2.0499999999999998</v>
      </c>
      <c r="U23" s="18">
        <f t="shared" si="9"/>
        <v>37</v>
      </c>
      <c r="V23" s="18">
        <v>0</v>
      </c>
      <c r="W23" s="18">
        <f t="shared" si="10"/>
        <v>2275.5</v>
      </c>
      <c r="X23" s="19">
        <f t="shared" si="11"/>
        <v>4494.266117310347</v>
      </c>
      <c r="Y23" s="68">
        <f t="shared" si="12"/>
        <v>27</v>
      </c>
      <c r="Z23" s="18">
        <f>'Ohio Intensities'!I23</f>
        <v>2.8790476216589562</v>
      </c>
      <c r="AA23" s="18">
        <f>Design!$I$24*Z23*Design!$I$23</f>
        <v>4.9519619092534075</v>
      </c>
      <c r="AB23" s="18">
        <v>0</v>
      </c>
      <c r="AC23" s="18">
        <v>0</v>
      </c>
      <c r="AD23" s="18">
        <f>Design!$I$22</f>
        <v>10</v>
      </c>
      <c r="AE23" s="18">
        <f t="shared" si="13"/>
        <v>4.9519619092534075</v>
      </c>
      <c r="AF23" s="18">
        <f t="shared" si="14"/>
        <v>27</v>
      </c>
      <c r="AG23" s="18">
        <f t="shared" si="15"/>
        <v>4.9519619092534075</v>
      </c>
      <c r="AH23" s="18">
        <f t="shared" si="16"/>
        <v>37</v>
      </c>
      <c r="AI23" s="18">
        <v>0</v>
      </c>
      <c r="AJ23" s="18">
        <f t="shared" si="17"/>
        <v>8022.1782929905203</v>
      </c>
      <c r="AK23" s="18">
        <f t="shared" si="18"/>
        <v>-0.49519619092534073</v>
      </c>
      <c r="AL23" s="18">
        <f t="shared" si="19"/>
        <v>18.322259064237606</v>
      </c>
      <c r="AM23" s="18">
        <f>(Design!$N$68-AL23)/AK23</f>
        <v>31.951495900385634</v>
      </c>
      <c r="AN23" s="18">
        <v>0</v>
      </c>
      <c r="AO23" s="18">
        <v>0</v>
      </c>
      <c r="AP23" s="18">
        <f t="shared" si="20"/>
        <v>31.951495900385634</v>
      </c>
      <c r="AQ23" s="18">
        <f t="shared" si="21"/>
        <v>31.951495900385634</v>
      </c>
      <c r="AR23" s="18">
        <f>Design!$N$68</f>
        <v>2.5</v>
      </c>
      <c r="AS23" s="18">
        <f t="shared" si="22"/>
        <v>37</v>
      </c>
      <c r="AT23" s="18">
        <v>0</v>
      </c>
      <c r="AU23" s="18">
        <f t="shared" si="23"/>
        <v>2775</v>
      </c>
      <c r="AV23" s="19">
        <f t="shared" si="24"/>
        <v>5247.1782929905203</v>
      </c>
      <c r="AW23" s="68">
        <f t="shared" si="25"/>
        <v>27</v>
      </c>
      <c r="AX23" s="18">
        <f>'Ohio Intensities'!M23</f>
        <v>3.3419618719687634</v>
      </c>
      <c r="AY23" s="18">
        <f>Design!$I$24*AX23*Design!$I$23</f>
        <v>5.7481744197862765</v>
      </c>
      <c r="AZ23" s="18">
        <v>0</v>
      </c>
      <c r="BA23" s="18">
        <v>0</v>
      </c>
      <c r="BB23" s="18">
        <f>Design!$I$22</f>
        <v>10</v>
      </c>
      <c r="BC23" s="18">
        <f t="shared" si="26"/>
        <v>5.7481744197862765</v>
      </c>
      <c r="BD23" s="18">
        <f t="shared" si="27"/>
        <v>27</v>
      </c>
      <c r="BE23" s="18">
        <f t="shared" si="28"/>
        <v>5.7481744197862765</v>
      </c>
      <c r="BF23" s="18">
        <f t="shared" si="29"/>
        <v>37</v>
      </c>
      <c r="BG23" s="18">
        <v>0</v>
      </c>
      <c r="BH23" s="18">
        <f t="shared" si="30"/>
        <v>9312.0425600537692</v>
      </c>
      <c r="BI23" s="18">
        <f t="shared" si="31"/>
        <v>-0.57481744197862761</v>
      </c>
      <c r="BJ23" s="18">
        <f t="shared" si="32"/>
        <v>21.26824535320922</v>
      </c>
      <c r="BK23" s="18">
        <f>(Design!$N$69-BJ23)/BI23</f>
        <v>32.041904104040796</v>
      </c>
      <c r="BL23" s="18">
        <v>0</v>
      </c>
      <c r="BM23" s="18">
        <v>0</v>
      </c>
      <c r="BN23" s="18">
        <f t="shared" si="33"/>
        <v>32.041904104040796</v>
      </c>
      <c r="BO23" s="18">
        <f t="shared" si="34"/>
        <v>32.041904104040796</v>
      </c>
      <c r="BP23" s="18">
        <f>Design!$N$69</f>
        <v>2.85</v>
      </c>
      <c r="BQ23" s="18">
        <f t="shared" si="35"/>
        <v>37</v>
      </c>
      <c r="BR23" s="18">
        <v>0</v>
      </c>
      <c r="BS23" s="18">
        <f t="shared" si="36"/>
        <v>3163.5</v>
      </c>
      <c r="BT23" s="19">
        <f t="shared" si="37"/>
        <v>6148.5425600537692</v>
      </c>
      <c r="BU23" s="68">
        <f t="shared" si="38"/>
        <v>27</v>
      </c>
      <c r="BV23" s="18">
        <f>'Ohio Intensities'!Q23</f>
        <v>3.8555156715639036</v>
      </c>
      <c r="BW23" s="18">
        <f>Design!$I$24*BV23*Design!$I$23</f>
        <v>6.631486955089918</v>
      </c>
      <c r="BX23" s="18">
        <v>0</v>
      </c>
      <c r="BY23" s="18">
        <v>0</v>
      </c>
      <c r="BZ23" s="18">
        <f>Design!$I$22</f>
        <v>10</v>
      </c>
      <c r="CA23" s="18">
        <f t="shared" si="39"/>
        <v>6.631486955089918</v>
      </c>
      <c r="CB23" s="18">
        <f t="shared" si="40"/>
        <v>27</v>
      </c>
      <c r="CC23" s="18">
        <f t="shared" si="41"/>
        <v>6.631486955089918</v>
      </c>
      <c r="CD23" s="18">
        <f t="shared" si="42"/>
        <v>37</v>
      </c>
      <c r="CE23" s="18">
        <v>0</v>
      </c>
      <c r="CF23" s="18">
        <f t="shared" si="43"/>
        <v>10743.008867245666</v>
      </c>
      <c r="CG23" s="18">
        <f t="shared" si="44"/>
        <v>-0.6631486955089918</v>
      </c>
      <c r="CH23" s="18">
        <f t="shared" si="45"/>
        <v>24.536501733832697</v>
      </c>
      <c r="CI23" s="18">
        <f>(Design!$N$70-CH23)/CG23</f>
        <v>32.702321335620638</v>
      </c>
      <c r="CJ23" s="18">
        <v>0</v>
      </c>
      <c r="CK23" s="18">
        <v>0</v>
      </c>
      <c r="CL23" s="18">
        <f t="shared" si="46"/>
        <v>32.702321335620638</v>
      </c>
      <c r="CM23" s="18">
        <f t="shared" si="47"/>
        <v>32.702321335620638</v>
      </c>
      <c r="CN23" s="18">
        <f>Design!$N$70</f>
        <v>2.85</v>
      </c>
      <c r="CO23" s="18">
        <f t="shared" si="48"/>
        <v>37</v>
      </c>
      <c r="CP23" s="18">
        <v>0</v>
      </c>
      <c r="CQ23" s="18">
        <f t="shared" si="49"/>
        <v>3163.5</v>
      </c>
      <c r="CR23" s="19">
        <f t="shared" si="50"/>
        <v>7579.5088672456659</v>
      </c>
      <c r="CS23" s="68">
        <f t="shared" si="51"/>
        <v>27</v>
      </c>
      <c r="CT23" s="18">
        <f>'Ohio Intensities'!U23</f>
        <v>4.2642311806139928</v>
      </c>
      <c r="CU23" s="18">
        <f>Design!$I$24*CT23*Design!$I$23</f>
        <v>7.3344776306560719</v>
      </c>
      <c r="CV23" s="18">
        <v>0</v>
      </c>
      <c r="CW23" s="18">
        <v>0</v>
      </c>
      <c r="CX23" s="18">
        <f>Design!$I$22</f>
        <v>10</v>
      </c>
      <c r="CY23" s="18">
        <f t="shared" si="52"/>
        <v>7.3344776306560719</v>
      </c>
      <c r="CZ23" s="18">
        <f t="shared" si="53"/>
        <v>27</v>
      </c>
      <c r="DA23" s="18">
        <f t="shared" si="54"/>
        <v>7.3344776306560719</v>
      </c>
      <c r="DB23" s="18">
        <f t="shared" si="55"/>
        <v>37</v>
      </c>
      <c r="DC23" s="18">
        <v>0</v>
      </c>
      <c r="DD23" s="18">
        <f t="shared" si="56"/>
        <v>11881.853761662836</v>
      </c>
      <c r="DE23" s="18">
        <f t="shared" si="57"/>
        <v>-0.73344776306560722</v>
      </c>
      <c r="DF23" s="18">
        <f t="shared" si="58"/>
        <v>27.137567233427465</v>
      </c>
      <c r="DG23" s="18">
        <f>(Design!$N$71-DF23)/DE23</f>
        <v>33.114242699319448</v>
      </c>
      <c r="DH23" s="18">
        <v>0</v>
      </c>
      <c r="DI23" s="18">
        <v>0</v>
      </c>
      <c r="DJ23" s="18">
        <f t="shared" si="59"/>
        <v>33.114242699319448</v>
      </c>
      <c r="DK23" s="18">
        <f t="shared" si="60"/>
        <v>33.114242699319448</v>
      </c>
      <c r="DL23" s="18">
        <f>Design!$N$71</f>
        <v>2.85</v>
      </c>
      <c r="DM23" s="18">
        <f t="shared" si="61"/>
        <v>37</v>
      </c>
      <c r="DN23" s="18">
        <v>0</v>
      </c>
      <c r="DO23" s="18">
        <f t="shared" si="62"/>
        <v>3163.5</v>
      </c>
      <c r="DP23" s="19">
        <f t="shared" si="63"/>
        <v>8718.3537616628364</v>
      </c>
      <c r="DQ23" s="68">
        <f t="shared" si="64"/>
        <v>27</v>
      </c>
      <c r="DR23" s="18">
        <f>'Ohio Intensities'!Y23</f>
        <v>4.6348347600165347</v>
      </c>
      <c r="DS23" s="18">
        <f>Design!$I$24*DR23*Design!$I$23</f>
        <v>7.9719157872284443</v>
      </c>
      <c r="DT23" s="18">
        <v>0</v>
      </c>
      <c r="DU23" s="18">
        <v>0</v>
      </c>
      <c r="DV23" s="18">
        <f>Design!$I$22</f>
        <v>10</v>
      </c>
      <c r="DW23" s="18">
        <f t="shared" si="65"/>
        <v>7.9719157872284443</v>
      </c>
      <c r="DX23" s="18">
        <f t="shared" si="66"/>
        <v>27</v>
      </c>
      <c r="DY23" s="18">
        <f t="shared" si="67"/>
        <v>7.9719157872284443</v>
      </c>
      <c r="DZ23" s="18">
        <f t="shared" si="68"/>
        <v>37</v>
      </c>
      <c r="EA23" s="18">
        <v>0</v>
      </c>
      <c r="EB23" s="18">
        <f t="shared" si="69"/>
        <v>12914.503575310078</v>
      </c>
      <c r="EC23" s="18">
        <f t="shared" si="70"/>
        <v>-0.79719157872284441</v>
      </c>
      <c r="ED23" s="18">
        <f t="shared" si="71"/>
        <v>29.496088412745241</v>
      </c>
      <c r="EE23" s="18">
        <f>(Design!$N$72-ED23)/EC23</f>
        <v>33.424949690805946</v>
      </c>
      <c r="EF23" s="18">
        <v>0</v>
      </c>
      <c r="EG23" s="18">
        <v>0</v>
      </c>
      <c r="EH23" s="18">
        <f t="shared" si="72"/>
        <v>33.424949690805946</v>
      </c>
      <c r="EI23" s="18">
        <f t="shared" si="73"/>
        <v>33.424949690805946</v>
      </c>
      <c r="EJ23" s="18">
        <f>Design!$N$72</f>
        <v>2.85</v>
      </c>
      <c r="EK23" s="18">
        <f t="shared" si="74"/>
        <v>37</v>
      </c>
      <c r="EL23" s="18">
        <v>0</v>
      </c>
      <c r="EM23" s="18">
        <f t="shared" si="75"/>
        <v>3163.5</v>
      </c>
      <c r="EN23" s="19">
        <f t="shared" si="76"/>
        <v>9751.0035753100783</v>
      </c>
      <c r="EO23" s="19">
        <f t="shared" si="77"/>
        <v>27</v>
      </c>
    </row>
    <row r="24" spans="1:145" x14ac:dyDescent="0.25">
      <c r="A24" s="68">
        <f t="shared" si="78"/>
        <v>28</v>
      </c>
      <c r="B24" s="18">
        <f>'Ohio Intensities'!E24</f>
        <v>2.3734740242696821</v>
      </c>
      <c r="C24" s="18">
        <f>Design!$I$24*B24*Design!$I$23</f>
        <v>4.0823753217438554</v>
      </c>
      <c r="D24" s="18">
        <v>0</v>
      </c>
      <c r="E24" s="18">
        <v>0</v>
      </c>
      <c r="F24" s="18">
        <f>Design!$I$22</f>
        <v>10</v>
      </c>
      <c r="G24" s="18">
        <f t="shared" si="0"/>
        <v>4.0823753217438554</v>
      </c>
      <c r="H24" s="18">
        <f t="shared" si="1"/>
        <v>28</v>
      </c>
      <c r="I24" s="18">
        <f t="shared" si="2"/>
        <v>4.0823753217438554</v>
      </c>
      <c r="J24" s="18">
        <f t="shared" si="3"/>
        <v>38</v>
      </c>
      <c r="K24" s="18">
        <v>0</v>
      </c>
      <c r="L24" s="18">
        <f t="shared" si="4"/>
        <v>6858.3905405296755</v>
      </c>
      <c r="M24" s="18">
        <f t="shared" si="5"/>
        <v>-0.40823753217438552</v>
      </c>
      <c r="N24" s="18">
        <f t="shared" si="6"/>
        <v>15.51302622262665</v>
      </c>
      <c r="O24" s="18">
        <f>(Design!$N$67-N24)/M24</f>
        <v>32.978413696846694</v>
      </c>
      <c r="P24" s="18">
        <v>0</v>
      </c>
      <c r="Q24" s="18">
        <v>0</v>
      </c>
      <c r="R24" s="18">
        <f t="shared" si="7"/>
        <v>32.978413696846694</v>
      </c>
      <c r="S24" s="18">
        <f t="shared" si="8"/>
        <v>32.978413696846694</v>
      </c>
      <c r="T24" s="18">
        <f>Design!$N$67</f>
        <v>2.0499999999999998</v>
      </c>
      <c r="U24" s="18">
        <f t="shared" si="9"/>
        <v>38</v>
      </c>
      <c r="V24" s="18">
        <v>0</v>
      </c>
      <c r="W24" s="18">
        <f t="shared" si="10"/>
        <v>2336.9999999999995</v>
      </c>
      <c r="X24" s="19">
        <f t="shared" si="11"/>
        <v>4521.3905405296755</v>
      </c>
      <c r="Y24" s="68">
        <f t="shared" si="12"/>
        <v>28</v>
      </c>
      <c r="Z24" s="18">
        <f>'Ohio Intensities'!I24</f>
        <v>2.8147877380266593</v>
      </c>
      <c r="AA24" s="18">
        <f>Design!$I$24*Z24*Design!$I$23</f>
        <v>4.8414349094058569</v>
      </c>
      <c r="AB24" s="18">
        <v>0</v>
      </c>
      <c r="AC24" s="18">
        <v>0</v>
      </c>
      <c r="AD24" s="18">
        <f>Design!$I$22</f>
        <v>10</v>
      </c>
      <c r="AE24" s="18">
        <f t="shared" si="13"/>
        <v>4.8414349094058569</v>
      </c>
      <c r="AF24" s="18">
        <f t="shared" si="14"/>
        <v>28</v>
      </c>
      <c r="AG24" s="18">
        <f t="shared" si="15"/>
        <v>4.8414349094058569</v>
      </c>
      <c r="AH24" s="18">
        <f t="shared" si="16"/>
        <v>38</v>
      </c>
      <c r="AI24" s="18">
        <v>0</v>
      </c>
      <c r="AJ24" s="18">
        <f t="shared" si="17"/>
        <v>8133.6106478018382</v>
      </c>
      <c r="AK24" s="18">
        <f t="shared" si="18"/>
        <v>-0.48414349094058567</v>
      </c>
      <c r="AL24" s="18">
        <f t="shared" si="19"/>
        <v>18.397452655742256</v>
      </c>
      <c r="AM24" s="18">
        <f>(Design!$N$68-AL24)/AK24</f>
        <v>32.836241637488421</v>
      </c>
      <c r="AN24" s="18">
        <v>0</v>
      </c>
      <c r="AO24" s="18">
        <v>0</v>
      </c>
      <c r="AP24" s="18">
        <f t="shared" si="20"/>
        <v>32.836241637488421</v>
      </c>
      <c r="AQ24" s="18">
        <f t="shared" si="21"/>
        <v>32.836241637488421</v>
      </c>
      <c r="AR24" s="18">
        <f>Design!$N$68</f>
        <v>2.5</v>
      </c>
      <c r="AS24" s="18">
        <f t="shared" si="22"/>
        <v>38</v>
      </c>
      <c r="AT24" s="18">
        <v>0</v>
      </c>
      <c r="AU24" s="18">
        <f t="shared" si="23"/>
        <v>2850</v>
      </c>
      <c r="AV24" s="19">
        <f t="shared" si="24"/>
        <v>5283.6106478018382</v>
      </c>
      <c r="AW24" s="68">
        <f t="shared" si="25"/>
        <v>28</v>
      </c>
      <c r="AX24" s="18">
        <f>'Ohio Intensities'!M24</f>
        <v>3.2696516012184773</v>
      </c>
      <c r="AY24" s="18">
        <f>Design!$I$24*AX24*Design!$I$23</f>
        <v>5.6238007540957842</v>
      </c>
      <c r="AZ24" s="18">
        <v>0</v>
      </c>
      <c r="BA24" s="18">
        <v>0</v>
      </c>
      <c r="BB24" s="18">
        <f>Design!$I$22</f>
        <v>10</v>
      </c>
      <c r="BC24" s="18">
        <f t="shared" si="26"/>
        <v>5.6238007540957842</v>
      </c>
      <c r="BD24" s="18">
        <f t="shared" si="27"/>
        <v>28</v>
      </c>
      <c r="BE24" s="18">
        <f t="shared" si="28"/>
        <v>5.6238007540957842</v>
      </c>
      <c r="BF24" s="18">
        <f t="shared" si="29"/>
        <v>38</v>
      </c>
      <c r="BG24" s="18">
        <v>0</v>
      </c>
      <c r="BH24" s="18">
        <f t="shared" si="30"/>
        <v>9447.9852668809162</v>
      </c>
      <c r="BI24" s="18">
        <f t="shared" si="31"/>
        <v>-0.56238007540957846</v>
      </c>
      <c r="BJ24" s="18">
        <f t="shared" si="32"/>
        <v>21.37044286556398</v>
      </c>
      <c r="BK24" s="18">
        <f>(Design!$N$69-BJ24)/BI24</f>
        <v>32.932252893340213</v>
      </c>
      <c r="BL24" s="18">
        <v>0</v>
      </c>
      <c r="BM24" s="18">
        <v>0</v>
      </c>
      <c r="BN24" s="18">
        <f t="shared" si="33"/>
        <v>32.932252893340213</v>
      </c>
      <c r="BO24" s="18">
        <f t="shared" si="34"/>
        <v>32.932252893340213</v>
      </c>
      <c r="BP24" s="18">
        <f>Design!$N$69</f>
        <v>2.85</v>
      </c>
      <c r="BQ24" s="18">
        <f t="shared" si="35"/>
        <v>38</v>
      </c>
      <c r="BR24" s="18">
        <v>0</v>
      </c>
      <c r="BS24" s="18">
        <f t="shared" si="36"/>
        <v>3249.0000000000005</v>
      </c>
      <c r="BT24" s="19">
        <f t="shared" si="37"/>
        <v>6198.9852668809162</v>
      </c>
      <c r="BU24" s="68">
        <f t="shared" si="38"/>
        <v>28</v>
      </c>
      <c r="BV24" s="18">
        <f>'Ohio Intensities'!Q24</f>
        <v>3.7750382390976487</v>
      </c>
      <c r="BW24" s="18">
        <f>Design!$I$24*BV24*Design!$I$23</f>
        <v>6.4930657712479602</v>
      </c>
      <c r="BX24" s="18">
        <v>0</v>
      </c>
      <c r="BY24" s="18">
        <v>0</v>
      </c>
      <c r="BZ24" s="18">
        <f>Design!$I$22</f>
        <v>10</v>
      </c>
      <c r="CA24" s="18">
        <f t="shared" si="39"/>
        <v>6.4930657712479602</v>
      </c>
      <c r="CB24" s="18">
        <f t="shared" si="40"/>
        <v>28</v>
      </c>
      <c r="CC24" s="18">
        <f t="shared" si="41"/>
        <v>6.4930657712479602</v>
      </c>
      <c r="CD24" s="18">
        <f t="shared" si="42"/>
        <v>38</v>
      </c>
      <c r="CE24" s="18">
        <v>0</v>
      </c>
      <c r="CF24" s="18">
        <f t="shared" si="43"/>
        <v>10908.350495696573</v>
      </c>
      <c r="CG24" s="18">
        <f t="shared" si="44"/>
        <v>-0.649306577124796</v>
      </c>
      <c r="CH24" s="18">
        <f t="shared" si="45"/>
        <v>24.673649930742247</v>
      </c>
      <c r="CI24" s="18">
        <f>(Design!$N$70-CH24)/CG24</f>
        <v>33.610702092961802</v>
      </c>
      <c r="CJ24" s="18">
        <v>0</v>
      </c>
      <c r="CK24" s="18">
        <v>0</v>
      </c>
      <c r="CL24" s="18">
        <f t="shared" si="46"/>
        <v>33.610702092961802</v>
      </c>
      <c r="CM24" s="18">
        <f t="shared" si="47"/>
        <v>33.610702092961802</v>
      </c>
      <c r="CN24" s="18">
        <f>Design!$N$70</f>
        <v>2.85</v>
      </c>
      <c r="CO24" s="18">
        <f t="shared" si="48"/>
        <v>38</v>
      </c>
      <c r="CP24" s="18">
        <v>0</v>
      </c>
      <c r="CQ24" s="18">
        <f t="shared" si="49"/>
        <v>3249</v>
      </c>
      <c r="CR24" s="19">
        <f t="shared" si="50"/>
        <v>7659.3504956965735</v>
      </c>
      <c r="CS24" s="68">
        <f t="shared" si="51"/>
        <v>28</v>
      </c>
      <c r="CT24" s="18">
        <f>'Ohio Intensities'!U24</f>
        <v>4.1778529784754523</v>
      </c>
      <c r="CU24" s="18">
        <f>Design!$I$24*CT24*Design!$I$23</f>
        <v>7.1859071229777829</v>
      </c>
      <c r="CV24" s="18">
        <v>0</v>
      </c>
      <c r="CW24" s="18">
        <v>0</v>
      </c>
      <c r="CX24" s="18">
        <f>Design!$I$22</f>
        <v>10</v>
      </c>
      <c r="CY24" s="18">
        <f t="shared" si="52"/>
        <v>7.1859071229777829</v>
      </c>
      <c r="CZ24" s="18">
        <f t="shared" si="53"/>
        <v>28</v>
      </c>
      <c r="DA24" s="18">
        <f t="shared" si="54"/>
        <v>7.1859071229777829</v>
      </c>
      <c r="DB24" s="18">
        <f t="shared" si="55"/>
        <v>38</v>
      </c>
      <c r="DC24" s="18">
        <v>0</v>
      </c>
      <c r="DD24" s="18">
        <f t="shared" si="56"/>
        <v>12072.323966602675</v>
      </c>
      <c r="DE24" s="18">
        <f t="shared" si="57"/>
        <v>-0.71859071229777827</v>
      </c>
      <c r="DF24" s="18">
        <f t="shared" si="58"/>
        <v>27.306447067315574</v>
      </c>
      <c r="DG24" s="18">
        <f>(Design!$N$71-DF24)/DE24</f>
        <v>34.033903651653397</v>
      </c>
      <c r="DH24" s="18">
        <v>0</v>
      </c>
      <c r="DI24" s="18">
        <v>0</v>
      </c>
      <c r="DJ24" s="18">
        <f t="shared" si="59"/>
        <v>34.033903651653397</v>
      </c>
      <c r="DK24" s="18">
        <f t="shared" si="60"/>
        <v>34.033903651653397</v>
      </c>
      <c r="DL24" s="18">
        <f>Design!$N$71</f>
        <v>2.85</v>
      </c>
      <c r="DM24" s="18">
        <f t="shared" si="61"/>
        <v>38</v>
      </c>
      <c r="DN24" s="18">
        <v>0</v>
      </c>
      <c r="DO24" s="18">
        <f t="shared" si="62"/>
        <v>3249</v>
      </c>
      <c r="DP24" s="19">
        <f t="shared" si="63"/>
        <v>8823.3239666026748</v>
      </c>
      <c r="DQ24" s="68">
        <f t="shared" si="64"/>
        <v>28</v>
      </c>
      <c r="DR24" s="18">
        <f>'Ohio Intensities'!Y24</f>
        <v>4.5430542661183217</v>
      </c>
      <c r="DS24" s="18">
        <f>Design!$I$24*DR24*Design!$I$23</f>
        <v>7.814053337723518</v>
      </c>
      <c r="DT24" s="18">
        <v>0</v>
      </c>
      <c r="DU24" s="18">
        <v>0</v>
      </c>
      <c r="DV24" s="18">
        <f>Design!$I$22</f>
        <v>10</v>
      </c>
      <c r="DW24" s="18">
        <f t="shared" si="65"/>
        <v>7.814053337723518</v>
      </c>
      <c r="DX24" s="18">
        <f t="shared" si="66"/>
        <v>28</v>
      </c>
      <c r="DY24" s="18">
        <f t="shared" si="67"/>
        <v>7.814053337723518</v>
      </c>
      <c r="DZ24" s="18">
        <f t="shared" si="68"/>
        <v>38</v>
      </c>
      <c r="EA24" s="18">
        <v>0</v>
      </c>
      <c r="EB24" s="18">
        <f t="shared" si="69"/>
        <v>13127.609607375512</v>
      </c>
      <c r="EC24" s="18">
        <f t="shared" si="70"/>
        <v>-0.78140533377235177</v>
      </c>
      <c r="ED24" s="18">
        <f t="shared" si="71"/>
        <v>29.693402683349369</v>
      </c>
      <c r="EE24" s="18">
        <f>(Design!$N$72-ED24)/EC24</f>
        <v>34.352725177544926</v>
      </c>
      <c r="EF24" s="18">
        <v>0</v>
      </c>
      <c r="EG24" s="18">
        <v>0</v>
      </c>
      <c r="EH24" s="18">
        <f t="shared" si="72"/>
        <v>34.352725177544926</v>
      </c>
      <c r="EI24" s="18">
        <f t="shared" si="73"/>
        <v>34.352725177544926</v>
      </c>
      <c r="EJ24" s="18">
        <f>Design!$N$72</f>
        <v>2.85</v>
      </c>
      <c r="EK24" s="18">
        <f t="shared" si="74"/>
        <v>38</v>
      </c>
      <c r="EL24" s="18">
        <v>0</v>
      </c>
      <c r="EM24" s="18">
        <f t="shared" si="75"/>
        <v>3249.0000000000005</v>
      </c>
      <c r="EN24" s="19">
        <f t="shared" si="76"/>
        <v>9878.6096073755125</v>
      </c>
      <c r="EO24" s="19">
        <f t="shared" si="77"/>
        <v>28</v>
      </c>
    </row>
    <row r="25" spans="1:145" x14ac:dyDescent="0.25">
      <c r="A25" s="68">
        <f t="shared" si="78"/>
        <v>29</v>
      </c>
      <c r="B25" s="18">
        <f>'Ohio Intensities'!E25</f>
        <v>2.3200765685024214</v>
      </c>
      <c r="C25" s="18">
        <f>Design!$I$24*B25*Design!$I$23</f>
        <v>3.9905316978241672</v>
      </c>
      <c r="D25" s="18">
        <v>0</v>
      </c>
      <c r="E25" s="18">
        <v>0</v>
      </c>
      <c r="F25" s="18">
        <f>Design!$I$22</f>
        <v>10</v>
      </c>
      <c r="G25" s="18">
        <f t="shared" si="0"/>
        <v>3.9905316978241672</v>
      </c>
      <c r="H25" s="18">
        <f t="shared" si="1"/>
        <v>29</v>
      </c>
      <c r="I25" s="18">
        <f t="shared" si="2"/>
        <v>3.9905316978241672</v>
      </c>
      <c r="J25" s="18">
        <f t="shared" si="3"/>
        <v>39</v>
      </c>
      <c r="K25" s="18">
        <v>0</v>
      </c>
      <c r="L25" s="18">
        <f t="shared" si="4"/>
        <v>6943.5251542140504</v>
      </c>
      <c r="M25" s="18">
        <f t="shared" si="5"/>
        <v>-0.39905316978241673</v>
      </c>
      <c r="N25" s="18">
        <f t="shared" si="6"/>
        <v>15.563073621514253</v>
      </c>
      <c r="O25" s="18">
        <f>(Design!$N$67-N25)/M25</f>
        <v>33.862839954089928</v>
      </c>
      <c r="P25" s="18">
        <v>0</v>
      </c>
      <c r="Q25" s="18">
        <v>0</v>
      </c>
      <c r="R25" s="18">
        <f t="shared" si="7"/>
        <v>33.862839954089928</v>
      </c>
      <c r="S25" s="18">
        <f t="shared" si="8"/>
        <v>33.862839954089928</v>
      </c>
      <c r="T25" s="18">
        <f>Design!$N$67</f>
        <v>2.0499999999999998</v>
      </c>
      <c r="U25" s="18">
        <f t="shared" si="9"/>
        <v>39</v>
      </c>
      <c r="V25" s="18">
        <v>0</v>
      </c>
      <c r="W25" s="18">
        <f t="shared" si="10"/>
        <v>2398.4999999999995</v>
      </c>
      <c r="X25" s="19">
        <f t="shared" si="11"/>
        <v>4545.0251542140504</v>
      </c>
      <c r="Y25" s="68">
        <f t="shared" si="12"/>
        <v>29</v>
      </c>
      <c r="Z25" s="18">
        <f>'Ohio Intensities'!I25</f>
        <v>2.7535353826795403</v>
      </c>
      <c r="AA25" s="18">
        <f>Design!$I$24*Z25*Design!$I$23</f>
        <v>4.7360808582088127</v>
      </c>
      <c r="AB25" s="18">
        <v>0</v>
      </c>
      <c r="AC25" s="18">
        <v>0</v>
      </c>
      <c r="AD25" s="18">
        <f>Design!$I$22</f>
        <v>10</v>
      </c>
      <c r="AE25" s="18">
        <f t="shared" si="13"/>
        <v>4.7360808582088127</v>
      </c>
      <c r="AF25" s="18">
        <f t="shared" si="14"/>
        <v>29</v>
      </c>
      <c r="AG25" s="18">
        <f t="shared" si="15"/>
        <v>4.7360808582088127</v>
      </c>
      <c r="AH25" s="18">
        <f t="shared" si="16"/>
        <v>39</v>
      </c>
      <c r="AI25" s="18">
        <v>0</v>
      </c>
      <c r="AJ25" s="18">
        <f t="shared" si="17"/>
        <v>8240.7806932833337</v>
      </c>
      <c r="AK25" s="18">
        <f t="shared" si="18"/>
        <v>-0.47360808582088126</v>
      </c>
      <c r="AL25" s="18">
        <f t="shared" si="19"/>
        <v>18.470715347014369</v>
      </c>
      <c r="AM25" s="18">
        <f>(Design!$N$68-AL25)/AK25</f>
        <v>33.721373906302986</v>
      </c>
      <c r="AN25" s="18">
        <v>0</v>
      </c>
      <c r="AO25" s="18">
        <v>0</v>
      </c>
      <c r="AP25" s="18">
        <f t="shared" si="20"/>
        <v>33.721373906302986</v>
      </c>
      <c r="AQ25" s="18">
        <f t="shared" si="21"/>
        <v>33.721373906302986</v>
      </c>
      <c r="AR25" s="18">
        <f>Design!$N$68</f>
        <v>2.5</v>
      </c>
      <c r="AS25" s="18">
        <f t="shared" si="22"/>
        <v>39</v>
      </c>
      <c r="AT25" s="18">
        <v>0</v>
      </c>
      <c r="AU25" s="18">
        <f t="shared" si="23"/>
        <v>2925</v>
      </c>
      <c r="AV25" s="19">
        <f t="shared" si="24"/>
        <v>5315.7806932833337</v>
      </c>
      <c r="AW25" s="68">
        <f t="shared" si="25"/>
        <v>29</v>
      </c>
      <c r="AX25" s="18">
        <f>'Ohio Intensities'!M25</f>
        <v>3.2006343290362951</v>
      </c>
      <c r="AY25" s="18">
        <f>Design!$I$24*AX25*Design!$I$23</f>
        <v>5.5050910459424314</v>
      </c>
      <c r="AZ25" s="18">
        <v>0</v>
      </c>
      <c r="BA25" s="18">
        <v>0</v>
      </c>
      <c r="BB25" s="18">
        <f>Design!$I$22</f>
        <v>10</v>
      </c>
      <c r="BC25" s="18">
        <f t="shared" si="26"/>
        <v>5.5050910459424314</v>
      </c>
      <c r="BD25" s="18">
        <f t="shared" si="27"/>
        <v>29</v>
      </c>
      <c r="BE25" s="18">
        <f t="shared" si="28"/>
        <v>5.5050910459424314</v>
      </c>
      <c r="BF25" s="18">
        <f t="shared" si="29"/>
        <v>39</v>
      </c>
      <c r="BG25" s="18">
        <v>0</v>
      </c>
      <c r="BH25" s="18">
        <f t="shared" si="30"/>
        <v>9578.8584199398301</v>
      </c>
      <c r="BI25" s="18">
        <f t="shared" si="31"/>
        <v>-0.55050910459424318</v>
      </c>
      <c r="BJ25" s="18">
        <f t="shared" si="32"/>
        <v>21.469855079175485</v>
      </c>
      <c r="BK25" s="18">
        <f>(Design!$N$69-BJ25)/BI25</f>
        <v>33.82297390503539</v>
      </c>
      <c r="BL25" s="18">
        <v>0</v>
      </c>
      <c r="BM25" s="18">
        <v>0</v>
      </c>
      <c r="BN25" s="18">
        <f t="shared" si="33"/>
        <v>33.82297390503539</v>
      </c>
      <c r="BO25" s="18">
        <f t="shared" si="34"/>
        <v>33.82297390503539</v>
      </c>
      <c r="BP25" s="18">
        <f>Design!$N$69</f>
        <v>2.85</v>
      </c>
      <c r="BQ25" s="18">
        <f t="shared" si="35"/>
        <v>39</v>
      </c>
      <c r="BR25" s="18">
        <v>0</v>
      </c>
      <c r="BS25" s="18">
        <f t="shared" si="36"/>
        <v>3334.5</v>
      </c>
      <c r="BT25" s="19">
        <f t="shared" si="37"/>
        <v>6244.3584199398301</v>
      </c>
      <c r="BU25" s="68">
        <f t="shared" si="38"/>
        <v>29</v>
      </c>
      <c r="BV25" s="18">
        <f>'Ohio Intensities'!Q25</f>
        <v>3.6981314772947953</v>
      </c>
      <c r="BW25" s="18">
        <f>Design!$I$24*BV25*Design!$I$23</f>
        <v>6.3607861409470523</v>
      </c>
      <c r="BX25" s="18">
        <v>0</v>
      </c>
      <c r="BY25" s="18">
        <v>0</v>
      </c>
      <c r="BZ25" s="18">
        <f>Design!$I$22</f>
        <v>10</v>
      </c>
      <c r="CA25" s="18">
        <f t="shared" si="39"/>
        <v>6.3607861409470523</v>
      </c>
      <c r="CB25" s="18">
        <f t="shared" si="40"/>
        <v>29</v>
      </c>
      <c r="CC25" s="18">
        <f t="shared" si="41"/>
        <v>6.3607861409470523</v>
      </c>
      <c r="CD25" s="18">
        <f t="shared" si="42"/>
        <v>39</v>
      </c>
      <c r="CE25" s="18">
        <v>0</v>
      </c>
      <c r="CF25" s="18">
        <f t="shared" si="43"/>
        <v>11067.767885247871</v>
      </c>
      <c r="CG25" s="18">
        <f t="shared" si="44"/>
        <v>-0.63607861409470523</v>
      </c>
      <c r="CH25" s="18">
        <f t="shared" si="45"/>
        <v>24.807065949693506</v>
      </c>
      <c r="CI25" s="18">
        <f>(Design!$N$70-CH25)/CG25</f>
        <v>34.519421755664204</v>
      </c>
      <c r="CJ25" s="18">
        <v>0</v>
      </c>
      <c r="CK25" s="18">
        <v>0</v>
      </c>
      <c r="CL25" s="18">
        <f t="shared" si="46"/>
        <v>34.519421755664204</v>
      </c>
      <c r="CM25" s="18">
        <f t="shared" si="47"/>
        <v>34.519421755664204</v>
      </c>
      <c r="CN25" s="18">
        <f>Design!$N$70</f>
        <v>2.85</v>
      </c>
      <c r="CO25" s="18">
        <f t="shared" si="48"/>
        <v>39</v>
      </c>
      <c r="CP25" s="18">
        <v>0</v>
      </c>
      <c r="CQ25" s="18">
        <f t="shared" si="49"/>
        <v>3334.5</v>
      </c>
      <c r="CR25" s="19">
        <f t="shared" si="50"/>
        <v>7733.2678852478712</v>
      </c>
      <c r="CS25" s="68">
        <f t="shared" si="51"/>
        <v>29</v>
      </c>
      <c r="CT25" s="18">
        <f>'Ohio Intensities'!U25</f>
        <v>4.0952195859524867</v>
      </c>
      <c r="CU25" s="18">
        <f>Design!$I$24*CT25*Design!$I$23</f>
        <v>7.0437776878382818</v>
      </c>
      <c r="CV25" s="18">
        <v>0</v>
      </c>
      <c r="CW25" s="18">
        <v>0</v>
      </c>
      <c r="CX25" s="18">
        <f>Design!$I$22</f>
        <v>10</v>
      </c>
      <c r="CY25" s="18">
        <f t="shared" si="52"/>
        <v>7.0437776878382818</v>
      </c>
      <c r="CZ25" s="18">
        <f t="shared" si="53"/>
        <v>29</v>
      </c>
      <c r="DA25" s="18">
        <f t="shared" si="54"/>
        <v>7.0437776878382818</v>
      </c>
      <c r="DB25" s="18">
        <f t="shared" si="55"/>
        <v>39</v>
      </c>
      <c r="DC25" s="18">
        <v>0</v>
      </c>
      <c r="DD25" s="18">
        <f t="shared" si="56"/>
        <v>12256.173176838609</v>
      </c>
      <c r="DE25" s="18">
        <f t="shared" si="57"/>
        <v>-0.70437776878382818</v>
      </c>
      <c r="DF25" s="18">
        <f t="shared" si="58"/>
        <v>27.470732982569299</v>
      </c>
      <c r="DG25" s="18">
        <f>(Design!$N$71-DF25)/DE25</f>
        <v>34.953875709449512</v>
      </c>
      <c r="DH25" s="18">
        <v>0</v>
      </c>
      <c r="DI25" s="18">
        <v>0</v>
      </c>
      <c r="DJ25" s="18">
        <f t="shared" si="59"/>
        <v>34.953875709449512</v>
      </c>
      <c r="DK25" s="18">
        <f t="shared" si="60"/>
        <v>34.953875709449512</v>
      </c>
      <c r="DL25" s="18">
        <f>Design!$N$71</f>
        <v>2.85</v>
      </c>
      <c r="DM25" s="18">
        <f t="shared" si="61"/>
        <v>39</v>
      </c>
      <c r="DN25" s="18">
        <v>0</v>
      </c>
      <c r="DO25" s="18">
        <f t="shared" si="62"/>
        <v>3334.5</v>
      </c>
      <c r="DP25" s="19">
        <f t="shared" si="63"/>
        <v>8921.6731768386089</v>
      </c>
      <c r="DQ25" s="68">
        <f t="shared" si="64"/>
        <v>29</v>
      </c>
      <c r="DR25" s="18">
        <f>'Ohio Intensities'!Y25</f>
        <v>4.4552381439367883</v>
      </c>
      <c r="DS25" s="18">
        <f>Design!$I$24*DR25*Design!$I$23</f>
        <v>7.663009607571281</v>
      </c>
      <c r="DT25" s="18">
        <v>0</v>
      </c>
      <c r="DU25" s="18">
        <v>0</v>
      </c>
      <c r="DV25" s="18">
        <f>Design!$I$22</f>
        <v>10</v>
      </c>
      <c r="DW25" s="18">
        <f t="shared" si="65"/>
        <v>7.663009607571281</v>
      </c>
      <c r="DX25" s="18">
        <f t="shared" si="66"/>
        <v>29</v>
      </c>
      <c r="DY25" s="18">
        <f t="shared" si="67"/>
        <v>7.663009607571281</v>
      </c>
      <c r="DZ25" s="18">
        <f t="shared" si="68"/>
        <v>39</v>
      </c>
      <c r="EA25" s="18">
        <v>0</v>
      </c>
      <c r="EB25" s="18">
        <f t="shared" si="69"/>
        <v>13333.636717174028</v>
      </c>
      <c r="EC25" s="18">
        <f t="shared" si="70"/>
        <v>-0.76630096075712806</v>
      </c>
      <c r="ED25" s="18">
        <f t="shared" si="71"/>
        <v>29.885737469527996</v>
      </c>
      <c r="EE25" s="18">
        <f>(Design!$N$72-ED25)/EC25</f>
        <v>35.280834625100674</v>
      </c>
      <c r="EF25" s="18">
        <v>0</v>
      </c>
      <c r="EG25" s="18">
        <v>0</v>
      </c>
      <c r="EH25" s="18">
        <f t="shared" si="72"/>
        <v>35.280834625100674</v>
      </c>
      <c r="EI25" s="18">
        <f t="shared" si="73"/>
        <v>35.280834625100674</v>
      </c>
      <c r="EJ25" s="18">
        <f>Design!$N$72</f>
        <v>2.85</v>
      </c>
      <c r="EK25" s="18">
        <f t="shared" si="74"/>
        <v>39</v>
      </c>
      <c r="EL25" s="18">
        <v>0</v>
      </c>
      <c r="EM25" s="18">
        <f t="shared" si="75"/>
        <v>3334.5</v>
      </c>
      <c r="EN25" s="19">
        <f t="shared" si="76"/>
        <v>9999.1367171740276</v>
      </c>
      <c r="EO25" s="19">
        <f t="shared" si="77"/>
        <v>29</v>
      </c>
    </row>
    <row r="26" spans="1:145" x14ac:dyDescent="0.25">
      <c r="A26" s="68">
        <f t="shared" si="78"/>
        <v>30</v>
      </c>
      <c r="B26" s="18">
        <f>'Ohio Intensities'!E26</f>
        <v>2.2691873890330441</v>
      </c>
      <c r="C26" s="18">
        <f>Design!$I$24*B26*Design!$I$23</f>
        <v>3.9030023091368382</v>
      </c>
      <c r="D26" s="18">
        <v>0</v>
      </c>
      <c r="E26" s="18">
        <v>0</v>
      </c>
      <c r="F26" s="18">
        <f>Design!$I$22</f>
        <v>10</v>
      </c>
      <c r="G26" s="18">
        <f t="shared" si="0"/>
        <v>3.9030023091368382</v>
      </c>
      <c r="H26" s="18">
        <f t="shared" si="1"/>
        <v>30</v>
      </c>
      <c r="I26" s="18">
        <f t="shared" si="2"/>
        <v>3.9030023091368382</v>
      </c>
      <c r="J26" s="18">
        <f t="shared" si="3"/>
        <v>40</v>
      </c>
      <c r="K26" s="18">
        <v>0</v>
      </c>
      <c r="L26" s="18">
        <f t="shared" si="4"/>
        <v>7025.4041564463087</v>
      </c>
      <c r="M26" s="18">
        <f t="shared" si="5"/>
        <v>-0.39030023091368382</v>
      </c>
      <c r="N26" s="18">
        <f t="shared" si="6"/>
        <v>15.612009236547353</v>
      </c>
      <c r="O26" s="18">
        <f>(Design!$N$67-N26)/M26</f>
        <v>34.747633135647916</v>
      </c>
      <c r="P26" s="18">
        <v>0</v>
      </c>
      <c r="Q26" s="18">
        <v>0</v>
      </c>
      <c r="R26" s="18">
        <f t="shared" si="7"/>
        <v>34.747633135647916</v>
      </c>
      <c r="S26" s="18">
        <f t="shared" si="8"/>
        <v>34.747633135647916</v>
      </c>
      <c r="T26" s="18">
        <f>Design!$N$67</f>
        <v>2.0499999999999998</v>
      </c>
      <c r="U26" s="18">
        <f t="shared" si="9"/>
        <v>40</v>
      </c>
      <c r="V26" s="18">
        <v>0</v>
      </c>
      <c r="W26" s="18">
        <f t="shared" si="10"/>
        <v>2460</v>
      </c>
      <c r="X26" s="19">
        <f t="shared" si="11"/>
        <v>4565.4041564463087</v>
      </c>
      <c r="Y26" s="68">
        <f t="shared" si="12"/>
        <v>30</v>
      </c>
      <c r="Z26" s="18">
        <f>'Ohio Intensities'!I26</f>
        <v>2.6950797597325344</v>
      </c>
      <c r="AA26" s="18">
        <f>Design!$I$24*Z26*Design!$I$23</f>
        <v>4.6355371867399624</v>
      </c>
      <c r="AB26" s="18">
        <v>0</v>
      </c>
      <c r="AC26" s="18">
        <v>0</v>
      </c>
      <c r="AD26" s="18">
        <f>Design!$I$22</f>
        <v>10</v>
      </c>
      <c r="AE26" s="18">
        <f t="shared" si="13"/>
        <v>4.6355371867399624</v>
      </c>
      <c r="AF26" s="18">
        <f t="shared" si="14"/>
        <v>30</v>
      </c>
      <c r="AG26" s="18">
        <f t="shared" si="15"/>
        <v>4.6355371867399624</v>
      </c>
      <c r="AH26" s="18">
        <f t="shared" si="16"/>
        <v>40</v>
      </c>
      <c r="AI26" s="18">
        <v>0</v>
      </c>
      <c r="AJ26" s="18">
        <f t="shared" si="17"/>
        <v>8343.9669361319338</v>
      </c>
      <c r="AK26" s="18">
        <f t="shared" si="18"/>
        <v>-0.46355371867399625</v>
      </c>
      <c r="AL26" s="18">
        <f t="shared" si="19"/>
        <v>18.54214874695985</v>
      </c>
      <c r="AM26" s="18">
        <f>(Design!$N$68-AL26)/AK26</f>
        <v>34.606881793222811</v>
      </c>
      <c r="AN26" s="18">
        <v>0</v>
      </c>
      <c r="AO26" s="18">
        <v>0</v>
      </c>
      <c r="AP26" s="18">
        <f t="shared" si="20"/>
        <v>34.606881793222811</v>
      </c>
      <c r="AQ26" s="18">
        <f t="shared" si="21"/>
        <v>34.606881793222811</v>
      </c>
      <c r="AR26" s="18">
        <f>Design!$N$68</f>
        <v>2.5</v>
      </c>
      <c r="AS26" s="18">
        <f t="shared" si="22"/>
        <v>40</v>
      </c>
      <c r="AT26" s="18">
        <v>0</v>
      </c>
      <c r="AU26" s="18">
        <f t="shared" si="23"/>
        <v>3000</v>
      </c>
      <c r="AV26" s="19">
        <f t="shared" si="24"/>
        <v>5343.9669361319338</v>
      </c>
      <c r="AW26" s="68">
        <f t="shared" si="25"/>
        <v>30</v>
      </c>
      <c r="AX26" s="18">
        <f>'Ohio Intensities'!M26</f>
        <v>3.1346851343306303</v>
      </c>
      <c r="AY26" s="18">
        <f>Design!$I$24*AX26*Design!$I$23</f>
        <v>5.3916584310486879</v>
      </c>
      <c r="AZ26" s="18">
        <v>0</v>
      </c>
      <c r="BA26" s="18">
        <v>0</v>
      </c>
      <c r="BB26" s="18">
        <f>Design!$I$22</f>
        <v>10</v>
      </c>
      <c r="BC26" s="18">
        <f t="shared" si="26"/>
        <v>5.3916584310486879</v>
      </c>
      <c r="BD26" s="18">
        <f t="shared" si="27"/>
        <v>30</v>
      </c>
      <c r="BE26" s="18">
        <f t="shared" si="28"/>
        <v>5.3916584310486879</v>
      </c>
      <c r="BF26" s="18">
        <f t="shared" si="29"/>
        <v>40</v>
      </c>
      <c r="BG26" s="18">
        <v>0</v>
      </c>
      <c r="BH26" s="18">
        <f t="shared" si="30"/>
        <v>9704.9851758876393</v>
      </c>
      <c r="BI26" s="18">
        <f t="shared" si="31"/>
        <v>-0.53916584310486881</v>
      </c>
      <c r="BJ26" s="18">
        <f t="shared" si="32"/>
        <v>21.566633724194752</v>
      </c>
      <c r="BK26" s="18">
        <f>(Design!$N$69-BJ26)/BI26</f>
        <v>34.714056840863947</v>
      </c>
      <c r="BL26" s="18">
        <v>0</v>
      </c>
      <c r="BM26" s="18">
        <v>0</v>
      </c>
      <c r="BN26" s="18">
        <f t="shared" si="33"/>
        <v>34.714056840863947</v>
      </c>
      <c r="BO26" s="18">
        <f t="shared" si="34"/>
        <v>34.714056840863947</v>
      </c>
      <c r="BP26" s="18">
        <f>Design!$N$69</f>
        <v>2.85</v>
      </c>
      <c r="BQ26" s="18">
        <f t="shared" si="35"/>
        <v>40</v>
      </c>
      <c r="BR26" s="18">
        <v>0</v>
      </c>
      <c r="BS26" s="18">
        <f t="shared" si="36"/>
        <v>3420</v>
      </c>
      <c r="BT26" s="19">
        <f t="shared" si="37"/>
        <v>6284.9851758876393</v>
      </c>
      <c r="BU26" s="68">
        <f t="shared" si="38"/>
        <v>30</v>
      </c>
      <c r="BV26" s="18">
        <f>'Ohio Intensities'!Q26</f>
        <v>3.6245569974046101</v>
      </c>
      <c r="BW26" s="18">
        <f>Design!$I$24*BV26*Design!$I$23</f>
        <v>6.2342380355359337</v>
      </c>
      <c r="BX26" s="18">
        <v>0</v>
      </c>
      <c r="BY26" s="18">
        <v>0</v>
      </c>
      <c r="BZ26" s="18">
        <f>Design!$I$22</f>
        <v>10</v>
      </c>
      <c r="CA26" s="18">
        <f t="shared" si="39"/>
        <v>6.2342380355359337</v>
      </c>
      <c r="CB26" s="18">
        <f t="shared" si="40"/>
        <v>30</v>
      </c>
      <c r="CC26" s="18">
        <f t="shared" si="41"/>
        <v>6.2342380355359337</v>
      </c>
      <c r="CD26" s="18">
        <f t="shared" si="42"/>
        <v>40</v>
      </c>
      <c r="CE26" s="18">
        <v>0</v>
      </c>
      <c r="CF26" s="18">
        <f t="shared" si="43"/>
        <v>11221.628463964682</v>
      </c>
      <c r="CG26" s="18">
        <f t="shared" si="44"/>
        <v>-0.62342380355359339</v>
      </c>
      <c r="CH26" s="18">
        <f t="shared" si="45"/>
        <v>24.936952142143735</v>
      </c>
      <c r="CI26" s="18">
        <f>(Design!$N$70-CH26)/CG26</f>
        <v>35.428470995565704</v>
      </c>
      <c r="CJ26" s="18">
        <v>0</v>
      </c>
      <c r="CK26" s="18">
        <v>0</v>
      </c>
      <c r="CL26" s="18">
        <f t="shared" si="46"/>
        <v>35.428470995565704</v>
      </c>
      <c r="CM26" s="18">
        <f t="shared" si="47"/>
        <v>35.428470995565704</v>
      </c>
      <c r="CN26" s="18">
        <f>Design!$N$70</f>
        <v>2.85</v>
      </c>
      <c r="CO26" s="18">
        <f t="shared" si="48"/>
        <v>40</v>
      </c>
      <c r="CP26" s="18">
        <v>0</v>
      </c>
      <c r="CQ26" s="18">
        <f t="shared" si="49"/>
        <v>3420</v>
      </c>
      <c r="CR26" s="19">
        <f t="shared" si="50"/>
        <v>7801.6284639646819</v>
      </c>
      <c r="CS26" s="68">
        <f t="shared" si="51"/>
        <v>30</v>
      </c>
      <c r="CT26" s="18">
        <f>'Ohio Intensities'!U26</f>
        <v>4.0160861403702439</v>
      </c>
      <c r="CU26" s="18">
        <f>Design!$I$24*CT26*Design!$I$23</f>
        <v>6.9076681614368241</v>
      </c>
      <c r="CV26" s="18">
        <v>0</v>
      </c>
      <c r="CW26" s="18">
        <v>0</v>
      </c>
      <c r="CX26" s="18">
        <f>Design!$I$22</f>
        <v>10</v>
      </c>
      <c r="CY26" s="18">
        <f t="shared" si="52"/>
        <v>6.9076681614368241</v>
      </c>
      <c r="CZ26" s="18">
        <f t="shared" si="53"/>
        <v>30</v>
      </c>
      <c r="DA26" s="18">
        <f t="shared" si="54"/>
        <v>6.9076681614368241</v>
      </c>
      <c r="DB26" s="18">
        <f t="shared" si="55"/>
        <v>40</v>
      </c>
      <c r="DC26" s="18">
        <v>0</v>
      </c>
      <c r="DD26" s="18">
        <f t="shared" si="56"/>
        <v>12433.802690586283</v>
      </c>
      <c r="DE26" s="18">
        <f t="shared" si="57"/>
        <v>-0.69076681614368241</v>
      </c>
      <c r="DF26" s="18">
        <f t="shared" si="58"/>
        <v>27.630672645747296</v>
      </c>
      <c r="DG26" s="18">
        <f>(Design!$N$71-DF26)/DE26</f>
        <v>35.874150388534026</v>
      </c>
      <c r="DH26" s="18">
        <v>0</v>
      </c>
      <c r="DI26" s="18">
        <v>0</v>
      </c>
      <c r="DJ26" s="18">
        <f t="shared" si="59"/>
        <v>35.874150388534026</v>
      </c>
      <c r="DK26" s="18">
        <f t="shared" si="60"/>
        <v>35.874150388534026</v>
      </c>
      <c r="DL26" s="18">
        <f>Design!$N$71</f>
        <v>2.85</v>
      </c>
      <c r="DM26" s="18">
        <f t="shared" si="61"/>
        <v>40</v>
      </c>
      <c r="DN26" s="18">
        <v>0</v>
      </c>
      <c r="DO26" s="18">
        <f t="shared" si="62"/>
        <v>3420</v>
      </c>
      <c r="DP26" s="19">
        <f t="shared" si="63"/>
        <v>9013.8026905862826</v>
      </c>
      <c r="DQ26" s="68">
        <f t="shared" si="64"/>
        <v>30</v>
      </c>
      <c r="DR26" s="18">
        <f>'Ohio Intensities'!Y26</f>
        <v>4.3711267439645152</v>
      </c>
      <c r="DS26" s="18">
        <f>Design!$I$24*DR26*Design!$I$23</f>
        <v>7.5183379996189705</v>
      </c>
      <c r="DT26" s="18">
        <v>0</v>
      </c>
      <c r="DU26" s="18">
        <v>0</v>
      </c>
      <c r="DV26" s="18">
        <f>Design!$I$22</f>
        <v>10</v>
      </c>
      <c r="DW26" s="18">
        <f t="shared" si="65"/>
        <v>7.5183379996189705</v>
      </c>
      <c r="DX26" s="18">
        <f t="shared" si="66"/>
        <v>30</v>
      </c>
      <c r="DY26" s="18">
        <f t="shared" si="67"/>
        <v>7.5183379996189705</v>
      </c>
      <c r="DZ26" s="18">
        <f t="shared" si="68"/>
        <v>40</v>
      </c>
      <c r="EA26" s="18">
        <v>0</v>
      </c>
      <c r="EB26" s="18">
        <f t="shared" si="69"/>
        <v>13533.008399314147</v>
      </c>
      <c r="EC26" s="18">
        <f t="shared" si="70"/>
        <v>-0.75183379996189703</v>
      </c>
      <c r="ED26" s="18">
        <f t="shared" si="71"/>
        <v>30.073351998475882</v>
      </c>
      <c r="EE26" s="18">
        <f>(Design!$N$72-ED26)/EC26</f>
        <v>36.20926859081829</v>
      </c>
      <c r="EF26" s="18">
        <v>0</v>
      </c>
      <c r="EG26" s="18">
        <v>0</v>
      </c>
      <c r="EH26" s="18">
        <f t="shared" si="72"/>
        <v>36.20926859081829</v>
      </c>
      <c r="EI26" s="18">
        <f t="shared" si="73"/>
        <v>36.20926859081829</v>
      </c>
      <c r="EJ26" s="18">
        <f>Design!$N$72</f>
        <v>2.85</v>
      </c>
      <c r="EK26" s="18">
        <f t="shared" si="74"/>
        <v>40</v>
      </c>
      <c r="EL26" s="18">
        <v>0</v>
      </c>
      <c r="EM26" s="18">
        <f t="shared" si="75"/>
        <v>3420</v>
      </c>
      <c r="EN26" s="19">
        <f t="shared" si="76"/>
        <v>10113.008399314147</v>
      </c>
      <c r="EO26" s="19">
        <f t="shared" si="77"/>
        <v>30</v>
      </c>
    </row>
    <row r="27" spans="1:145" x14ac:dyDescent="0.25">
      <c r="A27" s="68">
        <f t="shared" si="78"/>
        <v>31</v>
      </c>
      <c r="B27" s="18">
        <f>'Ohio Intensities'!E27</f>
        <v>2.2206302686209054</v>
      </c>
      <c r="C27" s="18">
        <f>Design!$I$24*B27*Design!$I$23</f>
        <v>3.8194840620279598</v>
      </c>
      <c r="D27" s="18">
        <v>0</v>
      </c>
      <c r="E27" s="18">
        <v>0</v>
      </c>
      <c r="F27" s="18">
        <f>Design!$I$22</f>
        <v>10</v>
      </c>
      <c r="G27" s="18">
        <f t="shared" si="0"/>
        <v>3.8194840620279598</v>
      </c>
      <c r="H27" s="18">
        <f t="shared" si="1"/>
        <v>31</v>
      </c>
      <c r="I27" s="18">
        <f t="shared" si="2"/>
        <v>3.8194840620279598</v>
      </c>
      <c r="J27" s="18">
        <f t="shared" si="3"/>
        <v>41</v>
      </c>
      <c r="K27" s="18">
        <v>0</v>
      </c>
      <c r="L27" s="18">
        <f t="shared" si="4"/>
        <v>7104.2403553720051</v>
      </c>
      <c r="M27" s="18">
        <f t="shared" si="5"/>
        <v>-0.38194840620279596</v>
      </c>
      <c r="N27" s="18">
        <f t="shared" si="6"/>
        <v>15.659884654314634</v>
      </c>
      <c r="O27" s="18">
        <f>(Design!$N$67-N27)/M27</f>
        <v>35.632782944742672</v>
      </c>
      <c r="P27" s="18">
        <v>0</v>
      </c>
      <c r="Q27" s="18">
        <v>0</v>
      </c>
      <c r="R27" s="18">
        <f t="shared" si="7"/>
        <v>35.632782944742672</v>
      </c>
      <c r="S27" s="18">
        <f t="shared" si="8"/>
        <v>35.632782944742672</v>
      </c>
      <c r="T27" s="18">
        <f>Design!$N$67</f>
        <v>2.0499999999999998</v>
      </c>
      <c r="U27" s="18">
        <f t="shared" si="9"/>
        <v>41</v>
      </c>
      <c r="V27" s="18">
        <v>0</v>
      </c>
      <c r="W27" s="18">
        <f t="shared" si="10"/>
        <v>2521.5</v>
      </c>
      <c r="X27" s="19">
        <f t="shared" si="11"/>
        <v>4582.7403553720051</v>
      </c>
      <c r="Y27" s="68">
        <f t="shared" si="12"/>
        <v>31</v>
      </c>
      <c r="Z27" s="18">
        <f>'Ohio Intensities'!I27</f>
        <v>2.6392295225641855</v>
      </c>
      <c r="AA27" s="18">
        <f>Design!$I$24*Z27*Design!$I$23</f>
        <v>4.5394747788104022</v>
      </c>
      <c r="AB27" s="18">
        <v>0</v>
      </c>
      <c r="AC27" s="18">
        <v>0</v>
      </c>
      <c r="AD27" s="18">
        <f>Design!$I$22</f>
        <v>10</v>
      </c>
      <c r="AE27" s="18">
        <f t="shared" si="13"/>
        <v>4.5394747788104022</v>
      </c>
      <c r="AF27" s="18">
        <f t="shared" si="14"/>
        <v>31</v>
      </c>
      <c r="AG27" s="18">
        <f t="shared" si="15"/>
        <v>4.5394747788104022</v>
      </c>
      <c r="AH27" s="18">
        <f t="shared" si="16"/>
        <v>41</v>
      </c>
      <c r="AI27" s="18">
        <v>0</v>
      </c>
      <c r="AJ27" s="18">
        <f t="shared" si="17"/>
        <v>8443.4230885873476</v>
      </c>
      <c r="AK27" s="18">
        <f t="shared" si="18"/>
        <v>-0.45394747788104023</v>
      </c>
      <c r="AL27" s="18">
        <f t="shared" si="19"/>
        <v>18.61184659312265</v>
      </c>
      <c r="AM27" s="18">
        <f>(Design!$N$68-AL27)/AK27</f>
        <v>35.49275495114626</v>
      </c>
      <c r="AN27" s="18">
        <v>0</v>
      </c>
      <c r="AO27" s="18">
        <v>0</v>
      </c>
      <c r="AP27" s="18">
        <f t="shared" si="20"/>
        <v>35.49275495114626</v>
      </c>
      <c r="AQ27" s="18">
        <f t="shared" si="21"/>
        <v>35.49275495114626</v>
      </c>
      <c r="AR27" s="18">
        <f>Design!$N$68</f>
        <v>2.5</v>
      </c>
      <c r="AS27" s="18">
        <f t="shared" si="22"/>
        <v>41</v>
      </c>
      <c r="AT27" s="18">
        <v>0</v>
      </c>
      <c r="AU27" s="18">
        <f t="shared" si="23"/>
        <v>3075</v>
      </c>
      <c r="AV27" s="19">
        <f t="shared" si="24"/>
        <v>5368.4230885873476</v>
      </c>
      <c r="AW27" s="68">
        <f t="shared" si="25"/>
        <v>31</v>
      </c>
      <c r="AX27" s="18">
        <f>'Ohio Intensities'!M27</f>
        <v>3.0715993401712973</v>
      </c>
      <c r="AY27" s="18">
        <f>Design!$I$24*AX27*Design!$I$23</f>
        <v>5.2831508650946351</v>
      </c>
      <c r="AZ27" s="18">
        <v>0</v>
      </c>
      <c r="BA27" s="18">
        <v>0</v>
      </c>
      <c r="BB27" s="18">
        <f>Design!$I$22</f>
        <v>10</v>
      </c>
      <c r="BC27" s="18">
        <f t="shared" si="26"/>
        <v>5.2831508650946351</v>
      </c>
      <c r="BD27" s="18">
        <f t="shared" si="27"/>
        <v>31</v>
      </c>
      <c r="BE27" s="18">
        <f t="shared" si="28"/>
        <v>5.2831508650946351</v>
      </c>
      <c r="BF27" s="18">
        <f t="shared" si="29"/>
        <v>41</v>
      </c>
      <c r="BG27" s="18">
        <v>0</v>
      </c>
      <c r="BH27" s="18">
        <f t="shared" si="30"/>
        <v>9826.6606090760215</v>
      </c>
      <c r="BI27" s="18">
        <f t="shared" si="31"/>
        <v>-0.52831508650946346</v>
      </c>
      <c r="BJ27" s="18">
        <f t="shared" si="32"/>
        <v>21.660918546888006</v>
      </c>
      <c r="BK27" s="18">
        <f>(Design!$N$69-BJ27)/BI27</f>
        <v>35.605491925604994</v>
      </c>
      <c r="BL27" s="18">
        <v>0</v>
      </c>
      <c r="BM27" s="18">
        <v>0</v>
      </c>
      <c r="BN27" s="18">
        <f t="shared" si="33"/>
        <v>35.605491925604994</v>
      </c>
      <c r="BO27" s="18">
        <f t="shared" si="34"/>
        <v>35.605491925604994</v>
      </c>
      <c r="BP27" s="18">
        <f>Design!$N$69</f>
        <v>2.85</v>
      </c>
      <c r="BQ27" s="18">
        <f t="shared" si="35"/>
        <v>41</v>
      </c>
      <c r="BR27" s="18">
        <v>0</v>
      </c>
      <c r="BS27" s="18">
        <f t="shared" si="36"/>
        <v>3505.5</v>
      </c>
      <c r="BT27" s="19">
        <f t="shared" si="37"/>
        <v>6321.1606090760215</v>
      </c>
      <c r="BU27" s="68">
        <f t="shared" si="38"/>
        <v>31</v>
      </c>
      <c r="BV27" s="18">
        <f>'Ohio Intensities'!Q27</f>
        <v>3.554097420396654</v>
      </c>
      <c r="BW27" s="18">
        <f>Design!$I$24*BV27*Design!$I$23</f>
        <v>6.1130475630822483</v>
      </c>
      <c r="BX27" s="18">
        <v>0</v>
      </c>
      <c r="BY27" s="18">
        <v>0</v>
      </c>
      <c r="BZ27" s="18">
        <f>Design!$I$22</f>
        <v>10</v>
      </c>
      <c r="CA27" s="18">
        <f t="shared" si="39"/>
        <v>6.1130475630822483</v>
      </c>
      <c r="CB27" s="18">
        <f t="shared" si="40"/>
        <v>31</v>
      </c>
      <c r="CC27" s="18">
        <f t="shared" si="41"/>
        <v>6.1130475630822483</v>
      </c>
      <c r="CD27" s="18">
        <f t="shared" si="42"/>
        <v>41</v>
      </c>
      <c r="CE27" s="18">
        <v>0</v>
      </c>
      <c r="CF27" s="18">
        <f t="shared" si="43"/>
        <v>11370.268467332982</v>
      </c>
      <c r="CG27" s="18">
        <f t="shared" si="44"/>
        <v>-0.61130475630822478</v>
      </c>
      <c r="CH27" s="18">
        <f t="shared" si="45"/>
        <v>25.063495008637215</v>
      </c>
      <c r="CI27" s="18">
        <f>(Design!$N$70-CH27)/CG27</f>
        <v>36.337840953157887</v>
      </c>
      <c r="CJ27" s="18">
        <v>0</v>
      </c>
      <c r="CK27" s="18">
        <v>0</v>
      </c>
      <c r="CL27" s="18">
        <f t="shared" si="46"/>
        <v>36.337840953157887</v>
      </c>
      <c r="CM27" s="18">
        <f t="shared" si="47"/>
        <v>36.337840953157887</v>
      </c>
      <c r="CN27" s="18">
        <f>Design!$N$70</f>
        <v>2.85</v>
      </c>
      <c r="CO27" s="18">
        <f t="shared" si="48"/>
        <v>41</v>
      </c>
      <c r="CP27" s="18">
        <v>0</v>
      </c>
      <c r="CQ27" s="18">
        <f t="shared" si="49"/>
        <v>3505.5</v>
      </c>
      <c r="CR27" s="19">
        <f t="shared" si="50"/>
        <v>7864.7684673329823</v>
      </c>
      <c r="CS27" s="68">
        <f t="shared" si="51"/>
        <v>31</v>
      </c>
      <c r="CT27" s="18">
        <f>'Ohio Intensities'!U27</f>
        <v>3.9402289422853349</v>
      </c>
      <c r="CU27" s="18">
        <f>Design!$I$24*CT27*Design!$I$23</f>
        <v>6.77719378073078</v>
      </c>
      <c r="CV27" s="18">
        <v>0</v>
      </c>
      <c r="CW27" s="18">
        <v>0</v>
      </c>
      <c r="CX27" s="18">
        <f>Design!$I$22</f>
        <v>10</v>
      </c>
      <c r="CY27" s="18">
        <f t="shared" si="52"/>
        <v>6.77719378073078</v>
      </c>
      <c r="CZ27" s="18">
        <f t="shared" si="53"/>
        <v>31</v>
      </c>
      <c r="DA27" s="18">
        <f t="shared" si="54"/>
        <v>6.77719378073078</v>
      </c>
      <c r="DB27" s="18">
        <f t="shared" si="55"/>
        <v>41</v>
      </c>
      <c r="DC27" s="18">
        <v>0</v>
      </c>
      <c r="DD27" s="18">
        <f t="shared" si="56"/>
        <v>12605.580432159251</v>
      </c>
      <c r="DE27" s="18">
        <f t="shared" si="57"/>
        <v>-0.67771937807307803</v>
      </c>
      <c r="DF27" s="18">
        <f t="shared" si="58"/>
        <v>27.786494500996199</v>
      </c>
      <c r="DG27" s="18">
        <f>(Design!$N$71-DF27)/DE27</f>
        <v>36.794719625542875</v>
      </c>
      <c r="DH27" s="18">
        <v>0</v>
      </c>
      <c r="DI27" s="18">
        <v>0</v>
      </c>
      <c r="DJ27" s="18">
        <f t="shared" si="59"/>
        <v>36.794719625542875</v>
      </c>
      <c r="DK27" s="18">
        <f t="shared" si="60"/>
        <v>36.794719625542875</v>
      </c>
      <c r="DL27" s="18">
        <f>Design!$N$71</f>
        <v>2.85</v>
      </c>
      <c r="DM27" s="18">
        <f t="shared" si="61"/>
        <v>41</v>
      </c>
      <c r="DN27" s="18">
        <v>0</v>
      </c>
      <c r="DO27" s="18">
        <f t="shared" si="62"/>
        <v>3505.5000000000005</v>
      </c>
      <c r="DP27" s="19">
        <f t="shared" si="63"/>
        <v>9100.0804321592514</v>
      </c>
      <c r="DQ27" s="68">
        <f t="shared" si="64"/>
        <v>31</v>
      </c>
      <c r="DR27" s="18">
        <f>'Ohio Intensities'!Y27</f>
        <v>4.2904829495607659</v>
      </c>
      <c r="DS27" s="18">
        <f>Design!$I$24*DR27*Design!$I$23</f>
        <v>7.379630673244522</v>
      </c>
      <c r="DT27" s="18">
        <v>0</v>
      </c>
      <c r="DU27" s="18">
        <v>0</v>
      </c>
      <c r="DV27" s="18">
        <f>Design!$I$22</f>
        <v>10</v>
      </c>
      <c r="DW27" s="18">
        <f t="shared" si="65"/>
        <v>7.379630673244522</v>
      </c>
      <c r="DX27" s="18">
        <f t="shared" si="66"/>
        <v>31</v>
      </c>
      <c r="DY27" s="18">
        <f t="shared" si="67"/>
        <v>7.379630673244522</v>
      </c>
      <c r="DZ27" s="18">
        <f t="shared" si="68"/>
        <v>41</v>
      </c>
      <c r="EA27" s="18">
        <v>0</v>
      </c>
      <c r="EB27" s="18">
        <f t="shared" si="69"/>
        <v>13726.11305223481</v>
      </c>
      <c r="EC27" s="18">
        <f t="shared" si="70"/>
        <v>-0.73796306732445216</v>
      </c>
      <c r="ED27" s="18">
        <f t="shared" si="71"/>
        <v>30.256485760302539</v>
      </c>
      <c r="EE27" s="18">
        <f>(Design!$N$72-ED27)/EC27</f>
        <v>37.138018112027041</v>
      </c>
      <c r="EF27" s="18">
        <v>0</v>
      </c>
      <c r="EG27" s="18">
        <v>0</v>
      </c>
      <c r="EH27" s="18">
        <f t="shared" si="72"/>
        <v>37.138018112027041</v>
      </c>
      <c r="EI27" s="18">
        <f t="shared" si="73"/>
        <v>37.138018112027041</v>
      </c>
      <c r="EJ27" s="18">
        <f>Design!$N$72</f>
        <v>2.85</v>
      </c>
      <c r="EK27" s="18">
        <f t="shared" si="74"/>
        <v>41</v>
      </c>
      <c r="EL27" s="18">
        <v>0</v>
      </c>
      <c r="EM27" s="18">
        <f t="shared" si="75"/>
        <v>3505.5000000000005</v>
      </c>
      <c r="EN27" s="19">
        <f t="shared" si="76"/>
        <v>10220.61305223481</v>
      </c>
      <c r="EO27" s="19">
        <f t="shared" si="77"/>
        <v>31</v>
      </c>
    </row>
    <row r="28" spans="1:145" x14ac:dyDescent="0.25">
      <c r="A28" s="68">
        <f t="shared" si="78"/>
        <v>32</v>
      </c>
      <c r="B28" s="18">
        <f>'Ohio Intensities'!E28</f>
        <v>2.1742452768906566</v>
      </c>
      <c r="C28" s="18">
        <f>Design!$I$24*B28*Design!$I$23</f>
        <v>3.7397018762519316</v>
      </c>
      <c r="D28" s="18">
        <v>0</v>
      </c>
      <c r="E28" s="18">
        <v>0</v>
      </c>
      <c r="F28" s="18">
        <f>Design!$I$22</f>
        <v>10</v>
      </c>
      <c r="G28" s="18">
        <f t="shared" si="0"/>
        <v>3.7397018762519316</v>
      </c>
      <c r="H28" s="18">
        <f t="shared" si="1"/>
        <v>32</v>
      </c>
      <c r="I28" s="18">
        <f t="shared" si="2"/>
        <v>3.7397018762519316</v>
      </c>
      <c r="J28" s="18">
        <f t="shared" si="3"/>
        <v>42</v>
      </c>
      <c r="K28" s="18">
        <v>0</v>
      </c>
      <c r="L28" s="18">
        <f t="shared" si="4"/>
        <v>7180.2276024037092</v>
      </c>
      <c r="M28" s="18">
        <f t="shared" si="5"/>
        <v>-0.37397018762519318</v>
      </c>
      <c r="N28" s="18">
        <f t="shared" si="6"/>
        <v>15.706747880258114</v>
      </c>
      <c r="O28" s="18">
        <f>(Design!$N$67-N28)/M28</f>
        <v>36.518279617372635</v>
      </c>
      <c r="P28" s="18">
        <v>0</v>
      </c>
      <c r="Q28" s="18">
        <v>0</v>
      </c>
      <c r="R28" s="18">
        <f t="shared" si="7"/>
        <v>36.518279617372635</v>
      </c>
      <c r="S28" s="18">
        <f t="shared" si="8"/>
        <v>36.518279617372635</v>
      </c>
      <c r="T28" s="18">
        <f>Design!$N$67</f>
        <v>2.0499999999999998</v>
      </c>
      <c r="U28" s="18">
        <f t="shared" si="9"/>
        <v>42</v>
      </c>
      <c r="V28" s="18">
        <v>0</v>
      </c>
      <c r="W28" s="18">
        <f t="shared" si="10"/>
        <v>2583</v>
      </c>
      <c r="X28" s="19">
        <f t="shared" si="11"/>
        <v>4597.2276024037092</v>
      </c>
      <c r="Y28" s="68">
        <f t="shared" si="12"/>
        <v>32</v>
      </c>
      <c r="Z28" s="18">
        <f>'Ohio Intensities'!I28</f>
        <v>2.5858105680856349</v>
      </c>
      <c r="AA28" s="18">
        <f>Design!$I$24*Z28*Design!$I$23</f>
        <v>4.4475941771072947</v>
      </c>
      <c r="AB28" s="18">
        <v>0</v>
      </c>
      <c r="AC28" s="18">
        <v>0</v>
      </c>
      <c r="AD28" s="18">
        <f>Design!$I$22</f>
        <v>10</v>
      </c>
      <c r="AE28" s="18">
        <f t="shared" si="13"/>
        <v>4.4475941771072947</v>
      </c>
      <c r="AF28" s="18">
        <f t="shared" si="14"/>
        <v>32</v>
      </c>
      <c r="AG28" s="18">
        <f t="shared" si="15"/>
        <v>4.4475941771072947</v>
      </c>
      <c r="AH28" s="18">
        <f t="shared" si="16"/>
        <v>42</v>
      </c>
      <c r="AI28" s="18">
        <v>0</v>
      </c>
      <c r="AJ28" s="18">
        <f t="shared" si="17"/>
        <v>8539.3808200460062</v>
      </c>
      <c r="AK28" s="18">
        <f t="shared" si="18"/>
        <v>-0.44475941771072947</v>
      </c>
      <c r="AL28" s="18">
        <f t="shared" si="19"/>
        <v>18.679895543850638</v>
      </c>
      <c r="AM28" s="18">
        <f>(Design!$N$68-AL28)/AK28</f>
        <v>36.378983557294802</v>
      </c>
      <c r="AN28" s="18">
        <v>0</v>
      </c>
      <c r="AO28" s="18">
        <v>0</v>
      </c>
      <c r="AP28" s="18">
        <f t="shared" si="20"/>
        <v>36.378983557294802</v>
      </c>
      <c r="AQ28" s="18">
        <f t="shared" si="21"/>
        <v>36.378983557294802</v>
      </c>
      <c r="AR28" s="18">
        <f>Design!$N$68</f>
        <v>2.5</v>
      </c>
      <c r="AS28" s="18">
        <f t="shared" si="22"/>
        <v>42</v>
      </c>
      <c r="AT28" s="18">
        <v>0</v>
      </c>
      <c r="AU28" s="18">
        <f t="shared" si="23"/>
        <v>3150</v>
      </c>
      <c r="AV28" s="19">
        <f t="shared" si="24"/>
        <v>5389.3808200460062</v>
      </c>
      <c r="AW28" s="68">
        <f t="shared" si="25"/>
        <v>32</v>
      </c>
      <c r="AX28" s="18">
        <f>'Ohio Intensities'!M28</f>
        <v>3.011190272343764</v>
      </c>
      <c r="AY28" s="18">
        <f>Design!$I$24*AX28*Design!$I$23</f>
        <v>5.1792472684312774</v>
      </c>
      <c r="AZ28" s="18">
        <v>0</v>
      </c>
      <c r="BA28" s="18">
        <v>0</v>
      </c>
      <c r="BB28" s="18">
        <f>Design!$I$22</f>
        <v>10</v>
      </c>
      <c r="BC28" s="18">
        <f t="shared" si="26"/>
        <v>5.1792472684312774</v>
      </c>
      <c r="BD28" s="18">
        <f t="shared" si="27"/>
        <v>32</v>
      </c>
      <c r="BE28" s="18">
        <f t="shared" si="28"/>
        <v>5.1792472684312774</v>
      </c>
      <c r="BF28" s="18">
        <f t="shared" si="29"/>
        <v>42</v>
      </c>
      <c r="BG28" s="18">
        <v>0</v>
      </c>
      <c r="BH28" s="18">
        <f t="shared" si="30"/>
        <v>9944.1547553880519</v>
      </c>
      <c r="BI28" s="18">
        <f t="shared" si="31"/>
        <v>-0.51792472684312774</v>
      </c>
      <c r="BJ28" s="18">
        <f t="shared" si="32"/>
        <v>21.752838527411363</v>
      </c>
      <c r="BK28" s="18">
        <f>(Design!$N$69-BJ28)/BI28</f>
        <v>36.497269868979956</v>
      </c>
      <c r="BL28" s="18">
        <v>0</v>
      </c>
      <c r="BM28" s="18">
        <v>0</v>
      </c>
      <c r="BN28" s="18">
        <f t="shared" si="33"/>
        <v>36.497269868979956</v>
      </c>
      <c r="BO28" s="18">
        <f t="shared" si="34"/>
        <v>36.497269868979956</v>
      </c>
      <c r="BP28" s="18">
        <f>Design!$N$69</f>
        <v>2.85</v>
      </c>
      <c r="BQ28" s="18">
        <f t="shared" si="35"/>
        <v>42</v>
      </c>
      <c r="BR28" s="18">
        <v>0</v>
      </c>
      <c r="BS28" s="18">
        <f t="shared" si="36"/>
        <v>3591</v>
      </c>
      <c r="BT28" s="19">
        <f t="shared" si="37"/>
        <v>6353.1547553880519</v>
      </c>
      <c r="BU28" s="68">
        <f t="shared" si="38"/>
        <v>32</v>
      </c>
      <c r="BV28" s="18">
        <f>'Ohio Intensities'!Q28</f>
        <v>3.4865540964627297</v>
      </c>
      <c r="BW28" s="18">
        <f>Design!$I$24*BV28*Design!$I$23</f>
        <v>5.9968730459158985</v>
      </c>
      <c r="BX28" s="18">
        <v>0</v>
      </c>
      <c r="BY28" s="18">
        <v>0</v>
      </c>
      <c r="BZ28" s="18">
        <f>Design!$I$22</f>
        <v>10</v>
      </c>
      <c r="CA28" s="18">
        <f t="shared" si="39"/>
        <v>5.9968730459158985</v>
      </c>
      <c r="CB28" s="18">
        <f t="shared" si="40"/>
        <v>32</v>
      </c>
      <c r="CC28" s="18">
        <f t="shared" si="41"/>
        <v>5.9968730459158985</v>
      </c>
      <c r="CD28" s="18">
        <f t="shared" si="42"/>
        <v>42</v>
      </c>
      <c r="CE28" s="18">
        <v>0</v>
      </c>
      <c r="CF28" s="18">
        <f t="shared" si="43"/>
        <v>11513.996248158524</v>
      </c>
      <c r="CG28" s="18">
        <f t="shared" si="44"/>
        <v>-0.59968730459158981</v>
      </c>
      <c r="CH28" s="18">
        <f t="shared" si="45"/>
        <v>25.186866792846772</v>
      </c>
      <c r="CI28" s="18">
        <f>(Design!$N$70-CH28)/CG28</f>
        <v>37.247523203878792</v>
      </c>
      <c r="CJ28" s="18">
        <v>0</v>
      </c>
      <c r="CK28" s="18">
        <v>0</v>
      </c>
      <c r="CL28" s="18">
        <f t="shared" si="46"/>
        <v>37.247523203878792</v>
      </c>
      <c r="CM28" s="18">
        <f t="shared" si="47"/>
        <v>37.247523203878792</v>
      </c>
      <c r="CN28" s="18">
        <f>Design!$N$70</f>
        <v>2.85</v>
      </c>
      <c r="CO28" s="18">
        <f t="shared" si="48"/>
        <v>42</v>
      </c>
      <c r="CP28" s="18">
        <v>0</v>
      </c>
      <c r="CQ28" s="18">
        <f t="shared" si="49"/>
        <v>3591</v>
      </c>
      <c r="CR28" s="19">
        <f t="shared" si="50"/>
        <v>7922.9962481585244</v>
      </c>
      <c r="CS28" s="68">
        <f t="shared" si="51"/>
        <v>32</v>
      </c>
      <c r="CT28" s="18">
        <f>'Ohio Intensities'!U28</f>
        <v>3.8674432006616302</v>
      </c>
      <c r="CU28" s="18">
        <f>Design!$I$24*CT28*Design!$I$23</f>
        <v>6.6520023051380077</v>
      </c>
      <c r="CV28" s="18">
        <v>0</v>
      </c>
      <c r="CW28" s="18">
        <v>0</v>
      </c>
      <c r="CX28" s="18">
        <f>Design!$I$22</f>
        <v>10</v>
      </c>
      <c r="CY28" s="18">
        <f t="shared" si="52"/>
        <v>6.6520023051380077</v>
      </c>
      <c r="CZ28" s="18">
        <f t="shared" si="53"/>
        <v>32</v>
      </c>
      <c r="DA28" s="18">
        <f t="shared" si="54"/>
        <v>6.6520023051380077</v>
      </c>
      <c r="DB28" s="18">
        <f t="shared" si="55"/>
        <v>42</v>
      </c>
      <c r="DC28" s="18">
        <v>0</v>
      </c>
      <c r="DD28" s="18">
        <f t="shared" si="56"/>
        <v>12771.844425864974</v>
      </c>
      <c r="DE28" s="18">
        <f t="shared" si="57"/>
        <v>-0.66520023051380073</v>
      </c>
      <c r="DF28" s="18">
        <f t="shared" si="58"/>
        <v>27.938409681579632</v>
      </c>
      <c r="DG28" s="18">
        <f>(Design!$N$71-DF28)/DE28</f>
        <v>37.715575748074137</v>
      </c>
      <c r="DH28" s="18">
        <v>0</v>
      </c>
      <c r="DI28" s="18">
        <v>0</v>
      </c>
      <c r="DJ28" s="18">
        <f t="shared" si="59"/>
        <v>37.715575748074137</v>
      </c>
      <c r="DK28" s="18">
        <f t="shared" si="60"/>
        <v>37.715575748074137</v>
      </c>
      <c r="DL28" s="18">
        <f>Design!$N$71</f>
        <v>2.85</v>
      </c>
      <c r="DM28" s="18">
        <f t="shared" si="61"/>
        <v>42</v>
      </c>
      <c r="DN28" s="18">
        <v>0</v>
      </c>
      <c r="DO28" s="18">
        <f t="shared" si="62"/>
        <v>3591</v>
      </c>
      <c r="DP28" s="19">
        <f t="shared" si="63"/>
        <v>9180.8444258649743</v>
      </c>
      <c r="DQ28" s="68">
        <f t="shared" si="64"/>
        <v>32</v>
      </c>
      <c r="DR28" s="18">
        <f>'Ohio Intensities'!Y28</f>
        <v>4.2130897632265318</v>
      </c>
      <c r="DS28" s="18">
        <f>Design!$I$24*DR28*Design!$I$23</f>
        <v>7.2465143927496394</v>
      </c>
      <c r="DT28" s="18">
        <v>0</v>
      </c>
      <c r="DU28" s="18">
        <v>0</v>
      </c>
      <c r="DV28" s="18">
        <f>Design!$I$22</f>
        <v>10</v>
      </c>
      <c r="DW28" s="18">
        <f t="shared" si="65"/>
        <v>7.2465143927496394</v>
      </c>
      <c r="DX28" s="18">
        <f t="shared" si="66"/>
        <v>32</v>
      </c>
      <c r="DY28" s="18">
        <f t="shared" si="67"/>
        <v>7.2465143927496394</v>
      </c>
      <c r="DZ28" s="18">
        <f t="shared" si="68"/>
        <v>42</v>
      </c>
      <c r="EA28" s="18">
        <v>0</v>
      </c>
      <c r="EB28" s="18">
        <f t="shared" si="69"/>
        <v>13913.307634079307</v>
      </c>
      <c r="EC28" s="18">
        <f t="shared" si="70"/>
        <v>-0.72465143927496389</v>
      </c>
      <c r="ED28" s="18">
        <f t="shared" si="71"/>
        <v>30.435360449548483</v>
      </c>
      <c r="EE28" s="18">
        <f>(Design!$N$72-ED28)/EC28</f>
        <v>38.067074671304709</v>
      </c>
      <c r="EF28" s="18">
        <v>0</v>
      </c>
      <c r="EG28" s="18">
        <v>0</v>
      </c>
      <c r="EH28" s="18">
        <f t="shared" si="72"/>
        <v>38.067074671304709</v>
      </c>
      <c r="EI28" s="18">
        <f t="shared" si="73"/>
        <v>38.067074671304709</v>
      </c>
      <c r="EJ28" s="18">
        <f>Design!$N$72</f>
        <v>2.85</v>
      </c>
      <c r="EK28" s="18">
        <f t="shared" si="74"/>
        <v>42</v>
      </c>
      <c r="EL28" s="18">
        <v>0</v>
      </c>
      <c r="EM28" s="18">
        <f t="shared" si="75"/>
        <v>3591</v>
      </c>
      <c r="EN28" s="19">
        <f t="shared" si="76"/>
        <v>10322.307634079307</v>
      </c>
      <c r="EO28" s="19">
        <f t="shared" si="77"/>
        <v>32</v>
      </c>
    </row>
    <row r="29" spans="1:145" x14ac:dyDescent="0.25">
      <c r="A29" s="68">
        <f t="shared" si="78"/>
        <v>33</v>
      </c>
      <c r="B29" s="18">
        <f>'Ohio Intensities'!E29</f>
        <v>2.1298869207460598</v>
      </c>
      <c r="C29" s="18">
        <f>Design!$I$24*B29*Design!$I$23</f>
        <v>3.6634055036832249</v>
      </c>
      <c r="D29" s="18">
        <v>0</v>
      </c>
      <c r="E29" s="18">
        <v>0</v>
      </c>
      <c r="F29" s="18">
        <f>Design!$I$22</f>
        <v>10</v>
      </c>
      <c r="G29" s="18">
        <f t="shared" si="0"/>
        <v>3.6634055036832249</v>
      </c>
      <c r="H29" s="18">
        <f t="shared" si="1"/>
        <v>33</v>
      </c>
      <c r="I29" s="18">
        <f t="shared" si="2"/>
        <v>3.6634055036832249</v>
      </c>
      <c r="J29" s="18">
        <f t="shared" si="3"/>
        <v>43</v>
      </c>
      <c r="K29" s="18">
        <v>0</v>
      </c>
      <c r="L29" s="18">
        <f t="shared" si="4"/>
        <v>7253.5428972927848</v>
      </c>
      <c r="M29" s="18">
        <f t="shared" si="5"/>
        <v>-0.36634055036832247</v>
      </c>
      <c r="N29" s="18">
        <f t="shared" si="6"/>
        <v>15.752643665837866</v>
      </c>
      <c r="O29" s="18">
        <f>(Design!$N$67-N29)/M29</f>
        <v>37.404113882727671</v>
      </c>
      <c r="P29" s="18">
        <v>0</v>
      </c>
      <c r="Q29" s="18">
        <v>0</v>
      </c>
      <c r="R29" s="18">
        <f t="shared" si="7"/>
        <v>37.404113882727671</v>
      </c>
      <c r="S29" s="18">
        <f t="shared" si="8"/>
        <v>37.404113882727671</v>
      </c>
      <c r="T29" s="18">
        <f>Design!$N$67</f>
        <v>2.0499999999999998</v>
      </c>
      <c r="U29" s="18">
        <f t="shared" si="9"/>
        <v>43</v>
      </c>
      <c r="V29" s="18">
        <v>0</v>
      </c>
      <c r="W29" s="18">
        <f t="shared" si="10"/>
        <v>2644.4999999999995</v>
      </c>
      <c r="X29" s="19">
        <f t="shared" si="11"/>
        <v>4609.0428972927857</v>
      </c>
      <c r="Y29" s="68">
        <f t="shared" si="12"/>
        <v>33</v>
      </c>
      <c r="Z29" s="18">
        <f>'Ohio Intensities'!I29</f>
        <v>2.5346641256749747</v>
      </c>
      <c r="AA29" s="18">
        <f>Design!$I$24*Z29*Design!$I$23</f>
        <v>4.3596222961609588</v>
      </c>
      <c r="AB29" s="18">
        <v>0</v>
      </c>
      <c r="AC29" s="18">
        <v>0</v>
      </c>
      <c r="AD29" s="18">
        <f>Design!$I$22</f>
        <v>10</v>
      </c>
      <c r="AE29" s="18">
        <f t="shared" si="13"/>
        <v>4.3596222961609588</v>
      </c>
      <c r="AF29" s="18">
        <f t="shared" si="14"/>
        <v>33</v>
      </c>
      <c r="AG29" s="18">
        <f t="shared" si="15"/>
        <v>4.3596222961609588</v>
      </c>
      <c r="AH29" s="18">
        <f t="shared" si="16"/>
        <v>43</v>
      </c>
      <c r="AI29" s="18">
        <v>0</v>
      </c>
      <c r="AJ29" s="18">
        <f t="shared" si="17"/>
        <v>8632.052146398697</v>
      </c>
      <c r="AK29" s="18">
        <f t="shared" si="18"/>
        <v>-0.43596222961609588</v>
      </c>
      <c r="AL29" s="18">
        <f t="shared" si="19"/>
        <v>18.74637587349212</v>
      </c>
      <c r="AM29" s="18">
        <f>(Design!$N$68-AL29)/AK29</f>
        <v>37.265558275079293</v>
      </c>
      <c r="AN29" s="18">
        <v>0</v>
      </c>
      <c r="AO29" s="18">
        <v>0</v>
      </c>
      <c r="AP29" s="18">
        <f t="shared" si="20"/>
        <v>37.265558275079293</v>
      </c>
      <c r="AQ29" s="18">
        <f t="shared" si="21"/>
        <v>37.265558275079293</v>
      </c>
      <c r="AR29" s="18">
        <f>Design!$N$68</f>
        <v>2.5</v>
      </c>
      <c r="AS29" s="18">
        <f t="shared" si="22"/>
        <v>43</v>
      </c>
      <c r="AT29" s="18">
        <v>0</v>
      </c>
      <c r="AU29" s="18">
        <f t="shared" si="23"/>
        <v>3225</v>
      </c>
      <c r="AV29" s="19">
        <f t="shared" si="24"/>
        <v>5407.052146398697</v>
      </c>
      <c r="AW29" s="68">
        <f t="shared" si="25"/>
        <v>33</v>
      </c>
      <c r="AX29" s="18">
        <f>'Ohio Intensities'!M29</f>
        <v>2.9532873104428132</v>
      </c>
      <c r="AY29" s="18">
        <f>Design!$I$24*AX29*Design!$I$23</f>
        <v>5.0796541739616421</v>
      </c>
      <c r="AZ29" s="18">
        <v>0</v>
      </c>
      <c r="BA29" s="18">
        <v>0</v>
      </c>
      <c r="BB29" s="18">
        <f>Design!$I$22</f>
        <v>10</v>
      </c>
      <c r="BC29" s="18">
        <f t="shared" si="26"/>
        <v>5.0796541739616421</v>
      </c>
      <c r="BD29" s="18">
        <f t="shared" si="27"/>
        <v>33</v>
      </c>
      <c r="BE29" s="18">
        <f t="shared" si="28"/>
        <v>5.0796541739616421</v>
      </c>
      <c r="BF29" s="18">
        <f t="shared" si="29"/>
        <v>43</v>
      </c>
      <c r="BG29" s="18">
        <v>0</v>
      </c>
      <c r="BH29" s="18">
        <f t="shared" si="30"/>
        <v>10057.715264444052</v>
      </c>
      <c r="BI29" s="18">
        <f t="shared" si="31"/>
        <v>-0.50796541739616419</v>
      </c>
      <c r="BJ29" s="18">
        <f t="shared" si="32"/>
        <v>21.842512948035061</v>
      </c>
      <c r="BK29" s="18">
        <f>(Design!$N$69-BJ29)/BI29</f>
        <v>37.389381831131089</v>
      </c>
      <c r="BL29" s="18">
        <v>0</v>
      </c>
      <c r="BM29" s="18">
        <v>0</v>
      </c>
      <c r="BN29" s="18">
        <f t="shared" si="33"/>
        <v>37.389381831131089</v>
      </c>
      <c r="BO29" s="18">
        <f t="shared" si="34"/>
        <v>37.389381831131089</v>
      </c>
      <c r="BP29" s="18">
        <f>Design!$N$69</f>
        <v>2.85</v>
      </c>
      <c r="BQ29" s="18">
        <f t="shared" si="35"/>
        <v>43</v>
      </c>
      <c r="BR29" s="18">
        <v>0</v>
      </c>
      <c r="BS29" s="18">
        <f t="shared" si="36"/>
        <v>3676.5000000000005</v>
      </c>
      <c r="BT29" s="19">
        <f t="shared" si="37"/>
        <v>6381.2152644440521</v>
      </c>
      <c r="BU29" s="68">
        <f t="shared" si="38"/>
        <v>33</v>
      </c>
      <c r="BV29" s="18">
        <f>'Ohio Intensities'!Q29</f>
        <v>3.4217451165684936</v>
      </c>
      <c r="BW29" s="18">
        <f>Design!$I$24*BV29*Design!$I$23</f>
        <v>5.8854016004978122</v>
      </c>
      <c r="BX29" s="18">
        <v>0</v>
      </c>
      <c r="BY29" s="18">
        <v>0</v>
      </c>
      <c r="BZ29" s="18">
        <f>Design!$I$22</f>
        <v>10</v>
      </c>
      <c r="CA29" s="18">
        <f t="shared" si="39"/>
        <v>5.8854016004978122</v>
      </c>
      <c r="CB29" s="18">
        <f t="shared" si="40"/>
        <v>33</v>
      </c>
      <c r="CC29" s="18">
        <f t="shared" si="41"/>
        <v>5.8854016004978122</v>
      </c>
      <c r="CD29" s="18">
        <f t="shared" si="42"/>
        <v>43</v>
      </c>
      <c r="CE29" s="18">
        <v>0</v>
      </c>
      <c r="CF29" s="18">
        <f t="shared" si="43"/>
        <v>11653.095168985668</v>
      </c>
      <c r="CG29" s="18">
        <f t="shared" si="44"/>
        <v>-0.58854016004978127</v>
      </c>
      <c r="CH29" s="18">
        <f t="shared" si="45"/>
        <v>25.307226882140593</v>
      </c>
      <c r="CI29" s="18">
        <f>(Design!$N$70-CH29)/CG29</f>
        <v>38.1575097275283</v>
      </c>
      <c r="CJ29" s="18">
        <v>0</v>
      </c>
      <c r="CK29" s="18">
        <v>0</v>
      </c>
      <c r="CL29" s="18">
        <f t="shared" si="46"/>
        <v>38.1575097275283</v>
      </c>
      <c r="CM29" s="18">
        <f t="shared" si="47"/>
        <v>38.1575097275283</v>
      </c>
      <c r="CN29" s="18">
        <f>Design!$N$70</f>
        <v>2.85</v>
      </c>
      <c r="CO29" s="18">
        <f t="shared" si="48"/>
        <v>43</v>
      </c>
      <c r="CP29" s="18">
        <v>0</v>
      </c>
      <c r="CQ29" s="18">
        <f t="shared" si="49"/>
        <v>3676.5</v>
      </c>
      <c r="CR29" s="19">
        <f t="shared" si="50"/>
        <v>7976.5951689856684</v>
      </c>
      <c r="CS29" s="68">
        <f t="shared" si="51"/>
        <v>33</v>
      </c>
      <c r="CT29" s="18">
        <f>'Ohio Intensities'!U29</f>
        <v>3.7975410616879599</v>
      </c>
      <c r="CU29" s="18">
        <f>Design!$I$24*CT29*Design!$I$23</f>
        <v>6.5317706261032953</v>
      </c>
      <c r="CV29" s="18">
        <v>0</v>
      </c>
      <c r="CW29" s="18">
        <v>0</v>
      </c>
      <c r="CX29" s="18">
        <f>Design!$I$22</f>
        <v>10</v>
      </c>
      <c r="CY29" s="18">
        <f t="shared" si="52"/>
        <v>6.5317706261032953</v>
      </c>
      <c r="CZ29" s="18">
        <f t="shared" si="53"/>
        <v>33</v>
      </c>
      <c r="DA29" s="18">
        <f t="shared" si="54"/>
        <v>6.5317706261032953</v>
      </c>
      <c r="DB29" s="18">
        <f t="shared" si="55"/>
        <v>43</v>
      </c>
      <c r="DC29" s="18">
        <v>0</v>
      </c>
      <c r="DD29" s="18">
        <f t="shared" si="56"/>
        <v>12932.905839684525</v>
      </c>
      <c r="DE29" s="18">
        <f t="shared" si="57"/>
        <v>-0.65317706261032948</v>
      </c>
      <c r="DF29" s="18">
        <f t="shared" si="58"/>
        <v>28.086613692244168</v>
      </c>
      <c r="DG29" s="18">
        <f>(Design!$N$71-DF29)/DE29</f>
        <v>38.636711447566178</v>
      </c>
      <c r="DH29" s="18">
        <v>0</v>
      </c>
      <c r="DI29" s="18">
        <v>0</v>
      </c>
      <c r="DJ29" s="18">
        <f t="shared" si="59"/>
        <v>38.636711447566178</v>
      </c>
      <c r="DK29" s="18">
        <f t="shared" si="60"/>
        <v>38.636711447566178</v>
      </c>
      <c r="DL29" s="18">
        <f>Design!$N$71</f>
        <v>2.85</v>
      </c>
      <c r="DM29" s="18">
        <f t="shared" si="61"/>
        <v>43</v>
      </c>
      <c r="DN29" s="18">
        <v>0</v>
      </c>
      <c r="DO29" s="18">
        <f t="shared" si="62"/>
        <v>3676.5000000000005</v>
      </c>
      <c r="DP29" s="19">
        <f t="shared" si="63"/>
        <v>9256.4058396845248</v>
      </c>
      <c r="DQ29" s="68">
        <f t="shared" si="64"/>
        <v>33</v>
      </c>
      <c r="DR29" s="18">
        <f>'Ohio Intensities'!Y29</f>
        <v>4.1387481983911671</v>
      </c>
      <c r="DS29" s="18">
        <f>Design!$I$24*DR29*Design!$I$23</f>
        <v>7.118646901232812</v>
      </c>
      <c r="DT29" s="18">
        <v>0</v>
      </c>
      <c r="DU29" s="18">
        <v>0</v>
      </c>
      <c r="DV29" s="18">
        <f>Design!$I$22</f>
        <v>10</v>
      </c>
      <c r="DW29" s="18">
        <f t="shared" si="65"/>
        <v>7.118646901232812</v>
      </c>
      <c r="DX29" s="18">
        <f t="shared" si="66"/>
        <v>33</v>
      </c>
      <c r="DY29" s="18">
        <f t="shared" si="67"/>
        <v>7.118646901232812</v>
      </c>
      <c r="DZ29" s="18">
        <f t="shared" si="68"/>
        <v>43</v>
      </c>
      <c r="EA29" s="18">
        <v>0</v>
      </c>
      <c r="EB29" s="18">
        <f t="shared" si="69"/>
        <v>14094.92086444097</v>
      </c>
      <c r="EC29" s="18">
        <f t="shared" si="70"/>
        <v>-0.71186469012328124</v>
      </c>
      <c r="ED29" s="18">
        <f t="shared" si="71"/>
        <v>30.610181675301092</v>
      </c>
      <c r="EE29" s="18">
        <f>(Design!$N$72-ED29)/EC29</f>
        <v>38.996430164970768</v>
      </c>
      <c r="EF29" s="18">
        <v>0</v>
      </c>
      <c r="EG29" s="18">
        <v>0</v>
      </c>
      <c r="EH29" s="18">
        <f t="shared" si="72"/>
        <v>38.996430164970768</v>
      </c>
      <c r="EI29" s="18">
        <f t="shared" si="73"/>
        <v>38.996430164970768</v>
      </c>
      <c r="EJ29" s="18">
        <f>Design!$N$72</f>
        <v>2.85</v>
      </c>
      <c r="EK29" s="18">
        <f t="shared" si="74"/>
        <v>43</v>
      </c>
      <c r="EL29" s="18">
        <v>0</v>
      </c>
      <c r="EM29" s="18">
        <f t="shared" si="75"/>
        <v>3676.5000000000005</v>
      </c>
      <c r="EN29" s="19">
        <f t="shared" si="76"/>
        <v>10418.42086444097</v>
      </c>
      <c r="EO29" s="19">
        <f t="shared" si="77"/>
        <v>33</v>
      </c>
    </row>
    <row r="30" spans="1:145" x14ac:dyDescent="0.25">
      <c r="A30" s="68">
        <f t="shared" si="78"/>
        <v>34</v>
      </c>
      <c r="B30" s="18">
        <f>'Ohio Intensities'!E30</f>
        <v>2.0874225421459522</v>
      </c>
      <c r="C30" s="18">
        <f>Design!$I$24*B30*Design!$I$23</f>
        <v>3.59036677249104</v>
      </c>
      <c r="D30" s="18">
        <v>0</v>
      </c>
      <c r="E30" s="18">
        <v>0</v>
      </c>
      <c r="F30" s="18">
        <f>Design!$I$22</f>
        <v>10</v>
      </c>
      <c r="G30" s="18">
        <f t="shared" si="0"/>
        <v>3.59036677249104</v>
      </c>
      <c r="H30" s="18">
        <f t="shared" si="1"/>
        <v>34</v>
      </c>
      <c r="I30" s="18">
        <f t="shared" si="2"/>
        <v>3.59036677249104</v>
      </c>
      <c r="J30" s="18">
        <f t="shared" si="3"/>
        <v>44</v>
      </c>
      <c r="K30" s="18">
        <v>0</v>
      </c>
      <c r="L30" s="18">
        <f t="shared" si="4"/>
        <v>7324.3482158817224</v>
      </c>
      <c r="M30" s="18">
        <f t="shared" si="5"/>
        <v>-0.35903667724910399</v>
      </c>
      <c r="N30" s="18">
        <f t="shared" si="6"/>
        <v>15.797613798960574</v>
      </c>
      <c r="O30" s="18">
        <f>(Design!$N$67-N30)/M30</f>
        <v>38.290276927396796</v>
      </c>
      <c r="P30" s="18">
        <v>0</v>
      </c>
      <c r="Q30" s="18">
        <v>0</v>
      </c>
      <c r="R30" s="18">
        <f t="shared" si="7"/>
        <v>38.290276927396796</v>
      </c>
      <c r="S30" s="18">
        <f t="shared" si="8"/>
        <v>38.290276927396796</v>
      </c>
      <c r="T30" s="18">
        <f>Design!$N$67</f>
        <v>2.0499999999999998</v>
      </c>
      <c r="U30" s="18">
        <f t="shared" si="9"/>
        <v>44</v>
      </c>
      <c r="V30" s="18">
        <v>0</v>
      </c>
      <c r="W30" s="18">
        <f t="shared" si="10"/>
        <v>2705.9999999999995</v>
      </c>
      <c r="X30" s="19">
        <f t="shared" si="11"/>
        <v>4618.3482158817224</v>
      </c>
      <c r="Y30" s="68">
        <f t="shared" si="12"/>
        <v>34</v>
      </c>
      <c r="Z30" s="18">
        <f>'Ohio Intensities'!I30</f>
        <v>2.4856450957302636</v>
      </c>
      <c r="AA30" s="18">
        <f>Design!$I$24*Z30*Design!$I$23</f>
        <v>4.2753095646560562</v>
      </c>
      <c r="AB30" s="18">
        <v>0</v>
      </c>
      <c r="AC30" s="18">
        <v>0</v>
      </c>
      <c r="AD30" s="18">
        <f>Design!$I$22</f>
        <v>10</v>
      </c>
      <c r="AE30" s="18">
        <f t="shared" si="13"/>
        <v>4.2753095646560562</v>
      </c>
      <c r="AF30" s="18">
        <f t="shared" si="14"/>
        <v>34</v>
      </c>
      <c r="AG30" s="18">
        <f t="shared" si="15"/>
        <v>4.2753095646560562</v>
      </c>
      <c r="AH30" s="18">
        <f t="shared" si="16"/>
        <v>44</v>
      </c>
      <c r="AI30" s="18">
        <v>0</v>
      </c>
      <c r="AJ30" s="18">
        <f t="shared" si="17"/>
        <v>8721.6315118983548</v>
      </c>
      <c r="AK30" s="18">
        <f t="shared" si="18"/>
        <v>-0.42753095646560563</v>
      </c>
      <c r="AL30" s="18">
        <f t="shared" si="19"/>
        <v>18.811362084486646</v>
      </c>
      <c r="AM30" s="18">
        <f>(Design!$N$68-AL30)/AK30</f>
        <v>38.152470219542749</v>
      </c>
      <c r="AN30" s="18">
        <v>0</v>
      </c>
      <c r="AO30" s="18">
        <v>0</v>
      </c>
      <c r="AP30" s="18">
        <f t="shared" si="20"/>
        <v>38.152470219542749</v>
      </c>
      <c r="AQ30" s="18">
        <f t="shared" si="21"/>
        <v>38.152470219542749</v>
      </c>
      <c r="AR30" s="18">
        <f>Design!$N$68</f>
        <v>2.5</v>
      </c>
      <c r="AS30" s="18">
        <f t="shared" si="22"/>
        <v>44</v>
      </c>
      <c r="AT30" s="18">
        <v>0</v>
      </c>
      <c r="AU30" s="18">
        <f t="shared" si="23"/>
        <v>3300</v>
      </c>
      <c r="AV30" s="19">
        <f t="shared" si="24"/>
        <v>5421.6315118983548</v>
      </c>
      <c r="AW30" s="68">
        <f t="shared" si="25"/>
        <v>34</v>
      </c>
      <c r="AX30" s="18">
        <f>'Ohio Intensities'!M30</f>
        <v>2.897734187787008</v>
      </c>
      <c r="AY30" s="18">
        <f>Design!$I$24*AX30*Design!$I$23</f>
        <v>4.9841028029936565</v>
      </c>
      <c r="AZ30" s="18">
        <v>0</v>
      </c>
      <c r="BA30" s="18">
        <v>0</v>
      </c>
      <c r="BB30" s="18">
        <f>Design!$I$22</f>
        <v>10</v>
      </c>
      <c r="BC30" s="18">
        <f t="shared" si="26"/>
        <v>4.9841028029936565</v>
      </c>
      <c r="BD30" s="18">
        <f t="shared" si="27"/>
        <v>34</v>
      </c>
      <c r="BE30" s="18">
        <f t="shared" si="28"/>
        <v>4.9841028029936565</v>
      </c>
      <c r="BF30" s="18">
        <f t="shared" si="29"/>
        <v>44</v>
      </c>
      <c r="BG30" s="18">
        <v>0</v>
      </c>
      <c r="BH30" s="18">
        <f t="shared" si="30"/>
        <v>10167.569718107059</v>
      </c>
      <c r="BI30" s="18">
        <f t="shared" si="31"/>
        <v>-0.49841028029936563</v>
      </c>
      <c r="BJ30" s="18">
        <f t="shared" si="32"/>
        <v>21.930052333172089</v>
      </c>
      <c r="BK30" s="18">
        <f>(Design!$N$69-BJ30)/BI30</f>
        <v>38.281819391269032</v>
      </c>
      <c r="BL30" s="18">
        <v>0</v>
      </c>
      <c r="BM30" s="18">
        <v>0</v>
      </c>
      <c r="BN30" s="18">
        <f t="shared" si="33"/>
        <v>38.281819391269032</v>
      </c>
      <c r="BO30" s="18">
        <f t="shared" si="34"/>
        <v>38.281819391269032</v>
      </c>
      <c r="BP30" s="18">
        <f>Design!$N$69</f>
        <v>2.85</v>
      </c>
      <c r="BQ30" s="18">
        <f t="shared" si="35"/>
        <v>44</v>
      </c>
      <c r="BR30" s="18">
        <v>0</v>
      </c>
      <c r="BS30" s="18">
        <f t="shared" si="36"/>
        <v>3762</v>
      </c>
      <c r="BT30" s="19">
        <f t="shared" si="37"/>
        <v>6405.5697181070591</v>
      </c>
      <c r="BU30" s="68">
        <f t="shared" si="38"/>
        <v>34</v>
      </c>
      <c r="BV30" s="18">
        <f>'Ohio Intensities'!Q30</f>
        <v>3.3595035731973586</v>
      </c>
      <c r="BW30" s="18">
        <f>Design!$I$24*BV30*Design!$I$23</f>
        <v>5.7783461458994605</v>
      </c>
      <c r="BX30" s="18">
        <v>0</v>
      </c>
      <c r="BY30" s="18">
        <v>0</v>
      </c>
      <c r="BZ30" s="18">
        <f>Design!$I$22</f>
        <v>10</v>
      </c>
      <c r="CA30" s="18">
        <f t="shared" si="39"/>
        <v>5.7783461458994605</v>
      </c>
      <c r="CB30" s="18">
        <f t="shared" si="40"/>
        <v>34</v>
      </c>
      <c r="CC30" s="18">
        <f t="shared" si="41"/>
        <v>5.7783461458994605</v>
      </c>
      <c r="CD30" s="18">
        <f t="shared" si="42"/>
        <v>44</v>
      </c>
      <c r="CE30" s="18">
        <v>0</v>
      </c>
      <c r="CF30" s="18">
        <f t="shared" si="43"/>
        <v>11787.8261376349</v>
      </c>
      <c r="CG30" s="18">
        <f t="shared" si="44"/>
        <v>-0.57783461458994601</v>
      </c>
      <c r="CH30" s="18">
        <f t="shared" si="45"/>
        <v>25.424723041957627</v>
      </c>
      <c r="CI30" s="18">
        <f>(Design!$N$70-CH30)/CG30</f>
        <v>39.06779288045513</v>
      </c>
      <c r="CJ30" s="18">
        <v>0</v>
      </c>
      <c r="CK30" s="18">
        <v>0</v>
      </c>
      <c r="CL30" s="18">
        <f t="shared" si="46"/>
        <v>39.06779288045513</v>
      </c>
      <c r="CM30" s="18">
        <f t="shared" si="47"/>
        <v>39.06779288045513</v>
      </c>
      <c r="CN30" s="18">
        <f>Design!$N$70</f>
        <v>2.85</v>
      </c>
      <c r="CO30" s="18">
        <f t="shared" si="48"/>
        <v>44</v>
      </c>
      <c r="CP30" s="18">
        <v>0</v>
      </c>
      <c r="CQ30" s="18">
        <f t="shared" si="49"/>
        <v>3762</v>
      </c>
      <c r="CR30" s="19">
        <f t="shared" si="50"/>
        <v>8025.8261376349001</v>
      </c>
      <c r="CS30" s="68">
        <f t="shared" si="51"/>
        <v>34</v>
      </c>
      <c r="CT30" s="18">
        <f>'Ohio Intensities'!U30</f>
        <v>3.7303498803279318</v>
      </c>
      <c r="CU30" s="18">
        <f>Design!$I$24*CT30*Design!$I$23</f>
        <v>6.4162017941640466</v>
      </c>
      <c r="CV30" s="18">
        <v>0</v>
      </c>
      <c r="CW30" s="18">
        <v>0</v>
      </c>
      <c r="CX30" s="18">
        <f>Design!$I$22</f>
        <v>10</v>
      </c>
      <c r="CY30" s="18">
        <f t="shared" si="52"/>
        <v>6.4162017941640466</v>
      </c>
      <c r="CZ30" s="18">
        <f t="shared" si="53"/>
        <v>34</v>
      </c>
      <c r="DA30" s="18">
        <f t="shared" si="54"/>
        <v>6.4162017941640466</v>
      </c>
      <c r="DB30" s="18">
        <f t="shared" si="55"/>
        <v>44</v>
      </c>
      <c r="DC30" s="18">
        <v>0</v>
      </c>
      <c r="DD30" s="18">
        <f t="shared" si="56"/>
        <v>13089.051660094656</v>
      </c>
      <c r="DE30" s="18">
        <f t="shared" si="57"/>
        <v>-0.6416201794164047</v>
      </c>
      <c r="DF30" s="18">
        <f t="shared" si="58"/>
        <v>28.231287894321806</v>
      </c>
      <c r="DG30" s="18">
        <f>(Design!$N$71-DF30)/DE30</f>
        <v>39.558119754599581</v>
      </c>
      <c r="DH30" s="18">
        <v>0</v>
      </c>
      <c r="DI30" s="18">
        <v>0</v>
      </c>
      <c r="DJ30" s="18">
        <f t="shared" si="59"/>
        <v>39.558119754599581</v>
      </c>
      <c r="DK30" s="18">
        <f t="shared" si="60"/>
        <v>39.558119754599581</v>
      </c>
      <c r="DL30" s="18">
        <f>Design!$N$71</f>
        <v>2.85</v>
      </c>
      <c r="DM30" s="18">
        <f t="shared" si="61"/>
        <v>44</v>
      </c>
      <c r="DN30" s="18">
        <v>0</v>
      </c>
      <c r="DO30" s="18">
        <f t="shared" si="62"/>
        <v>3762</v>
      </c>
      <c r="DP30" s="19">
        <f t="shared" si="63"/>
        <v>9327.0516600946557</v>
      </c>
      <c r="DQ30" s="68">
        <f t="shared" si="64"/>
        <v>34</v>
      </c>
      <c r="DR30" s="18">
        <f>'Ohio Intensities'!Y30</f>
        <v>4.0672754323515727</v>
      </c>
      <c r="DS30" s="18">
        <f>Design!$I$24*DR30*Design!$I$23</f>
        <v>6.9957137436447097</v>
      </c>
      <c r="DT30" s="18">
        <v>0</v>
      </c>
      <c r="DU30" s="18">
        <v>0</v>
      </c>
      <c r="DV30" s="18">
        <f>Design!$I$22</f>
        <v>10</v>
      </c>
      <c r="DW30" s="18">
        <f t="shared" si="65"/>
        <v>6.9957137436447097</v>
      </c>
      <c r="DX30" s="18">
        <f t="shared" si="66"/>
        <v>34</v>
      </c>
      <c r="DY30" s="18">
        <f t="shared" si="67"/>
        <v>6.9957137436447097</v>
      </c>
      <c r="DZ30" s="18">
        <f t="shared" si="68"/>
        <v>44</v>
      </c>
      <c r="EA30" s="18">
        <v>0</v>
      </c>
      <c r="EB30" s="18">
        <f t="shared" si="69"/>
        <v>14271.256037035208</v>
      </c>
      <c r="EC30" s="18">
        <f t="shared" si="70"/>
        <v>-0.69957137436447092</v>
      </c>
      <c r="ED30" s="18">
        <f t="shared" si="71"/>
        <v>30.781140472036721</v>
      </c>
      <c r="EE30" s="18">
        <f>(Design!$N$72-ED30)/EC30</f>
        <v>39.92607687444459</v>
      </c>
      <c r="EF30" s="18">
        <v>0</v>
      </c>
      <c r="EG30" s="18">
        <v>0</v>
      </c>
      <c r="EH30" s="18">
        <f t="shared" si="72"/>
        <v>39.92607687444459</v>
      </c>
      <c r="EI30" s="18">
        <f t="shared" si="73"/>
        <v>39.92607687444459</v>
      </c>
      <c r="EJ30" s="18">
        <f>Design!$N$72</f>
        <v>2.85</v>
      </c>
      <c r="EK30" s="18">
        <f t="shared" si="74"/>
        <v>44</v>
      </c>
      <c r="EL30" s="18">
        <v>0</v>
      </c>
      <c r="EM30" s="18">
        <f t="shared" si="75"/>
        <v>3762</v>
      </c>
      <c r="EN30" s="19">
        <f t="shared" si="76"/>
        <v>10509.256037035208</v>
      </c>
      <c r="EO30" s="19">
        <f t="shared" si="77"/>
        <v>34</v>
      </c>
    </row>
    <row r="31" spans="1:145" x14ac:dyDescent="0.25">
      <c r="A31" s="68">
        <f t="shared" si="78"/>
        <v>35</v>
      </c>
      <c r="B31" s="18">
        <f>'Ohio Intensities'!E31</f>
        <v>2.0467309253916066</v>
      </c>
      <c r="C31" s="18">
        <f>Design!$I$24*B31*Design!$I$23</f>
        <v>3.5203771916735658</v>
      </c>
      <c r="D31" s="18">
        <v>0</v>
      </c>
      <c r="E31" s="18">
        <v>0</v>
      </c>
      <c r="F31" s="18">
        <f>Design!$I$22</f>
        <v>10</v>
      </c>
      <c r="G31" s="18">
        <f t="shared" si="0"/>
        <v>3.5203771916735658</v>
      </c>
      <c r="H31" s="18">
        <f t="shared" si="1"/>
        <v>35</v>
      </c>
      <c r="I31" s="18">
        <f t="shared" si="2"/>
        <v>3.5203771916735658</v>
      </c>
      <c r="J31" s="18">
        <f t="shared" si="3"/>
        <v>45</v>
      </c>
      <c r="K31" s="18">
        <v>0</v>
      </c>
      <c r="L31" s="18">
        <f t="shared" si="4"/>
        <v>7392.7921025144879</v>
      </c>
      <c r="M31" s="18">
        <f t="shared" si="5"/>
        <v>-0.3520377191673566</v>
      </c>
      <c r="N31" s="18">
        <f t="shared" si="6"/>
        <v>15.841697362531047</v>
      </c>
      <c r="O31" s="18">
        <f>(Design!$N$67-N31)/M31</f>
        <v>39.176760362927354</v>
      </c>
      <c r="P31" s="18">
        <v>0</v>
      </c>
      <c r="Q31" s="18">
        <v>0</v>
      </c>
      <c r="R31" s="18">
        <f t="shared" si="7"/>
        <v>39.176760362927354</v>
      </c>
      <c r="S31" s="18">
        <f t="shared" si="8"/>
        <v>39.176760362927354</v>
      </c>
      <c r="T31" s="18">
        <f>Design!$N$67</f>
        <v>2.0499999999999998</v>
      </c>
      <c r="U31" s="18">
        <f t="shared" si="9"/>
        <v>45</v>
      </c>
      <c r="V31" s="18">
        <v>0</v>
      </c>
      <c r="W31" s="18">
        <f t="shared" si="10"/>
        <v>2767.5</v>
      </c>
      <c r="X31" s="19">
        <f t="shared" si="11"/>
        <v>4625.2921025144879</v>
      </c>
      <c r="Y31" s="68">
        <f t="shared" si="12"/>
        <v>35</v>
      </c>
      <c r="Z31" s="18">
        <f>'Ohio Intensities'!I31</f>
        <v>2.4386206005118689</v>
      </c>
      <c r="AA31" s="18">
        <f>Design!$I$24*Z31*Design!$I$23</f>
        <v>4.194427432880417</v>
      </c>
      <c r="AB31" s="18">
        <v>0</v>
      </c>
      <c r="AC31" s="18">
        <v>0</v>
      </c>
      <c r="AD31" s="18">
        <f>Design!$I$22</f>
        <v>10</v>
      </c>
      <c r="AE31" s="18">
        <f t="shared" si="13"/>
        <v>4.194427432880417</v>
      </c>
      <c r="AF31" s="18">
        <f t="shared" si="14"/>
        <v>35</v>
      </c>
      <c r="AG31" s="18">
        <f t="shared" si="15"/>
        <v>4.194427432880417</v>
      </c>
      <c r="AH31" s="18">
        <f t="shared" si="16"/>
        <v>45</v>
      </c>
      <c r="AI31" s="18">
        <v>0</v>
      </c>
      <c r="AJ31" s="18">
        <f t="shared" si="17"/>
        <v>8808.2976090488755</v>
      </c>
      <c r="AK31" s="18">
        <f t="shared" si="18"/>
        <v>-0.41944274328804171</v>
      </c>
      <c r="AL31" s="18">
        <f t="shared" si="19"/>
        <v>18.874923447961876</v>
      </c>
      <c r="AM31" s="18">
        <f>(Design!$N$68-AL31)/AK31</f>
        <v>39.039710925972109</v>
      </c>
      <c r="AN31" s="18">
        <v>0</v>
      </c>
      <c r="AO31" s="18">
        <v>0</v>
      </c>
      <c r="AP31" s="18">
        <f t="shared" si="20"/>
        <v>39.039710925972109</v>
      </c>
      <c r="AQ31" s="18">
        <f t="shared" si="21"/>
        <v>39.039710925972109</v>
      </c>
      <c r="AR31" s="18">
        <f>Design!$N$68</f>
        <v>2.5</v>
      </c>
      <c r="AS31" s="18">
        <f t="shared" si="22"/>
        <v>45</v>
      </c>
      <c r="AT31" s="18">
        <v>0</v>
      </c>
      <c r="AU31" s="18">
        <f t="shared" si="23"/>
        <v>3375</v>
      </c>
      <c r="AV31" s="19">
        <f t="shared" si="24"/>
        <v>5433.2976090488755</v>
      </c>
      <c r="AW31" s="68">
        <f t="shared" si="25"/>
        <v>35</v>
      </c>
      <c r="AX31" s="18">
        <f>'Ohio Intensities'!M31</f>
        <v>2.8443875037613089</v>
      </c>
      <c r="AY31" s="18">
        <f>Design!$I$24*AX31*Design!$I$23</f>
        <v>4.8923465064694547</v>
      </c>
      <c r="AZ31" s="18">
        <v>0</v>
      </c>
      <c r="BA31" s="18">
        <v>0</v>
      </c>
      <c r="BB31" s="18">
        <f>Design!$I$22</f>
        <v>10</v>
      </c>
      <c r="BC31" s="18">
        <f t="shared" si="26"/>
        <v>4.8923465064694547</v>
      </c>
      <c r="BD31" s="18">
        <f t="shared" si="27"/>
        <v>35</v>
      </c>
      <c r="BE31" s="18">
        <f t="shared" si="28"/>
        <v>4.8923465064694547</v>
      </c>
      <c r="BF31" s="18">
        <f t="shared" si="29"/>
        <v>45</v>
      </c>
      <c r="BG31" s="18">
        <v>0</v>
      </c>
      <c r="BH31" s="18">
        <f t="shared" si="30"/>
        <v>10273.927663585855</v>
      </c>
      <c r="BI31" s="18">
        <f t="shared" si="31"/>
        <v>-0.48923465064694549</v>
      </c>
      <c r="BJ31" s="18">
        <f t="shared" si="32"/>
        <v>22.015559279112548</v>
      </c>
      <c r="BK31" s="18">
        <f>(Design!$N$69-BJ31)/BI31</f>
        <v>39.174574519136641</v>
      </c>
      <c r="BL31" s="18">
        <v>0</v>
      </c>
      <c r="BM31" s="18">
        <v>0</v>
      </c>
      <c r="BN31" s="18">
        <f t="shared" si="33"/>
        <v>39.174574519136641</v>
      </c>
      <c r="BO31" s="18">
        <f t="shared" si="34"/>
        <v>39.174574519136641</v>
      </c>
      <c r="BP31" s="18">
        <f>Design!$N$69</f>
        <v>2.85</v>
      </c>
      <c r="BQ31" s="18">
        <f t="shared" si="35"/>
        <v>45</v>
      </c>
      <c r="BR31" s="18">
        <v>0</v>
      </c>
      <c r="BS31" s="18">
        <f t="shared" si="36"/>
        <v>3847.5</v>
      </c>
      <c r="BT31" s="19">
        <f t="shared" si="37"/>
        <v>6426.427663585855</v>
      </c>
      <c r="BU31" s="68">
        <f t="shared" si="38"/>
        <v>35</v>
      </c>
      <c r="BV31" s="18">
        <f>'Ohio Intensities'!Q31</f>
        <v>3.2996760344856568</v>
      </c>
      <c r="BW31" s="18">
        <f>Design!$I$24*BV31*Design!$I$23</f>
        <v>5.6754427793153335</v>
      </c>
      <c r="BX31" s="18">
        <v>0</v>
      </c>
      <c r="BY31" s="18">
        <v>0</v>
      </c>
      <c r="BZ31" s="18">
        <f>Design!$I$22</f>
        <v>10</v>
      </c>
      <c r="CA31" s="18">
        <f t="shared" si="39"/>
        <v>5.6754427793153335</v>
      </c>
      <c r="CB31" s="18">
        <f t="shared" si="40"/>
        <v>35</v>
      </c>
      <c r="CC31" s="18">
        <f t="shared" si="41"/>
        <v>5.6754427793153335</v>
      </c>
      <c r="CD31" s="18">
        <f t="shared" si="42"/>
        <v>45</v>
      </c>
      <c r="CE31" s="18">
        <v>0</v>
      </c>
      <c r="CF31" s="18">
        <f t="shared" si="43"/>
        <v>11918.429836562202</v>
      </c>
      <c r="CG31" s="18">
        <f t="shared" si="44"/>
        <v>-0.56754427793153339</v>
      </c>
      <c r="CH31" s="18">
        <f t="shared" si="45"/>
        <v>25.539492506919</v>
      </c>
      <c r="CI31" s="18">
        <f>(Design!$N$70-CH31)/CG31</f>
        <v>39.978365370210255</v>
      </c>
      <c r="CJ31" s="18">
        <v>0</v>
      </c>
      <c r="CK31" s="18">
        <v>0</v>
      </c>
      <c r="CL31" s="18">
        <f t="shared" si="46"/>
        <v>39.978365370210255</v>
      </c>
      <c r="CM31" s="18">
        <f t="shared" si="47"/>
        <v>39.978365370210255</v>
      </c>
      <c r="CN31" s="18">
        <f>Design!$N$70</f>
        <v>2.85</v>
      </c>
      <c r="CO31" s="18">
        <f t="shared" si="48"/>
        <v>45</v>
      </c>
      <c r="CP31" s="18">
        <v>0</v>
      </c>
      <c r="CQ31" s="18">
        <f t="shared" si="49"/>
        <v>3847.5</v>
      </c>
      <c r="CR31" s="19">
        <f t="shared" si="50"/>
        <v>8070.9298365622017</v>
      </c>
      <c r="CS31" s="68">
        <f t="shared" si="51"/>
        <v>35</v>
      </c>
      <c r="CT31" s="18">
        <f>'Ohio Intensities'!U31</f>
        <v>3.6657107003155551</v>
      </c>
      <c r="CU31" s="18">
        <f>Design!$I$24*CT31*Design!$I$23</f>
        <v>6.3050224045427585</v>
      </c>
      <c r="CV31" s="18">
        <v>0</v>
      </c>
      <c r="CW31" s="18">
        <v>0</v>
      </c>
      <c r="CX31" s="18">
        <f>Design!$I$22</f>
        <v>10</v>
      </c>
      <c r="CY31" s="18">
        <f t="shared" si="52"/>
        <v>6.3050224045427585</v>
      </c>
      <c r="CZ31" s="18">
        <f t="shared" si="53"/>
        <v>35</v>
      </c>
      <c r="DA31" s="18">
        <f t="shared" si="54"/>
        <v>6.3050224045427585</v>
      </c>
      <c r="DB31" s="18">
        <f t="shared" si="55"/>
        <v>45</v>
      </c>
      <c r="DC31" s="18">
        <v>0</v>
      </c>
      <c r="DD31" s="18">
        <f t="shared" si="56"/>
        <v>13240.547049539791</v>
      </c>
      <c r="DE31" s="18">
        <f t="shared" si="57"/>
        <v>-0.63050224045427583</v>
      </c>
      <c r="DF31" s="18">
        <f t="shared" si="58"/>
        <v>28.372600820442411</v>
      </c>
      <c r="DG31" s="18">
        <f>(Design!$N$71-DF31)/DE31</f>
        <v>40.479794016359747</v>
      </c>
      <c r="DH31" s="18">
        <v>0</v>
      </c>
      <c r="DI31" s="18">
        <v>0</v>
      </c>
      <c r="DJ31" s="18">
        <f t="shared" si="59"/>
        <v>40.479794016359747</v>
      </c>
      <c r="DK31" s="18">
        <f t="shared" si="60"/>
        <v>40.479794016359747</v>
      </c>
      <c r="DL31" s="18">
        <f>Design!$N$71</f>
        <v>2.85</v>
      </c>
      <c r="DM31" s="18">
        <f t="shared" si="61"/>
        <v>45</v>
      </c>
      <c r="DN31" s="18">
        <v>0</v>
      </c>
      <c r="DO31" s="18">
        <f t="shared" si="62"/>
        <v>3847.5</v>
      </c>
      <c r="DP31" s="19">
        <f t="shared" si="63"/>
        <v>9393.0470495397913</v>
      </c>
      <c r="DQ31" s="68">
        <f t="shared" si="64"/>
        <v>35</v>
      </c>
      <c r="DR31" s="18">
        <f>'Ohio Intensities'!Y31</f>
        <v>3.9985031832372826</v>
      </c>
      <c r="DS31" s="18">
        <f>Design!$I$24*DR31*Design!$I$23</f>
        <v>6.8774254751681303</v>
      </c>
      <c r="DT31" s="18">
        <v>0</v>
      </c>
      <c r="DU31" s="18">
        <v>0</v>
      </c>
      <c r="DV31" s="18">
        <f>Design!$I$22</f>
        <v>10</v>
      </c>
      <c r="DW31" s="18">
        <f t="shared" si="65"/>
        <v>6.8774254751681303</v>
      </c>
      <c r="DX31" s="18">
        <f t="shared" si="66"/>
        <v>35</v>
      </c>
      <c r="DY31" s="18">
        <f t="shared" si="67"/>
        <v>6.8774254751681303</v>
      </c>
      <c r="DZ31" s="18">
        <f t="shared" si="68"/>
        <v>45</v>
      </c>
      <c r="EA31" s="18">
        <v>0</v>
      </c>
      <c r="EB31" s="18">
        <f t="shared" si="69"/>
        <v>14442.593497853073</v>
      </c>
      <c r="EC31" s="18">
        <f t="shared" si="70"/>
        <v>-0.68774254751681307</v>
      </c>
      <c r="ED31" s="18">
        <f t="shared" si="71"/>
        <v>30.94841463825659</v>
      </c>
      <c r="EE31" s="18">
        <f>(Design!$N$72-ED31)/EC31</f>
        <v>40.856007440152851</v>
      </c>
      <c r="EF31" s="18">
        <v>0</v>
      </c>
      <c r="EG31" s="18">
        <v>0</v>
      </c>
      <c r="EH31" s="18">
        <f t="shared" si="72"/>
        <v>40.856007440152851</v>
      </c>
      <c r="EI31" s="18">
        <f t="shared" si="73"/>
        <v>40.856007440152851</v>
      </c>
      <c r="EJ31" s="18">
        <f>Design!$N$72</f>
        <v>2.85</v>
      </c>
      <c r="EK31" s="18">
        <f t="shared" si="74"/>
        <v>45</v>
      </c>
      <c r="EL31" s="18">
        <v>0</v>
      </c>
      <c r="EM31" s="18">
        <f t="shared" si="75"/>
        <v>3847.5</v>
      </c>
      <c r="EN31" s="19">
        <f t="shared" si="76"/>
        <v>10595.093497853073</v>
      </c>
      <c r="EO31" s="19">
        <f t="shared" si="77"/>
        <v>35</v>
      </c>
    </row>
    <row r="32" spans="1:145" x14ac:dyDescent="0.25">
      <c r="A32" s="68">
        <f t="shared" si="78"/>
        <v>36</v>
      </c>
      <c r="B32" s="18">
        <f>'Ohio Intensities'!E32</f>
        <v>2.0077010825645267</v>
      </c>
      <c r="C32" s="18">
        <f>Design!$I$24*B32*Design!$I$23</f>
        <v>3.4532458620109883</v>
      </c>
      <c r="D32" s="18">
        <v>0</v>
      </c>
      <c r="E32" s="18">
        <v>0</v>
      </c>
      <c r="F32" s="18">
        <f>Design!$I$22</f>
        <v>10</v>
      </c>
      <c r="G32" s="18">
        <f t="shared" si="0"/>
        <v>3.4532458620109883</v>
      </c>
      <c r="H32" s="18">
        <f t="shared" si="1"/>
        <v>36</v>
      </c>
      <c r="I32" s="18">
        <f t="shared" si="2"/>
        <v>3.4532458620109883</v>
      </c>
      <c r="J32" s="18">
        <f t="shared" si="3"/>
        <v>46</v>
      </c>
      <c r="K32" s="18">
        <v>0</v>
      </c>
      <c r="L32" s="18">
        <f t="shared" si="4"/>
        <v>7459.0110619437346</v>
      </c>
      <c r="M32" s="18">
        <f t="shared" si="5"/>
        <v>-0.34532458620109885</v>
      </c>
      <c r="N32" s="18">
        <f t="shared" si="6"/>
        <v>15.884930965250547</v>
      </c>
      <c r="O32" s="18">
        <f>(Design!$N$67-N32)/M32</f>
        <v>40.063556196354384</v>
      </c>
      <c r="P32" s="18">
        <v>0</v>
      </c>
      <c r="Q32" s="18">
        <v>0</v>
      </c>
      <c r="R32" s="18">
        <f t="shared" si="7"/>
        <v>40.063556196354384</v>
      </c>
      <c r="S32" s="18">
        <f t="shared" si="8"/>
        <v>40.063556196354384</v>
      </c>
      <c r="T32" s="18">
        <f>Design!$N$67</f>
        <v>2.0499999999999998</v>
      </c>
      <c r="U32" s="18">
        <f t="shared" si="9"/>
        <v>46</v>
      </c>
      <c r="V32" s="18">
        <v>0</v>
      </c>
      <c r="W32" s="18">
        <f t="shared" si="10"/>
        <v>2829</v>
      </c>
      <c r="X32" s="19">
        <f t="shared" si="11"/>
        <v>4630.0110619437346</v>
      </c>
      <c r="Y32" s="68">
        <f t="shared" si="12"/>
        <v>36</v>
      </c>
      <c r="Z32" s="18">
        <f>'Ohio Intensities'!I32</f>
        <v>2.3934687162036372</v>
      </c>
      <c r="AA32" s="18">
        <f>Design!$I$24*Z32*Design!$I$23</f>
        <v>4.1167661918702585</v>
      </c>
      <c r="AB32" s="18">
        <v>0</v>
      </c>
      <c r="AC32" s="18">
        <v>0</v>
      </c>
      <c r="AD32" s="18">
        <f>Design!$I$22</f>
        <v>10</v>
      </c>
      <c r="AE32" s="18">
        <f t="shared" si="13"/>
        <v>4.1167661918702585</v>
      </c>
      <c r="AF32" s="18">
        <f t="shared" si="14"/>
        <v>36</v>
      </c>
      <c r="AG32" s="18">
        <f t="shared" si="15"/>
        <v>4.1167661918702585</v>
      </c>
      <c r="AH32" s="18">
        <f t="shared" si="16"/>
        <v>46</v>
      </c>
      <c r="AI32" s="18">
        <v>0</v>
      </c>
      <c r="AJ32" s="18">
        <f t="shared" si="17"/>
        <v>8892.2149744397575</v>
      </c>
      <c r="AK32" s="18">
        <f t="shared" si="18"/>
        <v>-0.41167661918702586</v>
      </c>
      <c r="AL32" s="18">
        <f t="shared" si="19"/>
        <v>18.937124482603188</v>
      </c>
      <c r="AM32" s="18">
        <f>(Design!$N$68-AL32)/AK32</f>
        <v>39.927272321325965</v>
      </c>
      <c r="AN32" s="18">
        <v>0</v>
      </c>
      <c r="AO32" s="18">
        <v>0</v>
      </c>
      <c r="AP32" s="18">
        <f t="shared" si="20"/>
        <v>39.927272321325965</v>
      </c>
      <c r="AQ32" s="18">
        <f t="shared" si="21"/>
        <v>39.927272321325965</v>
      </c>
      <c r="AR32" s="18">
        <f>Design!$N$68</f>
        <v>2.5</v>
      </c>
      <c r="AS32" s="18">
        <f t="shared" si="22"/>
        <v>46</v>
      </c>
      <c r="AT32" s="18">
        <v>0</v>
      </c>
      <c r="AU32" s="18">
        <f t="shared" si="23"/>
        <v>3450</v>
      </c>
      <c r="AV32" s="19">
        <f t="shared" si="24"/>
        <v>5442.2149744397575</v>
      </c>
      <c r="AW32" s="68">
        <f t="shared" si="25"/>
        <v>36</v>
      </c>
      <c r="AX32" s="18">
        <f>'Ohio Intensities'!M32</f>
        <v>2.7931154181662357</v>
      </c>
      <c r="AY32" s="18">
        <f>Design!$I$24*AX32*Design!$I$23</f>
        <v>4.8041585192459282</v>
      </c>
      <c r="AZ32" s="18">
        <v>0</v>
      </c>
      <c r="BA32" s="18">
        <v>0</v>
      </c>
      <c r="BB32" s="18">
        <f>Design!$I$22</f>
        <v>10</v>
      </c>
      <c r="BC32" s="18">
        <f t="shared" si="26"/>
        <v>4.8041585192459282</v>
      </c>
      <c r="BD32" s="18">
        <f t="shared" si="27"/>
        <v>36</v>
      </c>
      <c r="BE32" s="18">
        <f t="shared" si="28"/>
        <v>4.8041585192459282</v>
      </c>
      <c r="BF32" s="18">
        <f t="shared" si="29"/>
        <v>46</v>
      </c>
      <c r="BG32" s="18">
        <v>0</v>
      </c>
      <c r="BH32" s="18">
        <f t="shared" si="30"/>
        <v>10376.982401571204</v>
      </c>
      <c r="BI32" s="18">
        <f t="shared" si="31"/>
        <v>-0.4804158519245928</v>
      </c>
      <c r="BJ32" s="18">
        <f t="shared" si="32"/>
        <v>22.099129188531268</v>
      </c>
      <c r="BK32" s="18">
        <f>(Design!$N$69-BJ32)/BI32</f>
        <v>40.067639548981113</v>
      </c>
      <c r="BL32" s="18">
        <v>0</v>
      </c>
      <c r="BM32" s="18">
        <v>0</v>
      </c>
      <c r="BN32" s="18">
        <f t="shared" si="33"/>
        <v>40.067639548981113</v>
      </c>
      <c r="BO32" s="18">
        <f t="shared" si="34"/>
        <v>40.067639548981113</v>
      </c>
      <c r="BP32" s="18">
        <f>Design!$N$69</f>
        <v>2.85</v>
      </c>
      <c r="BQ32" s="18">
        <f t="shared" si="35"/>
        <v>46</v>
      </c>
      <c r="BR32" s="18">
        <v>0</v>
      </c>
      <c r="BS32" s="18">
        <f t="shared" si="36"/>
        <v>3933</v>
      </c>
      <c r="BT32" s="19">
        <f t="shared" si="37"/>
        <v>6443.9824015712038</v>
      </c>
      <c r="BU32" s="68">
        <f t="shared" si="38"/>
        <v>36</v>
      </c>
      <c r="BV32" s="18">
        <f>'Ohio Intensities'!Q32</f>
        <v>3.2421212017213321</v>
      </c>
      <c r="BW32" s="18">
        <f>Design!$I$24*BV32*Design!$I$23</f>
        <v>5.5764484669606951</v>
      </c>
      <c r="BX32" s="18">
        <v>0</v>
      </c>
      <c r="BY32" s="18">
        <v>0</v>
      </c>
      <c r="BZ32" s="18">
        <f>Design!$I$22</f>
        <v>10</v>
      </c>
      <c r="CA32" s="18">
        <f t="shared" si="39"/>
        <v>5.5764484669606951</v>
      </c>
      <c r="CB32" s="18">
        <f t="shared" si="40"/>
        <v>36</v>
      </c>
      <c r="CC32" s="18">
        <f t="shared" si="41"/>
        <v>5.5764484669606951</v>
      </c>
      <c r="CD32" s="18">
        <f t="shared" si="42"/>
        <v>46</v>
      </c>
      <c r="CE32" s="18">
        <v>0</v>
      </c>
      <c r="CF32" s="18">
        <f t="shared" si="43"/>
        <v>12045.128688635101</v>
      </c>
      <c r="CG32" s="18">
        <f t="shared" si="44"/>
        <v>-0.55764484669606951</v>
      </c>
      <c r="CH32" s="18">
        <f t="shared" si="45"/>
        <v>25.651662948019197</v>
      </c>
      <c r="CI32" s="18">
        <f>(Design!$N$70-CH32)/CG32</f>
        <v>40.889220232401208</v>
      </c>
      <c r="CJ32" s="18">
        <v>0</v>
      </c>
      <c r="CK32" s="18">
        <v>0</v>
      </c>
      <c r="CL32" s="18">
        <f t="shared" si="46"/>
        <v>40.889220232401208</v>
      </c>
      <c r="CM32" s="18">
        <f t="shared" si="47"/>
        <v>40.889220232401208</v>
      </c>
      <c r="CN32" s="18">
        <f>Design!$N$70</f>
        <v>2.85</v>
      </c>
      <c r="CO32" s="18">
        <f t="shared" si="48"/>
        <v>46</v>
      </c>
      <c r="CP32" s="18">
        <v>0</v>
      </c>
      <c r="CQ32" s="18">
        <f t="shared" si="49"/>
        <v>3933</v>
      </c>
      <c r="CR32" s="19">
        <f t="shared" si="50"/>
        <v>8112.1286886351008</v>
      </c>
      <c r="CS32" s="68">
        <f t="shared" si="51"/>
        <v>36</v>
      </c>
      <c r="CT32" s="18">
        <f>'Ohio Intensities'!U32</f>
        <v>3.6034769137492009</v>
      </c>
      <c r="CU32" s="18">
        <f>Design!$I$24*CT32*Design!$I$23</f>
        <v>6.1979802916486291</v>
      </c>
      <c r="CV32" s="18">
        <v>0</v>
      </c>
      <c r="CW32" s="18">
        <v>0</v>
      </c>
      <c r="CX32" s="18">
        <f>Design!$I$22</f>
        <v>10</v>
      </c>
      <c r="CY32" s="18">
        <f t="shared" si="52"/>
        <v>6.1979802916486291</v>
      </c>
      <c r="CZ32" s="18">
        <f t="shared" si="53"/>
        <v>36</v>
      </c>
      <c r="DA32" s="18">
        <f t="shared" si="54"/>
        <v>6.1979802916486291</v>
      </c>
      <c r="DB32" s="18">
        <f t="shared" si="55"/>
        <v>46</v>
      </c>
      <c r="DC32" s="18">
        <v>0</v>
      </c>
      <c r="DD32" s="18">
        <f t="shared" si="56"/>
        <v>13387.637429961038</v>
      </c>
      <c r="DE32" s="18">
        <f t="shared" si="57"/>
        <v>-0.61979802916486293</v>
      </c>
      <c r="DF32" s="18">
        <f t="shared" si="58"/>
        <v>28.510709341583695</v>
      </c>
      <c r="DG32" s="18">
        <f>(Design!$N$71-DF32)/DE32</f>
        <v>41.401727876030535</v>
      </c>
      <c r="DH32" s="18">
        <v>0</v>
      </c>
      <c r="DI32" s="18">
        <v>0</v>
      </c>
      <c r="DJ32" s="18">
        <f t="shared" si="59"/>
        <v>41.401727876030535</v>
      </c>
      <c r="DK32" s="18">
        <f t="shared" si="60"/>
        <v>41.401727876030535</v>
      </c>
      <c r="DL32" s="18">
        <f>Design!$N$71</f>
        <v>2.85</v>
      </c>
      <c r="DM32" s="18">
        <f t="shared" si="61"/>
        <v>46</v>
      </c>
      <c r="DN32" s="18">
        <v>0</v>
      </c>
      <c r="DO32" s="18">
        <f t="shared" si="62"/>
        <v>3933</v>
      </c>
      <c r="DP32" s="19">
        <f t="shared" si="63"/>
        <v>9454.6374299610379</v>
      </c>
      <c r="DQ32" s="68">
        <f t="shared" si="64"/>
        <v>36</v>
      </c>
      <c r="DR32" s="18">
        <f>'Ohio Intensities'!Y32</f>
        <v>3.9322762798042152</v>
      </c>
      <c r="DS32" s="18">
        <f>Design!$I$24*DR32*Design!$I$23</f>
        <v>6.7635152012632549</v>
      </c>
      <c r="DT32" s="18">
        <v>0</v>
      </c>
      <c r="DU32" s="18">
        <v>0</v>
      </c>
      <c r="DV32" s="18">
        <f>Design!$I$22</f>
        <v>10</v>
      </c>
      <c r="DW32" s="18">
        <f t="shared" si="65"/>
        <v>6.7635152012632549</v>
      </c>
      <c r="DX32" s="18">
        <f t="shared" si="66"/>
        <v>36</v>
      </c>
      <c r="DY32" s="18">
        <f t="shared" si="67"/>
        <v>6.7635152012632549</v>
      </c>
      <c r="DZ32" s="18">
        <f t="shared" si="68"/>
        <v>46</v>
      </c>
      <c r="EA32" s="18">
        <v>0</v>
      </c>
      <c r="EB32" s="18">
        <f t="shared" si="69"/>
        <v>14609.19283472863</v>
      </c>
      <c r="EC32" s="18">
        <f t="shared" si="70"/>
        <v>-0.67635152012632549</v>
      </c>
      <c r="ED32" s="18">
        <f t="shared" si="71"/>
        <v>31.112169925810974</v>
      </c>
      <c r="EE32" s="18">
        <f>(Design!$N$72-ED32)/EC32</f>
        <v>41.78621483771088</v>
      </c>
      <c r="EF32" s="18">
        <v>0</v>
      </c>
      <c r="EG32" s="18">
        <v>0</v>
      </c>
      <c r="EH32" s="18">
        <f t="shared" si="72"/>
        <v>41.78621483771088</v>
      </c>
      <c r="EI32" s="18">
        <f t="shared" si="73"/>
        <v>41.78621483771088</v>
      </c>
      <c r="EJ32" s="18">
        <f>Design!$N$72</f>
        <v>2.85</v>
      </c>
      <c r="EK32" s="18">
        <f t="shared" si="74"/>
        <v>46</v>
      </c>
      <c r="EL32" s="18">
        <v>0</v>
      </c>
      <c r="EM32" s="18">
        <f t="shared" si="75"/>
        <v>3933</v>
      </c>
      <c r="EN32" s="19">
        <f t="shared" si="76"/>
        <v>10676.19283472863</v>
      </c>
      <c r="EO32" s="19">
        <f t="shared" si="77"/>
        <v>36</v>
      </c>
    </row>
    <row r="33" spans="1:145" x14ac:dyDescent="0.25">
      <c r="A33" s="68">
        <f t="shared" si="78"/>
        <v>37</v>
      </c>
      <c r="B33" s="18">
        <f>'Ohio Intensities'!E33</f>
        <v>1.9702311910161601</v>
      </c>
      <c r="C33" s="18">
        <f>Design!$I$24*B33*Design!$I$23</f>
        <v>3.3887976485477975</v>
      </c>
      <c r="D33" s="18">
        <v>0</v>
      </c>
      <c r="E33" s="18">
        <v>0</v>
      </c>
      <c r="F33" s="18">
        <f>Design!$I$22</f>
        <v>10</v>
      </c>
      <c r="G33" s="18">
        <f t="shared" si="0"/>
        <v>3.3887976485477975</v>
      </c>
      <c r="H33" s="18">
        <f t="shared" si="1"/>
        <v>37</v>
      </c>
      <c r="I33" s="18">
        <f t="shared" si="2"/>
        <v>3.3887976485477975</v>
      </c>
      <c r="J33" s="18">
        <f t="shared" si="3"/>
        <v>47</v>
      </c>
      <c r="K33" s="18">
        <v>0</v>
      </c>
      <c r="L33" s="18">
        <f t="shared" si="4"/>
        <v>7523.130779776111</v>
      </c>
      <c r="M33" s="18">
        <f t="shared" si="5"/>
        <v>-0.33887976485477977</v>
      </c>
      <c r="N33" s="18">
        <f t="shared" si="6"/>
        <v>15.927348948174648</v>
      </c>
      <c r="O33" s="18">
        <f>(Design!$N$67-N33)/M33</f>
        <v>40.950656803369519</v>
      </c>
      <c r="P33" s="18">
        <v>0</v>
      </c>
      <c r="Q33" s="18">
        <v>0</v>
      </c>
      <c r="R33" s="18">
        <f t="shared" si="7"/>
        <v>40.950656803369519</v>
      </c>
      <c r="S33" s="18">
        <f t="shared" si="8"/>
        <v>40.950656803369519</v>
      </c>
      <c r="T33" s="18">
        <f>Design!$N$67</f>
        <v>2.0499999999999998</v>
      </c>
      <c r="U33" s="18">
        <f t="shared" si="9"/>
        <v>47</v>
      </c>
      <c r="V33" s="18">
        <v>0</v>
      </c>
      <c r="W33" s="18">
        <f t="shared" si="10"/>
        <v>2890.5</v>
      </c>
      <c r="X33" s="19">
        <f t="shared" si="11"/>
        <v>4632.630779776111</v>
      </c>
      <c r="Y33" s="68">
        <f t="shared" si="12"/>
        <v>37</v>
      </c>
      <c r="Z33" s="18">
        <f>'Ohio Intensities'!I33</f>
        <v>2.3500773602232443</v>
      </c>
      <c r="AA33" s="18">
        <f>Design!$I$24*Z33*Design!$I$23</f>
        <v>4.0421330595839828</v>
      </c>
      <c r="AB33" s="18">
        <v>0</v>
      </c>
      <c r="AC33" s="18">
        <v>0</v>
      </c>
      <c r="AD33" s="18">
        <f>Design!$I$22</f>
        <v>10</v>
      </c>
      <c r="AE33" s="18">
        <f t="shared" si="13"/>
        <v>4.0421330595839828</v>
      </c>
      <c r="AF33" s="18">
        <f t="shared" si="14"/>
        <v>37</v>
      </c>
      <c r="AG33" s="18">
        <f t="shared" si="15"/>
        <v>4.0421330595839828</v>
      </c>
      <c r="AH33" s="18">
        <f t="shared" si="16"/>
        <v>47</v>
      </c>
      <c r="AI33" s="18">
        <v>0</v>
      </c>
      <c r="AJ33" s="18">
        <f t="shared" si="17"/>
        <v>8973.5353922764425</v>
      </c>
      <c r="AK33" s="18">
        <f t="shared" si="18"/>
        <v>-0.40421330595839827</v>
      </c>
      <c r="AL33" s="18">
        <f t="shared" si="19"/>
        <v>18.998025380044719</v>
      </c>
      <c r="AM33" s="18">
        <f>(Design!$N$68-AL33)/AK33</f>
        <v>40.815146698171041</v>
      </c>
      <c r="AN33" s="18">
        <v>0</v>
      </c>
      <c r="AO33" s="18">
        <v>0</v>
      </c>
      <c r="AP33" s="18">
        <f t="shared" si="20"/>
        <v>40.815146698171041</v>
      </c>
      <c r="AQ33" s="18">
        <f t="shared" si="21"/>
        <v>40.815146698171041</v>
      </c>
      <c r="AR33" s="18">
        <f>Design!$N$68</f>
        <v>2.5</v>
      </c>
      <c r="AS33" s="18">
        <f t="shared" si="22"/>
        <v>47</v>
      </c>
      <c r="AT33" s="18">
        <v>0</v>
      </c>
      <c r="AU33" s="18">
        <f t="shared" si="23"/>
        <v>3525</v>
      </c>
      <c r="AV33" s="19">
        <f t="shared" si="24"/>
        <v>5448.5353922764425</v>
      </c>
      <c r="AW33" s="68">
        <f t="shared" si="25"/>
        <v>37</v>
      </c>
      <c r="AX33" s="18">
        <f>'Ohio Intensities'!M33</f>
        <v>2.7437965020413553</v>
      </c>
      <c r="AY33" s="18">
        <f>Design!$I$24*AX33*Design!$I$23</f>
        <v>4.719329983511134</v>
      </c>
      <c r="AZ33" s="18">
        <v>0</v>
      </c>
      <c r="BA33" s="18">
        <v>0</v>
      </c>
      <c r="BB33" s="18">
        <f>Design!$I$22</f>
        <v>10</v>
      </c>
      <c r="BC33" s="18">
        <f t="shared" si="26"/>
        <v>4.719329983511134</v>
      </c>
      <c r="BD33" s="18">
        <f t="shared" si="27"/>
        <v>37</v>
      </c>
      <c r="BE33" s="18">
        <f t="shared" si="28"/>
        <v>4.719329983511134</v>
      </c>
      <c r="BF33" s="18">
        <f t="shared" si="29"/>
        <v>47</v>
      </c>
      <c r="BG33" s="18">
        <v>0</v>
      </c>
      <c r="BH33" s="18">
        <f t="shared" si="30"/>
        <v>10476.912563394719</v>
      </c>
      <c r="BI33" s="18">
        <f t="shared" si="31"/>
        <v>-0.47193299835111341</v>
      </c>
      <c r="BJ33" s="18">
        <f t="shared" si="32"/>
        <v>22.18085092250233</v>
      </c>
      <c r="BK33" s="18">
        <f>(Design!$N$69-BJ33)/BI33</f>
        <v>40.961007155766566</v>
      </c>
      <c r="BL33" s="18">
        <v>0</v>
      </c>
      <c r="BM33" s="18">
        <v>0</v>
      </c>
      <c r="BN33" s="18">
        <f t="shared" si="33"/>
        <v>40.961007155766566</v>
      </c>
      <c r="BO33" s="18">
        <f t="shared" si="34"/>
        <v>40.961007155766566</v>
      </c>
      <c r="BP33" s="18">
        <f>Design!$N$69</f>
        <v>2.85</v>
      </c>
      <c r="BQ33" s="18">
        <f t="shared" si="35"/>
        <v>47</v>
      </c>
      <c r="BR33" s="18">
        <v>0</v>
      </c>
      <c r="BS33" s="18">
        <f t="shared" si="36"/>
        <v>4018.5000000000005</v>
      </c>
      <c r="BT33" s="19">
        <f t="shared" si="37"/>
        <v>6458.4125633947187</v>
      </c>
      <c r="BU33" s="68">
        <f t="shared" si="38"/>
        <v>37</v>
      </c>
      <c r="BV33" s="18">
        <f>'Ohio Intensities'!Q33</f>
        <v>3.1867087249233927</v>
      </c>
      <c r="BW33" s="18">
        <f>Design!$I$24*BV33*Design!$I$23</f>
        <v>5.4811390068682391</v>
      </c>
      <c r="BX33" s="18">
        <v>0</v>
      </c>
      <c r="BY33" s="18">
        <v>0</v>
      </c>
      <c r="BZ33" s="18">
        <f>Design!$I$22</f>
        <v>10</v>
      </c>
      <c r="CA33" s="18">
        <f t="shared" si="39"/>
        <v>5.4811390068682391</v>
      </c>
      <c r="CB33" s="18">
        <f t="shared" si="40"/>
        <v>37</v>
      </c>
      <c r="CC33" s="18">
        <f t="shared" si="41"/>
        <v>5.4811390068682391</v>
      </c>
      <c r="CD33" s="18">
        <f t="shared" si="42"/>
        <v>47</v>
      </c>
      <c r="CE33" s="18">
        <v>0</v>
      </c>
      <c r="CF33" s="18">
        <f t="shared" si="43"/>
        <v>12168.12859524749</v>
      </c>
      <c r="CG33" s="18">
        <f t="shared" si="44"/>
        <v>-0.54811390068682386</v>
      </c>
      <c r="CH33" s="18">
        <f t="shared" si="45"/>
        <v>25.761353332280724</v>
      </c>
      <c r="CI33" s="18">
        <f>(Design!$N$70-CH33)/CG33</f>
        <v>41.800350809514669</v>
      </c>
      <c r="CJ33" s="18">
        <v>0</v>
      </c>
      <c r="CK33" s="18">
        <v>0</v>
      </c>
      <c r="CL33" s="18">
        <f t="shared" si="46"/>
        <v>41.800350809514669</v>
      </c>
      <c r="CM33" s="18">
        <f t="shared" si="47"/>
        <v>41.800350809514669</v>
      </c>
      <c r="CN33" s="18">
        <f>Design!$N$70</f>
        <v>2.85</v>
      </c>
      <c r="CO33" s="18">
        <f t="shared" si="48"/>
        <v>47</v>
      </c>
      <c r="CP33" s="18">
        <v>0</v>
      </c>
      <c r="CQ33" s="18">
        <f t="shared" si="49"/>
        <v>4018.4999999999995</v>
      </c>
      <c r="CR33" s="19">
        <f t="shared" si="50"/>
        <v>8149.62859524749</v>
      </c>
      <c r="CS33" s="68">
        <f t="shared" si="51"/>
        <v>37</v>
      </c>
      <c r="CT33" s="18">
        <f>'Ohio Intensities'!U33</f>
        <v>3.5435130759217524</v>
      </c>
      <c r="CU33" s="18">
        <f>Design!$I$24*CT33*Design!$I$23</f>
        <v>6.0948424905854175</v>
      </c>
      <c r="CV33" s="18">
        <v>0</v>
      </c>
      <c r="CW33" s="18">
        <v>0</v>
      </c>
      <c r="CX33" s="18">
        <f>Design!$I$22</f>
        <v>10</v>
      </c>
      <c r="CY33" s="18">
        <f t="shared" si="52"/>
        <v>6.0948424905854175</v>
      </c>
      <c r="CZ33" s="18">
        <f t="shared" si="53"/>
        <v>37</v>
      </c>
      <c r="DA33" s="18">
        <f t="shared" si="54"/>
        <v>6.0948424905854175</v>
      </c>
      <c r="DB33" s="18">
        <f t="shared" si="55"/>
        <v>47</v>
      </c>
      <c r="DC33" s="18">
        <v>0</v>
      </c>
      <c r="DD33" s="18">
        <f t="shared" si="56"/>
        <v>13530.550329099626</v>
      </c>
      <c r="DE33" s="18">
        <f t="shared" si="57"/>
        <v>-0.6094842490585417</v>
      </c>
      <c r="DF33" s="18">
        <f t="shared" si="58"/>
        <v>28.645759705751459</v>
      </c>
      <c r="DG33" s="18">
        <f>(Design!$N$71-DF33)/DE33</f>
        <v>42.323915253917818</v>
      </c>
      <c r="DH33" s="18">
        <v>0</v>
      </c>
      <c r="DI33" s="18">
        <v>0</v>
      </c>
      <c r="DJ33" s="18">
        <f t="shared" si="59"/>
        <v>42.323915253917818</v>
      </c>
      <c r="DK33" s="18">
        <f t="shared" si="60"/>
        <v>42.323915253917818</v>
      </c>
      <c r="DL33" s="18">
        <f>Design!$N$71</f>
        <v>2.85</v>
      </c>
      <c r="DM33" s="18">
        <f t="shared" si="61"/>
        <v>47</v>
      </c>
      <c r="DN33" s="18">
        <v>0</v>
      </c>
      <c r="DO33" s="18">
        <f t="shared" si="62"/>
        <v>4018.4999999999995</v>
      </c>
      <c r="DP33" s="19">
        <f t="shared" si="63"/>
        <v>9512.0503290996257</v>
      </c>
      <c r="DQ33" s="68">
        <f t="shared" si="64"/>
        <v>37</v>
      </c>
      <c r="DR33" s="18">
        <f>'Ohio Intensities'!Y33</f>
        <v>3.868451397742398</v>
      </c>
      <c r="DS33" s="18">
        <f>Design!$I$24*DR33*Design!$I$23</f>
        <v>6.6537364041169287</v>
      </c>
      <c r="DT33" s="18">
        <v>0</v>
      </c>
      <c r="DU33" s="18">
        <v>0</v>
      </c>
      <c r="DV33" s="18">
        <f>Design!$I$22</f>
        <v>10</v>
      </c>
      <c r="DW33" s="18">
        <f t="shared" si="65"/>
        <v>6.6537364041169287</v>
      </c>
      <c r="DX33" s="18">
        <f t="shared" si="66"/>
        <v>37</v>
      </c>
      <c r="DY33" s="18">
        <f t="shared" si="67"/>
        <v>6.6537364041169287</v>
      </c>
      <c r="DZ33" s="18">
        <f t="shared" si="68"/>
        <v>47</v>
      </c>
      <c r="EA33" s="18">
        <v>0</v>
      </c>
      <c r="EB33" s="18">
        <f t="shared" si="69"/>
        <v>14771.294817139582</v>
      </c>
      <c r="EC33" s="18">
        <f t="shared" si="70"/>
        <v>-0.66537364041169289</v>
      </c>
      <c r="ED33" s="18">
        <f t="shared" si="71"/>
        <v>31.272561099349566</v>
      </c>
      <c r="EE33" s="18">
        <f>(Design!$N$72-ED33)/EC33</f>
        <v>42.716692356137536</v>
      </c>
      <c r="EF33" s="18">
        <v>0</v>
      </c>
      <c r="EG33" s="18">
        <v>0</v>
      </c>
      <c r="EH33" s="18">
        <f t="shared" si="72"/>
        <v>42.716692356137536</v>
      </c>
      <c r="EI33" s="18">
        <f t="shared" si="73"/>
        <v>42.716692356137536</v>
      </c>
      <c r="EJ33" s="18">
        <f>Design!$N$72</f>
        <v>2.85</v>
      </c>
      <c r="EK33" s="18">
        <f t="shared" si="74"/>
        <v>47</v>
      </c>
      <c r="EL33" s="18">
        <v>0</v>
      </c>
      <c r="EM33" s="18">
        <f t="shared" si="75"/>
        <v>4018.4999999999995</v>
      </c>
      <c r="EN33" s="19">
        <f t="shared" si="76"/>
        <v>10752.794817139582</v>
      </c>
      <c r="EO33" s="19">
        <f t="shared" si="77"/>
        <v>37</v>
      </c>
    </row>
    <row r="34" spans="1:145" x14ac:dyDescent="0.25">
      <c r="A34" s="68">
        <f t="shared" si="78"/>
        <v>38</v>
      </c>
      <c r="B34" s="18">
        <f>'Ohio Intensities'!E34</f>
        <v>1.9342276610991054</v>
      </c>
      <c r="C34" s="18">
        <f>Design!$I$24*B34*Design!$I$23</f>
        <v>3.3268715770904635</v>
      </c>
      <c r="D34" s="18">
        <v>0</v>
      </c>
      <c r="E34" s="18">
        <v>0</v>
      </c>
      <c r="F34" s="18">
        <f>Design!$I$22</f>
        <v>10</v>
      </c>
      <c r="G34" s="18">
        <f t="shared" si="0"/>
        <v>3.3268715770904635</v>
      </c>
      <c r="H34" s="18">
        <f t="shared" si="1"/>
        <v>38</v>
      </c>
      <c r="I34" s="18">
        <f t="shared" si="2"/>
        <v>3.3268715770904635</v>
      </c>
      <c r="J34" s="18">
        <f t="shared" si="3"/>
        <v>48</v>
      </c>
      <c r="K34" s="18">
        <v>0</v>
      </c>
      <c r="L34" s="18">
        <f t="shared" si="4"/>
        <v>7585.2671957662569</v>
      </c>
      <c r="M34" s="18">
        <f t="shared" si="5"/>
        <v>-0.33268715770904633</v>
      </c>
      <c r="N34" s="18">
        <f t="shared" si="6"/>
        <v>15.968983570034224</v>
      </c>
      <c r="O34" s="18">
        <f>(Design!$N$67-N34)/M34</f>
        <v>41.838054903842007</v>
      </c>
      <c r="P34" s="18">
        <v>0</v>
      </c>
      <c r="Q34" s="18">
        <v>0</v>
      </c>
      <c r="R34" s="18">
        <f t="shared" si="7"/>
        <v>41.838054903842007</v>
      </c>
      <c r="S34" s="18">
        <f t="shared" si="8"/>
        <v>41.838054903842007</v>
      </c>
      <c r="T34" s="18">
        <f>Design!$N$67</f>
        <v>2.0499999999999998</v>
      </c>
      <c r="U34" s="18">
        <f t="shared" si="9"/>
        <v>48</v>
      </c>
      <c r="V34" s="18">
        <v>0</v>
      </c>
      <c r="W34" s="18">
        <f t="shared" si="10"/>
        <v>2951.9999999999995</v>
      </c>
      <c r="X34" s="19">
        <f t="shared" si="11"/>
        <v>4633.2671957662569</v>
      </c>
      <c r="Y34" s="68">
        <f t="shared" si="12"/>
        <v>38</v>
      </c>
      <c r="Z34" s="18">
        <f>'Ohio Intensities'!I34</f>
        <v>2.3083433119883714</v>
      </c>
      <c r="AA34" s="18">
        <f>Design!$I$24*Z34*Design!$I$23</f>
        <v>3.9703504966200014</v>
      </c>
      <c r="AB34" s="18">
        <v>0</v>
      </c>
      <c r="AC34" s="18">
        <v>0</v>
      </c>
      <c r="AD34" s="18">
        <f>Design!$I$22</f>
        <v>10</v>
      </c>
      <c r="AE34" s="18">
        <f t="shared" si="13"/>
        <v>3.9703504966200014</v>
      </c>
      <c r="AF34" s="18">
        <f t="shared" si="14"/>
        <v>38</v>
      </c>
      <c r="AG34" s="18">
        <f t="shared" si="15"/>
        <v>3.9703504966200014</v>
      </c>
      <c r="AH34" s="18">
        <f t="shared" si="16"/>
        <v>48</v>
      </c>
      <c r="AI34" s="18">
        <v>0</v>
      </c>
      <c r="AJ34" s="18">
        <f t="shared" si="17"/>
        <v>9052.3991322936035</v>
      </c>
      <c r="AK34" s="18">
        <f t="shared" si="18"/>
        <v>-0.39703504966200015</v>
      </c>
      <c r="AL34" s="18">
        <f t="shared" si="19"/>
        <v>19.057682383776008</v>
      </c>
      <c r="AM34" s="18">
        <f>(Design!$N$68-AL34)/AK34</f>
        <v>41.703326690859477</v>
      </c>
      <c r="AN34" s="18">
        <v>0</v>
      </c>
      <c r="AO34" s="18">
        <v>0</v>
      </c>
      <c r="AP34" s="18">
        <f t="shared" si="20"/>
        <v>41.703326690859477</v>
      </c>
      <c r="AQ34" s="18">
        <f t="shared" si="21"/>
        <v>41.703326690859477</v>
      </c>
      <c r="AR34" s="18">
        <f>Design!$N$68</f>
        <v>2.5</v>
      </c>
      <c r="AS34" s="18">
        <f t="shared" si="22"/>
        <v>48</v>
      </c>
      <c r="AT34" s="18">
        <v>0</v>
      </c>
      <c r="AU34" s="18">
        <f t="shared" si="23"/>
        <v>3600</v>
      </c>
      <c r="AV34" s="19">
        <f t="shared" si="24"/>
        <v>5452.3991322936035</v>
      </c>
      <c r="AW34" s="68">
        <f t="shared" si="25"/>
        <v>38</v>
      </c>
      <c r="AX34" s="18">
        <f>'Ohio Intensities'!M34</f>
        <v>2.6963187234522099</v>
      </c>
      <c r="AY34" s="18">
        <f>Design!$I$24*AX34*Design!$I$23</f>
        <v>4.6376682043378041</v>
      </c>
      <c r="AZ34" s="18">
        <v>0</v>
      </c>
      <c r="BA34" s="18">
        <v>0</v>
      </c>
      <c r="BB34" s="18">
        <f>Design!$I$22</f>
        <v>10</v>
      </c>
      <c r="BC34" s="18">
        <f t="shared" si="26"/>
        <v>4.6376682043378041</v>
      </c>
      <c r="BD34" s="18">
        <f t="shared" si="27"/>
        <v>38</v>
      </c>
      <c r="BE34" s="18">
        <f t="shared" si="28"/>
        <v>4.6376682043378041</v>
      </c>
      <c r="BF34" s="18">
        <f t="shared" si="29"/>
        <v>48</v>
      </c>
      <c r="BG34" s="18">
        <v>0</v>
      </c>
      <c r="BH34" s="18">
        <f t="shared" si="30"/>
        <v>10573.883505890191</v>
      </c>
      <c r="BI34" s="18">
        <f t="shared" si="31"/>
        <v>-0.46376682043378042</v>
      </c>
      <c r="BJ34" s="18">
        <f t="shared" si="32"/>
        <v>22.260807380821458</v>
      </c>
      <c r="BK34" s="18">
        <f>(Design!$N$69-BJ34)/BI34</f>
        <v>41.85467033339237</v>
      </c>
      <c r="BL34" s="18">
        <v>0</v>
      </c>
      <c r="BM34" s="18">
        <v>0</v>
      </c>
      <c r="BN34" s="18">
        <f t="shared" si="33"/>
        <v>41.85467033339237</v>
      </c>
      <c r="BO34" s="18">
        <f t="shared" si="34"/>
        <v>41.85467033339237</v>
      </c>
      <c r="BP34" s="18">
        <f>Design!$N$69</f>
        <v>2.85</v>
      </c>
      <c r="BQ34" s="18">
        <f t="shared" si="35"/>
        <v>48</v>
      </c>
      <c r="BR34" s="18">
        <v>0</v>
      </c>
      <c r="BS34" s="18">
        <f t="shared" si="36"/>
        <v>4104</v>
      </c>
      <c r="BT34" s="19">
        <f t="shared" si="37"/>
        <v>6469.8835058901914</v>
      </c>
      <c r="BU34" s="68">
        <f t="shared" si="38"/>
        <v>38</v>
      </c>
      <c r="BV34" s="18">
        <f>'Ohio Intensities'!Q34</f>
        <v>3.1333181551355458</v>
      </c>
      <c r="BW34" s="18">
        <f>Design!$I$24*BV34*Design!$I$23</f>
        <v>5.3893072268331421</v>
      </c>
      <c r="BX34" s="18">
        <v>0</v>
      </c>
      <c r="BY34" s="18">
        <v>0</v>
      </c>
      <c r="BZ34" s="18">
        <f>Design!$I$22</f>
        <v>10</v>
      </c>
      <c r="CA34" s="18">
        <f t="shared" si="39"/>
        <v>5.3893072268331421</v>
      </c>
      <c r="CB34" s="18">
        <f t="shared" si="40"/>
        <v>38</v>
      </c>
      <c r="CC34" s="18">
        <f t="shared" si="41"/>
        <v>5.3893072268331421</v>
      </c>
      <c r="CD34" s="18">
        <f t="shared" si="42"/>
        <v>48</v>
      </c>
      <c r="CE34" s="18">
        <v>0</v>
      </c>
      <c r="CF34" s="18">
        <f t="shared" si="43"/>
        <v>12287.620477179566</v>
      </c>
      <c r="CG34" s="18">
        <f t="shared" si="44"/>
        <v>-0.53893072268331421</v>
      </c>
      <c r="CH34" s="18">
        <f t="shared" si="45"/>
        <v>25.868674688799082</v>
      </c>
      <c r="CI34" s="18">
        <f>(Design!$N$70-CH34)/CG34</f>
        <v>42.711750731504104</v>
      </c>
      <c r="CJ34" s="18">
        <v>0</v>
      </c>
      <c r="CK34" s="18">
        <v>0</v>
      </c>
      <c r="CL34" s="18">
        <f t="shared" si="46"/>
        <v>42.711750731504104</v>
      </c>
      <c r="CM34" s="18">
        <f t="shared" si="47"/>
        <v>42.711750731504104</v>
      </c>
      <c r="CN34" s="18">
        <f>Design!$N$70</f>
        <v>2.85</v>
      </c>
      <c r="CO34" s="18">
        <f t="shared" si="48"/>
        <v>48</v>
      </c>
      <c r="CP34" s="18">
        <v>0</v>
      </c>
      <c r="CQ34" s="18">
        <f t="shared" si="49"/>
        <v>4104</v>
      </c>
      <c r="CR34" s="19">
        <f t="shared" si="50"/>
        <v>8183.6204771795656</v>
      </c>
      <c r="CS34" s="68">
        <f t="shared" si="51"/>
        <v>38</v>
      </c>
      <c r="CT34" s="18">
        <f>'Ohio Intensities'!U34</f>
        <v>3.4856938547390341</v>
      </c>
      <c r="CU34" s="18">
        <f>Design!$I$24*CT34*Design!$I$23</f>
        <v>5.9953934301511422</v>
      </c>
      <c r="CV34" s="18">
        <v>0</v>
      </c>
      <c r="CW34" s="18">
        <v>0</v>
      </c>
      <c r="CX34" s="18">
        <f>Design!$I$22</f>
        <v>10</v>
      </c>
      <c r="CY34" s="18">
        <f t="shared" si="52"/>
        <v>5.9953934301511422</v>
      </c>
      <c r="CZ34" s="18">
        <f t="shared" si="53"/>
        <v>38</v>
      </c>
      <c r="DA34" s="18">
        <f t="shared" si="54"/>
        <v>5.9953934301511422</v>
      </c>
      <c r="DB34" s="18">
        <f t="shared" si="55"/>
        <v>48</v>
      </c>
      <c r="DC34" s="18">
        <v>0</v>
      </c>
      <c r="DD34" s="18">
        <f t="shared" si="56"/>
        <v>13669.497020744606</v>
      </c>
      <c r="DE34" s="18">
        <f t="shared" si="57"/>
        <v>-0.59953934301511425</v>
      </c>
      <c r="DF34" s="18">
        <f t="shared" si="58"/>
        <v>28.777888464725486</v>
      </c>
      <c r="DG34" s="18">
        <f>(Design!$N$71-DF34)/DE34</f>
        <v>43.246350330126454</v>
      </c>
      <c r="DH34" s="18">
        <v>0</v>
      </c>
      <c r="DI34" s="18">
        <v>0</v>
      </c>
      <c r="DJ34" s="18">
        <f t="shared" si="59"/>
        <v>43.246350330126454</v>
      </c>
      <c r="DK34" s="18">
        <f t="shared" si="60"/>
        <v>43.246350330126454</v>
      </c>
      <c r="DL34" s="18">
        <f>Design!$N$71</f>
        <v>2.85</v>
      </c>
      <c r="DM34" s="18">
        <f t="shared" si="61"/>
        <v>48</v>
      </c>
      <c r="DN34" s="18">
        <v>0</v>
      </c>
      <c r="DO34" s="18">
        <f t="shared" si="62"/>
        <v>4104</v>
      </c>
      <c r="DP34" s="19">
        <f t="shared" si="63"/>
        <v>9565.4970207446058</v>
      </c>
      <c r="DQ34" s="68">
        <f t="shared" si="64"/>
        <v>38</v>
      </c>
      <c r="DR34" s="18">
        <f>'Ohio Intensities'!Y34</f>
        <v>3.8068959402205622</v>
      </c>
      <c r="DS34" s="18">
        <f>Design!$I$24*DR34*Design!$I$23</f>
        <v>6.547861017179371</v>
      </c>
      <c r="DT34" s="18">
        <v>0</v>
      </c>
      <c r="DU34" s="18">
        <v>0</v>
      </c>
      <c r="DV34" s="18">
        <f>Design!$I$22</f>
        <v>10</v>
      </c>
      <c r="DW34" s="18">
        <f t="shared" si="65"/>
        <v>6.547861017179371</v>
      </c>
      <c r="DX34" s="18">
        <f t="shared" si="66"/>
        <v>38</v>
      </c>
      <c r="DY34" s="18">
        <f t="shared" si="67"/>
        <v>6.547861017179371</v>
      </c>
      <c r="DZ34" s="18">
        <f t="shared" si="68"/>
        <v>48</v>
      </c>
      <c r="EA34" s="18">
        <v>0</v>
      </c>
      <c r="EB34" s="18">
        <f t="shared" si="69"/>
        <v>14929.123119168966</v>
      </c>
      <c r="EC34" s="18">
        <f t="shared" si="70"/>
        <v>-0.65478610171793705</v>
      </c>
      <c r="ED34" s="18">
        <f t="shared" si="71"/>
        <v>31.429732882460979</v>
      </c>
      <c r="EE34" s="18">
        <f>(Design!$N$72-ED34)/EC34</f>
        <v>43.647433577892741</v>
      </c>
      <c r="EF34" s="18">
        <v>0</v>
      </c>
      <c r="EG34" s="18">
        <v>0</v>
      </c>
      <c r="EH34" s="18">
        <f t="shared" si="72"/>
        <v>43.647433577892741</v>
      </c>
      <c r="EI34" s="18">
        <f t="shared" si="73"/>
        <v>43.647433577892741</v>
      </c>
      <c r="EJ34" s="18">
        <f>Design!$N$72</f>
        <v>2.85</v>
      </c>
      <c r="EK34" s="18">
        <f t="shared" si="74"/>
        <v>48</v>
      </c>
      <c r="EL34" s="18">
        <v>0</v>
      </c>
      <c r="EM34" s="18">
        <f t="shared" si="75"/>
        <v>4104</v>
      </c>
      <c r="EN34" s="19">
        <f t="shared" si="76"/>
        <v>10825.123119168966</v>
      </c>
      <c r="EO34" s="19">
        <f t="shared" si="77"/>
        <v>38</v>
      </c>
    </row>
    <row r="35" spans="1:145" x14ac:dyDescent="0.25">
      <c r="A35" s="68">
        <f t="shared" si="78"/>
        <v>39</v>
      </c>
      <c r="B35" s="18">
        <f>'Ohio Intensities'!E35</f>
        <v>1.8996043158396427</v>
      </c>
      <c r="C35" s="18">
        <f>Design!$I$24*B35*Design!$I$23</f>
        <v>3.2673194232441873</v>
      </c>
      <c r="D35" s="18">
        <v>0</v>
      </c>
      <c r="E35" s="18">
        <v>0</v>
      </c>
      <c r="F35" s="18">
        <f>Design!$I$22</f>
        <v>10</v>
      </c>
      <c r="G35" s="18">
        <f t="shared" si="0"/>
        <v>3.2673194232441873</v>
      </c>
      <c r="H35" s="18">
        <f t="shared" si="1"/>
        <v>39</v>
      </c>
      <c r="I35" s="18">
        <f t="shared" si="2"/>
        <v>3.2673194232441873</v>
      </c>
      <c r="J35" s="18">
        <f t="shared" si="3"/>
        <v>49</v>
      </c>
      <c r="K35" s="18">
        <v>0</v>
      </c>
      <c r="L35" s="18">
        <f t="shared" si="4"/>
        <v>7645.527450391397</v>
      </c>
      <c r="M35" s="18">
        <f t="shared" si="5"/>
        <v>-0.32673194232441871</v>
      </c>
      <c r="N35" s="18">
        <f t="shared" si="6"/>
        <v>16.009865173896518</v>
      </c>
      <c r="O35" s="18">
        <f>(Design!$N$67-N35)/M35</f>
        <v>42.725743539440927</v>
      </c>
      <c r="P35" s="18">
        <v>0</v>
      </c>
      <c r="Q35" s="18">
        <v>0</v>
      </c>
      <c r="R35" s="18">
        <f t="shared" si="7"/>
        <v>42.725743539440927</v>
      </c>
      <c r="S35" s="18">
        <f t="shared" si="8"/>
        <v>42.725743539440927</v>
      </c>
      <c r="T35" s="18">
        <f>Design!$N$67</f>
        <v>2.0499999999999998</v>
      </c>
      <c r="U35" s="18">
        <f t="shared" si="9"/>
        <v>49</v>
      </c>
      <c r="V35" s="18">
        <v>0</v>
      </c>
      <c r="W35" s="18">
        <f t="shared" si="10"/>
        <v>3013.4999999999995</v>
      </c>
      <c r="X35" s="19">
        <f t="shared" si="11"/>
        <v>4632.027450391397</v>
      </c>
      <c r="Y35" s="68">
        <f t="shared" si="12"/>
        <v>39</v>
      </c>
      <c r="Z35" s="18">
        <f>'Ohio Intensities'!I35</f>
        <v>2.2681713487797861</v>
      </c>
      <c r="AA35" s="18">
        <f>Design!$I$24*Z35*Design!$I$23</f>
        <v>3.9012547199012344</v>
      </c>
      <c r="AB35" s="18">
        <v>0</v>
      </c>
      <c r="AC35" s="18">
        <v>0</v>
      </c>
      <c r="AD35" s="18">
        <f>Design!$I$22</f>
        <v>10</v>
      </c>
      <c r="AE35" s="18">
        <f t="shared" si="13"/>
        <v>3.9012547199012344</v>
      </c>
      <c r="AF35" s="18">
        <f t="shared" si="14"/>
        <v>39</v>
      </c>
      <c r="AG35" s="18">
        <f t="shared" si="15"/>
        <v>3.9012547199012344</v>
      </c>
      <c r="AH35" s="18">
        <f t="shared" si="16"/>
        <v>49</v>
      </c>
      <c r="AI35" s="18">
        <v>0</v>
      </c>
      <c r="AJ35" s="18">
        <f t="shared" si="17"/>
        <v>9128.9360445688872</v>
      </c>
      <c r="AK35" s="18">
        <f t="shared" si="18"/>
        <v>-0.39012547199012343</v>
      </c>
      <c r="AL35" s="18">
        <f t="shared" si="19"/>
        <v>19.116148127516048</v>
      </c>
      <c r="AM35" s="18">
        <f>(Design!$N$68-AL35)/AK35</f>
        <v>42.591805253712607</v>
      </c>
      <c r="AN35" s="18">
        <v>0</v>
      </c>
      <c r="AO35" s="18">
        <v>0</v>
      </c>
      <c r="AP35" s="18">
        <f t="shared" si="20"/>
        <v>42.591805253712607</v>
      </c>
      <c r="AQ35" s="18">
        <f t="shared" si="21"/>
        <v>42.591805253712607</v>
      </c>
      <c r="AR35" s="18">
        <f>Design!$N$68</f>
        <v>2.5</v>
      </c>
      <c r="AS35" s="18">
        <f t="shared" si="22"/>
        <v>49</v>
      </c>
      <c r="AT35" s="18">
        <v>0</v>
      </c>
      <c r="AU35" s="18">
        <f t="shared" si="23"/>
        <v>3675</v>
      </c>
      <c r="AV35" s="19">
        <f t="shared" si="24"/>
        <v>5453.9360445688872</v>
      </c>
      <c r="AW35" s="68">
        <f t="shared" si="25"/>
        <v>39</v>
      </c>
      <c r="AX35" s="18">
        <f>'Ohio Intensities'!M35</f>
        <v>2.6505785500512862</v>
      </c>
      <c r="AY35" s="18">
        <f>Design!$I$24*AX35*Design!$I$23</f>
        <v>4.558995106088215</v>
      </c>
      <c r="AZ35" s="18">
        <v>0</v>
      </c>
      <c r="BA35" s="18">
        <v>0</v>
      </c>
      <c r="BB35" s="18">
        <f>Design!$I$22</f>
        <v>10</v>
      </c>
      <c r="BC35" s="18">
        <f t="shared" si="26"/>
        <v>4.558995106088215</v>
      </c>
      <c r="BD35" s="18">
        <f t="shared" si="27"/>
        <v>39</v>
      </c>
      <c r="BE35" s="18">
        <f t="shared" si="28"/>
        <v>4.558995106088215</v>
      </c>
      <c r="BF35" s="18">
        <f t="shared" si="29"/>
        <v>49</v>
      </c>
      <c r="BG35" s="18">
        <v>0</v>
      </c>
      <c r="BH35" s="18">
        <f t="shared" si="30"/>
        <v>10668.048548246421</v>
      </c>
      <c r="BI35" s="18">
        <f t="shared" si="31"/>
        <v>-0.4558995106088215</v>
      </c>
      <c r="BJ35" s="18">
        <f t="shared" si="32"/>
        <v>22.339076019832252</v>
      </c>
      <c r="BK35" s="18">
        <f>(Design!$N$69-BJ35)/BI35</f>
        <v>42.748622374711417</v>
      </c>
      <c r="BL35" s="18">
        <v>0</v>
      </c>
      <c r="BM35" s="18">
        <v>0</v>
      </c>
      <c r="BN35" s="18">
        <f t="shared" si="33"/>
        <v>42.748622374711417</v>
      </c>
      <c r="BO35" s="18">
        <f t="shared" si="34"/>
        <v>42.748622374711417</v>
      </c>
      <c r="BP35" s="18">
        <f>Design!$N$69</f>
        <v>2.85</v>
      </c>
      <c r="BQ35" s="18">
        <f t="shared" si="35"/>
        <v>49</v>
      </c>
      <c r="BR35" s="18">
        <v>0</v>
      </c>
      <c r="BS35" s="18">
        <f t="shared" si="36"/>
        <v>4189.5</v>
      </c>
      <c r="BT35" s="19">
        <f t="shared" si="37"/>
        <v>6478.548548246421</v>
      </c>
      <c r="BU35" s="68">
        <f t="shared" si="38"/>
        <v>39</v>
      </c>
      <c r="BV35" s="18">
        <f>'Ohio Intensities'!Q35</f>
        <v>3.08183801531302</v>
      </c>
      <c r="BW35" s="18">
        <f>Design!$I$24*BV35*Design!$I$23</f>
        <v>5.3007613863383982</v>
      </c>
      <c r="BX35" s="18">
        <v>0</v>
      </c>
      <c r="BY35" s="18">
        <v>0</v>
      </c>
      <c r="BZ35" s="18">
        <f>Design!$I$22</f>
        <v>10</v>
      </c>
      <c r="CA35" s="18">
        <f t="shared" si="39"/>
        <v>5.3007613863383982</v>
      </c>
      <c r="CB35" s="18">
        <f t="shared" si="40"/>
        <v>39</v>
      </c>
      <c r="CC35" s="18">
        <f t="shared" si="41"/>
        <v>5.3007613863383982</v>
      </c>
      <c r="CD35" s="18">
        <f t="shared" si="42"/>
        <v>49</v>
      </c>
      <c r="CE35" s="18">
        <v>0</v>
      </c>
      <c r="CF35" s="18">
        <f t="shared" si="43"/>
        <v>12403.781644031853</v>
      </c>
      <c r="CG35" s="18">
        <f t="shared" si="44"/>
        <v>-0.53007613863383984</v>
      </c>
      <c r="CH35" s="18">
        <f t="shared" si="45"/>
        <v>25.973730793058152</v>
      </c>
      <c r="CI35" s="18">
        <f>(Design!$N$70-CH35)/CG35</f>
        <v>43.62341389796326</v>
      </c>
      <c r="CJ35" s="18">
        <v>0</v>
      </c>
      <c r="CK35" s="18">
        <v>0</v>
      </c>
      <c r="CL35" s="18">
        <f t="shared" si="46"/>
        <v>43.62341389796326</v>
      </c>
      <c r="CM35" s="18">
        <f t="shared" si="47"/>
        <v>43.62341389796326</v>
      </c>
      <c r="CN35" s="18">
        <f>Design!$N$70</f>
        <v>2.85</v>
      </c>
      <c r="CO35" s="18">
        <f t="shared" si="48"/>
        <v>49</v>
      </c>
      <c r="CP35" s="18">
        <v>0</v>
      </c>
      <c r="CQ35" s="18">
        <f t="shared" si="49"/>
        <v>4189.5</v>
      </c>
      <c r="CR35" s="19">
        <f t="shared" si="50"/>
        <v>8214.2816440318529</v>
      </c>
      <c r="CS35" s="68">
        <f t="shared" si="51"/>
        <v>39</v>
      </c>
      <c r="CT35" s="18">
        <f>'Ohio Intensities'!U35</f>
        <v>3.4299030971664957</v>
      </c>
      <c r="CU35" s="18">
        <f>Design!$I$24*CT35*Design!$I$23</f>
        <v>5.8994333271263759</v>
      </c>
      <c r="CV35" s="18">
        <v>0</v>
      </c>
      <c r="CW35" s="18">
        <v>0</v>
      </c>
      <c r="CX35" s="18">
        <f>Design!$I$22</f>
        <v>10</v>
      </c>
      <c r="CY35" s="18">
        <f t="shared" si="52"/>
        <v>5.8994333271263759</v>
      </c>
      <c r="CZ35" s="18">
        <f t="shared" si="53"/>
        <v>39</v>
      </c>
      <c r="DA35" s="18">
        <f t="shared" si="54"/>
        <v>5.8994333271263759</v>
      </c>
      <c r="DB35" s="18">
        <f t="shared" si="55"/>
        <v>49</v>
      </c>
      <c r="DC35" s="18">
        <v>0</v>
      </c>
      <c r="DD35" s="18">
        <f t="shared" si="56"/>
        <v>13804.67398547572</v>
      </c>
      <c r="DE35" s="18">
        <f t="shared" si="57"/>
        <v>-0.58994333271263755</v>
      </c>
      <c r="DF35" s="18">
        <f t="shared" si="58"/>
        <v>28.907223302919242</v>
      </c>
      <c r="DG35" s="18">
        <f>(Design!$N$71-DF35)/DE35</f>
        <v>44.169027528635127</v>
      </c>
      <c r="DH35" s="18">
        <v>0</v>
      </c>
      <c r="DI35" s="18">
        <v>0</v>
      </c>
      <c r="DJ35" s="18">
        <f t="shared" si="59"/>
        <v>44.169027528635127</v>
      </c>
      <c r="DK35" s="18">
        <f t="shared" si="60"/>
        <v>44.169027528635127</v>
      </c>
      <c r="DL35" s="18">
        <f>Design!$N$71</f>
        <v>2.85</v>
      </c>
      <c r="DM35" s="18">
        <f t="shared" si="61"/>
        <v>49</v>
      </c>
      <c r="DN35" s="18">
        <v>0</v>
      </c>
      <c r="DO35" s="18">
        <f t="shared" si="62"/>
        <v>4189.5</v>
      </c>
      <c r="DP35" s="19">
        <f t="shared" si="63"/>
        <v>9615.1739854757197</v>
      </c>
      <c r="DQ35" s="68">
        <f t="shared" si="64"/>
        <v>39</v>
      </c>
      <c r="DR35" s="18">
        <f>'Ohio Intensities'!Y35</f>
        <v>3.7474870437425727</v>
      </c>
      <c r="DS35" s="18">
        <f>Design!$I$24*DR35*Design!$I$23</f>
        <v>6.4456777152372293</v>
      </c>
      <c r="DT35" s="18">
        <v>0</v>
      </c>
      <c r="DU35" s="18">
        <v>0</v>
      </c>
      <c r="DV35" s="18">
        <f>Design!$I$22</f>
        <v>10</v>
      </c>
      <c r="DW35" s="18">
        <f t="shared" si="65"/>
        <v>6.4456777152372293</v>
      </c>
      <c r="DX35" s="18">
        <f t="shared" si="66"/>
        <v>39</v>
      </c>
      <c r="DY35" s="18">
        <f t="shared" si="67"/>
        <v>6.4456777152372293</v>
      </c>
      <c r="DZ35" s="18">
        <f t="shared" si="68"/>
        <v>49</v>
      </c>
      <c r="EA35" s="18">
        <v>0</v>
      </c>
      <c r="EB35" s="18">
        <f t="shared" si="69"/>
        <v>15082.885853655116</v>
      </c>
      <c r="EC35" s="18">
        <f t="shared" si="70"/>
        <v>-0.64456777152372291</v>
      </c>
      <c r="ED35" s="18">
        <f t="shared" si="71"/>
        <v>31.583820804662423</v>
      </c>
      <c r="EE35" s="18">
        <f>(Design!$N$72-ED35)/EC35</f>
        <v>44.578432360552625</v>
      </c>
      <c r="EF35" s="18">
        <v>0</v>
      </c>
      <c r="EG35" s="18">
        <v>0</v>
      </c>
      <c r="EH35" s="18">
        <f t="shared" si="72"/>
        <v>44.578432360552625</v>
      </c>
      <c r="EI35" s="18">
        <f t="shared" si="73"/>
        <v>44.578432360552625</v>
      </c>
      <c r="EJ35" s="18">
        <f>Design!$N$72</f>
        <v>2.85</v>
      </c>
      <c r="EK35" s="18">
        <f t="shared" si="74"/>
        <v>49</v>
      </c>
      <c r="EL35" s="18">
        <v>0</v>
      </c>
      <c r="EM35" s="18">
        <f t="shared" si="75"/>
        <v>4189.5</v>
      </c>
      <c r="EN35" s="19">
        <f t="shared" si="76"/>
        <v>10893.385853655116</v>
      </c>
      <c r="EO35" s="19">
        <f t="shared" si="77"/>
        <v>39</v>
      </c>
    </row>
    <row r="36" spans="1:145" x14ac:dyDescent="0.25">
      <c r="A36" s="68">
        <f t="shared" si="78"/>
        <v>40</v>
      </c>
      <c r="B36" s="18">
        <f>'Ohio Intensities'!E36</f>
        <v>1.8662816671377587</v>
      </c>
      <c r="C36" s="18">
        <f>Design!$I$24*B36*Design!$I$23</f>
        <v>3.210004467476947</v>
      </c>
      <c r="D36" s="18">
        <v>0</v>
      </c>
      <c r="E36" s="18">
        <v>0</v>
      </c>
      <c r="F36" s="18">
        <f>Design!$I$22</f>
        <v>10</v>
      </c>
      <c r="G36" s="18">
        <f t="shared" si="0"/>
        <v>3.210004467476947</v>
      </c>
      <c r="H36" s="18">
        <f t="shared" si="1"/>
        <v>40</v>
      </c>
      <c r="I36" s="18">
        <f t="shared" si="2"/>
        <v>3.210004467476947</v>
      </c>
      <c r="J36" s="18">
        <f t="shared" si="3"/>
        <v>50</v>
      </c>
      <c r="K36" s="18">
        <v>0</v>
      </c>
      <c r="L36" s="18">
        <f t="shared" si="4"/>
        <v>7704.0107219446727</v>
      </c>
      <c r="M36" s="18">
        <f t="shared" si="5"/>
        <v>-0.32100044674769468</v>
      </c>
      <c r="N36" s="18">
        <f t="shared" si="6"/>
        <v>16.050022337384732</v>
      </c>
      <c r="O36" s="18">
        <f>(Design!$N$67-N36)/M36</f>
        <v>43.613716053139029</v>
      </c>
      <c r="P36" s="18">
        <v>0</v>
      </c>
      <c r="Q36" s="18">
        <v>0</v>
      </c>
      <c r="R36" s="18">
        <f t="shared" si="7"/>
        <v>43.613716053139029</v>
      </c>
      <c r="S36" s="18">
        <f t="shared" si="8"/>
        <v>43.613716053139029</v>
      </c>
      <c r="T36" s="18">
        <f>Design!$N$67</f>
        <v>2.0499999999999998</v>
      </c>
      <c r="U36" s="18">
        <f t="shared" si="9"/>
        <v>50</v>
      </c>
      <c r="V36" s="18">
        <v>0</v>
      </c>
      <c r="W36" s="18">
        <f t="shared" si="10"/>
        <v>3074.9999999999995</v>
      </c>
      <c r="X36" s="19">
        <f t="shared" si="11"/>
        <v>4629.0107219446727</v>
      </c>
      <c r="Y36" s="68">
        <f t="shared" si="12"/>
        <v>40</v>
      </c>
      <c r="Z36" s="18">
        <f>'Ohio Intensities'!I36</f>
        <v>2.2294734811788945</v>
      </c>
      <c r="AA36" s="18">
        <f>Design!$I$24*Z36*Design!$I$23</f>
        <v>3.8346943876277009</v>
      </c>
      <c r="AB36" s="18">
        <v>0</v>
      </c>
      <c r="AC36" s="18">
        <v>0</v>
      </c>
      <c r="AD36" s="18">
        <f>Design!$I$22</f>
        <v>10</v>
      </c>
      <c r="AE36" s="18">
        <f t="shared" si="13"/>
        <v>3.8346943876277009</v>
      </c>
      <c r="AF36" s="18">
        <f t="shared" si="14"/>
        <v>40</v>
      </c>
      <c r="AG36" s="18">
        <f t="shared" si="15"/>
        <v>3.8346943876277009</v>
      </c>
      <c r="AH36" s="18">
        <f t="shared" si="16"/>
        <v>50</v>
      </c>
      <c r="AI36" s="18">
        <v>0</v>
      </c>
      <c r="AJ36" s="18">
        <f t="shared" si="17"/>
        <v>9203.2665303064823</v>
      </c>
      <c r="AK36" s="18">
        <f t="shared" si="18"/>
        <v>-0.38346943876277007</v>
      </c>
      <c r="AL36" s="18">
        <f t="shared" si="19"/>
        <v>19.173471938138501</v>
      </c>
      <c r="AM36" s="18">
        <f>(Design!$N$68-AL36)/AK36</f>
        <v>43.480575641005373</v>
      </c>
      <c r="AN36" s="18">
        <v>0</v>
      </c>
      <c r="AO36" s="18">
        <v>0</v>
      </c>
      <c r="AP36" s="18">
        <f t="shared" si="20"/>
        <v>43.480575641005373</v>
      </c>
      <c r="AQ36" s="18">
        <f t="shared" si="21"/>
        <v>43.480575641005373</v>
      </c>
      <c r="AR36" s="18">
        <f>Design!$N$68</f>
        <v>2.5</v>
      </c>
      <c r="AS36" s="18">
        <f t="shared" si="22"/>
        <v>50</v>
      </c>
      <c r="AT36" s="18">
        <v>0</v>
      </c>
      <c r="AU36" s="18">
        <f t="shared" si="23"/>
        <v>3750</v>
      </c>
      <c r="AV36" s="19">
        <f t="shared" si="24"/>
        <v>5453.2665303064823</v>
      </c>
      <c r="AW36" s="68">
        <f t="shared" si="25"/>
        <v>40</v>
      </c>
      <c r="AX36" s="18">
        <f>'Ohio Intensities'!M36</f>
        <v>2.6064801529780901</v>
      </c>
      <c r="AY36" s="18">
        <f>Design!$I$24*AX36*Design!$I$23</f>
        <v>4.483145863122318</v>
      </c>
      <c r="AZ36" s="18">
        <v>0</v>
      </c>
      <c r="BA36" s="18">
        <v>0</v>
      </c>
      <c r="BB36" s="18">
        <f>Design!$I$22</f>
        <v>10</v>
      </c>
      <c r="BC36" s="18">
        <f t="shared" si="26"/>
        <v>4.483145863122318</v>
      </c>
      <c r="BD36" s="18">
        <f t="shared" si="27"/>
        <v>40</v>
      </c>
      <c r="BE36" s="18">
        <f t="shared" si="28"/>
        <v>4.483145863122318</v>
      </c>
      <c r="BF36" s="18">
        <f t="shared" si="29"/>
        <v>50</v>
      </c>
      <c r="BG36" s="18">
        <v>0</v>
      </c>
      <c r="BH36" s="18">
        <f t="shared" si="30"/>
        <v>10759.550071493564</v>
      </c>
      <c r="BI36" s="18">
        <f t="shared" si="31"/>
        <v>-0.44831458631223181</v>
      </c>
      <c r="BJ36" s="18">
        <f t="shared" si="32"/>
        <v>22.415729315611589</v>
      </c>
      <c r="BK36" s="18">
        <f>(Design!$N$69-BJ36)/BI36</f>
        <v>43.64285685316716</v>
      </c>
      <c r="BL36" s="18">
        <v>0</v>
      </c>
      <c r="BM36" s="18">
        <v>0</v>
      </c>
      <c r="BN36" s="18">
        <f t="shared" si="33"/>
        <v>43.64285685316716</v>
      </c>
      <c r="BO36" s="18">
        <f t="shared" si="34"/>
        <v>43.64285685316716</v>
      </c>
      <c r="BP36" s="18">
        <f>Design!$N$69</f>
        <v>2.85</v>
      </c>
      <c r="BQ36" s="18">
        <f t="shared" si="35"/>
        <v>50</v>
      </c>
      <c r="BR36" s="18">
        <v>0</v>
      </c>
      <c r="BS36" s="18">
        <f t="shared" si="36"/>
        <v>4275</v>
      </c>
      <c r="BT36" s="19">
        <f t="shared" si="37"/>
        <v>6484.5500714935642</v>
      </c>
      <c r="BU36" s="68">
        <f t="shared" si="38"/>
        <v>40</v>
      </c>
      <c r="BV36" s="18">
        <f>'Ohio Intensities'!Q36</f>
        <v>3.0321649743819457</v>
      </c>
      <c r="BW36" s="18">
        <f>Design!$I$24*BV36*Design!$I$23</f>
        <v>5.2153237559369501</v>
      </c>
      <c r="BX36" s="18">
        <v>0</v>
      </c>
      <c r="BY36" s="18">
        <v>0</v>
      </c>
      <c r="BZ36" s="18">
        <f>Design!$I$22</f>
        <v>10</v>
      </c>
      <c r="CA36" s="18">
        <f t="shared" si="39"/>
        <v>5.2153237559369501</v>
      </c>
      <c r="CB36" s="18">
        <f t="shared" si="40"/>
        <v>40</v>
      </c>
      <c r="CC36" s="18">
        <f t="shared" si="41"/>
        <v>5.2153237559369501</v>
      </c>
      <c r="CD36" s="18">
        <f t="shared" si="42"/>
        <v>50</v>
      </c>
      <c r="CE36" s="18">
        <v>0</v>
      </c>
      <c r="CF36" s="18">
        <f t="shared" si="43"/>
        <v>12516.777014248681</v>
      </c>
      <c r="CG36" s="18">
        <f t="shared" si="44"/>
        <v>-0.52153237559369503</v>
      </c>
      <c r="CH36" s="18">
        <f t="shared" si="45"/>
        <v>26.07661877968475</v>
      </c>
      <c r="CI36" s="18">
        <f>(Design!$N$70-CH36)/CG36</f>
        <v>44.535334461727984</v>
      </c>
      <c r="CJ36" s="18">
        <v>0</v>
      </c>
      <c r="CK36" s="18">
        <v>0</v>
      </c>
      <c r="CL36" s="18">
        <f t="shared" si="46"/>
        <v>44.535334461727984</v>
      </c>
      <c r="CM36" s="18">
        <f t="shared" si="47"/>
        <v>44.535334461727984</v>
      </c>
      <c r="CN36" s="18">
        <f>Design!$N$70</f>
        <v>2.85</v>
      </c>
      <c r="CO36" s="18">
        <f t="shared" si="48"/>
        <v>50</v>
      </c>
      <c r="CP36" s="18">
        <v>0</v>
      </c>
      <c r="CQ36" s="18">
        <f t="shared" si="49"/>
        <v>4275</v>
      </c>
      <c r="CR36" s="19">
        <f t="shared" si="50"/>
        <v>8241.7770142486806</v>
      </c>
      <c r="CS36" s="68">
        <f t="shared" si="51"/>
        <v>40</v>
      </c>
      <c r="CT36" s="18">
        <f>'Ohio Intensities'!U36</f>
        <v>3.3760329977211021</v>
      </c>
      <c r="CU36" s="18">
        <f>Design!$I$24*CT36*Design!$I$23</f>
        <v>5.806776756080299</v>
      </c>
      <c r="CV36" s="18">
        <v>0</v>
      </c>
      <c r="CW36" s="18">
        <v>0</v>
      </c>
      <c r="CX36" s="18">
        <f>Design!$I$22</f>
        <v>10</v>
      </c>
      <c r="CY36" s="18">
        <f t="shared" si="52"/>
        <v>5.806776756080299</v>
      </c>
      <c r="CZ36" s="18">
        <f t="shared" si="53"/>
        <v>40</v>
      </c>
      <c r="DA36" s="18">
        <f t="shared" si="54"/>
        <v>5.806776756080299</v>
      </c>
      <c r="DB36" s="18">
        <f t="shared" si="55"/>
        <v>50</v>
      </c>
      <c r="DC36" s="18">
        <v>0</v>
      </c>
      <c r="DD36" s="18">
        <f t="shared" si="56"/>
        <v>13936.264214592718</v>
      </c>
      <c r="DE36" s="18">
        <f t="shared" si="57"/>
        <v>-0.58067767560802985</v>
      </c>
      <c r="DF36" s="18">
        <f t="shared" si="58"/>
        <v>29.033883780401492</v>
      </c>
      <c r="DG36" s="18">
        <f>(Design!$N$71-DF36)/DE36</f>
        <v>45.091941502631805</v>
      </c>
      <c r="DH36" s="18">
        <v>0</v>
      </c>
      <c r="DI36" s="18">
        <v>0</v>
      </c>
      <c r="DJ36" s="18">
        <f t="shared" si="59"/>
        <v>45.091941502631805</v>
      </c>
      <c r="DK36" s="18">
        <f t="shared" si="60"/>
        <v>45.091941502631805</v>
      </c>
      <c r="DL36" s="18">
        <f>Design!$N$71</f>
        <v>2.85</v>
      </c>
      <c r="DM36" s="18">
        <f t="shared" si="61"/>
        <v>50</v>
      </c>
      <c r="DN36" s="18">
        <v>0</v>
      </c>
      <c r="DO36" s="18">
        <f t="shared" si="62"/>
        <v>4275</v>
      </c>
      <c r="DP36" s="19">
        <f t="shared" si="63"/>
        <v>9661.2642145927184</v>
      </c>
      <c r="DQ36" s="68">
        <f t="shared" si="64"/>
        <v>40</v>
      </c>
      <c r="DR36" s="18">
        <f>'Ohio Intensities'!Y36</f>
        <v>3.6901106931846601</v>
      </c>
      <c r="DS36" s="18">
        <f>Design!$I$24*DR36*Design!$I$23</f>
        <v>6.3469903922776192</v>
      </c>
      <c r="DT36" s="18">
        <v>0</v>
      </c>
      <c r="DU36" s="18">
        <v>0</v>
      </c>
      <c r="DV36" s="18">
        <f>Design!$I$22</f>
        <v>10</v>
      </c>
      <c r="DW36" s="18">
        <f t="shared" si="65"/>
        <v>6.3469903922776192</v>
      </c>
      <c r="DX36" s="18">
        <f t="shared" si="66"/>
        <v>40</v>
      </c>
      <c r="DY36" s="18">
        <f t="shared" si="67"/>
        <v>6.3469903922776192</v>
      </c>
      <c r="DZ36" s="18">
        <f t="shared" si="68"/>
        <v>50</v>
      </c>
      <c r="EA36" s="18">
        <v>0</v>
      </c>
      <c r="EB36" s="18">
        <f t="shared" si="69"/>
        <v>15232.776941466287</v>
      </c>
      <c r="EC36" s="18">
        <f t="shared" si="70"/>
        <v>-0.63469903922776194</v>
      </c>
      <c r="ED36" s="18">
        <f t="shared" si="71"/>
        <v>31.734951961388095</v>
      </c>
      <c r="EE36" s="18">
        <f>(Design!$N$72-ED36)/EC36</f>
        <v>45.509682819958897</v>
      </c>
      <c r="EF36" s="18">
        <v>0</v>
      </c>
      <c r="EG36" s="18">
        <v>0</v>
      </c>
      <c r="EH36" s="18">
        <f t="shared" si="72"/>
        <v>45.509682819958897</v>
      </c>
      <c r="EI36" s="18">
        <f t="shared" si="73"/>
        <v>45.509682819958897</v>
      </c>
      <c r="EJ36" s="18">
        <f>Design!$N$72</f>
        <v>2.85</v>
      </c>
      <c r="EK36" s="18">
        <f t="shared" si="74"/>
        <v>50</v>
      </c>
      <c r="EL36" s="18">
        <v>0</v>
      </c>
      <c r="EM36" s="18">
        <f t="shared" si="75"/>
        <v>4275</v>
      </c>
      <c r="EN36" s="19">
        <f t="shared" si="76"/>
        <v>10957.776941466287</v>
      </c>
      <c r="EO36" s="19">
        <f t="shared" si="77"/>
        <v>40</v>
      </c>
    </row>
    <row r="37" spans="1:145" x14ac:dyDescent="0.25">
      <c r="A37" s="68">
        <f t="shared" si="78"/>
        <v>41</v>
      </c>
      <c r="B37" s="18">
        <f>'Ohio Intensities'!E37</f>
        <v>1.8341862754642271</v>
      </c>
      <c r="C37" s="18">
        <f>Design!$I$24*B37*Design!$I$23</f>
        <v>3.1548003937984728</v>
      </c>
      <c r="D37" s="18">
        <v>0</v>
      </c>
      <c r="E37" s="18">
        <v>0</v>
      </c>
      <c r="F37" s="18">
        <f>Design!$I$22</f>
        <v>10</v>
      </c>
      <c r="G37" s="18">
        <f t="shared" si="0"/>
        <v>3.1548003937984728</v>
      </c>
      <c r="H37" s="18">
        <f t="shared" si="1"/>
        <v>41</v>
      </c>
      <c r="I37" s="18">
        <f t="shared" si="2"/>
        <v>3.1548003937984728</v>
      </c>
      <c r="J37" s="18">
        <f t="shared" si="3"/>
        <v>51</v>
      </c>
      <c r="K37" s="18">
        <v>0</v>
      </c>
      <c r="L37" s="18">
        <f t="shared" si="4"/>
        <v>7760.8089687442434</v>
      </c>
      <c r="M37" s="18">
        <f t="shared" si="5"/>
        <v>-0.31548003937984725</v>
      </c>
      <c r="N37" s="18">
        <f t="shared" si="6"/>
        <v>16.089482008372208</v>
      </c>
      <c r="O37" s="18">
        <f>(Design!$N$67-N37)/M37</f>
        <v>44.501966070405672</v>
      </c>
      <c r="P37" s="18">
        <v>0</v>
      </c>
      <c r="Q37" s="18">
        <v>0</v>
      </c>
      <c r="R37" s="18">
        <f t="shared" si="7"/>
        <v>44.501966070405672</v>
      </c>
      <c r="S37" s="18">
        <f t="shared" si="8"/>
        <v>44.501966070405672</v>
      </c>
      <c r="T37" s="18">
        <f>Design!$N$67</f>
        <v>2.0499999999999998</v>
      </c>
      <c r="U37" s="18">
        <f t="shared" si="9"/>
        <v>51</v>
      </c>
      <c r="V37" s="18">
        <v>0</v>
      </c>
      <c r="W37" s="18">
        <f t="shared" si="10"/>
        <v>3136.4999999999995</v>
      </c>
      <c r="X37" s="19">
        <f t="shared" si="11"/>
        <v>4624.3089687442443</v>
      </c>
      <c r="Y37" s="68">
        <f t="shared" si="12"/>
        <v>41</v>
      </c>
      <c r="Z37" s="18">
        <f>'Ohio Intensities'!I37</f>
        <v>2.1921682749093052</v>
      </c>
      <c r="AA37" s="18">
        <f>Design!$I$24*Z37*Design!$I$23</f>
        <v>3.7705294328440075</v>
      </c>
      <c r="AB37" s="18">
        <v>0</v>
      </c>
      <c r="AC37" s="18">
        <v>0</v>
      </c>
      <c r="AD37" s="18">
        <f>Design!$I$22</f>
        <v>10</v>
      </c>
      <c r="AE37" s="18">
        <f t="shared" si="13"/>
        <v>3.7705294328440075</v>
      </c>
      <c r="AF37" s="18">
        <f t="shared" si="14"/>
        <v>41</v>
      </c>
      <c r="AG37" s="18">
        <f t="shared" si="15"/>
        <v>3.7705294328440075</v>
      </c>
      <c r="AH37" s="18">
        <f t="shared" si="16"/>
        <v>51</v>
      </c>
      <c r="AI37" s="18">
        <v>0</v>
      </c>
      <c r="AJ37" s="18">
        <f t="shared" si="17"/>
        <v>9275.5024047962579</v>
      </c>
      <c r="AK37" s="18">
        <f t="shared" si="18"/>
        <v>-0.37705294328440075</v>
      </c>
      <c r="AL37" s="18">
        <f t="shared" si="19"/>
        <v>19.229700107504438</v>
      </c>
      <c r="AM37" s="18">
        <f>(Design!$N$68-AL37)/AK37</f>
        <v>44.369631388570497</v>
      </c>
      <c r="AN37" s="18">
        <v>0</v>
      </c>
      <c r="AO37" s="18">
        <v>0</v>
      </c>
      <c r="AP37" s="18">
        <f t="shared" si="20"/>
        <v>44.369631388570497</v>
      </c>
      <c r="AQ37" s="18">
        <f t="shared" si="21"/>
        <v>44.369631388570497</v>
      </c>
      <c r="AR37" s="18">
        <f>Design!$N$68</f>
        <v>2.5</v>
      </c>
      <c r="AS37" s="18">
        <f t="shared" si="22"/>
        <v>51</v>
      </c>
      <c r="AT37" s="18">
        <v>0</v>
      </c>
      <c r="AU37" s="18">
        <f t="shared" si="23"/>
        <v>3825</v>
      </c>
      <c r="AV37" s="19">
        <f t="shared" si="24"/>
        <v>5450.5024047962579</v>
      </c>
      <c r="AW37" s="68">
        <f t="shared" si="25"/>
        <v>41</v>
      </c>
      <c r="AX37" s="18">
        <f>'Ohio Intensities'!M37</f>
        <v>2.5639346989566976</v>
      </c>
      <c r="AY37" s="18">
        <f>Design!$I$24*AX37*Design!$I$23</f>
        <v>4.4099676822055223</v>
      </c>
      <c r="AZ37" s="18">
        <v>0</v>
      </c>
      <c r="BA37" s="18">
        <v>0</v>
      </c>
      <c r="BB37" s="18">
        <f>Design!$I$22</f>
        <v>10</v>
      </c>
      <c r="BC37" s="18">
        <f t="shared" si="26"/>
        <v>4.4099676822055223</v>
      </c>
      <c r="BD37" s="18">
        <f t="shared" si="27"/>
        <v>41</v>
      </c>
      <c r="BE37" s="18">
        <f t="shared" si="28"/>
        <v>4.4099676822055223</v>
      </c>
      <c r="BF37" s="18">
        <f t="shared" si="29"/>
        <v>51</v>
      </c>
      <c r="BG37" s="18">
        <v>0</v>
      </c>
      <c r="BH37" s="18">
        <f t="shared" si="30"/>
        <v>10848.520498225585</v>
      </c>
      <c r="BI37" s="18">
        <f t="shared" si="31"/>
        <v>-0.44099676822055223</v>
      </c>
      <c r="BJ37" s="18">
        <f t="shared" si="32"/>
        <v>22.490835179248162</v>
      </c>
      <c r="BK37" s="18">
        <f>(Design!$N$69-BJ37)/BI37</f>
        <v>44.537367605889905</v>
      </c>
      <c r="BL37" s="18">
        <v>0</v>
      </c>
      <c r="BM37" s="18">
        <v>0</v>
      </c>
      <c r="BN37" s="18">
        <f t="shared" si="33"/>
        <v>44.537367605889905</v>
      </c>
      <c r="BO37" s="18">
        <f t="shared" si="34"/>
        <v>44.537367605889905</v>
      </c>
      <c r="BP37" s="18">
        <f>Design!$N$69</f>
        <v>2.85</v>
      </c>
      <c r="BQ37" s="18">
        <f t="shared" si="35"/>
        <v>51</v>
      </c>
      <c r="BR37" s="18">
        <v>0</v>
      </c>
      <c r="BS37" s="18">
        <f t="shared" si="36"/>
        <v>4360.5000000000009</v>
      </c>
      <c r="BT37" s="19">
        <f t="shared" si="37"/>
        <v>6488.0204982255846</v>
      </c>
      <c r="BU37" s="68">
        <f t="shared" si="38"/>
        <v>41</v>
      </c>
      <c r="BV37" s="18">
        <f>'Ohio Intensities'!Q37</f>
        <v>2.9842031113057019</v>
      </c>
      <c r="BW37" s="18">
        <f>Design!$I$24*BV37*Design!$I$23</f>
        <v>5.1328293514458103</v>
      </c>
      <c r="BX37" s="18">
        <v>0</v>
      </c>
      <c r="BY37" s="18">
        <v>0</v>
      </c>
      <c r="BZ37" s="18">
        <f>Design!$I$22</f>
        <v>10</v>
      </c>
      <c r="CA37" s="18">
        <f t="shared" si="39"/>
        <v>5.1328293514458103</v>
      </c>
      <c r="CB37" s="18">
        <f t="shared" si="40"/>
        <v>41</v>
      </c>
      <c r="CC37" s="18">
        <f t="shared" si="41"/>
        <v>5.1328293514458103</v>
      </c>
      <c r="CD37" s="18">
        <f t="shared" si="42"/>
        <v>51</v>
      </c>
      <c r="CE37" s="18">
        <v>0</v>
      </c>
      <c r="CF37" s="18">
        <f t="shared" si="43"/>
        <v>12626.760204556693</v>
      </c>
      <c r="CG37" s="18">
        <f t="shared" si="44"/>
        <v>-0.51328293514458101</v>
      </c>
      <c r="CH37" s="18">
        <f t="shared" si="45"/>
        <v>26.177429692373632</v>
      </c>
      <c r="CI37" s="18">
        <f>(Design!$N$70-CH37)/CG37</f>
        <v>45.447506813766921</v>
      </c>
      <c r="CJ37" s="18">
        <v>0</v>
      </c>
      <c r="CK37" s="18">
        <v>0</v>
      </c>
      <c r="CL37" s="18">
        <f t="shared" si="46"/>
        <v>45.447506813766921</v>
      </c>
      <c r="CM37" s="18">
        <f t="shared" si="47"/>
        <v>45.447506813766921</v>
      </c>
      <c r="CN37" s="18">
        <f>Design!$N$70</f>
        <v>2.85</v>
      </c>
      <c r="CO37" s="18">
        <f t="shared" si="48"/>
        <v>51</v>
      </c>
      <c r="CP37" s="18">
        <v>0</v>
      </c>
      <c r="CQ37" s="18">
        <f t="shared" si="49"/>
        <v>4360.5000000000009</v>
      </c>
      <c r="CR37" s="19">
        <f t="shared" si="50"/>
        <v>8266.2602045566928</v>
      </c>
      <c r="CS37" s="68">
        <f t="shared" si="51"/>
        <v>41</v>
      </c>
      <c r="CT37" s="18">
        <f>'Ohio Intensities'!U37</f>
        <v>3.3239833561837155</v>
      </c>
      <c r="CU37" s="18">
        <f>Design!$I$24*CT37*Design!$I$23</f>
        <v>5.7172513726359941</v>
      </c>
      <c r="CV37" s="18">
        <v>0</v>
      </c>
      <c r="CW37" s="18">
        <v>0</v>
      </c>
      <c r="CX37" s="18">
        <f>Design!$I$22</f>
        <v>10</v>
      </c>
      <c r="CY37" s="18">
        <f t="shared" si="52"/>
        <v>5.7172513726359941</v>
      </c>
      <c r="CZ37" s="18">
        <f t="shared" si="53"/>
        <v>41</v>
      </c>
      <c r="DA37" s="18">
        <f t="shared" si="54"/>
        <v>5.7172513726359941</v>
      </c>
      <c r="DB37" s="18">
        <f t="shared" si="55"/>
        <v>51</v>
      </c>
      <c r="DC37" s="18">
        <v>0</v>
      </c>
      <c r="DD37" s="18">
        <f t="shared" si="56"/>
        <v>14064.438376684548</v>
      </c>
      <c r="DE37" s="18">
        <f t="shared" si="57"/>
        <v>-0.57172513726359941</v>
      </c>
      <c r="DF37" s="18">
        <f t="shared" si="58"/>
        <v>29.157982000443567</v>
      </c>
      <c r="DG37" s="18">
        <f>(Design!$N$71-DF37)/DE37</f>
        <v>46.015087120988376</v>
      </c>
      <c r="DH37" s="18">
        <v>0</v>
      </c>
      <c r="DI37" s="18">
        <v>0</v>
      </c>
      <c r="DJ37" s="18">
        <f t="shared" si="59"/>
        <v>46.015087120988376</v>
      </c>
      <c r="DK37" s="18">
        <f t="shared" si="60"/>
        <v>46.015087120988376</v>
      </c>
      <c r="DL37" s="18">
        <f>Design!$N$71</f>
        <v>2.85</v>
      </c>
      <c r="DM37" s="18">
        <f t="shared" si="61"/>
        <v>51</v>
      </c>
      <c r="DN37" s="18">
        <v>0</v>
      </c>
      <c r="DO37" s="18">
        <f t="shared" si="62"/>
        <v>4360.5</v>
      </c>
      <c r="DP37" s="19">
        <f t="shared" si="63"/>
        <v>9703.9383766845476</v>
      </c>
      <c r="DQ37" s="68">
        <f t="shared" si="64"/>
        <v>41</v>
      </c>
      <c r="DR37" s="18">
        <f>'Ohio Intensities'!Y37</f>
        <v>3.6346609322196426</v>
      </c>
      <c r="DS37" s="18">
        <f>Design!$I$24*DR37*Design!$I$23</f>
        <v>6.2516168034177895</v>
      </c>
      <c r="DT37" s="18">
        <v>0</v>
      </c>
      <c r="DU37" s="18">
        <v>0</v>
      </c>
      <c r="DV37" s="18">
        <f>Design!$I$22</f>
        <v>10</v>
      </c>
      <c r="DW37" s="18">
        <f t="shared" si="65"/>
        <v>6.2516168034177895</v>
      </c>
      <c r="DX37" s="18">
        <f t="shared" si="66"/>
        <v>41</v>
      </c>
      <c r="DY37" s="18">
        <f t="shared" si="67"/>
        <v>6.2516168034177895</v>
      </c>
      <c r="DZ37" s="18">
        <f t="shared" si="68"/>
        <v>51</v>
      </c>
      <c r="EA37" s="18">
        <v>0</v>
      </c>
      <c r="EB37" s="18">
        <f t="shared" si="69"/>
        <v>15378.977336407763</v>
      </c>
      <c r="EC37" s="18">
        <f t="shared" si="70"/>
        <v>-0.62516168034177899</v>
      </c>
      <c r="ED37" s="18">
        <f t="shared" si="71"/>
        <v>31.883245697430727</v>
      </c>
      <c r="EE37" s="18">
        <f>(Design!$N$72-ED37)/EC37</f>
        <v>46.44117931469841</v>
      </c>
      <c r="EF37" s="18">
        <v>0</v>
      </c>
      <c r="EG37" s="18">
        <v>0</v>
      </c>
      <c r="EH37" s="18">
        <f t="shared" si="72"/>
        <v>46.44117931469841</v>
      </c>
      <c r="EI37" s="18">
        <f t="shared" si="73"/>
        <v>46.44117931469841</v>
      </c>
      <c r="EJ37" s="18">
        <f>Design!$N$72</f>
        <v>2.85</v>
      </c>
      <c r="EK37" s="18">
        <f t="shared" si="74"/>
        <v>51</v>
      </c>
      <c r="EL37" s="18">
        <v>0</v>
      </c>
      <c r="EM37" s="18">
        <f t="shared" si="75"/>
        <v>4360.5000000000009</v>
      </c>
      <c r="EN37" s="19">
        <f t="shared" si="76"/>
        <v>11018.477336407763</v>
      </c>
      <c r="EO37" s="19">
        <f t="shared" si="77"/>
        <v>41</v>
      </c>
    </row>
    <row r="38" spans="1:145" x14ac:dyDescent="0.25">
      <c r="A38" s="68">
        <f t="shared" si="78"/>
        <v>42</v>
      </c>
      <c r="B38" s="18">
        <f>'Ohio Intensities'!E38</f>
        <v>1.8032501820003017</v>
      </c>
      <c r="C38" s="18">
        <f>Design!$I$24*B38*Design!$I$23</f>
        <v>3.1015903130405209</v>
      </c>
      <c r="D38" s="18">
        <v>0</v>
      </c>
      <c r="E38" s="18">
        <v>0</v>
      </c>
      <c r="F38" s="18">
        <f>Design!$I$22</f>
        <v>10</v>
      </c>
      <c r="G38" s="18">
        <f t="shared" si="0"/>
        <v>3.1015903130405209</v>
      </c>
      <c r="H38" s="18">
        <f t="shared" si="1"/>
        <v>42</v>
      </c>
      <c r="I38" s="18">
        <f t="shared" si="2"/>
        <v>3.1015903130405209</v>
      </c>
      <c r="J38" s="18">
        <f t="shared" si="3"/>
        <v>52</v>
      </c>
      <c r="K38" s="18">
        <v>0</v>
      </c>
      <c r="L38" s="18">
        <f t="shared" si="4"/>
        <v>7816.0075888621132</v>
      </c>
      <c r="M38" s="18">
        <f t="shared" si="5"/>
        <v>-0.31015903130405209</v>
      </c>
      <c r="N38" s="18">
        <f t="shared" si="6"/>
        <v>16.12826962781071</v>
      </c>
      <c r="O38" s="18">
        <f>(Design!$N$67-N38)/M38</f>
        <v>45.390487481919031</v>
      </c>
      <c r="P38" s="18">
        <v>0</v>
      </c>
      <c r="Q38" s="18">
        <v>0</v>
      </c>
      <c r="R38" s="18">
        <f t="shared" si="7"/>
        <v>45.390487481919031</v>
      </c>
      <c r="S38" s="18">
        <f t="shared" si="8"/>
        <v>45.390487481919031</v>
      </c>
      <c r="T38" s="18">
        <f>Design!$N$67</f>
        <v>2.0499999999999998</v>
      </c>
      <c r="U38" s="18">
        <f t="shared" si="9"/>
        <v>52</v>
      </c>
      <c r="V38" s="18">
        <v>0</v>
      </c>
      <c r="W38" s="18">
        <f t="shared" si="10"/>
        <v>3197.9999999999995</v>
      </c>
      <c r="X38" s="19">
        <f t="shared" si="11"/>
        <v>4618.0075888621141</v>
      </c>
      <c r="Y38" s="68">
        <f t="shared" si="12"/>
        <v>42</v>
      </c>
      <c r="Z38" s="18">
        <f>'Ohio Intensities'!I38</f>
        <v>2.1561802478698979</v>
      </c>
      <c r="AA38" s="18">
        <f>Design!$I$24*Z38*Design!$I$23</f>
        <v>3.7086300263362268</v>
      </c>
      <c r="AB38" s="18">
        <v>0</v>
      </c>
      <c r="AC38" s="18">
        <v>0</v>
      </c>
      <c r="AD38" s="18">
        <f>Design!$I$22</f>
        <v>10</v>
      </c>
      <c r="AE38" s="18">
        <f t="shared" si="13"/>
        <v>3.7086300263362268</v>
      </c>
      <c r="AF38" s="18">
        <f t="shared" si="14"/>
        <v>42</v>
      </c>
      <c r="AG38" s="18">
        <f t="shared" si="15"/>
        <v>3.7086300263362268</v>
      </c>
      <c r="AH38" s="18">
        <f t="shared" si="16"/>
        <v>52</v>
      </c>
      <c r="AI38" s="18">
        <v>0</v>
      </c>
      <c r="AJ38" s="18">
        <f t="shared" si="17"/>
        <v>9345.7476663672915</v>
      </c>
      <c r="AK38" s="18">
        <f t="shared" si="18"/>
        <v>-0.37086300263362271</v>
      </c>
      <c r="AL38" s="18">
        <f t="shared" si="19"/>
        <v>19.28487613694838</v>
      </c>
      <c r="AM38" s="18">
        <f>(Design!$N$68-AL38)/AK38</f>
        <v>45.25896629686256</v>
      </c>
      <c r="AN38" s="18">
        <v>0</v>
      </c>
      <c r="AO38" s="18">
        <v>0</v>
      </c>
      <c r="AP38" s="18">
        <f t="shared" si="20"/>
        <v>45.25896629686256</v>
      </c>
      <c r="AQ38" s="18">
        <f t="shared" si="21"/>
        <v>45.25896629686256</v>
      </c>
      <c r="AR38" s="18">
        <f>Design!$N$68</f>
        <v>2.5</v>
      </c>
      <c r="AS38" s="18">
        <f t="shared" si="22"/>
        <v>52</v>
      </c>
      <c r="AT38" s="18">
        <v>0</v>
      </c>
      <c r="AU38" s="18">
        <f t="shared" si="23"/>
        <v>3900</v>
      </c>
      <c r="AV38" s="19">
        <f t="shared" si="24"/>
        <v>5445.7476663672915</v>
      </c>
      <c r="AW38" s="68">
        <f t="shared" si="25"/>
        <v>42</v>
      </c>
      <c r="AX38" s="18">
        <f>'Ohio Intensities'!M38</f>
        <v>2.5228597193653499</v>
      </c>
      <c r="AY38" s="18">
        <f>Design!$I$24*AX38*Design!$I$23</f>
        <v>4.3393187173084042</v>
      </c>
      <c r="AZ38" s="18">
        <v>0</v>
      </c>
      <c r="BA38" s="18">
        <v>0</v>
      </c>
      <c r="BB38" s="18">
        <f>Design!$I$22</f>
        <v>10</v>
      </c>
      <c r="BC38" s="18">
        <f t="shared" si="26"/>
        <v>4.3393187173084042</v>
      </c>
      <c r="BD38" s="18">
        <f t="shared" si="27"/>
        <v>42</v>
      </c>
      <c r="BE38" s="18">
        <f t="shared" si="28"/>
        <v>4.3393187173084042</v>
      </c>
      <c r="BF38" s="18">
        <f t="shared" si="29"/>
        <v>52</v>
      </c>
      <c r="BG38" s="18">
        <v>0</v>
      </c>
      <c r="BH38" s="18">
        <f t="shared" si="30"/>
        <v>10935.083167617178</v>
      </c>
      <c r="BI38" s="18">
        <f t="shared" si="31"/>
        <v>-0.43393187173084041</v>
      </c>
      <c r="BJ38" s="18">
        <f t="shared" si="32"/>
        <v>22.564457330003702</v>
      </c>
      <c r="BK38" s="18">
        <f>(Design!$N$69-BJ38)/BI38</f>
        <v>45.432148718110753</v>
      </c>
      <c r="BL38" s="18">
        <v>0</v>
      </c>
      <c r="BM38" s="18">
        <v>0</v>
      </c>
      <c r="BN38" s="18">
        <f t="shared" si="33"/>
        <v>45.432148718110753</v>
      </c>
      <c r="BO38" s="18">
        <f t="shared" si="34"/>
        <v>45.432148718110753</v>
      </c>
      <c r="BP38" s="18">
        <f>Design!$N$69</f>
        <v>2.85</v>
      </c>
      <c r="BQ38" s="18">
        <f t="shared" si="35"/>
        <v>52</v>
      </c>
      <c r="BR38" s="18">
        <v>0</v>
      </c>
      <c r="BS38" s="18">
        <f t="shared" si="36"/>
        <v>4446.0000000000009</v>
      </c>
      <c r="BT38" s="19">
        <f t="shared" si="37"/>
        <v>6489.0831676171774</v>
      </c>
      <c r="BU38" s="68">
        <f t="shared" si="38"/>
        <v>42</v>
      </c>
      <c r="BV38" s="18">
        <f>'Ohio Intensities'!Q38</f>
        <v>2.9378632578828059</v>
      </c>
      <c r="BW38" s="18">
        <f>Design!$I$24*BV38*Design!$I$23</f>
        <v>5.0531248035584291</v>
      </c>
      <c r="BX38" s="18">
        <v>0</v>
      </c>
      <c r="BY38" s="18">
        <v>0</v>
      </c>
      <c r="BZ38" s="18">
        <f>Design!$I$22</f>
        <v>10</v>
      </c>
      <c r="CA38" s="18">
        <f t="shared" si="39"/>
        <v>5.0531248035584291</v>
      </c>
      <c r="CB38" s="18">
        <f t="shared" si="40"/>
        <v>42</v>
      </c>
      <c r="CC38" s="18">
        <f t="shared" si="41"/>
        <v>5.0531248035584291</v>
      </c>
      <c r="CD38" s="18">
        <f t="shared" si="42"/>
        <v>52</v>
      </c>
      <c r="CE38" s="18">
        <v>0</v>
      </c>
      <c r="CF38" s="18">
        <f t="shared" si="43"/>
        <v>12733.87450496724</v>
      </c>
      <c r="CG38" s="18">
        <f t="shared" si="44"/>
        <v>-0.50531248035584286</v>
      </c>
      <c r="CH38" s="18">
        <f t="shared" si="45"/>
        <v>26.27624897850383</v>
      </c>
      <c r="CI38" s="18">
        <f>(Design!$N$70-CH38)/CG38</f>
        <v>46.359925569237831</v>
      </c>
      <c r="CJ38" s="18">
        <v>0</v>
      </c>
      <c r="CK38" s="18">
        <v>0</v>
      </c>
      <c r="CL38" s="18">
        <f t="shared" si="46"/>
        <v>46.359925569237831</v>
      </c>
      <c r="CM38" s="18">
        <f t="shared" si="47"/>
        <v>46.359925569237831</v>
      </c>
      <c r="CN38" s="18">
        <f>Design!$N$70</f>
        <v>2.85</v>
      </c>
      <c r="CO38" s="18">
        <f t="shared" si="48"/>
        <v>52</v>
      </c>
      <c r="CP38" s="18">
        <v>0</v>
      </c>
      <c r="CQ38" s="18">
        <f t="shared" si="49"/>
        <v>4446.0000000000009</v>
      </c>
      <c r="CR38" s="19">
        <f t="shared" si="50"/>
        <v>8287.8745049672398</v>
      </c>
      <c r="CS38" s="68">
        <f t="shared" si="51"/>
        <v>42</v>
      </c>
      <c r="CT38" s="18">
        <f>'Ohio Intensities'!U38</f>
        <v>3.2736609135213932</v>
      </c>
      <c r="CU38" s="18">
        <f>Design!$I$24*CT38*Design!$I$23</f>
        <v>5.6306967712568001</v>
      </c>
      <c r="CV38" s="18">
        <v>0</v>
      </c>
      <c r="CW38" s="18">
        <v>0</v>
      </c>
      <c r="CX38" s="18">
        <f>Design!$I$22</f>
        <v>10</v>
      </c>
      <c r="CY38" s="18">
        <f t="shared" si="52"/>
        <v>5.6306967712568001</v>
      </c>
      <c r="CZ38" s="18">
        <f t="shared" si="53"/>
        <v>42</v>
      </c>
      <c r="DA38" s="18">
        <f t="shared" si="54"/>
        <v>5.6306967712568001</v>
      </c>
      <c r="DB38" s="18">
        <f t="shared" si="55"/>
        <v>52</v>
      </c>
      <c r="DC38" s="18">
        <v>0</v>
      </c>
      <c r="DD38" s="18">
        <f t="shared" si="56"/>
        <v>14189.355863567136</v>
      </c>
      <c r="DE38" s="18">
        <f t="shared" si="57"/>
        <v>-0.56306967712568001</v>
      </c>
      <c r="DF38" s="18">
        <f t="shared" si="58"/>
        <v>29.279623210535362</v>
      </c>
      <c r="DG38" s="18">
        <f>(Design!$N$71-DF38)/DE38</f>
        <v>46.938459455766669</v>
      </c>
      <c r="DH38" s="18">
        <v>0</v>
      </c>
      <c r="DI38" s="18">
        <v>0</v>
      </c>
      <c r="DJ38" s="18">
        <f t="shared" si="59"/>
        <v>46.938459455766669</v>
      </c>
      <c r="DK38" s="18">
        <f t="shared" si="60"/>
        <v>46.938459455766669</v>
      </c>
      <c r="DL38" s="18">
        <f>Design!$N$71</f>
        <v>2.85</v>
      </c>
      <c r="DM38" s="18">
        <f t="shared" si="61"/>
        <v>52</v>
      </c>
      <c r="DN38" s="18">
        <v>0</v>
      </c>
      <c r="DO38" s="18">
        <f t="shared" si="62"/>
        <v>4446.0000000000009</v>
      </c>
      <c r="DP38" s="19">
        <f t="shared" si="63"/>
        <v>9743.3558635671361</v>
      </c>
      <c r="DQ38" s="68">
        <f t="shared" si="64"/>
        <v>42</v>
      </c>
      <c r="DR38" s="18">
        <f>'Ohio Intensities'!Y38</f>
        <v>3.5810391572965279</v>
      </c>
      <c r="DS38" s="18">
        <f>Design!$I$24*DR38*Design!$I$23</f>
        <v>6.1593873505500323</v>
      </c>
      <c r="DT38" s="18">
        <v>0</v>
      </c>
      <c r="DU38" s="18">
        <v>0</v>
      </c>
      <c r="DV38" s="18">
        <f>Design!$I$22</f>
        <v>10</v>
      </c>
      <c r="DW38" s="18">
        <f t="shared" si="65"/>
        <v>6.1593873505500323</v>
      </c>
      <c r="DX38" s="18">
        <f t="shared" si="66"/>
        <v>42</v>
      </c>
      <c r="DY38" s="18">
        <f t="shared" si="67"/>
        <v>6.1593873505500323</v>
      </c>
      <c r="DZ38" s="18">
        <f t="shared" si="68"/>
        <v>52</v>
      </c>
      <c r="EA38" s="18">
        <v>0</v>
      </c>
      <c r="EB38" s="18">
        <f t="shared" si="69"/>
        <v>15521.656123386081</v>
      </c>
      <c r="EC38" s="18">
        <f t="shared" si="70"/>
        <v>-0.61593873505500318</v>
      </c>
      <c r="ED38" s="18">
        <f t="shared" si="71"/>
        <v>32.028814222860163</v>
      </c>
      <c r="EE38" s="18">
        <f>(Design!$N$72-ED38)/EC38</f>
        <v>47.372916431785214</v>
      </c>
      <c r="EF38" s="18">
        <v>0</v>
      </c>
      <c r="EG38" s="18">
        <v>0</v>
      </c>
      <c r="EH38" s="18">
        <f t="shared" si="72"/>
        <v>47.372916431785214</v>
      </c>
      <c r="EI38" s="18">
        <f t="shared" si="73"/>
        <v>47.372916431785214</v>
      </c>
      <c r="EJ38" s="18">
        <f>Design!$N$72</f>
        <v>2.85</v>
      </c>
      <c r="EK38" s="18">
        <f t="shared" si="74"/>
        <v>52</v>
      </c>
      <c r="EL38" s="18">
        <v>0</v>
      </c>
      <c r="EM38" s="18">
        <f t="shared" si="75"/>
        <v>4446</v>
      </c>
      <c r="EN38" s="19">
        <f t="shared" si="76"/>
        <v>11075.656123386081</v>
      </c>
      <c r="EO38" s="19">
        <f t="shared" si="77"/>
        <v>42</v>
      </c>
    </row>
    <row r="39" spans="1:145" x14ac:dyDescent="0.25">
      <c r="A39" s="68">
        <f t="shared" si="78"/>
        <v>43</v>
      </c>
      <c r="B39" s="18">
        <f>'Ohio Intensities'!E39</f>
        <v>1.7734104038103453</v>
      </c>
      <c r="C39" s="18">
        <f>Design!$I$24*B39*Design!$I$23</f>
        <v>3.0502658945537959</v>
      </c>
      <c r="D39" s="18">
        <v>0</v>
      </c>
      <c r="E39" s="18">
        <v>0</v>
      </c>
      <c r="F39" s="18">
        <f>Design!$I$22</f>
        <v>10</v>
      </c>
      <c r="G39" s="18">
        <f t="shared" si="0"/>
        <v>3.0502658945537959</v>
      </c>
      <c r="H39" s="18">
        <f t="shared" si="1"/>
        <v>43</v>
      </c>
      <c r="I39" s="18">
        <f t="shared" si="2"/>
        <v>3.0502658945537959</v>
      </c>
      <c r="J39" s="18">
        <f t="shared" si="3"/>
        <v>53</v>
      </c>
      <c r="K39" s="18">
        <v>0</v>
      </c>
      <c r="L39" s="18">
        <f t="shared" si="4"/>
        <v>7869.6860079487951</v>
      </c>
      <c r="M39" s="18">
        <f t="shared" si="5"/>
        <v>-0.30502658945537958</v>
      </c>
      <c r="N39" s="18">
        <f t="shared" si="6"/>
        <v>16.166409241135121</v>
      </c>
      <c r="O39" s="18">
        <f>(Design!$N$67-N39)/M39</f>
        <v>46.279274427648282</v>
      </c>
      <c r="P39" s="18">
        <v>0</v>
      </c>
      <c r="Q39" s="18">
        <v>0</v>
      </c>
      <c r="R39" s="18">
        <f t="shared" si="7"/>
        <v>46.279274427648282</v>
      </c>
      <c r="S39" s="18">
        <f t="shared" si="8"/>
        <v>46.279274427648282</v>
      </c>
      <c r="T39" s="18">
        <f>Design!$N$67</f>
        <v>2.0499999999999998</v>
      </c>
      <c r="U39" s="18">
        <f t="shared" si="9"/>
        <v>53</v>
      </c>
      <c r="V39" s="18">
        <v>0</v>
      </c>
      <c r="W39" s="18">
        <f t="shared" si="10"/>
        <v>3259.4999999999995</v>
      </c>
      <c r="X39" s="19">
        <f t="shared" si="11"/>
        <v>4610.186007948796</v>
      </c>
      <c r="Y39" s="68">
        <f t="shared" si="12"/>
        <v>43</v>
      </c>
      <c r="Z39" s="18">
        <f>'Ohio Intensities'!I39</f>
        <v>2.1214393327828414</v>
      </c>
      <c r="AA39" s="18">
        <f>Design!$I$24*Z39*Design!$I$23</f>
        <v>3.6488756523864896</v>
      </c>
      <c r="AB39" s="18">
        <v>0</v>
      </c>
      <c r="AC39" s="18">
        <v>0</v>
      </c>
      <c r="AD39" s="18">
        <f>Design!$I$22</f>
        <v>10</v>
      </c>
      <c r="AE39" s="18">
        <f t="shared" si="13"/>
        <v>3.6488756523864896</v>
      </c>
      <c r="AF39" s="18">
        <f t="shared" si="14"/>
        <v>43</v>
      </c>
      <c r="AG39" s="18">
        <f t="shared" si="15"/>
        <v>3.6488756523864896</v>
      </c>
      <c r="AH39" s="18">
        <f t="shared" si="16"/>
        <v>53</v>
      </c>
      <c r="AI39" s="18">
        <v>0</v>
      </c>
      <c r="AJ39" s="18">
        <f t="shared" si="17"/>
        <v>9414.0991831571428</v>
      </c>
      <c r="AK39" s="18">
        <f t="shared" si="18"/>
        <v>-0.36488756523864896</v>
      </c>
      <c r="AL39" s="18">
        <f t="shared" si="19"/>
        <v>19.339040957648393</v>
      </c>
      <c r="AM39" s="18">
        <f>(Design!$N$68-AL39)/AK39</f>
        <v>46.148574415341024</v>
      </c>
      <c r="AN39" s="18">
        <v>0</v>
      </c>
      <c r="AO39" s="18">
        <v>0</v>
      </c>
      <c r="AP39" s="18">
        <f t="shared" si="20"/>
        <v>46.148574415341024</v>
      </c>
      <c r="AQ39" s="18">
        <f t="shared" si="21"/>
        <v>46.148574415341024</v>
      </c>
      <c r="AR39" s="18">
        <f>Design!$N$68</f>
        <v>2.5</v>
      </c>
      <c r="AS39" s="18">
        <f t="shared" si="22"/>
        <v>53</v>
      </c>
      <c r="AT39" s="18">
        <v>0</v>
      </c>
      <c r="AU39" s="18">
        <f t="shared" si="23"/>
        <v>3975</v>
      </c>
      <c r="AV39" s="19">
        <f t="shared" si="24"/>
        <v>5439.0991831571428</v>
      </c>
      <c r="AW39" s="68">
        <f t="shared" si="25"/>
        <v>43</v>
      </c>
      <c r="AX39" s="18">
        <f>'Ohio Intensities'!M39</f>
        <v>2.4831785466598197</v>
      </c>
      <c r="AY39" s="18">
        <f>Design!$I$24*AX39*Design!$I$23</f>
        <v>4.2710671002548928</v>
      </c>
      <c r="AZ39" s="18">
        <v>0</v>
      </c>
      <c r="BA39" s="18">
        <v>0</v>
      </c>
      <c r="BB39" s="18">
        <f>Design!$I$22</f>
        <v>10</v>
      </c>
      <c r="BC39" s="18">
        <f t="shared" si="26"/>
        <v>4.2710671002548928</v>
      </c>
      <c r="BD39" s="18">
        <f t="shared" si="27"/>
        <v>43</v>
      </c>
      <c r="BE39" s="18">
        <f t="shared" si="28"/>
        <v>4.2710671002548928</v>
      </c>
      <c r="BF39" s="18">
        <f t="shared" si="29"/>
        <v>53</v>
      </c>
      <c r="BG39" s="18">
        <v>0</v>
      </c>
      <c r="BH39" s="18">
        <f t="shared" si="30"/>
        <v>11019.353118657622</v>
      </c>
      <c r="BI39" s="18">
        <f t="shared" si="31"/>
        <v>-0.42710671002548928</v>
      </c>
      <c r="BJ39" s="18">
        <f t="shared" si="32"/>
        <v>22.63665563135093</v>
      </c>
      <c r="BK39" s="18">
        <f>(Design!$N$69-BJ39)/BI39</f>
        <v>46.327194508768272</v>
      </c>
      <c r="BL39" s="18">
        <v>0</v>
      </c>
      <c r="BM39" s="18">
        <v>0</v>
      </c>
      <c r="BN39" s="18">
        <f t="shared" si="33"/>
        <v>46.327194508768272</v>
      </c>
      <c r="BO39" s="18">
        <f t="shared" si="34"/>
        <v>46.327194508768272</v>
      </c>
      <c r="BP39" s="18">
        <f>Design!$N$69</f>
        <v>2.85</v>
      </c>
      <c r="BQ39" s="18">
        <f t="shared" si="35"/>
        <v>53</v>
      </c>
      <c r="BR39" s="18">
        <v>0</v>
      </c>
      <c r="BS39" s="18">
        <f t="shared" si="36"/>
        <v>4531.5</v>
      </c>
      <c r="BT39" s="19">
        <f t="shared" si="37"/>
        <v>6487.853118657622</v>
      </c>
      <c r="BU39" s="68">
        <f t="shared" si="38"/>
        <v>43</v>
      </c>
      <c r="BV39" s="18">
        <f>'Ohio Intensities'!Q39</f>
        <v>2.8930624105905531</v>
      </c>
      <c r="BW39" s="18">
        <f>Design!$I$24*BV39*Design!$I$23</f>
        <v>4.9760673462157543</v>
      </c>
      <c r="BX39" s="18">
        <v>0</v>
      </c>
      <c r="BY39" s="18">
        <v>0</v>
      </c>
      <c r="BZ39" s="18">
        <f>Design!$I$22</f>
        <v>10</v>
      </c>
      <c r="CA39" s="18">
        <f t="shared" si="39"/>
        <v>4.9760673462157543</v>
      </c>
      <c r="CB39" s="18">
        <f t="shared" si="40"/>
        <v>43</v>
      </c>
      <c r="CC39" s="18">
        <f t="shared" si="41"/>
        <v>4.9760673462157543</v>
      </c>
      <c r="CD39" s="18">
        <f t="shared" si="42"/>
        <v>53</v>
      </c>
      <c r="CE39" s="18">
        <v>0</v>
      </c>
      <c r="CF39" s="18">
        <f t="shared" si="43"/>
        <v>12838.253753236646</v>
      </c>
      <c r="CG39" s="18">
        <f t="shared" si="44"/>
        <v>-0.49760673462157545</v>
      </c>
      <c r="CH39" s="18">
        <f t="shared" si="45"/>
        <v>26.373156934943498</v>
      </c>
      <c r="CI39" s="18">
        <f>(Design!$N$70-CH39)/CG39</f>
        <v>47.272585554599864</v>
      </c>
      <c r="CJ39" s="18">
        <v>0</v>
      </c>
      <c r="CK39" s="18">
        <v>0</v>
      </c>
      <c r="CL39" s="18">
        <f t="shared" si="46"/>
        <v>47.272585554599864</v>
      </c>
      <c r="CM39" s="18">
        <f t="shared" si="47"/>
        <v>47.272585554599864</v>
      </c>
      <c r="CN39" s="18">
        <f>Design!$N$70</f>
        <v>2.85</v>
      </c>
      <c r="CO39" s="18">
        <f t="shared" si="48"/>
        <v>53</v>
      </c>
      <c r="CP39" s="18">
        <v>0</v>
      </c>
      <c r="CQ39" s="18">
        <f t="shared" si="49"/>
        <v>4531.5</v>
      </c>
      <c r="CR39" s="19">
        <f t="shared" si="50"/>
        <v>8306.7537532366459</v>
      </c>
      <c r="CS39" s="68">
        <f t="shared" si="51"/>
        <v>43</v>
      </c>
      <c r="CT39" s="18">
        <f>'Ohio Intensities'!U39</f>
        <v>3.2249787565388899</v>
      </c>
      <c r="CU39" s="18">
        <f>Design!$I$24*CT39*Design!$I$23</f>
        <v>5.5469634612468939</v>
      </c>
      <c r="CV39" s="18">
        <v>0</v>
      </c>
      <c r="CW39" s="18">
        <v>0</v>
      </c>
      <c r="CX39" s="18">
        <f>Design!$I$22</f>
        <v>10</v>
      </c>
      <c r="CY39" s="18">
        <f t="shared" si="52"/>
        <v>5.5469634612468939</v>
      </c>
      <c r="CZ39" s="18">
        <f t="shared" si="53"/>
        <v>43</v>
      </c>
      <c r="DA39" s="18">
        <f t="shared" si="54"/>
        <v>5.5469634612468939</v>
      </c>
      <c r="DB39" s="18">
        <f t="shared" si="55"/>
        <v>53</v>
      </c>
      <c r="DC39" s="18">
        <v>0</v>
      </c>
      <c r="DD39" s="18">
        <f t="shared" si="56"/>
        <v>14311.165730016986</v>
      </c>
      <c r="DE39" s="18">
        <f t="shared" si="57"/>
        <v>-0.55469634612468943</v>
      </c>
      <c r="DF39" s="18">
        <f t="shared" si="58"/>
        <v>29.398906344608537</v>
      </c>
      <c r="DG39" s="18">
        <f>(Design!$N$71-DF39)/DE39</f>
        <v>47.862053770660033</v>
      </c>
      <c r="DH39" s="18">
        <v>0</v>
      </c>
      <c r="DI39" s="18">
        <v>0</v>
      </c>
      <c r="DJ39" s="18">
        <f t="shared" si="59"/>
        <v>47.862053770660033</v>
      </c>
      <c r="DK39" s="18">
        <f t="shared" si="60"/>
        <v>47.862053770660033</v>
      </c>
      <c r="DL39" s="18">
        <f>Design!$N$71</f>
        <v>2.85</v>
      </c>
      <c r="DM39" s="18">
        <f t="shared" si="61"/>
        <v>53</v>
      </c>
      <c r="DN39" s="18">
        <v>0</v>
      </c>
      <c r="DO39" s="18">
        <f t="shared" si="62"/>
        <v>4531.5</v>
      </c>
      <c r="DP39" s="19">
        <f t="shared" si="63"/>
        <v>9779.6657300169863</v>
      </c>
      <c r="DQ39" s="68">
        <f t="shared" si="64"/>
        <v>43</v>
      </c>
      <c r="DR39" s="18">
        <f>'Ohio Intensities'!Y39</f>
        <v>3.5291534849968933</v>
      </c>
      <c r="DS39" s="18">
        <f>Design!$I$24*DR39*Design!$I$23</f>
        <v>6.0701439941946607</v>
      </c>
      <c r="DT39" s="18">
        <v>0</v>
      </c>
      <c r="DU39" s="18">
        <v>0</v>
      </c>
      <c r="DV39" s="18">
        <f>Design!$I$22</f>
        <v>10</v>
      </c>
      <c r="DW39" s="18">
        <f t="shared" si="65"/>
        <v>6.0701439941946607</v>
      </c>
      <c r="DX39" s="18">
        <f t="shared" si="66"/>
        <v>43</v>
      </c>
      <c r="DY39" s="18">
        <f t="shared" si="67"/>
        <v>6.0701439941946607</v>
      </c>
      <c r="DZ39" s="18">
        <f t="shared" si="68"/>
        <v>53</v>
      </c>
      <c r="EA39" s="18">
        <v>0</v>
      </c>
      <c r="EB39" s="18">
        <f t="shared" si="69"/>
        <v>15660.971505022224</v>
      </c>
      <c r="EC39" s="18">
        <f t="shared" si="70"/>
        <v>-0.60701439941946611</v>
      </c>
      <c r="ED39" s="18">
        <f t="shared" si="71"/>
        <v>32.171763169231703</v>
      </c>
      <c r="EE39" s="18">
        <f>(Design!$N$72-ED39)/EC39</f>
        <v>48.304888973431808</v>
      </c>
      <c r="EF39" s="18">
        <v>0</v>
      </c>
      <c r="EG39" s="18">
        <v>0</v>
      </c>
      <c r="EH39" s="18">
        <f t="shared" si="72"/>
        <v>48.304888973431808</v>
      </c>
      <c r="EI39" s="18">
        <f t="shared" si="73"/>
        <v>48.304888973431808</v>
      </c>
      <c r="EJ39" s="18">
        <f>Design!$N$72</f>
        <v>2.85</v>
      </c>
      <c r="EK39" s="18">
        <f t="shared" si="74"/>
        <v>53</v>
      </c>
      <c r="EL39" s="18">
        <v>0</v>
      </c>
      <c r="EM39" s="18">
        <f t="shared" si="75"/>
        <v>4531.5</v>
      </c>
      <c r="EN39" s="19">
        <f t="shared" si="76"/>
        <v>11129.471505022224</v>
      </c>
      <c r="EO39" s="19">
        <f t="shared" si="77"/>
        <v>43</v>
      </c>
    </row>
    <row r="40" spans="1:145" x14ac:dyDescent="0.25">
      <c r="A40" s="68">
        <f t="shared" si="78"/>
        <v>44</v>
      </c>
      <c r="B40" s="18">
        <f>'Ohio Intensities'!E40</f>
        <v>1.744608484011704</v>
      </c>
      <c r="C40" s="18">
        <f>Design!$I$24*B40*Design!$I$23</f>
        <v>3.0007265925001327</v>
      </c>
      <c r="D40" s="18">
        <v>0</v>
      </c>
      <c r="E40" s="18">
        <v>0</v>
      </c>
      <c r="F40" s="18">
        <f>Design!$I$22</f>
        <v>10</v>
      </c>
      <c r="G40" s="18">
        <f t="shared" si="0"/>
        <v>3.0007265925001327</v>
      </c>
      <c r="H40" s="18">
        <f t="shared" si="1"/>
        <v>44</v>
      </c>
      <c r="I40" s="18">
        <f t="shared" si="2"/>
        <v>3.0007265925001327</v>
      </c>
      <c r="J40" s="18">
        <f t="shared" si="3"/>
        <v>54</v>
      </c>
      <c r="K40" s="18">
        <v>0</v>
      </c>
      <c r="L40" s="18">
        <f t="shared" si="4"/>
        <v>7921.9182042003495</v>
      </c>
      <c r="M40" s="18">
        <f t="shared" si="5"/>
        <v>-0.30007265925001325</v>
      </c>
      <c r="N40" s="18">
        <f t="shared" si="6"/>
        <v>16.203923599500715</v>
      </c>
      <c r="O40" s="18">
        <f>(Design!$N$67-N40)/M40</f>
        <v>47.168321282173224</v>
      </c>
      <c r="P40" s="18">
        <v>0</v>
      </c>
      <c r="Q40" s="18">
        <v>0</v>
      </c>
      <c r="R40" s="18">
        <f t="shared" si="7"/>
        <v>47.168321282173224</v>
      </c>
      <c r="S40" s="18">
        <f t="shared" si="8"/>
        <v>47.168321282173224</v>
      </c>
      <c r="T40" s="18">
        <f>Design!$N$67</f>
        <v>2.0499999999999998</v>
      </c>
      <c r="U40" s="18">
        <f t="shared" si="9"/>
        <v>54</v>
      </c>
      <c r="V40" s="18">
        <v>0</v>
      </c>
      <c r="W40" s="18">
        <f t="shared" si="10"/>
        <v>3320.9999999999995</v>
      </c>
      <c r="X40" s="19">
        <f t="shared" si="11"/>
        <v>4600.9182042003504</v>
      </c>
      <c r="Y40" s="68">
        <f t="shared" si="12"/>
        <v>44</v>
      </c>
      <c r="Z40" s="18">
        <f>'Ohio Intensities'!I40</f>
        <v>2.0878803972518347</v>
      </c>
      <c r="AA40" s="18">
        <f>Design!$I$24*Z40*Design!$I$23</f>
        <v>3.5911542832731578</v>
      </c>
      <c r="AB40" s="18">
        <v>0</v>
      </c>
      <c r="AC40" s="18">
        <v>0</v>
      </c>
      <c r="AD40" s="18">
        <f>Design!$I$22</f>
        <v>10</v>
      </c>
      <c r="AE40" s="18">
        <f t="shared" si="13"/>
        <v>3.5911542832731578</v>
      </c>
      <c r="AF40" s="18">
        <f t="shared" si="14"/>
        <v>44</v>
      </c>
      <c r="AG40" s="18">
        <f t="shared" si="15"/>
        <v>3.5911542832731578</v>
      </c>
      <c r="AH40" s="18">
        <f t="shared" si="16"/>
        <v>54</v>
      </c>
      <c r="AI40" s="18">
        <v>0</v>
      </c>
      <c r="AJ40" s="18">
        <f t="shared" si="17"/>
        <v>9480.6473078411364</v>
      </c>
      <c r="AK40" s="18">
        <f t="shared" si="18"/>
        <v>-0.3591154283273158</v>
      </c>
      <c r="AL40" s="18">
        <f t="shared" si="19"/>
        <v>19.392233129675052</v>
      </c>
      <c r="AM40" s="18">
        <f>(Design!$N$68-AL40)/AK40</f>
        <v>47.038450028046761</v>
      </c>
      <c r="AN40" s="18">
        <v>0</v>
      </c>
      <c r="AO40" s="18">
        <v>0</v>
      </c>
      <c r="AP40" s="18">
        <f t="shared" si="20"/>
        <v>47.038450028046761</v>
      </c>
      <c r="AQ40" s="18">
        <f t="shared" si="21"/>
        <v>47.038450028046761</v>
      </c>
      <c r="AR40" s="18">
        <f>Design!$N$68</f>
        <v>2.5</v>
      </c>
      <c r="AS40" s="18">
        <f t="shared" si="22"/>
        <v>54</v>
      </c>
      <c r="AT40" s="18">
        <v>0</v>
      </c>
      <c r="AU40" s="18">
        <f t="shared" si="23"/>
        <v>4050</v>
      </c>
      <c r="AV40" s="19">
        <f t="shared" si="24"/>
        <v>5430.6473078411364</v>
      </c>
      <c r="AW40" s="68">
        <f t="shared" si="25"/>
        <v>44</v>
      </c>
      <c r="AX40" s="18">
        <f>'Ohio Intensities'!M40</f>
        <v>2.4448198098845979</v>
      </c>
      <c r="AY40" s="18">
        <f>Design!$I$24*AX40*Design!$I$23</f>
        <v>4.2050900730015108</v>
      </c>
      <c r="AZ40" s="18">
        <v>0</v>
      </c>
      <c r="BA40" s="18">
        <v>0</v>
      </c>
      <c r="BB40" s="18">
        <f>Design!$I$22</f>
        <v>10</v>
      </c>
      <c r="BC40" s="18">
        <f t="shared" si="26"/>
        <v>4.2050900730015108</v>
      </c>
      <c r="BD40" s="18">
        <f t="shared" si="27"/>
        <v>44</v>
      </c>
      <c r="BE40" s="18">
        <f t="shared" si="28"/>
        <v>4.2050900730015108</v>
      </c>
      <c r="BF40" s="18">
        <f t="shared" si="29"/>
        <v>54</v>
      </c>
      <c r="BG40" s="18">
        <v>0</v>
      </c>
      <c r="BH40" s="18">
        <f t="shared" si="30"/>
        <v>11101.437792723988</v>
      </c>
      <c r="BI40" s="18">
        <f t="shared" si="31"/>
        <v>-0.42050900730015106</v>
      </c>
      <c r="BJ40" s="18">
        <f t="shared" si="32"/>
        <v>22.707486394208157</v>
      </c>
      <c r="BK40" s="18">
        <f>(Design!$N$69-BJ40)/BI40</f>
        <v>47.222499517196482</v>
      </c>
      <c r="BL40" s="18">
        <v>0</v>
      </c>
      <c r="BM40" s="18">
        <v>0</v>
      </c>
      <c r="BN40" s="18">
        <f t="shared" si="33"/>
        <v>47.222499517196482</v>
      </c>
      <c r="BO40" s="18">
        <f t="shared" si="34"/>
        <v>47.222499517196482</v>
      </c>
      <c r="BP40" s="18">
        <f>Design!$N$69</f>
        <v>2.85</v>
      </c>
      <c r="BQ40" s="18">
        <f t="shared" si="35"/>
        <v>54</v>
      </c>
      <c r="BR40" s="18">
        <v>0</v>
      </c>
      <c r="BS40" s="18">
        <f t="shared" si="36"/>
        <v>4617</v>
      </c>
      <c r="BT40" s="19">
        <f t="shared" si="37"/>
        <v>6484.4377927239875</v>
      </c>
      <c r="BU40" s="68">
        <f t="shared" si="38"/>
        <v>44</v>
      </c>
      <c r="BV40" s="18">
        <f>'Ohio Intensities'!Q40</f>
        <v>2.8497232031301047</v>
      </c>
      <c r="BW40" s="18">
        <f>Design!$I$24*BV40*Design!$I$23</f>
        <v>4.9015239093837835</v>
      </c>
      <c r="BX40" s="18">
        <v>0</v>
      </c>
      <c r="BY40" s="18">
        <v>0</v>
      </c>
      <c r="BZ40" s="18">
        <f>Design!$I$22</f>
        <v>10</v>
      </c>
      <c r="CA40" s="18">
        <f t="shared" si="39"/>
        <v>4.9015239093837835</v>
      </c>
      <c r="CB40" s="18">
        <f t="shared" si="40"/>
        <v>44</v>
      </c>
      <c r="CC40" s="18">
        <f t="shared" si="41"/>
        <v>4.9015239093837835</v>
      </c>
      <c r="CD40" s="18">
        <f t="shared" si="42"/>
        <v>54</v>
      </c>
      <c r="CE40" s="18">
        <v>0</v>
      </c>
      <c r="CF40" s="18">
        <f t="shared" si="43"/>
        <v>12940.023120773189</v>
      </c>
      <c r="CG40" s="18">
        <f t="shared" si="44"/>
        <v>-0.49015239093837837</v>
      </c>
      <c r="CH40" s="18">
        <f t="shared" si="45"/>
        <v>26.468229110672432</v>
      </c>
      <c r="CI40" s="18">
        <f>(Design!$N$70-CH40)/CG40</f>
        <v>48.185481795684431</v>
      </c>
      <c r="CJ40" s="18">
        <v>0</v>
      </c>
      <c r="CK40" s="18">
        <v>0</v>
      </c>
      <c r="CL40" s="18">
        <f t="shared" si="46"/>
        <v>48.185481795684431</v>
      </c>
      <c r="CM40" s="18">
        <f t="shared" si="47"/>
        <v>48.185481795684431</v>
      </c>
      <c r="CN40" s="18">
        <f>Design!$N$70</f>
        <v>2.85</v>
      </c>
      <c r="CO40" s="18">
        <f t="shared" si="48"/>
        <v>54</v>
      </c>
      <c r="CP40" s="18">
        <v>0</v>
      </c>
      <c r="CQ40" s="18">
        <f t="shared" si="49"/>
        <v>4617</v>
      </c>
      <c r="CR40" s="19">
        <f t="shared" si="50"/>
        <v>8323.0231207731886</v>
      </c>
      <c r="CS40" s="68">
        <f t="shared" si="51"/>
        <v>44</v>
      </c>
      <c r="CT40" s="18">
        <f>'Ohio Intensities'!U40</f>
        <v>3.1778557830730549</v>
      </c>
      <c r="CU40" s="18">
        <f>Design!$I$24*CT40*Design!$I$23</f>
        <v>5.4659119468856581</v>
      </c>
      <c r="CV40" s="18">
        <v>0</v>
      </c>
      <c r="CW40" s="18">
        <v>0</v>
      </c>
      <c r="CX40" s="18">
        <f>Design!$I$22</f>
        <v>10</v>
      </c>
      <c r="CY40" s="18">
        <f t="shared" si="52"/>
        <v>5.4659119468856581</v>
      </c>
      <c r="CZ40" s="18">
        <f t="shared" si="53"/>
        <v>44</v>
      </c>
      <c r="DA40" s="18">
        <f t="shared" si="54"/>
        <v>5.4659119468856581</v>
      </c>
      <c r="DB40" s="18">
        <f t="shared" si="55"/>
        <v>54</v>
      </c>
      <c r="DC40" s="18">
        <v>0</v>
      </c>
      <c r="DD40" s="18">
        <f t="shared" si="56"/>
        <v>14430.007539778138</v>
      </c>
      <c r="DE40" s="18">
        <f t="shared" si="57"/>
        <v>-0.54659119468856576</v>
      </c>
      <c r="DF40" s="18">
        <f t="shared" si="58"/>
        <v>29.515924513182551</v>
      </c>
      <c r="DG40" s="18">
        <f>(Design!$N$71-DF40)/DE40</f>
        <v>48.785865510285319</v>
      </c>
      <c r="DH40" s="18">
        <v>0</v>
      </c>
      <c r="DI40" s="18">
        <v>0</v>
      </c>
      <c r="DJ40" s="18">
        <f t="shared" si="59"/>
        <v>48.785865510285319</v>
      </c>
      <c r="DK40" s="18">
        <f t="shared" si="60"/>
        <v>48.785865510285319</v>
      </c>
      <c r="DL40" s="18">
        <f>Design!$N$71</f>
        <v>2.85</v>
      </c>
      <c r="DM40" s="18">
        <f t="shared" si="61"/>
        <v>54</v>
      </c>
      <c r="DN40" s="18">
        <v>0</v>
      </c>
      <c r="DO40" s="18">
        <f t="shared" si="62"/>
        <v>4616.9999999999991</v>
      </c>
      <c r="DP40" s="19">
        <f t="shared" si="63"/>
        <v>9813.0075397781402</v>
      </c>
      <c r="DQ40" s="68">
        <f t="shared" si="64"/>
        <v>44</v>
      </c>
      <c r="DR40" s="18">
        <f>'Ohio Intensities'!Y40</f>
        <v>3.4789181839864316</v>
      </c>
      <c r="DS40" s="18">
        <f>Design!$I$24*DR40*Design!$I$23</f>
        <v>5.9837392764566664</v>
      </c>
      <c r="DT40" s="18">
        <v>0</v>
      </c>
      <c r="DU40" s="18">
        <v>0</v>
      </c>
      <c r="DV40" s="18">
        <f>Design!$I$22</f>
        <v>10</v>
      </c>
      <c r="DW40" s="18">
        <f t="shared" si="65"/>
        <v>5.9837392764566664</v>
      </c>
      <c r="DX40" s="18">
        <f t="shared" si="66"/>
        <v>44</v>
      </c>
      <c r="DY40" s="18">
        <f t="shared" si="67"/>
        <v>5.9837392764566664</v>
      </c>
      <c r="DZ40" s="18">
        <f t="shared" si="68"/>
        <v>54</v>
      </c>
      <c r="EA40" s="18">
        <v>0</v>
      </c>
      <c r="EB40" s="18">
        <f t="shared" si="69"/>
        <v>15797.071689845599</v>
      </c>
      <c r="EC40" s="18">
        <f t="shared" si="70"/>
        <v>-0.59837392764566666</v>
      </c>
      <c r="ED40" s="18">
        <f t="shared" si="71"/>
        <v>32.312192092865999</v>
      </c>
      <c r="EE40" s="18">
        <f>(Design!$N$72-ED40)/EC40</f>
        <v>49.237091944808697</v>
      </c>
      <c r="EF40" s="18">
        <v>0</v>
      </c>
      <c r="EG40" s="18">
        <v>0</v>
      </c>
      <c r="EH40" s="18">
        <f t="shared" si="72"/>
        <v>49.237091944808697</v>
      </c>
      <c r="EI40" s="18">
        <f t="shared" si="73"/>
        <v>49.237091944808697</v>
      </c>
      <c r="EJ40" s="18">
        <f>Design!$N$72</f>
        <v>2.85</v>
      </c>
      <c r="EK40" s="18">
        <f t="shared" si="74"/>
        <v>54</v>
      </c>
      <c r="EL40" s="18">
        <v>0</v>
      </c>
      <c r="EM40" s="18">
        <f t="shared" si="75"/>
        <v>4617</v>
      </c>
      <c r="EN40" s="19">
        <f t="shared" si="76"/>
        <v>11180.071689845599</v>
      </c>
      <c r="EO40" s="19">
        <f t="shared" si="77"/>
        <v>44</v>
      </c>
    </row>
    <row r="41" spans="1:145" x14ac:dyDescent="0.25">
      <c r="A41" s="68">
        <f t="shared" si="78"/>
        <v>45</v>
      </c>
      <c r="B41" s="18">
        <f>'Ohio Intensities'!E41</f>
        <v>1.7167900900582502</v>
      </c>
      <c r="C41" s="18">
        <f>Design!$I$24*B41*Design!$I$23</f>
        <v>2.9528789549001924</v>
      </c>
      <c r="D41" s="18">
        <v>0</v>
      </c>
      <c r="E41" s="18">
        <v>0</v>
      </c>
      <c r="F41" s="18">
        <f>Design!$I$22</f>
        <v>10</v>
      </c>
      <c r="G41" s="18">
        <f t="shared" si="0"/>
        <v>2.9528789549001924</v>
      </c>
      <c r="H41" s="18">
        <f t="shared" si="1"/>
        <v>45</v>
      </c>
      <c r="I41" s="18">
        <f t="shared" si="2"/>
        <v>2.9528789549001924</v>
      </c>
      <c r="J41" s="18">
        <f t="shared" si="3"/>
        <v>55</v>
      </c>
      <c r="K41" s="18">
        <v>0</v>
      </c>
      <c r="L41" s="18">
        <f t="shared" si="4"/>
        <v>7972.7731782305191</v>
      </c>
      <c r="M41" s="18">
        <f t="shared" si="5"/>
        <v>-0.29528789549001921</v>
      </c>
      <c r="N41" s="18">
        <f t="shared" si="6"/>
        <v>16.240834251951057</v>
      </c>
      <c r="O41" s="18">
        <f>(Design!$N$67-N41)/M41</f>
        <v>48.057622641124176</v>
      </c>
      <c r="P41" s="18">
        <v>0</v>
      </c>
      <c r="Q41" s="18">
        <v>0</v>
      </c>
      <c r="R41" s="18">
        <f t="shared" si="7"/>
        <v>48.057622641124176</v>
      </c>
      <c r="S41" s="18">
        <f t="shared" si="8"/>
        <v>48.057622641124176</v>
      </c>
      <c r="T41" s="18">
        <f>Design!$N$67</f>
        <v>2.0499999999999998</v>
      </c>
      <c r="U41" s="18">
        <f t="shared" si="9"/>
        <v>55</v>
      </c>
      <c r="V41" s="18">
        <v>0</v>
      </c>
      <c r="W41" s="18">
        <f t="shared" si="10"/>
        <v>3382.4999999999995</v>
      </c>
      <c r="X41" s="19">
        <f t="shared" si="11"/>
        <v>4590.27317823052</v>
      </c>
      <c r="Y41" s="68">
        <f t="shared" si="12"/>
        <v>45</v>
      </c>
      <c r="Z41" s="18">
        <f>'Ohio Intensities'!I41</f>
        <v>2.0554428141801298</v>
      </c>
      <c r="AA41" s="18">
        <f>Design!$I$24*Z41*Design!$I$23</f>
        <v>3.5353616403898256</v>
      </c>
      <c r="AB41" s="18">
        <v>0</v>
      </c>
      <c r="AC41" s="18">
        <v>0</v>
      </c>
      <c r="AD41" s="18">
        <f>Design!$I$22</f>
        <v>10</v>
      </c>
      <c r="AE41" s="18">
        <f t="shared" si="13"/>
        <v>3.5353616403898256</v>
      </c>
      <c r="AF41" s="18">
        <f t="shared" si="14"/>
        <v>45</v>
      </c>
      <c r="AG41" s="18">
        <f t="shared" si="15"/>
        <v>3.5353616403898256</v>
      </c>
      <c r="AH41" s="18">
        <f t="shared" si="16"/>
        <v>55</v>
      </c>
      <c r="AI41" s="18">
        <v>0</v>
      </c>
      <c r="AJ41" s="18">
        <f t="shared" si="17"/>
        <v>9545.4764290525309</v>
      </c>
      <c r="AK41" s="18">
        <f t="shared" si="18"/>
        <v>-0.35353616403898258</v>
      </c>
      <c r="AL41" s="18">
        <f t="shared" si="19"/>
        <v>19.44448902214404</v>
      </c>
      <c r="AM41" s="18">
        <f>(Design!$N$68-AL41)/AK41</f>
        <v>47.928587640260929</v>
      </c>
      <c r="AN41" s="18">
        <v>0</v>
      </c>
      <c r="AO41" s="18">
        <v>0</v>
      </c>
      <c r="AP41" s="18">
        <f t="shared" si="20"/>
        <v>47.928587640260929</v>
      </c>
      <c r="AQ41" s="18">
        <f t="shared" si="21"/>
        <v>47.928587640260929</v>
      </c>
      <c r="AR41" s="18">
        <f>Design!$N$68</f>
        <v>2.5</v>
      </c>
      <c r="AS41" s="18">
        <f t="shared" si="22"/>
        <v>55</v>
      </c>
      <c r="AT41" s="18">
        <v>0</v>
      </c>
      <c r="AU41" s="18">
        <f t="shared" si="23"/>
        <v>4125</v>
      </c>
      <c r="AV41" s="19">
        <f t="shared" si="24"/>
        <v>5420.4764290525309</v>
      </c>
      <c r="AW41" s="68">
        <f t="shared" si="25"/>
        <v>45</v>
      </c>
      <c r="AX41" s="18">
        <f>'Ohio Intensities'!M41</f>
        <v>2.4077169821477851</v>
      </c>
      <c r="AY41" s="18">
        <f>Design!$I$24*AX41*Design!$I$23</f>
        <v>4.1412732092941926</v>
      </c>
      <c r="AZ41" s="18">
        <v>0</v>
      </c>
      <c r="BA41" s="18">
        <v>0</v>
      </c>
      <c r="BB41" s="18">
        <f>Design!$I$22</f>
        <v>10</v>
      </c>
      <c r="BC41" s="18">
        <f t="shared" si="26"/>
        <v>4.1412732092941926</v>
      </c>
      <c r="BD41" s="18">
        <f t="shared" si="27"/>
        <v>45</v>
      </c>
      <c r="BE41" s="18">
        <f t="shared" si="28"/>
        <v>4.1412732092941926</v>
      </c>
      <c r="BF41" s="18">
        <f t="shared" si="29"/>
        <v>55</v>
      </c>
      <c r="BG41" s="18">
        <v>0</v>
      </c>
      <c r="BH41" s="18">
        <f t="shared" si="30"/>
        <v>11181.43766509432</v>
      </c>
      <c r="BI41" s="18">
        <f t="shared" si="31"/>
        <v>-0.41412732092941928</v>
      </c>
      <c r="BJ41" s="18">
        <f t="shared" si="32"/>
        <v>22.77700265111806</v>
      </c>
      <c r="BK41" s="18">
        <f>(Design!$N$69-BJ41)/BI41</f>
        <v>48.118058490795072</v>
      </c>
      <c r="BL41" s="18">
        <v>0</v>
      </c>
      <c r="BM41" s="18">
        <v>0</v>
      </c>
      <c r="BN41" s="18">
        <f t="shared" si="33"/>
        <v>48.118058490795072</v>
      </c>
      <c r="BO41" s="18">
        <f t="shared" si="34"/>
        <v>48.118058490795072</v>
      </c>
      <c r="BP41" s="18">
        <f>Design!$N$69</f>
        <v>2.85</v>
      </c>
      <c r="BQ41" s="18">
        <f t="shared" si="35"/>
        <v>55</v>
      </c>
      <c r="BR41" s="18">
        <v>0</v>
      </c>
      <c r="BS41" s="18">
        <f t="shared" si="36"/>
        <v>4702.5</v>
      </c>
      <c r="BT41" s="19">
        <f t="shared" si="37"/>
        <v>6478.9376650943195</v>
      </c>
      <c r="BU41" s="68">
        <f t="shared" si="38"/>
        <v>45</v>
      </c>
      <c r="BV41" s="18">
        <f>'Ohio Intensities'!Q41</f>
        <v>2.8077734324643346</v>
      </c>
      <c r="BW41" s="18">
        <f>Design!$I$24*BV41*Design!$I$23</f>
        <v>4.8293703038386591</v>
      </c>
      <c r="BX41" s="18">
        <v>0</v>
      </c>
      <c r="BY41" s="18">
        <v>0</v>
      </c>
      <c r="BZ41" s="18">
        <f>Design!$I$22</f>
        <v>10</v>
      </c>
      <c r="CA41" s="18">
        <f t="shared" si="39"/>
        <v>4.8293703038386591</v>
      </c>
      <c r="CB41" s="18">
        <f t="shared" si="40"/>
        <v>45</v>
      </c>
      <c r="CC41" s="18">
        <f t="shared" si="41"/>
        <v>4.8293703038386591</v>
      </c>
      <c r="CD41" s="18">
        <f t="shared" si="42"/>
        <v>55</v>
      </c>
      <c r="CE41" s="18">
        <v>0</v>
      </c>
      <c r="CF41" s="18">
        <f t="shared" si="43"/>
        <v>13039.299820364378</v>
      </c>
      <c r="CG41" s="18">
        <f t="shared" si="44"/>
        <v>-0.48293703038386593</v>
      </c>
      <c r="CH41" s="18">
        <f t="shared" si="45"/>
        <v>26.561536671112624</v>
      </c>
      <c r="CI41" s="18">
        <f>(Design!$N$70-CH41)/CG41</f>
        <v>49.098609506637622</v>
      </c>
      <c r="CJ41" s="18">
        <v>0</v>
      </c>
      <c r="CK41" s="18">
        <v>0</v>
      </c>
      <c r="CL41" s="18">
        <f t="shared" si="46"/>
        <v>49.098609506637622</v>
      </c>
      <c r="CM41" s="18">
        <f t="shared" si="47"/>
        <v>49.098609506637622</v>
      </c>
      <c r="CN41" s="18">
        <f>Design!$N$70</f>
        <v>2.85</v>
      </c>
      <c r="CO41" s="18">
        <f t="shared" si="48"/>
        <v>55</v>
      </c>
      <c r="CP41" s="18">
        <v>0</v>
      </c>
      <c r="CQ41" s="18">
        <f t="shared" si="49"/>
        <v>4702.5000000000009</v>
      </c>
      <c r="CR41" s="19">
        <f t="shared" si="50"/>
        <v>8336.7998203643765</v>
      </c>
      <c r="CS41" s="68">
        <f t="shared" si="51"/>
        <v>45</v>
      </c>
      <c r="CT41" s="18">
        <f>'Ohio Intensities'!U41</f>
        <v>3.1322162206422819</v>
      </c>
      <c r="CU41" s="18">
        <f>Design!$I$24*CT41*Design!$I$23</f>
        <v>5.3874118995047287</v>
      </c>
      <c r="CV41" s="18">
        <v>0</v>
      </c>
      <c r="CW41" s="18">
        <v>0</v>
      </c>
      <c r="CX41" s="18">
        <f>Design!$I$22</f>
        <v>10</v>
      </c>
      <c r="CY41" s="18">
        <f t="shared" si="52"/>
        <v>5.3874118995047287</v>
      </c>
      <c r="CZ41" s="18">
        <f t="shared" si="53"/>
        <v>45</v>
      </c>
      <c r="DA41" s="18">
        <f t="shared" si="54"/>
        <v>5.3874118995047287</v>
      </c>
      <c r="DB41" s="18">
        <f t="shared" si="55"/>
        <v>55</v>
      </c>
      <c r="DC41" s="18">
        <v>0</v>
      </c>
      <c r="DD41" s="18">
        <f t="shared" si="56"/>
        <v>14546.012128662769</v>
      </c>
      <c r="DE41" s="18">
        <f t="shared" si="57"/>
        <v>-0.53874118995047282</v>
      </c>
      <c r="DF41" s="18">
        <f t="shared" si="58"/>
        <v>29.630765447276005</v>
      </c>
      <c r="DG41" s="18">
        <f>(Design!$N$71-DF41)/DE41</f>
        <v>49.70989029024863</v>
      </c>
      <c r="DH41" s="18">
        <v>0</v>
      </c>
      <c r="DI41" s="18">
        <v>0</v>
      </c>
      <c r="DJ41" s="18">
        <f t="shared" si="59"/>
        <v>49.70989029024863</v>
      </c>
      <c r="DK41" s="18">
        <f t="shared" si="60"/>
        <v>49.70989029024863</v>
      </c>
      <c r="DL41" s="18">
        <f>Design!$N$71</f>
        <v>2.85</v>
      </c>
      <c r="DM41" s="18">
        <f t="shared" si="61"/>
        <v>55</v>
      </c>
      <c r="DN41" s="18">
        <v>0</v>
      </c>
      <c r="DO41" s="18">
        <f t="shared" si="62"/>
        <v>4702.5</v>
      </c>
      <c r="DP41" s="19">
        <f t="shared" si="63"/>
        <v>9843.5121286627691</v>
      </c>
      <c r="DQ41" s="68">
        <f t="shared" si="64"/>
        <v>45</v>
      </c>
      <c r="DR41" s="18">
        <f>'Ohio Intensities'!Y41</f>
        <v>3.4302531639645699</v>
      </c>
      <c r="DS41" s="18">
        <f>Design!$I$24*DR41*Design!$I$23</f>
        <v>5.9000354420190639</v>
      </c>
      <c r="DT41" s="18">
        <v>0</v>
      </c>
      <c r="DU41" s="18">
        <v>0</v>
      </c>
      <c r="DV41" s="18">
        <f>Design!$I$22</f>
        <v>10</v>
      </c>
      <c r="DW41" s="18">
        <f t="shared" si="65"/>
        <v>5.9000354420190639</v>
      </c>
      <c r="DX41" s="18">
        <f t="shared" si="66"/>
        <v>45</v>
      </c>
      <c r="DY41" s="18">
        <f t="shared" si="67"/>
        <v>5.9000354420190639</v>
      </c>
      <c r="DZ41" s="18">
        <f t="shared" si="68"/>
        <v>55</v>
      </c>
      <c r="EA41" s="18">
        <v>0</v>
      </c>
      <c r="EB41" s="18">
        <f t="shared" si="69"/>
        <v>15930.095693451472</v>
      </c>
      <c r="EC41" s="18">
        <f t="shared" si="70"/>
        <v>-0.59000354420190637</v>
      </c>
      <c r="ED41" s="18">
        <f t="shared" si="71"/>
        <v>32.450194931104846</v>
      </c>
      <c r="EE41" s="18">
        <f>(Design!$N$72-ED41)/EC41</f>
        <v>50.169520542702536</v>
      </c>
      <c r="EF41" s="18">
        <v>0</v>
      </c>
      <c r="EG41" s="18">
        <v>0</v>
      </c>
      <c r="EH41" s="18">
        <f t="shared" si="72"/>
        <v>50.169520542702536</v>
      </c>
      <c r="EI41" s="18">
        <f t="shared" si="73"/>
        <v>50.169520542702536</v>
      </c>
      <c r="EJ41" s="18">
        <f>Design!$N$72</f>
        <v>2.85</v>
      </c>
      <c r="EK41" s="18">
        <f t="shared" si="74"/>
        <v>55</v>
      </c>
      <c r="EL41" s="18">
        <v>0</v>
      </c>
      <c r="EM41" s="18">
        <f t="shared" si="75"/>
        <v>4702.5</v>
      </c>
      <c r="EN41" s="19">
        <f t="shared" si="76"/>
        <v>11227.595693451472</v>
      </c>
      <c r="EO41" s="19">
        <f t="shared" si="77"/>
        <v>45</v>
      </c>
    </row>
    <row r="42" spans="1:145" x14ac:dyDescent="0.25">
      <c r="A42" s="68">
        <f t="shared" si="78"/>
        <v>46</v>
      </c>
      <c r="B42" s="18">
        <f>'Ohio Intensities'!E42</f>
        <v>1.689904654223175</v>
      </c>
      <c r="C42" s="18">
        <f>Design!$I$24*B42*Design!$I$23</f>
        <v>2.9066360052638629</v>
      </c>
      <c r="D42" s="18">
        <v>0</v>
      </c>
      <c r="E42" s="18">
        <v>0</v>
      </c>
      <c r="F42" s="18">
        <f>Design!$I$22</f>
        <v>10</v>
      </c>
      <c r="G42" s="18">
        <f t="shared" si="0"/>
        <v>2.9066360052638629</v>
      </c>
      <c r="H42" s="18">
        <f t="shared" si="1"/>
        <v>46</v>
      </c>
      <c r="I42" s="18">
        <f t="shared" si="2"/>
        <v>2.9066360052638629</v>
      </c>
      <c r="J42" s="18">
        <f t="shared" si="3"/>
        <v>56</v>
      </c>
      <c r="K42" s="18">
        <v>0</v>
      </c>
      <c r="L42" s="18">
        <f t="shared" si="4"/>
        <v>8022.3153745282616</v>
      </c>
      <c r="M42" s="18">
        <f t="shared" si="5"/>
        <v>-0.29066360052638629</v>
      </c>
      <c r="N42" s="18">
        <f t="shared" si="6"/>
        <v>16.277161629477632</v>
      </c>
      <c r="O42" s="18">
        <f>(Design!$N$67-N42)/M42</f>
        <v>48.947173308637581</v>
      </c>
      <c r="P42" s="18">
        <v>0</v>
      </c>
      <c r="Q42" s="18">
        <v>0</v>
      </c>
      <c r="R42" s="18">
        <f t="shared" si="7"/>
        <v>48.947173308637581</v>
      </c>
      <c r="S42" s="18">
        <f t="shared" si="8"/>
        <v>48.947173308637581</v>
      </c>
      <c r="T42" s="18">
        <f>Design!$N$67</f>
        <v>2.0499999999999998</v>
      </c>
      <c r="U42" s="18">
        <f t="shared" si="9"/>
        <v>56</v>
      </c>
      <c r="V42" s="18">
        <v>0</v>
      </c>
      <c r="W42" s="18">
        <f t="shared" si="10"/>
        <v>3443.9999999999995</v>
      </c>
      <c r="X42" s="19">
        <f t="shared" si="11"/>
        <v>4578.3153745282616</v>
      </c>
      <c r="Y42" s="68">
        <f t="shared" si="12"/>
        <v>46</v>
      </c>
      <c r="Z42" s="18">
        <f>'Ohio Intensities'!I42</f>
        <v>2.0240700764723991</v>
      </c>
      <c r="AA42" s="18">
        <f>Design!$I$24*Z42*Design!$I$23</f>
        <v>3.4814005315325285</v>
      </c>
      <c r="AB42" s="18">
        <v>0</v>
      </c>
      <c r="AC42" s="18">
        <v>0</v>
      </c>
      <c r="AD42" s="18">
        <f>Design!$I$22</f>
        <v>10</v>
      </c>
      <c r="AE42" s="18">
        <f t="shared" si="13"/>
        <v>3.4814005315325285</v>
      </c>
      <c r="AF42" s="18">
        <f t="shared" si="14"/>
        <v>46</v>
      </c>
      <c r="AG42" s="18">
        <f t="shared" si="15"/>
        <v>3.4814005315325285</v>
      </c>
      <c r="AH42" s="18">
        <f t="shared" si="16"/>
        <v>56</v>
      </c>
      <c r="AI42" s="18">
        <v>0</v>
      </c>
      <c r="AJ42" s="18">
        <f t="shared" si="17"/>
        <v>9608.6654670297776</v>
      </c>
      <c r="AK42" s="18">
        <f t="shared" si="18"/>
        <v>-0.34814005315325286</v>
      </c>
      <c r="AL42" s="18">
        <f t="shared" si="19"/>
        <v>19.495842976582161</v>
      </c>
      <c r="AM42" s="18">
        <f>(Design!$N$68-AL42)/AK42</f>
        <v>48.818981966147149</v>
      </c>
      <c r="AN42" s="18">
        <v>0</v>
      </c>
      <c r="AO42" s="18">
        <v>0</v>
      </c>
      <c r="AP42" s="18">
        <f t="shared" si="20"/>
        <v>48.818981966147149</v>
      </c>
      <c r="AQ42" s="18">
        <f t="shared" si="21"/>
        <v>48.818981966147149</v>
      </c>
      <c r="AR42" s="18">
        <f>Design!$N$68</f>
        <v>2.5</v>
      </c>
      <c r="AS42" s="18">
        <f t="shared" si="22"/>
        <v>56</v>
      </c>
      <c r="AT42" s="18">
        <v>0</v>
      </c>
      <c r="AU42" s="18">
        <f t="shared" si="23"/>
        <v>4200</v>
      </c>
      <c r="AV42" s="19">
        <f t="shared" si="24"/>
        <v>5408.6654670297776</v>
      </c>
      <c r="AW42" s="68">
        <f t="shared" si="25"/>
        <v>46</v>
      </c>
      <c r="AX42" s="18">
        <f>'Ohio Intensities'!M42</f>
        <v>2.3718079739026421</v>
      </c>
      <c r="AY42" s="18">
        <f>Design!$I$24*AX42*Design!$I$23</f>
        <v>4.0795097151125468</v>
      </c>
      <c r="AZ42" s="18">
        <v>0</v>
      </c>
      <c r="BA42" s="18">
        <v>0</v>
      </c>
      <c r="BB42" s="18">
        <f>Design!$I$22</f>
        <v>10</v>
      </c>
      <c r="BC42" s="18">
        <f t="shared" si="26"/>
        <v>4.0795097151125468</v>
      </c>
      <c r="BD42" s="18">
        <f t="shared" si="27"/>
        <v>46</v>
      </c>
      <c r="BE42" s="18">
        <f t="shared" si="28"/>
        <v>4.0795097151125468</v>
      </c>
      <c r="BF42" s="18">
        <f t="shared" si="29"/>
        <v>56</v>
      </c>
      <c r="BG42" s="18">
        <v>0</v>
      </c>
      <c r="BH42" s="18">
        <f t="shared" si="30"/>
        <v>11259.446813710629</v>
      </c>
      <c r="BI42" s="18">
        <f t="shared" si="31"/>
        <v>-0.4079509715112547</v>
      </c>
      <c r="BJ42" s="18">
        <f t="shared" si="32"/>
        <v>22.845254404630264</v>
      </c>
      <c r="BK42" s="18">
        <f>(Design!$N$69-BJ42)/BI42</f>
        <v>49.013866373593444</v>
      </c>
      <c r="BL42" s="18">
        <v>0</v>
      </c>
      <c r="BM42" s="18">
        <v>0</v>
      </c>
      <c r="BN42" s="18">
        <f t="shared" si="33"/>
        <v>49.013866373593444</v>
      </c>
      <c r="BO42" s="18">
        <f t="shared" si="34"/>
        <v>49.013866373593444</v>
      </c>
      <c r="BP42" s="18">
        <f>Design!$N$69</f>
        <v>2.85</v>
      </c>
      <c r="BQ42" s="18">
        <f t="shared" si="35"/>
        <v>56</v>
      </c>
      <c r="BR42" s="18">
        <v>0</v>
      </c>
      <c r="BS42" s="18">
        <f t="shared" si="36"/>
        <v>4788</v>
      </c>
      <c r="BT42" s="19">
        <f t="shared" si="37"/>
        <v>6471.4468137106287</v>
      </c>
      <c r="BU42" s="68">
        <f t="shared" si="38"/>
        <v>46</v>
      </c>
      <c r="BV42" s="18">
        <f>'Ohio Intensities'!Q42</f>
        <v>2.7671456321041021</v>
      </c>
      <c r="BW42" s="18">
        <f>Design!$I$24*BV42*Design!$I$23</f>
        <v>4.7594904872190584</v>
      </c>
      <c r="BX42" s="18">
        <v>0</v>
      </c>
      <c r="BY42" s="18">
        <v>0</v>
      </c>
      <c r="BZ42" s="18">
        <f>Design!$I$22</f>
        <v>10</v>
      </c>
      <c r="CA42" s="18">
        <f t="shared" si="39"/>
        <v>4.7594904872190584</v>
      </c>
      <c r="CB42" s="18">
        <f t="shared" si="40"/>
        <v>46</v>
      </c>
      <c r="CC42" s="18">
        <f t="shared" si="41"/>
        <v>4.7594904872190584</v>
      </c>
      <c r="CD42" s="18">
        <f t="shared" si="42"/>
        <v>56</v>
      </c>
      <c r="CE42" s="18">
        <v>0</v>
      </c>
      <c r="CF42" s="18">
        <f t="shared" si="43"/>
        <v>13136.193744724602</v>
      </c>
      <c r="CG42" s="18">
        <f t="shared" si="44"/>
        <v>-0.47594904872190585</v>
      </c>
      <c r="CH42" s="18">
        <f t="shared" si="45"/>
        <v>26.653146728426726</v>
      </c>
      <c r="CI42" s="18">
        <f>(Design!$N$70-CH42)/CG42</f>
        <v>50.011964079656686</v>
      </c>
      <c r="CJ42" s="18">
        <v>0</v>
      </c>
      <c r="CK42" s="18">
        <v>0</v>
      </c>
      <c r="CL42" s="18">
        <f t="shared" si="46"/>
        <v>50.011964079656686</v>
      </c>
      <c r="CM42" s="18">
        <f t="shared" si="47"/>
        <v>50.011964079656686</v>
      </c>
      <c r="CN42" s="18">
        <f>Design!$N$70</f>
        <v>2.85</v>
      </c>
      <c r="CO42" s="18">
        <f t="shared" si="48"/>
        <v>56</v>
      </c>
      <c r="CP42" s="18">
        <v>0</v>
      </c>
      <c r="CQ42" s="18">
        <f t="shared" si="49"/>
        <v>4788.0000000000009</v>
      </c>
      <c r="CR42" s="19">
        <f t="shared" si="50"/>
        <v>8348.1937447246019</v>
      </c>
      <c r="CS42" s="68">
        <f t="shared" si="51"/>
        <v>46</v>
      </c>
      <c r="CT42" s="18">
        <f>'Ohio Intensities'!U42</f>
        <v>3.087989192398326</v>
      </c>
      <c r="CU42" s="18">
        <f>Design!$I$24*CT42*Design!$I$23</f>
        <v>5.3113414109251238</v>
      </c>
      <c r="CV42" s="18">
        <v>0</v>
      </c>
      <c r="CW42" s="18">
        <v>0</v>
      </c>
      <c r="CX42" s="18">
        <f>Design!$I$22</f>
        <v>10</v>
      </c>
      <c r="CY42" s="18">
        <f t="shared" si="52"/>
        <v>5.3113414109251238</v>
      </c>
      <c r="CZ42" s="18">
        <f t="shared" si="53"/>
        <v>46</v>
      </c>
      <c r="DA42" s="18">
        <f t="shared" si="54"/>
        <v>5.3113414109251238</v>
      </c>
      <c r="DB42" s="18">
        <f t="shared" si="55"/>
        <v>56</v>
      </c>
      <c r="DC42" s="18">
        <v>0</v>
      </c>
      <c r="DD42" s="18">
        <f t="shared" si="56"/>
        <v>14659.302294153344</v>
      </c>
      <c r="DE42" s="18">
        <f t="shared" si="57"/>
        <v>-0.53113414109251234</v>
      </c>
      <c r="DF42" s="18">
        <f t="shared" si="58"/>
        <v>29.743511901180693</v>
      </c>
      <c r="DG42" s="18">
        <f>(Design!$N$71-DF42)/DE42</f>
        <v>50.634123887917063</v>
      </c>
      <c r="DH42" s="18">
        <v>0</v>
      </c>
      <c r="DI42" s="18">
        <v>0</v>
      </c>
      <c r="DJ42" s="18">
        <f t="shared" si="59"/>
        <v>50.634123887917063</v>
      </c>
      <c r="DK42" s="18">
        <f t="shared" si="60"/>
        <v>50.634123887917063</v>
      </c>
      <c r="DL42" s="18">
        <f>Design!$N$71</f>
        <v>2.85</v>
      </c>
      <c r="DM42" s="18">
        <f t="shared" si="61"/>
        <v>56</v>
      </c>
      <c r="DN42" s="18">
        <v>0</v>
      </c>
      <c r="DO42" s="18">
        <f t="shared" si="62"/>
        <v>4788.0000000000009</v>
      </c>
      <c r="DP42" s="19">
        <f t="shared" si="63"/>
        <v>9871.3022941533418</v>
      </c>
      <c r="DQ42" s="68">
        <f t="shared" si="64"/>
        <v>46</v>
      </c>
      <c r="DR42" s="18">
        <f>'Ohio Intensities'!Y42</f>
        <v>3.3830835150223719</v>
      </c>
      <c r="DS42" s="18">
        <f>Design!$I$24*DR42*Design!$I$23</f>
        <v>5.8189036458384837</v>
      </c>
      <c r="DT42" s="18">
        <v>0</v>
      </c>
      <c r="DU42" s="18">
        <v>0</v>
      </c>
      <c r="DV42" s="18">
        <f>Design!$I$22</f>
        <v>10</v>
      </c>
      <c r="DW42" s="18">
        <f t="shared" si="65"/>
        <v>5.8189036458384837</v>
      </c>
      <c r="DX42" s="18">
        <f t="shared" si="66"/>
        <v>46</v>
      </c>
      <c r="DY42" s="18">
        <f t="shared" si="67"/>
        <v>5.8189036458384837</v>
      </c>
      <c r="DZ42" s="18">
        <f t="shared" si="68"/>
        <v>56</v>
      </c>
      <c r="EA42" s="18">
        <v>0</v>
      </c>
      <c r="EB42" s="18">
        <f t="shared" si="69"/>
        <v>16060.174062514214</v>
      </c>
      <c r="EC42" s="18">
        <f t="shared" si="70"/>
        <v>-0.58189036458384835</v>
      </c>
      <c r="ED42" s="18">
        <f t="shared" si="71"/>
        <v>32.58586041669551</v>
      </c>
      <c r="EE42" s="18">
        <f>(Design!$N$72-ED42)/EC42</f>
        <v>51.102170144992449</v>
      </c>
      <c r="EF42" s="18">
        <v>0</v>
      </c>
      <c r="EG42" s="18">
        <v>0</v>
      </c>
      <c r="EH42" s="18">
        <f t="shared" si="72"/>
        <v>51.102170144992449</v>
      </c>
      <c r="EI42" s="18">
        <f t="shared" si="73"/>
        <v>51.102170144992449</v>
      </c>
      <c r="EJ42" s="18">
        <f>Design!$N$72</f>
        <v>2.85</v>
      </c>
      <c r="EK42" s="18">
        <f t="shared" si="74"/>
        <v>56</v>
      </c>
      <c r="EL42" s="18">
        <v>0</v>
      </c>
      <c r="EM42" s="18">
        <f t="shared" si="75"/>
        <v>4788</v>
      </c>
      <c r="EN42" s="19">
        <f t="shared" si="76"/>
        <v>11272.174062514214</v>
      </c>
      <c r="EO42" s="19">
        <f t="shared" si="77"/>
        <v>46</v>
      </c>
    </row>
    <row r="43" spans="1:145" x14ac:dyDescent="0.25">
      <c r="A43" s="68">
        <f t="shared" si="78"/>
        <v>47</v>
      </c>
      <c r="B43" s="18">
        <f>'Ohio Intensities'!E43</f>
        <v>1.6639050511848137</v>
      </c>
      <c r="C43" s="18">
        <f>Design!$I$24*B43*Design!$I$23</f>
        <v>2.8619166880378812</v>
      </c>
      <c r="D43" s="18">
        <v>0</v>
      </c>
      <c r="E43" s="18">
        <v>0</v>
      </c>
      <c r="F43" s="18">
        <f>Design!$I$22</f>
        <v>10</v>
      </c>
      <c r="G43" s="18">
        <f t="shared" si="0"/>
        <v>2.8619166880378812</v>
      </c>
      <c r="H43" s="18">
        <f t="shared" si="1"/>
        <v>47</v>
      </c>
      <c r="I43" s="18">
        <f t="shared" si="2"/>
        <v>2.8619166880378812</v>
      </c>
      <c r="J43" s="18">
        <f t="shared" si="3"/>
        <v>57</v>
      </c>
      <c r="K43" s="18">
        <v>0</v>
      </c>
      <c r="L43" s="18">
        <f t="shared" si="4"/>
        <v>8070.6050602668256</v>
      </c>
      <c r="M43" s="18">
        <f t="shared" si="5"/>
        <v>-0.2861916688037881</v>
      </c>
      <c r="N43" s="18">
        <f t="shared" si="6"/>
        <v>16.312925121815923</v>
      </c>
      <c r="O43" s="18">
        <f>(Design!$N$67-N43)/M43</f>
        <v>49.836968285734855</v>
      </c>
      <c r="P43" s="18">
        <v>0</v>
      </c>
      <c r="Q43" s="18">
        <v>0</v>
      </c>
      <c r="R43" s="18">
        <f t="shared" si="7"/>
        <v>49.836968285734855</v>
      </c>
      <c r="S43" s="18">
        <f t="shared" si="8"/>
        <v>49.836968285734855</v>
      </c>
      <c r="T43" s="18">
        <f>Design!$N$67</f>
        <v>2.0499999999999998</v>
      </c>
      <c r="U43" s="18">
        <f t="shared" si="9"/>
        <v>57</v>
      </c>
      <c r="V43" s="18">
        <v>0</v>
      </c>
      <c r="W43" s="18">
        <f t="shared" si="10"/>
        <v>3505.5</v>
      </c>
      <c r="X43" s="19">
        <f t="shared" si="11"/>
        <v>4565.1050602668256</v>
      </c>
      <c r="Y43" s="68">
        <f t="shared" si="12"/>
        <v>47</v>
      </c>
      <c r="Z43" s="18">
        <f>'Ohio Intensities'!I43</f>
        <v>1.9937094507697735</v>
      </c>
      <c r="AA43" s="18">
        <f>Design!$I$24*Z43*Design!$I$23</f>
        <v>3.4291802553240127</v>
      </c>
      <c r="AB43" s="18">
        <v>0</v>
      </c>
      <c r="AC43" s="18">
        <v>0</v>
      </c>
      <c r="AD43" s="18">
        <f>Design!$I$22</f>
        <v>10</v>
      </c>
      <c r="AE43" s="18">
        <f t="shared" si="13"/>
        <v>3.4291802553240127</v>
      </c>
      <c r="AF43" s="18">
        <f t="shared" si="14"/>
        <v>47</v>
      </c>
      <c r="AG43" s="18">
        <f t="shared" si="15"/>
        <v>3.4291802553240127</v>
      </c>
      <c r="AH43" s="18">
        <f t="shared" si="16"/>
        <v>57</v>
      </c>
      <c r="AI43" s="18">
        <v>0</v>
      </c>
      <c r="AJ43" s="18">
        <f t="shared" si="17"/>
        <v>9670.2883200137148</v>
      </c>
      <c r="AK43" s="18">
        <f t="shared" si="18"/>
        <v>-0.34291802553240125</v>
      </c>
      <c r="AL43" s="18">
        <f t="shared" si="19"/>
        <v>19.546327455346873</v>
      </c>
      <c r="AM43" s="18">
        <f>(Design!$N$68-AL43)/AK43</f>
        <v>49.709627917288408</v>
      </c>
      <c r="AN43" s="18">
        <v>0</v>
      </c>
      <c r="AO43" s="18">
        <v>0</v>
      </c>
      <c r="AP43" s="18">
        <f t="shared" si="20"/>
        <v>49.709627917288408</v>
      </c>
      <c r="AQ43" s="18">
        <f t="shared" si="21"/>
        <v>49.709627917288408</v>
      </c>
      <c r="AR43" s="18">
        <f>Design!$N$68</f>
        <v>2.5</v>
      </c>
      <c r="AS43" s="18">
        <f t="shared" si="22"/>
        <v>57</v>
      </c>
      <c r="AT43" s="18">
        <v>0</v>
      </c>
      <c r="AU43" s="18">
        <f t="shared" si="23"/>
        <v>4275</v>
      </c>
      <c r="AV43" s="19">
        <f t="shared" si="24"/>
        <v>5395.2883200137148</v>
      </c>
      <c r="AW43" s="68">
        <f t="shared" si="25"/>
        <v>47</v>
      </c>
      <c r="AX43" s="18">
        <f>'Ohio Intensities'!M43</f>
        <v>2.3370347667004343</v>
      </c>
      <c r="AY43" s="18">
        <f>Design!$I$24*AX43*Design!$I$23</f>
        <v>4.0196997987247496</v>
      </c>
      <c r="AZ43" s="18">
        <v>0</v>
      </c>
      <c r="BA43" s="18">
        <v>0</v>
      </c>
      <c r="BB43" s="18">
        <f>Design!$I$22</f>
        <v>10</v>
      </c>
      <c r="BC43" s="18">
        <f t="shared" si="26"/>
        <v>4.0196997987247496</v>
      </c>
      <c r="BD43" s="18">
        <f t="shared" si="27"/>
        <v>47</v>
      </c>
      <c r="BE43" s="18">
        <f t="shared" si="28"/>
        <v>4.0196997987247496</v>
      </c>
      <c r="BF43" s="18">
        <f t="shared" si="29"/>
        <v>57</v>
      </c>
      <c r="BG43" s="18">
        <v>0</v>
      </c>
      <c r="BH43" s="18">
        <f t="shared" si="30"/>
        <v>11335.553432403793</v>
      </c>
      <c r="BI43" s="18">
        <f t="shared" si="31"/>
        <v>-0.40196997987247496</v>
      </c>
      <c r="BJ43" s="18">
        <f t="shared" si="32"/>
        <v>22.912288852731074</v>
      </c>
      <c r="BK43" s="18">
        <f>(Design!$N$69-BJ43)/BI43</f>
        <v>49.909918295629531</v>
      </c>
      <c r="BL43" s="18">
        <v>0</v>
      </c>
      <c r="BM43" s="18">
        <v>0</v>
      </c>
      <c r="BN43" s="18">
        <f t="shared" si="33"/>
        <v>49.909918295629531</v>
      </c>
      <c r="BO43" s="18">
        <f t="shared" si="34"/>
        <v>49.909918295629531</v>
      </c>
      <c r="BP43" s="18">
        <f>Design!$N$69</f>
        <v>2.85</v>
      </c>
      <c r="BQ43" s="18">
        <f t="shared" si="35"/>
        <v>57</v>
      </c>
      <c r="BR43" s="18">
        <v>0</v>
      </c>
      <c r="BS43" s="18">
        <f t="shared" si="36"/>
        <v>4873.5000000000009</v>
      </c>
      <c r="BT43" s="19">
        <f t="shared" si="37"/>
        <v>6462.0534324037917</v>
      </c>
      <c r="BU43" s="68">
        <f t="shared" si="38"/>
        <v>47</v>
      </c>
      <c r="BV43" s="18">
        <f>'Ohio Intensities'!Q43</f>
        <v>2.7277766872199507</v>
      </c>
      <c r="BW43" s="18">
        <f>Design!$I$24*BV43*Design!$I$23</f>
        <v>4.6917759020183185</v>
      </c>
      <c r="BX43" s="18">
        <v>0</v>
      </c>
      <c r="BY43" s="18">
        <v>0</v>
      </c>
      <c r="BZ43" s="18">
        <f>Design!$I$22</f>
        <v>10</v>
      </c>
      <c r="CA43" s="18">
        <f t="shared" si="39"/>
        <v>4.6917759020183185</v>
      </c>
      <c r="CB43" s="18">
        <f t="shared" si="40"/>
        <v>47</v>
      </c>
      <c r="CC43" s="18">
        <f t="shared" si="41"/>
        <v>4.6917759020183185</v>
      </c>
      <c r="CD43" s="18">
        <f t="shared" si="42"/>
        <v>57</v>
      </c>
      <c r="CE43" s="18">
        <v>0</v>
      </c>
      <c r="CF43" s="18">
        <f t="shared" si="43"/>
        <v>13230.808043691659</v>
      </c>
      <c r="CG43" s="18">
        <f t="shared" si="44"/>
        <v>-0.46917759020183186</v>
      </c>
      <c r="CH43" s="18">
        <f t="shared" si="45"/>
        <v>26.743122641504414</v>
      </c>
      <c r="CI43" s="18">
        <f>(Design!$N$70-CH43)/CG43</f>
        <v>50.925541075450802</v>
      </c>
      <c r="CJ43" s="18">
        <v>0</v>
      </c>
      <c r="CK43" s="18">
        <v>0</v>
      </c>
      <c r="CL43" s="18">
        <f t="shared" si="46"/>
        <v>50.925541075450802</v>
      </c>
      <c r="CM43" s="18">
        <f t="shared" si="47"/>
        <v>50.925541075450802</v>
      </c>
      <c r="CN43" s="18">
        <f>Design!$N$70</f>
        <v>2.85</v>
      </c>
      <c r="CO43" s="18">
        <f t="shared" si="48"/>
        <v>57</v>
      </c>
      <c r="CP43" s="18">
        <v>0</v>
      </c>
      <c r="CQ43" s="18">
        <f t="shared" si="49"/>
        <v>4873.5000000000009</v>
      </c>
      <c r="CR43" s="19">
        <f t="shared" si="50"/>
        <v>8357.3080436916571</v>
      </c>
      <c r="CS43" s="68">
        <f t="shared" si="51"/>
        <v>47</v>
      </c>
      <c r="CT43" s="18">
        <f>'Ohio Intensities'!U43</f>
        <v>3.0451083250260824</v>
      </c>
      <c r="CU43" s="18">
        <f>Design!$I$24*CT43*Design!$I$23</f>
        <v>5.2375863190448655</v>
      </c>
      <c r="CV43" s="18">
        <v>0</v>
      </c>
      <c r="CW43" s="18">
        <v>0</v>
      </c>
      <c r="CX43" s="18">
        <f>Design!$I$22</f>
        <v>10</v>
      </c>
      <c r="CY43" s="18">
        <f t="shared" si="52"/>
        <v>5.2375863190448655</v>
      </c>
      <c r="CZ43" s="18">
        <f t="shared" si="53"/>
        <v>47</v>
      </c>
      <c r="DA43" s="18">
        <f t="shared" si="54"/>
        <v>5.2375863190448655</v>
      </c>
      <c r="DB43" s="18">
        <f t="shared" si="55"/>
        <v>57</v>
      </c>
      <c r="DC43" s="18">
        <v>0</v>
      </c>
      <c r="DD43" s="18">
        <f t="shared" si="56"/>
        <v>14769.993419706518</v>
      </c>
      <c r="DE43" s="18">
        <f t="shared" si="57"/>
        <v>-0.52375863190448657</v>
      </c>
      <c r="DF43" s="18">
        <f t="shared" si="58"/>
        <v>29.854242018555734</v>
      </c>
      <c r="DG43" s="18">
        <f>(Design!$N$71-DF43)/DE43</f>
        <v>51.558562233834969</v>
      </c>
      <c r="DH43" s="18">
        <v>0</v>
      </c>
      <c r="DI43" s="18">
        <v>0</v>
      </c>
      <c r="DJ43" s="18">
        <f t="shared" si="59"/>
        <v>51.558562233834969</v>
      </c>
      <c r="DK43" s="18">
        <f t="shared" si="60"/>
        <v>51.558562233834969</v>
      </c>
      <c r="DL43" s="18">
        <f>Design!$N$71</f>
        <v>2.85</v>
      </c>
      <c r="DM43" s="18">
        <f t="shared" si="61"/>
        <v>57</v>
      </c>
      <c r="DN43" s="18">
        <v>0</v>
      </c>
      <c r="DO43" s="18">
        <f t="shared" si="62"/>
        <v>4873.5000000000009</v>
      </c>
      <c r="DP43" s="19">
        <f t="shared" si="63"/>
        <v>9896.4934197065159</v>
      </c>
      <c r="DQ43" s="68">
        <f t="shared" si="64"/>
        <v>47</v>
      </c>
      <c r="DR43" s="18">
        <f>'Ohio Intensities'!Y43</f>
        <v>3.3373390916781074</v>
      </c>
      <c r="DS43" s="18">
        <f>Design!$I$24*DR43*Design!$I$23</f>
        <v>5.7402232376863482</v>
      </c>
      <c r="DT43" s="18">
        <v>0</v>
      </c>
      <c r="DU43" s="18">
        <v>0</v>
      </c>
      <c r="DV43" s="18">
        <f>Design!$I$22</f>
        <v>10</v>
      </c>
      <c r="DW43" s="18">
        <f t="shared" si="65"/>
        <v>5.7402232376863482</v>
      </c>
      <c r="DX43" s="18">
        <f t="shared" si="66"/>
        <v>47</v>
      </c>
      <c r="DY43" s="18">
        <f t="shared" si="67"/>
        <v>5.7402232376863482</v>
      </c>
      <c r="DZ43" s="18">
        <f t="shared" si="68"/>
        <v>57</v>
      </c>
      <c r="EA43" s="18">
        <v>0</v>
      </c>
      <c r="EB43" s="18">
        <f t="shared" si="69"/>
        <v>16187.429530275504</v>
      </c>
      <c r="EC43" s="18">
        <f t="shared" si="70"/>
        <v>-0.57402232376863482</v>
      </c>
      <c r="ED43" s="18">
        <f t="shared" si="71"/>
        <v>32.719272454812184</v>
      </c>
      <c r="EE43" s="18">
        <f>(Design!$N$72-ED43)/EC43</f>
        <v>52.035036300872648</v>
      </c>
      <c r="EF43" s="18">
        <v>0</v>
      </c>
      <c r="EG43" s="18">
        <v>0</v>
      </c>
      <c r="EH43" s="18">
        <f t="shared" si="72"/>
        <v>52.035036300872648</v>
      </c>
      <c r="EI43" s="18">
        <f t="shared" si="73"/>
        <v>52.035036300872648</v>
      </c>
      <c r="EJ43" s="18">
        <f>Design!$N$72</f>
        <v>2.85</v>
      </c>
      <c r="EK43" s="18">
        <f t="shared" si="74"/>
        <v>57</v>
      </c>
      <c r="EL43" s="18">
        <v>0</v>
      </c>
      <c r="EM43" s="18">
        <f t="shared" si="75"/>
        <v>4873.5</v>
      </c>
      <c r="EN43" s="19">
        <f t="shared" si="76"/>
        <v>11313.929530275504</v>
      </c>
      <c r="EO43" s="19">
        <f t="shared" si="77"/>
        <v>47</v>
      </c>
    </row>
    <row r="44" spans="1:145" x14ac:dyDescent="0.25">
      <c r="A44" s="68">
        <f t="shared" si="78"/>
        <v>48</v>
      </c>
      <c r="B44" s="18">
        <f>'Ohio Intensities'!E44</f>
        <v>1.638747308312041</v>
      </c>
      <c r="C44" s="18">
        <f>Design!$I$24*B44*Design!$I$23</f>
        <v>2.818645370296712</v>
      </c>
      <c r="D44" s="18">
        <v>0</v>
      </c>
      <c r="E44" s="18">
        <v>0</v>
      </c>
      <c r="F44" s="18">
        <f>Design!$I$22</f>
        <v>10</v>
      </c>
      <c r="G44" s="18">
        <f t="shared" si="0"/>
        <v>2.818645370296712</v>
      </c>
      <c r="H44" s="18">
        <f t="shared" si="1"/>
        <v>48</v>
      </c>
      <c r="I44" s="18">
        <f t="shared" si="2"/>
        <v>2.818645370296712</v>
      </c>
      <c r="J44" s="18">
        <f t="shared" si="3"/>
        <v>58</v>
      </c>
      <c r="K44" s="18">
        <v>0</v>
      </c>
      <c r="L44" s="18">
        <f t="shared" si="4"/>
        <v>8117.6986664545302</v>
      </c>
      <c r="M44" s="18">
        <f t="shared" si="5"/>
        <v>-0.28186453702967118</v>
      </c>
      <c r="N44" s="18">
        <f t="shared" si="6"/>
        <v>16.348143147720929</v>
      </c>
      <c r="O44" s="18">
        <f>(Design!$N$67-N44)/M44</f>
        <v>50.727002759541186</v>
      </c>
      <c r="P44" s="18">
        <v>0</v>
      </c>
      <c r="Q44" s="18">
        <v>0</v>
      </c>
      <c r="R44" s="18">
        <f t="shared" si="7"/>
        <v>50.727002759541186</v>
      </c>
      <c r="S44" s="18">
        <f t="shared" si="8"/>
        <v>50.727002759541186</v>
      </c>
      <c r="T44" s="18">
        <f>Design!$N$67</f>
        <v>2.0499999999999998</v>
      </c>
      <c r="U44" s="18">
        <f t="shared" si="9"/>
        <v>58</v>
      </c>
      <c r="V44" s="18">
        <v>0</v>
      </c>
      <c r="W44" s="18">
        <f t="shared" si="10"/>
        <v>3566.9999999999995</v>
      </c>
      <c r="X44" s="19">
        <f t="shared" si="11"/>
        <v>4550.6986664545311</v>
      </c>
      <c r="Y44" s="68">
        <f t="shared" si="12"/>
        <v>48</v>
      </c>
      <c r="Z44" s="18">
        <f>'Ohio Intensities'!I44</f>
        <v>1.9643116656685247</v>
      </c>
      <c r="AA44" s="18">
        <f>Design!$I$24*Z44*Design!$I$23</f>
        <v>3.3786160649498647</v>
      </c>
      <c r="AB44" s="18">
        <v>0</v>
      </c>
      <c r="AC44" s="18">
        <v>0</v>
      </c>
      <c r="AD44" s="18">
        <f>Design!$I$22</f>
        <v>10</v>
      </c>
      <c r="AE44" s="18">
        <f t="shared" si="13"/>
        <v>3.3786160649498647</v>
      </c>
      <c r="AF44" s="18">
        <f t="shared" si="14"/>
        <v>48</v>
      </c>
      <c r="AG44" s="18">
        <f t="shared" si="15"/>
        <v>3.3786160649498647</v>
      </c>
      <c r="AH44" s="18">
        <f t="shared" si="16"/>
        <v>58</v>
      </c>
      <c r="AI44" s="18">
        <v>0</v>
      </c>
      <c r="AJ44" s="18">
        <f t="shared" si="17"/>
        <v>9730.4142670556103</v>
      </c>
      <c r="AK44" s="18">
        <f t="shared" si="18"/>
        <v>-0.33786160649498648</v>
      </c>
      <c r="AL44" s="18">
        <f t="shared" si="19"/>
        <v>19.595973176709215</v>
      </c>
      <c r="AM44" s="18">
        <f>(Design!$N$68-AL44)/AK44</f>
        <v>50.600520592039814</v>
      </c>
      <c r="AN44" s="18">
        <v>0</v>
      </c>
      <c r="AO44" s="18">
        <v>0</v>
      </c>
      <c r="AP44" s="18">
        <f t="shared" si="20"/>
        <v>50.600520592039814</v>
      </c>
      <c r="AQ44" s="18">
        <f t="shared" si="21"/>
        <v>50.600520592039814</v>
      </c>
      <c r="AR44" s="18">
        <f>Design!$N$68</f>
        <v>2.5</v>
      </c>
      <c r="AS44" s="18">
        <f t="shared" si="22"/>
        <v>58</v>
      </c>
      <c r="AT44" s="18">
        <v>0</v>
      </c>
      <c r="AU44" s="18">
        <f t="shared" si="23"/>
        <v>4350</v>
      </c>
      <c r="AV44" s="19">
        <f t="shared" si="24"/>
        <v>5380.4142670556103</v>
      </c>
      <c r="AW44" s="68">
        <f t="shared" si="25"/>
        <v>48</v>
      </c>
      <c r="AX44" s="18">
        <f>'Ohio Intensities'!M44</f>
        <v>2.3033430827792487</v>
      </c>
      <c r="AY44" s="18">
        <f>Design!$I$24*AX44*Design!$I$23</f>
        <v>3.9617501023803103</v>
      </c>
      <c r="AZ44" s="18">
        <v>0</v>
      </c>
      <c r="BA44" s="18">
        <v>0</v>
      </c>
      <c r="BB44" s="18">
        <f>Design!$I$22</f>
        <v>10</v>
      </c>
      <c r="BC44" s="18">
        <f t="shared" si="26"/>
        <v>3.9617501023803103</v>
      </c>
      <c r="BD44" s="18">
        <f t="shared" si="27"/>
        <v>48</v>
      </c>
      <c r="BE44" s="18">
        <f t="shared" si="28"/>
        <v>3.9617501023803103</v>
      </c>
      <c r="BF44" s="18">
        <f t="shared" si="29"/>
        <v>58</v>
      </c>
      <c r="BG44" s="18">
        <v>0</v>
      </c>
      <c r="BH44" s="18">
        <f t="shared" si="30"/>
        <v>11409.840294855296</v>
      </c>
      <c r="BI44" s="18">
        <f t="shared" si="31"/>
        <v>-0.39617501023803103</v>
      </c>
      <c r="BJ44" s="18">
        <f t="shared" si="32"/>
        <v>22.9781505938058</v>
      </c>
      <c r="BK44" s="18">
        <f>(Design!$N$69-BJ44)/BI44</f>
        <v>50.8062095630725</v>
      </c>
      <c r="BL44" s="18">
        <v>0</v>
      </c>
      <c r="BM44" s="18">
        <v>0</v>
      </c>
      <c r="BN44" s="18">
        <f t="shared" si="33"/>
        <v>50.8062095630725</v>
      </c>
      <c r="BO44" s="18">
        <f t="shared" si="34"/>
        <v>50.8062095630725</v>
      </c>
      <c r="BP44" s="18">
        <f>Design!$N$69</f>
        <v>2.85</v>
      </c>
      <c r="BQ44" s="18">
        <f t="shared" si="35"/>
        <v>58</v>
      </c>
      <c r="BR44" s="18">
        <v>0</v>
      </c>
      <c r="BS44" s="18">
        <f t="shared" si="36"/>
        <v>4959</v>
      </c>
      <c r="BT44" s="19">
        <f t="shared" si="37"/>
        <v>6450.8402948552957</v>
      </c>
      <c r="BU44" s="68">
        <f t="shared" si="38"/>
        <v>48</v>
      </c>
      <c r="BV44" s="18">
        <f>'Ohio Intensities'!Q44</f>
        <v>2.6896074868578403</v>
      </c>
      <c r="BW44" s="18">
        <f>Design!$I$24*BV44*Design!$I$23</f>
        <v>4.6261248773954886</v>
      </c>
      <c r="BX44" s="18">
        <v>0</v>
      </c>
      <c r="BY44" s="18">
        <v>0</v>
      </c>
      <c r="BZ44" s="18">
        <f>Design!$I$22</f>
        <v>10</v>
      </c>
      <c r="CA44" s="18">
        <f t="shared" si="39"/>
        <v>4.6261248773954886</v>
      </c>
      <c r="CB44" s="18">
        <f t="shared" si="40"/>
        <v>48</v>
      </c>
      <c r="CC44" s="18">
        <f t="shared" si="41"/>
        <v>4.6261248773954886</v>
      </c>
      <c r="CD44" s="18">
        <f t="shared" si="42"/>
        <v>58</v>
      </c>
      <c r="CE44" s="18">
        <v>0</v>
      </c>
      <c r="CF44" s="18">
        <f t="shared" si="43"/>
        <v>13323.239646899006</v>
      </c>
      <c r="CG44" s="18">
        <f t="shared" si="44"/>
        <v>-0.46261248773954888</v>
      </c>
      <c r="CH44" s="18">
        <f t="shared" si="45"/>
        <v>26.831524288893839</v>
      </c>
      <c r="CI44" s="18">
        <f>(Design!$N$70-CH44)/CG44</f>
        <v>51.839336214364039</v>
      </c>
      <c r="CJ44" s="18">
        <v>0</v>
      </c>
      <c r="CK44" s="18">
        <v>0</v>
      </c>
      <c r="CL44" s="18">
        <f t="shared" si="46"/>
        <v>51.839336214364039</v>
      </c>
      <c r="CM44" s="18">
        <f t="shared" si="47"/>
        <v>51.839336214364039</v>
      </c>
      <c r="CN44" s="18">
        <f>Design!$N$70</f>
        <v>2.85</v>
      </c>
      <c r="CO44" s="18">
        <f t="shared" si="48"/>
        <v>58</v>
      </c>
      <c r="CP44" s="18">
        <v>0</v>
      </c>
      <c r="CQ44" s="18">
        <f t="shared" si="49"/>
        <v>4959</v>
      </c>
      <c r="CR44" s="19">
        <f t="shared" si="50"/>
        <v>8364.2396468990064</v>
      </c>
      <c r="CS44" s="68">
        <f t="shared" si="51"/>
        <v>48</v>
      </c>
      <c r="CT44" s="18">
        <f>'Ohio Intensities'!U44</f>
        <v>3.0035113939203004</v>
      </c>
      <c r="CU44" s="18">
        <f>Design!$I$24*CT44*Design!$I$23</f>
        <v>5.1660395975429196</v>
      </c>
      <c r="CV44" s="18">
        <v>0</v>
      </c>
      <c r="CW44" s="18">
        <v>0</v>
      </c>
      <c r="CX44" s="18">
        <f>Design!$I$22</f>
        <v>10</v>
      </c>
      <c r="CY44" s="18">
        <f t="shared" si="52"/>
        <v>5.1660395975429196</v>
      </c>
      <c r="CZ44" s="18">
        <f t="shared" si="53"/>
        <v>48</v>
      </c>
      <c r="DA44" s="18">
        <f t="shared" si="54"/>
        <v>5.1660395975429196</v>
      </c>
      <c r="DB44" s="18">
        <f t="shared" si="55"/>
        <v>58</v>
      </c>
      <c r="DC44" s="18">
        <v>0</v>
      </c>
      <c r="DD44" s="18">
        <f t="shared" si="56"/>
        <v>14878.194040923609</v>
      </c>
      <c r="DE44" s="18">
        <f t="shared" si="57"/>
        <v>-0.51660395975429196</v>
      </c>
      <c r="DF44" s="18">
        <f t="shared" si="58"/>
        <v>29.963029665748934</v>
      </c>
      <c r="DG44" s="18">
        <f>(Design!$N$71-DF44)/DE44</f>
        <v>52.48320140373</v>
      </c>
      <c r="DH44" s="18">
        <v>0</v>
      </c>
      <c r="DI44" s="18">
        <v>0</v>
      </c>
      <c r="DJ44" s="18">
        <f t="shared" si="59"/>
        <v>52.48320140373</v>
      </c>
      <c r="DK44" s="18">
        <f t="shared" si="60"/>
        <v>52.48320140373</v>
      </c>
      <c r="DL44" s="18">
        <f>Design!$N$71</f>
        <v>2.85</v>
      </c>
      <c r="DM44" s="18">
        <f t="shared" si="61"/>
        <v>58</v>
      </c>
      <c r="DN44" s="18">
        <v>0</v>
      </c>
      <c r="DO44" s="18">
        <f t="shared" si="62"/>
        <v>4959</v>
      </c>
      <c r="DP44" s="19">
        <f t="shared" si="63"/>
        <v>9919.1940409236086</v>
      </c>
      <c r="DQ44" s="68">
        <f t="shared" si="64"/>
        <v>48</v>
      </c>
      <c r="DR44" s="18">
        <f>'Ohio Intensities'!Y44</f>
        <v>3.2929541365947212</v>
      </c>
      <c r="DS44" s="18">
        <f>Design!$I$24*DR44*Design!$I$23</f>
        <v>5.6638811149429245</v>
      </c>
      <c r="DT44" s="18">
        <v>0</v>
      </c>
      <c r="DU44" s="18">
        <v>0</v>
      </c>
      <c r="DV44" s="18">
        <f>Design!$I$22</f>
        <v>10</v>
      </c>
      <c r="DW44" s="18">
        <f t="shared" si="65"/>
        <v>5.6638811149429245</v>
      </c>
      <c r="DX44" s="18">
        <f t="shared" si="66"/>
        <v>48</v>
      </c>
      <c r="DY44" s="18">
        <f t="shared" si="67"/>
        <v>5.6638811149429245</v>
      </c>
      <c r="DZ44" s="18">
        <f t="shared" si="68"/>
        <v>58</v>
      </c>
      <c r="EA44" s="18">
        <v>0</v>
      </c>
      <c r="EB44" s="18">
        <f t="shared" si="69"/>
        <v>16311.977611035622</v>
      </c>
      <c r="EC44" s="18">
        <f t="shared" si="70"/>
        <v>-0.56638811149429247</v>
      </c>
      <c r="ED44" s="18">
        <f t="shared" si="71"/>
        <v>32.850510466668965</v>
      </c>
      <c r="EE44" s="18">
        <f>(Design!$N$72-ED44)/EC44</f>
        <v>52.968114721756976</v>
      </c>
      <c r="EF44" s="18">
        <v>0</v>
      </c>
      <c r="EG44" s="18">
        <v>0</v>
      </c>
      <c r="EH44" s="18">
        <f t="shared" si="72"/>
        <v>52.968114721756976</v>
      </c>
      <c r="EI44" s="18">
        <f t="shared" si="73"/>
        <v>52.968114721756976</v>
      </c>
      <c r="EJ44" s="18">
        <f>Design!$N$72</f>
        <v>2.85</v>
      </c>
      <c r="EK44" s="18">
        <f t="shared" si="74"/>
        <v>58</v>
      </c>
      <c r="EL44" s="18">
        <v>0</v>
      </c>
      <c r="EM44" s="18">
        <f t="shared" si="75"/>
        <v>4959</v>
      </c>
      <c r="EN44" s="19">
        <f t="shared" si="76"/>
        <v>11352.977611035622</v>
      </c>
      <c r="EO44" s="19">
        <f t="shared" si="77"/>
        <v>48</v>
      </c>
    </row>
    <row r="45" spans="1:145" x14ac:dyDescent="0.25">
      <c r="A45" s="68">
        <f t="shared" si="78"/>
        <v>49</v>
      </c>
      <c r="B45" s="18">
        <f>'Ohio Intensities'!E45</f>
        <v>1.6143903448342536</v>
      </c>
      <c r="C45" s="18">
        <f>Design!$I$24*B45*Design!$I$23</f>
        <v>2.7767513931149179</v>
      </c>
      <c r="D45" s="18">
        <v>0</v>
      </c>
      <c r="E45" s="18">
        <v>0</v>
      </c>
      <c r="F45" s="18">
        <f>Design!$I$22</f>
        <v>10</v>
      </c>
      <c r="G45" s="18">
        <f t="shared" si="0"/>
        <v>2.7767513931149179</v>
      </c>
      <c r="H45" s="18">
        <f t="shared" si="1"/>
        <v>49</v>
      </c>
      <c r="I45" s="18">
        <f t="shared" si="2"/>
        <v>2.7767513931149179</v>
      </c>
      <c r="J45" s="18">
        <f t="shared" si="3"/>
        <v>59</v>
      </c>
      <c r="K45" s="18">
        <v>0</v>
      </c>
      <c r="L45" s="18">
        <f t="shared" si="4"/>
        <v>8163.6490957578571</v>
      </c>
      <c r="M45" s="18">
        <f t="shared" si="5"/>
        <v>-0.27767513931149179</v>
      </c>
      <c r="N45" s="18">
        <f t="shared" si="6"/>
        <v>16.382833219378018</v>
      </c>
      <c r="O45" s="18">
        <f>(Design!$N$67-N45)/M45</f>
        <v>51.61727209327033</v>
      </c>
      <c r="P45" s="18">
        <v>0</v>
      </c>
      <c r="Q45" s="18">
        <v>0</v>
      </c>
      <c r="R45" s="18">
        <f t="shared" si="7"/>
        <v>51.61727209327033</v>
      </c>
      <c r="S45" s="18">
        <f t="shared" si="8"/>
        <v>51.61727209327033</v>
      </c>
      <c r="T45" s="18">
        <f>Design!$N$67</f>
        <v>2.0499999999999998</v>
      </c>
      <c r="U45" s="18">
        <f t="shared" si="9"/>
        <v>59</v>
      </c>
      <c r="V45" s="18">
        <v>0</v>
      </c>
      <c r="W45" s="18">
        <f t="shared" si="10"/>
        <v>3628.4999999999995</v>
      </c>
      <c r="X45" s="19">
        <f t="shared" si="11"/>
        <v>4535.1490957578571</v>
      </c>
      <c r="Y45" s="68">
        <f t="shared" si="12"/>
        <v>49</v>
      </c>
      <c r="Z45" s="18">
        <f>'Ohio Intensities'!I45</f>
        <v>1.9358306304701476</v>
      </c>
      <c r="AA45" s="18">
        <f>Design!$I$24*Z45*Design!$I$23</f>
        <v>3.329628684408656</v>
      </c>
      <c r="AB45" s="18">
        <v>0</v>
      </c>
      <c r="AC45" s="18">
        <v>0</v>
      </c>
      <c r="AD45" s="18">
        <f>Design!$I$22</f>
        <v>10</v>
      </c>
      <c r="AE45" s="18">
        <f t="shared" si="13"/>
        <v>3.329628684408656</v>
      </c>
      <c r="AF45" s="18">
        <f t="shared" si="14"/>
        <v>49</v>
      </c>
      <c r="AG45" s="18">
        <f t="shared" si="15"/>
        <v>3.329628684408656</v>
      </c>
      <c r="AH45" s="18">
        <f t="shared" si="16"/>
        <v>59</v>
      </c>
      <c r="AI45" s="18">
        <v>0</v>
      </c>
      <c r="AJ45" s="18">
        <f t="shared" si="17"/>
        <v>9789.1083321614497</v>
      </c>
      <c r="AK45" s="18">
        <f t="shared" si="18"/>
        <v>-0.33296286844086559</v>
      </c>
      <c r="AL45" s="18">
        <f t="shared" si="19"/>
        <v>19.644809238011071</v>
      </c>
      <c r="AM45" s="18">
        <f>(Design!$N$68-AL45)/AK45</f>
        <v>51.491655265626115</v>
      </c>
      <c r="AN45" s="18">
        <v>0</v>
      </c>
      <c r="AO45" s="18">
        <v>0</v>
      </c>
      <c r="AP45" s="18">
        <f t="shared" si="20"/>
        <v>51.491655265626115</v>
      </c>
      <c r="AQ45" s="18">
        <f t="shared" si="21"/>
        <v>51.491655265626115</v>
      </c>
      <c r="AR45" s="18">
        <f>Design!$N$68</f>
        <v>2.5</v>
      </c>
      <c r="AS45" s="18">
        <f t="shared" si="22"/>
        <v>59</v>
      </c>
      <c r="AT45" s="18">
        <v>0</v>
      </c>
      <c r="AU45" s="18">
        <f t="shared" si="23"/>
        <v>4425</v>
      </c>
      <c r="AV45" s="19">
        <f t="shared" si="24"/>
        <v>5364.1083321614497</v>
      </c>
      <c r="AW45" s="68">
        <f t="shared" si="25"/>
        <v>49</v>
      </c>
      <c r="AX45" s="18">
        <f>'Ohio Intensities'!M45</f>
        <v>2.2706820864517629</v>
      </c>
      <c r="AY45" s="18">
        <f>Design!$I$24*AX45*Design!$I$23</f>
        <v>3.9055731886970348</v>
      </c>
      <c r="AZ45" s="18">
        <v>0</v>
      </c>
      <c r="BA45" s="18">
        <v>0</v>
      </c>
      <c r="BB45" s="18">
        <f>Design!$I$22</f>
        <v>10</v>
      </c>
      <c r="BC45" s="18">
        <f t="shared" si="26"/>
        <v>3.9055731886970348</v>
      </c>
      <c r="BD45" s="18">
        <f t="shared" si="27"/>
        <v>49</v>
      </c>
      <c r="BE45" s="18">
        <f t="shared" si="28"/>
        <v>3.9055731886970348</v>
      </c>
      <c r="BF45" s="18">
        <f t="shared" si="29"/>
        <v>59</v>
      </c>
      <c r="BG45" s="18">
        <v>0</v>
      </c>
      <c r="BH45" s="18">
        <f t="shared" si="30"/>
        <v>11482.385174769282</v>
      </c>
      <c r="BI45" s="18">
        <f t="shared" si="31"/>
        <v>-0.39055731886970346</v>
      </c>
      <c r="BJ45" s="18">
        <f t="shared" si="32"/>
        <v>23.042881813312505</v>
      </c>
      <c r="BK45" s="18">
        <f>(Design!$N$69-BJ45)/BI45</f>
        <v>51.702735649025669</v>
      </c>
      <c r="BL45" s="18">
        <v>0</v>
      </c>
      <c r="BM45" s="18">
        <v>0</v>
      </c>
      <c r="BN45" s="18">
        <f t="shared" si="33"/>
        <v>51.702735649025669</v>
      </c>
      <c r="BO45" s="18">
        <f t="shared" si="34"/>
        <v>51.702735649025669</v>
      </c>
      <c r="BP45" s="18">
        <f>Design!$N$69</f>
        <v>2.85</v>
      </c>
      <c r="BQ45" s="18">
        <f t="shared" si="35"/>
        <v>59</v>
      </c>
      <c r="BR45" s="18">
        <v>0</v>
      </c>
      <c r="BS45" s="18">
        <f t="shared" si="36"/>
        <v>5044.4999999999991</v>
      </c>
      <c r="BT45" s="19">
        <f t="shared" si="37"/>
        <v>6437.8851747692834</v>
      </c>
      <c r="BU45" s="68">
        <f t="shared" si="38"/>
        <v>49</v>
      </c>
      <c r="BV45" s="18">
        <f>'Ohio Intensities'!Q45</f>
        <v>2.6525826091383129</v>
      </c>
      <c r="BW45" s="18">
        <f>Design!$I$24*BV45*Design!$I$23</f>
        <v>4.5624420877179013</v>
      </c>
      <c r="BX45" s="18">
        <v>0</v>
      </c>
      <c r="BY45" s="18">
        <v>0</v>
      </c>
      <c r="BZ45" s="18">
        <f>Design!$I$22</f>
        <v>10</v>
      </c>
      <c r="CA45" s="18">
        <f t="shared" si="39"/>
        <v>4.5624420877179013</v>
      </c>
      <c r="CB45" s="18">
        <f t="shared" si="40"/>
        <v>49</v>
      </c>
      <c r="CC45" s="18">
        <f t="shared" si="41"/>
        <v>4.5624420877179013</v>
      </c>
      <c r="CD45" s="18">
        <f t="shared" si="42"/>
        <v>59</v>
      </c>
      <c r="CE45" s="18">
        <v>0</v>
      </c>
      <c r="CF45" s="18">
        <f t="shared" si="43"/>
        <v>13413.579737890632</v>
      </c>
      <c r="CG45" s="18">
        <f t="shared" si="44"/>
        <v>-0.45624420877179012</v>
      </c>
      <c r="CH45" s="18">
        <f t="shared" si="45"/>
        <v>26.918408317535619</v>
      </c>
      <c r="CI45" s="18">
        <f>(Design!$N$70-CH45)/CG45</f>
        <v>52.753345368104064</v>
      </c>
      <c r="CJ45" s="18">
        <v>0</v>
      </c>
      <c r="CK45" s="18">
        <v>0</v>
      </c>
      <c r="CL45" s="18">
        <f t="shared" si="46"/>
        <v>52.753345368104064</v>
      </c>
      <c r="CM45" s="18">
        <f t="shared" si="47"/>
        <v>52.753345368104064</v>
      </c>
      <c r="CN45" s="18">
        <f>Design!$N$70</f>
        <v>2.85</v>
      </c>
      <c r="CO45" s="18">
        <f t="shared" si="48"/>
        <v>59</v>
      </c>
      <c r="CP45" s="18">
        <v>0</v>
      </c>
      <c r="CQ45" s="18">
        <f t="shared" si="49"/>
        <v>5044.5</v>
      </c>
      <c r="CR45" s="19">
        <f t="shared" si="50"/>
        <v>8369.0797378906318</v>
      </c>
      <c r="CS45" s="68">
        <f t="shared" si="51"/>
        <v>49</v>
      </c>
      <c r="CT45" s="18">
        <f>'Ohio Intensities'!U45</f>
        <v>2.9631400015548985</v>
      </c>
      <c r="CU45" s="18">
        <f>Design!$I$24*CT45*Design!$I$23</f>
        <v>5.0966008026744287</v>
      </c>
      <c r="CV45" s="18">
        <v>0</v>
      </c>
      <c r="CW45" s="18">
        <v>0</v>
      </c>
      <c r="CX45" s="18">
        <f>Design!$I$22</f>
        <v>10</v>
      </c>
      <c r="CY45" s="18">
        <f t="shared" si="52"/>
        <v>5.0966008026744287</v>
      </c>
      <c r="CZ45" s="18">
        <f t="shared" si="53"/>
        <v>49</v>
      </c>
      <c r="DA45" s="18">
        <f t="shared" si="54"/>
        <v>5.0966008026744287</v>
      </c>
      <c r="DB45" s="18">
        <f t="shared" si="55"/>
        <v>59</v>
      </c>
      <c r="DC45" s="18">
        <v>0</v>
      </c>
      <c r="DD45" s="18">
        <f t="shared" si="56"/>
        <v>14984.006359862822</v>
      </c>
      <c r="DE45" s="18">
        <f t="shared" si="57"/>
        <v>-0.50966008026744292</v>
      </c>
      <c r="DF45" s="18">
        <f t="shared" si="58"/>
        <v>30.069944735779131</v>
      </c>
      <c r="DG45" s="18">
        <f>(Design!$N$71-DF45)/DE45</f>
        <v>53.40803761105937</v>
      </c>
      <c r="DH45" s="18">
        <v>0</v>
      </c>
      <c r="DI45" s="18">
        <v>0</v>
      </c>
      <c r="DJ45" s="18">
        <f t="shared" si="59"/>
        <v>53.40803761105937</v>
      </c>
      <c r="DK45" s="18">
        <f t="shared" si="60"/>
        <v>53.40803761105937</v>
      </c>
      <c r="DL45" s="18">
        <f>Design!$N$71</f>
        <v>2.85</v>
      </c>
      <c r="DM45" s="18">
        <f t="shared" si="61"/>
        <v>59</v>
      </c>
      <c r="DN45" s="18">
        <v>0</v>
      </c>
      <c r="DO45" s="18">
        <f t="shared" si="62"/>
        <v>5044.5</v>
      </c>
      <c r="DP45" s="19">
        <f t="shared" si="63"/>
        <v>9939.5063598628221</v>
      </c>
      <c r="DQ45" s="68">
        <f t="shared" si="64"/>
        <v>49</v>
      </c>
      <c r="DR45" s="18">
        <f>'Ohio Intensities'!Y45</f>
        <v>3.2498669396137938</v>
      </c>
      <c r="DS45" s="18">
        <f>Design!$I$24*DR45*Design!$I$23</f>
        <v>5.5897711361357292</v>
      </c>
      <c r="DT45" s="18">
        <v>0</v>
      </c>
      <c r="DU45" s="18">
        <v>0</v>
      </c>
      <c r="DV45" s="18">
        <f>Design!$I$22</f>
        <v>10</v>
      </c>
      <c r="DW45" s="18">
        <f t="shared" si="65"/>
        <v>5.5897711361357292</v>
      </c>
      <c r="DX45" s="18">
        <f t="shared" si="66"/>
        <v>49</v>
      </c>
      <c r="DY45" s="18">
        <f t="shared" si="67"/>
        <v>5.5897711361357292</v>
      </c>
      <c r="DZ45" s="18">
        <f t="shared" si="68"/>
        <v>59</v>
      </c>
      <c r="EA45" s="18">
        <v>0</v>
      </c>
      <c r="EB45" s="18">
        <f t="shared" si="69"/>
        <v>16433.927140239044</v>
      </c>
      <c r="EC45" s="18">
        <f t="shared" si="70"/>
        <v>-0.55897711361357294</v>
      </c>
      <c r="ED45" s="18">
        <f t="shared" si="71"/>
        <v>32.979649703200806</v>
      </c>
      <c r="EE45" s="18">
        <f>(Design!$N$72-ED45)/EC45</f>
        <v>53.901401272807327</v>
      </c>
      <c r="EF45" s="18">
        <v>0</v>
      </c>
      <c r="EG45" s="18">
        <v>0</v>
      </c>
      <c r="EH45" s="18">
        <f t="shared" si="72"/>
        <v>53.901401272807327</v>
      </c>
      <c r="EI45" s="18">
        <f t="shared" si="73"/>
        <v>53.901401272807327</v>
      </c>
      <c r="EJ45" s="18">
        <f>Design!$N$72</f>
        <v>2.85</v>
      </c>
      <c r="EK45" s="18">
        <f t="shared" si="74"/>
        <v>59</v>
      </c>
      <c r="EL45" s="18">
        <v>0</v>
      </c>
      <c r="EM45" s="18">
        <f t="shared" si="75"/>
        <v>5044.5</v>
      </c>
      <c r="EN45" s="19">
        <f t="shared" si="76"/>
        <v>11389.427140239044</v>
      </c>
      <c r="EO45" s="19">
        <f t="shared" si="77"/>
        <v>49</v>
      </c>
    </row>
    <row r="46" spans="1:145" x14ac:dyDescent="0.25">
      <c r="A46" s="68">
        <f t="shared" si="78"/>
        <v>50</v>
      </c>
      <c r="B46" s="18">
        <f>'Ohio Intensities'!E46</f>
        <v>1.5907957365822656</v>
      </c>
      <c r="C46" s="18">
        <f>Design!$I$24*B46*Design!$I$23</f>
        <v>2.7361686669214986</v>
      </c>
      <c r="D46" s="18">
        <v>0</v>
      </c>
      <c r="E46" s="18">
        <v>0</v>
      </c>
      <c r="F46" s="18">
        <f>Design!$I$22</f>
        <v>10</v>
      </c>
      <c r="G46" s="18">
        <f t="shared" si="0"/>
        <v>2.7361686669214986</v>
      </c>
      <c r="H46" s="18">
        <f t="shared" si="1"/>
        <v>50</v>
      </c>
      <c r="I46" s="18">
        <f t="shared" si="2"/>
        <v>2.7361686669214986</v>
      </c>
      <c r="J46" s="18">
        <f t="shared" si="3"/>
        <v>60</v>
      </c>
      <c r="K46" s="18">
        <v>0</v>
      </c>
      <c r="L46" s="18">
        <f t="shared" si="4"/>
        <v>8208.506000764497</v>
      </c>
      <c r="M46" s="18">
        <f t="shared" si="5"/>
        <v>-0.27361686669214985</v>
      </c>
      <c r="N46" s="18">
        <f t="shared" si="6"/>
        <v>16.417012001528992</v>
      </c>
      <c r="O46" s="18">
        <f>(Design!$N$67-N46)/M46</f>
        <v>52.507771816908921</v>
      </c>
      <c r="P46" s="18">
        <v>0</v>
      </c>
      <c r="Q46" s="18">
        <v>0</v>
      </c>
      <c r="R46" s="18">
        <f t="shared" si="7"/>
        <v>52.507771816908921</v>
      </c>
      <c r="S46" s="18">
        <f t="shared" si="8"/>
        <v>52.507771816908921</v>
      </c>
      <c r="T46" s="18">
        <f>Design!$N$67</f>
        <v>2.0499999999999998</v>
      </c>
      <c r="U46" s="18">
        <f t="shared" si="9"/>
        <v>60</v>
      </c>
      <c r="V46" s="18">
        <v>0</v>
      </c>
      <c r="W46" s="18">
        <f t="shared" si="10"/>
        <v>3689.9999999999995</v>
      </c>
      <c r="X46" s="19">
        <f t="shared" si="11"/>
        <v>4518.506000764497</v>
      </c>
      <c r="Y46" s="68">
        <f t="shared" si="12"/>
        <v>50</v>
      </c>
      <c r="Z46" s="18">
        <f>'Ohio Intensities'!I46</f>
        <v>1.9082231810210284</v>
      </c>
      <c r="AA46" s="18">
        <f>Design!$I$24*Z46*Design!$I$23</f>
        <v>3.2821438713561708</v>
      </c>
      <c r="AB46" s="18">
        <v>0</v>
      </c>
      <c r="AC46" s="18">
        <v>0</v>
      </c>
      <c r="AD46" s="18">
        <f>Design!$I$22</f>
        <v>10</v>
      </c>
      <c r="AE46" s="18">
        <f t="shared" si="13"/>
        <v>3.2821438713561708</v>
      </c>
      <c r="AF46" s="18">
        <f t="shared" si="14"/>
        <v>50</v>
      </c>
      <c r="AG46" s="18">
        <f t="shared" si="15"/>
        <v>3.2821438713561708</v>
      </c>
      <c r="AH46" s="18">
        <f t="shared" si="16"/>
        <v>60</v>
      </c>
      <c r="AI46" s="18">
        <v>0</v>
      </c>
      <c r="AJ46" s="18">
        <f t="shared" si="17"/>
        <v>9846.4316140685114</v>
      </c>
      <c r="AK46" s="18">
        <f t="shared" si="18"/>
        <v>-0.32821438713561707</v>
      </c>
      <c r="AL46" s="18">
        <f t="shared" si="19"/>
        <v>19.692863228137021</v>
      </c>
      <c r="AM46" s="18">
        <f>(Design!$N$68-AL46)/AK46</f>
        <v>52.383027380920353</v>
      </c>
      <c r="AN46" s="18">
        <v>0</v>
      </c>
      <c r="AO46" s="18">
        <v>0</v>
      </c>
      <c r="AP46" s="18">
        <f t="shared" si="20"/>
        <v>52.383027380920353</v>
      </c>
      <c r="AQ46" s="18">
        <f t="shared" si="21"/>
        <v>52.383027380920353</v>
      </c>
      <c r="AR46" s="18">
        <f>Design!$N$68</f>
        <v>2.5</v>
      </c>
      <c r="AS46" s="18">
        <f t="shared" si="22"/>
        <v>60</v>
      </c>
      <c r="AT46" s="18">
        <v>0</v>
      </c>
      <c r="AU46" s="18">
        <f t="shared" si="23"/>
        <v>4500</v>
      </c>
      <c r="AV46" s="19">
        <f t="shared" si="24"/>
        <v>5346.4316140685114</v>
      </c>
      <c r="AW46" s="68">
        <f t="shared" si="25"/>
        <v>50</v>
      </c>
      <c r="AX46" s="18">
        <f>'Ohio Intensities'!M46</f>
        <v>2.2390041137675794</v>
      </c>
      <c r="AY46" s="18">
        <f>Design!$I$24*AX46*Design!$I$23</f>
        <v>3.8510870756802391</v>
      </c>
      <c r="AZ46" s="18">
        <v>0</v>
      </c>
      <c r="BA46" s="18">
        <v>0</v>
      </c>
      <c r="BB46" s="18">
        <f>Design!$I$22</f>
        <v>10</v>
      </c>
      <c r="BC46" s="18">
        <f t="shared" si="26"/>
        <v>3.8510870756802391</v>
      </c>
      <c r="BD46" s="18">
        <f t="shared" si="27"/>
        <v>50</v>
      </c>
      <c r="BE46" s="18">
        <f t="shared" si="28"/>
        <v>3.8510870756802391</v>
      </c>
      <c r="BF46" s="18">
        <f t="shared" si="29"/>
        <v>60</v>
      </c>
      <c r="BG46" s="18">
        <v>0</v>
      </c>
      <c r="BH46" s="18">
        <f t="shared" si="30"/>
        <v>11553.261227040715</v>
      </c>
      <c r="BI46" s="18">
        <f t="shared" si="31"/>
        <v>-0.3851087075680239</v>
      </c>
      <c r="BJ46" s="18">
        <f t="shared" si="32"/>
        <v>23.106522454081436</v>
      </c>
      <c r="BK46" s="18">
        <f>(Design!$N$69-BJ46)/BI46</f>
        <v>52.59949218495251</v>
      </c>
      <c r="BL46" s="18">
        <v>0</v>
      </c>
      <c r="BM46" s="18">
        <v>0</v>
      </c>
      <c r="BN46" s="18">
        <f t="shared" si="33"/>
        <v>52.59949218495251</v>
      </c>
      <c r="BO46" s="18">
        <f t="shared" si="34"/>
        <v>52.59949218495251</v>
      </c>
      <c r="BP46" s="18">
        <f>Design!$N$69</f>
        <v>2.85</v>
      </c>
      <c r="BQ46" s="18">
        <f t="shared" si="35"/>
        <v>60</v>
      </c>
      <c r="BR46" s="18">
        <v>0</v>
      </c>
      <c r="BS46" s="18">
        <f t="shared" si="36"/>
        <v>5130</v>
      </c>
      <c r="BT46" s="19">
        <f t="shared" si="37"/>
        <v>6423.2612270407153</v>
      </c>
      <c r="BU46" s="68">
        <f t="shared" si="38"/>
        <v>50</v>
      </c>
      <c r="BV46" s="18">
        <f>'Ohio Intensities'!Q46</f>
        <v>2.6166500358346578</v>
      </c>
      <c r="BW46" s="18">
        <f>Design!$I$24*BV46*Design!$I$23</f>
        <v>4.5006380616356143</v>
      </c>
      <c r="BX46" s="18">
        <v>0</v>
      </c>
      <c r="BY46" s="18">
        <v>0</v>
      </c>
      <c r="BZ46" s="18">
        <f>Design!$I$22</f>
        <v>10</v>
      </c>
      <c r="CA46" s="18">
        <f t="shared" si="39"/>
        <v>4.5006380616356143</v>
      </c>
      <c r="CB46" s="18">
        <f t="shared" si="40"/>
        <v>50</v>
      </c>
      <c r="CC46" s="18">
        <f t="shared" si="41"/>
        <v>4.5006380616356143</v>
      </c>
      <c r="CD46" s="18">
        <f t="shared" si="42"/>
        <v>60</v>
      </c>
      <c r="CE46" s="18">
        <v>0</v>
      </c>
      <c r="CF46" s="18">
        <f t="shared" si="43"/>
        <v>13501.91418490684</v>
      </c>
      <c r="CG46" s="18">
        <f t="shared" si="44"/>
        <v>-0.45006380616356145</v>
      </c>
      <c r="CH46" s="18">
        <f t="shared" si="45"/>
        <v>27.003828369813689</v>
      </c>
      <c r="CI46" s="18">
        <f>(Design!$N$70-CH46)/CG46</f>
        <v>53.667564552026526</v>
      </c>
      <c r="CJ46" s="18">
        <v>0</v>
      </c>
      <c r="CK46" s="18">
        <v>0</v>
      </c>
      <c r="CL46" s="18">
        <f t="shared" si="46"/>
        <v>53.667564552026526</v>
      </c>
      <c r="CM46" s="18">
        <f t="shared" si="47"/>
        <v>53.667564552026526</v>
      </c>
      <c r="CN46" s="18">
        <f>Design!$N$70</f>
        <v>2.85</v>
      </c>
      <c r="CO46" s="18">
        <f t="shared" si="48"/>
        <v>60</v>
      </c>
      <c r="CP46" s="18">
        <v>0</v>
      </c>
      <c r="CQ46" s="18">
        <f t="shared" si="49"/>
        <v>5130</v>
      </c>
      <c r="CR46" s="19">
        <f t="shared" si="50"/>
        <v>8371.9141849068401</v>
      </c>
      <c r="CS46" s="68">
        <f t="shared" si="51"/>
        <v>50</v>
      </c>
      <c r="CT46" s="18">
        <f>'Ohio Intensities'!U46</f>
        <v>2.9239392854653383</v>
      </c>
      <c r="CU46" s="18">
        <f>Design!$I$24*CT46*Design!$I$23</f>
        <v>5.0291755710003851</v>
      </c>
      <c r="CV46" s="18">
        <v>0</v>
      </c>
      <c r="CW46" s="18">
        <v>0</v>
      </c>
      <c r="CX46" s="18">
        <f>Design!$I$22</f>
        <v>10</v>
      </c>
      <c r="CY46" s="18">
        <f t="shared" si="52"/>
        <v>5.0291755710003851</v>
      </c>
      <c r="CZ46" s="18">
        <f t="shared" si="53"/>
        <v>50</v>
      </c>
      <c r="DA46" s="18">
        <f t="shared" si="54"/>
        <v>5.0291755710003851</v>
      </c>
      <c r="DB46" s="18">
        <f t="shared" si="55"/>
        <v>60</v>
      </c>
      <c r="DC46" s="18">
        <v>0</v>
      </c>
      <c r="DD46" s="18">
        <f t="shared" si="56"/>
        <v>15087.526713001154</v>
      </c>
      <c r="DE46" s="18">
        <f t="shared" si="57"/>
        <v>-0.50291755710003849</v>
      </c>
      <c r="DF46" s="18">
        <f t="shared" si="58"/>
        <v>30.175053426002307</v>
      </c>
      <c r="DG46" s="18">
        <f>(Design!$N$71-DF46)/DE46</f>
        <v>54.33306720005185</v>
      </c>
      <c r="DH46" s="18">
        <v>0</v>
      </c>
      <c r="DI46" s="18">
        <v>0</v>
      </c>
      <c r="DJ46" s="18">
        <f t="shared" si="59"/>
        <v>54.33306720005185</v>
      </c>
      <c r="DK46" s="18">
        <f t="shared" si="60"/>
        <v>54.33306720005185</v>
      </c>
      <c r="DL46" s="18">
        <f>Design!$N$71</f>
        <v>2.85</v>
      </c>
      <c r="DM46" s="18">
        <f t="shared" si="61"/>
        <v>60</v>
      </c>
      <c r="DN46" s="18">
        <v>0</v>
      </c>
      <c r="DO46" s="18">
        <f t="shared" si="62"/>
        <v>5130</v>
      </c>
      <c r="DP46" s="19">
        <f t="shared" si="63"/>
        <v>9957.5267130011543</v>
      </c>
      <c r="DQ46" s="68">
        <f t="shared" si="64"/>
        <v>50</v>
      </c>
      <c r="DR46" s="18">
        <f>'Ohio Intensities'!Y46</f>
        <v>3.2080195282825175</v>
      </c>
      <c r="DS46" s="18">
        <f>Design!$I$24*DR46*Design!$I$23</f>
        <v>5.5177935886459339</v>
      </c>
      <c r="DT46" s="18">
        <v>0</v>
      </c>
      <c r="DU46" s="18">
        <v>0</v>
      </c>
      <c r="DV46" s="18">
        <f>Design!$I$22</f>
        <v>10</v>
      </c>
      <c r="DW46" s="18">
        <f t="shared" si="65"/>
        <v>5.5177935886459339</v>
      </c>
      <c r="DX46" s="18">
        <f t="shared" si="66"/>
        <v>50</v>
      </c>
      <c r="DY46" s="18">
        <f t="shared" si="67"/>
        <v>5.5177935886459339</v>
      </c>
      <c r="DZ46" s="18">
        <f t="shared" si="68"/>
        <v>60</v>
      </c>
      <c r="EA46" s="18">
        <v>0</v>
      </c>
      <c r="EB46" s="18">
        <f t="shared" si="69"/>
        <v>16553.380765937804</v>
      </c>
      <c r="EC46" s="18">
        <f t="shared" si="70"/>
        <v>-0.55177935886459339</v>
      </c>
      <c r="ED46" s="18">
        <f t="shared" si="71"/>
        <v>33.106761531875605</v>
      </c>
      <c r="EE46" s="18">
        <f>(Design!$N$72-ED46)/EC46</f>
        <v>54.834891965033819</v>
      </c>
      <c r="EF46" s="18">
        <v>0</v>
      </c>
      <c r="EG46" s="18">
        <v>0</v>
      </c>
      <c r="EH46" s="18">
        <f t="shared" si="72"/>
        <v>54.834891965033819</v>
      </c>
      <c r="EI46" s="18">
        <f t="shared" si="73"/>
        <v>54.834891965033819</v>
      </c>
      <c r="EJ46" s="18">
        <f>Design!$N$72</f>
        <v>2.85</v>
      </c>
      <c r="EK46" s="18">
        <f t="shared" si="74"/>
        <v>60</v>
      </c>
      <c r="EL46" s="18">
        <v>0</v>
      </c>
      <c r="EM46" s="18">
        <f t="shared" si="75"/>
        <v>5130</v>
      </c>
      <c r="EN46" s="19">
        <f t="shared" si="76"/>
        <v>11423.380765937804</v>
      </c>
      <c r="EO46" s="19">
        <f t="shared" si="77"/>
        <v>50</v>
      </c>
    </row>
    <row r="47" spans="1:145" x14ac:dyDescent="0.25">
      <c r="A47" s="68">
        <f t="shared" si="78"/>
        <v>51</v>
      </c>
      <c r="B47" s="18">
        <f>'Ohio Intensities'!E47</f>
        <v>1.5679275034147138</v>
      </c>
      <c r="C47" s="18">
        <f>Design!$I$24*B47*Design!$I$23</f>
        <v>2.6968353058733094</v>
      </c>
      <c r="D47" s="18">
        <v>0</v>
      </c>
      <c r="E47" s="18">
        <v>0</v>
      </c>
      <c r="F47" s="18">
        <f>Design!$I$22</f>
        <v>10</v>
      </c>
      <c r="G47" s="18">
        <f t="shared" si="0"/>
        <v>2.6968353058733094</v>
      </c>
      <c r="H47" s="18">
        <f t="shared" si="1"/>
        <v>51</v>
      </c>
      <c r="I47" s="18">
        <f t="shared" si="2"/>
        <v>2.6968353058733094</v>
      </c>
      <c r="J47" s="18">
        <f t="shared" si="3"/>
        <v>61</v>
      </c>
      <c r="K47" s="18">
        <v>0</v>
      </c>
      <c r="L47" s="18">
        <f t="shared" si="4"/>
        <v>8252.3160359723261</v>
      </c>
      <c r="M47" s="18">
        <f t="shared" si="5"/>
        <v>-0.26968353058733097</v>
      </c>
      <c r="N47" s="18">
        <f t="shared" si="6"/>
        <v>16.45069536582719</v>
      </c>
      <c r="O47" s="18">
        <f>(Design!$N$67-N47)/M47</f>
        <v>53.39849761854051</v>
      </c>
      <c r="P47" s="18">
        <v>0</v>
      </c>
      <c r="Q47" s="18">
        <v>0</v>
      </c>
      <c r="R47" s="18">
        <f t="shared" si="7"/>
        <v>53.39849761854051</v>
      </c>
      <c r="S47" s="18">
        <f t="shared" si="8"/>
        <v>53.39849761854051</v>
      </c>
      <c r="T47" s="18">
        <f>Design!$N$67</f>
        <v>2.0499999999999998</v>
      </c>
      <c r="U47" s="18">
        <f t="shared" si="9"/>
        <v>61</v>
      </c>
      <c r="V47" s="18">
        <v>0</v>
      </c>
      <c r="W47" s="18">
        <f t="shared" si="10"/>
        <v>3751.4999999999995</v>
      </c>
      <c r="X47" s="19">
        <f t="shared" si="11"/>
        <v>4500.8160359723261</v>
      </c>
      <c r="Y47" s="68">
        <f t="shared" si="12"/>
        <v>51</v>
      </c>
      <c r="Z47" s="18">
        <f>'Ohio Intensities'!I47</f>
        <v>1.8814488496372146</v>
      </c>
      <c r="AA47" s="18">
        <f>Design!$I$24*Z47*Design!$I$23</f>
        <v>3.2360920213760109</v>
      </c>
      <c r="AB47" s="18">
        <v>0</v>
      </c>
      <c r="AC47" s="18">
        <v>0</v>
      </c>
      <c r="AD47" s="18">
        <f>Design!$I$22</f>
        <v>10</v>
      </c>
      <c r="AE47" s="18">
        <f t="shared" si="13"/>
        <v>3.2360920213760109</v>
      </c>
      <c r="AF47" s="18">
        <f t="shared" si="14"/>
        <v>51</v>
      </c>
      <c r="AG47" s="18">
        <f t="shared" si="15"/>
        <v>3.2360920213760109</v>
      </c>
      <c r="AH47" s="18">
        <f t="shared" si="16"/>
        <v>61</v>
      </c>
      <c r="AI47" s="18">
        <v>0</v>
      </c>
      <c r="AJ47" s="18">
        <f t="shared" si="17"/>
        <v>9902.4415854105937</v>
      </c>
      <c r="AK47" s="18">
        <f t="shared" si="18"/>
        <v>-0.32360920213760108</v>
      </c>
      <c r="AL47" s="18">
        <f t="shared" si="19"/>
        <v>19.740161330393665</v>
      </c>
      <c r="AM47" s="18">
        <f>(Design!$N$68-AL47)/AK47</f>
        <v>53.274632539846685</v>
      </c>
      <c r="AN47" s="18">
        <v>0</v>
      </c>
      <c r="AO47" s="18">
        <v>0</v>
      </c>
      <c r="AP47" s="18">
        <f t="shared" si="20"/>
        <v>53.274632539846685</v>
      </c>
      <c r="AQ47" s="18">
        <f t="shared" si="21"/>
        <v>53.274632539846685</v>
      </c>
      <c r="AR47" s="18">
        <f>Design!$N$68</f>
        <v>2.5</v>
      </c>
      <c r="AS47" s="18">
        <f t="shared" si="22"/>
        <v>61</v>
      </c>
      <c r="AT47" s="18">
        <v>0</v>
      </c>
      <c r="AU47" s="18">
        <f t="shared" si="23"/>
        <v>4575</v>
      </c>
      <c r="AV47" s="19">
        <f t="shared" si="24"/>
        <v>5327.4415854105937</v>
      </c>
      <c r="AW47" s="68">
        <f t="shared" si="25"/>
        <v>51</v>
      </c>
      <c r="AX47" s="18">
        <f>'Ohio Intensities'!M47</f>
        <v>2.2082644273661085</v>
      </c>
      <c r="AY47" s="18">
        <f>Design!$I$24*AX47*Design!$I$23</f>
        <v>3.7982148150697088</v>
      </c>
      <c r="AZ47" s="18">
        <v>0</v>
      </c>
      <c r="BA47" s="18">
        <v>0</v>
      </c>
      <c r="BB47" s="18">
        <f>Design!$I$22</f>
        <v>10</v>
      </c>
      <c r="BC47" s="18">
        <f t="shared" si="26"/>
        <v>3.7982148150697088</v>
      </c>
      <c r="BD47" s="18">
        <f t="shared" si="27"/>
        <v>51</v>
      </c>
      <c r="BE47" s="18">
        <f t="shared" si="28"/>
        <v>3.7982148150697088</v>
      </c>
      <c r="BF47" s="18">
        <f t="shared" si="29"/>
        <v>61</v>
      </c>
      <c r="BG47" s="18">
        <v>0</v>
      </c>
      <c r="BH47" s="18">
        <f t="shared" si="30"/>
        <v>11622.537334113307</v>
      </c>
      <c r="BI47" s="18">
        <f t="shared" si="31"/>
        <v>-0.37982148150697087</v>
      </c>
      <c r="BJ47" s="18">
        <f t="shared" si="32"/>
        <v>23.169110371925225</v>
      </c>
      <c r="BK47" s="18">
        <f>(Design!$N$69-BJ47)/BI47</f>
        <v>53.496474952674063</v>
      </c>
      <c r="BL47" s="18">
        <v>0</v>
      </c>
      <c r="BM47" s="18">
        <v>0</v>
      </c>
      <c r="BN47" s="18">
        <f t="shared" si="33"/>
        <v>53.496474952674063</v>
      </c>
      <c r="BO47" s="18">
        <f t="shared" si="34"/>
        <v>53.496474952674063</v>
      </c>
      <c r="BP47" s="18">
        <f>Design!$N$69</f>
        <v>2.85</v>
      </c>
      <c r="BQ47" s="18">
        <f t="shared" si="35"/>
        <v>61</v>
      </c>
      <c r="BR47" s="18">
        <v>0</v>
      </c>
      <c r="BS47" s="18">
        <f t="shared" si="36"/>
        <v>5215.5000000000009</v>
      </c>
      <c r="BT47" s="19">
        <f t="shared" si="37"/>
        <v>6407.0373341133063</v>
      </c>
      <c r="BU47" s="68">
        <f t="shared" si="38"/>
        <v>51</v>
      </c>
      <c r="BV47" s="18">
        <f>'Ohio Intensities'!Q47</f>
        <v>2.581760893169867</v>
      </c>
      <c r="BW47" s="18">
        <f>Design!$I$24*BV47*Design!$I$23</f>
        <v>4.4406287362521741</v>
      </c>
      <c r="BX47" s="18">
        <v>0</v>
      </c>
      <c r="BY47" s="18">
        <v>0</v>
      </c>
      <c r="BZ47" s="18">
        <f>Design!$I$22</f>
        <v>10</v>
      </c>
      <c r="CA47" s="18">
        <f t="shared" si="39"/>
        <v>4.4406287362521741</v>
      </c>
      <c r="CB47" s="18">
        <f t="shared" si="40"/>
        <v>51</v>
      </c>
      <c r="CC47" s="18">
        <f t="shared" si="41"/>
        <v>4.4406287362521741</v>
      </c>
      <c r="CD47" s="18">
        <f t="shared" si="42"/>
        <v>61</v>
      </c>
      <c r="CE47" s="18">
        <v>0</v>
      </c>
      <c r="CF47" s="18">
        <f t="shared" si="43"/>
        <v>13588.323932931653</v>
      </c>
      <c r="CG47" s="18">
        <f t="shared" si="44"/>
        <v>-0.4440628736252174</v>
      </c>
      <c r="CH47" s="18">
        <f t="shared" si="45"/>
        <v>27.087835291138262</v>
      </c>
      <c r="CI47" s="18">
        <f>(Design!$N$70-CH47)/CG47</f>
        <v>54.581989917929143</v>
      </c>
      <c r="CJ47" s="18">
        <v>0</v>
      </c>
      <c r="CK47" s="18">
        <v>0</v>
      </c>
      <c r="CL47" s="18">
        <f t="shared" si="46"/>
        <v>54.581989917929143</v>
      </c>
      <c r="CM47" s="18">
        <f t="shared" si="47"/>
        <v>54.581989917929143</v>
      </c>
      <c r="CN47" s="18">
        <f>Design!$N$70</f>
        <v>2.85</v>
      </c>
      <c r="CO47" s="18">
        <f t="shared" si="48"/>
        <v>61</v>
      </c>
      <c r="CP47" s="18">
        <v>0</v>
      </c>
      <c r="CQ47" s="18">
        <f t="shared" si="49"/>
        <v>5215.5</v>
      </c>
      <c r="CR47" s="19">
        <f t="shared" si="50"/>
        <v>8372.823932931653</v>
      </c>
      <c r="CS47" s="68">
        <f t="shared" si="51"/>
        <v>51</v>
      </c>
      <c r="CT47" s="18">
        <f>'Ohio Intensities'!U47</f>
        <v>2.885857652700174</v>
      </c>
      <c r="CU47" s="18">
        <f>Design!$I$24*CT47*Design!$I$23</f>
        <v>4.9636751626443028</v>
      </c>
      <c r="CV47" s="18">
        <v>0</v>
      </c>
      <c r="CW47" s="18">
        <v>0</v>
      </c>
      <c r="CX47" s="18">
        <f>Design!$I$22</f>
        <v>10</v>
      </c>
      <c r="CY47" s="18">
        <f t="shared" si="52"/>
        <v>4.9636751626443028</v>
      </c>
      <c r="CZ47" s="18">
        <f t="shared" si="53"/>
        <v>51</v>
      </c>
      <c r="DA47" s="18">
        <f t="shared" si="54"/>
        <v>4.9636751626443028</v>
      </c>
      <c r="DB47" s="18">
        <f t="shared" si="55"/>
        <v>61</v>
      </c>
      <c r="DC47" s="18">
        <v>0</v>
      </c>
      <c r="DD47" s="18">
        <f t="shared" si="56"/>
        <v>15188.845997691566</v>
      </c>
      <c r="DE47" s="18">
        <f t="shared" si="57"/>
        <v>-0.49636751626443026</v>
      </c>
      <c r="DF47" s="18">
        <f t="shared" si="58"/>
        <v>30.278418492130246</v>
      </c>
      <c r="DG47" s="18">
        <f>(Design!$N$71-DF47)/DE47</f>
        <v>55.258286639205217</v>
      </c>
      <c r="DH47" s="18">
        <v>0</v>
      </c>
      <c r="DI47" s="18">
        <v>0</v>
      </c>
      <c r="DJ47" s="18">
        <f t="shared" si="59"/>
        <v>55.258286639205217</v>
      </c>
      <c r="DK47" s="18">
        <f t="shared" si="60"/>
        <v>55.258286639205217</v>
      </c>
      <c r="DL47" s="18">
        <f>Design!$N$71</f>
        <v>2.85</v>
      </c>
      <c r="DM47" s="18">
        <f t="shared" si="61"/>
        <v>61</v>
      </c>
      <c r="DN47" s="18">
        <v>0</v>
      </c>
      <c r="DO47" s="18">
        <f t="shared" si="62"/>
        <v>5215.5</v>
      </c>
      <c r="DP47" s="19">
        <f t="shared" si="63"/>
        <v>9973.3459976915656</v>
      </c>
      <c r="DQ47" s="68">
        <f t="shared" si="64"/>
        <v>51</v>
      </c>
      <c r="DR47" s="18">
        <f>'Ohio Intensities'!Y47</f>
        <v>3.1673573865175757</v>
      </c>
      <c r="DS47" s="18">
        <f>Design!$I$24*DR47*Design!$I$23</f>
        <v>5.4478547048102337</v>
      </c>
      <c r="DT47" s="18">
        <v>0</v>
      </c>
      <c r="DU47" s="18">
        <v>0</v>
      </c>
      <c r="DV47" s="18">
        <f>Design!$I$22</f>
        <v>10</v>
      </c>
      <c r="DW47" s="18">
        <f t="shared" si="65"/>
        <v>5.4478547048102337</v>
      </c>
      <c r="DX47" s="18">
        <f t="shared" si="66"/>
        <v>51</v>
      </c>
      <c r="DY47" s="18">
        <f t="shared" si="67"/>
        <v>5.4478547048102337</v>
      </c>
      <c r="DZ47" s="18">
        <f t="shared" si="68"/>
        <v>61</v>
      </c>
      <c r="EA47" s="18">
        <v>0</v>
      </c>
      <c r="EB47" s="18">
        <f t="shared" si="69"/>
        <v>16670.435396719316</v>
      </c>
      <c r="EC47" s="18">
        <f t="shared" si="70"/>
        <v>-0.54478547048102333</v>
      </c>
      <c r="ED47" s="18">
        <f t="shared" si="71"/>
        <v>33.231913699342421</v>
      </c>
      <c r="EE47" s="18">
        <f>(Design!$N$72-ED47)/EC47</f>
        <v>55.768582947919718</v>
      </c>
      <c r="EF47" s="18">
        <v>0</v>
      </c>
      <c r="EG47" s="18">
        <v>0</v>
      </c>
      <c r="EH47" s="18">
        <f t="shared" si="72"/>
        <v>55.768582947919718</v>
      </c>
      <c r="EI47" s="18">
        <f t="shared" si="73"/>
        <v>55.768582947919718</v>
      </c>
      <c r="EJ47" s="18">
        <f>Design!$N$72</f>
        <v>2.85</v>
      </c>
      <c r="EK47" s="18">
        <f t="shared" si="74"/>
        <v>61</v>
      </c>
      <c r="EL47" s="18">
        <v>0</v>
      </c>
      <c r="EM47" s="18">
        <f t="shared" si="75"/>
        <v>5215.5000000000009</v>
      </c>
      <c r="EN47" s="19">
        <f t="shared" si="76"/>
        <v>11454.935396719316</v>
      </c>
      <c r="EO47" s="19">
        <f t="shared" si="77"/>
        <v>51</v>
      </c>
    </row>
    <row r="48" spans="1:145" x14ac:dyDescent="0.25">
      <c r="A48" s="68">
        <f t="shared" si="78"/>
        <v>52</v>
      </c>
      <c r="B48" s="18">
        <f>'Ohio Intensities'!E48</f>
        <v>1.5457519168115288</v>
      </c>
      <c r="C48" s="18">
        <f>Design!$I$24*B48*Design!$I$23</f>
        <v>2.658693296915831</v>
      </c>
      <c r="D48" s="18">
        <v>0</v>
      </c>
      <c r="E48" s="18">
        <v>0</v>
      </c>
      <c r="F48" s="18">
        <f>Design!$I$22</f>
        <v>10</v>
      </c>
      <c r="G48" s="18">
        <f t="shared" si="0"/>
        <v>2.658693296915831</v>
      </c>
      <c r="H48" s="18">
        <f t="shared" si="1"/>
        <v>52</v>
      </c>
      <c r="I48" s="18">
        <f t="shared" si="2"/>
        <v>2.658693296915831</v>
      </c>
      <c r="J48" s="18">
        <f t="shared" si="3"/>
        <v>62</v>
      </c>
      <c r="K48" s="18">
        <v>0</v>
      </c>
      <c r="L48" s="18">
        <f t="shared" si="4"/>
        <v>8295.1230863773926</v>
      </c>
      <c r="M48" s="18">
        <f t="shared" si="5"/>
        <v>-0.26586932969158311</v>
      </c>
      <c r="N48" s="18">
        <f t="shared" si="6"/>
        <v>16.483898440878153</v>
      </c>
      <c r="O48" s="18">
        <f>(Design!$N$67-N48)/M48</f>
        <v>54.289445336255724</v>
      </c>
      <c r="P48" s="18">
        <v>0</v>
      </c>
      <c r="Q48" s="18">
        <v>0</v>
      </c>
      <c r="R48" s="18">
        <f t="shared" si="7"/>
        <v>54.289445336255724</v>
      </c>
      <c r="S48" s="18">
        <f t="shared" si="8"/>
        <v>54.289445336255724</v>
      </c>
      <c r="T48" s="18">
        <f>Design!$N$67</f>
        <v>2.0499999999999998</v>
      </c>
      <c r="U48" s="18">
        <f t="shared" si="9"/>
        <v>62</v>
      </c>
      <c r="V48" s="18">
        <v>0</v>
      </c>
      <c r="W48" s="18">
        <f t="shared" si="10"/>
        <v>3813</v>
      </c>
      <c r="X48" s="19">
        <f t="shared" si="11"/>
        <v>4482.1230863773926</v>
      </c>
      <c r="Y48" s="68">
        <f t="shared" si="12"/>
        <v>52</v>
      </c>
      <c r="Z48" s="18">
        <f>'Ohio Intensities'!I48</f>
        <v>1.8554696564854189</v>
      </c>
      <c r="AA48" s="18">
        <f>Design!$I$24*Z48*Design!$I$23</f>
        <v>3.1914078091549225</v>
      </c>
      <c r="AB48" s="18">
        <v>0</v>
      </c>
      <c r="AC48" s="18">
        <v>0</v>
      </c>
      <c r="AD48" s="18">
        <f>Design!$I$22</f>
        <v>10</v>
      </c>
      <c r="AE48" s="18">
        <f t="shared" si="13"/>
        <v>3.1914078091549225</v>
      </c>
      <c r="AF48" s="18">
        <f t="shared" si="14"/>
        <v>52</v>
      </c>
      <c r="AG48" s="18">
        <f t="shared" si="15"/>
        <v>3.1914078091549225</v>
      </c>
      <c r="AH48" s="18">
        <f t="shared" si="16"/>
        <v>62</v>
      </c>
      <c r="AI48" s="18">
        <v>0</v>
      </c>
      <c r="AJ48" s="18">
        <f t="shared" si="17"/>
        <v>9957.1923645633578</v>
      </c>
      <c r="AK48" s="18">
        <f t="shared" si="18"/>
        <v>-0.31914078091549225</v>
      </c>
      <c r="AL48" s="18">
        <f t="shared" si="19"/>
        <v>19.786728416760518</v>
      </c>
      <c r="AM48" s="18">
        <f>(Design!$N$68-AL48)/AK48</f>
        <v>54.166466495355237</v>
      </c>
      <c r="AN48" s="18">
        <v>0</v>
      </c>
      <c r="AO48" s="18">
        <v>0</v>
      </c>
      <c r="AP48" s="18">
        <f t="shared" si="20"/>
        <v>54.166466495355237</v>
      </c>
      <c r="AQ48" s="18">
        <f t="shared" si="21"/>
        <v>54.166466495355237</v>
      </c>
      <c r="AR48" s="18">
        <f>Design!$N$68</f>
        <v>2.5</v>
      </c>
      <c r="AS48" s="18">
        <f t="shared" si="22"/>
        <v>62</v>
      </c>
      <c r="AT48" s="18">
        <v>0</v>
      </c>
      <c r="AU48" s="18">
        <f t="shared" si="23"/>
        <v>4650</v>
      </c>
      <c r="AV48" s="19">
        <f t="shared" si="24"/>
        <v>5307.1923645633578</v>
      </c>
      <c r="AW48" s="68">
        <f t="shared" si="25"/>
        <v>52</v>
      </c>
      <c r="AX48" s="18">
        <f>'Ohio Intensities'!M48</f>
        <v>2.1784209938154078</v>
      </c>
      <c r="AY48" s="18">
        <f>Design!$I$24*AX48*Design!$I$23</f>
        <v>3.7468841093625036</v>
      </c>
      <c r="AZ48" s="18">
        <v>0</v>
      </c>
      <c r="BA48" s="18">
        <v>0</v>
      </c>
      <c r="BB48" s="18">
        <f>Design!$I$22</f>
        <v>10</v>
      </c>
      <c r="BC48" s="18">
        <f t="shared" si="26"/>
        <v>3.7468841093625036</v>
      </c>
      <c r="BD48" s="18">
        <f t="shared" si="27"/>
        <v>52</v>
      </c>
      <c r="BE48" s="18">
        <f t="shared" si="28"/>
        <v>3.7468841093625036</v>
      </c>
      <c r="BF48" s="18">
        <f t="shared" si="29"/>
        <v>62</v>
      </c>
      <c r="BG48" s="18">
        <v>0</v>
      </c>
      <c r="BH48" s="18">
        <f t="shared" si="30"/>
        <v>11690.278421211011</v>
      </c>
      <c r="BI48" s="18">
        <f t="shared" si="31"/>
        <v>-0.37468841093625038</v>
      </c>
      <c r="BJ48" s="18">
        <f t="shared" si="32"/>
        <v>23.230681478047526</v>
      </c>
      <c r="BK48" s="18">
        <f>(Design!$N$69-BJ48)/BI48</f>
        <v>54.393679876891362</v>
      </c>
      <c r="BL48" s="18">
        <v>0</v>
      </c>
      <c r="BM48" s="18">
        <v>0</v>
      </c>
      <c r="BN48" s="18">
        <f t="shared" si="33"/>
        <v>54.393679876891362</v>
      </c>
      <c r="BO48" s="18">
        <f t="shared" si="34"/>
        <v>54.393679876891362</v>
      </c>
      <c r="BP48" s="18">
        <f>Design!$N$69</f>
        <v>2.85</v>
      </c>
      <c r="BQ48" s="18">
        <f t="shared" si="35"/>
        <v>62</v>
      </c>
      <c r="BR48" s="18">
        <v>0</v>
      </c>
      <c r="BS48" s="18">
        <f t="shared" si="36"/>
        <v>5301</v>
      </c>
      <c r="BT48" s="19">
        <f t="shared" si="37"/>
        <v>6389.2784212110109</v>
      </c>
      <c r="BU48" s="68">
        <f t="shared" si="38"/>
        <v>52</v>
      </c>
      <c r="BV48" s="18">
        <f>'Ohio Intensities'!Q48</f>
        <v>2.5478692160557843</v>
      </c>
      <c r="BW48" s="18">
        <f>Design!$I$24*BV48*Design!$I$23</f>
        <v>4.3823350516159518</v>
      </c>
      <c r="BX48" s="18">
        <v>0</v>
      </c>
      <c r="BY48" s="18">
        <v>0</v>
      </c>
      <c r="BZ48" s="18">
        <f>Design!$I$22</f>
        <v>10</v>
      </c>
      <c r="CA48" s="18">
        <f t="shared" si="39"/>
        <v>4.3823350516159518</v>
      </c>
      <c r="CB48" s="18">
        <f t="shared" si="40"/>
        <v>52</v>
      </c>
      <c r="CC48" s="18">
        <f t="shared" si="41"/>
        <v>4.3823350516159518</v>
      </c>
      <c r="CD48" s="18">
        <f t="shared" si="42"/>
        <v>62</v>
      </c>
      <c r="CE48" s="18">
        <v>0</v>
      </c>
      <c r="CF48" s="18">
        <f t="shared" si="43"/>
        <v>13672.885361041768</v>
      </c>
      <c r="CG48" s="18">
        <f t="shared" si="44"/>
        <v>-0.4382335051615952</v>
      </c>
      <c r="CH48" s="18">
        <f t="shared" si="45"/>
        <v>27.170477320018904</v>
      </c>
      <c r="CI48" s="18">
        <f>(Design!$N$70-CH48)/CG48</f>
        <v>55.49661774731468</v>
      </c>
      <c r="CJ48" s="18">
        <v>0</v>
      </c>
      <c r="CK48" s="18">
        <v>0</v>
      </c>
      <c r="CL48" s="18">
        <f t="shared" si="46"/>
        <v>55.49661774731468</v>
      </c>
      <c r="CM48" s="18">
        <f t="shared" si="47"/>
        <v>55.49661774731468</v>
      </c>
      <c r="CN48" s="18">
        <f>Design!$N$70</f>
        <v>2.85</v>
      </c>
      <c r="CO48" s="18">
        <f t="shared" si="48"/>
        <v>62</v>
      </c>
      <c r="CP48" s="18">
        <v>0</v>
      </c>
      <c r="CQ48" s="18">
        <f t="shared" si="49"/>
        <v>5301</v>
      </c>
      <c r="CR48" s="19">
        <f t="shared" si="50"/>
        <v>8371.8853610417682</v>
      </c>
      <c r="CS48" s="68">
        <f t="shared" si="51"/>
        <v>52</v>
      </c>
      <c r="CT48" s="18">
        <f>'Ohio Intensities'!U48</f>
        <v>2.8488465379745902</v>
      </c>
      <c r="CU48" s="18">
        <f>Design!$I$24*CT48*Design!$I$23</f>
        <v>4.9000160453162982</v>
      </c>
      <c r="CV48" s="18">
        <v>0</v>
      </c>
      <c r="CW48" s="18">
        <v>0</v>
      </c>
      <c r="CX48" s="18">
        <f>Design!$I$22</f>
        <v>10</v>
      </c>
      <c r="CY48" s="18">
        <f t="shared" si="52"/>
        <v>4.9000160453162982</v>
      </c>
      <c r="CZ48" s="18">
        <f t="shared" si="53"/>
        <v>52</v>
      </c>
      <c r="DA48" s="18">
        <f t="shared" si="54"/>
        <v>4.9000160453162982</v>
      </c>
      <c r="DB48" s="18">
        <f t="shared" si="55"/>
        <v>62</v>
      </c>
      <c r="DC48" s="18">
        <v>0</v>
      </c>
      <c r="DD48" s="18">
        <f t="shared" si="56"/>
        <v>15288.050061386852</v>
      </c>
      <c r="DE48" s="18">
        <f t="shared" si="57"/>
        <v>-0.49000160453162983</v>
      </c>
      <c r="DF48" s="18">
        <f t="shared" si="58"/>
        <v>30.38009948096105</v>
      </c>
      <c r="DG48" s="18">
        <f>(Design!$N$71-DF48)/DE48</f>
        <v>56.183692515202708</v>
      </c>
      <c r="DH48" s="18">
        <v>0</v>
      </c>
      <c r="DI48" s="18">
        <v>0</v>
      </c>
      <c r="DJ48" s="18">
        <f t="shared" si="59"/>
        <v>56.183692515202708</v>
      </c>
      <c r="DK48" s="18">
        <f t="shared" si="60"/>
        <v>56.183692515202708</v>
      </c>
      <c r="DL48" s="18">
        <f>Design!$N$71</f>
        <v>2.85</v>
      </c>
      <c r="DM48" s="18">
        <f t="shared" si="61"/>
        <v>62</v>
      </c>
      <c r="DN48" s="18">
        <v>0</v>
      </c>
      <c r="DO48" s="18">
        <f t="shared" si="62"/>
        <v>5301</v>
      </c>
      <c r="DP48" s="19">
        <f t="shared" si="63"/>
        <v>9987.0500613868517</v>
      </c>
      <c r="DQ48" s="68">
        <f t="shared" si="64"/>
        <v>52</v>
      </c>
      <c r="DR48" s="18">
        <f>'Ohio Intensities'!Y48</f>
        <v>3.1278291984536186</v>
      </c>
      <c r="DS48" s="18">
        <f>Design!$I$24*DR48*Design!$I$23</f>
        <v>5.3798662213402277</v>
      </c>
      <c r="DT48" s="18">
        <v>0</v>
      </c>
      <c r="DU48" s="18">
        <v>0</v>
      </c>
      <c r="DV48" s="18">
        <f>Design!$I$22</f>
        <v>10</v>
      </c>
      <c r="DW48" s="18">
        <f t="shared" si="65"/>
        <v>5.3798662213402277</v>
      </c>
      <c r="DX48" s="18">
        <f t="shared" si="66"/>
        <v>52</v>
      </c>
      <c r="DY48" s="18">
        <f t="shared" si="67"/>
        <v>5.3798662213402277</v>
      </c>
      <c r="DZ48" s="18">
        <f t="shared" si="68"/>
        <v>62</v>
      </c>
      <c r="EA48" s="18">
        <v>0</v>
      </c>
      <c r="EB48" s="18">
        <f t="shared" si="69"/>
        <v>16785.182610581513</v>
      </c>
      <c r="EC48" s="18">
        <f t="shared" si="70"/>
        <v>-0.53798662213402282</v>
      </c>
      <c r="ED48" s="18">
        <f t="shared" si="71"/>
        <v>33.355170572309412</v>
      </c>
      <c r="EE48" s="18">
        <f>(Design!$N$72-ED48)/EC48</f>
        <v>56.702470502528563</v>
      </c>
      <c r="EF48" s="18">
        <v>0</v>
      </c>
      <c r="EG48" s="18">
        <v>0</v>
      </c>
      <c r="EH48" s="18">
        <f t="shared" si="72"/>
        <v>56.702470502528563</v>
      </c>
      <c r="EI48" s="18">
        <f t="shared" si="73"/>
        <v>56.702470502528563</v>
      </c>
      <c r="EJ48" s="18">
        <f>Design!$N$72</f>
        <v>2.85</v>
      </c>
      <c r="EK48" s="18">
        <f t="shared" si="74"/>
        <v>62</v>
      </c>
      <c r="EL48" s="18">
        <v>0</v>
      </c>
      <c r="EM48" s="18">
        <f t="shared" si="75"/>
        <v>5301.0000000000009</v>
      </c>
      <c r="EN48" s="19">
        <f t="shared" si="76"/>
        <v>11484.182610581513</v>
      </c>
      <c r="EO48" s="19">
        <f t="shared" si="77"/>
        <v>52</v>
      </c>
    </row>
    <row r="49" spans="1:145" x14ac:dyDescent="0.25">
      <c r="A49" s="68">
        <f t="shared" si="78"/>
        <v>53</v>
      </c>
      <c r="B49" s="18">
        <f>'Ohio Intensities'!E49</f>
        <v>1.524237325431133</v>
      </c>
      <c r="C49" s="18">
        <f>Design!$I$24*B49*Design!$I$23</f>
        <v>2.6216881997415502</v>
      </c>
      <c r="D49" s="18">
        <v>0</v>
      </c>
      <c r="E49" s="18">
        <v>0</v>
      </c>
      <c r="F49" s="18">
        <f>Design!$I$22</f>
        <v>10</v>
      </c>
      <c r="G49" s="18">
        <f t="shared" si="0"/>
        <v>2.6216881997415502</v>
      </c>
      <c r="H49" s="18">
        <f t="shared" si="1"/>
        <v>53</v>
      </c>
      <c r="I49" s="18">
        <f t="shared" si="2"/>
        <v>2.6216881997415502</v>
      </c>
      <c r="J49" s="18">
        <f t="shared" si="3"/>
        <v>63</v>
      </c>
      <c r="K49" s="18">
        <v>0</v>
      </c>
      <c r="L49" s="18">
        <f t="shared" si="4"/>
        <v>8336.9684751781297</v>
      </c>
      <c r="M49" s="18">
        <f t="shared" si="5"/>
        <v>-0.26216881997415503</v>
      </c>
      <c r="N49" s="18">
        <f t="shared" si="6"/>
        <v>16.516635658371769</v>
      </c>
      <c r="O49" s="18">
        <f>(Design!$N$67-N49)/M49</f>
        <v>55.180610950600112</v>
      </c>
      <c r="P49" s="18">
        <v>0</v>
      </c>
      <c r="Q49" s="18">
        <v>0</v>
      </c>
      <c r="R49" s="18">
        <f t="shared" si="7"/>
        <v>55.180610950600112</v>
      </c>
      <c r="S49" s="18">
        <f t="shared" si="8"/>
        <v>55.180610950600112</v>
      </c>
      <c r="T49" s="18">
        <f>Design!$N$67</f>
        <v>2.0499999999999998</v>
      </c>
      <c r="U49" s="18">
        <f t="shared" si="9"/>
        <v>63</v>
      </c>
      <c r="V49" s="18">
        <v>0</v>
      </c>
      <c r="W49" s="18">
        <f t="shared" si="10"/>
        <v>3874.5</v>
      </c>
      <c r="X49" s="19">
        <f t="shared" si="11"/>
        <v>4462.4684751781297</v>
      </c>
      <c r="Y49" s="68">
        <f t="shared" si="12"/>
        <v>53</v>
      </c>
      <c r="Z49" s="18">
        <f>'Ohio Intensities'!I49</f>
        <v>1.8302499201150115</v>
      </c>
      <c r="AA49" s="18">
        <f>Design!$I$24*Z49*Design!$I$23</f>
        <v>3.1480298625978218</v>
      </c>
      <c r="AB49" s="18">
        <v>0</v>
      </c>
      <c r="AC49" s="18">
        <v>0</v>
      </c>
      <c r="AD49" s="18">
        <f>Design!$I$22</f>
        <v>10</v>
      </c>
      <c r="AE49" s="18">
        <f t="shared" si="13"/>
        <v>3.1480298625978218</v>
      </c>
      <c r="AF49" s="18">
        <f t="shared" si="14"/>
        <v>53</v>
      </c>
      <c r="AG49" s="18">
        <f t="shared" si="15"/>
        <v>3.1480298625978218</v>
      </c>
      <c r="AH49" s="18">
        <f t="shared" si="16"/>
        <v>63</v>
      </c>
      <c r="AI49" s="18">
        <v>0</v>
      </c>
      <c r="AJ49" s="18">
        <f t="shared" si="17"/>
        <v>10010.734963061073</v>
      </c>
      <c r="AK49" s="18">
        <f t="shared" si="18"/>
        <v>-0.3148029862597822</v>
      </c>
      <c r="AL49" s="18">
        <f t="shared" si="19"/>
        <v>19.832588134366276</v>
      </c>
      <c r="AM49" s="18">
        <f>(Design!$N$68-AL49)/AK49</f>
        <v>55.058525143923035</v>
      </c>
      <c r="AN49" s="18">
        <v>0</v>
      </c>
      <c r="AO49" s="18">
        <v>0</v>
      </c>
      <c r="AP49" s="18">
        <f t="shared" si="20"/>
        <v>55.058525143923035</v>
      </c>
      <c r="AQ49" s="18">
        <f t="shared" si="21"/>
        <v>55.058525143923035</v>
      </c>
      <c r="AR49" s="18">
        <f>Design!$N$68</f>
        <v>2.5</v>
      </c>
      <c r="AS49" s="18">
        <f t="shared" si="22"/>
        <v>63</v>
      </c>
      <c r="AT49" s="18">
        <v>0</v>
      </c>
      <c r="AU49" s="18">
        <f t="shared" si="23"/>
        <v>4725</v>
      </c>
      <c r="AV49" s="19">
        <f t="shared" si="24"/>
        <v>5285.7349630610734</v>
      </c>
      <c r="AW49" s="68">
        <f t="shared" si="25"/>
        <v>53</v>
      </c>
      <c r="AX49" s="18">
        <f>'Ohio Intensities'!M49</f>
        <v>2.1494342810599063</v>
      </c>
      <c r="AY49" s="18">
        <f>Design!$I$24*AX49*Design!$I$23</f>
        <v>3.697026963423041</v>
      </c>
      <c r="AZ49" s="18">
        <v>0</v>
      </c>
      <c r="BA49" s="18">
        <v>0</v>
      </c>
      <c r="BB49" s="18">
        <f>Design!$I$22</f>
        <v>10</v>
      </c>
      <c r="BC49" s="18">
        <f t="shared" si="26"/>
        <v>3.697026963423041</v>
      </c>
      <c r="BD49" s="18">
        <f t="shared" si="27"/>
        <v>53</v>
      </c>
      <c r="BE49" s="18">
        <f t="shared" si="28"/>
        <v>3.697026963423041</v>
      </c>
      <c r="BF49" s="18">
        <f t="shared" si="29"/>
        <v>63</v>
      </c>
      <c r="BG49" s="18">
        <v>0</v>
      </c>
      <c r="BH49" s="18">
        <f t="shared" si="30"/>
        <v>11756.545743685272</v>
      </c>
      <c r="BI49" s="18">
        <f t="shared" si="31"/>
        <v>-0.36970269634230413</v>
      </c>
      <c r="BJ49" s="18">
        <f t="shared" si="32"/>
        <v>23.291269869565159</v>
      </c>
      <c r="BK49" s="18">
        <f>(Design!$N$69-BJ49)/BI49</f>
        <v>55.291103018190555</v>
      </c>
      <c r="BL49" s="18">
        <v>0</v>
      </c>
      <c r="BM49" s="18">
        <v>0</v>
      </c>
      <c r="BN49" s="18">
        <f t="shared" si="33"/>
        <v>55.291103018190555</v>
      </c>
      <c r="BO49" s="18">
        <f t="shared" si="34"/>
        <v>55.291103018190555</v>
      </c>
      <c r="BP49" s="18">
        <f>Design!$N$69</f>
        <v>2.85</v>
      </c>
      <c r="BQ49" s="18">
        <f t="shared" si="35"/>
        <v>63</v>
      </c>
      <c r="BR49" s="18">
        <v>0</v>
      </c>
      <c r="BS49" s="18">
        <f t="shared" si="36"/>
        <v>5386.5</v>
      </c>
      <c r="BT49" s="19">
        <f t="shared" si="37"/>
        <v>6370.0457436852721</v>
      </c>
      <c r="BU49" s="68">
        <f t="shared" si="38"/>
        <v>53</v>
      </c>
      <c r="BV49" s="18">
        <f>'Ohio Intensities'!Q49</f>
        <v>2.5149317333296488</v>
      </c>
      <c r="BW49" s="18">
        <f>Design!$I$24*BV49*Design!$I$23</f>
        <v>4.3256825813269986</v>
      </c>
      <c r="BX49" s="18">
        <v>0</v>
      </c>
      <c r="BY49" s="18">
        <v>0</v>
      </c>
      <c r="BZ49" s="18">
        <f>Design!$I$22</f>
        <v>10</v>
      </c>
      <c r="CA49" s="18">
        <f t="shared" si="39"/>
        <v>4.3256825813269986</v>
      </c>
      <c r="CB49" s="18">
        <f t="shared" si="40"/>
        <v>53</v>
      </c>
      <c r="CC49" s="18">
        <f t="shared" si="41"/>
        <v>4.3256825813269986</v>
      </c>
      <c r="CD49" s="18">
        <f t="shared" si="42"/>
        <v>63</v>
      </c>
      <c r="CE49" s="18">
        <v>0</v>
      </c>
      <c r="CF49" s="18">
        <f t="shared" si="43"/>
        <v>13755.670608619854</v>
      </c>
      <c r="CG49" s="18">
        <f t="shared" si="44"/>
        <v>-0.43256825813269983</v>
      </c>
      <c r="CH49" s="18">
        <f t="shared" si="45"/>
        <v>27.251800262360089</v>
      </c>
      <c r="CI49" s="18">
        <f>(Design!$N$70-CH49)/CG49</f>
        <v>56.411444445085237</v>
      </c>
      <c r="CJ49" s="18">
        <v>0</v>
      </c>
      <c r="CK49" s="18">
        <v>0</v>
      </c>
      <c r="CL49" s="18">
        <f t="shared" si="46"/>
        <v>56.411444445085237</v>
      </c>
      <c r="CM49" s="18">
        <f t="shared" si="47"/>
        <v>56.411444445085237</v>
      </c>
      <c r="CN49" s="18">
        <f>Design!$N$70</f>
        <v>2.85</v>
      </c>
      <c r="CO49" s="18">
        <f t="shared" si="48"/>
        <v>63</v>
      </c>
      <c r="CP49" s="18">
        <v>0</v>
      </c>
      <c r="CQ49" s="18">
        <f t="shared" si="49"/>
        <v>5386.5</v>
      </c>
      <c r="CR49" s="19">
        <f t="shared" si="50"/>
        <v>8369.1706086198537</v>
      </c>
      <c r="CS49" s="68">
        <f t="shared" si="51"/>
        <v>53</v>
      </c>
      <c r="CT49" s="18">
        <f>'Ohio Intensities'!U49</f>
        <v>2.8128601830853546</v>
      </c>
      <c r="CU49" s="18">
        <f>Design!$I$24*CT49*Design!$I$23</f>
        <v>4.838119514906813</v>
      </c>
      <c r="CV49" s="18">
        <v>0</v>
      </c>
      <c r="CW49" s="18">
        <v>0</v>
      </c>
      <c r="CX49" s="18">
        <f>Design!$I$22</f>
        <v>10</v>
      </c>
      <c r="CY49" s="18">
        <f t="shared" si="52"/>
        <v>4.838119514906813</v>
      </c>
      <c r="CZ49" s="18">
        <f t="shared" si="53"/>
        <v>53</v>
      </c>
      <c r="DA49" s="18">
        <f t="shared" si="54"/>
        <v>4.838119514906813</v>
      </c>
      <c r="DB49" s="18">
        <f t="shared" si="55"/>
        <v>63</v>
      </c>
      <c r="DC49" s="18">
        <v>0</v>
      </c>
      <c r="DD49" s="18">
        <f t="shared" si="56"/>
        <v>15385.220057403669</v>
      </c>
      <c r="DE49" s="18">
        <f t="shared" si="57"/>
        <v>-0.48381195149068129</v>
      </c>
      <c r="DF49" s="18">
        <f t="shared" si="58"/>
        <v>30.48015294391292</v>
      </c>
      <c r="DG49" s="18">
        <f>(Design!$N$71-DF49)/DE49</f>
        <v>57.10928152721565</v>
      </c>
      <c r="DH49" s="18">
        <v>0</v>
      </c>
      <c r="DI49" s="18">
        <v>0</v>
      </c>
      <c r="DJ49" s="18">
        <f t="shared" si="59"/>
        <v>57.10928152721565</v>
      </c>
      <c r="DK49" s="18">
        <f t="shared" si="60"/>
        <v>57.10928152721565</v>
      </c>
      <c r="DL49" s="18">
        <f>Design!$N$71</f>
        <v>2.85</v>
      </c>
      <c r="DM49" s="18">
        <f t="shared" si="61"/>
        <v>63</v>
      </c>
      <c r="DN49" s="18">
        <v>0</v>
      </c>
      <c r="DO49" s="18">
        <f t="shared" si="62"/>
        <v>5386.5</v>
      </c>
      <c r="DP49" s="19">
        <f t="shared" si="63"/>
        <v>9998.7200574036688</v>
      </c>
      <c r="DQ49" s="68">
        <f t="shared" si="64"/>
        <v>53</v>
      </c>
      <c r="DR49" s="18">
        <f>'Ohio Intensities'!Y49</f>
        <v>3.089386614873936</v>
      </c>
      <c r="DS49" s="18">
        <f>Design!$I$24*DR49*Design!$I$23</f>
        <v>5.3137449775831733</v>
      </c>
      <c r="DT49" s="18">
        <v>0</v>
      </c>
      <c r="DU49" s="18">
        <v>0</v>
      </c>
      <c r="DV49" s="18">
        <f>Design!$I$22</f>
        <v>10</v>
      </c>
      <c r="DW49" s="18">
        <f t="shared" si="65"/>
        <v>5.3137449775831733</v>
      </c>
      <c r="DX49" s="18">
        <f t="shared" si="66"/>
        <v>53</v>
      </c>
      <c r="DY49" s="18">
        <f t="shared" si="67"/>
        <v>5.3137449775831733</v>
      </c>
      <c r="DZ49" s="18">
        <f t="shared" si="68"/>
        <v>63</v>
      </c>
      <c r="EA49" s="18">
        <v>0</v>
      </c>
      <c r="EB49" s="18">
        <f t="shared" si="69"/>
        <v>16897.709028714493</v>
      </c>
      <c r="EC49" s="18">
        <f t="shared" si="70"/>
        <v>-0.53137449775831735</v>
      </c>
      <c r="ED49" s="18">
        <f t="shared" si="71"/>
        <v>33.476593358773997</v>
      </c>
      <c r="EE49" s="18">
        <f>(Design!$N$72-ED49)/EC49</f>
        <v>57.636551035055035</v>
      </c>
      <c r="EF49" s="18">
        <v>0</v>
      </c>
      <c r="EG49" s="18">
        <v>0</v>
      </c>
      <c r="EH49" s="18">
        <f t="shared" si="72"/>
        <v>57.636551035055035</v>
      </c>
      <c r="EI49" s="18">
        <f t="shared" si="73"/>
        <v>57.636551035055035</v>
      </c>
      <c r="EJ49" s="18">
        <f>Design!$N$72</f>
        <v>2.85</v>
      </c>
      <c r="EK49" s="18">
        <f t="shared" si="74"/>
        <v>63</v>
      </c>
      <c r="EL49" s="18">
        <v>0</v>
      </c>
      <c r="EM49" s="18">
        <f t="shared" si="75"/>
        <v>5386.5</v>
      </c>
      <c r="EN49" s="19">
        <f t="shared" si="76"/>
        <v>11511.209028714493</v>
      </c>
      <c r="EO49" s="19">
        <f t="shared" si="77"/>
        <v>53</v>
      </c>
    </row>
    <row r="50" spans="1:145" x14ac:dyDescent="0.25">
      <c r="A50" s="68">
        <f t="shared" si="78"/>
        <v>54</v>
      </c>
      <c r="B50" s="18">
        <f>'Ohio Intensities'!E50</f>
        <v>1.5033539966995035</v>
      </c>
      <c r="C50" s="18">
        <f>Design!$I$24*B50*Design!$I$23</f>
        <v>2.5857688743231475</v>
      </c>
      <c r="D50" s="18">
        <v>0</v>
      </c>
      <c r="E50" s="18">
        <v>0</v>
      </c>
      <c r="F50" s="18">
        <f>Design!$I$22</f>
        <v>10</v>
      </c>
      <c r="G50" s="18">
        <f t="shared" si="0"/>
        <v>2.5857688743231475</v>
      </c>
      <c r="H50" s="18">
        <f t="shared" si="1"/>
        <v>54</v>
      </c>
      <c r="I50" s="18">
        <f t="shared" si="2"/>
        <v>2.5857688743231475</v>
      </c>
      <c r="J50" s="18">
        <f t="shared" si="3"/>
        <v>64</v>
      </c>
      <c r="K50" s="18">
        <v>0</v>
      </c>
      <c r="L50" s="18">
        <f t="shared" si="4"/>
        <v>8377.8911528069984</v>
      </c>
      <c r="M50" s="18">
        <f t="shared" si="5"/>
        <v>-0.25857688743231477</v>
      </c>
      <c r="N50" s="18">
        <f t="shared" si="6"/>
        <v>16.548920795668145</v>
      </c>
      <c r="O50" s="18">
        <f>(Design!$N$67-N50)/M50</f>
        <v>56.071990577515905</v>
      </c>
      <c r="P50" s="18">
        <v>0</v>
      </c>
      <c r="Q50" s="18">
        <v>0</v>
      </c>
      <c r="R50" s="18">
        <f t="shared" si="7"/>
        <v>56.071990577515905</v>
      </c>
      <c r="S50" s="18">
        <f t="shared" si="8"/>
        <v>56.071990577515905</v>
      </c>
      <c r="T50" s="18">
        <f>Design!$N$67</f>
        <v>2.0499999999999998</v>
      </c>
      <c r="U50" s="18">
        <f t="shared" si="9"/>
        <v>64</v>
      </c>
      <c r="V50" s="18">
        <v>0</v>
      </c>
      <c r="W50" s="18">
        <f t="shared" si="10"/>
        <v>3935.9999999999995</v>
      </c>
      <c r="X50" s="19">
        <f t="shared" si="11"/>
        <v>4441.8911528069984</v>
      </c>
      <c r="Y50" s="68">
        <f t="shared" si="12"/>
        <v>54</v>
      </c>
      <c r="Z50" s="18">
        <f>'Ohio Intensities'!I50</f>
        <v>1.8057560851150933</v>
      </c>
      <c r="AA50" s="18">
        <f>Design!$I$24*Z50*Design!$I$23</f>
        <v>3.1059004663979626</v>
      </c>
      <c r="AB50" s="18">
        <v>0</v>
      </c>
      <c r="AC50" s="18">
        <v>0</v>
      </c>
      <c r="AD50" s="18">
        <f>Design!$I$22</f>
        <v>10</v>
      </c>
      <c r="AE50" s="18">
        <f t="shared" si="13"/>
        <v>3.1059004663979626</v>
      </c>
      <c r="AF50" s="18">
        <f t="shared" si="14"/>
        <v>54</v>
      </c>
      <c r="AG50" s="18">
        <f t="shared" si="15"/>
        <v>3.1059004663979626</v>
      </c>
      <c r="AH50" s="18">
        <f t="shared" si="16"/>
        <v>64</v>
      </c>
      <c r="AI50" s="18">
        <v>0</v>
      </c>
      <c r="AJ50" s="18">
        <f t="shared" si="17"/>
        <v>10063.1175111294</v>
      </c>
      <c r="AK50" s="18">
        <f t="shared" si="18"/>
        <v>-0.31059004663979628</v>
      </c>
      <c r="AL50" s="18">
        <f t="shared" si="19"/>
        <v>19.877762984946962</v>
      </c>
      <c r="AM50" s="18">
        <f>(Design!$N$68-AL50)/AK50</f>
        <v>55.950804518538384</v>
      </c>
      <c r="AN50" s="18">
        <v>0</v>
      </c>
      <c r="AO50" s="18">
        <v>0</v>
      </c>
      <c r="AP50" s="18">
        <f t="shared" si="20"/>
        <v>55.950804518538384</v>
      </c>
      <c r="AQ50" s="18">
        <f t="shared" si="21"/>
        <v>55.950804518538384</v>
      </c>
      <c r="AR50" s="18">
        <f>Design!$N$68</f>
        <v>2.5</v>
      </c>
      <c r="AS50" s="18">
        <f t="shared" si="22"/>
        <v>64</v>
      </c>
      <c r="AT50" s="18">
        <v>0</v>
      </c>
      <c r="AU50" s="18">
        <f t="shared" si="23"/>
        <v>4800</v>
      </c>
      <c r="AV50" s="19">
        <f t="shared" si="24"/>
        <v>5263.1175111293996</v>
      </c>
      <c r="AW50" s="68">
        <f t="shared" si="25"/>
        <v>54</v>
      </c>
      <c r="AX50" s="18">
        <f>'Ohio Intensities'!M50</f>
        <v>2.1212670738834851</v>
      </c>
      <c r="AY50" s="18">
        <f>Design!$I$24*AX50*Design!$I$23</f>
        <v>3.6485793670795967</v>
      </c>
      <c r="AZ50" s="18">
        <v>0</v>
      </c>
      <c r="BA50" s="18">
        <v>0</v>
      </c>
      <c r="BB50" s="18">
        <f>Design!$I$22</f>
        <v>10</v>
      </c>
      <c r="BC50" s="18">
        <f t="shared" si="26"/>
        <v>3.6485793670795967</v>
      </c>
      <c r="BD50" s="18">
        <f t="shared" si="27"/>
        <v>54</v>
      </c>
      <c r="BE50" s="18">
        <f t="shared" si="28"/>
        <v>3.6485793670795967</v>
      </c>
      <c r="BF50" s="18">
        <f t="shared" si="29"/>
        <v>64</v>
      </c>
      <c r="BG50" s="18">
        <v>0</v>
      </c>
      <c r="BH50" s="18">
        <f t="shared" si="30"/>
        <v>11821.397149337892</v>
      </c>
      <c r="BI50" s="18">
        <f t="shared" si="31"/>
        <v>-0.36485793670795968</v>
      </c>
      <c r="BJ50" s="18">
        <f t="shared" si="32"/>
        <v>23.350907949309416</v>
      </c>
      <c r="BK50" s="18">
        <f>(Design!$N$69-BJ50)/BI50</f>
        <v>56.188740566492847</v>
      </c>
      <c r="BL50" s="18">
        <v>0</v>
      </c>
      <c r="BM50" s="18">
        <v>0</v>
      </c>
      <c r="BN50" s="18">
        <f t="shared" si="33"/>
        <v>56.188740566492847</v>
      </c>
      <c r="BO50" s="18">
        <f t="shared" si="34"/>
        <v>56.188740566492847</v>
      </c>
      <c r="BP50" s="18">
        <f>Design!$N$69</f>
        <v>2.85</v>
      </c>
      <c r="BQ50" s="18">
        <f t="shared" si="35"/>
        <v>64</v>
      </c>
      <c r="BR50" s="18">
        <v>0</v>
      </c>
      <c r="BS50" s="18">
        <f t="shared" si="36"/>
        <v>5472</v>
      </c>
      <c r="BT50" s="19">
        <f t="shared" si="37"/>
        <v>6349.3971493378922</v>
      </c>
      <c r="BU50" s="68">
        <f t="shared" si="38"/>
        <v>54</v>
      </c>
      <c r="BV50" s="18">
        <f>'Ohio Intensities'!Q50</f>
        <v>2.4829076718310858</v>
      </c>
      <c r="BW50" s="18">
        <f>Design!$I$24*BV50*Design!$I$23</f>
        <v>4.27060119554947</v>
      </c>
      <c r="BX50" s="18">
        <v>0</v>
      </c>
      <c r="BY50" s="18">
        <v>0</v>
      </c>
      <c r="BZ50" s="18">
        <f>Design!$I$22</f>
        <v>10</v>
      </c>
      <c r="CA50" s="18">
        <f t="shared" si="39"/>
        <v>4.27060119554947</v>
      </c>
      <c r="CB50" s="18">
        <f t="shared" si="40"/>
        <v>54</v>
      </c>
      <c r="CC50" s="18">
        <f t="shared" si="41"/>
        <v>4.27060119554947</v>
      </c>
      <c r="CD50" s="18">
        <f t="shared" si="42"/>
        <v>64</v>
      </c>
      <c r="CE50" s="18">
        <v>0</v>
      </c>
      <c r="CF50" s="18">
        <f t="shared" si="43"/>
        <v>13836.747873580283</v>
      </c>
      <c r="CG50" s="18">
        <f t="shared" si="44"/>
        <v>-0.42706011955494699</v>
      </c>
      <c r="CH50" s="18">
        <f t="shared" si="45"/>
        <v>27.331847651516608</v>
      </c>
      <c r="CI50" s="18">
        <f>(Design!$N$70-CH50)/CG50</f>
        <v>57.326466533634473</v>
      </c>
      <c r="CJ50" s="18">
        <v>0</v>
      </c>
      <c r="CK50" s="18">
        <v>0</v>
      </c>
      <c r="CL50" s="18">
        <f t="shared" si="46"/>
        <v>57.326466533634473</v>
      </c>
      <c r="CM50" s="18">
        <f t="shared" si="47"/>
        <v>57.326466533634473</v>
      </c>
      <c r="CN50" s="18">
        <f>Design!$N$70</f>
        <v>2.85</v>
      </c>
      <c r="CO50" s="18">
        <f t="shared" si="48"/>
        <v>64</v>
      </c>
      <c r="CP50" s="18">
        <v>0</v>
      </c>
      <c r="CQ50" s="18">
        <f t="shared" si="49"/>
        <v>5472</v>
      </c>
      <c r="CR50" s="19">
        <f t="shared" si="50"/>
        <v>8364.7478735802833</v>
      </c>
      <c r="CS50" s="68">
        <f t="shared" si="51"/>
        <v>54</v>
      </c>
      <c r="CT50" s="18">
        <f>'Ohio Intensities'!U50</f>
        <v>2.7778554354303586</v>
      </c>
      <c r="CU50" s="18">
        <f>Design!$I$24*CT50*Design!$I$23</f>
        <v>4.7779113489402194</v>
      </c>
      <c r="CV50" s="18">
        <v>0</v>
      </c>
      <c r="CW50" s="18">
        <v>0</v>
      </c>
      <c r="CX50" s="18">
        <f>Design!$I$22</f>
        <v>10</v>
      </c>
      <c r="CY50" s="18">
        <f t="shared" si="52"/>
        <v>4.7779113489402194</v>
      </c>
      <c r="CZ50" s="18">
        <f t="shared" si="53"/>
        <v>54</v>
      </c>
      <c r="DA50" s="18">
        <f t="shared" si="54"/>
        <v>4.7779113489402194</v>
      </c>
      <c r="DB50" s="18">
        <f t="shared" si="55"/>
        <v>64</v>
      </c>
      <c r="DC50" s="18">
        <v>0</v>
      </c>
      <c r="DD50" s="18">
        <f t="shared" si="56"/>
        <v>15480.432770566313</v>
      </c>
      <c r="DE50" s="18">
        <f t="shared" si="57"/>
        <v>-0.47779113489402192</v>
      </c>
      <c r="DF50" s="18">
        <f t="shared" si="58"/>
        <v>30.578632633217403</v>
      </c>
      <c r="DG50" s="18">
        <f>(Design!$N$71-DF50)/DE50</f>
        <v>58.035050481562081</v>
      </c>
      <c r="DH50" s="18">
        <v>0</v>
      </c>
      <c r="DI50" s="18">
        <v>0</v>
      </c>
      <c r="DJ50" s="18">
        <f t="shared" si="59"/>
        <v>58.035050481562081</v>
      </c>
      <c r="DK50" s="18">
        <f t="shared" si="60"/>
        <v>58.035050481562081</v>
      </c>
      <c r="DL50" s="18">
        <f>Design!$N$71</f>
        <v>2.85</v>
      </c>
      <c r="DM50" s="18">
        <f t="shared" si="61"/>
        <v>64</v>
      </c>
      <c r="DN50" s="18">
        <v>0</v>
      </c>
      <c r="DO50" s="18">
        <f t="shared" si="62"/>
        <v>5472</v>
      </c>
      <c r="DP50" s="19">
        <f t="shared" si="63"/>
        <v>10008.432770566313</v>
      </c>
      <c r="DQ50" s="68">
        <f t="shared" si="64"/>
        <v>54</v>
      </c>
      <c r="DR50" s="18">
        <f>'Ohio Intensities'!Y50</f>
        <v>3.0519840399246831</v>
      </c>
      <c r="DS50" s="18">
        <f>Design!$I$24*DR50*Design!$I$23</f>
        <v>5.2494125486704579</v>
      </c>
      <c r="DT50" s="18">
        <v>0</v>
      </c>
      <c r="DU50" s="18">
        <v>0</v>
      </c>
      <c r="DV50" s="18">
        <f>Design!$I$22</f>
        <v>10</v>
      </c>
      <c r="DW50" s="18">
        <f t="shared" si="65"/>
        <v>5.2494125486704579</v>
      </c>
      <c r="DX50" s="18">
        <f t="shared" si="66"/>
        <v>54</v>
      </c>
      <c r="DY50" s="18">
        <f t="shared" si="67"/>
        <v>5.2494125486704579</v>
      </c>
      <c r="DZ50" s="18">
        <f t="shared" si="68"/>
        <v>64</v>
      </c>
      <c r="EA50" s="18">
        <v>0</v>
      </c>
      <c r="EB50" s="18">
        <f t="shared" si="69"/>
        <v>17008.096657692284</v>
      </c>
      <c r="EC50" s="18">
        <f t="shared" si="70"/>
        <v>-0.52494125486704579</v>
      </c>
      <c r="ED50" s="18">
        <f t="shared" si="71"/>
        <v>33.596240311490931</v>
      </c>
      <c r="EE50" s="18">
        <f>(Design!$N$72-ED50)/EC50</f>
        <v>58.570821070784703</v>
      </c>
      <c r="EF50" s="18">
        <v>0</v>
      </c>
      <c r="EG50" s="18">
        <v>0</v>
      </c>
      <c r="EH50" s="18">
        <f t="shared" si="72"/>
        <v>58.570821070784703</v>
      </c>
      <c r="EI50" s="18">
        <f t="shared" si="73"/>
        <v>58.570821070784703</v>
      </c>
      <c r="EJ50" s="18">
        <f>Design!$N$72</f>
        <v>2.85</v>
      </c>
      <c r="EK50" s="18">
        <f t="shared" si="74"/>
        <v>64</v>
      </c>
      <c r="EL50" s="18">
        <v>0</v>
      </c>
      <c r="EM50" s="18">
        <f t="shared" si="75"/>
        <v>5472</v>
      </c>
      <c r="EN50" s="19">
        <f t="shared" si="76"/>
        <v>11536.096657692284</v>
      </c>
      <c r="EO50" s="19">
        <f t="shared" si="77"/>
        <v>54</v>
      </c>
    </row>
    <row r="51" spans="1:145" x14ac:dyDescent="0.25">
      <c r="A51" s="68">
        <f t="shared" si="78"/>
        <v>55</v>
      </c>
      <c r="B51" s="18">
        <f>'Ohio Intensities'!E51</f>
        <v>1.4830739727334992</v>
      </c>
      <c r="C51" s="18">
        <f>Design!$I$24*B51*Design!$I$23</f>
        <v>2.5508872331016201</v>
      </c>
      <c r="D51" s="18">
        <v>0</v>
      </c>
      <c r="E51" s="18">
        <v>0</v>
      </c>
      <c r="F51" s="18">
        <f>Design!$I$22</f>
        <v>10</v>
      </c>
      <c r="G51" s="18">
        <f t="shared" si="0"/>
        <v>2.5508872331016201</v>
      </c>
      <c r="H51" s="18">
        <f t="shared" si="1"/>
        <v>55</v>
      </c>
      <c r="I51" s="18">
        <f t="shared" si="2"/>
        <v>2.5508872331016201</v>
      </c>
      <c r="J51" s="18">
        <f t="shared" si="3"/>
        <v>65</v>
      </c>
      <c r="K51" s="18">
        <v>0</v>
      </c>
      <c r="L51" s="18">
        <f t="shared" si="4"/>
        <v>8417.9278692353455</v>
      </c>
      <c r="M51" s="18">
        <f t="shared" si="5"/>
        <v>-0.25508872331016202</v>
      </c>
      <c r="N51" s="18">
        <f t="shared" si="6"/>
        <v>16.580767015160532</v>
      </c>
      <c r="O51" s="18">
        <f>(Design!$N$67-N51)/M51</f>
        <v>56.963580461738374</v>
      </c>
      <c r="P51" s="18">
        <v>0</v>
      </c>
      <c r="Q51" s="18">
        <v>0</v>
      </c>
      <c r="R51" s="18">
        <f t="shared" si="7"/>
        <v>56.963580461738374</v>
      </c>
      <c r="S51" s="18">
        <f t="shared" si="8"/>
        <v>56.963580461738374</v>
      </c>
      <c r="T51" s="18">
        <f>Design!$N$67</f>
        <v>2.0499999999999998</v>
      </c>
      <c r="U51" s="18">
        <f t="shared" si="9"/>
        <v>65</v>
      </c>
      <c r="V51" s="18">
        <v>0</v>
      </c>
      <c r="W51" s="18">
        <f t="shared" si="10"/>
        <v>3997.5</v>
      </c>
      <c r="X51" s="19">
        <f t="shared" si="11"/>
        <v>4420.4278692353455</v>
      </c>
      <c r="Y51" s="68">
        <f t="shared" si="12"/>
        <v>55</v>
      </c>
      <c r="Z51" s="18">
        <f>'Ohio Intensities'!I51</f>
        <v>1.7819565651125306</v>
      </c>
      <c r="AA51" s="18">
        <f>Design!$I$24*Z51*Design!$I$23</f>
        <v>3.0649652919935546</v>
      </c>
      <c r="AB51" s="18">
        <v>0</v>
      </c>
      <c r="AC51" s="18">
        <v>0</v>
      </c>
      <c r="AD51" s="18">
        <f>Design!$I$22</f>
        <v>10</v>
      </c>
      <c r="AE51" s="18">
        <f t="shared" si="13"/>
        <v>3.0649652919935546</v>
      </c>
      <c r="AF51" s="18">
        <f t="shared" si="14"/>
        <v>55</v>
      </c>
      <c r="AG51" s="18">
        <f t="shared" si="15"/>
        <v>3.0649652919935546</v>
      </c>
      <c r="AH51" s="18">
        <f t="shared" si="16"/>
        <v>65</v>
      </c>
      <c r="AI51" s="18">
        <v>0</v>
      </c>
      <c r="AJ51" s="18">
        <f t="shared" si="17"/>
        <v>10114.38546357873</v>
      </c>
      <c r="AK51" s="18">
        <f t="shared" si="18"/>
        <v>-0.30649652919935544</v>
      </c>
      <c r="AL51" s="18">
        <f t="shared" si="19"/>
        <v>19.922274397958105</v>
      </c>
      <c r="AM51" s="18">
        <f>(Design!$N$68-AL51)/AK51</f>
        <v>56.843300782130832</v>
      </c>
      <c r="AN51" s="18">
        <v>0</v>
      </c>
      <c r="AO51" s="18">
        <v>0</v>
      </c>
      <c r="AP51" s="18">
        <f t="shared" si="20"/>
        <v>56.843300782130832</v>
      </c>
      <c r="AQ51" s="18">
        <f t="shared" si="21"/>
        <v>56.843300782130832</v>
      </c>
      <c r="AR51" s="18">
        <f>Design!$N$68</f>
        <v>2.5</v>
      </c>
      <c r="AS51" s="18">
        <f t="shared" si="22"/>
        <v>65</v>
      </c>
      <c r="AT51" s="18">
        <v>0</v>
      </c>
      <c r="AU51" s="18">
        <f t="shared" si="23"/>
        <v>4875</v>
      </c>
      <c r="AV51" s="19">
        <f t="shared" si="24"/>
        <v>5239.3854635787302</v>
      </c>
      <c r="AW51" s="68">
        <f t="shared" si="25"/>
        <v>55</v>
      </c>
      <c r="AX51" s="18">
        <f>'Ohio Intensities'!M51</f>
        <v>2.093884305540382</v>
      </c>
      <c r="AY51" s="18">
        <f>Design!$I$24*AX51*Design!$I$23</f>
        <v>3.6014810055294593</v>
      </c>
      <c r="AZ51" s="18">
        <v>0</v>
      </c>
      <c r="BA51" s="18">
        <v>0</v>
      </c>
      <c r="BB51" s="18">
        <f>Design!$I$22</f>
        <v>10</v>
      </c>
      <c r="BC51" s="18">
        <f t="shared" si="26"/>
        <v>3.6014810055294593</v>
      </c>
      <c r="BD51" s="18">
        <f t="shared" si="27"/>
        <v>55</v>
      </c>
      <c r="BE51" s="18">
        <f t="shared" si="28"/>
        <v>3.6014810055294593</v>
      </c>
      <c r="BF51" s="18">
        <f t="shared" si="29"/>
        <v>65</v>
      </c>
      <c r="BG51" s="18">
        <v>0</v>
      </c>
      <c r="BH51" s="18">
        <f t="shared" si="30"/>
        <v>11884.887318247216</v>
      </c>
      <c r="BI51" s="18">
        <f t="shared" si="31"/>
        <v>-0.36014810055294594</v>
      </c>
      <c r="BJ51" s="18">
        <f t="shared" si="32"/>
        <v>23.409626535941484</v>
      </c>
      <c r="BK51" s="18">
        <f>(Design!$N$69-BJ51)/BI51</f>
        <v>57.086588834914544</v>
      </c>
      <c r="BL51" s="18">
        <v>0</v>
      </c>
      <c r="BM51" s="18">
        <v>0</v>
      </c>
      <c r="BN51" s="18">
        <f t="shared" si="33"/>
        <v>57.086588834914544</v>
      </c>
      <c r="BO51" s="18">
        <f t="shared" si="34"/>
        <v>57.086588834914544</v>
      </c>
      <c r="BP51" s="18">
        <f>Design!$N$69</f>
        <v>2.85</v>
      </c>
      <c r="BQ51" s="18">
        <f t="shared" si="35"/>
        <v>65</v>
      </c>
      <c r="BR51" s="18">
        <v>0</v>
      </c>
      <c r="BS51" s="18">
        <f t="shared" si="36"/>
        <v>5557.5</v>
      </c>
      <c r="BT51" s="19">
        <f t="shared" si="37"/>
        <v>6327.3873182472162</v>
      </c>
      <c r="BU51" s="68">
        <f t="shared" si="38"/>
        <v>55</v>
      </c>
      <c r="BV51" s="18">
        <f>'Ohio Intensities'!Q51</f>
        <v>2.4517585774127499</v>
      </c>
      <c r="BW51" s="18">
        <f>Design!$I$24*BV51*Design!$I$23</f>
        <v>4.217024753149933</v>
      </c>
      <c r="BX51" s="18">
        <v>0</v>
      </c>
      <c r="BY51" s="18">
        <v>0</v>
      </c>
      <c r="BZ51" s="18">
        <f>Design!$I$22</f>
        <v>10</v>
      </c>
      <c r="CA51" s="18">
        <f t="shared" si="39"/>
        <v>4.217024753149933</v>
      </c>
      <c r="CB51" s="18">
        <f t="shared" si="40"/>
        <v>55</v>
      </c>
      <c r="CC51" s="18">
        <f t="shared" si="41"/>
        <v>4.217024753149933</v>
      </c>
      <c r="CD51" s="18">
        <f t="shared" si="42"/>
        <v>65</v>
      </c>
      <c r="CE51" s="18">
        <v>0</v>
      </c>
      <c r="CF51" s="18">
        <f t="shared" si="43"/>
        <v>13916.18168539478</v>
      </c>
      <c r="CG51" s="18">
        <f t="shared" si="44"/>
        <v>-0.42170247531499327</v>
      </c>
      <c r="CH51" s="18">
        <f t="shared" si="45"/>
        <v>27.410660895474564</v>
      </c>
      <c r="CI51" s="18">
        <f>(Design!$N$70-CH51)/CG51</f>
        <v>58.241680647306673</v>
      </c>
      <c r="CJ51" s="18">
        <v>0</v>
      </c>
      <c r="CK51" s="18">
        <v>0</v>
      </c>
      <c r="CL51" s="18">
        <f t="shared" si="46"/>
        <v>58.241680647306673</v>
      </c>
      <c r="CM51" s="18">
        <f t="shared" si="47"/>
        <v>58.241680647306673</v>
      </c>
      <c r="CN51" s="18">
        <f>Design!$N$70</f>
        <v>2.85</v>
      </c>
      <c r="CO51" s="18">
        <f t="shared" si="48"/>
        <v>65</v>
      </c>
      <c r="CP51" s="18">
        <v>0</v>
      </c>
      <c r="CQ51" s="18">
        <f t="shared" si="49"/>
        <v>5557.5</v>
      </c>
      <c r="CR51" s="19">
        <f t="shared" si="50"/>
        <v>8358.6816853947803</v>
      </c>
      <c r="CS51" s="68">
        <f t="shared" si="51"/>
        <v>55</v>
      </c>
      <c r="CT51" s="18">
        <f>'Ohio Intensities'!U51</f>
        <v>2.7437915637231236</v>
      </c>
      <c r="CU51" s="18">
        <f>Design!$I$24*CT51*Design!$I$23</f>
        <v>4.7193214896037752</v>
      </c>
      <c r="CV51" s="18">
        <v>0</v>
      </c>
      <c r="CW51" s="18">
        <v>0</v>
      </c>
      <c r="CX51" s="18">
        <f>Design!$I$22</f>
        <v>10</v>
      </c>
      <c r="CY51" s="18">
        <f t="shared" si="52"/>
        <v>4.7193214896037752</v>
      </c>
      <c r="CZ51" s="18">
        <f t="shared" si="53"/>
        <v>55</v>
      </c>
      <c r="DA51" s="18">
        <f t="shared" si="54"/>
        <v>4.7193214896037752</v>
      </c>
      <c r="DB51" s="18">
        <f t="shared" si="55"/>
        <v>65</v>
      </c>
      <c r="DC51" s="18">
        <v>0</v>
      </c>
      <c r="DD51" s="18">
        <f t="shared" si="56"/>
        <v>15573.760915692459</v>
      </c>
      <c r="DE51" s="18">
        <f t="shared" si="57"/>
        <v>-0.4719321489603775</v>
      </c>
      <c r="DF51" s="18">
        <f t="shared" si="58"/>
        <v>30.675589682424537</v>
      </c>
      <c r="DG51" s="18">
        <f>(Design!$N$71-DF51)/DE51</f>
        <v>58.960996286694417</v>
      </c>
      <c r="DH51" s="18">
        <v>0</v>
      </c>
      <c r="DI51" s="18">
        <v>0</v>
      </c>
      <c r="DJ51" s="18">
        <f t="shared" si="59"/>
        <v>58.960996286694417</v>
      </c>
      <c r="DK51" s="18">
        <f t="shared" si="60"/>
        <v>58.960996286694417</v>
      </c>
      <c r="DL51" s="18">
        <f>Design!$N$71</f>
        <v>2.85</v>
      </c>
      <c r="DM51" s="18">
        <f t="shared" si="61"/>
        <v>65</v>
      </c>
      <c r="DN51" s="18">
        <v>0</v>
      </c>
      <c r="DO51" s="18">
        <f t="shared" si="62"/>
        <v>5557.5</v>
      </c>
      <c r="DP51" s="19">
        <f t="shared" si="63"/>
        <v>10016.260915692459</v>
      </c>
      <c r="DQ51" s="68">
        <f t="shared" si="64"/>
        <v>55</v>
      </c>
      <c r="DR51" s="18">
        <f>'Ohio Intensities'!Y51</f>
        <v>3.0155784360784419</v>
      </c>
      <c r="DS51" s="18">
        <f>Design!$I$24*DR51*Design!$I$23</f>
        <v>5.1867949100549229</v>
      </c>
      <c r="DT51" s="18">
        <v>0</v>
      </c>
      <c r="DU51" s="18">
        <v>0</v>
      </c>
      <c r="DV51" s="18">
        <f>Design!$I$22</f>
        <v>10</v>
      </c>
      <c r="DW51" s="18">
        <f t="shared" si="65"/>
        <v>5.1867949100549229</v>
      </c>
      <c r="DX51" s="18">
        <f t="shared" si="66"/>
        <v>55</v>
      </c>
      <c r="DY51" s="18">
        <f t="shared" si="67"/>
        <v>5.1867949100549229</v>
      </c>
      <c r="DZ51" s="18">
        <f t="shared" si="68"/>
        <v>65</v>
      </c>
      <c r="EA51" s="18">
        <v>0</v>
      </c>
      <c r="EB51" s="18">
        <f t="shared" si="69"/>
        <v>17116.423203181246</v>
      </c>
      <c r="EC51" s="18">
        <f t="shared" si="70"/>
        <v>-0.51867949100549227</v>
      </c>
      <c r="ED51" s="18">
        <f t="shared" si="71"/>
        <v>33.714166915356998</v>
      </c>
      <c r="EE51" s="18">
        <f>(Design!$N$72-ED51)/EC51</f>
        <v>59.505277248431206</v>
      </c>
      <c r="EF51" s="18">
        <v>0</v>
      </c>
      <c r="EG51" s="18">
        <v>0</v>
      </c>
      <c r="EH51" s="18">
        <f t="shared" si="72"/>
        <v>59.505277248431206</v>
      </c>
      <c r="EI51" s="18">
        <f t="shared" si="73"/>
        <v>59.505277248431206</v>
      </c>
      <c r="EJ51" s="18">
        <f>Design!$N$72</f>
        <v>2.85</v>
      </c>
      <c r="EK51" s="18">
        <f t="shared" si="74"/>
        <v>65</v>
      </c>
      <c r="EL51" s="18">
        <v>0</v>
      </c>
      <c r="EM51" s="18">
        <f t="shared" si="75"/>
        <v>5557.5000000000009</v>
      </c>
      <c r="EN51" s="19">
        <f t="shared" si="76"/>
        <v>11558.923203181246</v>
      </c>
      <c r="EO51" s="19">
        <f t="shared" si="77"/>
        <v>55</v>
      </c>
    </row>
    <row r="52" spans="1:145" x14ac:dyDescent="0.25">
      <c r="A52" s="68">
        <f t="shared" si="78"/>
        <v>56</v>
      </c>
      <c r="B52" s="18">
        <f>'Ohio Intensities'!E52</f>
        <v>1.4633709391036718</v>
      </c>
      <c r="C52" s="18">
        <f>Design!$I$24*B52*Design!$I$23</f>
        <v>2.5169980152583169</v>
      </c>
      <c r="D52" s="18">
        <v>0</v>
      </c>
      <c r="E52" s="18">
        <v>0</v>
      </c>
      <c r="F52" s="18">
        <f>Design!$I$22</f>
        <v>10</v>
      </c>
      <c r="G52" s="18">
        <f t="shared" si="0"/>
        <v>2.5169980152583169</v>
      </c>
      <c r="H52" s="18">
        <f t="shared" si="1"/>
        <v>56</v>
      </c>
      <c r="I52" s="18">
        <f t="shared" si="2"/>
        <v>2.5169980152583169</v>
      </c>
      <c r="J52" s="18">
        <f t="shared" si="3"/>
        <v>66</v>
      </c>
      <c r="K52" s="18">
        <v>0</v>
      </c>
      <c r="L52" s="18">
        <f t="shared" si="4"/>
        <v>8457.1133312679431</v>
      </c>
      <c r="M52" s="18">
        <f t="shared" si="5"/>
        <v>-0.25169980152583171</v>
      </c>
      <c r="N52" s="18">
        <f t="shared" si="6"/>
        <v>16.612186900704891</v>
      </c>
      <c r="O52" s="18">
        <f>(Design!$N$67-N52)/M52</f>
        <v>57.855376970610713</v>
      </c>
      <c r="P52" s="18">
        <v>0</v>
      </c>
      <c r="Q52" s="18">
        <v>0</v>
      </c>
      <c r="R52" s="18">
        <f t="shared" si="7"/>
        <v>57.855376970610713</v>
      </c>
      <c r="S52" s="18">
        <f t="shared" si="8"/>
        <v>57.855376970610713</v>
      </c>
      <c r="T52" s="18">
        <f>Design!$N$67</f>
        <v>2.0499999999999998</v>
      </c>
      <c r="U52" s="18">
        <f t="shared" si="9"/>
        <v>66</v>
      </c>
      <c r="V52" s="18">
        <v>0</v>
      </c>
      <c r="W52" s="18">
        <f t="shared" si="10"/>
        <v>4058.9999999999995</v>
      </c>
      <c r="X52" s="19">
        <f t="shared" si="11"/>
        <v>4398.1133312679431</v>
      </c>
      <c r="Y52" s="68">
        <f t="shared" si="12"/>
        <v>56</v>
      </c>
      <c r="Z52" s="18">
        <f>'Ohio Intensities'!I52</f>
        <v>1.758821599536597</v>
      </c>
      <c r="AA52" s="18">
        <f>Design!$I$24*Z52*Design!$I$23</f>
        <v>3.0251731512029489</v>
      </c>
      <c r="AB52" s="18">
        <v>0</v>
      </c>
      <c r="AC52" s="18">
        <v>0</v>
      </c>
      <c r="AD52" s="18">
        <f>Design!$I$22</f>
        <v>10</v>
      </c>
      <c r="AE52" s="18">
        <f t="shared" si="13"/>
        <v>3.0251731512029489</v>
      </c>
      <c r="AF52" s="18">
        <f t="shared" si="14"/>
        <v>56</v>
      </c>
      <c r="AG52" s="18">
        <f t="shared" si="15"/>
        <v>3.0251731512029489</v>
      </c>
      <c r="AH52" s="18">
        <f t="shared" si="16"/>
        <v>66</v>
      </c>
      <c r="AI52" s="18">
        <v>0</v>
      </c>
      <c r="AJ52" s="18">
        <f t="shared" si="17"/>
        <v>10164.581788041909</v>
      </c>
      <c r="AK52" s="18">
        <f t="shared" si="18"/>
        <v>-0.30251731512029489</v>
      </c>
      <c r="AL52" s="18">
        <f t="shared" si="19"/>
        <v>19.966142797939462</v>
      </c>
      <c r="AM52" s="18">
        <f>(Design!$N$68-AL52)/AK52</f>
        <v>57.736010221412002</v>
      </c>
      <c r="AN52" s="18">
        <v>0</v>
      </c>
      <c r="AO52" s="18">
        <v>0</v>
      </c>
      <c r="AP52" s="18">
        <f t="shared" si="20"/>
        <v>57.736010221412002</v>
      </c>
      <c r="AQ52" s="18">
        <f t="shared" si="21"/>
        <v>57.736010221412002</v>
      </c>
      <c r="AR52" s="18">
        <f>Design!$N$68</f>
        <v>2.5</v>
      </c>
      <c r="AS52" s="18">
        <f t="shared" si="22"/>
        <v>66</v>
      </c>
      <c r="AT52" s="18">
        <v>0</v>
      </c>
      <c r="AU52" s="18">
        <f t="shared" si="23"/>
        <v>4950</v>
      </c>
      <c r="AV52" s="19">
        <f t="shared" si="24"/>
        <v>5214.581788041909</v>
      </c>
      <c r="AW52" s="68">
        <f t="shared" si="25"/>
        <v>56</v>
      </c>
      <c r="AX52" s="18">
        <f>'Ohio Intensities'!M52</f>
        <v>2.0672529039202319</v>
      </c>
      <c r="AY52" s="18">
        <f>Design!$I$24*AX52*Design!$I$23</f>
        <v>3.5556749947428012</v>
      </c>
      <c r="AZ52" s="18">
        <v>0</v>
      </c>
      <c r="BA52" s="18">
        <v>0</v>
      </c>
      <c r="BB52" s="18">
        <f>Design!$I$22</f>
        <v>10</v>
      </c>
      <c r="BC52" s="18">
        <f t="shared" si="26"/>
        <v>3.5556749947428012</v>
      </c>
      <c r="BD52" s="18">
        <f t="shared" si="27"/>
        <v>56</v>
      </c>
      <c r="BE52" s="18">
        <f t="shared" si="28"/>
        <v>3.5556749947428012</v>
      </c>
      <c r="BF52" s="18">
        <f t="shared" si="29"/>
        <v>66</v>
      </c>
      <c r="BG52" s="18">
        <v>0</v>
      </c>
      <c r="BH52" s="18">
        <f t="shared" si="30"/>
        <v>11947.06798233581</v>
      </c>
      <c r="BI52" s="18">
        <f t="shared" si="31"/>
        <v>-0.35556749947428012</v>
      </c>
      <c r="BJ52" s="18">
        <f t="shared" si="32"/>
        <v>23.467454965302487</v>
      </c>
      <c r="BK52" s="18">
        <f>(Design!$N$69-BJ52)/BI52</f>
        <v>57.98464425400568</v>
      </c>
      <c r="BL52" s="18">
        <v>0</v>
      </c>
      <c r="BM52" s="18">
        <v>0</v>
      </c>
      <c r="BN52" s="18">
        <f t="shared" si="33"/>
        <v>57.98464425400568</v>
      </c>
      <c r="BO52" s="18">
        <f t="shared" si="34"/>
        <v>57.98464425400568</v>
      </c>
      <c r="BP52" s="18">
        <f>Design!$N$69</f>
        <v>2.85</v>
      </c>
      <c r="BQ52" s="18">
        <f t="shared" si="35"/>
        <v>66</v>
      </c>
      <c r="BR52" s="18">
        <v>0</v>
      </c>
      <c r="BS52" s="18">
        <f t="shared" si="36"/>
        <v>5643</v>
      </c>
      <c r="BT52" s="19">
        <f t="shared" si="37"/>
        <v>6304.0679823358096</v>
      </c>
      <c r="BU52" s="68">
        <f t="shared" si="38"/>
        <v>56</v>
      </c>
      <c r="BV52" s="18">
        <f>'Ohio Intensities'!Q52</f>
        <v>2.4214481511957509</v>
      </c>
      <c r="BW52" s="18">
        <f>Design!$I$24*BV52*Design!$I$23</f>
        <v>4.1648908200566943</v>
      </c>
      <c r="BX52" s="18">
        <v>0</v>
      </c>
      <c r="BY52" s="18">
        <v>0</v>
      </c>
      <c r="BZ52" s="18">
        <f>Design!$I$22</f>
        <v>10</v>
      </c>
      <c r="CA52" s="18">
        <f t="shared" si="39"/>
        <v>4.1648908200566943</v>
      </c>
      <c r="CB52" s="18">
        <f t="shared" si="40"/>
        <v>56</v>
      </c>
      <c r="CC52" s="18">
        <f t="shared" si="41"/>
        <v>4.1648908200566943</v>
      </c>
      <c r="CD52" s="18">
        <f t="shared" si="42"/>
        <v>66</v>
      </c>
      <c r="CE52" s="18">
        <v>0</v>
      </c>
      <c r="CF52" s="18">
        <f t="shared" si="43"/>
        <v>13994.033155390493</v>
      </c>
      <c r="CG52" s="18">
        <f t="shared" si="44"/>
        <v>-0.41648908200566942</v>
      </c>
      <c r="CH52" s="18">
        <f t="shared" si="45"/>
        <v>27.488279412374183</v>
      </c>
      <c r="CI52" s="18">
        <f>(Design!$N$70-CH52)/CG52</f>
        <v>59.15708352719507</v>
      </c>
      <c r="CJ52" s="18">
        <v>0</v>
      </c>
      <c r="CK52" s="18">
        <v>0</v>
      </c>
      <c r="CL52" s="18">
        <f t="shared" si="46"/>
        <v>59.15708352719507</v>
      </c>
      <c r="CM52" s="18">
        <f t="shared" si="47"/>
        <v>59.15708352719507</v>
      </c>
      <c r="CN52" s="18">
        <f>Design!$N$70</f>
        <v>2.85</v>
      </c>
      <c r="CO52" s="18">
        <f t="shared" si="48"/>
        <v>66</v>
      </c>
      <c r="CP52" s="18">
        <v>0</v>
      </c>
      <c r="CQ52" s="18">
        <f t="shared" si="49"/>
        <v>5643.0000000000009</v>
      </c>
      <c r="CR52" s="19">
        <f t="shared" si="50"/>
        <v>8351.0331553904907</v>
      </c>
      <c r="CS52" s="68">
        <f t="shared" si="51"/>
        <v>56</v>
      </c>
      <c r="CT52" s="18">
        <f>'Ohio Intensities'!U52</f>
        <v>2.7106300892081667</v>
      </c>
      <c r="CU52" s="18">
        <f>Design!$I$24*CT52*Design!$I$23</f>
        <v>4.6622837534380501</v>
      </c>
      <c r="CV52" s="18">
        <v>0</v>
      </c>
      <c r="CW52" s="18">
        <v>0</v>
      </c>
      <c r="CX52" s="18">
        <f>Design!$I$22</f>
        <v>10</v>
      </c>
      <c r="CY52" s="18">
        <f t="shared" si="52"/>
        <v>4.6622837534380501</v>
      </c>
      <c r="CZ52" s="18">
        <f t="shared" si="53"/>
        <v>56</v>
      </c>
      <c r="DA52" s="18">
        <f t="shared" si="54"/>
        <v>4.6622837534380501</v>
      </c>
      <c r="DB52" s="18">
        <f t="shared" si="55"/>
        <v>66</v>
      </c>
      <c r="DC52" s="18">
        <v>0</v>
      </c>
      <c r="DD52" s="18">
        <f t="shared" si="56"/>
        <v>15665.273411551851</v>
      </c>
      <c r="DE52" s="18">
        <f t="shared" si="57"/>
        <v>-0.46622837534380501</v>
      </c>
      <c r="DF52" s="18">
        <f t="shared" si="58"/>
        <v>30.771072772691131</v>
      </c>
      <c r="DG52" s="18">
        <f>(Design!$N$71-DF52)/DE52</f>
        <v>59.887115948491207</v>
      </c>
      <c r="DH52" s="18">
        <v>0</v>
      </c>
      <c r="DI52" s="18">
        <v>0</v>
      </c>
      <c r="DJ52" s="18">
        <f t="shared" si="59"/>
        <v>59.887115948491207</v>
      </c>
      <c r="DK52" s="18">
        <f t="shared" si="60"/>
        <v>59.887115948491207</v>
      </c>
      <c r="DL52" s="18">
        <f>Design!$N$71</f>
        <v>2.85</v>
      </c>
      <c r="DM52" s="18">
        <f t="shared" si="61"/>
        <v>66</v>
      </c>
      <c r="DN52" s="18">
        <v>0</v>
      </c>
      <c r="DO52" s="18">
        <f t="shared" si="62"/>
        <v>5643</v>
      </c>
      <c r="DP52" s="19">
        <f t="shared" si="63"/>
        <v>10022.273411551851</v>
      </c>
      <c r="DQ52" s="68">
        <f t="shared" si="64"/>
        <v>56</v>
      </c>
      <c r="DR52" s="18">
        <f>'Ohio Intensities'!Y52</f>
        <v>2.9801291455434549</v>
      </c>
      <c r="DS52" s="18">
        <f>Design!$I$24*DR52*Design!$I$23</f>
        <v>5.125822130334746</v>
      </c>
      <c r="DT52" s="18">
        <v>0</v>
      </c>
      <c r="DU52" s="18">
        <v>0</v>
      </c>
      <c r="DV52" s="18">
        <f>Design!$I$22</f>
        <v>10</v>
      </c>
      <c r="DW52" s="18">
        <f t="shared" si="65"/>
        <v>5.125822130334746</v>
      </c>
      <c r="DX52" s="18">
        <f t="shared" si="66"/>
        <v>56</v>
      </c>
      <c r="DY52" s="18">
        <f t="shared" si="67"/>
        <v>5.125822130334746</v>
      </c>
      <c r="DZ52" s="18">
        <f t="shared" si="68"/>
        <v>66</v>
      </c>
      <c r="EA52" s="18">
        <v>0</v>
      </c>
      <c r="EB52" s="18">
        <f t="shared" si="69"/>
        <v>17222.762357924745</v>
      </c>
      <c r="EC52" s="18">
        <f t="shared" si="70"/>
        <v>-0.51258221303347462</v>
      </c>
      <c r="ED52" s="18">
        <f t="shared" si="71"/>
        <v>33.830426060209327</v>
      </c>
      <c r="EE52" s="18">
        <f>(Design!$N$72-ED52)/EC52</f>
        <v>60.439916314821723</v>
      </c>
      <c r="EF52" s="18">
        <v>0</v>
      </c>
      <c r="EG52" s="18">
        <v>0</v>
      </c>
      <c r="EH52" s="18">
        <f t="shared" si="72"/>
        <v>60.439916314821723</v>
      </c>
      <c r="EI52" s="18">
        <f t="shared" si="73"/>
        <v>60.439916314821723</v>
      </c>
      <c r="EJ52" s="18">
        <f>Design!$N$72</f>
        <v>2.85</v>
      </c>
      <c r="EK52" s="18">
        <f t="shared" si="74"/>
        <v>66</v>
      </c>
      <c r="EL52" s="18">
        <v>0</v>
      </c>
      <c r="EM52" s="18">
        <f t="shared" si="75"/>
        <v>5643.0000000000009</v>
      </c>
      <c r="EN52" s="19">
        <f t="shared" si="76"/>
        <v>11579.762357924745</v>
      </c>
      <c r="EO52" s="19">
        <f t="shared" si="77"/>
        <v>56</v>
      </c>
    </row>
    <row r="53" spans="1:145" x14ac:dyDescent="0.25">
      <c r="A53" s="68">
        <f t="shared" si="78"/>
        <v>57</v>
      </c>
      <c r="B53" s="18">
        <f>'Ohio Intensities'!E53</f>
        <v>1.4442201051176111</v>
      </c>
      <c r="C53" s="18">
        <f>Design!$I$24*B53*Design!$I$23</f>
        <v>2.4840585808022926</v>
      </c>
      <c r="D53" s="18">
        <v>0</v>
      </c>
      <c r="E53" s="18">
        <v>0</v>
      </c>
      <c r="F53" s="18">
        <f>Design!$I$22</f>
        <v>10</v>
      </c>
      <c r="G53" s="18">
        <f t="shared" si="0"/>
        <v>2.4840585808022926</v>
      </c>
      <c r="H53" s="18">
        <f t="shared" si="1"/>
        <v>57</v>
      </c>
      <c r="I53" s="18">
        <f t="shared" si="2"/>
        <v>2.4840585808022926</v>
      </c>
      <c r="J53" s="18">
        <f t="shared" si="3"/>
        <v>67</v>
      </c>
      <c r="K53" s="18">
        <v>0</v>
      </c>
      <c r="L53" s="18">
        <f t="shared" si="4"/>
        <v>8495.4803463438402</v>
      </c>
      <c r="M53" s="18">
        <f t="shared" si="5"/>
        <v>-0.24840585808022925</v>
      </c>
      <c r="N53" s="18">
        <f t="shared" si="6"/>
        <v>16.643192491375359</v>
      </c>
      <c r="O53" s="18">
        <f>(Design!$N$67-N53)/M53</f>
        <v>58.747376588285213</v>
      </c>
      <c r="P53" s="18">
        <v>0</v>
      </c>
      <c r="Q53" s="18">
        <v>0</v>
      </c>
      <c r="R53" s="18">
        <f t="shared" si="7"/>
        <v>58.747376588285213</v>
      </c>
      <c r="S53" s="18">
        <f t="shared" si="8"/>
        <v>58.747376588285213</v>
      </c>
      <c r="T53" s="18">
        <f>Design!$N$67</f>
        <v>2.0499999999999998</v>
      </c>
      <c r="U53" s="18">
        <f t="shared" si="9"/>
        <v>67</v>
      </c>
      <c r="V53" s="18">
        <v>0</v>
      </c>
      <c r="W53" s="18">
        <f t="shared" si="10"/>
        <v>4120.5</v>
      </c>
      <c r="X53" s="19">
        <f t="shared" si="11"/>
        <v>4374.9803463438402</v>
      </c>
      <c r="Y53" s="68">
        <f t="shared" si="12"/>
        <v>57</v>
      </c>
      <c r="Z53" s="18">
        <f>'Ohio Intensities'!I53</f>
        <v>1.736323122758215</v>
      </c>
      <c r="AA53" s="18">
        <f>Design!$I$24*Z53*Design!$I$23</f>
        <v>2.9864757711441317</v>
      </c>
      <c r="AB53" s="18">
        <v>0</v>
      </c>
      <c r="AC53" s="18">
        <v>0</v>
      </c>
      <c r="AD53" s="18">
        <f>Design!$I$22</f>
        <v>10</v>
      </c>
      <c r="AE53" s="18">
        <f t="shared" si="13"/>
        <v>2.9864757711441317</v>
      </c>
      <c r="AF53" s="18">
        <f t="shared" si="14"/>
        <v>57</v>
      </c>
      <c r="AG53" s="18">
        <f t="shared" si="15"/>
        <v>2.9864757711441317</v>
      </c>
      <c r="AH53" s="18">
        <f t="shared" si="16"/>
        <v>67</v>
      </c>
      <c r="AI53" s="18">
        <v>0</v>
      </c>
      <c r="AJ53" s="18">
        <f t="shared" si="17"/>
        <v>10213.74713731293</v>
      </c>
      <c r="AK53" s="18">
        <f t="shared" si="18"/>
        <v>-0.29864757711441314</v>
      </c>
      <c r="AL53" s="18">
        <f t="shared" si="19"/>
        <v>20.009387666665681</v>
      </c>
      <c r="AM53" s="18">
        <f>(Design!$N$68-AL53)/AK53</f>
        <v>58.628929241095975</v>
      </c>
      <c r="AN53" s="18">
        <v>0</v>
      </c>
      <c r="AO53" s="18">
        <v>0</v>
      </c>
      <c r="AP53" s="18">
        <f t="shared" si="20"/>
        <v>58.628929241095975</v>
      </c>
      <c r="AQ53" s="18">
        <f t="shared" si="21"/>
        <v>58.628929241095975</v>
      </c>
      <c r="AR53" s="18">
        <f>Design!$N$68</f>
        <v>2.5</v>
      </c>
      <c r="AS53" s="18">
        <f t="shared" si="22"/>
        <v>67</v>
      </c>
      <c r="AT53" s="18">
        <v>0</v>
      </c>
      <c r="AU53" s="18">
        <f t="shared" si="23"/>
        <v>5025</v>
      </c>
      <c r="AV53" s="19">
        <f t="shared" si="24"/>
        <v>5188.7471373129301</v>
      </c>
      <c r="AW53" s="68">
        <f t="shared" si="25"/>
        <v>57</v>
      </c>
      <c r="AX53" s="18">
        <f>'Ohio Intensities'!M53</f>
        <v>2.0413416507999878</v>
      </c>
      <c r="AY53" s="18">
        <f>Design!$I$24*AX53*Design!$I$23</f>
        <v>3.511107639375981</v>
      </c>
      <c r="AZ53" s="18">
        <v>0</v>
      </c>
      <c r="BA53" s="18">
        <v>0</v>
      </c>
      <c r="BB53" s="18">
        <f>Design!$I$22</f>
        <v>10</v>
      </c>
      <c r="BC53" s="18">
        <f t="shared" si="26"/>
        <v>3.511107639375981</v>
      </c>
      <c r="BD53" s="18">
        <f t="shared" si="27"/>
        <v>57</v>
      </c>
      <c r="BE53" s="18">
        <f t="shared" si="28"/>
        <v>3.511107639375981</v>
      </c>
      <c r="BF53" s="18">
        <f t="shared" si="29"/>
        <v>67</v>
      </c>
      <c r="BG53" s="18">
        <v>0</v>
      </c>
      <c r="BH53" s="18">
        <f t="shared" si="30"/>
        <v>12007.988126665854</v>
      </c>
      <c r="BI53" s="18">
        <f t="shared" si="31"/>
        <v>-0.3511107639375981</v>
      </c>
      <c r="BJ53" s="18">
        <f t="shared" si="32"/>
        <v>23.524421183819076</v>
      </c>
      <c r="BK53" s="18">
        <f>(Design!$N$69-BJ53)/BI53</f>
        <v>58.882903366339058</v>
      </c>
      <c r="BL53" s="18">
        <v>0</v>
      </c>
      <c r="BM53" s="18">
        <v>0</v>
      </c>
      <c r="BN53" s="18">
        <f t="shared" si="33"/>
        <v>58.882903366339058</v>
      </c>
      <c r="BO53" s="18">
        <f t="shared" si="34"/>
        <v>58.882903366339058</v>
      </c>
      <c r="BP53" s="18">
        <f>Design!$N$69</f>
        <v>2.85</v>
      </c>
      <c r="BQ53" s="18">
        <f t="shared" si="35"/>
        <v>67</v>
      </c>
      <c r="BR53" s="18">
        <v>0</v>
      </c>
      <c r="BS53" s="18">
        <f t="shared" si="36"/>
        <v>5728.5000000000009</v>
      </c>
      <c r="BT53" s="19">
        <f t="shared" si="37"/>
        <v>6279.4881266658531</v>
      </c>
      <c r="BU53" s="68">
        <f t="shared" si="38"/>
        <v>57</v>
      </c>
      <c r="BV53" s="18">
        <f>'Ohio Intensities'!Q53</f>
        <v>2.3919420995712999</v>
      </c>
      <c r="BW53" s="18">
        <f>Design!$I$24*BV53*Design!$I$23</f>
        <v>4.1141404112626381</v>
      </c>
      <c r="BX53" s="18">
        <v>0</v>
      </c>
      <c r="BY53" s="18">
        <v>0</v>
      </c>
      <c r="BZ53" s="18">
        <f>Design!$I$22</f>
        <v>10</v>
      </c>
      <c r="CA53" s="18">
        <f t="shared" si="39"/>
        <v>4.1141404112626381</v>
      </c>
      <c r="CB53" s="18">
        <f t="shared" si="40"/>
        <v>57</v>
      </c>
      <c r="CC53" s="18">
        <f t="shared" si="41"/>
        <v>4.1141404112626381</v>
      </c>
      <c r="CD53" s="18">
        <f t="shared" si="42"/>
        <v>67</v>
      </c>
      <c r="CE53" s="18">
        <v>0</v>
      </c>
      <c r="CF53" s="18">
        <f t="shared" si="43"/>
        <v>14070.360206518224</v>
      </c>
      <c r="CG53" s="18">
        <f t="shared" si="44"/>
        <v>-0.41141404112626379</v>
      </c>
      <c r="CH53" s="18">
        <f t="shared" si="45"/>
        <v>27.564740755459674</v>
      </c>
      <c r="CI53" s="18">
        <f>(Design!$N$70-CH53)/CG53</f>
        <v>60.072672016253982</v>
      </c>
      <c r="CJ53" s="18">
        <v>0</v>
      </c>
      <c r="CK53" s="18">
        <v>0</v>
      </c>
      <c r="CL53" s="18">
        <f t="shared" si="46"/>
        <v>60.072672016253982</v>
      </c>
      <c r="CM53" s="18">
        <f t="shared" si="47"/>
        <v>60.072672016253982</v>
      </c>
      <c r="CN53" s="18">
        <f>Design!$N$70</f>
        <v>2.85</v>
      </c>
      <c r="CO53" s="18">
        <f t="shared" si="48"/>
        <v>67</v>
      </c>
      <c r="CP53" s="18">
        <v>0</v>
      </c>
      <c r="CQ53" s="18">
        <f t="shared" si="49"/>
        <v>5728.5000000000009</v>
      </c>
      <c r="CR53" s="19">
        <f t="shared" si="50"/>
        <v>8341.860206518224</v>
      </c>
      <c r="CS53" s="68">
        <f t="shared" si="51"/>
        <v>57</v>
      </c>
      <c r="CT53" s="18">
        <f>'Ohio Intensities'!U53</f>
        <v>2.6783346308718383</v>
      </c>
      <c r="CU53" s="18">
        <f>Design!$I$24*CT53*Design!$I$23</f>
        <v>4.6067355650995649</v>
      </c>
      <c r="CV53" s="18">
        <v>0</v>
      </c>
      <c r="CW53" s="18">
        <v>0</v>
      </c>
      <c r="CX53" s="18">
        <f>Design!$I$22</f>
        <v>10</v>
      </c>
      <c r="CY53" s="18">
        <f t="shared" si="52"/>
        <v>4.6067355650995649</v>
      </c>
      <c r="CZ53" s="18">
        <f t="shared" si="53"/>
        <v>57</v>
      </c>
      <c r="DA53" s="18">
        <f t="shared" si="54"/>
        <v>4.6067355650995649</v>
      </c>
      <c r="DB53" s="18">
        <f t="shared" si="55"/>
        <v>67</v>
      </c>
      <c r="DC53" s="18">
        <v>0</v>
      </c>
      <c r="DD53" s="18">
        <f t="shared" si="56"/>
        <v>15755.035632640513</v>
      </c>
      <c r="DE53" s="18">
        <f t="shared" si="57"/>
        <v>-0.46067355650995651</v>
      </c>
      <c r="DF53" s="18">
        <f t="shared" si="58"/>
        <v>30.865128286167085</v>
      </c>
      <c r="DG53" s="18">
        <f>(Design!$N$71-DF53)/DE53</f>
        <v>60.813406565830512</v>
      </c>
      <c r="DH53" s="18">
        <v>0</v>
      </c>
      <c r="DI53" s="18">
        <v>0</v>
      </c>
      <c r="DJ53" s="18">
        <f t="shared" si="59"/>
        <v>60.813406565830512</v>
      </c>
      <c r="DK53" s="18">
        <f t="shared" si="60"/>
        <v>60.813406565830512</v>
      </c>
      <c r="DL53" s="18">
        <f>Design!$N$71</f>
        <v>2.85</v>
      </c>
      <c r="DM53" s="18">
        <f t="shared" si="61"/>
        <v>67</v>
      </c>
      <c r="DN53" s="18">
        <v>0</v>
      </c>
      <c r="DO53" s="18">
        <f t="shared" si="62"/>
        <v>5728.5</v>
      </c>
      <c r="DP53" s="19">
        <f t="shared" si="63"/>
        <v>10026.535632640513</v>
      </c>
      <c r="DQ53" s="68">
        <f t="shared" si="64"/>
        <v>57</v>
      </c>
      <c r="DR53" s="18">
        <f>'Ohio Intensities'!Y53</f>
        <v>2.9455977265163562</v>
      </c>
      <c r="DS53" s="18">
        <f>Design!$I$24*DR53*Design!$I$23</f>
        <v>5.0664280896081362</v>
      </c>
      <c r="DT53" s="18">
        <v>0</v>
      </c>
      <c r="DU53" s="18">
        <v>0</v>
      </c>
      <c r="DV53" s="18">
        <f>Design!$I$22</f>
        <v>10</v>
      </c>
      <c r="DW53" s="18">
        <f t="shared" si="65"/>
        <v>5.0664280896081362</v>
      </c>
      <c r="DX53" s="18">
        <f t="shared" si="66"/>
        <v>57</v>
      </c>
      <c r="DY53" s="18">
        <f t="shared" si="67"/>
        <v>5.0664280896081362</v>
      </c>
      <c r="DZ53" s="18">
        <f t="shared" si="68"/>
        <v>67</v>
      </c>
      <c r="EA53" s="18">
        <v>0</v>
      </c>
      <c r="EB53" s="18">
        <f t="shared" si="69"/>
        <v>17327.184066459824</v>
      </c>
      <c r="EC53" s="18">
        <f t="shared" si="70"/>
        <v>-0.5066428089608136</v>
      </c>
      <c r="ED53" s="18">
        <f t="shared" si="71"/>
        <v>33.945068200374514</v>
      </c>
      <c r="EE53" s="18">
        <f>(Design!$N$72-ED53)/EC53</f>
        <v>61.374735119904898</v>
      </c>
      <c r="EF53" s="18">
        <v>0</v>
      </c>
      <c r="EG53" s="18">
        <v>0</v>
      </c>
      <c r="EH53" s="18">
        <f t="shared" si="72"/>
        <v>61.374735119904898</v>
      </c>
      <c r="EI53" s="18">
        <f t="shared" si="73"/>
        <v>61.374735119904898</v>
      </c>
      <c r="EJ53" s="18">
        <f>Design!$N$72</f>
        <v>2.85</v>
      </c>
      <c r="EK53" s="18">
        <f t="shared" si="74"/>
        <v>67</v>
      </c>
      <c r="EL53" s="18">
        <v>0</v>
      </c>
      <c r="EM53" s="18">
        <f t="shared" si="75"/>
        <v>5728.5</v>
      </c>
      <c r="EN53" s="19">
        <f t="shared" si="76"/>
        <v>11598.684066459824</v>
      </c>
      <c r="EO53" s="19">
        <f t="shared" si="77"/>
        <v>57</v>
      </c>
    </row>
    <row r="54" spans="1:145" x14ac:dyDescent="0.25">
      <c r="A54" s="68">
        <f t="shared" si="78"/>
        <v>58</v>
      </c>
      <c r="B54" s="18">
        <f>'Ohio Intensities'!E54</f>
        <v>1.4255980944578348</v>
      </c>
      <c r="C54" s="18">
        <f>Design!$I$24*B54*Design!$I$23</f>
        <v>2.4520287224674773</v>
      </c>
      <c r="D54" s="18">
        <v>0</v>
      </c>
      <c r="E54" s="18">
        <v>0</v>
      </c>
      <c r="F54" s="18">
        <f>Design!$I$22</f>
        <v>10</v>
      </c>
      <c r="G54" s="18">
        <f t="shared" si="0"/>
        <v>2.4520287224674773</v>
      </c>
      <c r="H54" s="18">
        <f t="shared" si="1"/>
        <v>58</v>
      </c>
      <c r="I54" s="18">
        <f t="shared" si="2"/>
        <v>2.4520287224674773</v>
      </c>
      <c r="J54" s="18">
        <f t="shared" si="3"/>
        <v>68</v>
      </c>
      <c r="K54" s="18">
        <v>0</v>
      </c>
      <c r="L54" s="18">
        <f t="shared" si="4"/>
        <v>8533.0599541868214</v>
      </c>
      <c r="M54" s="18">
        <f t="shared" si="5"/>
        <v>-0.24520287224674772</v>
      </c>
      <c r="N54" s="18">
        <f t="shared" si="6"/>
        <v>16.673795312778847</v>
      </c>
      <c r="O54" s="18">
        <f>(Design!$N$67-N54)/M54</f>
        <v>59.639575910281003</v>
      </c>
      <c r="P54" s="18">
        <v>0</v>
      </c>
      <c r="Q54" s="18">
        <v>0</v>
      </c>
      <c r="R54" s="18">
        <f t="shared" si="7"/>
        <v>59.639575910281003</v>
      </c>
      <c r="S54" s="18">
        <f t="shared" si="8"/>
        <v>59.639575910281003</v>
      </c>
      <c r="T54" s="18">
        <f>Design!$N$67</f>
        <v>2.0499999999999998</v>
      </c>
      <c r="U54" s="18">
        <f t="shared" si="9"/>
        <v>68</v>
      </c>
      <c r="V54" s="18">
        <v>0</v>
      </c>
      <c r="W54" s="18">
        <f t="shared" si="10"/>
        <v>4181.9999999999991</v>
      </c>
      <c r="X54" s="19">
        <f t="shared" si="11"/>
        <v>4351.0599541868223</v>
      </c>
      <c r="Y54" s="68">
        <f t="shared" si="12"/>
        <v>58</v>
      </c>
      <c r="Z54" s="18">
        <f>'Ohio Intensities'!I54</f>
        <v>1.7144346443707155</v>
      </c>
      <c r="AA54" s="18">
        <f>Design!$I$24*Z54*Design!$I$23</f>
        <v>2.9488275883176325</v>
      </c>
      <c r="AB54" s="18">
        <v>0</v>
      </c>
      <c r="AC54" s="18">
        <v>0</v>
      </c>
      <c r="AD54" s="18">
        <f>Design!$I$22</f>
        <v>10</v>
      </c>
      <c r="AE54" s="18">
        <f t="shared" si="13"/>
        <v>2.9488275883176325</v>
      </c>
      <c r="AF54" s="18">
        <f t="shared" si="14"/>
        <v>58</v>
      </c>
      <c r="AG54" s="18">
        <f t="shared" si="15"/>
        <v>2.9488275883176325</v>
      </c>
      <c r="AH54" s="18">
        <f t="shared" si="16"/>
        <v>68</v>
      </c>
      <c r="AI54" s="18">
        <v>0</v>
      </c>
      <c r="AJ54" s="18">
        <f t="shared" si="17"/>
        <v>10261.920007345359</v>
      </c>
      <c r="AK54" s="18">
        <f t="shared" si="18"/>
        <v>-0.29488275883176324</v>
      </c>
      <c r="AL54" s="18">
        <f t="shared" si="19"/>
        <v>20.052027600559903</v>
      </c>
      <c r="AM54" s="18">
        <f>(Design!$N$68-AL54)/AK54</f>
        <v>59.522054358470314</v>
      </c>
      <c r="AN54" s="18">
        <v>0</v>
      </c>
      <c r="AO54" s="18">
        <v>0</v>
      </c>
      <c r="AP54" s="18">
        <f t="shared" si="20"/>
        <v>59.522054358470314</v>
      </c>
      <c r="AQ54" s="18">
        <f t="shared" si="21"/>
        <v>59.522054358470314</v>
      </c>
      <c r="AR54" s="18">
        <f>Design!$N$68</f>
        <v>2.5</v>
      </c>
      <c r="AS54" s="18">
        <f t="shared" si="22"/>
        <v>68</v>
      </c>
      <c r="AT54" s="18">
        <v>0</v>
      </c>
      <c r="AU54" s="18">
        <f t="shared" si="23"/>
        <v>5100</v>
      </c>
      <c r="AV54" s="19">
        <f t="shared" si="24"/>
        <v>5161.9200073453594</v>
      </c>
      <c r="AW54" s="68">
        <f t="shared" si="25"/>
        <v>58</v>
      </c>
      <c r="AX54" s="18">
        <f>'Ohio Intensities'!M54</f>
        <v>2.0161210528981499</v>
      </c>
      <c r="AY54" s="18">
        <f>Design!$I$24*AX54*Design!$I$23</f>
        <v>3.46772821098482</v>
      </c>
      <c r="AZ54" s="18">
        <v>0</v>
      </c>
      <c r="BA54" s="18">
        <v>0</v>
      </c>
      <c r="BB54" s="18">
        <f>Design!$I$22</f>
        <v>10</v>
      </c>
      <c r="BC54" s="18">
        <f t="shared" si="26"/>
        <v>3.46772821098482</v>
      </c>
      <c r="BD54" s="18">
        <f t="shared" si="27"/>
        <v>58</v>
      </c>
      <c r="BE54" s="18">
        <f t="shared" si="28"/>
        <v>3.46772821098482</v>
      </c>
      <c r="BF54" s="18">
        <f t="shared" si="29"/>
        <v>68</v>
      </c>
      <c r="BG54" s="18">
        <v>0</v>
      </c>
      <c r="BH54" s="18">
        <f t="shared" si="30"/>
        <v>12067.694174227174</v>
      </c>
      <c r="BI54" s="18">
        <f t="shared" si="31"/>
        <v>-0.34677282109848201</v>
      </c>
      <c r="BJ54" s="18">
        <f t="shared" si="32"/>
        <v>23.580551834696777</v>
      </c>
      <c r="BK54" s="18">
        <f>(Design!$N$69-BJ54)/BI54</f>
        <v>59.781362821423038</v>
      </c>
      <c r="BL54" s="18">
        <v>0</v>
      </c>
      <c r="BM54" s="18">
        <v>0</v>
      </c>
      <c r="BN54" s="18">
        <f t="shared" si="33"/>
        <v>59.781362821423038</v>
      </c>
      <c r="BO54" s="18">
        <f t="shared" si="34"/>
        <v>59.781362821423038</v>
      </c>
      <c r="BP54" s="18">
        <f>Design!$N$69</f>
        <v>2.85</v>
      </c>
      <c r="BQ54" s="18">
        <f t="shared" si="35"/>
        <v>68</v>
      </c>
      <c r="BR54" s="18">
        <v>0</v>
      </c>
      <c r="BS54" s="18">
        <f t="shared" si="36"/>
        <v>5814</v>
      </c>
      <c r="BT54" s="19">
        <f t="shared" si="37"/>
        <v>6253.6941742271738</v>
      </c>
      <c r="BU54" s="68">
        <f t="shared" si="38"/>
        <v>58</v>
      </c>
      <c r="BV54" s="18">
        <f>'Ohio Intensities'!Q54</f>
        <v>2.3632079966163757</v>
      </c>
      <c r="BW54" s="18">
        <f>Design!$I$24*BV54*Design!$I$23</f>
        <v>4.0647177541801689</v>
      </c>
      <c r="BX54" s="18">
        <v>0</v>
      </c>
      <c r="BY54" s="18">
        <v>0</v>
      </c>
      <c r="BZ54" s="18">
        <f>Design!$I$22</f>
        <v>10</v>
      </c>
      <c r="CA54" s="18">
        <f t="shared" si="39"/>
        <v>4.0647177541801689</v>
      </c>
      <c r="CB54" s="18">
        <f t="shared" si="40"/>
        <v>58</v>
      </c>
      <c r="CC54" s="18">
        <f t="shared" si="41"/>
        <v>4.0647177541801689</v>
      </c>
      <c r="CD54" s="18">
        <f t="shared" si="42"/>
        <v>68</v>
      </c>
      <c r="CE54" s="18">
        <v>0</v>
      </c>
      <c r="CF54" s="18">
        <f t="shared" si="43"/>
        <v>14145.217784546987</v>
      </c>
      <c r="CG54" s="18">
        <f t="shared" si="44"/>
        <v>-0.40647177541801688</v>
      </c>
      <c r="CH54" s="18">
        <f t="shared" si="45"/>
        <v>27.640080728425147</v>
      </c>
      <c r="CI54" s="18">
        <f>(Design!$N$70-CH54)/CG54</f>
        <v>60.988443054701513</v>
      </c>
      <c r="CJ54" s="18">
        <v>0</v>
      </c>
      <c r="CK54" s="18">
        <v>0</v>
      </c>
      <c r="CL54" s="18">
        <f t="shared" si="46"/>
        <v>60.988443054701513</v>
      </c>
      <c r="CM54" s="18">
        <f t="shared" si="47"/>
        <v>60.988443054701513</v>
      </c>
      <c r="CN54" s="18">
        <f>Design!$N$70</f>
        <v>2.85</v>
      </c>
      <c r="CO54" s="18">
        <f t="shared" si="48"/>
        <v>68</v>
      </c>
      <c r="CP54" s="18">
        <v>0</v>
      </c>
      <c r="CQ54" s="18">
        <f t="shared" si="49"/>
        <v>5813.9999999999991</v>
      </c>
      <c r="CR54" s="19">
        <f t="shared" si="50"/>
        <v>8331.2177845469887</v>
      </c>
      <c r="CS54" s="68">
        <f t="shared" si="51"/>
        <v>58</v>
      </c>
      <c r="CT54" s="18">
        <f>'Ohio Intensities'!U54</f>
        <v>2.6468707633084008</v>
      </c>
      <c r="CU54" s="18">
        <f>Design!$I$24*CT54*Design!$I$23</f>
        <v>4.5526177128904521</v>
      </c>
      <c r="CV54" s="18">
        <v>0</v>
      </c>
      <c r="CW54" s="18">
        <v>0</v>
      </c>
      <c r="CX54" s="18">
        <f>Design!$I$22</f>
        <v>10</v>
      </c>
      <c r="CY54" s="18">
        <f t="shared" si="52"/>
        <v>4.5526177128904521</v>
      </c>
      <c r="CZ54" s="18">
        <f t="shared" si="53"/>
        <v>58</v>
      </c>
      <c r="DA54" s="18">
        <f t="shared" si="54"/>
        <v>4.5526177128904521</v>
      </c>
      <c r="DB54" s="18">
        <f t="shared" si="55"/>
        <v>68</v>
      </c>
      <c r="DC54" s="18">
        <v>0</v>
      </c>
      <c r="DD54" s="18">
        <f t="shared" si="56"/>
        <v>15843.109640858773</v>
      </c>
      <c r="DE54" s="18">
        <f t="shared" si="57"/>
        <v>-0.45526177128904521</v>
      </c>
      <c r="DF54" s="18">
        <f t="shared" si="58"/>
        <v>30.957800447655075</v>
      </c>
      <c r="DG54" s="18">
        <f>(Design!$N$71-DF54)/DE54</f>
        <v>61.739865326424386</v>
      </c>
      <c r="DH54" s="18">
        <v>0</v>
      </c>
      <c r="DI54" s="18">
        <v>0</v>
      </c>
      <c r="DJ54" s="18">
        <f t="shared" si="59"/>
        <v>61.739865326424386</v>
      </c>
      <c r="DK54" s="18">
        <f t="shared" si="60"/>
        <v>61.739865326424386</v>
      </c>
      <c r="DL54" s="18">
        <f>Design!$N$71</f>
        <v>2.85</v>
      </c>
      <c r="DM54" s="18">
        <f t="shared" si="61"/>
        <v>68</v>
      </c>
      <c r="DN54" s="18">
        <v>0</v>
      </c>
      <c r="DO54" s="18">
        <f t="shared" si="62"/>
        <v>5814</v>
      </c>
      <c r="DP54" s="19">
        <f t="shared" si="63"/>
        <v>10029.109640858773</v>
      </c>
      <c r="DQ54" s="68">
        <f t="shared" si="64"/>
        <v>58</v>
      </c>
      <c r="DR54" s="18">
        <f>'Ohio Intensities'!Y54</f>
        <v>2.9119478028527888</v>
      </c>
      <c r="DS54" s="18">
        <f>Design!$I$24*DR54*Design!$I$23</f>
        <v>5.0085502209068</v>
      </c>
      <c r="DT54" s="18">
        <v>0</v>
      </c>
      <c r="DU54" s="18">
        <v>0</v>
      </c>
      <c r="DV54" s="18">
        <f>Design!$I$22</f>
        <v>10</v>
      </c>
      <c r="DW54" s="18">
        <f t="shared" si="65"/>
        <v>5.0085502209068</v>
      </c>
      <c r="DX54" s="18">
        <f t="shared" si="66"/>
        <v>58</v>
      </c>
      <c r="DY54" s="18">
        <f t="shared" si="67"/>
        <v>5.0085502209068</v>
      </c>
      <c r="DZ54" s="18">
        <f t="shared" si="68"/>
        <v>68</v>
      </c>
      <c r="EA54" s="18">
        <v>0</v>
      </c>
      <c r="EB54" s="18">
        <f t="shared" si="69"/>
        <v>17429.754768755662</v>
      </c>
      <c r="EC54" s="18">
        <f t="shared" si="70"/>
        <v>-0.50085502209068</v>
      </c>
      <c r="ED54" s="18">
        <f t="shared" si="71"/>
        <v>34.058141502166237</v>
      </c>
      <c r="EE54" s="18">
        <f>(Design!$N$72-ED54)/EC54</f>
        <v>62.309730612057216</v>
      </c>
      <c r="EF54" s="18">
        <v>0</v>
      </c>
      <c r="EG54" s="18">
        <v>0</v>
      </c>
      <c r="EH54" s="18">
        <f t="shared" si="72"/>
        <v>62.309730612057216</v>
      </c>
      <c r="EI54" s="18">
        <f t="shared" si="73"/>
        <v>62.309730612057216</v>
      </c>
      <c r="EJ54" s="18">
        <f>Design!$N$72</f>
        <v>2.85</v>
      </c>
      <c r="EK54" s="18">
        <f t="shared" si="74"/>
        <v>68</v>
      </c>
      <c r="EL54" s="18">
        <v>0</v>
      </c>
      <c r="EM54" s="18">
        <f t="shared" si="75"/>
        <v>5813.9999999999991</v>
      </c>
      <c r="EN54" s="19">
        <f t="shared" si="76"/>
        <v>11615.754768755662</v>
      </c>
      <c r="EO54" s="19">
        <f t="shared" si="77"/>
        <v>58</v>
      </c>
    </row>
    <row r="55" spans="1:145" x14ac:dyDescent="0.25">
      <c r="A55" s="68">
        <f t="shared" si="78"/>
        <v>59</v>
      </c>
      <c r="B55" s="18">
        <f>'Ohio Intensities'!E55</f>
        <v>1.4074828451414143</v>
      </c>
      <c r="C55" s="18">
        <f>Design!$I$24*B55*Design!$I$23</f>
        <v>2.4208704936432341</v>
      </c>
      <c r="D55" s="18">
        <v>0</v>
      </c>
      <c r="E55" s="18">
        <v>0</v>
      </c>
      <c r="F55" s="18">
        <f>Design!$I$22</f>
        <v>10</v>
      </c>
      <c r="G55" s="18">
        <f t="shared" si="0"/>
        <v>2.4208704936432341</v>
      </c>
      <c r="H55" s="18">
        <f t="shared" si="1"/>
        <v>59</v>
      </c>
      <c r="I55" s="18">
        <f t="shared" si="2"/>
        <v>2.4208704936432341</v>
      </c>
      <c r="J55" s="18">
        <f t="shared" si="3"/>
        <v>69</v>
      </c>
      <c r="K55" s="18">
        <v>0</v>
      </c>
      <c r="L55" s="18">
        <f t="shared" si="4"/>
        <v>8569.8815474970488</v>
      </c>
      <c r="M55" s="18">
        <f t="shared" si="5"/>
        <v>-0.2420870493643234</v>
      </c>
      <c r="N55" s="18">
        <f t="shared" si="6"/>
        <v>16.704006406138316</v>
      </c>
      <c r="O55" s="18">
        <f>(Design!$N$67-N55)/M55</f>
        <v>60.531971638371701</v>
      </c>
      <c r="P55" s="18">
        <v>0</v>
      </c>
      <c r="Q55" s="18">
        <v>0</v>
      </c>
      <c r="R55" s="18">
        <f t="shared" si="7"/>
        <v>60.531971638371701</v>
      </c>
      <c r="S55" s="18">
        <f t="shared" si="8"/>
        <v>60.531971638371701</v>
      </c>
      <c r="T55" s="18">
        <f>Design!$N$67</f>
        <v>2.0499999999999998</v>
      </c>
      <c r="U55" s="18">
        <f t="shared" si="9"/>
        <v>69</v>
      </c>
      <c r="V55" s="18">
        <v>0</v>
      </c>
      <c r="W55" s="18">
        <f t="shared" si="10"/>
        <v>4243.5</v>
      </c>
      <c r="X55" s="19">
        <f t="shared" si="11"/>
        <v>4326.3815474970488</v>
      </c>
      <c r="Y55" s="68">
        <f t="shared" si="12"/>
        <v>59</v>
      </c>
      <c r="Z55" s="18">
        <f>'Ohio Intensities'!I55</f>
        <v>1.6931311395177537</v>
      </c>
      <c r="AA55" s="18">
        <f>Design!$I$24*Z55*Design!$I$23</f>
        <v>2.9121855599705384</v>
      </c>
      <c r="AB55" s="18">
        <v>0</v>
      </c>
      <c r="AC55" s="18">
        <v>0</v>
      </c>
      <c r="AD55" s="18">
        <f>Design!$I$22</f>
        <v>10</v>
      </c>
      <c r="AE55" s="18">
        <f t="shared" si="13"/>
        <v>2.9121855599705384</v>
      </c>
      <c r="AF55" s="18">
        <f t="shared" si="14"/>
        <v>59</v>
      </c>
      <c r="AG55" s="18">
        <f t="shared" si="15"/>
        <v>2.9121855599705384</v>
      </c>
      <c r="AH55" s="18">
        <f t="shared" si="16"/>
        <v>69</v>
      </c>
      <c r="AI55" s="18">
        <v>0</v>
      </c>
      <c r="AJ55" s="18">
        <f t="shared" si="17"/>
        <v>10309.136882295707</v>
      </c>
      <c r="AK55" s="18">
        <f t="shared" si="18"/>
        <v>-0.29121855599705382</v>
      </c>
      <c r="AL55" s="18">
        <f t="shared" si="19"/>
        <v>20.094080363796714</v>
      </c>
      <c r="AM55" s="18">
        <f>(Design!$N$68-AL55)/AK55</f>
        <v>60.415382198292022</v>
      </c>
      <c r="AN55" s="18">
        <v>0</v>
      </c>
      <c r="AO55" s="18">
        <v>0</v>
      </c>
      <c r="AP55" s="18">
        <f t="shared" si="20"/>
        <v>60.415382198292022</v>
      </c>
      <c r="AQ55" s="18">
        <f t="shared" si="21"/>
        <v>60.415382198292022</v>
      </c>
      <c r="AR55" s="18">
        <f>Design!$N$68</f>
        <v>2.5</v>
      </c>
      <c r="AS55" s="18">
        <f t="shared" si="22"/>
        <v>69</v>
      </c>
      <c r="AT55" s="18">
        <v>0</v>
      </c>
      <c r="AU55" s="18">
        <f t="shared" si="23"/>
        <v>5175</v>
      </c>
      <c r="AV55" s="19">
        <f t="shared" si="24"/>
        <v>5134.1368822957065</v>
      </c>
      <c r="AW55" s="68">
        <f t="shared" si="25"/>
        <v>59</v>
      </c>
      <c r="AX55" s="18">
        <f>'Ohio Intensities'!M55</f>
        <v>1.991563223589224</v>
      </c>
      <c r="AY55" s="18">
        <f>Design!$I$24*AX55*Design!$I$23</f>
        <v>3.4254887445734674</v>
      </c>
      <c r="AZ55" s="18">
        <v>0</v>
      </c>
      <c r="BA55" s="18">
        <v>0</v>
      </c>
      <c r="BB55" s="18">
        <f>Design!$I$22</f>
        <v>10</v>
      </c>
      <c r="BC55" s="18">
        <f t="shared" si="26"/>
        <v>3.4254887445734674</v>
      </c>
      <c r="BD55" s="18">
        <f t="shared" si="27"/>
        <v>59</v>
      </c>
      <c r="BE55" s="18">
        <f t="shared" si="28"/>
        <v>3.4254887445734674</v>
      </c>
      <c r="BF55" s="18">
        <f t="shared" si="29"/>
        <v>69</v>
      </c>
      <c r="BG55" s="18">
        <v>0</v>
      </c>
      <c r="BH55" s="18">
        <f t="shared" si="30"/>
        <v>12126.230155790074</v>
      </c>
      <c r="BI55" s="18">
        <f t="shared" si="31"/>
        <v>-0.34254887445734672</v>
      </c>
      <c r="BJ55" s="18">
        <f t="shared" si="32"/>
        <v>23.635872337556926</v>
      </c>
      <c r="BK55" s="18">
        <f>(Design!$N$69-BJ55)/BI55</f>
        <v>60.680019370914984</v>
      </c>
      <c r="BL55" s="18">
        <v>0</v>
      </c>
      <c r="BM55" s="18">
        <v>0</v>
      </c>
      <c r="BN55" s="18">
        <f t="shared" si="33"/>
        <v>60.680019370914984</v>
      </c>
      <c r="BO55" s="18">
        <f t="shared" si="34"/>
        <v>60.680019370914984</v>
      </c>
      <c r="BP55" s="18">
        <f>Design!$N$69</f>
        <v>2.85</v>
      </c>
      <c r="BQ55" s="18">
        <f t="shared" si="35"/>
        <v>69</v>
      </c>
      <c r="BR55" s="18">
        <v>0</v>
      </c>
      <c r="BS55" s="18">
        <f t="shared" si="36"/>
        <v>5899.5</v>
      </c>
      <c r="BT55" s="19">
        <f t="shared" si="37"/>
        <v>6226.7301557900737</v>
      </c>
      <c r="BU55" s="68">
        <f t="shared" si="38"/>
        <v>59</v>
      </c>
      <c r="BV55" s="18">
        <f>'Ohio Intensities'!Q55</f>
        <v>2.3352151577371885</v>
      </c>
      <c r="BW55" s="18">
        <f>Design!$I$24*BV55*Design!$I$23</f>
        <v>4.0165700713079664</v>
      </c>
      <c r="BX55" s="18">
        <v>0</v>
      </c>
      <c r="BY55" s="18">
        <v>0</v>
      </c>
      <c r="BZ55" s="18">
        <f>Design!$I$22</f>
        <v>10</v>
      </c>
      <c r="CA55" s="18">
        <f t="shared" si="39"/>
        <v>4.0165700713079664</v>
      </c>
      <c r="CB55" s="18">
        <f t="shared" si="40"/>
        <v>59</v>
      </c>
      <c r="CC55" s="18">
        <f t="shared" si="41"/>
        <v>4.0165700713079664</v>
      </c>
      <c r="CD55" s="18">
        <f t="shared" si="42"/>
        <v>69</v>
      </c>
      <c r="CE55" s="18">
        <v>0</v>
      </c>
      <c r="CF55" s="18">
        <f t="shared" si="43"/>
        <v>14218.658052430201</v>
      </c>
      <c r="CG55" s="18">
        <f t="shared" si="44"/>
        <v>-0.40165700713079666</v>
      </c>
      <c r="CH55" s="18">
        <f t="shared" si="45"/>
        <v>27.71433349202497</v>
      </c>
      <c r="CI55" s="18">
        <f>(Design!$N$70-CH55)/CG55</f>
        <v>61.904393675691757</v>
      </c>
      <c r="CJ55" s="18">
        <v>0</v>
      </c>
      <c r="CK55" s="18">
        <v>0</v>
      </c>
      <c r="CL55" s="18">
        <f t="shared" si="46"/>
        <v>61.904393675691757</v>
      </c>
      <c r="CM55" s="18">
        <f t="shared" si="47"/>
        <v>61.904393675691757</v>
      </c>
      <c r="CN55" s="18">
        <f>Design!$N$70</f>
        <v>2.85</v>
      </c>
      <c r="CO55" s="18">
        <f t="shared" si="48"/>
        <v>69</v>
      </c>
      <c r="CP55" s="18">
        <v>0</v>
      </c>
      <c r="CQ55" s="18">
        <f t="shared" si="49"/>
        <v>5899.5</v>
      </c>
      <c r="CR55" s="19">
        <f t="shared" si="50"/>
        <v>8319.1580524302008</v>
      </c>
      <c r="CS55" s="68">
        <f t="shared" si="51"/>
        <v>59</v>
      </c>
      <c r="CT55" s="18">
        <f>'Ohio Intensities'!U55</f>
        <v>2.6162058860461892</v>
      </c>
      <c r="CU55" s="18">
        <f>Design!$I$24*CT55*Design!$I$23</f>
        <v>4.4998741239994482</v>
      </c>
      <c r="CV55" s="18">
        <v>0</v>
      </c>
      <c r="CW55" s="18">
        <v>0</v>
      </c>
      <c r="CX55" s="18">
        <f>Design!$I$22</f>
        <v>10</v>
      </c>
      <c r="CY55" s="18">
        <f t="shared" si="52"/>
        <v>4.4998741239994482</v>
      </c>
      <c r="CZ55" s="18">
        <f t="shared" si="53"/>
        <v>59</v>
      </c>
      <c r="DA55" s="18">
        <f t="shared" si="54"/>
        <v>4.4998741239994482</v>
      </c>
      <c r="DB55" s="18">
        <f t="shared" si="55"/>
        <v>69</v>
      </c>
      <c r="DC55" s="18">
        <v>0</v>
      </c>
      <c r="DD55" s="18">
        <f t="shared" si="56"/>
        <v>15929.554398958046</v>
      </c>
      <c r="DE55" s="18">
        <f t="shared" si="57"/>
        <v>-0.44998741239994483</v>
      </c>
      <c r="DF55" s="18">
        <f t="shared" si="58"/>
        <v>31.049131455596193</v>
      </c>
      <c r="DG55" s="18">
        <f>(Design!$N$71-DF55)/DE55</f>
        <v>62.666489502895367</v>
      </c>
      <c r="DH55" s="18">
        <v>0</v>
      </c>
      <c r="DI55" s="18">
        <v>0</v>
      </c>
      <c r="DJ55" s="18">
        <f t="shared" si="59"/>
        <v>62.666489502895367</v>
      </c>
      <c r="DK55" s="18">
        <f t="shared" si="60"/>
        <v>62.666489502895367</v>
      </c>
      <c r="DL55" s="18">
        <f>Design!$N$71</f>
        <v>2.85</v>
      </c>
      <c r="DM55" s="18">
        <f t="shared" si="61"/>
        <v>69</v>
      </c>
      <c r="DN55" s="18">
        <v>0</v>
      </c>
      <c r="DO55" s="18">
        <f t="shared" si="62"/>
        <v>5899.5</v>
      </c>
      <c r="DP55" s="19">
        <f t="shared" si="63"/>
        <v>10030.054398958046</v>
      </c>
      <c r="DQ55" s="68">
        <f t="shared" si="64"/>
        <v>59</v>
      </c>
      <c r="DR55" s="18">
        <f>'Ohio Intensities'!Y55</f>
        <v>2.8791449258850235</v>
      </c>
      <c r="DS55" s="18">
        <f>Design!$I$24*DR55*Design!$I$23</f>
        <v>4.9521292725222432</v>
      </c>
      <c r="DT55" s="18">
        <v>0</v>
      </c>
      <c r="DU55" s="18">
        <v>0</v>
      </c>
      <c r="DV55" s="18">
        <f>Design!$I$22</f>
        <v>10</v>
      </c>
      <c r="DW55" s="18">
        <f t="shared" si="65"/>
        <v>4.9521292725222432</v>
      </c>
      <c r="DX55" s="18">
        <f t="shared" si="66"/>
        <v>59</v>
      </c>
      <c r="DY55" s="18">
        <f t="shared" si="67"/>
        <v>4.9521292725222432</v>
      </c>
      <c r="DZ55" s="18">
        <f t="shared" si="68"/>
        <v>69</v>
      </c>
      <c r="EA55" s="18">
        <v>0</v>
      </c>
      <c r="EB55" s="18">
        <f t="shared" si="69"/>
        <v>17530.537624728742</v>
      </c>
      <c r="EC55" s="18">
        <f t="shared" si="70"/>
        <v>-0.49521292725222432</v>
      </c>
      <c r="ED55" s="18">
        <f t="shared" si="71"/>
        <v>34.169691980403478</v>
      </c>
      <c r="EE55" s="18">
        <f>(Design!$N$72-ED55)/EC55</f>
        <v>63.244899833666047</v>
      </c>
      <c r="EF55" s="18">
        <v>0</v>
      </c>
      <c r="EG55" s="18">
        <v>0</v>
      </c>
      <c r="EH55" s="18">
        <f t="shared" si="72"/>
        <v>63.244899833666047</v>
      </c>
      <c r="EI55" s="18">
        <f t="shared" si="73"/>
        <v>63.244899833666047</v>
      </c>
      <c r="EJ55" s="18">
        <f>Design!$N$72</f>
        <v>2.85</v>
      </c>
      <c r="EK55" s="18">
        <f t="shared" si="74"/>
        <v>69</v>
      </c>
      <c r="EL55" s="18">
        <v>0</v>
      </c>
      <c r="EM55" s="18">
        <f t="shared" si="75"/>
        <v>5899.5</v>
      </c>
      <c r="EN55" s="19">
        <f t="shared" si="76"/>
        <v>11631.037624728742</v>
      </c>
      <c r="EO55" s="19">
        <f t="shared" si="77"/>
        <v>59</v>
      </c>
    </row>
    <row r="56" spans="1:145" x14ac:dyDescent="0.25">
      <c r="A56" s="68">
        <f t="shared" si="78"/>
        <v>60</v>
      </c>
      <c r="B56" s="18">
        <f>'Ohio Intensities'!E56</f>
        <v>1.3898535178848377</v>
      </c>
      <c r="C56" s="18">
        <f>Design!$I$24*B56*Design!$I$23</f>
        <v>2.3905480507619221</v>
      </c>
      <c r="D56" s="18">
        <v>0</v>
      </c>
      <c r="E56" s="18">
        <v>0</v>
      </c>
      <c r="F56" s="18">
        <f>Design!$I$22</f>
        <v>10</v>
      </c>
      <c r="G56" s="18">
        <f t="shared" si="0"/>
        <v>2.3905480507619221</v>
      </c>
      <c r="H56" s="18">
        <f t="shared" si="1"/>
        <v>60</v>
      </c>
      <c r="I56" s="18">
        <f t="shared" si="2"/>
        <v>2.3905480507619221</v>
      </c>
      <c r="J56" s="18">
        <f t="shared" si="3"/>
        <v>70</v>
      </c>
      <c r="K56" s="18">
        <v>0</v>
      </c>
      <c r="L56" s="18">
        <f t="shared" si="4"/>
        <v>8605.9729827429219</v>
      </c>
      <c r="M56" s="18">
        <f t="shared" si="5"/>
        <v>-0.2390548050761922</v>
      </c>
      <c r="N56" s="18">
        <f t="shared" si="6"/>
        <v>16.733836355333455</v>
      </c>
      <c r="O56" s="18">
        <f>(Design!$N$67-N56)/M56</f>
        <v>61.424560575778351</v>
      </c>
      <c r="P56" s="18">
        <v>0</v>
      </c>
      <c r="Q56" s="18">
        <v>0</v>
      </c>
      <c r="R56" s="18">
        <f t="shared" si="7"/>
        <v>61.424560575778351</v>
      </c>
      <c r="S56" s="18">
        <f t="shared" si="8"/>
        <v>61.424560575778351</v>
      </c>
      <c r="T56" s="18">
        <f>Design!$N$67</f>
        <v>2.0499999999999998</v>
      </c>
      <c r="U56" s="18">
        <f t="shared" si="9"/>
        <v>70</v>
      </c>
      <c r="V56" s="18">
        <v>0</v>
      </c>
      <c r="W56" s="18">
        <f t="shared" si="10"/>
        <v>4305</v>
      </c>
      <c r="X56" s="19">
        <f t="shared" si="11"/>
        <v>4300.9729827429219</v>
      </c>
      <c r="Y56" s="68">
        <f t="shared" si="12"/>
        <v>60</v>
      </c>
      <c r="Z56" s="18">
        <f>'Ohio Intensities'!I56</f>
        <v>1.6723889482954544</v>
      </c>
      <c r="AA56" s="18">
        <f>Design!$I$24*Z56*Design!$I$23</f>
        <v>2.8765089910681834</v>
      </c>
      <c r="AB56" s="18">
        <v>0</v>
      </c>
      <c r="AC56" s="18">
        <v>0</v>
      </c>
      <c r="AD56" s="18">
        <f>Design!$I$22</f>
        <v>10</v>
      </c>
      <c r="AE56" s="18">
        <f t="shared" si="13"/>
        <v>2.8765089910681834</v>
      </c>
      <c r="AF56" s="18">
        <f t="shared" si="14"/>
        <v>60</v>
      </c>
      <c r="AG56" s="18">
        <f t="shared" si="15"/>
        <v>2.8765089910681834</v>
      </c>
      <c r="AH56" s="18">
        <f t="shared" si="16"/>
        <v>70</v>
      </c>
      <c r="AI56" s="18">
        <v>0</v>
      </c>
      <c r="AJ56" s="18">
        <f t="shared" si="17"/>
        <v>10355.432367845458</v>
      </c>
      <c r="AK56" s="18">
        <f t="shared" si="18"/>
        <v>-0.28765089910681835</v>
      </c>
      <c r="AL56" s="18">
        <f t="shared" si="19"/>
        <v>20.135562937477282</v>
      </c>
      <c r="AM56" s="18">
        <f>(Design!$N$68-AL56)/AK56</f>
        <v>61.308909487984479</v>
      </c>
      <c r="AN56" s="18">
        <v>0</v>
      </c>
      <c r="AO56" s="18">
        <v>0</v>
      </c>
      <c r="AP56" s="18">
        <f t="shared" si="20"/>
        <v>61.308909487984479</v>
      </c>
      <c r="AQ56" s="18">
        <f t="shared" si="21"/>
        <v>61.308909487984479</v>
      </c>
      <c r="AR56" s="18">
        <f>Design!$N$68</f>
        <v>2.5</v>
      </c>
      <c r="AS56" s="18">
        <f t="shared" si="22"/>
        <v>70</v>
      </c>
      <c r="AT56" s="18">
        <v>0</v>
      </c>
      <c r="AU56" s="18">
        <f t="shared" si="23"/>
        <v>5250</v>
      </c>
      <c r="AV56" s="19">
        <f t="shared" si="24"/>
        <v>5105.4323678454584</v>
      </c>
      <c r="AW56" s="68">
        <f t="shared" si="25"/>
        <v>60</v>
      </c>
      <c r="AX56" s="18">
        <f>'Ohio Intensities'!M56</f>
        <v>1.9676417742611294</v>
      </c>
      <c r="AY56" s="18">
        <f>Design!$I$24*AX56*Design!$I$23</f>
        <v>3.3843438517291449</v>
      </c>
      <c r="AZ56" s="18">
        <v>0</v>
      </c>
      <c r="BA56" s="18">
        <v>0</v>
      </c>
      <c r="BB56" s="18">
        <f>Design!$I$22</f>
        <v>10</v>
      </c>
      <c r="BC56" s="18">
        <f t="shared" si="26"/>
        <v>3.3843438517291449</v>
      </c>
      <c r="BD56" s="18">
        <f t="shared" si="27"/>
        <v>60</v>
      </c>
      <c r="BE56" s="18">
        <f t="shared" si="28"/>
        <v>3.3843438517291449</v>
      </c>
      <c r="BF56" s="18">
        <f t="shared" si="29"/>
        <v>70</v>
      </c>
      <c r="BG56" s="18">
        <v>0</v>
      </c>
      <c r="BH56" s="18">
        <f t="shared" si="30"/>
        <v>12183.637866224921</v>
      </c>
      <c r="BI56" s="18">
        <f t="shared" si="31"/>
        <v>-0.33843438517291446</v>
      </c>
      <c r="BJ56" s="18">
        <f t="shared" si="32"/>
        <v>23.690406962104014</v>
      </c>
      <c r="BK56" s="18">
        <f>(Design!$N$69-BJ56)/BI56</f>
        <v>61.578869864113052</v>
      </c>
      <c r="BL56" s="18">
        <v>0</v>
      </c>
      <c r="BM56" s="18">
        <v>0</v>
      </c>
      <c r="BN56" s="18">
        <f t="shared" si="33"/>
        <v>61.578869864113052</v>
      </c>
      <c r="BO56" s="18">
        <f t="shared" si="34"/>
        <v>61.578869864113052</v>
      </c>
      <c r="BP56" s="18">
        <f>Design!$N$69</f>
        <v>2.85</v>
      </c>
      <c r="BQ56" s="18">
        <f t="shared" si="35"/>
        <v>70</v>
      </c>
      <c r="BR56" s="18">
        <v>0</v>
      </c>
      <c r="BS56" s="18">
        <f t="shared" si="36"/>
        <v>5985</v>
      </c>
      <c r="BT56" s="19">
        <f t="shared" si="37"/>
        <v>6198.6378662249208</v>
      </c>
      <c r="BU56" s="68">
        <f t="shared" si="38"/>
        <v>60</v>
      </c>
      <c r="BV56" s="18">
        <f>'Ohio Intensities'!Q56</f>
        <v>2.3079345234822326</v>
      </c>
      <c r="BW56" s="18">
        <f>Design!$I$24*BV56*Design!$I$23</f>
        <v>3.9696473803894428</v>
      </c>
      <c r="BX56" s="18">
        <v>0</v>
      </c>
      <c r="BY56" s="18">
        <v>0</v>
      </c>
      <c r="BZ56" s="18">
        <f>Design!$I$22</f>
        <v>10</v>
      </c>
      <c r="CA56" s="18">
        <f t="shared" si="39"/>
        <v>3.9696473803894428</v>
      </c>
      <c r="CB56" s="18">
        <f t="shared" si="40"/>
        <v>60</v>
      </c>
      <c r="CC56" s="18">
        <f t="shared" si="41"/>
        <v>3.9696473803894428</v>
      </c>
      <c r="CD56" s="18">
        <f t="shared" si="42"/>
        <v>70</v>
      </c>
      <c r="CE56" s="18">
        <v>0</v>
      </c>
      <c r="CF56" s="18">
        <f t="shared" si="43"/>
        <v>14290.730569401994</v>
      </c>
      <c r="CG56" s="18">
        <f t="shared" si="44"/>
        <v>-0.39696473803894428</v>
      </c>
      <c r="CH56" s="18">
        <f t="shared" si="45"/>
        <v>27.787531662726099</v>
      </c>
      <c r="CI56" s="18">
        <f>(Design!$N$70-CH56)/CG56</f>
        <v>62.82052100123714</v>
      </c>
      <c r="CJ56" s="18">
        <v>0</v>
      </c>
      <c r="CK56" s="18">
        <v>0</v>
      </c>
      <c r="CL56" s="18">
        <f t="shared" si="46"/>
        <v>62.82052100123714</v>
      </c>
      <c r="CM56" s="18">
        <f t="shared" si="47"/>
        <v>62.82052100123714</v>
      </c>
      <c r="CN56" s="18">
        <f>Design!$N$70</f>
        <v>2.85</v>
      </c>
      <c r="CO56" s="18">
        <f t="shared" si="48"/>
        <v>70</v>
      </c>
      <c r="CP56" s="18">
        <v>0</v>
      </c>
      <c r="CQ56" s="18">
        <f t="shared" si="49"/>
        <v>5985</v>
      </c>
      <c r="CR56" s="19">
        <f t="shared" si="50"/>
        <v>8305.7305694019942</v>
      </c>
      <c r="CS56" s="68">
        <f t="shared" si="51"/>
        <v>60</v>
      </c>
      <c r="CT56" s="18">
        <f>'Ohio Intensities'!U56</f>
        <v>2.5863091032663776</v>
      </c>
      <c r="CU56" s="18">
        <f>Design!$I$24*CT56*Design!$I$23</f>
        <v>4.4484516576181727</v>
      </c>
      <c r="CV56" s="18">
        <v>0</v>
      </c>
      <c r="CW56" s="18">
        <v>0</v>
      </c>
      <c r="CX56" s="18">
        <f>Design!$I$22</f>
        <v>10</v>
      </c>
      <c r="CY56" s="18">
        <f t="shared" si="52"/>
        <v>4.4484516576181727</v>
      </c>
      <c r="CZ56" s="18">
        <f t="shared" si="53"/>
        <v>60</v>
      </c>
      <c r="DA56" s="18">
        <f t="shared" si="54"/>
        <v>4.4484516576181727</v>
      </c>
      <c r="DB56" s="18">
        <f t="shared" si="55"/>
        <v>70</v>
      </c>
      <c r="DC56" s="18">
        <v>0</v>
      </c>
      <c r="DD56" s="18">
        <f t="shared" si="56"/>
        <v>16014.425967425421</v>
      </c>
      <c r="DE56" s="18">
        <f t="shared" si="57"/>
        <v>-0.44484516576181726</v>
      </c>
      <c r="DF56" s="18">
        <f t="shared" si="58"/>
        <v>31.139161603327207</v>
      </c>
      <c r="DG56" s="18">
        <f>(Design!$N$71-DF56)/DE56</f>
        <v>63.593276449078076</v>
      </c>
      <c r="DH56" s="18">
        <v>0</v>
      </c>
      <c r="DI56" s="18">
        <v>0</v>
      </c>
      <c r="DJ56" s="18">
        <f t="shared" si="59"/>
        <v>63.593276449078076</v>
      </c>
      <c r="DK56" s="18">
        <f t="shared" si="60"/>
        <v>63.593276449078076</v>
      </c>
      <c r="DL56" s="18">
        <f>Design!$N$71</f>
        <v>2.85</v>
      </c>
      <c r="DM56" s="18">
        <f t="shared" si="61"/>
        <v>70</v>
      </c>
      <c r="DN56" s="18">
        <v>0</v>
      </c>
      <c r="DO56" s="18">
        <f t="shared" si="62"/>
        <v>5985</v>
      </c>
      <c r="DP56" s="19">
        <f t="shared" si="63"/>
        <v>10029.425967425421</v>
      </c>
      <c r="DQ56" s="68">
        <f t="shared" si="64"/>
        <v>60</v>
      </c>
      <c r="DR56" s="18">
        <f>'Ohio Intensities'!Y56</f>
        <v>2.8471564472519799</v>
      </c>
      <c r="DS56" s="18">
        <f>Design!$I$24*DR56*Design!$I$23</f>
        <v>4.8971090892734086</v>
      </c>
      <c r="DT56" s="18">
        <v>0</v>
      </c>
      <c r="DU56" s="18">
        <v>0</v>
      </c>
      <c r="DV56" s="18">
        <f>Design!$I$22</f>
        <v>10</v>
      </c>
      <c r="DW56" s="18">
        <f t="shared" si="65"/>
        <v>4.8971090892734086</v>
      </c>
      <c r="DX56" s="18">
        <f t="shared" si="66"/>
        <v>60</v>
      </c>
      <c r="DY56" s="18">
        <f t="shared" si="67"/>
        <v>4.8971090892734086</v>
      </c>
      <c r="DZ56" s="18">
        <f t="shared" si="68"/>
        <v>70</v>
      </c>
      <c r="EA56" s="18">
        <v>0</v>
      </c>
      <c r="EB56" s="18">
        <f t="shared" si="69"/>
        <v>17629.59272138427</v>
      </c>
      <c r="EC56" s="18">
        <f t="shared" si="70"/>
        <v>-0.48971090892734087</v>
      </c>
      <c r="ED56" s="18">
        <f t="shared" si="71"/>
        <v>34.279763624913862</v>
      </c>
      <c r="EE56" s="18">
        <f>(Design!$N$72-ED56)/EC56</f>
        <v>64.180239916969342</v>
      </c>
      <c r="EF56" s="18">
        <v>0</v>
      </c>
      <c r="EG56" s="18">
        <v>0</v>
      </c>
      <c r="EH56" s="18">
        <f t="shared" si="72"/>
        <v>64.180239916969342</v>
      </c>
      <c r="EI56" s="18">
        <f t="shared" si="73"/>
        <v>64.180239916969342</v>
      </c>
      <c r="EJ56" s="18">
        <f>Design!$N$72</f>
        <v>2.85</v>
      </c>
      <c r="EK56" s="18">
        <f t="shared" si="74"/>
        <v>70</v>
      </c>
      <c r="EL56" s="18">
        <v>0</v>
      </c>
      <c r="EM56" s="18">
        <f t="shared" si="75"/>
        <v>5985</v>
      </c>
      <c r="EN56" s="19">
        <f t="shared" si="76"/>
        <v>11644.59272138427</v>
      </c>
      <c r="EO56" s="19">
        <f t="shared" si="77"/>
        <v>60</v>
      </c>
    </row>
    <row r="57" spans="1:145" x14ac:dyDescent="0.25">
      <c r="A57" s="68">
        <f t="shared" si="78"/>
        <v>61</v>
      </c>
      <c r="B57" s="18">
        <f>'Ohio Intensities'!E57</f>
        <v>1.3726904120594003</v>
      </c>
      <c r="C57" s="18">
        <f>Design!$I$24*B57*Design!$I$23</f>
        <v>2.3610275087421702</v>
      </c>
      <c r="D57" s="18">
        <v>0</v>
      </c>
      <c r="E57" s="18">
        <v>0</v>
      </c>
      <c r="F57" s="18">
        <f>Design!$I$22</f>
        <v>10</v>
      </c>
      <c r="G57" s="18">
        <f t="shared" si="0"/>
        <v>2.3610275087421702</v>
      </c>
      <c r="H57" s="18">
        <f t="shared" si="1"/>
        <v>61</v>
      </c>
      <c r="I57" s="18">
        <f t="shared" si="2"/>
        <v>2.3610275087421702</v>
      </c>
      <c r="J57" s="18">
        <f t="shared" si="3"/>
        <v>71</v>
      </c>
      <c r="K57" s="18">
        <v>0</v>
      </c>
      <c r="L57" s="18">
        <f t="shared" si="4"/>
        <v>8641.3606819963425</v>
      </c>
      <c r="M57" s="18">
        <f t="shared" si="5"/>
        <v>-0.236102750874217</v>
      </c>
      <c r="N57" s="18">
        <f t="shared" si="6"/>
        <v>16.76329531206941</v>
      </c>
      <c r="O57" s="18">
        <f>(Design!$N$67-N57)/M57</f>
        <v>62.317339622645356</v>
      </c>
      <c r="P57" s="18">
        <v>0</v>
      </c>
      <c r="Q57" s="18">
        <v>0</v>
      </c>
      <c r="R57" s="18">
        <f t="shared" si="7"/>
        <v>62.317339622645356</v>
      </c>
      <c r="S57" s="18">
        <f t="shared" si="8"/>
        <v>62.317339622645356</v>
      </c>
      <c r="T57" s="18">
        <f>Design!$N$67</f>
        <v>2.0499999999999998</v>
      </c>
      <c r="U57" s="18">
        <f t="shared" si="9"/>
        <v>71</v>
      </c>
      <c r="V57" s="18">
        <v>0</v>
      </c>
      <c r="W57" s="18">
        <f t="shared" si="10"/>
        <v>4366.4999999999991</v>
      </c>
      <c r="X57" s="19">
        <f t="shared" si="11"/>
        <v>4274.8606819963434</v>
      </c>
      <c r="Y57" s="68">
        <f t="shared" si="12"/>
        <v>61</v>
      </c>
      <c r="Z57" s="18">
        <f>'Ohio Intensities'!I57</f>
        <v>1.6521856833622688</v>
      </c>
      <c r="AA57" s="18">
        <f>Design!$I$24*Z57*Design!$I$23</f>
        <v>2.8417593753831043</v>
      </c>
      <c r="AB57" s="18">
        <v>0</v>
      </c>
      <c r="AC57" s="18">
        <v>0</v>
      </c>
      <c r="AD57" s="18">
        <f>Design!$I$22</f>
        <v>10</v>
      </c>
      <c r="AE57" s="18">
        <f t="shared" si="13"/>
        <v>2.8417593753831043</v>
      </c>
      <c r="AF57" s="18">
        <f t="shared" si="14"/>
        <v>61</v>
      </c>
      <c r="AG57" s="18">
        <f t="shared" si="15"/>
        <v>2.8417593753831043</v>
      </c>
      <c r="AH57" s="18">
        <f t="shared" si="16"/>
        <v>71</v>
      </c>
      <c r="AI57" s="18">
        <v>0</v>
      </c>
      <c r="AJ57" s="18">
        <f t="shared" si="17"/>
        <v>10400.839313902163</v>
      </c>
      <c r="AK57" s="18">
        <f t="shared" si="18"/>
        <v>-0.28417593753831044</v>
      </c>
      <c r="AL57" s="18">
        <f t="shared" si="19"/>
        <v>20.176491565220044</v>
      </c>
      <c r="AM57" s="18">
        <f>(Design!$N$68-AL57)/AK57</f>
        <v>62.202633053113559</v>
      </c>
      <c r="AN57" s="18">
        <v>0</v>
      </c>
      <c r="AO57" s="18">
        <v>0</v>
      </c>
      <c r="AP57" s="18">
        <f t="shared" si="20"/>
        <v>62.202633053113559</v>
      </c>
      <c r="AQ57" s="18">
        <f t="shared" si="21"/>
        <v>62.202633053113559</v>
      </c>
      <c r="AR57" s="18">
        <f>Design!$N$68</f>
        <v>2.5</v>
      </c>
      <c r="AS57" s="18">
        <f t="shared" si="22"/>
        <v>71</v>
      </c>
      <c r="AT57" s="18">
        <v>0</v>
      </c>
      <c r="AU57" s="18">
        <f t="shared" si="23"/>
        <v>5325</v>
      </c>
      <c r="AV57" s="19">
        <f t="shared" si="24"/>
        <v>5075.8393139021628</v>
      </c>
      <c r="AW57" s="68">
        <f t="shared" si="25"/>
        <v>61</v>
      </c>
      <c r="AX57" s="18">
        <f>'Ohio Intensities'!M57</f>
        <v>1.9443317144080055</v>
      </c>
      <c r="AY57" s="18">
        <f>Design!$I$24*AX57*Design!$I$23</f>
        <v>3.3442505487817713</v>
      </c>
      <c r="AZ57" s="18">
        <v>0</v>
      </c>
      <c r="BA57" s="18">
        <v>0</v>
      </c>
      <c r="BB57" s="18">
        <f>Design!$I$22</f>
        <v>10</v>
      </c>
      <c r="BC57" s="18">
        <f t="shared" si="26"/>
        <v>3.3442505487817713</v>
      </c>
      <c r="BD57" s="18">
        <f t="shared" si="27"/>
        <v>61</v>
      </c>
      <c r="BE57" s="18">
        <f t="shared" si="28"/>
        <v>3.3442505487817713</v>
      </c>
      <c r="BF57" s="18">
        <f t="shared" si="29"/>
        <v>71</v>
      </c>
      <c r="BG57" s="18">
        <v>0</v>
      </c>
      <c r="BH57" s="18">
        <f t="shared" si="30"/>
        <v>12239.957008541282</v>
      </c>
      <c r="BI57" s="18">
        <f t="shared" si="31"/>
        <v>-0.33442505487817714</v>
      </c>
      <c r="BJ57" s="18">
        <f t="shared" si="32"/>
        <v>23.744178896350579</v>
      </c>
      <c r="BK57" s="18">
        <f>(Design!$N$69-BJ57)/BI57</f>
        <v>62.477911243706949</v>
      </c>
      <c r="BL57" s="18">
        <v>0</v>
      </c>
      <c r="BM57" s="18">
        <v>0</v>
      </c>
      <c r="BN57" s="18">
        <f t="shared" si="33"/>
        <v>62.477911243706949</v>
      </c>
      <c r="BO57" s="18">
        <f t="shared" si="34"/>
        <v>62.477911243706949</v>
      </c>
      <c r="BP57" s="18">
        <f>Design!$N$69</f>
        <v>2.85</v>
      </c>
      <c r="BQ57" s="18">
        <f t="shared" si="35"/>
        <v>71</v>
      </c>
      <c r="BR57" s="18">
        <v>0</v>
      </c>
      <c r="BS57" s="18">
        <f t="shared" si="36"/>
        <v>6070.5000000000009</v>
      </c>
      <c r="BT57" s="19">
        <f t="shared" si="37"/>
        <v>6169.4570085412806</v>
      </c>
      <c r="BU57" s="68">
        <f t="shared" si="38"/>
        <v>61</v>
      </c>
      <c r="BV57" s="18">
        <f>'Ohio Intensities'!Q57</f>
        <v>2.2813385525795709</v>
      </c>
      <c r="BW57" s="18">
        <f>Design!$I$24*BV57*Design!$I$23</f>
        <v>3.9239023104368642</v>
      </c>
      <c r="BX57" s="18">
        <v>0</v>
      </c>
      <c r="BY57" s="18">
        <v>0</v>
      </c>
      <c r="BZ57" s="18">
        <f>Design!$I$22</f>
        <v>10</v>
      </c>
      <c r="CA57" s="18">
        <f t="shared" si="39"/>
        <v>3.9239023104368642</v>
      </c>
      <c r="CB57" s="18">
        <f t="shared" si="40"/>
        <v>61</v>
      </c>
      <c r="CC57" s="18">
        <f t="shared" si="41"/>
        <v>3.9239023104368642</v>
      </c>
      <c r="CD57" s="18">
        <f t="shared" si="42"/>
        <v>71</v>
      </c>
      <c r="CE57" s="18">
        <v>0</v>
      </c>
      <c r="CF57" s="18">
        <f t="shared" si="43"/>
        <v>14361.482456198923</v>
      </c>
      <c r="CG57" s="18">
        <f t="shared" si="44"/>
        <v>-0.39239023104368642</v>
      </c>
      <c r="CH57" s="18">
        <f t="shared" si="45"/>
        <v>27.859706404101736</v>
      </c>
      <c r="CI57" s="18">
        <f>(Design!$N$70-CH57)/CG57</f>
        <v>63.736822238363274</v>
      </c>
      <c r="CJ57" s="18">
        <v>0</v>
      </c>
      <c r="CK57" s="18">
        <v>0</v>
      </c>
      <c r="CL57" s="18">
        <f t="shared" si="46"/>
        <v>63.736822238363274</v>
      </c>
      <c r="CM57" s="18">
        <f t="shared" si="47"/>
        <v>63.736822238363274</v>
      </c>
      <c r="CN57" s="18">
        <f>Design!$N$70</f>
        <v>2.85</v>
      </c>
      <c r="CO57" s="18">
        <f t="shared" si="48"/>
        <v>71</v>
      </c>
      <c r="CP57" s="18">
        <v>0</v>
      </c>
      <c r="CQ57" s="18">
        <f t="shared" si="49"/>
        <v>6070.5</v>
      </c>
      <c r="CR57" s="19">
        <f t="shared" si="50"/>
        <v>8290.9824561989226</v>
      </c>
      <c r="CS57" s="68">
        <f t="shared" si="51"/>
        <v>61</v>
      </c>
      <c r="CT57" s="18">
        <f>'Ohio Intensities'!U57</f>
        <v>2.5571511129592386</v>
      </c>
      <c r="CU57" s="18">
        <f>Design!$I$24*CT57*Design!$I$23</f>
        <v>4.3982999142898933</v>
      </c>
      <c r="CV57" s="18">
        <v>0</v>
      </c>
      <c r="CW57" s="18">
        <v>0</v>
      </c>
      <c r="CX57" s="18">
        <f>Design!$I$22</f>
        <v>10</v>
      </c>
      <c r="CY57" s="18">
        <f t="shared" si="52"/>
        <v>4.3982999142898933</v>
      </c>
      <c r="CZ57" s="18">
        <f t="shared" si="53"/>
        <v>61</v>
      </c>
      <c r="DA57" s="18">
        <f t="shared" si="54"/>
        <v>4.3982999142898933</v>
      </c>
      <c r="DB57" s="18">
        <f t="shared" si="55"/>
        <v>71</v>
      </c>
      <c r="DC57" s="18">
        <v>0</v>
      </c>
      <c r="DD57" s="18">
        <f t="shared" si="56"/>
        <v>16097.777686301011</v>
      </c>
      <c r="DE57" s="18">
        <f t="shared" si="57"/>
        <v>-0.43982999142898932</v>
      </c>
      <c r="DF57" s="18">
        <f t="shared" si="58"/>
        <v>31.227929391458243</v>
      </c>
      <c r="DG57" s="18">
        <f>(Design!$N$71-DF57)/DE57</f>
        <v>64.520223596529945</v>
      </c>
      <c r="DH57" s="18">
        <v>0</v>
      </c>
      <c r="DI57" s="18">
        <v>0</v>
      </c>
      <c r="DJ57" s="18">
        <f t="shared" si="59"/>
        <v>64.520223596529945</v>
      </c>
      <c r="DK57" s="18">
        <f t="shared" si="60"/>
        <v>64.520223596529945</v>
      </c>
      <c r="DL57" s="18">
        <f>Design!$N$71</f>
        <v>2.85</v>
      </c>
      <c r="DM57" s="18">
        <f t="shared" si="61"/>
        <v>71</v>
      </c>
      <c r="DN57" s="18">
        <v>0</v>
      </c>
      <c r="DO57" s="18">
        <f t="shared" si="62"/>
        <v>6070.5</v>
      </c>
      <c r="DP57" s="19">
        <f t="shared" si="63"/>
        <v>10027.277686301011</v>
      </c>
      <c r="DQ57" s="68">
        <f t="shared" si="64"/>
        <v>61</v>
      </c>
      <c r="DR57" s="18">
        <f>'Ohio Intensities'!Y57</f>
        <v>2.8159514017268172</v>
      </c>
      <c r="DS57" s="18">
        <f>Design!$I$24*DR57*Design!$I$23</f>
        <v>4.8434364109701287</v>
      </c>
      <c r="DT57" s="18">
        <v>0</v>
      </c>
      <c r="DU57" s="18">
        <v>0</v>
      </c>
      <c r="DV57" s="18">
        <f>Design!$I$22</f>
        <v>10</v>
      </c>
      <c r="DW57" s="18">
        <f t="shared" si="65"/>
        <v>4.8434364109701287</v>
      </c>
      <c r="DX57" s="18">
        <f t="shared" si="66"/>
        <v>61</v>
      </c>
      <c r="DY57" s="18">
        <f t="shared" si="67"/>
        <v>4.8434364109701287</v>
      </c>
      <c r="DZ57" s="18">
        <f t="shared" si="68"/>
        <v>71</v>
      </c>
      <c r="EA57" s="18">
        <v>0</v>
      </c>
      <c r="EB57" s="18">
        <f t="shared" si="69"/>
        <v>17726.977264150672</v>
      </c>
      <c r="EC57" s="18">
        <f t="shared" si="70"/>
        <v>-0.48434364109701289</v>
      </c>
      <c r="ED57" s="18">
        <f t="shared" si="71"/>
        <v>34.388398517887914</v>
      </c>
      <c r="EE57" s="18">
        <f>(Design!$N$72-ED57)/EC57</f>
        <v>65.115748080133969</v>
      </c>
      <c r="EF57" s="18">
        <v>0</v>
      </c>
      <c r="EG57" s="18">
        <v>0</v>
      </c>
      <c r="EH57" s="18">
        <f t="shared" si="72"/>
        <v>65.115748080133969</v>
      </c>
      <c r="EI57" s="18">
        <f t="shared" si="73"/>
        <v>65.115748080133969</v>
      </c>
      <c r="EJ57" s="18">
        <f>Design!$N$72</f>
        <v>2.85</v>
      </c>
      <c r="EK57" s="18">
        <f t="shared" si="74"/>
        <v>71</v>
      </c>
      <c r="EL57" s="18">
        <v>0</v>
      </c>
      <c r="EM57" s="18">
        <f t="shared" si="75"/>
        <v>6070.5</v>
      </c>
      <c r="EN57" s="19">
        <f t="shared" si="76"/>
        <v>11656.477264150672</v>
      </c>
      <c r="EO57" s="19">
        <f t="shared" si="77"/>
        <v>61</v>
      </c>
    </row>
    <row r="58" spans="1:145" x14ac:dyDescent="0.25">
      <c r="A58" s="68">
        <f t="shared" si="78"/>
        <v>62</v>
      </c>
      <c r="B58" s="18">
        <f>'Ohio Intensities'!E58</f>
        <v>1.3559748885115703</v>
      </c>
      <c r="C58" s="18">
        <f>Design!$I$24*B58*Design!$I$23</f>
        <v>2.3322768082399024</v>
      </c>
      <c r="D58" s="18">
        <v>0</v>
      </c>
      <c r="E58" s="18">
        <v>0</v>
      </c>
      <c r="F58" s="18">
        <f>Design!$I$22</f>
        <v>10</v>
      </c>
      <c r="G58" s="18">
        <f t="shared" si="0"/>
        <v>2.3322768082399024</v>
      </c>
      <c r="H58" s="18">
        <f t="shared" si="1"/>
        <v>62</v>
      </c>
      <c r="I58" s="18">
        <f t="shared" si="2"/>
        <v>2.3322768082399024</v>
      </c>
      <c r="J58" s="18">
        <f t="shared" si="3"/>
        <v>72</v>
      </c>
      <c r="K58" s="18">
        <v>0</v>
      </c>
      <c r="L58" s="18">
        <f t="shared" si="4"/>
        <v>8676.0697266524367</v>
      </c>
      <c r="M58" s="18">
        <f t="shared" si="5"/>
        <v>-0.23322768082399023</v>
      </c>
      <c r="N58" s="18">
        <f t="shared" si="6"/>
        <v>16.792393019327296</v>
      </c>
      <c r="O58" s="18">
        <f>(Design!$N$67-N58)/M58</f>
        <v>63.210305771778977</v>
      </c>
      <c r="P58" s="18">
        <v>0</v>
      </c>
      <c r="Q58" s="18">
        <v>0</v>
      </c>
      <c r="R58" s="18">
        <f t="shared" si="7"/>
        <v>63.210305771778977</v>
      </c>
      <c r="S58" s="18">
        <f t="shared" si="8"/>
        <v>63.210305771778977</v>
      </c>
      <c r="T58" s="18">
        <f>Design!$N$67</f>
        <v>2.0499999999999998</v>
      </c>
      <c r="U58" s="18">
        <f t="shared" si="9"/>
        <v>72</v>
      </c>
      <c r="V58" s="18">
        <v>0</v>
      </c>
      <c r="W58" s="18">
        <f t="shared" si="10"/>
        <v>4427.9999999999991</v>
      </c>
      <c r="X58" s="19">
        <f t="shared" si="11"/>
        <v>4248.0697266524376</v>
      </c>
      <c r="Y58" s="68">
        <f t="shared" si="12"/>
        <v>62</v>
      </c>
      <c r="Z58" s="18">
        <f>'Ohio Intensities'!I58</f>
        <v>1.6325001449835255</v>
      </c>
      <c r="AA58" s="18">
        <f>Design!$I$24*Z58*Design!$I$23</f>
        <v>2.8079002493716656</v>
      </c>
      <c r="AB58" s="18">
        <v>0</v>
      </c>
      <c r="AC58" s="18">
        <v>0</v>
      </c>
      <c r="AD58" s="18">
        <f>Design!$I$22</f>
        <v>10</v>
      </c>
      <c r="AE58" s="18">
        <f t="shared" si="13"/>
        <v>2.8079002493716656</v>
      </c>
      <c r="AF58" s="18">
        <f t="shared" si="14"/>
        <v>62</v>
      </c>
      <c r="AG58" s="18">
        <f t="shared" si="15"/>
        <v>2.8079002493716656</v>
      </c>
      <c r="AH58" s="18">
        <f t="shared" si="16"/>
        <v>72</v>
      </c>
      <c r="AI58" s="18">
        <v>0</v>
      </c>
      <c r="AJ58" s="18">
        <f t="shared" si="17"/>
        <v>10445.388927662596</v>
      </c>
      <c r="AK58" s="18">
        <f t="shared" si="18"/>
        <v>-0.28079002493716654</v>
      </c>
      <c r="AL58" s="18">
        <f t="shared" si="19"/>
        <v>20.216881795475992</v>
      </c>
      <c r="AM58" s="18">
        <f>(Design!$N$68-AL58)/AK58</f>
        <v>63.096549813123048</v>
      </c>
      <c r="AN58" s="18">
        <v>0</v>
      </c>
      <c r="AO58" s="18">
        <v>0</v>
      </c>
      <c r="AP58" s="18">
        <f t="shared" si="20"/>
        <v>63.096549813123048</v>
      </c>
      <c r="AQ58" s="18">
        <f t="shared" si="21"/>
        <v>63.096549813123048</v>
      </c>
      <c r="AR58" s="18">
        <f>Design!$N$68</f>
        <v>2.5</v>
      </c>
      <c r="AS58" s="18">
        <f t="shared" si="22"/>
        <v>72</v>
      </c>
      <c r="AT58" s="18">
        <v>0</v>
      </c>
      <c r="AU58" s="18">
        <f t="shared" si="23"/>
        <v>5400</v>
      </c>
      <c r="AV58" s="19">
        <f t="shared" si="24"/>
        <v>5045.388927662596</v>
      </c>
      <c r="AW58" s="68">
        <f t="shared" si="25"/>
        <v>62</v>
      </c>
      <c r="AX58" s="18">
        <f>'Ohio Intensities'!M58</f>
        <v>1.9216093596473875</v>
      </c>
      <c r="AY58" s="18">
        <f>Design!$I$24*AX58*Design!$I$23</f>
        <v>3.3051680985935086</v>
      </c>
      <c r="AZ58" s="18">
        <v>0</v>
      </c>
      <c r="BA58" s="18">
        <v>0</v>
      </c>
      <c r="BB58" s="18">
        <f>Design!$I$22</f>
        <v>10</v>
      </c>
      <c r="BC58" s="18">
        <f t="shared" si="26"/>
        <v>3.3051680985935086</v>
      </c>
      <c r="BD58" s="18">
        <f t="shared" si="27"/>
        <v>62</v>
      </c>
      <c r="BE58" s="18">
        <f t="shared" si="28"/>
        <v>3.3051680985935086</v>
      </c>
      <c r="BF58" s="18">
        <f t="shared" si="29"/>
        <v>72</v>
      </c>
      <c r="BG58" s="18">
        <v>0</v>
      </c>
      <c r="BH58" s="18">
        <f t="shared" si="30"/>
        <v>12295.225326767853</v>
      </c>
      <c r="BI58" s="18">
        <f t="shared" si="31"/>
        <v>-0.33051680985935084</v>
      </c>
      <c r="BJ58" s="18">
        <f t="shared" si="32"/>
        <v>23.797210309873261</v>
      </c>
      <c r="BK58" s="18">
        <f>(Design!$N$69-BJ58)/BI58</f>
        <v>63.377140541769123</v>
      </c>
      <c r="BL58" s="18">
        <v>0</v>
      </c>
      <c r="BM58" s="18">
        <v>0</v>
      </c>
      <c r="BN58" s="18">
        <f t="shared" si="33"/>
        <v>63.377140541769123</v>
      </c>
      <c r="BO58" s="18">
        <f t="shared" si="34"/>
        <v>63.377140541769123</v>
      </c>
      <c r="BP58" s="18">
        <f>Design!$N$69</f>
        <v>2.85</v>
      </c>
      <c r="BQ58" s="18">
        <f t="shared" si="35"/>
        <v>72</v>
      </c>
      <c r="BR58" s="18">
        <v>0</v>
      </c>
      <c r="BS58" s="18">
        <f t="shared" si="36"/>
        <v>6156.0000000000009</v>
      </c>
      <c r="BT58" s="19">
        <f t="shared" si="37"/>
        <v>6139.2253267678525</v>
      </c>
      <c r="BU58" s="68">
        <f t="shared" si="38"/>
        <v>62</v>
      </c>
      <c r="BV58" s="18">
        <f>'Ohio Intensities'!Q58</f>
        <v>2.2554011233522591</v>
      </c>
      <c r="BW58" s="18">
        <f>Design!$I$24*BV58*Design!$I$23</f>
        <v>3.879289932165888</v>
      </c>
      <c r="BX58" s="18">
        <v>0</v>
      </c>
      <c r="BY58" s="18">
        <v>0</v>
      </c>
      <c r="BZ58" s="18">
        <f>Design!$I$22</f>
        <v>10</v>
      </c>
      <c r="CA58" s="18">
        <f t="shared" si="39"/>
        <v>3.879289932165888</v>
      </c>
      <c r="CB58" s="18">
        <f t="shared" si="40"/>
        <v>62</v>
      </c>
      <c r="CC58" s="18">
        <f t="shared" si="41"/>
        <v>3.879289932165888</v>
      </c>
      <c r="CD58" s="18">
        <f t="shared" si="42"/>
        <v>72</v>
      </c>
      <c r="CE58" s="18">
        <v>0</v>
      </c>
      <c r="CF58" s="18">
        <f t="shared" si="43"/>
        <v>14430.958547657103</v>
      </c>
      <c r="CG58" s="18">
        <f t="shared" si="44"/>
        <v>-0.3879289932165888</v>
      </c>
      <c r="CH58" s="18">
        <f t="shared" si="45"/>
        <v>27.930887511594396</v>
      </c>
      <c r="CI58" s="18">
        <f>(Design!$N$70-CH58)/CG58</f>
        <v>64.653294675479984</v>
      </c>
      <c r="CJ58" s="18">
        <v>0</v>
      </c>
      <c r="CK58" s="18">
        <v>0</v>
      </c>
      <c r="CL58" s="18">
        <f t="shared" si="46"/>
        <v>64.653294675479984</v>
      </c>
      <c r="CM58" s="18">
        <f t="shared" si="47"/>
        <v>64.653294675479984</v>
      </c>
      <c r="CN58" s="18">
        <f>Design!$N$70</f>
        <v>2.85</v>
      </c>
      <c r="CO58" s="18">
        <f t="shared" si="48"/>
        <v>72</v>
      </c>
      <c r="CP58" s="18">
        <v>0</v>
      </c>
      <c r="CQ58" s="18">
        <f t="shared" si="49"/>
        <v>6156</v>
      </c>
      <c r="CR58" s="19">
        <f t="shared" si="50"/>
        <v>8274.9585476571028</v>
      </c>
      <c r="CS58" s="68">
        <f t="shared" si="51"/>
        <v>62</v>
      </c>
      <c r="CT58" s="18">
        <f>'Ohio Intensities'!U58</f>
        <v>2.5287041046620988</v>
      </c>
      <c r="CU58" s="18">
        <f>Design!$I$24*CT58*Design!$I$23</f>
        <v>4.3493710600188127</v>
      </c>
      <c r="CV58" s="18">
        <v>0</v>
      </c>
      <c r="CW58" s="18">
        <v>0</v>
      </c>
      <c r="CX58" s="18">
        <f>Design!$I$22</f>
        <v>10</v>
      </c>
      <c r="CY58" s="18">
        <f t="shared" si="52"/>
        <v>4.3493710600188127</v>
      </c>
      <c r="CZ58" s="18">
        <f t="shared" si="53"/>
        <v>62</v>
      </c>
      <c r="DA58" s="18">
        <f t="shared" si="54"/>
        <v>4.3493710600188127</v>
      </c>
      <c r="DB58" s="18">
        <f t="shared" si="55"/>
        <v>72</v>
      </c>
      <c r="DC58" s="18">
        <v>0</v>
      </c>
      <c r="DD58" s="18">
        <f t="shared" si="56"/>
        <v>16179.660343269981</v>
      </c>
      <c r="DE58" s="18">
        <f t="shared" si="57"/>
        <v>-0.43493710600188129</v>
      </c>
      <c r="DF58" s="18">
        <f t="shared" si="58"/>
        <v>31.315471632135456</v>
      </c>
      <c r="DG58" s="18">
        <f>(Design!$N$71-DF58)/DE58</f>
        <v>65.447328451236643</v>
      </c>
      <c r="DH58" s="18">
        <v>0</v>
      </c>
      <c r="DI58" s="18">
        <v>0</v>
      </c>
      <c r="DJ58" s="18">
        <f t="shared" si="59"/>
        <v>65.447328451236643</v>
      </c>
      <c r="DK58" s="18">
        <f t="shared" si="60"/>
        <v>65.447328451236643</v>
      </c>
      <c r="DL58" s="18">
        <f>Design!$N$71</f>
        <v>2.85</v>
      </c>
      <c r="DM58" s="18">
        <f t="shared" si="61"/>
        <v>72</v>
      </c>
      <c r="DN58" s="18">
        <v>0</v>
      </c>
      <c r="DO58" s="18">
        <f t="shared" si="62"/>
        <v>6156.0000000000009</v>
      </c>
      <c r="DP58" s="19">
        <f t="shared" si="63"/>
        <v>10023.660343269981</v>
      </c>
      <c r="DQ58" s="68">
        <f t="shared" si="64"/>
        <v>62</v>
      </c>
      <c r="DR58" s="18">
        <f>'Ohio Intensities'!Y58</f>
        <v>2.7855003991332068</v>
      </c>
      <c r="DS58" s="18">
        <f>Design!$I$24*DR58*Design!$I$23</f>
        <v>4.7910606865091188</v>
      </c>
      <c r="DT58" s="18">
        <v>0</v>
      </c>
      <c r="DU58" s="18">
        <v>0</v>
      </c>
      <c r="DV58" s="18">
        <f>Design!$I$22</f>
        <v>10</v>
      </c>
      <c r="DW58" s="18">
        <f t="shared" si="65"/>
        <v>4.7910606865091188</v>
      </c>
      <c r="DX58" s="18">
        <f t="shared" si="66"/>
        <v>62</v>
      </c>
      <c r="DY58" s="18">
        <f t="shared" si="67"/>
        <v>4.7910606865091188</v>
      </c>
      <c r="DZ58" s="18">
        <f t="shared" si="68"/>
        <v>72</v>
      </c>
      <c r="EA58" s="18">
        <v>0</v>
      </c>
      <c r="EB58" s="18">
        <f t="shared" si="69"/>
        <v>17822.745753813921</v>
      </c>
      <c r="EC58" s="18">
        <f t="shared" si="70"/>
        <v>-0.47910606865091188</v>
      </c>
      <c r="ED58" s="18">
        <f t="shared" si="71"/>
        <v>34.495636942865652</v>
      </c>
      <c r="EE58" s="18">
        <f>(Design!$N$72-ED58)/EC58</f>
        <v>66.051421623555797</v>
      </c>
      <c r="EF58" s="18">
        <v>0</v>
      </c>
      <c r="EG58" s="18">
        <v>0</v>
      </c>
      <c r="EH58" s="18">
        <f t="shared" si="72"/>
        <v>66.051421623555797</v>
      </c>
      <c r="EI58" s="18">
        <f t="shared" si="73"/>
        <v>66.051421623555797</v>
      </c>
      <c r="EJ58" s="18">
        <f>Design!$N$72</f>
        <v>2.85</v>
      </c>
      <c r="EK58" s="18">
        <f t="shared" si="74"/>
        <v>72</v>
      </c>
      <c r="EL58" s="18">
        <v>0</v>
      </c>
      <c r="EM58" s="18">
        <f t="shared" si="75"/>
        <v>6156.0000000000009</v>
      </c>
      <c r="EN58" s="19">
        <f t="shared" si="76"/>
        <v>11666.745753813921</v>
      </c>
      <c r="EO58" s="19">
        <f t="shared" si="77"/>
        <v>62</v>
      </c>
    </row>
    <row r="59" spans="1:145" x14ac:dyDescent="0.25">
      <c r="A59" s="68">
        <f t="shared" si="78"/>
        <v>63</v>
      </c>
      <c r="B59" s="18">
        <f>'Ohio Intensities'!E59</f>
        <v>1.339689298601161</v>
      </c>
      <c r="C59" s="18">
        <f>Design!$I$24*B59*Design!$I$23</f>
        <v>2.3042655935939984</v>
      </c>
      <c r="D59" s="18">
        <v>0</v>
      </c>
      <c r="E59" s="18">
        <v>0</v>
      </c>
      <c r="F59" s="18">
        <f>Design!$I$22</f>
        <v>10</v>
      </c>
      <c r="G59" s="18">
        <f t="shared" si="0"/>
        <v>2.3042655935939984</v>
      </c>
      <c r="H59" s="18">
        <f t="shared" si="1"/>
        <v>63</v>
      </c>
      <c r="I59" s="18">
        <f t="shared" si="2"/>
        <v>2.3042655935939984</v>
      </c>
      <c r="J59" s="18">
        <f t="shared" si="3"/>
        <v>73</v>
      </c>
      <c r="K59" s="18">
        <v>0</v>
      </c>
      <c r="L59" s="18">
        <f t="shared" si="4"/>
        <v>8710.1239437853128</v>
      </c>
      <c r="M59" s="18">
        <f t="shared" si="5"/>
        <v>-0.23042655935939985</v>
      </c>
      <c r="N59" s="18">
        <f t="shared" si="6"/>
        <v>16.821138833236191</v>
      </c>
      <c r="O59" s="18">
        <f>(Design!$N$67-N59)/M59</f>
        <v>64.103456104629927</v>
      </c>
      <c r="P59" s="18">
        <v>0</v>
      </c>
      <c r="Q59" s="18">
        <v>0</v>
      </c>
      <c r="R59" s="18">
        <f t="shared" si="7"/>
        <v>64.103456104629927</v>
      </c>
      <c r="S59" s="18">
        <f t="shared" si="8"/>
        <v>64.103456104629927</v>
      </c>
      <c r="T59" s="18">
        <f>Design!$N$67</f>
        <v>2.0499999999999998</v>
      </c>
      <c r="U59" s="18">
        <f t="shared" si="9"/>
        <v>73</v>
      </c>
      <c r="V59" s="18">
        <v>0</v>
      </c>
      <c r="W59" s="18">
        <f t="shared" si="10"/>
        <v>4489.4999999999991</v>
      </c>
      <c r="X59" s="19">
        <f t="shared" si="11"/>
        <v>4220.6239437853137</v>
      </c>
      <c r="Y59" s="68">
        <f t="shared" si="12"/>
        <v>63</v>
      </c>
      <c r="Z59" s="18">
        <f>'Ohio Intensities'!I59</f>
        <v>1.61331224281993</v>
      </c>
      <c r="AA59" s="18">
        <f>Design!$I$24*Z59*Design!$I$23</f>
        <v>2.7748970576502812</v>
      </c>
      <c r="AB59" s="18">
        <v>0</v>
      </c>
      <c r="AC59" s="18">
        <v>0</v>
      </c>
      <c r="AD59" s="18">
        <f>Design!$I$22</f>
        <v>10</v>
      </c>
      <c r="AE59" s="18">
        <f t="shared" si="13"/>
        <v>2.7748970576502812</v>
      </c>
      <c r="AF59" s="18">
        <f t="shared" si="14"/>
        <v>63</v>
      </c>
      <c r="AG59" s="18">
        <f t="shared" si="15"/>
        <v>2.7748970576502812</v>
      </c>
      <c r="AH59" s="18">
        <f t="shared" si="16"/>
        <v>73</v>
      </c>
      <c r="AI59" s="18">
        <v>0</v>
      </c>
      <c r="AJ59" s="18">
        <f t="shared" si="17"/>
        <v>10489.110877918061</v>
      </c>
      <c r="AK59" s="18">
        <f t="shared" si="18"/>
        <v>-0.27748970576502813</v>
      </c>
      <c r="AL59" s="18">
        <f t="shared" si="19"/>
        <v>20.256748520847054</v>
      </c>
      <c r="AM59" s="18">
        <f>(Design!$N$68-AL59)/AK59</f>
        <v>63.990656777311436</v>
      </c>
      <c r="AN59" s="18">
        <v>0</v>
      </c>
      <c r="AO59" s="18">
        <v>0</v>
      </c>
      <c r="AP59" s="18">
        <f t="shared" si="20"/>
        <v>63.990656777311436</v>
      </c>
      <c r="AQ59" s="18">
        <f t="shared" si="21"/>
        <v>63.990656777311436</v>
      </c>
      <c r="AR59" s="18">
        <f>Design!$N$68</f>
        <v>2.5</v>
      </c>
      <c r="AS59" s="18">
        <f t="shared" si="22"/>
        <v>73</v>
      </c>
      <c r="AT59" s="18">
        <v>0</v>
      </c>
      <c r="AU59" s="18">
        <f t="shared" si="23"/>
        <v>5475</v>
      </c>
      <c r="AV59" s="19">
        <f t="shared" si="24"/>
        <v>5014.1108779180613</v>
      </c>
      <c r="AW59" s="68">
        <f t="shared" si="25"/>
        <v>63</v>
      </c>
      <c r="AX59" s="18">
        <f>'Ohio Intensities'!M59</f>
        <v>1.8994522469358464</v>
      </c>
      <c r="AY59" s="18">
        <f>Design!$I$24*AX59*Design!$I$23</f>
        <v>3.267057864729658</v>
      </c>
      <c r="AZ59" s="18">
        <v>0</v>
      </c>
      <c r="BA59" s="18">
        <v>0</v>
      </c>
      <c r="BB59" s="18">
        <f>Design!$I$22</f>
        <v>10</v>
      </c>
      <c r="BC59" s="18">
        <f t="shared" si="26"/>
        <v>3.267057864729658</v>
      </c>
      <c r="BD59" s="18">
        <f t="shared" si="27"/>
        <v>63</v>
      </c>
      <c r="BE59" s="18">
        <f t="shared" si="28"/>
        <v>3.267057864729658</v>
      </c>
      <c r="BF59" s="18">
        <f t="shared" si="29"/>
        <v>73</v>
      </c>
      <c r="BG59" s="18">
        <v>0</v>
      </c>
      <c r="BH59" s="18">
        <f t="shared" si="30"/>
        <v>12349.478728678107</v>
      </c>
      <c r="BI59" s="18">
        <f t="shared" si="31"/>
        <v>-0.32670578647296578</v>
      </c>
      <c r="BJ59" s="18">
        <f t="shared" si="32"/>
        <v>23.8495224125265</v>
      </c>
      <c r="BK59" s="18">
        <f>(Design!$N$69-BJ59)/BI59</f>
        <v>64.276554875969936</v>
      </c>
      <c r="BL59" s="18">
        <v>0</v>
      </c>
      <c r="BM59" s="18">
        <v>0</v>
      </c>
      <c r="BN59" s="18">
        <f t="shared" si="33"/>
        <v>64.276554875969936</v>
      </c>
      <c r="BO59" s="18">
        <f t="shared" si="34"/>
        <v>64.276554875969936</v>
      </c>
      <c r="BP59" s="18">
        <f>Design!$N$69</f>
        <v>2.85</v>
      </c>
      <c r="BQ59" s="18">
        <f t="shared" si="35"/>
        <v>73</v>
      </c>
      <c r="BR59" s="18">
        <v>0</v>
      </c>
      <c r="BS59" s="18">
        <f t="shared" si="36"/>
        <v>6241.5</v>
      </c>
      <c r="BT59" s="19">
        <f t="shared" si="37"/>
        <v>6107.9787286781066</v>
      </c>
      <c r="BU59" s="68">
        <f t="shared" si="38"/>
        <v>63</v>
      </c>
      <c r="BV59" s="18">
        <f>'Ohio Intensities'!Q59</f>
        <v>2.2300974427536602</v>
      </c>
      <c r="BW59" s="18">
        <f>Design!$I$24*BV59*Design!$I$23</f>
        <v>3.8357676015362978</v>
      </c>
      <c r="BX59" s="18">
        <v>0</v>
      </c>
      <c r="BY59" s="18">
        <v>0</v>
      </c>
      <c r="BZ59" s="18">
        <f>Design!$I$22</f>
        <v>10</v>
      </c>
      <c r="CA59" s="18">
        <f t="shared" si="39"/>
        <v>3.8357676015362978</v>
      </c>
      <c r="CB59" s="18">
        <f t="shared" si="40"/>
        <v>63</v>
      </c>
      <c r="CC59" s="18">
        <f t="shared" si="41"/>
        <v>3.8357676015362978</v>
      </c>
      <c r="CD59" s="18">
        <f t="shared" si="42"/>
        <v>73</v>
      </c>
      <c r="CE59" s="18">
        <v>0</v>
      </c>
      <c r="CF59" s="18">
        <f t="shared" si="43"/>
        <v>14499.201533807205</v>
      </c>
      <c r="CG59" s="18">
        <f t="shared" si="44"/>
        <v>-0.38357676015362979</v>
      </c>
      <c r="CH59" s="18">
        <f t="shared" si="45"/>
        <v>28.001103491214973</v>
      </c>
      <c r="CI59" s="18">
        <f>(Design!$N$70-CH59)/CG59</f>
        <v>65.56993567895374</v>
      </c>
      <c r="CJ59" s="18">
        <v>0</v>
      </c>
      <c r="CK59" s="18">
        <v>0</v>
      </c>
      <c r="CL59" s="18">
        <f t="shared" si="46"/>
        <v>65.56993567895374</v>
      </c>
      <c r="CM59" s="18">
        <f t="shared" si="47"/>
        <v>65.56993567895374</v>
      </c>
      <c r="CN59" s="18">
        <f>Design!$N$70</f>
        <v>2.85</v>
      </c>
      <c r="CO59" s="18">
        <f t="shared" si="48"/>
        <v>73</v>
      </c>
      <c r="CP59" s="18">
        <v>0</v>
      </c>
      <c r="CQ59" s="18">
        <f t="shared" si="49"/>
        <v>6241.5</v>
      </c>
      <c r="CR59" s="19">
        <f t="shared" si="50"/>
        <v>8257.7015338072051</v>
      </c>
      <c r="CS59" s="68">
        <f t="shared" si="51"/>
        <v>63</v>
      </c>
      <c r="CT59" s="18">
        <f>'Ohio Intensities'!U59</f>
        <v>2.5009416650109828</v>
      </c>
      <c r="CU59" s="18">
        <f>Design!$I$24*CT59*Design!$I$23</f>
        <v>4.3016196638188928</v>
      </c>
      <c r="CV59" s="18">
        <v>0</v>
      </c>
      <c r="CW59" s="18">
        <v>0</v>
      </c>
      <c r="CX59" s="18">
        <f>Design!$I$22</f>
        <v>10</v>
      </c>
      <c r="CY59" s="18">
        <f t="shared" si="52"/>
        <v>4.3016196638188928</v>
      </c>
      <c r="CZ59" s="18">
        <f t="shared" si="53"/>
        <v>63</v>
      </c>
      <c r="DA59" s="18">
        <f t="shared" si="54"/>
        <v>4.3016196638188928</v>
      </c>
      <c r="DB59" s="18">
        <f t="shared" si="55"/>
        <v>73</v>
      </c>
      <c r="DC59" s="18">
        <v>0</v>
      </c>
      <c r="DD59" s="18">
        <f t="shared" si="56"/>
        <v>16260.122329235415</v>
      </c>
      <c r="DE59" s="18">
        <f t="shared" si="57"/>
        <v>-0.4301619663818893</v>
      </c>
      <c r="DF59" s="18">
        <f t="shared" si="58"/>
        <v>31.401823545877921</v>
      </c>
      <c r="DG59" s="18">
        <f>(Design!$N$71-DF59)/DE59</f>
        <v>66.374588590498902</v>
      </c>
      <c r="DH59" s="18">
        <v>0</v>
      </c>
      <c r="DI59" s="18">
        <v>0</v>
      </c>
      <c r="DJ59" s="18">
        <f t="shared" si="59"/>
        <v>66.374588590498902</v>
      </c>
      <c r="DK59" s="18">
        <f t="shared" si="60"/>
        <v>66.374588590498902</v>
      </c>
      <c r="DL59" s="18">
        <f>Design!$N$71</f>
        <v>2.85</v>
      </c>
      <c r="DM59" s="18">
        <f t="shared" si="61"/>
        <v>73</v>
      </c>
      <c r="DN59" s="18">
        <v>0</v>
      </c>
      <c r="DO59" s="18">
        <f t="shared" si="62"/>
        <v>6241.5</v>
      </c>
      <c r="DP59" s="19">
        <f t="shared" si="63"/>
        <v>10018.622329235415</v>
      </c>
      <c r="DQ59" s="68">
        <f t="shared" si="64"/>
        <v>63</v>
      </c>
      <c r="DR59" s="18">
        <f>'Ohio Intensities'!Y59</f>
        <v>2.7557755245347848</v>
      </c>
      <c r="DS59" s="18">
        <f>Design!$I$24*DR59*Design!$I$23</f>
        <v>4.7399339021998328</v>
      </c>
      <c r="DT59" s="18">
        <v>0</v>
      </c>
      <c r="DU59" s="18">
        <v>0</v>
      </c>
      <c r="DV59" s="18">
        <f>Design!$I$22</f>
        <v>10</v>
      </c>
      <c r="DW59" s="18">
        <f t="shared" si="65"/>
        <v>4.7399339021998328</v>
      </c>
      <c r="DX59" s="18">
        <f t="shared" si="66"/>
        <v>63</v>
      </c>
      <c r="DY59" s="18">
        <f t="shared" si="67"/>
        <v>4.7399339021998328</v>
      </c>
      <c r="DZ59" s="18">
        <f t="shared" si="68"/>
        <v>73</v>
      </c>
      <c r="EA59" s="18">
        <v>0</v>
      </c>
      <c r="EB59" s="18">
        <f t="shared" si="69"/>
        <v>17916.95015031537</v>
      </c>
      <c r="EC59" s="18">
        <f t="shared" si="70"/>
        <v>-0.47399339021998327</v>
      </c>
      <c r="ED59" s="18">
        <f t="shared" si="71"/>
        <v>34.601517486058775</v>
      </c>
      <c r="EE59" s="18">
        <f>(Design!$N$72-ED59)/EC59</f>
        <v>66.987257926366226</v>
      </c>
      <c r="EF59" s="18">
        <v>0</v>
      </c>
      <c r="EG59" s="18">
        <v>0</v>
      </c>
      <c r="EH59" s="18">
        <f t="shared" si="72"/>
        <v>66.987257926366226</v>
      </c>
      <c r="EI59" s="18">
        <f t="shared" si="73"/>
        <v>66.987257926366226</v>
      </c>
      <c r="EJ59" s="18">
        <f>Design!$N$72</f>
        <v>2.85</v>
      </c>
      <c r="EK59" s="18">
        <f t="shared" si="74"/>
        <v>73</v>
      </c>
      <c r="EL59" s="18">
        <v>0</v>
      </c>
      <c r="EM59" s="18">
        <f t="shared" si="75"/>
        <v>6241.5</v>
      </c>
      <c r="EN59" s="19">
        <f t="shared" si="76"/>
        <v>11675.45015031537</v>
      </c>
      <c r="EO59" s="19">
        <f t="shared" si="77"/>
        <v>63</v>
      </c>
    </row>
    <row r="60" spans="1:145" x14ac:dyDescent="0.25">
      <c r="A60" s="68">
        <f t="shared" si="78"/>
        <v>64</v>
      </c>
      <c r="B60" s="18">
        <f>'Ohio Intensities'!E60</f>
        <v>1.3238169188790485</v>
      </c>
      <c r="C60" s="18">
        <f>Design!$I$24*B60*Design!$I$23</f>
        <v>2.2769651004719647</v>
      </c>
      <c r="D60" s="18">
        <v>0</v>
      </c>
      <c r="E60" s="18">
        <v>0</v>
      </c>
      <c r="F60" s="18">
        <f>Design!$I$22</f>
        <v>10</v>
      </c>
      <c r="G60" s="18">
        <f t="shared" si="0"/>
        <v>2.2769651004719647</v>
      </c>
      <c r="H60" s="18">
        <f t="shared" si="1"/>
        <v>64</v>
      </c>
      <c r="I60" s="18">
        <f t="shared" si="2"/>
        <v>2.2769651004719647</v>
      </c>
      <c r="J60" s="18">
        <f t="shared" si="3"/>
        <v>74</v>
      </c>
      <c r="K60" s="18">
        <v>0</v>
      </c>
      <c r="L60" s="18">
        <f t="shared" si="4"/>
        <v>8743.545985812345</v>
      </c>
      <c r="M60" s="18">
        <f t="shared" si="5"/>
        <v>-0.22769651004719646</v>
      </c>
      <c r="N60" s="18">
        <f t="shared" si="6"/>
        <v>16.849541743492537</v>
      </c>
      <c r="O60" s="18">
        <f>(Design!$N$67-N60)/M60</f>
        <v>64.996787787502399</v>
      </c>
      <c r="P60" s="18">
        <v>0</v>
      </c>
      <c r="Q60" s="18">
        <v>0</v>
      </c>
      <c r="R60" s="18">
        <f t="shared" si="7"/>
        <v>64.996787787502399</v>
      </c>
      <c r="S60" s="18">
        <f t="shared" si="8"/>
        <v>64.996787787502399</v>
      </c>
      <c r="T60" s="18">
        <f>Design!$N$67</f>
        <v>2.0499999999999998</v>
      </c>
      <c r="U60" s="18">
        <f t="shared" si="9"/>
        <v>74</v>
      </c>
      <c r="V60" s="18">
        <v>0</v>
      </c>
      <c r="W60" s="18">
        <f t="shared" si="10"/>
        <v>4551</v>
      </c>
      <c r="X60" s="19">
        <f t="shared" si="11"/>
        <v>4192.545985812345</v>
      </c>
      <c r="Y60" s="68">
        <f t="shared" si="12"/>
        <v>64</v>
      </c>
      <c r="Z60" s="18">
        <f>'Ohio Intensities'!I60</f>
        <v>1.5946029238418193</v>
      </c>
      <c r="AA60" s="18">
        <f>Design!$I$24*Z60*Design!$I$23</f>
        <v>2.742717029007931</v>
      </c>
      <c r="AB60" s="18">
        <v>0</v>
      </c>
      <c r="AC60" s="18">
        <v>0</v>
      </c>
      <c r="AD60" s="18">
        <f>Design!$I$22</f>
        <v>10</v>
      </c>
      <c r="AE60" s="18">
        <f t="shared" si="13"/>
        <v>2.742717029007931</v>
      </c>
      <c r="AF60" s="18">
        <f t="shared" si="14"/>
        <v>64</v>
      </c>
      <c r="AG60" s="18">
        <f t="shared" si="15"/>
        <v>2.742717029007931</v>
      </c>
      <c r="AH60" s="18">
        <f t="shared" si="16"/>
        <v>74</v>
      </c>
      <c r="AI60" s="18">
        <v>0</v>
      </c>
      <c r="AJ60" s="18">
        <f t="shared" si="17"/>
        <v>10532.033391390454</v>
      </c>
      <c r="AK60" s="18">
        <f t="shared" si="18"/>
        <v>-0.27427170290079311</v>
      </c>
      <c r="AL60" s="18">
        <f t="shared" si="19"/>
        <v>20.29610601465869</v>
      </c>
      <c r="AM60" s="18">
        <f>(Design!$N$68-AL60)/AK60</f>
        <v>64.884951041032934</v>
      </c>
      <c r="AN60" s="18">
        <v>0</v>
      </c>
      <c r="AO60" s="18">
        <v>0</v>
      </c>
      <c r="AP60" s="18">
        <f t="shared" si="20"/>
        <v>64.884951041032934</v>
      </c>
      <c r="AQ60" s="18">
        <f t="shared" si="21"/>
        <v>64.884951041032934</v>
      </c>
      <c r="AR60" s="18">
        <f>Design!$N$68</f>
        <v>2.5</v>
      </c>
      <c r="AS60" s="18">
        <f t="shared" si="22"/>
        <v>74</v>
      </c>
      <c r="AT60" s="18">
        <v>0</v>
      </c>
      <c r="AU60" s="18">
        <f t="shared" si="23"/>
        <v>5550</v>
      </c>
      <c r="AV60" s="19">
        <f t="shared" si="24"/>
        <v>4982.0333913904542</v>
      </c>
      <c r="AW60" s="68">
        <f t="shared" si="25"/>
        <v>64</v>
      </c>
      <c r="AX60" s="18">
        <f>'Ohio Intensities'!M60</f>
        <v>1.8778390563323466</v>
      </c>
      <c r="AY60" s="18">
        <f>Design!$I$24*AX60*Design!$I$23</f>
        <v>3.2298831768916383</v>
      </c>
      <c r="AZ60" s="18">
        <v>0</v>
      </c>
      <c r="BA60" s="18">
        <v>0</v>
      </c>
      <c r="BB60" s="18">
        <f>Design!$I$22</f>
        <v>10</v>
      </c>
      <c r="BC60" s="18">
        <f t="shared" si="26"/>
        <v>3.2298831768916383</v>
      </c>
      <c r="BD60" s="18">
        <f t="shared" si="27"/>
        <v>64</v>
      </c>
      <c r="BE60" s="18">
        <f t="shared" si="28"/>
        <v>3.2298831768916383</v>
      </c>
      <c r="BF60" s="18">
        <f t="shared" si="29"/>
        <v>74</v>
      </c>
      <c r="BG60" s="18">
        <v>0</v>
      </c>
      <c r="BH60" s="18">
        <f t="shared" si="30"/>
        <v>12402.751399263891</v>
      </c>
      <c r="BI60" s="18">
        <f t="shared" si="31"/>
        <v>-0.32298831768916381</v>
      </c>
      <c r="BJ60" s="18">
        <f t="shared" si="32"/>
        <v>23.901135508998124</v>
      </c>
      <c r="BK60" s="18">
        <f>(Design!$N$69-BJ60)/BI60</f>
        <v>65.176151446001299</v>
      </c>
      <c r="BL60" s="18">
        <v>0</v>
      </c>
      <c r="BM60" s="18">
        <v>0</v>
      </c>
      <c r="BN60" s="18">
        <f t="shared" si="33"/>
        <v>65.176151446001299</v>
      </c>
      <c r="BO60" s="18">
        <f t="shared" si="34"/>
        <v>65.176151446001299</v>
      </c>
      <c r="BP60" s="18">
        <f>Design!$N$69</f>
        <v>2.85</v>
      </c>
      <c r="BQ60" s="18">
        <f t="shared" si="35"/>
        <v>74</v>
      </c>
      <c r="BR60" s="18">
        <v>0</v>
      </c>
      <c r="BS60" s="18">
        <f t="shared" si="36"/>
        <v>6327</v>
      </c>
      <c r="BT60" s="19">
        <f t="shared" si="37"/>
        <v>6075.7513992638906</v>
      </c>
      <c r="BU60" s="68">
        <f t="shared" si="38"/>
        <v>64</v>
      </c>
      <c r="BV60" s="18">
        <f>'Ohio Intensities'!Q60</f>
        <v>2.205403962341963</v>
      </c>
      <c r="BW60" s="18">
        <f>Design!$I$24*BV60*Design!$I$23</f>
        <v>3.7932948152281787</v>
      </c>
      <c r="BX60" s="18">
        <v>0</v>
      </c>
      <c r="BY60" s="18">
        <v>0</v>
      </c>
      <c r="BZ60" s="18">
        <f>Design!$I$22</f>
        <v>10</v>
      </c>
      <c r="CA60" s="18">
        <f t="shared" si="39"/>
        <v>3.7932948152281787</v>
      </c>
      <c r="CB60" s="18">
        <f t="shared" si="40"/>
        <v>64</v>
      </c>
      <c r="CC60" s="18">
        <f t="shared" si="41"/>
        <v>3.7932948152281787</v>
      </c>
      <c r="CD60" s="18">
        <f t="shared" si="42"/>
        <v>74</v>
      </c>
      <c r="CE60" s="18">
        <v>0</v>
      </c>
      <c r="CF60" s="18">
        <f t="shared" si="43"/>
        <v>14566.252090476204</v>
      </c>
      <c r="CG60" s="18">
        <f t="shared" si="44"/>
        <v>-0.37932948152281787</v>
      </c>
      <c r="CH60" s="18">
        <f t="shared" si="45"/>
        <v>28.070381632688523</v>
      </c>
      <c r="CI60" s="18">
        <f>(Design!$N$70-CH60)/CG60</f>
        <v>66.486742689867711</v>
      </c>
      <c r="CJ60" s="18">
        <v>0</v>
      </c>
      <c r="CK60" s="18">
        <v>0</v>
      </c>
      <c r="CL60" s="18">
        <f t="shared" si="46"/>
        <v>66.486742689867711</v>
      </c>
      <c r="CM60" s="18">
        <f t="shared" si="47"/>
        <v>66.486742689867711</v>
      </c>
      <c r="CN60" s="18">
        <f>Design!$N$70</f>
        <v>2.85</v>
      </c>
      <c r="CO60" s="18">
        <f t="shared" si="48"/>
        <v>74</v>
      </c>
      <c r="CP60" s="18">
        <v>0</v>
      </c>
      <c r="CQ60" s="18">
        <f t="shared" si="49"/>
        <v>6327</v>
      </c>
      <c r="CR60" s="19">
        <f t="shared" si="50"/>
        <v>8239.2520904762041</v>
      </c>
      <c r="CS60" s="68">
        <f t="shared" si="51"/>
        <v>64</v>
      </c>
      <c r="CT60" s="18">
        <f>'Ohio Intensities'!U60</f>
        <v>2.4738386904156906</v>
      </c>
      <c r="CU60" s="18">
        <f>Design!$I$24*CT60*Design!$I$23</f>
        <v>4.2550025475149909</v>
      </c>
      <c r="CV60" s="18">
        <v>0</v>
      </c>
      <c r="CW60" s="18">
        <v>0</v>
      </c>
      <c r="CX60" s="18">
        <f>Design!$I$22</f>
        <v>10</v>
      </c>
      <c r="CY60" s="18">
        <f t="shared" si="52"/>
        <v>4.2550025475149909</v>
      </c>
      <c r="CZ60" s="18">
        <f t="shared" si="53"/>
        <v>64</v>
      </c>
      <c r="DA60" s="18">
        <f t="shared" si="54"/>
        <v>4.2550025475149909</v>
      </c>
      <c r="DB60" s="18">
        <f t="shared" si="55"/>
        <v>74</v>
      </c>
      <c r="DC60" s="18">
        <v>0</v>
      </c>
      <c r="DD60" s="18">
        <f t="shared" si="56"/>
        <v>16339.209782457565</v>
      </c>
      <c r="DE60" s="18">
        <f t="shared" si="57"/>
        <v>-0.42550025475149911</v>
      </c>
      <c r="DF60" s="18">
        <f t="shared" si="58"/>
        <v>31.487018851610934</v>
      </c>
      <c r="DG60" s="18">
        <f>(Design!$N$71-DF60)/DE60</f>
        <v>67.30200165998852</v>
      </c>
      <c r="DH60" s="18">
        <v>0</v>
      </c>
      <c r="DI60" s="18">
        <v>0</v>
      </c>
      <c r="DJ60" s="18">
        <f t="shared" si="59"/>
        <v>67.30200165998852</v>
      </c>
      <c r="DK60" s="18">
        <f t="shared" si="60"/>
        <v>67.30200165998852</v>
      </c>
      <c r="DL60" s="18">
        <f>Design!$N$71</f>
        <v>2.85</v>
      </c>
      <c r="DM60" s="18">
        <f t="shared" si="61"/>
        <v>74</v>
      </c>
      <c r="DN60" s="18">
        <v>0</v>
      </c>
      <c r="DO60" s="18">
        <f t="shared" si="62"/>
        <v>6327</v>
      </c>
      <c r="DP60" s="19">
        <f t="shared" si="63"/>
        <v>10012.209782457565</v>
      </c>
      <c r="DQ60" s="68">
        <f t="shared" si="64"/>
        <v>64</v>
      </c>
      <c r="DR60" s="18">
        <f>'Ohio Intensities'!Y60</f>
        <v>2.7267502459652522</v>
      </c>
      <c r="DS60" s="18">
        <f>Design!$I$24*DR60*Design!$I$23</f>
        <v>4.6900104230602366</v>
      </c>
      <c r="DT60" s="18">
        <v>0</v>
      </c>
      <c r="DU60" s="18">
        <v>0</v>
      </c>
      <c r="DV60" s="18">
        <f>Design!$I$22</f>
        <v>10</v>
      </c>
      <c r="DW60" s="18">
        <f t="shared" si="65"/>
        <v>4.6900104230602366</v>
      </c>
      <c r="DX60" s="18">
        <f t="shared" si="66"/>
        <v>64</v>
      </c>
      <c r="DY60" s="18">
        <f t="shared" si="67"/>
        <v>4.6900104230602366</v>
      </c>
      <c r="DZ60" s="18">
        <f t="shared" si="68"/>
        <v>74</v>
      </c>
      <c r="EA60" s="18">
        <v>0</v>
      </c>
      <c r="EB60" s="18">
        <f t="shared" si="69"/>
        <v>18009.640024551307</v>
      </c>
      <c r="EC60" s="18">
        <f t="shared" si="70"/>
        <v>-0.46900104230602369</v>
      </c>
      <c r="ED60" s="18">
        <f t="shared" si="71"/>
        <v>34.706077130645753</v>
      </c>
      <c r="EE60" s="18">
        <f>(Design!$N$72-ED60)/EC60</f>
        <v>67.923254443131128</v>
      </c>
      <c r="EF60" s="18">
        <v>0</v>
      </c>
      <c r="EG60" s="18">
        <v>0</v>
      </c>
      <c r="EH60" s="18">
        <f t="shared" si="72"/>
        <v>67.923254443131128</v>
      </c>
      <c r="EI60" s="18">
        <f t="shared" si="73"/>
        <v>67.923254443131128</v>
      </c>
      <c r="EJ60" s="18">
        <f>Design!$N$72</f>
        <v>2.85</v>
      </c>
      <c r="EK60" s="18">
        <f t="shared" si="74"/>
        <v>74</v>
      </c>
      <c r="EL60" s="18">
        <v>0</v>
      </c>
      <c r="EM60" s="18">
        <f t="shared" si="75"/>
        <v>6327</v>
      </c>
      <c r="EN60" s="19">
        <f t="shared" si="76"/>
        <v>11682.640024551307</v>
      </c>
      <c r="EO60" s="19">
        <f t="shared" si="77"/>
        <v>64</v>
      </c>
    </row>
    <row r="61" spans="1:145" x14ac:dyDescent="0.25">
      <c r="A61" s="68">
        <f t="shared" si="78"/>
        <v>65</v>
      </c>
      <c r="B61" s="18">
        <f>'Ohio Intensities'!E61</f>
        <v>1.3083418908869837</v>
      </c>
      <c r="C61" s="18">
        <f>Design!$I$24*B61*Design!$I$23</f>
        <v>2.2503480523256134</v>
      </c>
      <c r="D61" s="18">
        <v>0</v>
      </c>
      <c r="E61" s="18">
        <v>0</v>
      </c>
      <c r="F61" s="18">
        <f>Design!$I$22</f>
        <v>10</v>
      </c>
      <c r="G61" s="18">
        <f t="shared" si="0"/>
        <v>2.2503480523256134</v>
      </c>
      <c r="H61" s="18">
        <f t="shared" si="1"/>
        <v>65</v>
      </c>
      <c r="I61" s="18">
        <f t="shared" si="2"/>
        <v>2.2503480523256134</v>
      </c>
      <c r="J61" s="18">
        <f t="shared" si="3"/>
        <v>75</v>
      </c>
      <c r="K61" s="18">
        <v>0</v>
      </c>
      <c r="L61" s="18">
        <f t="shared" si="4"/>
        <v>8776.3574040698932</v>
      </c>
      <c r="M61" s="18">
        <f t="shared" si="5"/>
        <v>-0.22503480523256134</v>
      </c>
      <c r="N61" s="18">
        <f t="shared" si="6"/>
        <v>16.877610392442101</v>
      </c>
      <c r="O61" s="18">
        <f>(Design!$N$67-N61)/M61</f>
        <v>65.890298067974697</v>
      </c>
      <c r="P61" s="18">
        <v>0</v>
      </c>
      <c r="Q61" s="18">
        <v>0</v>
      </c>
      <c r="R61" s="18">
        <f t="shared" si="7"/>
        <v>65.890298067974697</v>
      </c>
      <c r="S61" s="18">
        <f t="shared" si="8"/>
        <v>65.890298067974697</v>
      </c>
      <c r="T61" s="18">
        <f>Design!$N$67</f>
        <v>2.0499999999999998</v>
      </c>
      <c r="U61" s="18">
        <f t="shared" si="9"/>
        <v>75</v>
      </c>
      <c r="V61" s="18">
        <v>0</v>
      </c>
      <c r="W61" s="18">
        <f t="shared" si="10"/>
        <v>4612.5</v>
      </c>
      <c r="X61" s="19">
        <f t="shared" si="11"/>
        <v>4163.8574040698932</v>
      </c>
      <c r="Y61" s="68">
        <f t="shared" si="12"/>
        <v>65</v>
      </c>
      <c r="Z61" s="18">
        <f>'Ohio Intensities'!I61</f>
        <v>1.5763541058150021</v>
      </c>
      <c r="AA61" s="18">
        <f>Design!$I$24*Z61*Design!$I$23</f>
        <v>2.7113290620018056</v>
      </c>
      <c r="AB61" s="18">
        <v>0</v>
      </c>
      <c r="AC61" s="18">
        <v>0</v>
      </c>
      <c r="AD61" s="18">
        <f>Design!$I$22</f>
        <v>10</v>
      </c>
      <c r="AE61" s="18">
        <f t="shared" si="13"/>
        <v>2.7113290620018056</v>
      </c>
      <c r="AF61" s="18">
        <f t="shared" si="14"/>
        <v>65</v>
      </c>
      <c r="AG61" s="18">
        <f t="shared" si="15"/>
        <v>2.7113290620018056</v>
      </c>
      <c r="AH61" s="18">
        <f t="shared" si="16"/>
        <v>75</v>
      </c>
      <c r="AI61" s="18">
        <v>0</v>
      </c>
      <c r="AJ61" s="18">
        <f t="shared" si="17"/>
        <v>10574.183341807042</v>
      </c>
      <c r="AK61" s="18">
        <f t="shared" si="18"/>
        <v>-0.27113290620018055</v>
      </c>
      <c r="AL61" s="18">
        <f t="shared" si="19"/>
        <v>20.33496796501354</v>
      </c>
      <c r="AM61" s="18">
        <f>(Design!$N$68-AL61)/AK61</f>
        <v>65.779429782107584</v>
      </c>
      <c r="AN61" s="18">
        <v>0</v>
      </c>
      <c r="AO61" s="18">
        <v>0</v>
      </c>
      <c r="AP61" s="18">
        <f t="shared" si="20"/>
        <v>65.779429782107584</v>
      </c>
      <c r="AQ61" s="18">
        <f t="shared" si="21"/>
        <v>65.779429782107584</v>
      </c>
      <c r="AR61" s="18">
        <f>Design!$N$68</f>
        <v>2.5</v>
      </c>
      <c r="AS61" s="18">
        <f t="shared" si="22"/>
        <v>75</v>
      </c>
      <c r="AT61" s="18">
        <v>0</v>
      </c>
      <c r="AU61" s="18">
        <f t="shared" si="23"/>
        <v>5625</v>
      </c>
      <c r="AV61" s="19">
        <f t="shared" si="24"/>
        <v>4949.1833418070419</v>
      </c>
      <c r="AW61" s="68">
        <f t="shared" si="25"/>
        <v>65</v>
      </c>
      <c r="AX61" s="18">
        <f>'Ohio Intensities'!M61</f>
        <v>1.8567495387251562</v>
      </c>
      <c r="AY61" s="18">
        <f>Design!$I$24*AX61*Design!$I$23</f>
        <v>3.1936092066072708</v>
      </c>
      <c r="AZ61" s="18">
        <v>0</v>
      </c>
      <c r="BA61" s="18">
        <v>0</v>
      </c>
      <c r="BB61" s="18">
        <f>Design!$I$22</f>
        <v>10</v>
      </c>
      <c r="BC61" s="18">
        <f t="shared" si="26"/>
        <v>3.1936092066072708</v>
      </c>
      <c r="BD61" s="18">
        <f t="shared" si="27"/>
        <v>65</v>
      </c>
      <c r="BE61" s="18">
        <f t="shared" si="28"/>
        <v>3.1936092066072708</v>
      </c>
      <c r="BF61" s="18">
        <f t="shared" si="29"/>
        <v>75</v>
      </c>
      <c r="BG61" s="18">
        <v>0</v>
      </c>
      <c r="BH61" s="18">
        <f t="shared" si="30"/>
        <v>12455.075905768357</v>
      </c>
      <c r="BI61" s="18">
        <f t="shared" si="31"/>
        <v>-0.31936092066072708</v>
      </c>
      <c r="BJ61" s="18">
        <f t="shared" si="32"/>
        <v>23.952069049554531</v>
      </c>
      <c r="BK61" s="18">
        <f>(Design!$N$69-BJ61)/BI61</f>
        <v>66.075927530194917</v>
      </c>
      <c r="BL61" s="18">
        <v>0</v>
      </c>
      <c r="BM61" s="18">
        <v>0</v>
      </c>
      <c r="BN61" s="18">
        <f t="shared" si="33"/>
        <v>66.075927530194917</v>
      </c>
      <c r="BO61" s="18">
        <f t="shared" si="34"/>
        <v>66.075927530194917</v>
      </c>
      <c r="BP61" s="18">
        <f>Design!$N$69</f>
        <v>2.85</v>
      </c>
      <c r="BQ61" s="18">
        <f t="shared" si="35"/>
        <v>75</v>
      </c>
      <c r="BR61" s="18">
        <v>0</v>
      </c>
      <c r="BS61" s="18">
        <f t="shared" si="36"/>
        <v>6412.5</v>
      </c>
      <c r="BT61" s="19">
        <f t="shared" si="37"/>
        <v>6042.5759057683572</v>
      </c>
      <c r="BU61" s="68">
        <f t="shared" si="38"/>
        <v>65</v>
      </c>
      <c r="BV61" s="18">
        <f>'Ohio Intensities'!Q61</f>
        <v>2.1812983005820348</v>
      </c>
      <c r="BW61" s="18">
        <f>Design!$I$24*BV61*Design!$I$23</f>
        <v>3.7518330770011024</v>
      </c>
      <c r="BX61" s="18">
        <v>0</v>
      </c>
      <c r="BY61" s="18">
        <v>0</v>
      </c>
      <c r="BZ61" s="18">
        <f>Design!$I$22</f>
        <v>10</v>
      </c>
      <c r="CA61" s="18">
        <f t="shared" si="39"/>
        <v>3.7518330770011024</v>
      </c>
      <c r="CB61" s="18">
        <f t="shared" si="40"/>
        <v>65</v>
      </c>
      <c r="CC61" s="18">
        <f t="shared" si="41"/>
        <v>3.7518330770011024</v>
      </c>
      <c r="CD61" s="18">
        <f t="shared" si="42"/>
        <v>75</v>
      </c>
      <c r="CE61" s="18">
        <v>0</v>
      </c>
      <c r="CF61" s="18">
        <f t="shared" si="43"/>
        <v>14632.149000304298</v>
      </c>
      <c r="CG61" s="18">
        <f t="shared" si="44"/>
        <v>-0.37518330770011021</v>
      </c>
      <c r="CH61" s="18">
        <f t="shared" si="45"/>
        <v>28.138748077508264</v>
      </c>
      <c r="CI61" s="18">
        <f>(Design!$N$70-CH61)/CG61</f>
        <v>67.403713220956902</v>
      </c>
      <c r="CJ61" s="18">
        <v>0</v>
      </c>
      <c r="CK61" s="18">
        <v>0</v>
      </c>
      <c r="CL61" s="18">
        <f t="shared" si="46"/>
        <v>67.403713220956902</v>
      </c>
      <c r="CM61" s="18">
        <f t="shared" si="47"/>
        <v>67.403713220956902</v>
      </c>
      <c r="CN61" s="18">
        <f>Design!$N$70</f>
        <v>2.85</v>
      </c>
      <c r="CO61" s="18">
        <f t="shared" si="48"/>
        <v>75</v>
      </c>
      <c r="CP61" s="18">
        <v>0</v>
      </c>
      <c r="CQ61" s="18">
        <f t="shared" si="49"/>
        <v>6412.5</v>
      </c>
      <c r="CR61" s="19">
        <f t="shared" si="50"/>
        <v>8219.6490003042982</v>
      </c>
      <c r="CS61" s="68">
        <f t="shared" si="51"/>
        <v>65</v>
      </c>
      <c r="CT61" s="18">
        <f>'Ohio Intensities'!U61</f>
        <v>2.447371306237065</v>
      </c>
      <c r="CU61" s="18">
        <f>Design!$I$24*CT61*Design!$I$23</f>
        <v>4.2094786467277547</v>
      </c>
      <c r="CV61" s="18">
        <v>0</v>
      </c>
      <c r="CW61" s="18">
        <v>0</v>
      </c>
      <c r="CX61" s="18">
        <f>Design!$I$22</f>
        <v>10</v>
      </c>
      <c r="CY61" s="18">
        <f t="shared" si="52"/>
        <v>4.2094786467277547</v>
      </c>
      <c r="CZ61" s="18">
        <f t="shared" si="53"/>
        <v>65</v>
      </c>
      <c r="DA61" s="18">
        <f t="shared" si="54"/>
        <v>4.2094786467277547</v>
      </c>
      <c r="DB61" s="18">
        <f t="shared" si="55"/>
        <v>75</v>
      </c>
      <c r="DC61" s="18">
        <v>0</v>
      </c>
      <c r="DD61" s="18">
        <f t="shared" si="56"/>
        <v>16416.966722238241</v>
      </c>
      <c r="DE61" s="18">
        <f t="shared" si="57"/>
        <v>-0.42094786467277545</v>
      </c>
      <c r="DF61" s="18">
        <f t="shared" si="58"/>
        <v>31.571089850458158</v>
      </c>
      <c r="DG61" s="18">
        <f>(Design!$N$71-DF61)/DE61</f>
        <v>68.229565370962376</v>
      </c>
      <c r="DH61" s="18">
        <v>0</v>
      </c>
      <c r="DI61" s="18">
        <v>0</v>
      </c>
      <c r="DJ61" s="18">
        <f t="shared" si="59"/>
        <v>68.229565370962376</v>
      </c>
      <c r="DK61" s="18">
        <f t="shared" si="60"/>
        <v>68.229565370962376</v>
      </c>
      <c r="DL61" s="18">
        <f>Design!$N$71</f>
        <v>2.85</v>
      </c>
      <c r="DM61" s="18">
        <f t="shared" si="61"/>
        <v>75</v>
      </c>
      <c r="DN61" s="18">
        <v>0</v>
      </c>
      <c r="DO61" s="18">
        <f t="shared" si="62"/>
        <v>6412.5</v>
      </c>
      <c r="DP61" s="19">
        <f t="shared" si="63"/>
        <v>10004.466722238241</v>
      </c>
      <c r="DQ61" s="68">
        <f t="shared" si="64"/>
        <v>65</v>
      </c>
      <c r="DR61" s="18">
        <f>'Ohio Intensities'!Y61</f>
        <v>2.6983993290398769</v>
      </c>
      <c r="DS61" s="18">
        <f>Design!$I$24*DR61*Design!$I$23</f>
        <v>4.6412468459485909</v>
      </c>
      <c r="DT61" s="18">
        <v>0</v>
      </c>
      <c r="DU61" s="18">
        <v>0</v>
      </c>
      <c r="DV61" s="18">
        <f>Design!$I$22</f>
        <v>10</v>
      </c>
      <c r="DW61" s="18">
        <f t="shared" si="65"/>
        <v>4.6412468459485909</v>
      </c>
      <c r="DX61" s="18">
        <f t="shared" si="66"/>
        <v>65</v>
      </c>
      <c r="DY61" s="18">
        <f t="shared" si="67"/>
        <v>4.6412468459485909</v>
      </c>
      <c r="DZ61" s="18">
        <f t="shared" si="68"/>
        <v>75</v>
      </c>
      <c r="EA61" s="18">
        <v>0</v>
      </c>
      <c r="EB61" s="18">
        <f t="shared" si="69"/>
        <v>18100.862699199504</v>
      </c>
      <c r="EC61" s="18">
        <f t="shared" si="70"/>
        <v>-0.46412468459485912</v>
      </c>
      <c r="ED61" s="18">
        <f t="shared" si="71"/>
        <v>34.809351344614434</v>
      </c>
      <c r="EE61" s="18">
        <f>(Design!$N$72-ED61)/EC61</f>
        <v>68.85940870072919</v>
      </c>
      <c r="EF61" s="18">
        <v>0</v>
      </c>
      <c r="EG61" s="18">
        <v>0</v>
      </c>
      <c r="EH61" s="18">
        <f t="shared" si="72"/>
        <v>68.85940870072919</v>
      </c>
      <c r="EI61" s="18">
        <f t="shared" si="73"/>
        <v>68.85940870072919</v>
      </c>
      <c r="EJ61" s="18">
        <f>Design!$N$72</f>
        <v>2.85</v>
      </c>
      <c r="EK61" s="18">
        <f t="shared" si="74"/>
        <v>75</v>
      </c>
      <c r="EL61" s="18">
        <v>0</v>
      </c>
      <c r="EM61" s="18">
        <f t="shared" si="75"/>
        <v>6412.5</v>
      </c>
      <c r="EN61" s="19">
        <f t="shared" si="76"/>
        <v>11688.362699199504</v>
      </c>
      <c r="EO61" s="19">
        <f t="shared" si="77"/>
        <v>65</v>
      </c>
    </row>
    <row r="62" spans="1:145" x14ac:dyDescent="0.25">
      <c r="A62" s="68">
        <f t="shared" si="78"/>
        <v>66</v>
      </c>
      <c r="B62" s="18">
        <f>'Ohio Intensities'!E62</f>
        <v>1.2932491656156768</v>
      </c>
      <c r="C62" s="18">
        <f>Design!$I$24*B62*Design!$I$23</f>
        <v>2.2243885648589656</v>
      </c>
      <c r="D62" s="18">
        <v>0</v>
      </c>
      <c r="E62" s="18">
        <v>0</v>
      </c>
      <c r="F62" s="18">
        <f>Design!$I$22</f>
        <v>10</v>
      </c>
      <c r="G62" s="18">
        <f t="shared" si="0"/>
        <v>2.2243885648589656</v>
      </c>
      <c r="H62" s="18">
        <f t="shared" si="1"/>
        <v>66</v>
      </c>
      <c r="I62" s="18">
        <f t="shared" si="2"/>
        <v>2.2243885648589656</v>
      </c>
      <c r="J62" s="18">
        <f t="shared" si="3"/>
        <v>76</v>
      </c>
      <c r="K62" s="18">
        <v>0</v>
      </c>
      <c r="L62" s="18">
        <f t="shared" si="4"/>
        <v>8808.5787168415027</v>
      </c>
      <c r="M62" s="18">
        <f t="shared" si="5"/>
        <v>-0.22243885648589656</v>
      </c>
      <c r="N62" s="18">
        <f t="shared" si="6"/>
        <v>16.905353092928138</v>
      </c>
      <c r="O62" s="18">
        <f>(Design!$N$67-N62)/M62</f>
        <v>66.783984271516076</v>
      </c>
      <c r="P62" s="18">
        <v>0</v>
      </c>
      <c r="Q62" s="18">
        <v>0</v>
      </c>
      <c r="R62" s="18">
        <f t="shared" si="7"/>
        <v>66.783984271516076</v>
      </c>
      <c r="S62" s="18">
        <f t="shared" si="8"/>
        <v>66.783984271516076</v>
      </c>
      <c r="T62" s="18">
        <f>Design!$N$67</f>
        <v>2.0499999999999998</v>
      </c>
      <c r="U62" s="18">
        <f t="shared" si="9"/>
        <v>76</v>
      </c>
      <c r="V62" s="18">
        <v>0</v>
      </c>
      <c r="W62" s="18">
        <f t="shared" si="10"/>
        <v>4673.9999999999991</v>
      </c>
      <c r="X62" s="19">
        <f t="shared" si="11"/>
        <v>4134.5787168415036</v>
      </c>
      <c r="Y62" s="68">
        <f t="shared" si="12"/>
        <v>66</v>
      </c>
      <c r="Z62" s="18">
        <f>'Ohio Intensities'!I62</f>
        <v>1.5585486158607653</v>
      </c>
      <c r="AA62" s="18">
        <f>Design!$I$24*Z62*Design!$I$23</f>
        <v>2.6807036192805183</v>
      </c>
      <c r="AB62" s="18">
        <v>0</v>
      </c>
      <c r="AC62" s="18">
        <v>0</v>
      </c>
      <c r="AD62" s="18">
        <f>Design!$I$22</f>
        <v>10</v>
      </c>
      <c r="AE62" s="18">
        <f t="shared" si="13"/>
        <v>2.6807036192805183</v>
      </c>
      <c r="AF62" s="18">
        <f t="shared" si="14"/>
        <v>66</v>
      </c>
      <c r="AG62" s="18">
        <f t="shared" si="15"/>
        <v>2.6807036192805183</v>
      </c>
      <c r="AH62" s="18">
        <f t="shared" si="16"/>
        <v>76</v>
      </c>
      <c r="AI62" s="18">
        <v>0</v>
      </c>
      <c r="AJ62" s="18">
        <f t="shared" si="17"/>
        <v>10615.586332350853</v>
      </c>
      <c r="AK62" s="18">
        <f t="shared" si="18"/>
        <v>-0.26807036192805184</v>
      </c>
      <c r="AL62" s="18">
        <f t="shared" si="19"/>
        <v>20.373347506531939</v>
      </c>
      <c r="AM62" s="18">
        <f>(Design!$N$68-AL62)/AK62</f>
        <v>66.674090257426585</v>
      </c>
      <c r="AN62" s="18">
        <v>0</v>
      </c>
      <c r="AO62" s="18">
        <v>0</v>
      </c>
      <c r="AP62" s="18">
        <f t="shared" si="20"/>
        <v>66.674090257426585</v>
      </c>
      <c r="AQ62" s="18">
        <f t="shared" si="21"/>
        <v>66.674090257426585</v>
      </c>
      <c r="AR62" s="18">
        <f>Design!$N$68</f>
        <v>2.5</v>
      </c>
      <c r="AS62" s="18">
        <f t="shared" si="22"/>
        <v>76</v>
      </c>
      <c r="AT62" s="18">
        <v>0</v>
      </c>
      <c r="AU62" s="18">
        <f t="shared" si="23"/>
        <v>5700</v>
      </c>
      <c r="AV62" s="19">
        <f t="shared" si="24"/>
        <v>4915.5863323508529</v>
      </c>
      <c r="AW62" s="68">
        <f t="shared" si="25"/>
        <v>66</v>
      </c>
      <c r="AX62" s="18">
        <f>'Ohio Intensities'!M62</f>
        <v>1.8361644489969995</v>
      </c>
      <c r="AY62" s="18">
        <f>Design!$I$24*AX62*Design!$I$23</f>
        <v>3.1582028522748411</v>
      </c>
      <c r="AZ62" s="18">
        <v>0</v>
      </c>
      <c r="BA62" s="18">
        <v>0</v>
      </c>
      <c r="BB62" s="18">
        <f>Design!$I$22</f>
        <v>10</v>
      </c>
      <c r="BC62" s="18">
        <f t="shared" si="26"/>
        <v>3.1582028522748411</v>
      </c>
      <c r="BD62" s="18">
        <f t="shared" si="27"/>
        <v>66</v>
      </c>
      <c r="BE62" s="18">
        <f t="shared" si="28"/>
        <v>3.1582028522748411</v>
      </c>
      <c r="BF62" s="18">
        <f t="shared" si="29"/>
        <v>76</v>
      </c>
      <c r="BG62" s="18">
        <v>0</v>
      </c>
      <c r="BH62" s="18">
        <f t="shared" si="30"/>
        <v>12506.483295008373</v>
      </c>
      <c r="BI62" s="18">
        <f t="shared" si="31"/>
        <v>-0.31582028522748412</v>
      </c>
      <c r="BJ62" s="18">
        <f t="shared" si="32"/>
        <v>24.002341677288793</v>
      </c>
      <c r="BK62" s="18">
        <f>(Design!$N$69-BJ62)/BI62</f>
        <v>66.975880482321912</v>
      </c>
      <c r="BL62" s="18">
        <v>0</v>
      </c>
      <c r="BM62" s="18">
        <v>0</v>
      </c>
      <c r="BN62" s="18">
        <f t="shared" si="33"/>
        <v>66.975880482321912</v>
      </c>
      <c r="BO62" s="18">
        <f t="shared" si="34"/>
        <v>66.975880482321912</v>
      </c>
      <c r="BP62" s="18">
        <f>Design!$N$69</f>
        <v>2.85</v>
      </c>
      <c r="BQ62" s="18">
        <f t="shared" si="35"/>
        <v>76</v>
      </c>
      <c r="BR62" s="18">
        <v>0</v>
      </c>
      <c r="BS62" s="18">
        <f t="shared" si="36"/>
        <v>6498.0000000000009</v>
      </c>
      <c r="BT62" s="19">
        <f t="shared" si="37"/>
        <v>6008.4832950083719</v>
      </c>
      <c r="BU62" s="68">
        <f t="shared" si="38"/>
        <v>66</v>
      </c>
      <c r="BV62" s="18">
        <f>'Ohio Intensities'!Q62</f>
        <v>2.1577591709237618</v>
      </c>
      <c r="BW62" s="18">
        <f>Design!$I$24*BV62*Design!$I$23</f>
        <v>3.7113457739888727</v>
      </c>
      <c r="BX62" s="18">
        <v>0</v>
      </c>
      <c r="BY62" s="18">
        <v>0</v>
      </c>
      <c r="BZ62" s="18">
        <f>Design!$I$22</f>
        <v>10</v>
      </c>
      <c r="CA62" s="18">
        <f t="shared" si="39"/>
        <v>3.7113457739888727</v>
      </c>
      <c r="CB62" s="18">
        <f t="shared" si="40"/>
        <v>66</v>
      </c>
      <c r="CC62" s="18">
        <f t="shared" si="41"/>
        <v>3.7113457739888727</v>
      </c>
      <c r="CD62" s="18">
        <f t="shared" si="42"/>
        <v>76</v>
      </c>
      <c r="CE62" s="18">
        <v>0</v>
      </c>
      <c r="CF62" s="18">
        <f t="shared" si="43"/>
        <v>14696.929264995937</v>
      </c>
      <c r="CG62" s="18">
        <f t="shared" si="44"/>
        <v>-0.37113457739888728</v>
      </c>
      <c r="CH62" s="18">
        <f t="shared" si="45"/>
        <v>28.206227882315432</v>
      </c>
      <c r="CI62" s="18">
        <f>(Design!$N$70-CH62)/CG62</f>
        <v>68.320844853706845</v>
      </c>
      <c r="CJ62" s="18">
        <v>0</v>
      </c>
      <c r="CK62" s="18">
        <v>0</v>
      </c>
      <c r="CL62" s="18">
        <f t="shared" si="46"/>
        <v>68.320844853706845</v>
      </c>
      <c r="CM62" s="18">
        <f t="shared" si="47"/>
        <v>68.320844853706845</v>
      </c>
      <c r="CN62" s="18">
        <f>Design!$N$70</f>
        <v>2.85</v>
      </c>
      <c r="CO62" s="18">
        <f t="shared" si="48"/>
        <v>76</v>
      </c>
      <c r="CP62" s="18">
        <v>0</v>
      </c>
      <c r="CQ62" s="18">
        <f t="shared" si="49"/>
        <v>6498</v>
      </c>
      <c r="CR62" s="19">
        <f t="shared" si="50"/>
        <v>8198.929264995937</v>
      </c>
      <c r="CS62" s="68">
        <f t="shared" si="51"/>
        <v>66</v>
      </c>
      <c r="CT62" s="18">
        <f>'Ohio Intensities'!U62</f>
        <v>2.4215167919065044</v>
      </c>
      <c r="CU62" s="18">
        <f>Design!$I$24*CT62*Design!$I$23</f>
        <v>4.1650088820791904</v>
      </c>
      <c r="CV62" s="18">
        <v>0</v>
      </c>
      <c r="CW62" s="18">
        <v>0</v>
      </c>
      <c r="CX62" s="18">
        <f>Design!$I$22</f>
        <v>10</v>
      </c>
      <c r="CY62" s="18">
        <f t="shared" si="52"/>
        <v>4.1650088820791904</v>
      </c>
      <c r="CZ62" s="18">
        <f t="shared" si="53"/>
        <v>66</v>
      </c>
      <c r="DA62" s="18">
        <f t="shared" si="54"/>
        <v>4.1650088820791904</v>
      </c>
      <c r="DB62" s="18">
        <f t="shared" si="55"/>
        <v>76</v>
      </c>
      <c r="DC62" s="18">
        <v>0</v>
      </c>
      <c r="DD62" s="18">
        <f t="shared" si="56"/>
        <v>16493.435173033591</v>
      </c>
      <c r="DE62" s="18">
        <f t="shared" si="57"/>
        <v>-0.41650088820791903</v>
      </c>
      <c r="DF62" s="18">
        <f t="shared" si="58"/>
        <v>31.654067503801848</v>
      </c>
      <c r="DG62" s="18">
        <f>(Design!$N$71-DF62)/DE62</f>
        <v>69.157277497623809</v>
      </c>
      <c r="DH62" s="18">
        <v>0</v>
      </c>
      <c r="DI62" s="18">
        <v>0</v>
      </c>
      <c r="DJ62" s="18">
        <f t="shared" si="59"/>
        <v>69.157277497623809</v>
      </c>
      <c r="DK62" s="18">
        <f t="shared" si="60"/>
        <v>69.157277497623809</v>
      </c>
      <c r="DL62" s="18">
        <f>Design!$N$71</f>
        <v>2.85</v>
      </c>
      <c r="DM62" s="18">
        <f t="shared" si="61"/>
        <v>76</v>
      </c>
      <c r="DN62" s="18">
        <v>0</v>
      </c>
      <c r="DO62" s="18">
        <f t="shared" si="62"/>
        <v>6498</v>
      </c>
      <c r="DP62" s="19">
        <f t="shared" si="63"/>
        <v>9995.4351730335911</v>
      </c>
      <c r="DQ62" s="68">
        <f t="shared" si="64"/>
        <v>66</v>
      </c>
      <c r="DR62" s="18">
        <f>'Ohio Intensities'!Y62</f>
        <v>2.6706987578545185</v>
      </c>
      <c r="DS62" s="18">
        <f>Design!$I$24*DR62*Design!$I$23</f>
        <v>4.5936018635097744</v>
      </c>
      <c r="DT62" s="18">
        <v>0</v>
      </c>
      <c r="DU62" s="18">
        <v>0</v>
      </c>
      <c r="DV62" s="18">
        <f>Design!$I$22</f>
        <v>10</v>
      </c>
      <c r="DW62" s="18">
        <f t="shared" si="65"/>
        <v>4.5936018635097744</v>
      </c>
      <c r="DX62" s="18">
        <f t="shared" si="66"/>
        <v>66</v>
      </c>
      <c r="DY62" s="18">
        <f t="shared" si="67"/>
        <v>4.5936018635097744</v>
      </c>
      <c r="DZ62" s="18">
        <f t="shared" si="68"/>
        <v>76</v>
      </c>
      <c r="EA62" s="18">
        <v>0</v>
      </c>
      <c r="EB62" s="18">
        <f t="shared" si="69"/>
        <v>18190.663379498706</v>
      </c>
      <c r="EC62" s="18">
        <f t="shared" si="70"/>
        <v>-0.45936018635097742</v>
      </c>
      <c r="ED62" s="18">
        <f t="shared" si="71"/>
        <v>34.911374162674285</v>
      </c>
      <c r="EE62" s="18">
        <f>(Design!$N$72-ED62)/EC62</f>
        <v>69.795718295397862</v>
      </c>
      <c r="EF62" s="18">
        <v>0</v>
      </c>
      <c r="EG62" s="18">
        <v>0</v>
      </c>
      <c r="EH62" s="18">
        <f t="shared" si="72"/>
        <v>69.795718295397862</v>
      </c>
      <c r="EI62" s="18">
        <f t="shared" si="73"/>
        <v>69.795718295397862</v>
      </c>
      <c r="EJ62" s="18">
        <f>Design!$N$72</f>
        <v>2.85</v>
      </c>
      <c r="EK62" s="18">
        <f t="shared" si="74"/>
        <v>76</v>
      </c>
      <c r="EL62" s="18">
        <v>0</v>
      </c>
      <c r="EM62" s="18">
        <f t="shared" si="75"/>
        <v>6498</v>
      </c>
      <c r="EN62" s="19">
        <f t="shared" si="76"/>
        <v>11692.663379498706</v>
      </c>
      <c r="EO62" s="19">
        <f t="shared" si="77"/>
        <v>66</v>
      </c>
    </row>
    <row r="63" spans="1:145" x14ac:dyDescent="0.25">
      <c r="A63" s="68">
        <f t="shared" si="78"/>
        <v>67</v>
      </c>
      <c r="B63" s="18">
        <f>'Ohio Intensities'!E63</f>
        <v>1.2785244522048658</v>
      </c>
      <c r="C63" s="18">
        <f>Design!$I$24*B63*Design!$I$23</f>
        <v>2.1990620577923705</v>
      </c>
      <c r="D63" s="18">
        <v>0</v>
      </c>
      <c r="E63" s="18">
        <v>0</v>
      </c>
      <c r="F63" s="18">
        <f>Design!$I$22</f>
        <v>10</v>
      </c>
      <c r="G63" s="18">
        <f t="shared" si="0"/>
        <v>2.1990620577923705</v>
      </c>
      <c r="H63" s="18">
        <f t="shared" si="1"/>
        <v>67</v>
      </c>
      <c r="I63" s="18">
        <f t="shared" si="2"/>
        <v>2.1990620577923705</v>
      </c>
      <c r="J63" s="18">
        <f t="shared" si="3"/>
        <v>77</v>
      </c>
      <c r="K63" s="18">
        <v>0</v>
      </c>
      <c r="L63" s="18">
        <f t="shared" si="4"/>
        <v>8840.229472325329</v>
      </c>
      <c r="M63" s="18">
        <f t="shared" si="5"/>
        <v>-0.21990620577923706</v>
      </c>
      <c r="N63" s="18">
        <f t="shared" si="6"/>
        <v>16.932777845001254</v>
      </c>
      <c r="O63" s="18">
        <f>(Design!$N$67-N63)/M63</f>
        <v>67.677843798287412</v>
      </c>
      <c r="P63" s="18">
        <v>0</v>
      </c>
      <c r="Q63" s="18">
        <v>0</v>
      </c>
      <c r="R63" s="18">
        <f t="shared" si="7"/>
        <v>67.677843798287412</v>
      </c>
      <c r="S63" s="18">
        <f t="shared" si="8"/>
        <v>67.677843798287412</v>
      </c>
      <c r="T63" s="18">
        <f>Design!$N$67</f>
        <v>2.0499999999999998</v>
      </c>
      <c r="U63" s="18">
        <f t="shared" si="9"/>
        <v>77</v>
      </c>
      <c r="V63" s="18">
        <v>0</v>
      </c>
      <c r="W63" s="18">
        <f t="shared" si="10"/>
        <v>4735.4999999999991</v>
      </c>
      <c r="X63" s="19">
        <f t="shared" si="11"/>
        <v>4104.7294723253299</v>
      </c>
      <c r="Y63" s="68">
        <f t="shared" si="12"/>
        <v>67</v>
      </c>
      <c r="Z63" s="18">
        <f>'Ohio Intensities'!I63</f>
        <v>1.5411701336427748</v>
      </c>
      <c r="AA63" s="18">
        <f>Design!$I$24*Z63*Design!$I$23</f>
        <v>2.6508126298655741</v>
      </c>
      <c r="AB63" s="18">
        <v>0</v>
      </c>
      <c r="AC63" s="18">
        <v>0</v>
      </c>
      <c r="AD63" s="18">
        <f>Design!$I$22</f>
        <v>10</v>
      </c>
      <c r="AE63" s="18">
        <f t="shared" si="13"/>
        <v>2.6508126298655741</v>
      </c>
      <c r="AF63" s="18">
        <f t="shared" si="14"/>
        <v>67</v>
      </c>
      <c r="AG63" s="18">
        <f t="shared" si="15"/>
        <v>2.6508126298655741</v>
      </c>
      <c r="AH63" s="18">
        <f t="shared" si="16"/>
        <v>77</v>
      </c>
      <c r="AI63" s="18">
        <v>0</v>
      </c>
      <c r="AJ63" s="18">
        <f t="shared" si="17"/>
        <v>10656.266772059606</v>
      </c>
      <c r="AK63" s="18">
        <f t="shared" si="18"/>
        <v>-0.26508126298655743</v>
      </c>
      <c r="AL63" s="18">
        <f t="shared" si="19"/>
        <v>20.411257249964923</v>
      </c>
      <c r="AM63" s="18">
        <f>(Design!$N$68-AL63)/AK63</f>
        <v>67.568929799739266</v>
      </c>
      <c r="AN63" s="18">
        <v>0</v>
      </c>
      <c r="AO63" s="18">
        <v>0</v>
      </c>
      <c r="AP63" s="18">
        <f t="shared" si="20"/>
        <v>67.568929799739266</v>
      </c>
      <c r="AQ63" s="18">
        <f t="shared" si="21"/>
        <v>67.568929799739266</v>
      </c>
      <c r="AR63" s="18">
        <f>Design!$N$68</f>
        <v>2.5</v>
      </c>
      <c r="AS63" s="18">
        <f t="shared" si="22"/>
        <v>77</v>
      </c>
      <c r="AT63" s="18">
        <v>0</v>
      </c>
      <c r="AU63" s="18">
        <f t="shared" si="23"/>
        <v>5775</v>
      </c>
      <c r="AV63" s="19">
        <f t="shared" si="24"/>
        <v>4881.2667720596055</v>
      </c>
      <c r="AW63" s="68">
        <f t="shared" si="25"/>
        <v>67</v>
      </c>
      <c r="AX63" s="18">
        <f>'Ohio Intensities'!M63</f>
        <v>1.8160654841555635</v>
      </c>
      <c r="AY63" s="18">
        <f>Design!$I$24*AX63*Design!$I$23</f>
        <v>3.123632632747571</v>
      </c>
      <c r="AZ63" s="18">
        <v>0</v>
      </c>
      <c r="BA63" s="18">
        <v>0</v>
      </c>
      <c r="BB63" s="18">
        <f>Design!$I$22</f>
        <v>10</v>
      </c>
      <c r="BC63" s="18">
        <f t="shared" si="26"/>
        <v>3.123632632747571</v>
      </c>
      <c r="BD63" s="18">
        <f t="shared" si="27"/>
        <v>67</v>
      </c>
      <c r="BE63" s="18">
        <f t="shared" si="28"/>
        <v>3.123632632747571</v>
      </c>
      <c r="BF63" s="18">
        <f t="shared" si="29"/>
        <v>77</v>
      </c>
      <c r="BG63" s="18">
        <v>0</v>
      </c>
      <c r="BH63" s="18">
        <f t="shared" si="30"/>
        <v>12557.003183645234</v>
      </c>
      <c r="BI63" s="18">
        <f t="shared" si="31"/>
        <v>-0.31236326327475711</v>
      </c>
      <c r="BJ63" s="18">
        <f t="shared" si="32"/>
        <v>24.051971272156297</v>
      </c>
      <c r="BK63" s="18">
        <f>(Design!$N$69-BJ63)/BI63</f>
        <v>67.876007728562115</v>
      </c>
      <c r="BL63" s="18">
        <v>0</v>
      </c>
      <c r="BM63" s="18">
        <v>0</v>
      </c>
      <c r="BN63" s="18">
        <f t="shared" si="33"/>
        <v>67.876007728562115</v>
      </c>
      <c r="BO63" s="18">
        <f t="shared" si="34"/>
        <v>67.876007728562115</v>
      </c>
      <c r="BP63" s="18">
        <f>Design!$N$69</f>
        <v>2.85</v>
      </c>
      <c r="BQ63" s="18">
        <f t="shared" si="35"/>
        <v>77</v>
      </c>
      <c r="BR63" s="18">
        <v>0</v>
      </c>
      <c r="BS63" s="18">
        <f t="shared" si="36"/>
        <v>6583.5</v>
      </c>
      <c r="BT63" s="19">
        <f t="shared" si="37"/>
        <v>5973.5031836452345</v>
      </c>
      <c r="BU63" s="68">
        <f t="shared" si="38"/>
        <v>67</v>
      </c>
      <c r="BV63" s="18">
        <f>'Ohio Intensities'!Q63</f>
        <v>2.1347663151603449</v>
      </c>
      <c r="BW63" s="18">
        <f>Design!$I$24*BV63*Design!$I$23</f>
        <v>3.6717980620757955</v>
      </c>
      <c r="BX63" s="18">
        <v>0</v>
      </c>
      <c r="BY63" s="18">
        <v>0</v>
      </c>
      <c r="BZ63" s="18">
        <f>Design!$I$22</f>
        <v>10</v>
      </c>
      <c r="CA63" s="18">
        <f t="shared" si="39"/>
        <v>3.6717980620757955</v>
      </c>
      <c r="CB63" s="18">
        <f t="shared" si="40"/>
        <v>67</v>
      </c>
      <c r="CC63" s="18">
        <f t="shared" si="41"/>
        <v>3.6717980620757955</v>
      </c>
      <c r="CD63" s="18">
        <f t="shared" si="42"/>
        <v>77</v>
      </c>
      <c r="CE63" s="18">
        <v>0</v>
      </c>
      <c r="CF63" s="18">
        <f t="shared" si="43"/>
        <v>14760.628209544699</v>
      </c>
      <c r="CG63" s="18">
        <f t="shared" si="44"/>
        <v>-0.36717980620757956</v>
      </c>
      <c r="CH63" s="18">
        <f t="shared" si="45"/>
        <v>28.272845077983625</v>
      </c>
      <c r="CI63" s="18">
        <f>(Design!$N$70-CH63)/CG63</f>
        <v>69.238135235604986</v>
      </c>
      <c r="CJ63" s="18">
        <v>0</v>
      </c>
      <c r="CK63" s="18">
        <v>0</v>
      </c>
      <c r="CL63" s="18">
        <f t="shared" si="46"/>
        <v>69.238135235604986</v>
      </c>
      <c r="CM63" s="18">
        <f t="shared" si="47"/>
        <v>69.238135235604986</v>
      </c>
      <c r="CN63" s="18">
        <f>Design!$N$70</f>
        <v>2.85</v>
      </c>
      <c r="CO63" s="18">
        <f t="shared" si="48"/>
        <v>77</v>
      </c>
      <c r="CP63" s="18">
        <v>0</v>
      </c>
      <c r="CQ63" s="18">
        <f t="shared" si="49"/>
        <v>6583.5</v>
      </c>
      <c r="CR63" s="19">
        <f t="shared" si="50"/>
        <v>8177.1282095446986</v>
      </c>
      <c r="CS63" s="68">
        <f t="shared" si="51"/>
        <v>67</v>
      </c>
      <c r="CT63" s="18">
        <f>'Ohio Intensities'!U63</f>
        <v>2.3962535114823917</v>
      </c>
      <c r="CU63" s="18">
        <f>Design!$I$24*CT63*Design!$I$23</f>
        <v>4.1215560397497164</v>
      </c>
      <c r="CV63" s="18">
        <v>0</v>
      </c>
      <c r="CW63" s="18">
        <v>0</v>
      </c>
      <c r="CX63" s="18">
        <f>Design!$I$22</f>
        <v>10</v>
      </c>
      <c r="CY63" s="18">
        <f t="shared" si="52"/>
        <v>4.1215560397497164</v>
      </c>
      <c r="CZ63" s="18">
        <f t="shared" si="53"/>
        <v>67</v>
      </c>
      <c r="DA63" s="18">
        <f t="shared" si="54"/>
        <v>4.1215560397497164</v>
      </c>
      <c r="DB63" s="18">
        <f t="shared" si="55"/>
        <v>77</v>
      </c>
      <c r="DC63" s="18">
        <v>0</v>
      </c>
      <c r="DD63" s="18">
        <f t="shared" si="56"/>
        <v>16568.65527979386</v>
      </c>
      <c r="DE63" s="18">
        <f t="shared" si="57"/>
        <v>-0.41215560397497164</v>
      </c>
      <c r="DF63" s="18">
        <f t="shared" si="58"/>
        <v>31.735981506072815</v>
      </c>
      <c r="DG63" s="18">
        <f>(Design!$N$71-DF63)/DE63</f>
        <v>70.085135874622068</v>
      </c>
      <c r="DH63" s="18">
        <v>0</v>
      </c>
      <c r="DI63" s="18">
        <v>0</v>
      </c>
      <c r="DJ63" s="18">
        <f t="shared" si="59"/>
        <v>70.085135874622068</v>
      </c>
      <c r="DK63" s="18">
        <f t="shared" si="60"/>
        <v>70.085135874622068</v>
      </c>
      <c r="DL63" s="18">
        <f>Design!$N$71</f>
        <v>2.85</v>
      </c>
      <c r="DM63" s="18">
        <f t="shared" si="61"/>
        <v>77</v>
      </c>
      <c r="DN63" s="18">
        <v>0</v>
      </c>
      <c r="DO63" s="18">
        <f t="shared" si="62"/>
        <v>6583.5000000000009</v>
      </c>
      <c r="DP63" s="19">
        <f t="shared" si="63"/>
        <v>9985.1552797938602</v>
      </c>
      <c r="DQ63" s="68">
        <f t="shared" si="64"/>
        <v>67</v>
      </c>
      <c r="DR63" s="18">
        <f>'Ohio Intensities'!Y63</f>
        <v>2.6436256616362983</v>
      </c>
      <c r="DS63" s="18">
        <f>Design!$I$24*DR63*Design!$I$23</f>
        <v>4.5470361380144357</v>
      </c>
      <c r="DT63" s="18">
        <v>0</v>
      </c>
      <c r="DU63" s="18">
        <v>0</v>
      </c>
      <c r="DV63" s="18">
        <f>Design!$I$22</f>
        <v>10</v>
      </c>
      <c r="DW63" s="18">
        <f t="shared" si="65"/>
        <v>4.5470361380144357</v>
      </c>
      <c r="DX63" s="18">
        <f t="shared" si="66"/>
        <v>67</v>
      </c>
      <c r="DY63" s="18">
        <f t="shared" si="67"/>
        <v>4.5470361380144357</v>
      </c>
      <c r="DZ63" s="18">
        <f t="shared" si="68"/>
        <v>77</v>
      </c>
      <c r="EA63" s="18">
        <v>0</v>
      </c>
      <c r="EB63" s="18">
        <f t="shared" si="69"/>
        <v>18279.085274818033</v>
      </c>
      <c r="EC63" s="18">
        <f t="shared" si="70"/>
        <v>-0.45470361380144358</v>
      </c>
      <c r="ED63" s="18">
        <f t="shared" si="71"/>
        <v>35.012178262711153</v>
      </c>
      <c r="EE63" s="18">
        <f>(Design!$N$72-ED63)/EC63</f>
        <v>70.732180889935663</v>
      </c>
      <c r="EF63" s="18">
        <v>0</v>
      </c>
      <c r="EG63" s="18">
        <v>0</v>
      </c>
      <c r="EH63" s="18">
        <f t="shared" si="72"/>
        <v>70.732180889935663</v>
      </c>
      <c r="EI63" s="18">
        <f t="shared" si="73"/>
        <v>70.732180889935663</v>
      </c>
      <c r="EJ63" s="18">
        <f>Design!$N$72</f>
        <v>2.85</v>
      </c>
      <c r="EK63" s="18">
        <f t="shared" si="74"/>
        <v>77</v>
      </c>
      <c r="EL63" s="18">
        <v>0</v>
      </c>
      <c r="EM63" s="18">
        <f t="shared" si="75"/>
        <v>6583.5</v>
      </c>
      <c r="EN63" s="19">
        <f t="shared" si="76"/>
        <v>11695.585274818033</v>
      </c>
      <c r="EO63" s="19">
        <f t="shared" si="77"/>
        <v>67</v>
      </c>
    </row>
    <row r="64" spans="1:145" x14ac:dyDescent="0.25">
      <c r="A64" s="68">
        <f t="shared" si="78"/>
        <v>68</v>
      </c>
      <c r="B64" s="18">
        <f>'Ohio Intensities'!E64</f>
        <v>1.2641541705110819</v>
      </c>
      <c r="C64" s="18">
        <f>Design!$I$24*B64*Design!$I$23</f>
        <v>2.1743451732790624</v>
      </c>
      <c r="D64" s="18">
        <v>0</v>
      </c>
      <c r="E64" s="18">
        <v>0</v>
      </c>
      <c r="F64" s="18">
        <f>Design!$I$22</f>
        <v>10</v>
      </c>
      <c r="G64" s="18">
        <f t="shared" si="0"/>
        <v>2.1743451732790624</v>
      </c>
      <c r="H64" s="18">
        <f t="shared" si="1"/>
        <v>68</v>
      </c>
      <c r="I64" s="18">
        <f t="shared" si="2"/>
        <v>2.1743451732790624</v>
      </c>
      <c r="J64" s="18">
        <f t="shared" si="3"/>
        <v>78</v>
      </c>
      <c r="K64" s="18">
        <v>0</v>
      </c>
      <c r="L64" s="18">
        <f t="shared" si="4"/>
        <v>8871.3283069785757</v>
      </c>
      <c r="M64" s="18">
        <f t="shared" si="5"/>
        <v>-0.21743451732790625</v>
      </c>
      <c r="N64" s="18">
        <f t="shared" si="6"/>
        <v>16.959892351576688</v>
      </c>
      <c r="O64" s="18">
        <f>(Design!$N$67-N64)/M64</f>
        <v>68.571874120112867</v>
      </c>
      <c r="P64" s="18">
        <v>0</v>
      </c>
      <c r="Q64" s="18">
        <v>0</v>
      </c>
      <c r="R64" s="18">
        <f t="shared" si="7"/>
        <v>68.571874120112867</v>
      </c>
      <c r="S64" s="18">
        <f t="shared" si="8"/>
        <v>68.571874120112867</v>
      </c>
      <c r="T64" s="18">
        <f>Design!$N$67</f>
        <v>2.0499999999999998</v>
      </c>
      <c r="U64" s="18">
        <f t="shared" si="9"/>
        <v>78</v>
      </c>
      <c r="V64" s="18">
        <v>0</v>
      </c>
      <c r="W64" s="18">
        <f t="shared" si="10"/>
        <v>4797</v>
      </c>
      <c r="X64" s="19">
        <f t="shared" si="11"/>
        <v>4074.3283069785757</v>
      </c>
      <c r="Y64" s="68">
        <f t="shared" si="12"/>
        <v>68</v>
      </c>
      <c r="Z64" s="18">
        <f>'Ohio Intensities'!I64</f>
        <v>1.5242031387782484</v>
      </c>
      <c r="AA64" s="18">
        <f>Design!$I$24*Z64*Design!$I$23</f>
        <v>2.6216293986985888</v>
      </c>
      <c r="AB64" s="18">
        <v>0</v>
      </c>
      <c r="AC64" s="18">
        <v>0</v>
      </c>
      <c r="AD64" s="18">
        <f>Design!$I$22</f>
        <v>10</v>
      </c>
      <c r="AE64" s="18">
        <f t="shared" si="13"/>
        <v>2.6216293986985888</v>
      </c>
      <c r="AF64" s="18">
        <f t="shared" si="14"/>
        <v>68</v>
      </c>
      <c r="AG64" s="18">
        <f t="shared" si="15"/>
        <v>2.6216293986985888</v>
      </c>
      <c r="AH64" s="18">
        <f t="shared" si="16"/>
        <v>78</v>
      </c>
      <c r="AI64" s="18">
        <v>0</v>
      </c>
      <c r="AJ64" s="18">
        <f t="shared" si="17"/>
        <v>10696.247946690242</v>
      </c>
      <c r="AK64" s="18">
        <f t="shared" si="18"/>
        <v>-0.26216293986985889</v>
      </c>
      <c r="AL64" s="18">
        <f t="shared" si="19"/>
        <v>20.448709309848994</v>
      </c>
      <c r="AM64" s="18">
        <f>(Design!$N$68-AL64)/AK64</f>
        <v>68.46394581461044</v>
      </c>
      <c r="AN64" s="18">
        <v>0</v>
      </c>
      <c r="AO64" s="18">
        <v>0</v>
      </c>
      <c r="AP64" s="18">
        <f t="shared" si="20"/>
        <v>68.46394581461044</v>
      </c>
      <c r="AQ64" s="18">
        <f t="shared" si="21"/>
        <v>68.46394581461044</v>
      </c>
      <c r="AR64" s="18">
        <f>Design!$N$68</f>
        <v>2.5</v>
      </c>
      <c r="AS64" s="18">
        <f t="shared" si="22"/>
        <v>78</v>
      </c>
      <c r="AT64" s="18">
        <v>0</v>
      </c>
      <c r="AU64" s="18">
        <f t="shared" si="23"/>
        <v>5850</v>
      </c>
      <c r="AV64" s="19">
        <f t="shared" si="24"/>
        <v>4846.2479466902423</v>
      </c>
      <c r="AW64" s="68">
        <f t="shared" si="25"/>
        <v>68</v>
      </c>
      <c r="AX64" s="18">
        <f>'Ohio Intensities'!M64</f>
        <v>1.796435226002961</v>
      </c>
      <c r="AY64" s="18">
        <f>Design!$I$24*AX64*Design!$I$23</f>
        <v>3.089868588725095</v>
      </c>
      <c r="AZ64" s="18">
        <v>0</v>
      </c>
      <c r="BA64" s="18">
        <v>0</v>
      </c>
      <c r="BB64" s="18">
        <f>Design!$I$22</f>
        <v>10</v>
      </c>
      <c r="BC64" s="18">
        <f t="shared" si="26"/>
        <v>3.089868588725095</v>
      </c>
      <c r="BD64" s="18">
        <f t="shared" si="27"/>
        <v>68</v>
      </c>
      <c r="BE64" s="18">
        <f t="shared" si="28"/>
        <v>3.089868588725095</v>
      </c>
      <c r="BF64" s="18">
        <f t="shared" si="29"/>
        <v>78</v>
      </c>
      <c r="BG64" s="18">
        <v>0</v>
      </c>
      <c r="BH64" s="18">
        <f t="shared" si="30"/>
        <v>12606.663841998388</v>
      </c>
      <c r="BI64" s="18">
        <f t="shared" si="31"/>
        <v>-0.30898685887250948</v>
      </c>
      <c r="BJ64" s="18">
        <f t="shared" si="32"/>
        <v>24.10097499205574</v>
      </c>
      <c r="BK64" s="18">
        <f>(Design!$N$69-BJ64)/BI64</f>
        <v>68.776306764631912</v>
      </c>
      <c r="BL64" s="18">
        <v>0</v>
      </c>
      <c r="BM64" s="18">
        <v>0</v>
      </c>
      <c r="BN64" s="18">
        <f t="shared" si="33"/>
        <v>68.776306764631912</v>
      </c>
      <c r="BO64" s="18">
        <f t="shared" si="34"/>
        <v>68.776306764631912</v>
      </c>
      <c r="BP64" s="18">
        <f>Design!$N$69</f>
        <v>2.85</v>
      </c>
      <c r="BQ64" s="18">
        <f t="shared" si="35"/>
        <v>78</v>
      </c>
      <c r="BR64" s="18">
        <v>0</v>
      </c>
      <c r="BS64" s="18">
        <f t="shared" si="36"/>
        <v>6669</v>
      </c>
      <c r="BT64" s="19">
        <f t="shared" si="37"/>
        <v>5937.6638419983883</v>
      </c>
      <c r="BU64" s="68">
        <f t="shared" si="38"/>
        <v>68</v>
      </c>
      <c r="BV64" s="18">
        <f>'Ohio Intensities'!Q64</f>
        <v>2.1123004416182285</v>
      </c>
      <c r="BW64" s="18">
        <f>Design!$I$24*BV64*Design!$I$23</f>
        <v>3.6331567595833554</v>
      </c>
      <c r="BX64" s="18">
        <v>0</v>
      </c>
      <c r="BY64" s="18">
        <v>0</v>
      </c>
      <c r="BZ64" s="18">
        <f>Design!$I$22</f>
        <v>10</v>
      </c>
      <c r="CA64" s="18">
        <f t="shared" si="39"/>
        <v>3.6331567595833554</v>
      </c>
      <c r="CB64" s="18">
        <f t="shared" si="40"/>
        <v>68</v>
      </c>
      <c r="CC64" s="18">
        <f t="shared" si="41"/>
        <v>3.6331567595833554</v>
      </c>
      <c r="CD64" s="18">
        <f t="shared" si="42"/>
        <v>78</v>
      </c>
      <c r="CE64" s="18">
        <v>0</v>
      </c>
      <c r="CF64" s="18">
        <f t="shared" si="43"/>
        <v>14823.27957910009</v>
      </c>
      <c r="CG64" s="18">
        <f t="shared" si="44"/>
        <v>-0.36331567595833553</v>
      </c>
      <c r="CH64" s="18">
        <f t="shared" si="45"/>
        <v>28.33862272475017</v>
      </c>
      <c r="CI64" s="18">
        <f>(Design!$N$70-CH64)/CG64</f>
        <v>70.155582077535144</v>
      </c>
      <c r="CJ64" s="18">
        <v>0</v>
      </c>
      <c r="CK64" s="18">
        <v>0</v>
      </c>
      <c r="CL64" s="18">
        <f t="shared" si="46"/>
        <v>70.155582077535144</v>
      </c>
      <c r="CM64" s="18">
        <f t="shared" si="47"/>
        <v>70.155582077535144</v>
      </c>
      <c r="CN64" s="18">
        <f>Design!$N$70</f>
        <v>2.85</v>
      </c>
      <c r="CO64" s="18">
        <f t="shared" si="48"/>
        <v>78</v>
      </c>
      <c r="CP64" s="18">
        <v>0</v>
      </c>
      <c r="CQ64" s="18">
        <f t="shared" si="49"/>
        <v>6669</v>
      </c>
      <c r="CR64" s="19">
        <f t="shared" si="50"/>
        <v>8154.2795791000899</v>
      </c>
      <c r="CS64" s="68">
        <f t="shared" si="51"/>
        <v>68</v>
      </c>
      <c r="CT64" s="18">
        <f>'Ohio Intensities'!U64</f>
        <v>2.3715608491867526</v>
      </c>
      <c r="CU64" s="18">
        <f>Design!$I$24*CT64*Design!$I$23</f>
        <v>4.0790846606012172</v>
      </c>
      <c r="CV64" s="18">
        <v>0</v>
      </c>
      <c r="CW64" s="18">
        <v>0</v>
      </c>
      <c r="CX64" s="18">
        <f>Design!$I$22</f>
        <v>10</v>
      </c>
      <c r="CY64" s="18">
        <f t="shared" si="52"/>
        <v>4.0790846606012172</v>
      </c>
      <c r="CZ64" s="18">
        <f t="shared" si="53"/>
        <v>68</v>
      </c>
      <c r="DA64" s="18">
        <f t="shared" si="54"/>
        <v>4.0790846606012172</v>
      </c>
      <c r="DB64" s="18">
        <f t="shared" si="55"/>
        <v>78</v>
      </c>
      <c r="DC64" s="18">
        <v>0</v>
      </c>
      <c r="DD64" s="18">
        <f t="shared" si="56"/>
        <v>16642.665415252966</v>
      </c>
      <c r="DE64" s="18">
        <f t="shared" si="57"/>
        <v>-0.40790846606012171</v>
      </c>
      <c r="DF64" s="18">
        <f t="shared" si="58"/>
        <v>31.816860352689496</v>
      </c>
      <c r="DG64" s="18">
        <f>(Design!$N$71-DF64)/DE64</f>
        <v>71.013138394681079</v>
      </c>
      <c r="DH64" s="18">
        <v>0</v>
      </c>
      <c r="DI64" s="18">
        <v>0</v>
      </c>
      <c r="DJ64" s="18">
        <f t="shared" si="59"/>
        <v>71.013138394681079</v>
      </c>
      <c r="DK64" s="18">
        <f t="shared" si="60"/>
        <v>71.013138394681079</v>
      </c>
      <c r="DL64" s="18">
        <f>Design!$N$71</f>
        <v>2.85</v>
      </c>
      <c r="DM64" s="18">
        <f t="shared" si="61"/>
        <v>78</v>
      </c>
      <c r="DN64" s="18">
        <v>0</v>
      </c>
      <c r="DO64" s="18">
        <f t="shared" si="62"/>
        <v>6669</v>
      </c>
      <c r="DP64" s="19">
        <f t="shared" si="63"/>
        <v>9973.6654152529663</v>
      </c>
      <c r="DQ64" s="68">
        <f t="shared" si="64"/>
        <v>68</v>
      </c>
      <c r="DR64" s="18">
        <f>'Ohio Intensities'!Y64</f>
        <v>2.6171582466617487</v>
      </c>
      <c r="DS64" s="18">
        <f>Design!$I$24*DR64*Design!$I$23</f>
        <v>4.5015121842582104</v>
      </c>
      <c r="DT64" s="18">
        <v>0</v>
      </c>
      <c r="DU64" s="18">
        <v>0</v>
      </c>
      <c r="DV64" s="18">
        <f>Design!$I$22</f>
        <v>10</v>
      </c>
      <c r="DW64" s="18">
        <f t="shared" si="65"/>
        <v>4.5015121842582104</v>
      </c>
      <c r="DX64" s="18">
        <f t="shared" si="66"/>
        <v>68</v>
      </c>
      <c r="DY64" s="18">
        <f t="shared" si="67"/>
        <v>4.5015121842582104</v>
      </c>
      <c r="DZ64" s="18">
        <f t="shared" si="68"/>
        <v>78</v>
      </c>
      <c r="EA64" s="18">
        <v>0</v>
      </c>
      <c r="EB64" s="18">
        <f t="shared" si="69"/>
        <v>18366.169711773498</v>
      </c>
      <c r="EC64" s="18">
        <f t="shared" si="70"/>
        <v>-0.45015121842582106</v>
      </c>
      <c r="ED64" s="18">
        <f t="shared" si="71"/>
        <v>35.111795037214044</v>
      </c>
      <c r="EE64" s="18">
        <f>(Design!$N$72-ED64)/EC64</f>
        <v>71.668794211051008</v>
      </c>
      <c r="EF64" s="18">
        <v>0</v>
      </c>
      <c r="EG64" s="18">
        <v>0</v>
      </c>
      <c r="EH64" s="18">
        <f t="shared" si="72"/>
        <v>71.668794211051008</v>
      </c>
      <c r="EI64" s="18">
        <f t="shared" si="73"/>
        <v>71.668794211051008</v>
      </c>
      <c r="EJ64" s="18">
        <f>Design!$N$72</f>
        <v>2.85</v>
      </c>
      <c r="EK64" s="18">
        <f t="shared" si="74"/>
        <v>78</v>
      </c>
      <c r="EL64" s="18">
        <v>0</v>
      </c>
      <c r="EM64" s="18">
        <f t="shared" si="75"/>
        <v>6669</v>
      </c>
      <c r="EN64" s="19">
        <f t="shared" si="76"/>
        <v>11697.169711773498</v>
      </c>
      <c r="EO64" s="19">
        <f t="shared" si="77"/>
        <v>68</v>
      </c>
    </row>
    <row r="65" spans="1:145" x14ac:dyDescent="0.25">
      <c r="A65" s="68">
        <f t="shared" si="78"/>
        <v>69</v>
      </c>
      <c r="B65" s="18">
        <f>'Ohio Intensities'!E65</f>
        <v>1.250125407206236</v>
      </c>
      <c r="C65" s="18">
        <f>Design!$I$24*B65*Design!$I$23</f>
        <v>2.1502157003947273</v>
      </c>
      <c r="D65" s="18">
        <v>0</v>
      </c>
      <c r="E65" s="18">
        <v>0</v>
      </c>
      <c r="F65" s="18">
        <f>Design!$I$22</f>
        <v>10</v>
      </c>
      <c r="G65" s="18">
        <f t="shared" si="0"/>
        <v>2.1502157003947273</v>
      </c>
      <c r="H65" s="18">
        <f t="shared" si="1"/>
        <v>69</v>
      </c>
      <c r="I65" s="18">
        <f t="shared" si="2"/>
        <v>2.1502157003947273</v>
      </c>
      <c r="J65" s="18">
        <f t="shared" si="3"/>
        <v>79</v>
      </c>
      <c r="K65" s="18">
        <v>0</v>
      </c>
      <c r="L65" s="18">
        <f t="shared" si="4"/>
        <v>8901.8929996341703</v>
      </c>
      <c r="M65" s="18">
        <f t="shared" si="5"/>
        <v>-0.21502157003947273</v>
      </c>
      <c r="N65" s="18">
        <f t="shared" si="6"/>
        <v>16.986704033118347</v>
      </c>
      <c r="O65" s="18">
        <f>(Design!$N$67-N65)/M65</f>
        <v>69.466072777611714</v>
      </c>
      <c r="P65" s="18">
        <v>0</v>
      </c>
      <c r="Q65" s="18">
        <v>0</v>
      </c>
      <c r="R65" s="18">
        <f t="shared" si="7"/>
        <v>69.466072777611714</v>
      </c>
      <c r="S65" s="18">
        <f t="shared" si="8"/>
        <v>69.466072777611714</v>
      </c>
      <c r="T65" s="18">
        <f>Design!$N$67</f>
        <v>2.0499999999999998</v>
      </c>
      <c r="U65" s="18">
        <f t="shared" si="9"/>
        <v>79</v>
      </c>
      <c r="V65" s="18">
        <v>0</v>
      </c>
      <c r="W65" s="18">
        <f t="shared" si="10"/>
        <v>4858.5</v>
      </c>
      <c r="X65" s="19">
        <f t="shared" si="11"/>
        <v>4043.3929996341703</v>
      </c>
      <c r="Y65" s="68">
        <f t="shared" si="12"/>
        <v>69</v>
      </c>
      <c r="Z65" s="18">
        <f>'Ohio Intensities'!I65</f>
        <v>1.5076328621103818</v>
      </c>
      <c r="AA65" s="18">
        <f>Design!$I$24*Z65*Design!$I$23</f>
        <v>2.5931285228298582</v>
      </c>
      <c r="AB65" s="18">
        <v>0</v>
      </c>
      <c r="AC65" s="18">
        <v>0</v>
      </c>
      <c r="AD65" s="18">
        <f>Design!$I$22</f>
        <v>10</v>
      </c>
      <c r="AE65" s="18">
        <f t="shared" si="13"/>
        <v>2.5931285228298582</v>
      </c>
      <c r="AF65" s="18">
        <f t="shared" si="14"/>
        <v>69</v>
      </c>
      <c r="AG65" s="18">
        <f t="shared" si="15"/>
        <v>2.5931285228298582</v>
      </c>
      <c r="AH65" s="18">
        <f t="shared" si="16"/>
        <v>79</v>
      </c>
      <c r="AI65" s="18">
        <v>0</v>
      </c>
      <c r="AJ65" s="18">
        <f t="shared" si="17"/>
        <v>10735.552084515613</v>
      </c>
      <c r="AK65" s="18">
        <f t="shared" si="18"/>
        <v>-0.25931285228298584</v>
      </c>
      <c r="AL65" s="18">
        <f t="shared" si="19"/>
        <v>20.48571533035588</v>
      </c>
      <c r="AM65" s="18">
        <f>(Design!$N$68-AL65)/AK65</f>
        <v>69.359135777536494</v>
      </c>
      <c r="AN65" s="18">
        <v>0</v>
      </c>
      <c r="AO65" s="18">
        <v>0</v>
      </c>
      <c r="AP65" s="18">
        <f t="shared" si="20"/>
        <v>69.359135777536494</v>
      </c>
      <c r="AQ65" s="18">
        <f t="shared" si="21"/>
        <v>69.359135777536494</v>
      </c>
      <c r="AR65" s="18">
        <f>Design!$N$68</f>
        <v>2.5</v>
      </c>
      <c r="AS65" s="18">
        <f t="shared" si="22"/>
        <v>79</v>
      </c>
      <c r="AT65" s="18">
        <v>0</v>
      </c>
      <c r="AU65" s="18">
        <f t="shared" si="23"/>
        <v>5925</v>
      </c>
      <c r="AV65" s="19">
        <f t="shared" si="24"/>
        <v>4810.5520845156134</v>
      </c>
      <c r="AW65" s="68">
        <f t="shared" si="25"/>
        <v>69</v>
      </c>
      <c r="AX65" s="18">
        <f>'Ohio Intensities'!M65</f>
        <v>1.7772570879591654</v>
      </c>
      <c r="AY65" s="18">
        <f>Design!$I$24*AX65*Design!$I$23</f>
        <v>3.0568821912897666</v>
      </c>
      <c r="AZ65" s="18">
        <v>0</v>
      </c>
      <c r="BA65" s="18">
        <v>0</v>
      </c>
      <c r="BB65" s="18">
        <f>Design!$I$22</f>
        <v>10</v>
      </c>
      <c r="BC65" s="18">
        <f t="shared" si="26"/>
        <v>3.0568821912897666</v>
      </c>
      <c r="BD65" s="18">
        <f t="shared" si="27"/>
        <v>69</v>
      </c>
      <c r="BE65" s="18">
        <f t="shared" si="28"/>
        <v>3.0568821912897666</v>
      </c>
      <c r="BF65" s="18">
        <f t="shared" si="29"/>
        <v>79</v>
      </c>
      <c r="BG65" s="18">
        <v>0</v>
      </c>
      <c r="BH65" s="18">
        <f t="shared" si="30"/>
        <v>12655.492271939633</v>
      </c>
      <c r="BI65" s="18">
        <f t="shared" si="31"/>
        <v>-0.30568821912897665</v>
      </c>
      <c r="BJ65" s="18">
        <f t="shared" si="32"/>
        <v>24.149369311189155</v>
      </c>
      <c r="BK65" s="18">
        <f>(Design!$N$69-BJ65)/BI65</f>
        <v>69.676775153060362</v>
      </c>
      <c r="BL65" s="18">
        <v>0</v>
      </c>
      <c r="BM65" s="18">
        <v>0</v>
      </c>
      <c r="BN65" s="18">
        <f t="shared" si="33"/>
        <v>69.676775153060362</v>
      </c>
      <c r="BO65" s="18">
        <f t="shared" si="34"/>
        <v>69.676775153060362</v>
      </c>
      <c r="BP65" s="18">
        <f>Design!$N$69</f>
        <v>2.85</v>
      </c>
      <c r="BQ65" s="18">
        <f t="shared" si="35"/>
        <v>79</v>
      </c>
      <c r="BR65" s="18">
        <v>0</v>
      </c>
      <c r="BS65" s="18">
        <f t="shared" si="36"/>
        <v>6754.5</v>
      </c>
      <c r="BT65" s="19">
        <f t="shared" si="37"/>
        <v>5900.9922719396327</v>
      </c>
      <c r="BU65" s="68">
        <f t="shared" si="38"/>
        <v>69</v>
      </c>
      <c r="BV65" s="18">
        <f>'Ohio Intensities'!Q65</f>
        <v>2.0903431677735669</v>
      </c>
      <c r="BW65" s="18">
        <f>Design!$I$24*BV65*Design!$I$23</f>
        <v>3.5953902485705371</v>
      </c>
      <c r="BX65" s="18">
        <v>0</v>
      </c>
      <c r="BY65" s="18">
        <v>0</v>
      </c>
      <c r="BZ65" s="18">
        <f>Design!$I$22</f>
        <v>10</v>
      </c>
      <c r="CA65" s="18">
        <f t="shared" si="39"/>
        <v>3.5953902485705371</v>
      </c>
      <c r="CB65" s="18">
        <f t="shared" si="40"/>
        <v>69</v>
      </c>
      <c r="CC65" s="18">
        <f t="shared" si="41"/>
        <v>3.5953902485705371</v>
      </c>
      <c r="CD65" s="18">
        <f t="shared" si="42"/>
        <v>79</v>
      </c>
      <c r="CE65" s="18">
        <v>0</v>
      </c>
      <c r="CF65" s="18">
        <f t="shared" si="43"/>
        <v>14884.915629082025</v>
      </c>
      <c r="CG65" s="18">
        <f t="shared" si="44"/>
        <v>-0.35953902485705369</v>
      </c>
      <c r="CH65" s="18">
        <f t="shared" si="45"/>
        <v>28.403582963707244</v>
      </c>
      <c r="CI65" s="18">
        <f>(Design!$N$70-CH65)/CG65</f>
        <v>71.073183151305741</v>
      </c>
      <c r="CJ65" s="18">
        <v>0</v>
      </c>
      <c r="CK65" s="18">
        <v>0</v>
      </c>
      <c r="CL65" s="18">
        <f t="shared" si="46"/>
        <v>71.073183151305741</v>
      </c>
      <c r="CM65" s="18">
        <f t="shared" si="47"/>
        <v>71.073183151305741</v>
      </c>
      <c r="CN65" s="18">
        <f>Design!$N$70</f>
        <v>2.85</v>
      </c>
      <c r="CO65" s="18">
        <f t="shared" si="48"/>
        <v>79</v>
      </c>
      <c r="CP65" s="18">
        <v>0</v>
      </c>
      <c r="CQ65" s="18">
        <f t="shared" si="49"/>
        <v>6754.5</v>
      </c>
      <c r="CR65" s="19">
        <f t="shared" si="50"/>
        <v>8130.4156290820247</v>
      </c>
      <c r="CS65" s="68">
        <f t="shared" si="51"/>
        <v>69</v>
      </c>
      <c r="CT65" s="18">
        <f>'Ohio Intensities'!U65</f>
        <v>2.3474191495088554</v>
      </c>
      <c r="CU65" s="18">
        <f>Design!$I$24*CT65*Design!$I$23</f>
        <v>4.0375609371552343</v>
      </c>
      <c r="CV65" s="18">
        <v>0</v>
      </c>
      <c r="CW65" s="18">
        <v>0</v>
      </c>
      <c r="CX65" s="18">
        <f>Design!$I$22</f>
        <v>10</v>
      </c>
      <c r="CY65" s="18">
        <f t="shared" si="52"/>
        <v>4.0375609371552343</v>
      </c>
      <c r="CZ65" s="18">
        <f t="shared" si="53"/>
        <v>69</v>
      </c>
      <c r="DA65" s="18">
        <f t="shared" si="54"/>
        <v>4.0375609371552343</v>
      </c>
      <c r="DB65" s="18">
        <f t="shared" si="55"/>
        <v>79</v>
      </c>
      <c r="DC65" s="18">
        <v>0</v>
      </c>
      <c r="DD65" s="18">
        <f t="shared" si="56"/>
        <v>16715.502279822671</v>
      </c>
      <c r="DE65" s="18">
        <f t="shared" si="57"/>
        <v>-0.40375609371552346</v>
      </c>
      <c r="DF65" s="18">
        <f t="shared" si="58"/>
        <v>31.896731403526353</v>
      </c>
      <c r="DG65" s="18">
        <f>(Design!$N$71-DF65)/DE65</f>
        <v>71.941283006348769</v>
      </c>
      <c r="DH65" s="18">
        <v>0</v>
      </c>
      <c r="DI65" s="18">
        <v>0</v>
      </c>
      <c r="DJ65" s="18">
        <f t="shared" si="59"/>
        <v>71.941283006348769</v>
      </c>
      <c r="DK65" s="18">
        <f t="shared" si="60"/>
        <v>71.941283006348769</v>
      </c>
      <c r="DL65" s="18">
        <f>Design!$N$71</f>
        <v>2.85</v>
      </c>
      <c r="DM65" s="18">
        <f t="shared" si="61"/>
        <v>79</v>
      </c>
      <c r="DN65" s="18">
        <v>0</v>
      </c>
      <c r="DO65" s="18">
        <f t="shared" si="62"/>
        <v>6754.5000000000009</v>
      </c>
      <c r="DP65" s="19">
        <f t="shared" si="63"/>
        <v>9961.002279822671</v>
      </c>
      <c r="DQ65" s="68">
        <f t="shared" si="64"/>
        <v>69</v>
      </c>
      <c r="DR65" s="18">
        <f>'Ohio Intensities'!Y65</f>
        <v>2.5912757330045149</v>
      </c>
      <c r="DS65" s="18">
        <f>Design!$I$24*DR65*Design!$I$23</f>
        <v>4.4569942607677682</v>
      </c>
      <c r="DT65" s="18">
        <v>0</v>
      </c>
      <c r="DU65" s="18">
        <v>0</v>
      </c>
      <c r="DV65" s="18">
        <f>Design!$I$22</f>
        <v>10</v>
      </c>
      <c r="DW65" s="18">
        <f t="shared" si="65"/>
        <v>4.4569942607677682</v>
      </c>
      <c r="DX65" s="18">
        <f t="shared" si="66"/>
        <v>69</v>
      </c>
      <c r="DY65" s="18">
        <f t="shared" si="67"/>
        <v>4.4569942607677682</v>
      </c>
      <c r="DZ65" s="18">
        <f t="shared" si="68"/>
        <v>79</v>
      </c>
      <c r="EA65" s="18">
        <v>0</v>
      </c>
      <c r="EB65" s="18">
        <f t="shared" si="69"/>
        <v>18451.956239578562</v>
      </c>
      <c r="EC65" s="18">
        <f t="shared" si="70"/>
        <v>-0.44569942607677682</v>
      </c>
      <c r="ED65" s="18">
        <f t="shared" si="71"/>
        <v>35.210254660065374</v>
      </c>
      <c r="EE65" s="18">
        <f>(Design!$N$72-ED65)/EC65</f>
        <v>72.605556046847923</v>
      </c>
      <c r="EF65" s="18">
        <v>0</v>
      </c>
      <c r="EG65" s="18">
        <v>0</v>
      </c>
      <c r="EH65" s="18">
        <f t="shared" si="72"/>
        <v>72.605556046847923</v>
      </c>
      <c r="EI65" s="18">
        <f t="shared" si="73"/>
        <v>72.605556046847923</v>
      </c>
      <c r="EJ65" s="18">
        <f>Design!$N$72</f>
        <v>2.85</v>
      </c>
      <c r="EK65" s="18">
        <f t="shared" si="74"/>
        <v>79</v>
      </c>
      <c r="EL65" s="18">
        <v>0</v>
      </c>
      <c r="EM65" s="18">
        <f t="shared" si="75"/>
        <v>6754.5</v>
      </c>
      <c r="EN65" s="19">
        <f t="shared" si="76"/>
        <v>11697.456239578562</v>
      </c>
      <c r="EO65" s="19">
        <f t="shared" si="77"/>
        <v>69</v>
      </c>
    </row>
    <row r="66" spans="1:145" x14ac:dyDescent="0.25">
      <c r="A66" s="68">
        <f t="shared" si="78"/>
        <v>70</v>
      </c>
      <c r="B66" s="18">
        <f>'Ohio Intensities'!E66</f>
        <v>1.2364258751033039</v>
      </c>
      <c r="C66" s="18">
        <f>Design!$I$24*B66*Design!$I$23</f>
        <v>2.1266525051776841</v>
      </c>
      <c r="D66" s="18">
        <v>0</v>
      </c>
      <c r="E66" s="18">
        <v>0</v>
      </c>
      <c r="F66" s="18">
        <f>Design!$I$22</f>
        <v>10</v>
      </c>
      <c r="G66" s="18">
        <f t="shared" si="0"/>
        <v>2.1266525051776841</v>
      </c>
      <c r="H66" s="18">
        <f t="shared" si="1"/>
        <v>70</v>
      </c>
      <c r="I66" s="18">
        <f t="shared" si="2"/>
        <v>2.1266525051776841</v>
      </c>
      <c r="J66" s="18">
        <f t="shared" si="3"/>
        <v>80</v>
      </c>
      <c r="K66" s="18">
        <v>0</v>
      </c>
      <c r="L66" s="18">
        <f t="shared" si="4"/>
        <v>8931.9405217462736</v>
      </c>
      <c r="M66" s="18">
        <f t="shared" si="5"/>
        <v>-0.21266525051776841</v>
      </c>
      <c r="N66" s="18">
        <f t="shared" si="6"/>
        <v>17.013220041421473</v>
      </c>
      <c r="O66" s="18">
        <f>(Design!$N$67-N66)/M66</f>
        <v>70.360437377479684</v>
      </c>
      <c r="P66" s="18">
        <v>0</v>
      </c>
      <c r="Q66" s="18">
        <v>0</v>
      </c>
      <c r="R66" s="18">
        <f t="shared" si="7"/>
        <v>70.360437377479684</v>
      </c>
      <c r="S66" s="18">
        <f t="shared" si="8"/>
        <v>70.360437377479684</v>
      </c>
      <c r="T66" s="18">
        <f>Design!$N$67</f>
        <v>2.0499999999999998</v>
      </c>
      <c r="U66" s="18">
        <f t="shared" si="9"/>
        <v>80</v>
      </c>
      <c r="V66" s="18">
        <v>0</v>
      </c>
      <c r="W66" s="18">
        <f t="shared" si="10"/>
        <v>4920</v>
      </c>
      <c r="X66" s="19">
        <f t="shared" si="11"/>
        <v>4011.9405217462736</v>
      </c>
      <c r="Y66" s="68">
        <f t="shared" si="12"/>
        <v>70</v>
      </c>
      <c r="Z66" s="18">
        <f>'Ohio Intensities'!I66</f>
        <v>1.4914452405143193</v>
      </c>
      <c r="AA66" s="18">
        <f>Design!$I$24*Z66*Design!$I$23</f>
        <v>2.5652858136846306</v>
      </c>
      <c r="AB66" s="18">
        <v>0</v>
      </c>
      <c r="AC66" s="18">
        <v>0</v>
      </c>
      <c r="AD66" s="18">
        <f>Design!$I$22</f>
        <v>10</v>
      </c>
      <c r="AE66" s="18">
        <f t="shared" si="13"/>
        <v>2.5652858136846306</v>
      </c>
      <c r="AF66" s="18">
        <f t="shared" si="14"/>
        <v>70</v>
      </c>
      <c r="AG66" s="18">
        <f t="shared" si="15"/>
        <v>2.5652858136846306</v>
      </c>
      <c r="AH66" s="18">
        <f t="shared" si="16"/>
        <v>80</v>
      </c>
      <c r="AI66" s="18">
        <v>0</v>
      </c>
      <c r="AJ66" s="18">
        <f t="shared" si="17"/>
        <v>10774.200417475447</v>
      </c>
      <c r="AK66" s="18">
        <f t="shared" si="18"/>
        <v>-0.25652858136846307</v>
      </c>
      <c r="AL66" s="18">
        <f t="shared" si="19"/>
        <v>20.522286509477048</v>
      </c>
      <c r="AM66" s="18">
        <f>(Design!$N$68-AL66)/AK66</f>
        <v>70.254497231210507</v>
      </c>
      <c r="AN66" s="18">
        <v>0</v>
      </c>
      <c r="AO66" s="18">
        <v>0</v>
      </c>
      <c r="AP66" s="18">
        <f t="shared" si="20"/>
        <v>70.254497231210507</v>
      </c>
      <c r="AQ66" s="18">
        <f t="shared" si="21"/>
        <v>70.254497231210507</v>
      </c>
      <c r="AR66" s="18">
        <f>Design!$N$68</f>
        <v>2.5</v>
      </c>
      <c r="AS66" s="18">
        <f t="shared" si="22"/>
        <v>80</v>
      </c>
      <c r="AT66" s="18">
        <v>0</v>
      </c>
      <c r="AU66" s="18">
        <f t="shared" si="23"/>
        <v>6000</v>
      </c>
      <c r="AV66" s="19">
        <f t="shared" si="24"/>
        <v>4774.2004174754475</v>
      </c>
      <c r="AW66" s="68">
        <f t="shared" si="25"/>
        <v>70</v>
      </c>
      <c r="AX66" s="18">
        <f>'Ohio Intensities'!M66</f>
        <v>1.7585152656914398</v>
      </c>
      <c r="AY66" s="18">
        <f>Design!$I$24*AX66*Design!$I$23</f>
        <v>3.0246462569892785</v>
      </c>
      <c r="AZ66" s="18">
        <v>0</v>
      </c>
      <c r="BA66" s="18">
        <v>0</v>
      </c>
      <c r="BB66" s="18">
        <f>Design!$I$22</f>
        <v>10</v>
      </c>
      <c r="BC66" s="18">
        <f t="shared" si="26"/>
        <v>3.0246462569892785</v>
      </c>
      <c r="BD66" s="18">
        <f t="shared" si="27"/>
        <v>70</v>
      </c>
      <c r="BE66" s="18">
        <f t="shared" si="28"/>
        <v>3.0246462569892785</v>
      </c>
      <c r="BF66" s="18">
        <f t="shared" si="29"/>
        <v>80</v>
      </c>
      <c r="BG66" s="18">
        <v>0</v>
      </c>
      <c r="BH66" s="18">
        <f t="shared" si="30"/>
        <v>12703.514279354971</v>
      </c>
      <c r="BI66" s="18">
        <f t="shared" si="31"/>
        <v>-0.30246462569892785</v>
      </c>
      <c r="BJ66" s="18">
        <f t="shared" si="32"/>
        <v>24.197170055914228</v>
      </c>
      <c r="BK66" s="18">
        <f>(Design!$N$69-BJ66)/BI66</f>
        <v>70.577410520604545</v>
      </c>
      <c r="BL66" s="18">
        <v>0</v>
      </c>
      <c r="BM66" s="18">
        <v>0</v>
      </c>
      <c r="BN66" s="18">
        <f t="shared" si="33"/>
        <v>70.577410520604545</v>
      </c>
      <c r="BO66" s="18">
        <f t="shared" si="34"/>
        <v>70.577410520604545</v>
      </c>
      <c r="BP66" s="18">
        <f>Design!$N$69</f>
        <v>2.85</v>
      </c>
      <c r="BQ66" s="18">
        <f t="shared" si="35"/>
        <v>80</v>
      </c>
      <c r="BR66" s="18">
        <v>0</v>
      </c>
      <c r="BS66" s="18">
        <f t="shared" si="36"/>
        <v>6840</v>
      </c>
      <c r="BT66" s="19">
        <f t="shared" si="37"/>
        <v>5863.5142793549712</v>
      </c>
      <c r="BU66" s="68">
        <f t="shared" si="38"/>
        <v>70</v>
      </c>
      <c r="BV66" s="18">
        <f>'Ohio Intensities'!Q66</f>
        <v>2.0688769669284421</v>
      </c>
      <c r="BW66" s="18">
        <f>Design!$I$24*BV66*Design!$I$23</f>
        <v>3.5584683831169226</v>
      </c>
      <c r="BX66" s="18">
        <v>0</v>
      </c>
      <c r="BY66" s="18">
        <v>0</v>
      </c>
      <c r="BZ66" s="18">
        <f>Design!$I$22</f>
        <v>10</v>
      </c>
      <c r="CA66" s="18">
        <f t="shared" si="39"/>
        <v>3.5584683831169226</v>
      </c>
      <c r="CB66" s="18">
        <f t="shared" si="40"/>
        <v>70</v>
      </c>
      <c r="CC66" s="18">
        <f t="shared" si="41"/>
        <v>3.5584683831169226</v>
      </c>
      <c r="CD66" s="18">
        <f t="shared" si="42"/>
        <v>80</v>
      </c>
      <c r="CE66" s="18">
        <v>0</v>
      </c>
      <c r="CF66" s="18">
        <f t="shared" si="43"/>
        <v>14945.567209091074</v>
      </c>
      <c r="CG66" s="18">
        <f t="shared" si="44"/>
        <v>-0.35584683831169228</v>
      </c>
      <c r="CH66" s="18">
        <f t="shared" si="45"/>
        <v>28.467747064935381</v>
      </c>
      <c r="CI66" s="18">
        <f>(Design!$N$70-CH66)/CG66</f>
        <v>71.990936287303356</v>
      </c>
      <c r="CJ66" s="18">
        <v>0</v>
      </c>
      <c r="CK66" s="18">
        <v>0</v>
      </c>
      <c r="CL66" s="18">
        <f t="shared" si="46"/>
        <v>71.990936287303356</v>
      </c>
      <c r="CM66" s="18">
        <f t="shared" si="47"/>
        <v>71.990936287303356</v>
      </c>
      <c r="CN66" s="18">
        <f>Design!$N$70</f>
        <v>2.85</v>
      </c>
      <c r="CO66" s="18">
        <f t="shared" si="48"/>
        <v>80</v>
      </c>
      <c r="CP66" s="18">
        <v>0</v>
      </c>
      <c r="CQ66" s="18">
        <f t="shared" si="49"/>
        <v>6840</v>
      </c>
      <c r="CR66" s="19">
        <f t="shared" si="50"/>
        <v>8105.5672090910739</v>
      </c>
      <c r="CS66" s="68">
        <f t="shared" si="51"/>
        <v>70</v>
      </c>
      <c r="CT66" s="18">
        <f>'Ohio Intensities'!U66</f>
        <v>2.3238096615013633</v>
      </c>
      <c r="CU66" s="18">
        <f>Design!$I$24*CT66*Design!$I$23</f>
        <v>3.9969526177823473</v>
      </c>
      <c r="CV66" s="18">
        <v>0</v>
      </c>
      <c r="CW66" s="18">
        <v>0</v>
      </c>
      <c r="CX66" s="18">
        <f>Design!$I$22</f>
        <v>10</v>
      </c>
      <c r="CY66" s="18">
        <f t="shared" si="52"/>
        <v>3.9969526177823473</v>
      </c>
      <c r="CZ66" s="18">
        <f t="shared" si="53"/>
        <v>70</v>
      </c>
      <c r="DA66" s="18">
        <f t="shared" si="54"/>
        <v>3.9969526177823473</v>
      </c>
      <c r="DB66" s="18">
        <f t="shared" si="55"/>
        <v>80</v>
      </c>
      <c r="DC66" s="18">
        <v>0</v>
      </c>
      <c r="DD66" s="18">
        <f t="shared" si="56"/>
        <v>16787.20099468586</v>
      </c>
      <c r="DE66" s="18">
        <f t="shared" si="57"/>
        <v>-0.39969526177823472</v>
      </c>
      <c r="DF66" s="18">
        <f t="shared" si="58"/>
        <v>31.975620942258779</v>
      </c>
      <c r="DG66" s="18">
        <f>(Design!$N$71-DF66)/DE66</f>
        <v>72.869567711860242</v>
      </c>
      <c r="DH66" s="18">
        <v>0</v>
      </c>
      <c r="DI66" s="18">
        <v>0</v>
      </c>
      <c r="DJ66" s="18">
        <f t="shared" si="59"/>
        <v>72.869567711860242</v>
      </c>
      <c r="DK66" s="18">
        <f t="shared" si="60"/>
        <v>72.869567711860242</v>
      </c>
      <c r="DL66" s="18">
        <f>Design!$N$71</f>
        <v>2.85</v>
      </c>
      <c r="DM66" s="18">
        <f t="shared" si="61"/>
        <v>80</v>
      </c>
      <c r="DN66" s="18">
        <v>0</v>
      </c>
      <c r="DO66" s="18">
        <f t="shared" si="62"/>
        <v>6840</v>
      </c>
      <c r="DP66" s="19">
        <f t="shared" si="63"/>
        <v>9947.2009946858598</v>
      </c>
      <c r="DQ66" s="68">
        <f t="shared" si="64"/>
        <v>70</v>
      </c>
      <c r="DR66" s="18">
        <f>'Ohio Intensities'!Y66</f>
        <v>2.5659582957158289</v>
      </c>
      <c r="DS66" s="18">
        <f>Design!$I$24*DR66*Design!$I$23</f>
        <v>4.4134482686312282</v>
      </c>
      <c r="DT66" s="18">
        <v>0</v>
      </c>
      <c r="DU66" s="18">
        <v>0</v>
      </c>
      <c r="DV66" s="18">
        <f>Design!$I$22</f>
        <v>10</v>
      </c>
      <c r="DW66" s="18">
        <f t="shared" si="65"/>
        <v>4.4134482686312282</v>
      </c>
      <c r="DX66" s="18">
        <f t="shared" si="66"/>
        <v>70</v>
      </c>
      <c r="DY66" s="18">
        <f t="shared" si="67"/>
        <v>4.4134482686312282</v>
      </c>
      <c r="DZ66" s="18">
        <f t="shared" si="68"/>
        <v>80</v>
      </c>
      <c r="EA66" s="18">
        <v>0</v>
      </c>
      <c r="EB66" s="18">
        <f t="shared" si="69"/>
        <v>18536.482728251158</v>
      </c>
      <c r="EC66" s="18">
        <f t="shared" si="70"/>
        <v>-0.44134482686312282</v>
      </c>
      <c r="ED66" s="18">
        <f t="shared" si="71"/>
        <v>35.307586149049826</v>
      </c>
      <c r="EE66" s="18">
        <f>(Design!$N$72-ED66)/EC66</f>
        <v>73.542464244440112</v>
      </c>
      <c r="EF66" s="18">
        <v>0</v>
      </c>
      <c r="EG66" s="18">
        <v>0</v>
      </c>
      <c r="EH66" s="18">
        <f t="shared" si="72"/>
        <v>73.542464244440112</v>
      </c>
      <c r="EI66" s="18">
        <f t="shared" si="73"/>
        <v>73.542464244440112</v>
      </c>
      <c r="EJ66" s="18">
        <f>Design!$N$72</f>
        <v>2.85</v>
      </c>
      <c r="EK66" s="18">
        <f t="shared" si="74"/>
        <v>80</v>
      </c>
      <c r="EL66" s="18">
        <v>0</v>
      </c>
      <c r="EM66" s="18">
        <f t="shared" si="75"/>
        <v>6840.0000000000009</v>
      </c>
      <c r="EN66" s="19">
        <f t="shared" si="76"/>
        <v>11696.482728251158</v>
      </c>
      <c r="EO66" s="19">
        <f t="shared" si="77"/>
        <v>70</v>
      </c>
    </row>
    <row r="67" spans="1:145" x14ac:dyDescent="0.25">
      <c r="A67" s="68">
        <f t="shared" si="78"/>
        <v>71</v>
      </c>
      <c r="B67" s="18">
        <f>'Ohio Intensities'!E67</f>
        <v>1.2230438754349398</v>
      </c>
      <c r="C67" s="18">
        <f>Design!$I$24*B67*Design!$I$23</f>
        <v>2.1036354657480976</v>
      </c>
      <c r="D67" s="18">
        <v>0</v>
      </c>
      <c r="E67" s="18">
        <v>0</v>
      </c>
      <c r="F67" s="18">
        <f>Design!$I$22</f>
        <v>10</v>
      </c>
      <c r="G67" s="18">
        <f t="shared" si="0"/>
        <v>2.1036354657480976</v>
      </c>
      <c r="H67" s="18">
        <f t="shared" si="1"/>
        <v>71</v>
      </c>
      <c r="I67" s="18">
        <f t="shared" si="2"/>
        <v>2.1036354657480976</v>
      </c>
      <c r="J67" s="18">
        <f t="shared" si="3"/>
        <v>81</v>
      </c>
      <c r="K67" s="18">
        <v>0</v>
      </c>
      <c r="L67" s="18">
        <f t="shared" si="4"/>
        <v>8961.4870840868953</v>
      </c>
      <c r="M67" s="18">
        <f t="shared" si="5"/>
        <v>-0.21036354657480977</v>
      </c>
      <c r="N67" s="18">
        <f t="shared" si="6"/>
        <v>17.039447272559592</v>
      </c>
      <c r="O67" s="18">
        <f>(Design!$N$67-N67)/M67</f>
        <v>71.254965589910441</v>
      </c>
      <c r="P67" s="18">
        <v>0</v>
      </c>
      <c r="Q67" s="18">
        <v>0</v>
      </c>
      <c r="R67" s="18">
        <f t="shared" si="7"/>
        <v>71.254965589910441</v>
      </c>
      <c r="S67" s="18">
        <f t="shared" si="8"/>
        <v>71.254965589910441</v>
      </c>
      <c r="T67" s="18">
        <f>Design!$N$67</f>
        <v>2.0499999999999998</v>
      </c>
      <c r="U67" s="18">
        <f t="shared" si="9"/>
        <v>81</v>
      </c>
      <c r="V67" s="18">
        <v>0</v>
      </c>
      <c r="W67" s="18">
        <f t="shared" si="10"/>
        <v>4981.4999999999991</v>
      </c>
      <c r="X67" s="19">
        <f t="shared" si="11"/>
        <v>3979.9870840868962</v>
      </c>
      <c r="Y67" s="68">
        <f t="shared" si="12"/>
        <v>71</v>
      </c>
      <c r="Z67" s="18">
        <f>'Ohio Intensities'!I67</f>
        <v>1.4756268749404324</v>
      </c>
      <c r="AA67" s="18">
        <f>Design!$I$24*Z67*Design!$I$23</f>
        <v>2.5380782248975455</v>
      </c>
      <c r="AB67" s="18">
        <v>0</v>
      </c>
      <c r="AC67" s="18">
        <v>0</v>
      </c>
      <c r="AD67" s="18">
        <f>Design!$I$22</f>
        <v>10</v>
      </c>
      <c r="AE67" s="18">
        <f t="shared" si="13"/>
        <v>2.5380782248975455</v>
      </c>
      <c r="AF67" s="18">
        <f t="shared" si="14"/>
        <v>71</v>
      </c>
      <c r="AG67" s="18">
        <f t="shared" si="15"/>
        <v>2.5380782248975455</v>
      </c>
      <c r="AH67" s="18">
        <f t="shared" si="16"/>
        <v>81</v>
      </c>
      <c r="AI67" s="18">
        <v>0</v>
      </c>
      <c r="AJ67" s="18">
        <f t="shared" si="17"/>
        <v>10812.213238063543</v>
      </c>
      <c r="AK67" s="18">
        <f t="shared" si="18"/>
        <v>-0.25380782248975453</v>
      </c>
      <c r="AL67" s="18">
        <f t="shared" si="19"/>
        <v>20.558433621670119</v>
      </c>
      <c r="AM67" s="18">
        <f>(Design!$N$68-AL67)/AK67</f>
        <v>71.150027782926529</v>
      </c>
      <c r="AN67" s="18">
        <v>0</v>
      </c>
      <c r="AO67" s="18">
        <v>0</v>
      </c>
      <c r="AP67" s="18">
        <f t="shared" si="20"/>
        <v>71.150027782926529</v>
      </c>
      <c r="AQ67" s="18">
        <f t="shared" si="21"/>
        <v>71.150027782926529</v>
      </c>
      <c r="AR67" s="18">
        <f>Design!$N$68</f>
        <v>2.5</v>
      </c>
      <c r="AS67" s="18">
        <f t="shared" si="22"/>
        <v>81</v>
      </c>
      <c r="AT67" s="18">
        <v>0</v>
      </c>
      <c r="AU67" s="18">
        <f t="shared" si="23"/>
        <v>6075</v>
      </c>
      <c r="AV67" s="19">
        <f t="shared" si="24"/>
        <v>4737.213238063543</v>
      </c>
      <c r="AW67" s="68">
        <f t="shared" si="25"/>
        <v>71</v>
      </c>
      <c r="AX67" s="18">
        <f>'Ohio Intensities'!M67</f>
        <v>1.7401946912347017</v>
      </c>
      <c r="AY67" s="18">
        <f>Design!$I$24*AX67*Design!$I$23</f>
        <v>2.993134868923689</v>
      </c>
      <c r="AZ67" s="18">
        <v>0</v>
      </c>
      <c r="BA67" s="18">
        <v>0</v>
      </c>
      <c r="BB67" s="18">
        <f>Design!$I$22</f>
        <v>10</v>
      </c>
      <c r="BC67" s="18">
        <f t="shared" si="26"/>
        <v>2.993134868923689</v>
      </c>
      <c r="BD67" s="18">
        <f t="shared" si="27"/>
        <v>71</v>
      </c>
      <c r="BE67" s="18">
        <f t="shared" si="28"/>
        <v>2.993134868923689</v>
      </c>
      <c r="BF67" s="18">
        <f t="shared" si="29"/>
        <v>81</v>
      </c>
      <c r="BG67" s="18">
        <v>0</v>
      </c>
      <c r="BH67" s="18">
        <f t="shared" si="30"/>
        <v>12750.754541614915</v>
      </c>
      <c r="BI67" s="18">
        <f t="shared" si="31"/>
        <v>-0.29931348689236892</v>
      </c>
      <c r="BJ67" s="18">
        <f t="shared" si="32"/>
        <v>24.244392438281881</v>
      </c>
      <c r="BK67" s="18">
        <f>(Design!$N$69-BJ67)/BI67</f>
        <v>71.478210555794831</v>
      </c>
      <c r="BL67" s="18">
        <v>0</v>
      </c>
      <c r="BM67" s="18">
        <v>0</v>
      </c>
      <c r="BN67" s="18">
        <f t="shared" si="33"/>
        <v>71.478210555794831</v>
      </c>
      <c r="BO67" s="18">
        <f t="shared" si="34"/>
        <v>71.478210555794831</v>
      </c>
      <c r="BP67" s="18">
        <f>Design!$N$69</f>
        <v>2.85</v>
      </c>
      <c r="BQ67" s="18">
        <f t="shared" si="35"/>
        <v>81</v>
      </c>
      <c r="BR67" s="18">
        <v>0</v>
      </c>
      <c r="BS67" s="18">
        <f t="shared" si="36"/>
        <v>6925.5</v>
      </c>
      <c r="BT67" s="19">
        <f t="shared" si="37"/>
        <v>5825.2545416149151</v>
      </c>
      <c r="BU67" s="68">
        <f t="shared" si="38"/>
        <v>71</v>
      </c>
      <c r="BV67" s="18">
        <f>'Ohio Intensities'!Q67</f>
        <v>2.047885118614579</v>
      </c>
      <c r="BW67" s="18">
        <f>Design!$I$24*BV67*Design!$I$23</f>
        <v>3.5223624040170782</v>
      </c>
      <c r="BX67" s="18">
        <v>0</v>
      </c>
      <c r="BY67" s="18">
        <v>0</v>
      </c>
      <c r="BZ67" s="18">
        <f>Design!$I$22</f>
        <v>10</v>
      </c>
      <c r="CA67" s="18">
        <f t="shared" si="39"/>
        <v>3.5223624040170782</v>
      </c>
      <c r="CB67" s="18">
        <f t="shared" si="40"/>
        <v>71</v>
      </c>
      <c r="CC67" s="18">
        <f t="shared" si="41"/>
        <v>3.5223624040170782</v>
      </c>
      <c r="CD67" s="18">
        <f t="shared" si="42"/>
        <v>81</v>
      </c>
      <c r="CE67" s="18">
        <v>0</v>
      </c>
      <c r="CF67" s="18">
        <f t="shared" si="43"/>
        <v>15005.263841112752</v>
      </c>
      <c r="CG67" s="18">
        <f t="shared" si="44"/>
        <v>-0.35223624040170781</v>
      </c>
      <c r="CH67" s="18">
        <f t="shared" si="45"/>
        <v>28.531135472538331</v>
      </c>
      <c r="CI67" s="18">
        <f>(Design!$N$70-CH67)/CG67</f>
        <v>72.90883937226414</v>
      </c>
      <c r="CJ67" s="18">
        <v>0</v>
      </c>
      <c r="CK67" s="18">
        <v>0</v>
      </c>
      <c r="CL67" s="18">
        <f t="shared" si="46"/>
        <v>72.90883937226414</v>
      </c>
      <c r="CM67" s="18">
        <f t="shared" si="47"/>
        <v>72.90883937226414</v>
      </c>
      <c r="CN67" s="18">
        <f>Design!$N$70</f>
        <v>2.85</v>
      </c>
      <c r="CO67" s="18">
        <f t="shared" si="48"/>
        <v>81</v>
      </c>
      <c r="CP67" s="18">
        <v>0</v>
      </c>
      <c r="CQ67" s="18">
        <f t="shared" si="49"/>
        <v>6925.5</v>
      </c>
      <c r="CR67" s="19">
        <f t="shared" si="50"/>
        <v>8079.7638411127518</v>
      </c>
      <c r="CS67" s="68">
        <f t="shared" si="51"/>
        <v>71</v>
      </c>
      <c r="CT67" s="18">
        <f>'Ohio Intensities'!U67</f>
        <v>2.300714486929389</v>
      </c>
      <c r="CU67" s="18">
        <f>Design!$I$24*CT67*Design!$I$23</f>
        <v>3.9572289175185515</v>
      </c>
      <c r="CV67" s="18">
        <v>0</v>
      </c>
      <c r="CW67" s="18">
        <v>0</v>
      </c>
      <c r="CX67" s="18">
        <f>Design!$I$22</f>
        <v>10</v>
      </c>
      <c r="CY67" s="18">
        <f t="shared" si="52"/>
        <v>3.9572289175185515</v>
      </c>
      <c r="CZ67" s="18">
        <f t="shared" si="53"/>
        <v>71</v>
      </c>
      <c r="DA67" s="18">
        <f t="shared" si="54"/>
        <v>3.9572289175185515</v>
      </c>
      <c r="DB67" s="18">
        <f t="shared" si="55"/>
        <v>81</v>
      </c>
      <c r="DC67" s="18">
        <v>0</v>
      </c>
      <c r="DD67" s="18">
        <f t="shared" si="56"/>
        <v>16857.795188629028</v>
      </c>
      <c r="DE67" s="18">
        <f t="shared" si="57"/>
        <v>-0.39572289175185515</v>
      </c>
      <c r="DF67" s="18">
        <f t="shared" si="58"/>
        <v>32.053554231900264</v>
      </c>
      <c r="DG67" s="18">
        <f>(Design!$N$71-DF67)/DE67</f>
        <v>73.797990565107</v>
      </c>
      <c r="DH67" s="18">
        <v>0</v>
      </c>
      <c r="DI67" s="18">
        <v>0</v>
      </c>
      <c r="DJ67" s="18">
        <f t="shared" si="59"/>
        <v>73.797990565107</v>
      </c>
      <c r="DK67" s="18">
        <f t="shared" si="60"/>
        <v>73.797990565107</v>
      </c>
      <c r="DL67" s="18">
        <f>Design!$N$71</f>
        <v>2.85</v>
      </c>
      <c r="DM67" s="18">
        <f t="shared" si="61"/>
        <v>81</v>
      </c>
      <c r="DN67" s="18">
        <v>0</v>
      </c>
      <c r="DO67" s="18">
        <f t="shared" si="62"/>
        <v>6925.5000000000009</v>
      </c>
      <c r="DP67" s="19">
        <f t="shared" si="63"/>
        <v>9932.2951886290284</v>
      </c>
      <c r="DQ67" s="68">
        <f t="shared" si="64"/>
        <v>71</v>
      </c>
      <c r="DR67" s="18">
        <f>'Ohio Intensities'!Y67</f>
        <v>2.5411870100780352</v>
      </c>
      <c r="DS67" s="18">
        <f>Design!$I$24*DR67*Design!$I$23</f>
        <v>4.370841657334223</v>
      </c>
      <c r="DT67" s="18">
        <v>0</v>
      </c>
      <c r="DU67" s="18">
        <v>0</v>
      </c>
      <c r="DV67" s="18">
        <f>Design!$I$22</f>
        <v>10</v>
      </c>
      <c r="DW67" s="18">
        <f t="shared" si="65"/>
        <v>4.370841657334223</v>
      </c>
      <c r="DX67" s="18">
        <f t="shared" si="66"/>
        <v>71</v>
      </c>
      <c r="DY67" s="18">
        <f t="shared" si="67"/>
        <v>4.370841657334223</v>
      </c>
      <c r="DZ67" s="18">
        <f t="shared" si="68"/>
        <v>81</v>
      </c>
      <c r="EA67" s="18">
        <v>0</v>
      </c>
      <c r="EB67" s="18">
        <f t="shared" si="69"/>
        <v>18619.785460243787</v>
      </c>
      <c r="EC67" s="18">
        <f t="shared" si="70"/>
        <v>-0.43708416573342229</v>
      </c>
      <c r="ED67" s="18">
        <f t="shared" si="71"/>
        <v>35.403817424407208</v>
      </c>
      <c r="EE67" s="18">
        <f>(Design!$N$72-ED67)/EC67</f>
        <v>74.479516707685505</v>
      </c>
      <c r="EF67" s="18">
        <v>0</v>
      </c>
      <c r="EG67" s="18">
        <v>0</v>
      </c>
      <c r="EH67" s="18">
        <f t="shared" si="72"/>
        <v>74.479516707685505</v>
      </c>
      <c r="EI67" s="18">
        <f t="shared" si="73"/>
        <v>74.479516707685505</v>
      </c>
      <c r="EJ67" s="18">
        <f>Design!$N$72</f>
        <v>2.85</v>
      </c>
      <c r="EK67" s="18">
        <f t="shared" si="74"/>
        <v>81</v>
      </c>
      <c r="EL67" s="18">
        <v>0</v>
      </c>
      <c r="EM67" s="18">
        <f t="shared" si="75"/>
        <v>6925.5000000000009</v>
      </c>
      <c r="EN67" s="19">
        <f t="shared" si="76"/>
        <v>11694.285460243787</v>
      </c>
      <c r="EO67" s="19">
        <f t="shared" si="77"/>
        <v>71</v>
      </c>
    </row>
    <row r="68" spans="1:145" x14ac:dyDescent="0.25">
      <c r="A68" s="68">
        <f t="shared" si="78"/>
        <v>72</v>
      </c>
      <c r="B68" s="18">
        <f>'Ohio Intensities'!E68</f>
        <v>1.2099682628372408</v>
      </c>
      <c r="C68" s="18">
        <f>Design!$I$24*B68*Design!$I$23</f>
        <v>2.0811454120800557</v>
      </c>
      <c r="D68" s="18">
        <v>0</v>
      </c>
      <c r="E68" s="18">
        <v>0</v>
      </c>
      <c r="F68" s="18">
        <f>Design!$I$22</f>
        <v>10</v>
      </c>
      <c r="G68" s="18">
        <f t="shared" si="0"/>
        <v>2.0811454120800557</v>
      </c>
      <c r="H68" s="18">
        <f t="shared" si="1"/>
        <v>72</v>
      </c>
      <c r="I68" s="18">
        <f t="shared" si="2"/>
        <v>2.0811454120800557</v>
      </c>
      <c r="J68" s="18">
        <f t="shared" si="3"/>
        <v>82</v>
      </c>
      <c r="K68" s="18">
        <v>0</v>
      </c>
      <c r="L68" s="18">
        <f t="shared" si="4"/>
        <v>8990.5481801858386</v>
      </c>
      <c r="M68" s="18">
        <f t="shared" si="5"/>
        <v>-0.20811454120800557</v>
      </c>
      <c r="N68" s="18">
        <f t="shared" si="6"/>
        <v>17.065392379056458</v>
      </c>
      <c r="O68" s="18">
        <f>(Design!$N$67-N68)/M68</f>
        <v>72.149655146148234</v>
      </c>
      <c r="P68" s="18">
        <v>0</v>
      </c>
      <c r="Q68" s="18">
        <v>0</v>
      </c>
      <c r="R68" s="18">
        <f t="shared" si="7"/>
        <v>72.149655146148234</v>
      </c>
      <c r="S68" s="18">
        <f t="shared" si="8"/>
        <v>72.149655146148234</v>
      </c>
      <c r="T68" s="18">
        <f>Design!$N$67</f>
        <v>2.0499999999999998</v>
      </c>
      <c r="U68" s="18">
        <f t="shared" si="9"/>
        <v>82</v>
      </c>
      <c r="V68" s="18">
        <v>0</v>
      </c>
      <c r="W68" s="18">
        <f t="shared" si="10"/>
        <v>5042.9999999999991</v>
      </c>
      <c r="X68" s="19">
        <f t="shared" si="11"/>
        <v>3947.5481801858396</v>
      </c>
      <c r="Y68" s="68">
        <f t="shared" si="12"/>
        <v>72</v>
      </c>
      <c r="Z68" s="18">
        <f>'Ohio Intensities'!I68</f>
        <v>1.4601649914267583</v>
      </c>
      <c r="AA68" s="18">
        <f>Design!$I$24*Z68*Design!$I$23</f>
        <v>2.5114837852540259</v>
      </c>
      <c r="AB68" s="18">
        <v>0</v>
      </c>
      <c r="AC68" s="18">
        <v>0</v>
      </c>
      <c r="AD68" s="18">
        <f>Design!$I$22</f>
        <v>10</v>
      </c>
      <c r="AE68" s="18">
        <f t="shared" si="13"/>
        <v>2.5114837852540259</v>
      </c>
      <c r="AF68" s="18">
        <f t="shared" si="14"/>
        <v>72</v>
      </c>
      <c r="AG68" s="18">
        <f t="shared" si="15"/>
        <v>2.5114837852540259</v>
      </c>
      <c r="AH68" s="18">
        <f t="shared" si="16"/>
        <v>82</v>
      </c>
      <c r="AI68" s="18">
        <v>0</v>
      </c>
      <c r="AJ68" s="18">
        <f t="shared" si="17"/>
        <v>10849.609952297391</v>
      </c>
      <c r="AK68" s="18">
        <f t="shared" si="18"/>
        <v>-0.25114837852540262</v>
      </c>
      <c r="AL68" s="18">
        <f t="shared" si="19"/>
        <v>20.594167039083015</v>
      </c>
      <c r="AM68" s="18">
        <f>(Design!$N$68-AL68)/AK68</f>
        <v>72.045725102114744</v>
      </c>
      <c r="AN68" s="18">
        <v>0</v>
      </c>
      <c r="AO68" s="18">
        <v>0</v>
      </c>
      <c r="AP68" s="18">
        <f t="shared" si="20"/>
        <v>72.045725102114744</v>
      </c>
      <c r="AQ68" s="18">
        <f t="shared" si="21"/>
        <v>72.045725102114744</v>
      </c>
      <c r="AR68" s="18">
        <f>Design!$N$68</f>
        <v>2.5</v>
      </c>
      <c r="AS68" s="18">
        <f t="shared" si="22"/>
        <v>82</v>
      </c>
      <c r="AT68" s="18">
        <v>0</v>
      </c>
      <c r="AU68" s="18">
        <f t="shared" si="23"/>
        <v>6150</v>
      </c>
      <c r="AV68" s="19">
        <f t="shared" si="24"/>
        <v>4699.6099522973909</v>
      </c>
      <c r="AW68" s="68">
        <f t="shared" si="25"/>
        <v>72</v>
      </c>
      <c r="AX68" s="18">
        <f>'Ohio Intensities'!M68</f>
        <v>1.7222809903173806</v>
      </c>
      <c r="AY68" s="18">
        <f>Design!$I$24*AX68*Design!$I$23</f>
        <v>2.9623233033458964</v>
      </c>
      <c r="AZ68" s="18">
        <v>0</v>
      </c>
      <c r="BA68" s="18">
        <v>0</v>
      </c>
      <c r="BB68" s="18">
        <f>Design!$I$22</f>
        <v>10</v>
      </c>
      <c r="BC68" s="18">
        <f t="shared" si="26"/>
        <v>2.9623233033458964</v>
      </c>
      <c r="BD68" s="18">
        <f t="shared" si="27"/>
        <v>72</v>
      </c>
      <c r="BE68" s="18">
        <f t="shared" si="28"/>
        <v>2.9623233033458964</v>
      </c>
      <c r="BF68" s="18">
        <f t="shared" si="29"/>
        <v>82</v>
      </c>
      <c r="BG68" s="18">
        <v>0</v>
      </c>
      <c r="BH68" s="18">
        <f t="shared" si="30"/>
        <v>12797.236670454273</v>
      </c>
      <c r="BI68" s="18">
        <f t="shared" si="31"/>
        <v>-0.29623233033458962</v>
      </c>
      <c r="BJ68" s="18">
        <f t="shared" si="32"/>
        <v>24.291051087436351</v>
      </c>
      <c r="BK68" s="18">
        <f>(Design!$N$69-BJ68)/BI68</f>
        <v>72.379173006602727</v>
      </c>
      <c r="BL68" s="18">
        <v>0</v>
      </c>
      <c r="BM68" s="18">
        <v>0</v>
      </c>
      <c r="BN68" s="18">
        <f t="shared" si="33"/>
        <v>72.379173006602727</v>
      </c>
      <c r="BO68" s="18">
        <f t="shared" si="34"/>
        <v>72.379173006602727</v>
      </c>
      <c r="BP68" s="18">
        <f>Design!$N$69</f>
        <v>2.85</v>
      </c>
      <c r="BQ68" s="18">
        <f t="shared" si="35"/>
        <v>82</v>
      </c>
      <c r="BR68" s="18">
        <v>0</v>
      </c>
      <c r="BS68" s="18">
        <f t="shared" si="36"/>
        <v>7011</v>
      </c>
      <c r="BT68" s="19">
        <f t="shared" si="37"/>
        <v>5786.2366704542728</v>
      </c>
      <c r="BU68" s="68">
        <f t="shared" si="38"/>
        <v>72</v>
      </c>
      <c r="BV68" s="18">
        <f>'Ohio Intensities'!Q68</f>
        <v>2.0273516624230221</v>
      </c>
      <c r="BW68" s="18">
        <f>Design!$I$24*BV68*Design!$I$23</f>
        <v>3.4870448593676002</v>
      </c>
      <c r="BX68" s="18">
        <v>0</v>
      </c>
      <c r="BY68" s="18">
        <v>0</v>
      </c>
      <c r="BZ68" s="18">
        <f>Design!$I$22</f>
        <v>10</v>
      </c>
      <c r="CA68" s="18">
        <f t="shared" si="39"/>
        <v>3.4870448593676002</v>
      </c>
      <c r="CB68" s="18">
        <f t="shared" si="40"/>
        <v>72</v>
      </c>
      <c r="CC68" s="18">
        <f t="shared" si="41"/>
        <v>3.4870448593676002</v>
      </c>
      <c r="CD68" s="18">
        <f t="shared" si="42"/>
        <v>82</v>
      </c>
      <c r="CE68" s="18">
        <v>0</v>
      </c>
      <c r="CF68" s="18">
        <f t="shared" si="43"/>
        <v>15064.033792468033</v>
      </c>
      <c r="CG68" s="18">
        <f t="shared" si="44"/>
        <v>-0.34870448593676001</v>
      </c>
      <c r="CH68" s="18">
        <f t="shared" si="45"/>
        <v>28.59376784681432</v>
      </c>
      <c r="CI68" s="18">
        <f>(Design!$N$70-CH68)/CG68</f>
        <v>73.826890347155242</v>
      </c>
      <c r="CJ68" s="18">
        <v>0</v>
      </c>
      <c r="CK68" s="18">
        <v>0</v>
      </c>
      <c r="CL68" s="18">
        <f t="shared" si="46"/>
        <v>73.826890347155242</v>
      </c>
      <c r="CM68" s="18">
        <f t="shared" si="47"/>
        <v>73.826890347155242</v>
      </c>
      <c r="CN68" s="18">
        <f>Design!$N$70</f>
        <v>2.85</v>
      </c>
      <c r="CO68" s="18">
        <f t="shared" si="48"/>
        <v>82</v>
      </c>
      <c r="CP68" s="18">
        <v>0</v>
      </c>
      <c r="CQ68" s="18">
        <f t="shared" si="49"/>
        <v>7011</v>
      </c>
      <c r="CR68" s="19">
        <f t="shared" si="50"/>
        <v>8053.0337924680334</v>
      </c>
      <c r="CS68" s="68">
        <f t="shared" si="51"/>
        <v>72</v>
      </c>
      <c r="CT68" s="18">
        <f>'Ohio Intensities'!U68</f>
        <v>2.2781165319639323</v>
      </c>
      <c r="CU68" s="18">
        <f>Design!$I$24*CT68*Design!$I$23</f>
        <v>3.9183604349779659</v>
      </c>
      <c r="CV68" s="18">
        <v>0</v>
      </c>
      <c r="CW68" s="18">
        <v>0</v>
      </c>
      <c r="CX68" s="18">
        <f>Design!$I$22</f>
        <v>10</v>
      </c>
      <c r="CY68" s="18">
        <f t="shared" si="52"/>
        <v>3.9183604349779659</v>
      </c>
      <c r="CZ68" s="18">
        <f t="shared" si="53"/>
        <v>72</v>
      </c>
      <c r="DA68" s="18">
        <f t="shared" si="54"/>
        <v>3.9183604349779659</v>
      </c>
      <c r="DB68" s="18">
        <f t="shared" si="55"/>
        <v>82</v>
      </c>
      <c r="DC68" s="18">
        <v>0</v>
      </c>
      <c r="DD68" s="18">
        <f t="shared" si="56"/>
        <v>16927.317079104814</v>
      </c>
      <c r="DE68" s="18">
        <f t="shared" si="57"/>
        <v>-0.3918360434977966</v>
      </c>
      <c r="DF68" s="18">
        <f t="shared" si="58"/>
        <v>32.130555566819318</v>
      </c>
      <c r="DG68" s="18">
        <f>(Design!$N$71-DF68)/DE68</f>
        <v>74.726549669706358</v>
      </c>
      <c r="DH68" s="18">
        <v>0</v>
      </c>
      <c r="DI68" s="18">
        <v>0</v>
      </c>
      <c r="DJ68" s="18">
        <f t="shared" si="59"/>
        <v>74.726549669706358</v>
      </c>
      <c r="DK68" s="18">
        <f t="shared" si="60"/>
        <v>74.726549669706358</v>
      </c>
      <c r="DL68" s="18">
        <f>Design!$N$71</f>
        <v>2.85</v>
      </c>
      <c r="DM68" s="18">
        <f t="shared" si="61"/>
        <v>82</v>
      </c>
      <c r="DN68" s="18">
        <v>0</v>
      </c>
      <c r="DO68" s="18">
        <f t="shared" si="62"/>
        <v>7011.0000000000009</v>
      </c>
      <c r="DP68" s="19">
        <f t="shared" si="63"/>
        <v>9916.3170791048142</v>
      </c>
      <c r="DQ68" s="68">
        <f t="shared" si="64"/>
        <v>72</v>
      </c>
      <c r="DR68" s="18">
        <f>'Ohio Intensities'!Y68</f>
        <v>2.5169438006044191</v>
      </c>
      <c r="DS68" s="18">
        <f>Design!$I$24*DR68*Design!$I$23</f>
        <v>4.3291433370396035</v>
      </c>
      <c r="DT68" s="18">
        <v>0</v>
      </c>
      <c r="DU68" s="18">
        <v>0</v>
      </c>
      <c r="DV68" s="18">
        <f>Design!$I$22</f>
        <v>10</v>
      </c>
      <c r="DW68" s="18">
        <f t="shared" si="65"/>
        <v>4.3291433370396035</v>
      </c>
      <c r="DX68" s="18">
        <f t="shared" si="66"/>
        <v>72</v>
      </c>
      <c r="DY68" s="18">
        <f t="shared" si="67"/>
        <v>4.3291433370396035</v>
      </c>
      <c r="DZ68" s="18">
        <f t="shared" si="68"/>
        <v>82</v>
      </c>
      <c r="EA68" s="18">
        <v>0</v>
      </c>
      <c r="EB68" s="18">
        <f t="shared" si="69"/>
        <v>18701.899216011087</v>
      </c>
      <c r="EC68" s="18">
        <f t="shared" si="70"/>
        <v>-0.43291433370396037</v>
      </c>
      <c r="ED68" s="18">
        <f t="shared" si="71"/>
        <v>35.498975363724753</v>
      </c>
      <c r="EE68" s="18">
        <f>(Design!$N$72-ED68)/EC68</f>
        <v>75.416711395033374</v>
      </c>
      <c r="EF68" s="18">
        <v>0</v>
      </c>
      <c r="EG68" s="18">
        <v>0</v>
      </c>
      <c r="EH68" s="18">
        <f t="shared" si="72"/>
        <v>75.416711395033374</v>
      </c>
      <c r="EI68" s="18">
        <f t="shared" si="73"/>
        <v>75.416711395033374</v>
      </c>
      <c r="EJ68" s="18">
        <f>Design!$N$72</f>
        <v>2.85</v>
      </c>
      <c r="EK68" s="18">
        <f t="shared" si="74"/>
        <v>82</v>
      </c>
      <c r="EL68" s="18">
        <v>0</v>
      </c>
      <c r="EM68" s="18">
        <f t="shared" si="75"/>
        <v>7011</v>
      </c>
      <c r="EN68" s="19">
        <f t="shared" si="76"/>
        <v>11690.899216011087</v>
      </c>
      <c r="EO68" s="19">
        <f t="shared" si="77"/>
        <v>72</v>
      </c>
    </row>
    <row r="69" spans="1:145" x14ac:dyDescent="0.25">
      <c r="A69" s="68">
        <f t="shared" si="78"/>
        <v>73</v>
      </c>
      <c r="B69" s="18">
        <f>'Ohio Intensities'!E69</f>
        <v>1.1971884128143524</v>
      </c>
      <c r="C69" s="18">
        <f>Design!$I$24*B69*Design!$I$23</f>
        <v>2.0591640700406875</v>
      </c>
      <c r="D69" s="18">
        <v>0</v>
      </c>
      <c r="E69" s="18">
        <v>0</v>
      </c>
      <c r="F69" s="18">
        <f>Design!$I$22</f>
        <v>10</v>
      </c>
      <c r="G69" s="18">
        <f t="shared" si="0"/>
        <v>2.0591640700406875</v>
      </c>
      <c r="H69" s="18">
        <f t="shared" si="1"/>
        <v>73</v>
      </c>
      <c r="I69" s="18">
        <f t="shared" si="2"/>
        <v>2.0591640700406875</v>
      </c>
      <c r="J69" s="18">
        <f t="shared" si="3"/>
        <v>83</v>
      </c>
      <c r="K69" s="18">
        <v>0</v>
      </c>
      <c r="L69" s="18">
        <f t="shared" si="4"/>
        <v>9019.1386267782109</v>
      </c>
      <c r="M69" s="18">
        <f t="shared" si="5"/>
        <v>-0.20591640700406874</v>
      </c>
      <c r="N69" s="18">
        <f t="shared" si="6"/>
        <v>17.091061781337707</v>
      </c>
      <c r="O69" s="18">
        <f>(Design!$N$67-N69)/M69</f>
        <v>73.044503836163514</v>
      </c>
      <c r="P69" s="18">
        <v>0</v>
      </c>
      <c r="Q69" s="18">
        <v>0</v>
      </c>
      <c r="R69" s="18">
        <f t="shared" si="7"/>
        <v>73.044503836163514</v>
      </c>
      <c r="S69" s="18">
        <f t="shared" si="8"/>
        <v>73.044503836163514</v>
      </c>
      <c r="T69" s="18">
        <f>Design!$N$67</f>
        <v>2.0499999999999998</v>
      </c>
      <c r="U69" s="18">
        <f t="shared" si="9"/>
        <v>83</v>
      </c>
      <c r="V69" s="18">
        <v>0</v>
      </c>
      <c r="W69" s="18">
        <f t="shared" si="10"/>
        <v>5104.4999999999991</v>
      </c>
      <c r="X69" s="19">
        <f t="shared" si="11"/>
        <v>3914.6386267782118</v>
      </c>
      <c r="Y69" s="68">
        <f t="shared" si="12"/>
        <v>73</v>
      </c>
      <c r="Z69" s="18">
        <f>'Ohio Intensities'!I69</f>
        <v>1.4450474048376289</v>
      </c>
      <c r="AA69" s="18">
        <f>Design!$I$24*Z69*Design!$I$23</f>
        <v>2.4854815363207234</v>
      </c>
      <c r="AB69" s="18">
        <v>0</v>
      </c>
      <c r="AC69" s="18">
        <v>0</v>
      </c>
      <c r="AD69" s="18">
        <f>Design!$I$22</f>
        <v>10</v>
      </c>
      <c r="AE69" s="18">
        <f t="shared" si="13"/>
        <v>2.4854815363207234</v>
      </c>
      <c r="AF69" s="18">
        <f t="shared" si="14"/>
        <v>73</v>
      </c>
      <c r="AG69" s="18">
        <f t="shared" si="15"/>
        <v>2.4854815363207234</v>
      </c>
      <c r="AH69" s="18">
        <f t="shared" si="16"/>
        <v>83</v>
      </c>
      <c r="AI69" s="18">
        <v>0</v>
      </c>
      <c r="AJ69" s="18" t="str">
        <f t="shared" si="17"/>
        <v>N/A</v>
      </c>
      <c r="AK69" s="18">
        <f t="shared" si="18"/>
        <v>-0.24854815363207233</v>
      </c>
      <c r="AL69" s="18">
        <f t="shared" si="19"/>
        <v>20.629496751462003</v>
      </c>
      <c r="AM69" s="18">
        <f>(Design!$N$68-AL69)/AK69</f>
        <v>72.941586917999118</v>
      </c>
      <c r="AN69" s="18">
        <v>0</v>
      </c>
      <c r="AO69" s="18">
        <v>0</v>
      </c>
      <c r="AP69" s="18">
        <f t="shared" si="20"/>
        <v>72.941586917999118</v>
      </c>
      <c r="AQ69" s="18">
        <f t="shared" si="21"/>
        <v>73</v>
      </c>
      <c r="AR69" s="18">
        <f>Design!$N$68</f>
        <v>2.5</v>
      </c>
      <c r="AS69" s="18">
        <f t="shared" si="22"/>
        <v>83</v>
      </c>
      <c r="AT69" s="18">
        <v>0</v>
      </c>
      <c r="AU69" s="18">
        <f t="shared" si="23"/>
        <v>6225</v>
      </c>
      <c r="AV69" s="19" t="str">
        <f t="shared" si="24"/>
        <v>N/A</v>
      </c>
      <c r="AW69" s="68">
        <f t="shared" si="25"/>
        <v>73</v>
      </c>
      <c r="AX69" s="18">
        <f>'Ohio Intensities'!M69</f>
        <v>1.7047604426336624</v>
      </c>
      <c r="AY69" s="18">
        <f>Design!$I$24*AX69*Design!$I$23</f>
        <v>2.9321879613299013</v>
      </c>
      <c r="AZ69" s="18">
        <v>0</v>
      </c>
      <c r="BA69" s="18">
        <v>0</v>
      </c>
      <c r="BB69" s="18">
        <f>Design!$I$22</f>
        <v>10</v>
      </c>
      <c r="BC69" s="18">
        <f t="shared" si="26"/>
        <v>2.9321879613299013</v>
      </c>
      <c r="BD69" s="18">
        <f t="shared" si="27"/>
        <v>73</v>
      </c>
      <c r="BE69" s="18">
        <f t="shared" si="28"/>
        <v>2.9321879613299013</v>
      </c>
      <c r="BF69" s="18">
        <f t="shared" si="29"/>
        <v>83</v>
      </c>
      <c r="BG69" s="18">
        <v>0</v>
      </c>
      <c r="BH69" s="18">
        <f t="shared" si="30"/>
        <v>12842.983270624969</v>
      </c>
      <c r="BI69" s="18">
        <f t="shared" si="31"/>
        <v>-0.29321879613299012</v>
      </c>
      <c r="BJ69" s="18">
        <f t="shared" si="32"/>
        <v>24.337160079038181</v>
      </c>
      <c r="BK69" s="18">
        <f>(Design!$N$69-BJ69)/BI69</f>
        <v>73.280295678223254</v>
      </c>
      <c r="BL69" s="18">
        <v>0</v>
      </c>
      <c r="BM69" s="18">
        <v>0</v>
      </c>
      <c r="BN69" s="18">
        <f t="shared" si="33"/>
        <v>73.280295678223254</v>
      </c>
      <c r="BO69" s="18">
        <f t="shared" si="34"/>
        <v>73.280295678223254</v>
      </c>
      <c r="BP69" s="18">
        <f>Design!$N$69</f>
        <v>2.85</v>
      </c>
      <c r="BQ69" s="18">
        <f t="shared" si="35"/>
        <v>83</v>
      </c>
      <c r="BR69" s="18">
        <v>0</v>
      </c>
      <c r="BS69" s="18">
        <f t="shared" si="36"/>
        <v>7096.5</v>
      </c>
      <c r="BT69" s="19">
        <f t="shared" si="37"/>
        <v>5746.483270624969</v>
      </c>
      <c r="BU69" s="68">
        <f t="shared" si="38"/>
        <v>73</v>
      </c>
      <c r="BV69" s="18">
        <f>'Ohio Intensities'!Q69</f>
        <v>2.0072613549859062</v>
      </c>
      <c r="BW69" s="18">
        <f>Design!$I$24*BV69*Design!$I$23</f>
        <v>3.452489530575761</v>
      </c>
      <c r="BX69" s="18">
        <v>0</v>
      </c>
      <c r="BY69" s="18">
        <v>0</v>
      </c>
      <c r="BZ69" s="18">
        <f>Design!$I$22</f>
        <v>10</v>
      </c>
      <c r="CA69" s="18">
        <f t="shared" si="39"/>
        <v>3.452489530575761</v>
      </c>
      <c r="CB69" s="18">
        <f t="shared" si="40"/>
        <v>73</v>
      </c>
      <c r="CC69" s="18">
        <f t="shared" si="41"/>
        <v>3.452489530575761</v>
      </c>
      <c r="CD69" s="18">
        <f t="shared" si="42"/>
        <v>83</v>
      </c>
      <c r="CE69" s="18">
        <v>0</v>
      </c>
      <c r="CF69" s="18">
        <f t="shared" si="43"/>
        <v>15121.904143921833</v>
      </c>
      <c r="CG69" s="18">
        <f t="shared" si="44"/>
        <v>-0.34524895305757608</v>
      </c>
      <c r="CH69" s="18">
        <f t="shared" si="45"/>
        <v>28.655663103778814</v>
      </c>
      <c r="CI69" s="18">
        <f>(Design!$N$70-CH69)/CG69</f>
        <v>74.745087205160274</v>
      </c>
      <c r="CJ69" s="18">
        <v>0</v>
      </c>
      <c r="CK69" s="18">
        <v>0</v>
      </c>
      <c r="CL69" s="18">
        <f t="shared" si="46"/>
        <v>74.745087205160274</v>
      </c>
      <c r="CM69" s="18">
        <f t="shared" si="47"/>
        <v>74.745087205160274</v>
      </c>
      <c r="CN69" s="18">
        <f>Design!$N$70</f>
        <v>2.85</v>
      </c>
      <c r="CO69" s="18">
        <f t="shared" si="48"/>
        <v>83</v>
      </c>
      <c r="CP69" s="18">
        <v>0</v>
      </c>
      <c r="CQ69" s="18">
        <f t="shared" si="49"/>
        <v>7096.5</v>
      </c>
      <c r="CR69" s="19">
        <f t="shared" si="50"/>
        <v>8025.4041439218327</v>
      </c>
      <c r="CS69" s="68">
        <f t="shared" si="51"/>
        <v>73</v>
      </c>
      <c r="CT69" s="18">
        <f>'Ohio Intensities'!U69</f>
        <v>2.2559994621392554</v>
      </c>
      <c r="CU69" s="18">
        <f>Design!$I$24*CT69*Design!$I$23</f>
        <v>3.8803190748795218</v>
      </c>
      <c r="CV69" s="18">
        <v>0</v>
      </c>
      <c r="CW69" s="18">
        <v>0</v>
      </c>
      <c r="CX69" s="18">
        <f>Design!$I$22</f>
        <v>10</v>
      </c>
      <c r="CY69" s="18">
        <f t="shared" si="52"/>
        <v>3.8803190748795218</v>
      </c>
      <c r="CZ69" s="18">
        <f t="shared" si="53"/>
        <v>73</v>
      </c>
      <c r="DA69" s="18">
        <f t="shared" si="54"/>
        <v>3.8803190748795218</v>
      </c>
      <c r="DB69" s="18">
        <f t="shared" si="55"/>
        <v>83</v>
      </c>
      <c r="DC69" s="18">
        <v>0</v>
      </c>
      <c r="DD69" s="18">
        <f t="shared" si="56"/>
        <v>16995.79754797231</v>
      </c>
      <c r="DE69" s="18">
        <f t="shared" si="57"/>
        <v>-0.38803190748795219</v>
      </c>
      <c r="DF69" s="18">
        <f t="shared" si="58"/>
        <v>32.206648321500033</v>
      </c>
      <c r="DG69" s="18">
        <f>(Design!$N$71-DF69)/DE69</f>
        <v>75.655243177164522</v>
      </c>
      <c r="DH69" s="18">
        <v>0</v>
      </c>
      <c r="DI69" s="18">
        <v>0</v>
      </c>
      <c r="DJ69" s="18">
        <f t="shared" si="59"/>
        <v>75.655243177164522</v>
      </c>
      <c r="DK69" s="18">
        <f t="shared" si="60"/>
        <v>75.655243177164522</v>
      </c>
      <c r="DL69" s="18">
        <f>Design!$N$71</f>
        <v>2.85</v>
      </c>
      <c r="DM69" s="18">
        <f t="shared" si="61"/>
        <v>83</v>
      </c>
      <c r="DN69" s="18">
        <v>0</v>
      </c>
      <c r="DO69" s="18">
        <f t="shared" si="62"/>
        <v>7096.4999999999991</v>
      </c>
      <c r="DP69" s="19">
        <f t="shared" si="63"/>
        <v>9899.29754797231</v>
      </c>
      <c r="DQ69" s="68">
        <f t="shared" si="64"/>
        <v>73</v>
      </c>
      <c r="DR69" s="18">
        <f>'Ohio Intensities'!Y69</f>
        <v>2.4932113934884024</v>
      </c>
      <c r="DS69" s="18">
        <f>Design!$I$24*DR69*Design!$I$23</f>
        <v>4.2883235968000548</v>
      </c>
      <c r="DT69" s="18">
        <v>0</v>
      </c>
      <c r="DU69" s="18">
        <v>0</v>
      </c>
      <c r="DV69" s="18">
        <f>Design!$I$22</f>
        <v>10</v>
      </c>
      <c r="DW69" s="18">
        <f t="shared" si="65"/>
        <v>4.2883235968000548</v>
      </c>
      <c r="DX69" s="18">
        <f t="shared" si="66"/>
        <v>73</v>
      </c>
      <c r="DY69" s="18">
        <f t="shared" si="67"/>
        <v>4.2883235968000548</v>
      </c>
      <c r="DZ69" s="18">
        <f t="shared" si="68"/>
        <v>83</v>
      </c>
      <c r="EA69" s="18">
        <v>0</v>
      </c>
      <c r="EB69" s="18">
        <f t="shared" si="69"/>
        <v>18782.85735398424</v>
      </c>
      <c r="EC69" s="18">
        <f t="shared" si="70"/>
        <v>-0.42883235968000549</v>
      </c>
      <c r="ED69" s="18">
        <f t="shared" si="71"/>
        <v>35.593085853440456</v>
      </c>
      <c r="EE69" s="18">
        <f>(Design!$N$72-ED69)/EC69</f>
        <v>76.354046317477838</v>
      </c>
      <c r="EF69" s="18">
        <v>0</v>
      </c>
      <c r="EG69" s="18">
        <v>0</v>
      </c>
      <c r="EH69" s="18">
        <f t="shared" si="72"/>
        <v>76.354046317477838</v>
      </c>
      <c r="EI69" s="18">
        <f t="shared" si="73"/>
        <v>76.354046317477838</v>
      </c>
      <c r="EJ69" s="18">
        <f>Design!$N$72</f>
        <v>2.85</v>
      </c>
      <c r="EK69" s="18">
        <f t="shared" si="74"/>
        <v>83</v>
      </c>
      <c r="EL69" s="18">
        <v>0</v>
      </c>
      <c r="EM69" s="18">
        <f t="shared" si="75"/>
        <v>7096.5</v>
      </c>
      <c r="EN69" s="19">
        <f t="shared" si="76"/>
        <v>11686.35735398424</v>
      </c>
      <c r="EO69" s="19">
        <f t="shared" si="77"/>
        <v>73</v>
      </c>
    </row>
    <row r="70" spans="1:145" x14ac:dyDescent="0.25">
      <c r="A70" s="68">
        <f t="shared" si="78"/>
        <v>74</v>
      </c>
      <c r="B70" s="18">
        <f>'Ohio Intensities'!E70</f>
        <v>1.1846941914807232</v>
      </c>
      <c r="C70" s="18">
        <f>Design!$I$24*B70*Design!$I$23</f>
        <v>2.0376740093468451</v>
      </c>
      <c r="D70" s="18">
        <v>0</v>
      </c>
      <c r="E70" s="18">
        <v>0</v>
      </c>
      <c r="F70" s="18">
        <f>Design!$I$22</f>
        <v>10</v>
      </c>
      <c r="G70" s="18">
        <f t="shared" si="0"/>
        <v>2.0376740093468451</v>
      </c>
      <c r="H70" s="18">
        <f t="shared" si="1"/>
        <v>74</v>
      </c>
      <c r="I70" s="18">
        <f t="shared" si="2"/>
        <v>2.0376740093468451</v>
      </c>
      <c r="J70" s="18">
        <f t="shared" si="3"/>
        <v>84</v>
      </c>
      <c r="K70" s="18">
        <v>0</v>
      </c>
      <c r="L70" s="18" t="str">
        <f t="shared" si="4"/>
        <v>N/A</v>
      </c>
      <c r="M70" s="18">
        <f t="shared" si="5"/>
        <v>-0.20376740093468451</v>
      </c>
      <c r="N70" s="18">
        <f t="shared" si="6"/>
        <v>17.116461678513499</v>
      </c>
      <c r="O70" s="18">
        <f>(Design!$N$67-N70)/M70</f>
        <v>73.93950950644404</v>
      </c>
      <c r="P70" s="18">
        <v>0</v>
      </c>
      <c r="Q70" s="18">
        <v>0</v>
      </c>
      <c r="R70" s="18">
        <f t="shared" si="7"/>
        <v>73.93950950644404</v>
      </c>
      <c r="S70" s="18">
        <f t="shared" si="8"/>
        <v>74</v>
      </c>
      <c r="T70" s="18">
        <f>Design!$N$67</f>
        <v>2.0499999999999998</v>
      </c>
      <c r="U70" s="18">
        <f t="shared" si="9"/>
        <v>84</v>
      </c>
      <c r="V70" s="18">
        <v>0</v>
      </c>
      <c r="W70" s="18">
        <f t="shared" si="10"/>
        <v>5165.9999999999991</v>
      </c>
      <c r="X70" s="19" t="str">
        <f t="shared" si="11"/>
        <v>N/A</v>
      </c>
      <c r="Y70" s="68">
        <f t="shared" si="12"/>
        <v>74</v>
      </c>
      <c r="Z70" s="18">
        <f>'Ohio Intensities'!I70</f>
        <v>1.4302624851079937</v>
      </c>
      <c r="AA70" s="18">
        <f>Design!$I$24*Z70*Design!$I$23</f>
        <v>2.4600514743857507</v>
      </c>
      <c r="AB70" s="18">
        <v>0</v>
      </c>
      <c r="AC70" s="18">
        <v>0</v>
      </c>
      <c r="AD70" s="18">
        <f>Design!$I$22</f>
        <v>10</v>
      </c>
      <c r="AE70" s="18">
        <f t="shared" si="13"/>
        <v>2.4600514743857507</v>
      </c>
      <c r="AF70" s="18">
        <f t="shared" si="14"/>
        <v>74</v>
      </c>
      <c r="AG70" s="18">
        <f t="shared" si="15"/>
        <v>2.4600514743857507</v>
      </c>
      <c r="AH70" s="18">
        <f t="shared" si="16"/>
        <v>84</v>
      </c>
      <c r="AI70" s="18">
        <v>0</v>
      </c>
      <c r="AJ70" s="18" t="str">
        <f t="shared" si="17"/>
        <v>N/A</v>
      </c>
      <c r="AK70" s="18">
        <f t="shared" si="18"/>
        <v>-0.24600514743857507</v>
      </c>
      <c r="AL70" s="18">
        <f t="shared" si="19"/>
        <v>20.664432384840307</v>
      </c>
      <c r="AM70" s="18">
        <f>(Design!$N$68-AL70)/AK70</f>
        <v>73.837611017370179</v>
      </c>
      <c r="AN70" s="18">
        <v>0</v>
      </c>
      <c r="AO70" s="18">
        <v>0</v>
      </c>
      <c r="AP70" s="18">
        <f t="shared" si="20"/>
        <v>73.837611017370179</v>
      </c>
      <c r="AQ70" s="18">
        <f t="shared" si="21"/>
        <v>74</v>
      </c>
      <c r="AR70" s="18">
        <f>Design!$N$68</f>
        <v>2.5</v>
      </c>
      <c r="AS70" s="18">
        <f t="shared" si="22"/>
        <v>84</v>
      </c>
      <c r="AT70" s="18">
        <v>0</v>
      </c>
      <c r="AU70" s="18">
        <f t="shared" si="23"/>
        <v>6300</v>
      </c>
      <c r="AV70" s="19" t="str">
        <f t="shared" si="24"/>
        <v>N/A</v>
      </c>
      <c r="AW70" s="68">
        <f t="shared" si="25"/>
        <v>74</v>
      </c>
      <c r="AX70" s="18">
        <f>'Ohio Intensities'!M70</f>
        <v>1.6876199448267957</v>
      </c>
      <c r="AY70" s="18">
        <f>Design!$I$24*AX70*Design!$I$23</f>
        <v>2.9027063051020905</v>
      </c>
      <c r="AZ70" s="18">
        <v>0</v>
      </c>
      <c r="BA70" s="18">
        <v>0</v>
      </c>
      <c r="BB70" s="18">
        <f>Design!$I$22</f>
        <v>10</v>
      </c>
      <c r="BC70" s="18">
        <f t="shared" si="26"/>
        <v>2.9027063051020905</v>
      </c>
      <c r="BD70" s="18">
        <f t="shared" si="27"/>
        <v>74</v>
      </c>
      <c r="BE70" s="18">
        <f t="shared" si="28"/>
        <v>2.9027063051020905</v>
      </c>
      <c r="BF70" s="18">
        <f t="shared" si="29"/>
        <v>84</v>
      </c>
      <c r="BG70" s="18">
        <v>0</v>
      </c>
      <c r="BH70" s="18">
        <f t="shared" si="30"/>
        <v>12888.01599465328</v>
      </c>
      <c r="BI70" s="18">
        <f t="shared" si="31"/>
        <v>-0.29027063051020907</v>
      </c>
      <c r="BJ70" s="18">
        <f t="shared" si="32"/>
        <v>24.38273296285756</v>
      </c>
      <c r="BK70" s="18">
        <f>(Design!$N$69-BJ70)/BI70</f>
        <v>74.181576430965279</v>
      </c>
      <c r="BL70" s="18">
        <v>0</v>
      </c>
      <c r="BM70" s="18">
        <v>0</v>
      </c>
      <c r="BN70" s="18">
        <f t="shared" si="33"/>
        <v>74.181576430965279</v>
      </c>
      <c r="BO70" s="18">
        <f t="shared" si="34"/>
        <v>74.181576430965279</v>
      </c>
      <c r="BP70" s="18">
        <f>Design!$N$69</f>
        <v>2.85</v>
      </c>
      <c r="BQ70" s="18">
        <f t="shared" si="35"/>
        <v>84</v>
      </c>
      <c r="BR70" s="18">
        <v>0</v>
      </c>
      <c r="BS70" s="18">
        <f t="shared" si="36"/>
        <v>7182</v>
      </c>
      <c r="BT70" s="19">
        <f t="shared" si="37"/>
        <v>5706.0159946532804</v>
      </c>
      <c r="BU70" s="68">
        <f t="shared" si="38"/>
        <v>74</v>
      </c>
      <c r="BV70" s="18">
        <f>'Ohio Intensities'!Q70</f>
        <v>1.9875996298612211</v>
      </c>
      <c r="BW70" s="18">
        <f>Design!$I$24*BV70*Design!$I$23</f>
        <v>3.4186713633613026</v>
      </c>
      <c r="BX70" s="18">
        <v>0</v>
      </c>
      <c r="BY70" s="18">
        <v>0</v>
      </c>
      <c r="BZ70" s="18">
        <f>Design!$I$22</f>
        <v>10</v>
      </c>
      <c r="CA70" s="18">
        <f t="shared" si="39"/>
        <v>3.4186713633613026</v>
      </c>
      <c r="CB70" s="18">
        <f t="shared" si="40"/>
        <v>74</v>
      </c>
      <c r="CC70" s="18">
        <f t="shared" si="41"/>
        <v>3.4186713633613026</v>
      </c>
      <c r="CD70" s="18">
        <f t="shared" si="42"/>
        <v>84</v>
      </c>
      <c r="CE70" s="18">
        <v>0</v>
      </c>
      <c r="CF70" s="18">
        <f t="shared" si="43"/>
        <v>15178.900853324183</v>
      </c>
      <c r="CG70" s="18">
        <f t="shared" si="44"/>
        <v>-0.34186713633613025</v>
      </c>
      <c r="CH70" s="18">
        <f t="shared" si="45"/>
        <v>28.71683945223494</v>
      </c>
      <c r="CI70" s="18">
        <f>(Design!$N$70-CH70)/CG70</f>
        <v>75.663427989761999</v>
      </c>
      <c r="CJ70" s="18">
        <v>0</v>
      </c>
      <c r="CK70" s="18">
        <v>0</v>
      </c>
      <c r="CL70" s="18">
        <f t="shared" si="46"/>
        <v>75.663427989761999</v>
      </c>
      <c r="CM70" s="18">
        <f t="shared" si="47"/>
        <v>75.663427989761999</v>
      </c>
      <c r="CN70" s="18">
        <f>Design!$N$70</f>
        <v>2.85</v>
      </c>
      <c r="CO70" s="18">
        <f t="shared" si="48"/>
        <v>84</v>
      </c>
      <c r="CP70" s="18">
        <v>0</v>
      </c>
      <c r="CQ70" s="18">
        <f t="shared" si="49"/>
        <v>7182</v>
      </c>
      <c r="CR70" s="19">
        <f t="shared" si="50"/>
        <v>7996.9008533241831</v>
      </c>
      <c r="CS70" s="68">
        <f t="shared" si="51"/>
        <v>74</v>
      </c>
      <c r="CT70" s="18">
        <f>'Ohio Intensities'!U70</f>
        <v>2.2343476603188051</v>
      </c>
      <c r="CU70" s="18">
        <f>Design!$I$24*CT70*Design!$I$23</f>
        <v>3.8430779757483471</v>
      </c>
      <c r="CV70" s="18">
        <v>0</v>
      </c>
      <c r="CW70" s="18">
        <v>0</v>
      </c>
      <c r="CX70" s="18">
        <f>Design!$I$22</f>
        <v>10</v>
      </c>
      <c r="CY70" s="18">
        <f t="shared" si="52"/>
        <v>3.8430779757483471</v>
      </c>
      <c r="CZ70" s="18">
        <f t="shared" si="53"/>
        <v>74</v>
      </c>
      <c r="DA70" s="18">
        <f t="shared" si="54"/>
        <v>3.8430779757483471</v>
      </c>
      <c r="DB70" s="18">
        <f t="shared" si="55"/>
        <v>84</v>
      </c>
      <c r="DC70" s="18">
        <v>0</v>
      </c>
      <c r="DD70" s="18">
        <f t="shared" si="56"/>
        <v>17063.266212322662</v>
      </c>
      <c r="DE70" s="18">
        <f t="shared" si="57"/>
        <v>-0.38430779757483469</v>
      </c>
      <c r="DF70" s="18">
        <f t="shared" si="58"/>
        <v>32.281854996286114</v>
      </c>
      <c r="DG70" s="18">
        <f>(Design!$N$71-DF70)/DE70</f>
        <v>76.584069285128066</v>
      </c>
      <c r="DH70" s="18">
        <v>0</v>
      </c>
      <c r="DI70" s="18">
        <v>0</v>
      </c>
      <c r="DJ70" s="18">
        <f t="shared" si="59"/>
        <v>76.584069285128066</v>
      </c>
      <c r="DK70" s="18">
        <f t="shared" si="60"/>
        <v>76.584069285128066</v>
      </c>
      <c r="DL70" s="18">
        <f>Design!$N$71</f>
        <v>2.85</v>
      </c>
      <c r="DM70" s="18">
        <f t="shared" si="61"/>
        <v>84</v>
      </c>
      <c r="DN70" s="18">
        <v>0</v>
      </c>
      <c r="DO70" s="18">
        <f t="shared" si="62"/>
        <v>7182</v>
      </c>
      <c r="DP70" s="19">
        <f t="shared" si="63"/>
        <v>9881.2662123226619</v>
      </c>
      <c r="DQ70" s="68">
        <f t="shared" si="64"/>
        <v>74</v>
      </c>
      <c r="DR70" s="18">
        <f>'Ohio Intensities'!Y70</f>
        <v>2.4699732722317442</v>
      </c>
      <c r="DS70" s="18">
        <f>Design!$I$24*DR70*Design!$I$23</f>
        <v>4.2483540282386025</v>
      </c>
      <c r="DT70" s="18">
        <v>0</v>
      </c>
      <c r="DU70" s="18">
        <v>0</v>
      </c>
      <c r="DV70" s="18">
        <f>Design!$I$22</f>
        <v>10</v>
      </c>
      <c r="DW70" s="18">
        <f t="shared" si="65"/>
        <v>4.2483540282386025</v>
      </c>
      <c r="DX70" s="18">
        <f t="shared" si="66"/>
        <v>74</v>
      </c>
      <c r="DY70" s="18">
        <f t="shared" si="67"/>
        <v>4.2483540282386025</v>
      </c>
      <c r="DZ70" s="18">
        <f t="shared" si="68"/>
        <v>84</v>
      </c>
      <c r="EA70" s="18">
        <v>0</v>
      </c>
      <c r="EB70" s="18">
        <f t="shared" si="69"/>
        <v>18862.691885379394</v>
      </c>
      <c r="EC70" s="18">
        <f t="shared" si="70"/>
        <v>-0.42483540282386023</v>
      </c>
      <c r="ED70" s="18">
        <f t="shared" si="71"/>
        <v>35.686173837204258</v>
      </c>
      <c r="EE70" s="18">
        <f>(Design!$N$72-ED70)/EC70</f>
        <v>77.291519536610664</v>
      </c>
      <c r="EF70" s="18">
        <v>0</v>
      </c>
      <c r="EG70" s="18">
        <v>0</v>
      </c>
      <c r="EH70" s="18">
        <f t="shared" si="72"/>
        <v>77.291519536610664</v>
      </c>
      <c r="EI70" s="18">
        <f t="shared" si="73"/>
        <v>77.291519536610664</v>
      </c>
      <c r="EJ70" s="18">
        <f>Design!$N$72</f>
        <v>2.85</v>
      </c>
      <c r="EK70" s="18">
        <f t="shared" si="74"/>
        <v>84</v>
      </c>
      <c r="EL70" s="18">
        <v>0</v>
      </c>
      <c r="EM70" s="18">
        <f t="shared" si="75"/>
        <v>7182</v>
      </c>
      <c r="EN70" s="19">
        <f t="shared" si="76"/>
        <v>11680.691885379394</v>
      </c>
      <c r="EO70" s="19">
        <f t="shared" si="77"/>
        <v>74</v>
      </c>
    </row>
    <row r="71" spans="1:145" x14ac:dyDescent="0.25">
      <c r="A71" s="68">
        <f t="shared" si="78"/>
        <v>75</v>
      </c>
      <c r="B71" s="18">
        <f>'Ohio Intensities'!E71</f>
        <v>1.172475927396597</v>
      </c>
      <c r="C71" s="18">
        <f>Design!$I$24*B71*Design!$I$23</f>
        <v>2.0166585951221481</v>
      </c>
      <c r="D71" s="18">
        <v>0</v>
      </c>
      <c r="E71" s="18">
        <v>0</v>
      </c>
      <c r="F71" s="18">
        <f>Design!$I$22</f>
        <v>10</v>
      </c>
      <c r="G71" s="18">
        <f t="shared" ref="G71:G115" si="79">C71</f>
        <v>2.0166585951221481</v>
      </c>
      <c r="H71" s="18">
        <f t="shared" ref="H71:H115" si="80">A71</f>
        <v>75</v>
      </c>
      <c r="I71" s="18">
        <f t="shared" ref="I71:I115" si="81">G71</f>
        <v>2.0166585951221481</v>
      </c>
      <c r="J71" s="18">
        <f t="shared" ref="J71:J115" si="82">F71+H71</f>
        <v>85</v>
      </c>
      <c r="K71" s="18">
        <v>0</v>
      </c>
      <c r="L71" s="18" t="str">
        <f t="shared" ref="L71:L134" si="83">IF(G71&lt;T71,"N/A",(0.5*F71*G71+(H71-F71)*G71+0.5*(J71-H71)*I71)*60)</f>
        <v>N/A</v>
      </c>
      <c r="M71" s="18">
        <f t="shared" ref="M71:M115" si="84">(K71-I71)/(J71-H71)</f>
        <v>-0.2016658595122148</v>
      </c>
      <c r="N71" s="18">
        <f t="shared" ref="N71:N115" si="85">I71-M71*H71</f>
        <v>17.141598058538257</v>
      </c>
      <c r="O71" s="18">
        <f>(Design!$N$67-N71)/M71</f>
        <v>74.834670057894286</v>
      </c>
      <c r="P71" s="18">
        <v>0</v>
      </c>
      <c r="Q71" s="18">
        <v>0</v>
      </c>
      <c r="R71" s="18">
        <f t="shared" ref="R71:R115" si="86">O71</f>
        <v>74.834670057894286</v>
      </c>
      <c r="S71" s="18">
        <f t="shared" ref="S71:S134" si="87">MAX(R71,H71)</f>
        <v>75</v>
      </c>
      <c r="T71" s="18">
        <f>Design!$N$67</f>
        <v>2.0499999999999998</v>
      </c>
      <c r="U71" s="18">
        <f t="shared" ref="U71:U115" si="88">J71</f>
        <v>85</v>
      </c>
      <c r="V71" s="18">
        <v>0</v>
      </c>
      <c r="W71" s="18">
        <f t="shared" ref="W71:W115" si="89">(0.5*R71*T71+0.5*(U71-R71)*T71)*60</f>
        <v>5227.5</v>
      </c>
      <c r="X71" s="19" t="str">
        <f t="shared" ref="X71:X134" si="90">IF(L71="N/A","N/A",L71-W71)</f>
        <v>N/A</v>
      </c>
      <c r="Y71" s="68">
        <f t="shared" ref="Y71:Y115" si="91">A71</f>
        <v>75</v>
      </c>
      <c r="Z71" s="18">
        <f>'Ohio Intensities'!I71</f>
        <v>1.4157991257931566</v>
      </c>
      <c r="AA71" s="18">
        <f>Design!$I$24*Z71*Design!$I$23</f>
        <v>2.435174496364231</v>
      </c>
      <c r="AB71" s="18">
        <v>0</v>
      </c>
      <c r="AC71" s="18">
        <v>0</v>
      </c>
      <c r="AD71" s="18">
        <f>Design!$I$22</f>
        <v>10</v>
      </c>
      <c r="AE71" s="18">
        <f t="shared" ref="AE71:AE115" si="92">AA71</f>
        <v>2.435174496364231</v>
      </c>
      <c r="AF71" s="18">
        <f t="shared" ref="AF71:AF115" si="93">Y71</f>
        <v>75</v>
      </c>
      <c r="AG71" s="18">
        <f t="shared" ref="AG71:AG115" si="94">AE71</f>
        <v>2.435174496364231</v>
      </c>
      <c r="AH71" s="18">
        <f t="shared" ref="AH71:AH115" si="95">AD71+AF71</f>
        <v>85</v>
      </c>
      <c r="AI71" s="18">
        <v>0</v>
      </c>
      <c r="AJ71" s="18" t="str">
        <f t="shared" ref="AJ71:AJ134" si="96">IF(AE71&lt;AR71,"N/A",(0.5*AD71*AE71+(AF71-AD71)*AE71+0.5*(AH71-AF71)*AG71)*60)</f>
        <v>N/A</v>
      </c>
      <c r="AK71" s="18">
        <f t="shared" ref="AK71:AK115" si="97">(AI71-AG71)/(AH71-AF71)</f>
        <v>-0.24351744963642311</v>
      </c>
      <c r="AL71" s="18">
        <f t="shared" ref="AL71:AL115" si="98">AG71-AK71*AF71</f>
        <v>20.698983219095961</v>
      </c>
      <c r="AM71" s="18">
        <f>(Design!$N$68-AL71)/AK71</f>
        <v>74.733795242465959</v>
      </c>
      <c r="AN71" s="18">
        <v>0</v>
      </c>
      <c r="AO71" s="18">
        <v>0</v>
      </c>
      <c r="AP71" s="18">
        <f t="shared" ref="AP71:AP115" si="99">AM71</f>
        <v>74.733795242465959</v>
      </c>
      <c r="AQ71" s="18">
        <f t="shared" ref="AQ71:AQ134" si="100">MAX(AP71,AF71)</f>
        <v>75</v>
      </c>
      <c r="AR71" s="18">
        <f>Design!$N$68</f>
        <v>2.5</v>
      </c>
      <c r="AS71" s="18">
        <f t="shared" ref="AS71:AS115" si="101">AH71</f>
        <v>85</v>
      </c>
      <c r="AT71" s="18">
        <v>0</v>
      </c>
      <c r="AU71" s="18">
        <f t="shared" ref="AU71:AU115" si="102">(0.5*AP71*AR71+0.5*(AS71-AP71)*AR71)*60</f>
        <v>6375</v>
      </c>
      <c r="AV71" s="19" t="str">
        <f t="shared" ref="AV71:AV134" si="103">IF(AJ71="N/A","N/A",AJ71-AU71)</f>
        <v>N/A</v>
      </c>
      <c r="AW71" s="68">
        <f t="shared" ref="AW71:AW115" si="104">Y71</f>
        <v>75</v>
      </c>
      <c r="AX71" s="18">
        <f>'Ohio Intensities'!M71</f>
        <v>1.6708469759693745</v>
      </c>
      <c r="AY71" s="18">
        <f>Design!$I$24*AX71*Design!$I$23</f>
        <v>2.873856798667326</v>
      </c>
      <c r="AZ71" s="18">
        <v>0</v>
      </c>
      <c r="BA71" s="18">
        <v>0</v>
      </c>
      <c r="BB71" s="18">
        <f>Design!$I$22</f>
        <v>10</v>
      </c>
      <c r="BC71" s="18">
        <f t="shared" ref="BC71:BC115" si="105">AY71</f>
        <v>2.873856798667326</v>
      </c>
      <c r="BD71" s="18">
        <f t="shared" ref="BD71:BD115" si="106">AW71</f>
        <v>75</v>
      </c>
      <c r="BE71" s="18">
        <f t="shared" ref="BE71:BE115" si="107">BC71</f>
        <v>2.873856798667326</v>
      </c>
      <c r="BF71" s="18">
        <f t="shared" ref="BF71:BF115" si="108">BB71+BD71</f>
        <v>85</v>
      </c>
      <c r="BG71" s="18">
        <v>0</v>
      </c>
      <c r="BH71" s="18">
        <f t="shared" ref="BH71:BH134" si="109">IF(BC71&lt;BP71,"N/A",(0.5*BB71*BC71+(BD71-BB71)*BC71+0.5*(BF71-BD71)*BE71)*60)</f>
        <v>12932.355594002969</v>
      </c>
      <c r="BI71" s="18">
        <f t="shared" ref="BI71:BI115" si="110">(BG71-BE71)/(BF71-BD71)</f>
        <v>-0.28738567986673258</v>
      </c>
      <c r="BJ71" s="18">
        <f t="shared" ref="BJ71:BJ115" si="111">BE71-BI71*BD71</f>
        <v>24.427782788672271</v>
      </c>
      <c r="BK71" s="18">
        <f>(Design!$N$69-BJ71)/BI71</f>
        <v>75.08301317824322</v>
      </c>
      <c r="BL71" s="18">
        <v>0</v>
      </c>
      <c r="BM71" s="18">
        <v>0</v>
      </c>
      <c r="BN71" s="18">
        <f t="shared" ref="BN71:BN115" si="112">BK71</f>
        <v>75.08301317824322</v>
      </c>
      <c r="BO71" s="18">
        <f t="shared" ref="BO71:BO134" si="113">MAX(BN71,BD71)</f>
        <v>75.08301317824322</v>
      </c>
      <c r="BP71" s="18">
        <f>Design!$N$69</f>
        <v>2.85</v>
      </c>
      <c r="BQ71" s="18">
        <f t="shared" ref="BQ71:BQ115" si="114">BF71</f>
        <v>85</v>
      </c>
      <c r="BR71" s="18">
        <v>0</v>
      </c>
      <c r="BS71" s="18">
        <f t="shared" ref="BS71:BS115" si="115">(0.5*BN71*BP71+0.5*(BQ71-BN71)*BP71)*60</f>
        <v>7267.5</v>
      </c>
      <c r="BT71" s="19">
        <f t="shared" ref="BT71:BT134" si="116">IF(BH71="N/A","N/A",BH71-BS71)</f>
        <v>5664.8555940029692</v>
      </c>
      <c r="BU71" s="68">
        <f t="shared" ref="BU71:BU115" si="117">AW71</f>
        <v>75</v>
      </c>
      <c r="BV71" s="18">
        <f>'Ohio Intensities'!Q71</f>
        <v>1.9683525600938125</v>
      </c>
      <c r="BW71" s="18">
        <f>Design!$I$24*BV71*Design!$I$23</f>
        <v>3.3855664033613597</v>
      </c>
      <c r="BX71" s="18">
        <v>0</v>
      </c>
      <c r="BY71" s="18">
        <v>0</v>
      </c>
      <c r="BZ71" s="18">
        <f>Design!$I$22</f>
        <v>10</v>
      </c>
      <c r="CA71" s="18">
        <f t="shared" ref="CA71:CA115" si="118">BW71</f>
        <v>3.3855664033613597</v>
      </c>
      <c r="CB71" s="18">
        <f t="shared" ref="CB71:CB115" si="119">BU71</f>
        <v>75</v>
      </c>
      <c r="CC71" s="18">
        <f t="shared" ref="CC71:CC115" si="120">CA71</f>
        <v>3.3855664033613597</v>
      </c>
      <c r="CD71" s="18">
        <f t="shared" ref="CD71:CD115" si="121">BZ71+CB71</f>
        <v>85</v>
      </c>
      <c r="CE71" s="18">
        <v>0</v>
      </c>
      <c r="CF71" s="18">
        <f t="shared" ref="CF71:CF134" si="122">IF(CA71&lt;CN71,"N/A",(0.5*BZ71*CA71+(CB71-BZ71)*CA71+0.5*(CD71-CB71)*CC71)*60)</f>
        <v>15235.04881512612</v>
      </c>
      <c r="CG71" s="18">
        <f t="shared" ref="CG71:CG115" si="123">(CE71-CC71)/(CD71-CB71)</f>
        <v>-0.33855664033613597</v>
      </c>
      <c r="CH71" s="18">
        <f t="shared" ref="CH71:CH115" si="124">CC71-CG71*CB71</f>
        <v>28.777314428571557</v>
      </c>
      <c r="CI71" s="18">
        <f>(Design!$N$70-CH71)/CG71</f>
        <v>76.581910792916716</v>
      </c>
      <c r="CJ71" s="18">
        <v>0</v>
      </c>
      <c r="CK71" s="18">
        <v>0</v>
      </c>
      <c r="CL71" s="18">
        <f t="shared" ref="CL71:CL115" si="125">CI71</f>
        <v>76.581910792916716</v>
      </c>
      <c r="CM71" s="18">
        <f t="shared" ref="CM71:CM134" si="126">MAX(CL71,CB71)</f>
        <v>76.581910792916716</v>
      </c>
      <c r="CN71" s="18">
        <f>Design!$N$70</f>
        <v>2.85</v>
      </c>
      <c r="CO71" s="18">
        <f t="shared" ref="CO71:CO115" si="127">CD71</f>
        <v>85</v>
      </c>
      <c r="CP71" s="18">
        <v>0</v>
      </c>
      <c r="CQ71" s="18">
        <f t="shared" ref="CQ71:CQ115" si="128">(0.5*CL71*CN71+0.5*(CO71-CL71)*CN71)*60</f>
        <v>7267.5</v>
      </c>
      <c r="CR71" s="19">
        <f t="shared" ref="CR71:CR134" si="129">IF(CF71="N/A","N/A",CF71-CQ71)</f>
        <v>7967.5488151261197</v>
      </c>
      <c r="CS71" s="68">
        <f t="shared" ref="CS71:CS115" si="130">BU71</f>
        <v>75</v>
      </c>
      <c r="CT71" s="18">
        <f>'Ohio Intensities'!U71</f>
        <v>2.2131461874370006</v>
      </c>
      <c r="CU71" s="18">
        <f>Design!$I$24*CT71*Design!$I$23</f>
        <v>3.8066114423916435</v>
      </c>
      <c r="CV71" s="18">
        <v>0</v>
      </c>
      <c r="CW71" s="18">
        <v>0</v>
      </c>
      <c r="CX71" s="18">
        <f>Design!$I$22</f>
        <v>10</v>
      </c>
      <c r="CY71" s="18">
        <f t="shared" ref="CY71:CY115" si="131">CU71</f>
        <v>3.8066114423916435</v>
      </c>
      <c r="CZ71" s="18">
        <f t="shared" ref="CZ71:CZ115" si="132">CS71</f>
        <v>75</v>
      </c>
      <c r="DA71" s="18">
        <f t="shared" ref="DA71:DA115" si="133">CY71</f>
        <v>3.8066114423916435</v>
      </c>
      <c r="DB71" s="18">
        <f t="shared" ref="DB71:DB115" si="134">CX71+CZ71</f>
        <v>85</v>
      </c>
      <c r="DC71" s="18">
        <v>0</v>
      </c>
      <c r="DD71" s="18">
        <f t="shared" ref="DD71:DD134" si="135">IF(CY71&lt;DL71,"N/A",(0.5*CX71*CY71+(CZ71-CX71)*CY71+0.5*(DB71-CZ71)*DA71)*60)</f>
        <v>17129.751490762395</v>
      </c>
      <c r="DE71" s="18">
        <f t="shared" ref="DE71:DE115" si="136">(DC71-DA71)/(DB71-CZ71)</f>
        <v>-0.38066114423916436</v>
      </c>
      <c r="DF71" s="18">
        <f t="shared" ref="DF71:DF115" si="137">DA71-DE71*CZ71</f>
        <v>32.356197260328969</v>
      </c>
      <c r="DG71" s="18">
        <f>(Design!$N$71-DF71)/DE71</f>
        <v>77.513026235718485</v>
      </c>
      <c r="DH71" s="18">
        <v>0</v>
      </c>
      <c r="DI71" s="18">
        <v>0</v>
      </c>
      <c r="DJ71" s="18">
        <f t="shared" ref="DJ71:DJ115" si="138">DG71</f>
        <v>77.513026235718485</v>
      </c>
      <c r="DK71" s="18">
        <f t="shared" ref="DK71:DK134" si="139">MAX(DJ71,CZ71)</f>
        <v>77.513026235718485</v>
      </c>
      <c r="DL71" s="18">
        <f>Design!$N$71</f>
        <v>2.85</v>
      </c>
      <c r="DM71" s="18">
        <f t="shared" ref="DM71:DM115" si="140">DB71</f>
        <v>85</v>
      </c>
      <c r="DN71" s="18">
        <v>0</v>
      </c>
      <c r="DO71" s="18">
        <f t="shared" ref="DO71:DO115" si="141">(0.5*DJ71*DL71+0.5*(DM71-DJ71)*DL71)*60</f>
        <v>7267.5</v>
      </c>
      <c r="DP71" s="19">
        <f t="shared" ref="DP71:DP134" si="142">IF(DD71="N/A","N/A",DD71-DO71)</f>
        <v>9862.2514907623954</v>
      </c>
      <c r="DQ71" s="68">
        <f t="shared" ref="DQ71:DQ115" si="143">CS71</f>
        <v>75</v>
      </c>
      <c r="DR71" s="18">
        <f>'Ohio Intensities'!Y71</f>
        <v>2.4472136362055257</v>
      </c>
      <c r="DS71" s="18">
        <f>Design!$I$24*DR71*Design!$I$23</f>
        <v>4.209207454273507</v>
      </c>
      <c r="DT71" s="18">
        <v>0</v>
      </c>
      <c r="DU71" s="18">
        <v>0</v>
      </c>
      <c r="DV71" s="18">
        <f>Design!$I$22</f>
        <v>10</v>
      </c>
      <c r="DW71" s="18">
        <f t="shared" ref="DW71:DW115" si="144">DS71</f>
        <v>4.209207454273507</v>
      </c>
      <c r="DX71" s="18">
        <f t="shared" ref="DX71:DX115" si="145">DQ71</f>
        <v>75</v>
      </c>
      <c r="DY71" s="18">
        <f t="shared" ref="DY71:DY115" si="146">DW71</f>
        <v>4.209207454273507</v>
      </c>
      <c r="DZ71" s="18">
        <f t="shared" ref="DZ71:DZ115" si="147">DV71+DX71</f>
        <v>85</v>
      </c>
      <c r="EA71" s="18">
        <v>0</v>
      </c>
      <c r="EB71" s="18">
        <f t="shared" ref="EB71:EB134" si="148">IF(DW71&lt;EJ71,"N/A",(0.5*DV71*DW71+(DX71-DV71)*DW71+0.5*(DZ71-DX71)*DY71)*60)</f>
        <v>18941.433544230782</v>
      </c>
      <c r="EC71" s="18">
        <f t="shared" ref="EC71:EC115" si="149">(EA71-DY71)/(DZ71-DX71)</f>
        <v>-0.4209207454273507</v>
      </c>
      <c r="ED71" s="18">
        <f t="shared" ref="ED71:ED115" si="150">DY71-EC71*DX71</f>
        <v>35.778263361324804</v>
      </c>
      <c r="EE71" s="18">
        <f>(Design!$N$72-ED71)/EC71</f>
        <v>78.22912916276799</v>
      </c>
      <c r="EF71" s="18">
        <v>0</v>
      </c>
      <c r="EG71" s="18">
        <v>0</v>
      </c>
      <c r="EH71" s="18">
        <f t="shared" ref="EH71:EH115" si="151">EE71</f>
        <v>78.22912916276799</v>
      </c>
      <c r="EI71" s="18">
        <f t="shared" ref="EI71:EI134" si="152">MAX(EH71,DX71)</f>
        <v>78.22912916276799</v>
      </c>
      <c r="EJ71" s="18">
        <f>Design!$N$72</f>
        <v>2.85</v>
      </c>
      <c r="EK71" s="18">
        <f t="shared" ref="EK71:EK115" si="153">DZ71</f>
        <v>85</v>
      </c>
      <c r="EL71" s="18">
        <v>0</v>
      </c>
      <c r="EM71" s="18">
        <f t="shared" ref="EM71:EM115" si="154">(0.5*EH71*EJ71+0.5*(EK71-EH71)*EJ71)*60</f>
        <v>7267.5000000000009</v>
      </c>
      <c r="EN71" s="19">
        <f t="shared" ref="EN71:EN134" si="155">IF(EB71="N/A","N/A",EB71-EM71)</f>
        <v>11673.933544230782</v>
      </c>
      <c r="EO71" s="19">
        <f t="shared" ref="EO71:EO115" si="156">DQ71</f>
        <v>75</v>
      </c>
    </row>
    <row r="72" spans="1:145" x14ac:dyDescent="0.25">
      <c r="A72" s="68">
        <f t="shared" ref="A72:A135" si="157">A71+1</f>
        <v>76</v>
      </c>
      <c r="B72" s="18">
        <f>'Ohio Intensities'!E72</f>
        <v>1.1605243853292804</v>
      </c>
      <c r="C72" s="18">
        <f>Design!$I$24*B72*Design!$I$23</f>
        <v>1.9961019427663635</v>
      </c>
      <c r="D72" s="18">
        <v>0</v>
      </c>
      <c r="E72" s="18">
        <v>0</v>
      </c>
      <c r="F72" s="18">
        <f>Design!$I$22</f>
        <v>10</v>
      </c>
      <c r="G72" s="18">
        <f t="shared" si="79"/>
        <v>1.9961019427663635</v>
      </c>
      <c r="H72" s="18">
        <f t="shared" si="80"/>
        <v>76</v>
      </c>
      <c r="I72" s="18">
        <f t="shared" si="81"/>
        <v>1.9961019427663635</v>
      </c>
      <c r="J72" s="18">
        <f t="shared" si="82"/>
        <v>86</v>
      </c>
      <c r="K72" s="18">
        <v>0</v>
      </c>
      <c r="L72" s="18" t="str">
        <f t="shared" si="83"/>
        <v>N/A</v>
      </c>
      <c r="M72" s="18">
        <f t="shared" si="84"/>
        <v>-0.19961019427663634</v>
      </c>
      <c r="N72" s="18">
        <f t="shared" si="85"/>
        <v>17.166476707790725</v>
      </c>
      <c r="O72" s="18">
        <f>(Design!$N$67-N72)/M72</f>
        <v>75.729983443836829</v>
      </c>
      <c r="P72" s="18">
        <v>0</v>
      </c>
      <c r="Q72" s="18">
        <v>0</v>
      </c>
      <c r="R72" s="18">
        <f t="shared" si="86"/>
        <v>75.729983443836829</v>
      </c>
      <c r="S72" s="18">
        <f t="shared" si="87"/>
        <v>76</v>
      </c>
      <c r="T72" s="18">
        <f>Design!$N$67</f>
        <v>2.0499999999999998</v>
      </c>
      <c r="U72" s="18">
        <f t="shared" si="88"/>
        <v>86</v>
      </c>
      <c r="V72" s="18">
        <v>0</v>
      </c>
      <c r="W72" s="18">
        <f t="shared" si="89"/>
        <v>5288.9999999999991</v>
      </c>
      <c r="X72" s="19" t="str">
        <f t="shared" si="90"/>
        <v>N/A</v>
      </c>
      <c r="Y72" s="68">
        <f t="shared" si="91"/>
        <v>76</v>
      </c>
      <c r="Z72" s="18">
        <f>'Ohio Intensities'!I72</f>
        <v>1.4016467147417491</v>
      </c>
      <c r="AA72" s="18">
        <f>Design!$I$24*Z72*Design!$I$23</f>
        <v>2.4108323493558097</v>
      </c>
      <c r="AB72" s="18">
        <v>0</v>
      </c>
      <c r="AC72" s="18">
        <v>0</v>
      </c>
      <c r="AD72" s="18">
        <f>Design!$I$22</f>
        <v>10</v>
      </c>
      <c r="AE72" s="18">
        <f t="shared" si="92"/>
        <v>2.4108323493558097</v>
      </c>
      <c r="AF72" s="18">
        <f t="shared" si="93"/>
        <v>76</v>
      </c>
      <c r="AG72" s="18">
        <f t="shared" si="94"/>
        <v>2.4108323493558097</v>
      </c>
      <c r="AH72" s="18">
        <f t="shared" si="95"/>
        <v>86</v>
      </c>
      <c r="AI72" s="18">
        <v>0</v>
      </c>
      <c r="AJ72" s="18" t="str">
        <f t="shared" si="96"/>
        <v>N/A</v>
      </c>
      <c r="AK72" s="18">
        <f t="shared" si="97"/>
        <v>-0.24108323493558098</v>
      </c>
      <c r="AL72" s="18">
        <f t="shared" si="98"/>
        <v>20.733158204459965</v>
      </c>
      <c r="AM72" s="18">
        <f>(Design!$N$68-AL72)/AK72</f>
        <v>75.63013748895473</v>
      </c>
      <c r="AN72" s="18">
        <v>0</v>
      </c>
      <c r="AO72" s="18">
        <v>0</v>
      </c>
      <c r="AP72" s="18">
        <f t="shared" si="99"/>
        <v>75.63013748895473</v>
      </c>
      <c r="AQ72" s="18">
        <f t="shared" si="100"/>
        <v>76</v>
      </c>
      <c r="AR72" s="18">
        <f>Design!$N$68</f>
        <v>2.5</v>
      </c>
      <c r="AS72" s="18">
        <f t="shared" si="101"/>
        <v>86</v>
      </c>
      <c r="AT72" s="18">
        <v>0</v>
      </c>
      <c r="AU72" s="18">
        <f t="shared" si="102"/>
        <v>6450</v>
      </c>
      <c r="AV72" s="19" t="str">
        <f t="shared" si="103"/>
        <v>N/A</v>
      </c>
      <c r="AW72" s="68">
        <f t="shared" si="104"/>
        <v>76</v>
      </c>
      <c r="AX72" s="18">
        <f>'Ohio Intensities'!M72</f>
        <v>1.6544295653457086</v>
      </c>
      <c r="AY72" s="18">
        <f>Design!$I$24*AX72*Design!$I$23</f>
        <v>2.8456188523946206</v>
      </c>
      <c r="AZ72" s="18">
        <v>0</v>
      </c>
      <c r="BA72" s="18">
        <v>0</v>
      </c>
      <c r="BB72" s="18">
        <f>Design!$I$22</f>
        <v>10</v>
      </c>
      <c r="BC72" s="18">
        <f t="shared" si="105"/>
        <v>2.8456188523946206</v>
      </c>
      <c r="BD72" s="18">
        <f t="shared" si="106"/>
        <v>76</v>
      </c>
      <c r="BE72" s="18">
        <f t="shared" si="107"/>
        <v>2.8456188523946206</v>
      </c>
      <c r="BF72" s="18">
        <f t="shared" si="108"/>
        <v>86</v>
      </c>
      <c r="BG72" s="18">
        <v>0</v>
      </c>
      <c r="BH72" s="18" t="str">
        <f t="shared" si="109"/>
        <v>N/A</v>
      </c>
      <c r="BI72" s="18">
        <f t="shared" si="110"/>
        <v>-0.28456188523946208</v>
      </c>
      <c r="BJ72" s="18">
        <f t="shared" si="111"/>
        <v>24.472322130593739</v>
      </c>
      <c r="BK72" s="18">
        <f>(Design!$N$69-BJ72)/BI72</f>
        <v>75.984603884663983</v>
      </c>
      <c r="BL72" s="18">
        <v>0</v>
      </c>
      <c r="BM72" s="18">
        <v>0</v>
      </c>
      <c r="BN72" s="18">
        <f t="shared" si="112"/>
        <v>75.984603884663983</v>
      </c>
      <c r="BO72" s="18">
        <f t="shared" si="113"/>
        <v>76</v>
      </c>
      <c r="BP72" s="18">
        <f>Design!$N$69</f>
        <v>2.85</v>
      </c>
      <c r="BQ72" s="18">
        <f t="shared" si="114"/>
        <v>86</v>
      </c>
      <c r="BR72" s="18">
        <v>0</v>
      </c>
      <c r="BS72" s="18">
        <f t="shared" si="115"/>
        <v>7353</v>
      </c>
      <c r="BT72" s="19" t="str">
        <f t="shared" si="116"/>
        <v>N/A</v>
      </c>
      <c r="BU72" s="68">
        <f t="shared" si="117"/>
        <v>76</v>
      </c>
      <c r="BV72" s="18">
        <f>'Ohio Intensities'!Q72</f>
        <v>1.9495068232459027</v>
      </c>
      <c r="BW72" s="18">
        <f>Design!$I$24*BV72*Design!$I$23</f>
        <v>3.353151735982955</v>
      </c>
      <c r="BX72" s="18">
        <v>0</v>
      </c>
      <c r="BY72" s="18">
        <v>0</v>
      </c>
      <c r="BZ72" s="18">
        <f>Design!$I$22</f>
        <v>10</v>
      </c>
      <c r="CA72" s="18">
        <f t="shared" si="118"/>
        <v>3.353151735982955</v>
      </c>
      <c r="CB72" s="18">
        <f t="shared" si="119"/>
        <v>76</v>
      </c>
      <c r="CC72" s="18">
        <f t="shared" si="120"/>
        <v>3.353151735982955</v>
      </c>
      <c r="CD72" s="18">
        <f t="shared" si="121"/>
        <v>86</v>
      </c>
      <c r="CE72" s="18">
        <v>0</v>
      </c>
      <c r="CF72" s="18">
        <f t="shared" si="122"/>
        <v>15290.371916082273</v>
      </c>
      <c r="CG72" s="18">
        <f t="shared" si="123"/>
        <v>-0.33531517359829549</v>
      </c>
      <c r="CH72" s="18">
        <f t="shared" si="124"/>
        <v>28.837104929453414</v>
      </c>
      <c r="CI72" s="18">
        <f>(Design!$N$70-CH72)/CG72</f>
        <v>77.500533753315096</v>
      </c>
      <c r="CJ72" s="18">
        <v>0</v>
      </c>
      <c r="CK72" s="18">
        <v>0</v>
      </c>
      <c r="CL72" s="18">
        <f t="shared" si="125"/>
        <v>77.500533753315096</v>
      </c>
      <c r="CM72" s="18">
        <f t="shared" si="126"/>
        <v>77.500533753315096</v>
      </c>
      <c r="CN72" s="18">
        <f>Design!$N$70</f>
        <v>2.85</v>
      </c>
      <c r="CO72" s="18">
        <f t="shared" si="127"/>
        <v>86</v>
      </c>
      <c r="CP72" s="18">
        <v>0</v>
      </c>
      <c r="CQ72" s="18">
        <f t="shared" si="128"/>
        <v>7353.0000000000009</v>
      </c>
      <c r="CR72" s="19">
        <f t="shared" si="129"/>
        <v>7937.371916082272</v>
      </c>
      <c r="CS72" s="68">
        <f t="shared" si="130"/>
        <v>76</v>
      </c>
      <c r="CT72" s="18">
        <f>'Ohio Intensities'!U72</f>
        <v>2.1923807458045639</v>
      </c>
      <c r="CU72" s="18">
        <f>Design!$I$24*CT72*Design!$I$23</f>
        <v>3.7708948827838524</v>
      </c>
      <c r="CV72" s="18">
        <v>0</v>
      </c>
      <c r="CW72" s="18">
        <v>0</v>
      </c>
      <c r="CX72" s="18">
        <f>Design!$I$22</f>
        <v>10</v>
      </c>
      <c r="CY72" s="18">
        <f t="shared" si="131"/>
        <v>3.7708948827838524</v>
      </c>
      <c r="CZ72" s="18">
        <f t="shared" si="132"/>
        <v>76</v>
      </c>
      <c r="DA72" s="18">
        <f t="shared" si="133"/>
        <v>3.7708948827838524</v>
      </c>
      <c r="DB72" s="18">
        <f t="shared" si="134"/>
        <v>86</v>
      </c>
      <c r="DC72" s="18">
        <v>0</v>
      </c>
      <c r="DD72" s="18">
        <f t="shared" si="135"/>
        <v>17195.280665494367</v>
      </c>
      <c r="DE72" s="18">
        <f t="shared" si="136"/>
        <v>-0.37708948827838523</v>
      </c>
      <c r="DF72" s="18">
        <f t="shared" si="137"/>
        <v>32.429695991941131</v>
      </c>
      <c r="DG72" s="18">
        <f>(Design!$N$71-DF72)/DE72</f>
        <v>78.442112313944975</v>
      </c>
      <c r="DH72" s="18">
        <v>0</v>
      </c>
      <c r="DI72" s="18">
        <v>0</v>
      </c>
      <c r="DJ72" s="18">
        <f t="shared" si="138"/>
        <v>78.442112313944975</v>
      </c>
      <c r="DK72" s="18">
        <f t="shared" si="139"/>
        <v>78.442112313944975</v>
      </c>
      <c r="DL72" s="18">
        <f>Design!$N$71</f>
        <v>2.85</v>
      </c>
      <c r="DM72" s="18">
        <f t="shared" si="140"/>
        <v>86</v>
      </c>
      <c r="DN72" s="18">
        <v>0</v>
      </c>
      <c r="DO72" s="18">
        <f t="shared" si="141"/>
        <v>7353</v>
      </c>
      <c r="DP72" s="19">
        <f t="shared" si="142"/>
        <v>9842.280665494367</v>
      </c>
      <c r="DQ72" s="68">
        <f t="shared" si="143"/>
        <v>76</v>
      </c>
      <c r="DR72" s="18">
        <f>'Ohio Intensities'!Y72</f>
        <v>2.4249173619192246</v>
      </c>
      <c r="DS72" s="18">
        <f>Design!$I$24*DR72*Design!$I$23</f>
        <v>4.1708578625010686</v>
      </c>
      <c r="DT72" s="18">
        <v>0</v>
      </c>
      <c r="DU72" s="18">
        <v>0</v>
      </c>
      <c r="DV72" s="18">
        <f>Design!$I$22</f>
        <v>10</v>
      </c>
      <c r="DW72" s="18">
        <f t="shared" si="144"/>
        <v>4.1708578625010686</v>
      </c>
      <c r="DX72" s="18">
        <f t="shared" si="145"/>
        <v>76</v>
      </c>
      <c r="DY72" s="18">
        <f t="shared" si="146"/>
        <v>4.1708578625010686</v>
      </c>
      <c r="DZ72" s="18">
        <f t="shared" si="147"/>
        <v>86</v>
      </c>
      <c r="EA72" s="18">
        <v>0</v>
      </c>
      <c r="EB72" s="18">
        <f t="shared" si="148"/>
        <v>19019.11185300487</v>
      </c>
      <c r="EC72" s="18">
        <f t="shared" si="149"/>
        <v>-0.41708578625010684</v>
      </c>
      <c r="ED72" s="18">
        <f t="shared" si="150"/>
        <v>35.869377617509187</v>
      </c>
      <c r="EE72" s="18">
        <f>(Design!$N$72-ED72)/EC72</f>
        <v>79.166873353265046</v>
      </c>
      <c r="EF72" s="18">
        <v>0</v>
      </c>
      <c r="EG72" s="18">
        <v>0</v>
      </c>
      <c r="EH72" s="18">
        <f t="shared" si="151"/>
        <v>79.166873353265046</v>
      </c>
      <c r="EI72" s="18">
        <f t="shared" si="152"/>
        <v>79.166873353265046</v>
      </c>
      <c r="EJ72" s="18">
        <f>Design!$N$72</f>
        <v>2.85</v>
      </c>
      <c r="EK72" s="18">
        <f t="shared" si="153"/>
        <v>86</v>
      </c>
      <c r="EL72" s="18">
        <v>0</v>
      </c>
      <c r="EM72" s="18">
        <f t="shared" si="154"/>
        <v>7353</v>
      </c>
      <c r="EN72" s="19">
        <f t="shared" si="155"/>
        <v>11666.11185300487</v>
      </c>
      <c r="EO72" s="19">
        <f t="shared" si="156"/>
        <v>76</v>
      </c>
    </row>
    <row r="73" spans="1:145" x14ac:dyDescent="0.25">
      <c r="A73" s="68">
        <f t="shared" si="157"/>
        <v>77</v>
      </c>
      <c r="B73" s="18">
        <f>'Ohio Intensities'!E73</f>
        <v>1.1488307417878461</v>
      </c>
      <c r="C73" s="18">
        <f>Design!$I$24*B73*Design!$I$23</f>
        <v>1.9759888758750965</v>
      </c>
      <c r="D73" s="18">
        <v>0</v>
      </c>
      <c r="E73" s="18">
        <v>0</v>
      </c>
      <c r="F73" s="18">
        <f>Design!$I$22</f>
        <v>10</v>
      </c>
      <c r="G73" s="18">
        <f t="shared" si="79"/>
        <v>1.9759888758750965</v>
      </c>
      <c r="H73" s="18">
        <f t="shared" si="80"/>
        <v>77</v>
      </c>
      <c r="I73" s="18">
        <f t="shared" si="81"/>
        <v>1.9759888758750965</v>
      </c>
      <c r="J73" s="18">
        <f t="shared" si="82"/>
        <v>87</v>
      </c>
      <c r="K73" s="18">
        <v>0</v>
      </c>
      <c r="L73" s="18" t="str">
        <f t="shared" si="83"/>
        <v>N/A</v>
      </c>
      <c r="M73" s="18">
        <f t="shared" si="84"/>
        <v>-0.19759888758750965</v>
      </c>
      <c r="N73" s="18">
        <f t="shared" si="85"/>
        <v>17.191103220113341</v>
      </c>
      <c r="O73" s="18">
        <f>(Design!$N$67-N73)/M73</f>
        <v>76.625447668109331</v>
      </c>
      <c r="P73" s="18">
        <v>0</v>
      </c>
      <c r="Q73" s="18">
        <v>0</v>
      </c>
      <c r="R73" s="18">
        <f t="shared" si="86"/>
        <v>76.625447668109331</v>
      </c>
      <c r="S73" s="18">
        <f t="shared" si="87"/>
        <v>77</v>
      </c>
      <c r="T73" s="18">
        <f>Design!$N$67</f>
        <v>2.0499999999999998</v>
      </c>
      <c r="U73" s="18">
        <f t="shared" si="88"/>
        <v>87</v>
      </c>
      <c r="V73" s="18">
        <v>0</v>
      </c>
      <c r="W73" s="18">
        <f t="shared" si="89"/>
        <v>5350.5</v>
      </c>
      <c r="X73" s="19" t="str">
        <f t="shared" si="90"/>
        <v>N/A</v>
      </c>
      <c r="Y73" s="68">
        <f t="shared" si="91"/>
        <v>77</v>
      </c>
      <c r="Z73" s="18">
        <f>'Ohio Intensities'!I73</f>
        <v>1.3877951067261078</v>
      </c>
      <c r="AA73" s="18">
        <f>Design!$I$24*Z73*Design!$I$23</f>
        <v>2.3870075835689071</v>
      </c>
      <c r="AB73" s="18">
        <v>0</v>
      </c>
      <c r="AC73" s="18">
        <v>0</v>
      </c>
      <c r="AD73" s="18">
        <f>Design!$I$22</f>
        <v>10</v>
      </c>
      <c r="AE73" s="18">
        <f t="shared" si="92"/>
        <v>2.3870075835689071</v>
      </c>
      <c r="AF73" s="18">
        <f t="shared" si="93"/>
        <v>77</v>
      </c>
      <c r="AG73" s="18">
        <f t="shared" si="94"/>
        <v>2.3870075835689071</v>
      </c>
      <c r="AH73" s="18">
        <f t="shared" si="95"/>
        <v>87</v>
      </c>
      <c r="AI73" s="18">
        <v>0</v>
      </c>
      <c r="AJ73" s="18" t="str">
        <f t="shared" si="96"/>
        <v>N/A</v>
      </c>
      <c r="AK73" s="18">
        <f t="shared" si="97"/>
        <v>-0.2387007583568907</v>
      </c>
      <c r="AL73" s="18">
        <f t="shared" si="98"/>
        <v>20.766965977049491</v>
      </c>
      <c r="AM73" s="18">
        <f>(Design!$N$68-AL73)/AK73</f>
        <v>76.52663570401333</v>
      </c>
      <c r="AN73" s="18">
        <v>0</v>
      </c>
      <c r="AO73" s="18">
        <v>0</v>
      </c>
      <c r="AP73" s="18">
        <f t="shared" si="99"/>
        <v>76.52663570401333</v>
      </c>
      <c r="AQ73" s="18">
        <f t="shared" si="100"/>
        <v>77</v>
      </c>
      <c r="AR73" s="18">
        <f>Design!$N$68</f>
        <v>2.5</v>
      </c>
      <c r="AS73" s="18">
        <f t="shared" si="101"/>
        <v>87</v>
      </c>
      <c r="AT73" s="18">
        <v>0</v>
      </c>
      <c r="AU73" s="18">
        <f t="shared" si="102"/>
        <v>6525</v>
      </c>
      <c r="AV73" s="19" t="str">
        <f t="shared" si="103"/>
        <v>N/A</v>
      </c>
      <c r="AW73" s="68">
        <f t="shared" si="104"/>
        <v>77</v>
      </c>
      <c r="AX73" s="18">
        <f>'Ohio Intensities'!M73</f>
        <v>1.6383562623585697</v>
      </c>
      <c r="AY73" s="18">
        <f>Design!$I$24*AX73*Design!$I$23</f>
        <v>2.8179727712567417</v>
      </c>
      <c r="AZ73" s="18">
        <v>0</v>
      </c>
      <c r="BA73" s="18">
        <v>0</v>
      </c>
      <c r="BB73" s="18">
        <f>Design!$I$22</f>
        <v>10</v>
      </c>
      <c r="BC73" s="18">
        <f t="shared" si="105"/>
        <v>2.8179727712567417</v>
      </c>
      <c r="BD73" s="18">
        <f t="shared" si="106"/>
        <v>77</v>
      </c>
      <c r="BE73" s="18">
        <f t="shared" si="107"/>
        <v>2.8179727712567417</v>
      </c>
      <c r="BF73" s="18">
        <f t="shared" si="108"/>
        <v>87</v>
      </c>
      <c r="BG73" s="18">
        <v>0</v>
      </c>
      <c r="BH73" s="18" t="str">
        <f t="shared" si="109"/>
        <v>N/A</v>
      </c>
      <c r="BI73" s="18">
        <f t="shared" si="110"/>
        <v>-0.28179727712567415</v>
      </c>
      <c r="BJ73" s="18">
        <f t="shared" si="111"/>
        <v>24.51636310993365</v>
      </c>
      <c r="BK73" s="18">
        <f>(Design!$N$69-BJ73)/BI73</f>
        <v>76.886346564204104</v>
      </c>
      <c r="BL73" s="18">
        <v>0</v>
      </c>
      <c r="BM73" s="18">
        <v>0</v>
      </c>
      <c r="BN73" s="18">
        <f t="shared" si="112"/>
        <v>76.886346564204104</v>
      </c>
      <c r="BO73" s="18">
        <f t="shared" si="113"/>
        <v>77</v>
      </c>
      <c r="BP73" s="18">
        <f>Design!$N$69</f>
        <v>2.85</v>
      </c>
      <c r="BQ73" s="18">
        <f t="shared" si="114"/>
        <v>87</v>
      </c>
      <c r="BR73" s="18">
        <v>0</v>
      </c>
      <c r="BS73" s="18">
        <f t="shared" si="115"/>
        <v>7438.5</v>
      </c>
      <c r="BT73" s="19" t="str">
        <f t="shared" si="116"/>
        <v>N/A</v>
      </c>
      <c r="BU73" s="68">
        <f t="shared" si="117"/>
        <v>77</v>
      </c>
      <c r="BV73" s="18">
        <f>'Ohio Intensities'!Q73</f>
        <v>1.9310496687084964</v>
      </c>
      <c r="BW73" s="18">
        <f>Design!$I$24*BV73*Design!$I$23</f>
        <v>3.3214054301786158</v>
      </c>
      <c r="BX73" s="18">
        <v>0</v>
      </c>
      <c r="BY73" s="18">
        <v>0</v>
      </c>
      <c r="BZ73" s="18">
        <f>Design!$I$22</f>
        <v>10</v>
      </c>
      <c r="CA73" s="18">
        <f t="shared" si="118"/>
        <v>3.3214054301786158</v>
      </c>
      <c r="CB73" s="18">
        <f t="shared" si="119"/>
        <v>77</v>
      </c>
      <c r="CC73" s="18">
        <f t="shared" si="120"/>
        <v>3.3214054301786158</v>
      </c>
      <c r="CD73" s="18">
        <f t="shared" si="121"/>
        <v>87</v>
      </c>
      <c r="CE73" s="18">
        <v>0</v>
      </c>
      <c r="CF73" s="18">
        <f t="shared" si="122"/>
        <v>15344.893087425207</v>
      </c>
      <c r="CG73" s="18">
        <f t="shared" si="123"/>
        <v>-0.33214054301786156</v>
      </c>
      <c r="CH73" s="18">
        <f t="shared" si="124"/>
        <v>28.896227242553955</v>
      </c>
      <c r="CI73" s="18">
        <f>(Design!$N$70-CH73)/CG73</f>
        <v>78.41929505472406</v>
      </c>
      <c r="CJ73" s="18">
        <v>0</v>
      </c>
      <c r="CK73" s="18">
        <v>0</v>
      </c>
      <c r="CL73" s="18">
        <f t="shared" si="125"/>
        <v>78.41929505472406</v>
      </c>
      <c r="CM73" s="18">
        <f t="shared" si="126"/>
        <v>78.41929505472406</v>
      </c>
      <c r="CN73" s="18">
        <f>Design!$N$70</f>
        <v>2.85</v>
      </c>
      <c r="CO73" s="18">
        <f t="shared" si="127"/>
        <v>87</v>
      </c>
      <c r="CP73" s="18">
        <v>0</v>
      </c>
      <c r="CQ73" s="18">
        <f t="shared" si="128"/>
        <v>7438.5000000000009</v>
      </c>
      <c r="CR73" s="19">
        <f t="shared" si="129"/>
        <v>7906.3930874252064</v>
      </c>
      <c r="CS73" s="68">
        <f t="shared" si="130"/>
        <v>77</v>
      </c>
      <c r="CT73" s="18">
        <f>'Ohio Intensities'!U73</f>
        <v>2.1720376447835172</v>
      </c>
      <c r="CU73" s="18">
        <f>Design!$I$24*CT73*Design!$I$23</f>
        <v>3.735904749027652</v>
      </c>
      <c r="CV73" s="18">
        <v>0</v>
      </c>
      <c r="CW73" s="18">
        <v>0</v>
      </c>
      <c r="CX73" s="18">
        <f>Design!$I$22</f>
        <v>10</v>
      </c>
      <c r="CY73" s="18">
        <f t="shared" si="131"/>
        <v>3.735904749027652</v>
      </c>
      <c r="CZ73" s="18">
        <f t="shared" si="132"/>
        <v>77</v>
      </c>
      <c r="DA73" s="18">
        <f t="shared" si="133"/>
        <v>3.735904749027652</v>
      </c>
      <c r="DB73" s="18">
        <f t="shared" si="134"/>
        <v>87</v>
      </c>
      <c r="DC73" s="18">
        <v>0</v>
      </c>
      <c r="DD73" s="18">
        <f t="shared" si="135"/>
        <v>17259.879940507755</v>
      </c>
      <c r="DE73" s="18">
        <f t="shared" si="136"/>
        <v>-0.3735904749027652</v>
      </c>
      <c r="DF73" s="18">
        <f t="shared" si="137"/>
        <v>32.502371316540575</v>
      </c>
      <c r="DG73" s="18">
        <f>(Design!$N$71-DF73)/DE73</f>
        <v>79.371325846190885</v>
      </c>
      <c r="DH73" s="18">
        <v>0</v>
      </c>
      <c r="DI73" s="18">
        <v>0</v>
      </c>
      <c r="DJ73" s="18">
        <f t="shared" si="138"/>
        <v>79.371325846190885</v>
      </c>
      <c r="DK73" s="18">
        <f t="shared" si="139"/>
        <v>79.371325846190885</v>
      </c>
      <c r="DL73" s="18">
        <f>Design!$N$71</f>
        <v>2.85</v>
      </c>
      <c r="DM73" s="18">
        <f t="shared" si="140"/>
        <v>87</v>
      </c>
      <c r="DN73" s="18">
        <v>0</v>
      </c>
      <c r="DO73" s="18">
        <f t="shared" si="141"/>
        <v>7438.5</v>
      </c>
      <c r="DP73" s="19">
        <f t="shared" si="142"/>
        <v>9821.3799405077552</v>
      </c>
      <c r="DQ73" s="68">
        <f t="shared" si="143"/>
        <v>77</v>
      </c>
      <c r="DR73" s="18">
        <f>'Ohio Intensities'!Y73</f>
        <v>2.4030699667927573</v>
      </c>
      <c r="DS73" s="18">
        <f>Design!$I$24*DR73*Design!$I$23</f>
        <v>4.1332803428835447</v>
      </c>
      <c r="DT73" s="18">
        <v>0</v>
      </c>
      <c r="DU73" s="18">
        <v>0</v>
      </c>
      <c r="DV73" s="18">
        <f>Design!$I$22</f>
        <v>10</v>
      </c>
      <c r="DW73" s="18">
        <f t="shared" si="144"/>
        <v>4.1332803428835447</v>
      </c>
      <c r="DX73" s="18">
        <f t="shared" si="145"/>
        <v>77</v>
      </c>
      <c r="DY73" s="18">
        <f t="shared" si="146"/>
        <v>4.1332803428835447</v>
      </c>
      <c r="DZ73" s="18">
        <f t="shared" si="147"/>
        <v>87</v>
      </c>
      <c r="EA73" s="18">
        <v>0</v>
      </c>
      <c r="EB73" s="18">
        <f t="shared" si="148"/>
        <v>19095.755184121976</v>
      </c>
      <c r="EC73" s="18">
        <f t="shared" si="149"/>
        <v>-0.41332803428835446</v>
      </c>
      <c r="ED73" s="18">
        <f t="shared" si="150"/>
        <v>35.959538983086837</v>
      </c>
      <c r="EE73" s="18">
        <f>(Design!$N$72-ED73)/EC73</f>
        <v>80.104750310713925</v>
      </c>
      <c r="EF73" s="18">
        <v>0</v>
      </c>
      <c r="EG73" s="18">
        <v>0</v>
      </c>
      <c r="EH73" s="18">
        <f t="shared" si="151"/>
        <v>80.104750310713925</v>
      </c>
      <c r="EI73" s="18">
        <f t="shared" si="152"/>
        <v>80.104750310713925</v>
      </c>
      <c r="EJ73" s="18">
        <f>Design!$N$72</f>
        <v>2.85</v>
      </c>
      <c r="EK73" s="18">
        <f t="shared" si="153"/>
        <v>87</v>
      </c>
      <c r="EL73" s="18">
        <v>0</v>
      </c>
      <c r="EM73" s="18">
        <f t="shared" si="154"/>
        <v>7438.5000000000009</v>
      </c>
      <c r="EN73" s="19">
        <f t="shared" si="155"/>
        <v>11657.255184121976</v>
      </c>
      <c r="EO73" s="19">
        <f t="shared" si="156"/>
        <v>77</v>
      </c>
    </row>
    <row r="74" spans="1:145" x14ac:dyDescent="0.25">
      <c r="A74" s="68">
        <f t="shared" si="157"/>
        <v>78</v>
      </c>
      <c r="B74" s="18">
        <f>'Ohio Intensities'!E74</f>
        <v>1.1373865621926327</v>
      </c>
      <c r="C74" s="18">
        <f>Design!$I$24*B74*Design!$I$23</f>
        <v>1.9563048869713295</v>
      </c>
      <c r="D74" s="18">
        <v>0</v>
      </c>
      <c r="E74" s="18">
        <v>0</v>
      </c>
      <c r="F74" s="18">
        <f>Design!$I$22</f>
        <v>10</v>
      </c>
      <c r="G74" s="18">
        <f t="shared" si="79"/>
        <v>1.9563048869713295</v>
      </c>
      <c r="H74" s="18">
        <f t="shared" si="80"/>
        <v>78</v>
      </c>
      <c r="I74" s="18">
        <f t="shared" si="81"/>
        <v>1.9563048869713295</v>
      </c>
      <c r="J74" s="18">
        <f t="shared" si="82"/>
        <v>88</v>
      </c>
      <c r="K74" s="18">
        <v>0</v>
      </c>
      <c r="L74" s="18" t="str">
        <f t="shared" si="83"/>
        <v>N/A</v>
      </c>
      <c r="M74" s="18">
        <f t="shared" si="84"/>
        <v>-0.19563048869713295</v>
      </c>
      <c r="N74" s="18">
        <f t="shared" si="85"/>
        <v>17.2154830053477</v>
      </c>
      <c r="O74" s="18">
        <f>(Design!$N$67-N74)/M74</f>
        <v>77.521060783251812</v>
      </c>
      <c r="P74" s="18">
        <v>0</v>
      </c>
      <c r="Q74" s="18">
        <v>0</v>
      </c>
      <c r="R74" s="18">
        <f t="shared" si="86"/>
        <v>77.521060783251812</v>
      </c>
      <c r="S74" s="18">
        <f t="shared" si="87"/>
        <v>78</v>
      </c>
      <c r="T74" s="18">
        <f>Design!$N$67</f>
        <v>2.0499999999999998</v>
      </c>
      <c r="U74" s="18">
        <f t="shared" si="88"/>
        <v>88</v>
      </c>
      <c r="V74" s="18">
        <v>0</v>
      </c>
      <c r="W74" s="18">
        <f t="shared" si="89"/>
        <v>5411.9999999999991</v>
      </c>
      <c r="X74" s="19" t="str">
        <f t="shared" si="90"/>
        <v>N/A</v>
      </c>
      <c r="Y74" s="68">
        <f t="shared" si="91"/>
        <v>78</v>
      </c>
      <c r="Z74" s="18">
        <f>'Ohio Intensities'!I74</f>
        <v>1.3742345978788473</v>
      </c>
      <c r="AA74" s="18">
        <f>Design!$I$24*Z74*Design!$I$23</f>
        <v>2.363683508351619</v>
      </c>
      <c r="AB74" s="18">
        <v>0</v>
      </c>
      <c r="AC74" s="18">
        <v>0</v>
      </c>
      <c r="AD74" s="18">
        <f>Design!$I$22</f>
        <v>10</v>
      </c>
      <c r="AE74" s="18">
        <f t="shared" si="92"/>
        <v>2.363683508351619</v>
      </c>
      <c r="AF74" s="18">
        <f t="shared" si="93"/>
        <v>78</v>
      </c>
      <c r="AG74" s="18">
        <f t="shared" si="94"/>
        <v>2.363683508351619</v>
      </c>
      <c r="AH74" s="18">
        <f t="shared" si="95"/>
        <v>88</v>
      </c>
      <c r="AI74" s="18">
        <v>0</v>
      </c>
      <c r="AJ74" s="18" t="str">
        <f t="shared" si="96"/>
        <v>N/A</v>
      </c>
      <c r="AK74" s="18">
        <f t="shared" si="97"/>
        <v>-0.23636835083516189</v>
      </c>
      <c r="AL74" s="18">
        <f t="shared" si="98"/>
        <v>20.800414873494248</v>
      </c>
      <c r="AM74" s="18">
        <f>(Design!$N$68-AL74)/AK74</f>
        <v>77.423287884495821</v>
      </c>
      <c r="AN74" s="18">
        <v>0</v>
      </c>
      <c r="AO74" s="18">
        <v>0</v>
      </c>
      <c r="AP74" s="18">
        <f t="shared" si="99"/>
        <v>77.423287884495821</v>
      </c>
      <c r="AQ74" s="18">
        <f t="shared" si="100"/>
        <v>78</v>
      </c>
      <c r="AR74" s="18">
        <f>Design!$N$68</f>
        <v>2.5</v>
      </c>
      <c r="AS74" s="18">
        <f t="shared" si="101"/>
        <v>88</v>
      </c>
      <c r="AT74" s="18">
        <v>0</v>
      </c>
      <c r="AU74" s="18">
        <f t="shared" si="102"/>
        <v>6600</v>
      </c>
      <c r="AV74" s="19" t="str">
        <f t="shared" si="103"/>
        <v>N/A</v>
      </c>
      <c r="AW74" s="68">
        <f t="shared" si="104"/>
        <v>78</v>
      </c>
      <c r="AX74" s="18">
        <f>'Ohio Intensities'!M74</f>
        <v>1.6226161083981827</v>
      </c>
      <c r="AY74" s="18">
        <f>Design!$I$24*AX74*Design!$I$23</f>
        <v>2.7908997064448759</v>
      </c>
      <c r="AZ74" s="18">
        <v>0</v>
      </c>
      <c r="BA74" s="18">
        <v>0</v>
      </c>
      <c r="BB74" s="18">
        <f>Design!$I$22</f>
        <v>10</v>
      </c>
      <c r="BC74" s="18">
        <f t="shared" si="105"/>
        <v>2.7908997064448759</v>
      </c>
      <c r="BD74" s="18">
        <f t="shared" si="106"/>
        <v>78</v>
      </c>
      <c r="BE74" s="18">
        <f t="shared" si="107"/>
        <v>2.7908997064448759</v>
      </c>
      <c r="BF74" s="18">
        <f t="shared" si="108"/>
        <v>88</v>
      </c>
      <c r="BG74" s="18">
        <v>0</v>
      </c>
      <c r="BH74" s="18" t="str">
        <f t="shared" si="109"/>
        <v>N/A</v>
      </c>
      <c r="BI74" s="18">
        <f t="shared" si="110"/>
        <v>-0.27908997064448759</v>
      </c>
      <c r="BJ74" s="18">
        <f t="shared" si="111"/>
        <v>24.559917416714907</v>
      </c>
      <c r="BK74" s="18">
        <f>(Design!$N$69-BJ74)/BI74</f>
        <v>77.78823927847121</v>
      </c>
      <c r="BL74" s="18">
        <v>0</v>
      </c>
      <c r="BM74" s="18">
        <v>0</v>
      </c>
      <c r="BN74" s="18">
        <f t="shared" si="112"/>
        <v>77.78823927847121</v>
      </c>
      <c r="BO74" s="18">
        <f t="shared" si="113"/>
        <v>78</v>
      </c>
      <c r="BP74" s="18">
        <f>Design!$N$69</f>
        <v>2.85</v>
      </c>
      <c r="BQ74" s="18">
        <f t="shared" si="114"/>
        <v>88</v>
      </c>
      <c r="BR74" s="18">
        <v>0</v>
      </c>
      <c r="BS74" s="18">
        <f t="shared" si="115"/>
        <v>7524</v>
      </c>
      <c r="BT74" s="19" t="str">
        <f t="shared" si="116"/>
        <v>N/A</v>
      </c>
      <c r="BU74" s="68">
        <f t="shared" si="117"/>
        <v>78</v>
      </c>
      <c r="BV74" s="18">
        <f>'Ohio Intensities'!Q74</f>
        <v>1.9129688871214237</v>
      </c>
      <c r="BW74" s="18">
        <f>Design!$I$24*BV74*Design!$I$23</f>
        <v>3.2903064858488507</v>
      </c>
      <c r="BX74" s="18">
        <v>0</v>
      </c>
      <c r="BY74" s="18">
        <v>0</v>
      </c>
      <c r="BZ74" s="18">
        <f>Design!$I$22</f>
        <v>10</v>
      </c>
      <c r="CA74" s="18">
        <f t="shared" si="118"/>
        <v>3.2903064858488507</v>
      </c>
      <c r="CB74" s="18">
        <f t="shared" si="119"/>
        <v>78</v>
      </c>
      <c r="CC74" s="18">
        <f t="shared" si="120"/>
        <v>3.2903064858488507</v>
      </c>
      <c r="CD74" s="18">
        <f t="shared" si="121"/>
        <v>88</v>
      </c>
      <c r="CE74" s="18">
        <v>0</v>
      </c>
      <c r="CF74" s="18">
        <f t="shared" si="122"/>
        <v>15398.634353772621</v>
      </c>
      <c r="CG74" s="18">
        <f t="shared" si="123"/>
        <v>-0.32903064858488507</v>
      </c>
      <c r="CH74" s="18">
        <f t="shared" si="124"/>
        <v>28.954697075469888</v>
      </c>
      <c r="CI74" s="18">
        <f>(Design!$N$70-CH74)/CG74</f>
        <v>79.338192924405519</v>
      </c>
      <c r="CJ74" s="18">
        <v>0</v>
      </c>
      <c r="CK74" s="18">
        <v>0</v>
      </c>
      <c r="CL74" s="18">
        <f t="shared" si="125"/>
        <v>79.338192924405519</v>
      </c>
      <c r="CM74" s="18">
        <f t="shared" si="126"/>
        <v>79.338192924405519</v>
      </c>
      <c r="CN74" s="18">
        <f>Design!$N$70</f>
        <v>2.85</v>
      </c>
      <c r="CO74" s="18">
        <f t="shared" si="127"/>
        <v>88</v>
      </c>
      <c r="CP74" s="18">
        <v>0</v>
      </c>
      <c r="CQ74" s="18">
        <f t="shared" si="128"/>
        <v>7524</v>
      </c>
      <c r="CR74" s="19">
        <f t="shared" si="129"/>
        <v>7874.6343537726207</v>
      </c>
      <c r="CS74" s="68">
        <f t="shared" si="130"/>
        <v>78</v>
      </c>
      <c r="CT74" s="18">
        <f>'Ohio Intensities'!U74</f>
        <v>2.152103768654539</v>
      </c>
      <c r="CU74" s="18">
        <f>Design!$I$24*CT74*Design!$I$23</f>
        <v>3.7016184820858093</v>
      </c>
      <c r="CV74" s="18">
        <v>0</v>
      </c>
      <c r="CW74" s="18">
        <v>0</v>
      </c>
      <c r="CX74" s="18">
        <f>Design!$I$22</f>
        <v>10</v>
      </c>
      <c r="CY74" s="18">
        <f t="shared" si="131"/>
        <v>3.7016184820858093</v>
      </c>
      <c r="CZ74" s="18">
        <f t="shared" si="132"/>
        <v>78</v>
      </c>
      <c r="DA74" s="18">
        <f t="shared" si="133"/>
        <v>3.7016184820858093</v>
      </c>
      <c r="DB74" s="18">
        <f t="shared" si="134"/>
        <v>88</v>
      </c>
      <c r="DC74" s="18">
        <v>0</v>
      </c>
      <c r="DD74" s="18">
        <f t="shared" si="135"/>
        <v>17323.574496161589</v>
      </c>
      <c r="DE74" s="18">
        <f t="shared" si="136"/>
        <v>-0.37016184820858095</v>
      </c>
      <c r="DF74" s="18">
        <f t="shared" si="137"/>
        <v>32.574242642355124</v>
      </c>
      <c r="DG74" s="18">
        <f>(Design!$N$71-DF74)/DE74</f>
        <v>80.300665198769849</v>
      </c>
      <c r="DH74" s="18">
        <v>0</v>
      </c>
      <c r="DI74" s="18">
        <v>0</v>
      </c>
      <c r="DJ74" s="18">
        <f t="shared" si="138"/>
        <v>80.300665198769849</v>
      </c>
      <c r="DK74" s="18">
        <f t="shared" si="139"/>
        <v>80.300665198769849</v>
      </c>
      <c r="DL74" s="18">
        <f>Design!$N$71</f>
        <v>2.85</v>
      </c>
      <c r="DM74" s="18">
        <f t="shared" si="140"/>
        <v>88</v>
      </c>
      <c r="DN74" s="18">
        <v>0</v>
      </c>
      <c r="DO74" s="18">
        <f t="shared" si="141"/>
        <v>7524</v>
      </c>
      <c r="DP74" s="19">
        <f t="shared" si="142"/>
        <v>9799.5744961615892</v>
      </c>
      <c r="DQ74" s="68">
        <f t="shared" si="143"/>
        <v>78</v>
      </c>
      <c r="DR74" s="18">
        <f>'Ohio Intensities'!Y74</f>
        <v>2.3816575752440103</v>
      </c>
      <c r="DS74" s="18">
        <f>Design!$I$24*DR74*Design!$I$23</f>
        <v>4.0964510294197005</v>
      </c>
      <c r="DT74" s="18">
        <v>0</v>
      </c>
      <c r="DU74" s="18">
        <v>0</v>
      </c>
      <c r="DV74" s="18">
        <f>Design!$I$22</f>
        <v>10</v>
      </c>
      <c r="DW74" s="18">
        <f t="shared" si="144"/>
        <v>4.0964510294197005</v>
      </c>
      <c r="DX74" s="18">
        <f t="shared" si="145"/>
        <v>78</v>
      </c>
      <c r="DY74" s="18">
        <f t="shared" si="146"/>
        <v>4.0964510294197005</v>
      </c>
      <c r="DZ74" s="18">
        <f t="shared" si="147"/>
        <v>88</v>
      </c>
      <c r="EA74" s="18">
        <v>0</v>
      </c>
      <c r="EB74" s="18">
        <f t="shared" si="148"/>
        <v>19171.390817684198</v>
      </c>
      <c r="EC74" s="18">
        <f t="shared" si="149"/>
        <v>-0.40964510294197004</v>
      </c>
      <c r="ED74" s="18">
        <f t="shared" si="150"/>
        <v>36.048769058893363</v>
      </c>
      <c r="EE74" s="18">
        <f>(Design!$N$72-ED74)/EC74</f>
        <v>81.04275828141968</v>
      </c>
      <c r="EF74" s="18">
        <v>0</v>
      </c>
      <c r="EG74" s="18">
        <v>0</v>
      </c>
      <c r="EH74" s="18">
        <f t="shared" si="151"/>
        <v>81.04275828141968</v>
      </c>
      <c r="EI74" s="18">
        <f t="shared" si="152"/>
        <v>81.04275828141968</v>
      </c>
      <c r="EJ74" s="18">
        <f>Design!$N$72</f>
        <v>2.85</v>
      </c>
      <c r="EK74" s="18">
        <f t="shared" si="153"/>
        <v>88</v>
      </c>
      <c r="EL74" s="18">
        <v>0</v>
      </c>
      <c r="EM74" s="18">
        <f t="shared" si="154"/>
        <v>7524</v>
      </c>
      <c r="EN74" s="19">
        <f t="shared" si="155"/>
        <v>11647.390817684198</v>
      </c>
      <c r="EO74" s="19">
        <f t="shared" si="156"/>
        <v>78</v>
      </c>
    </row>
    <row r="75" spans="1:145" x14ac:dyDescent="0.25">
      <c r="A75" s="68">
        <f t="shared" si="157"/>
        <v>79</v>
      </c>
      <c r="B75" s="18">
        <f>'Ohio Intensities'!E75</f>
        <v>1.1261837795531284</v>
      </c>
      <c r="C75" s="18">
        <f>Design!$I$24*B75*Design!$I$23</f>
        <v>1.9370361008313821</v>
      </c>
      <c r="D75" s="18">
        <v>0</v>
      </c>
      <c r="E75" s="18">
        <v>0</v>
      </c>
      <c r="F75" s="18">
        <f>Design!$I$22</f>
        <v>10</v>
      </c>
      <c r="G75" s="18">
        <f t="shared" si="79"/>
        <v>1.9370361008313821</v>
      </c>
      <c r="H75" s="18">
        <f t="shared" si="80"/>
        <v>79</v>
      </c>
      <c r="I75" s="18">
        <f t="shared" si="81"/>
        <v>1.9370361008313821</v>
      </c>
      <c r="J75" s="18">
        <f t="shared" si="82"/>
        <v>89</v>
      </c>
      <c r="K75" s="18">
        <v>0</v>
      </c>
      <c r="L75" s="18" t="str">
        <f t="shared" si="83"/>
        <v>N/A</v>
      </c>
      <c r="M75" s="18">
        <f t="shared" si="84"/>
        <v>-0.19370361008313822</v>
      </c>
      <c r="N75" s="18">
        <f t="shared" si="85"/>
        <v>17.239621297399303</v>
      </c>
      <c r="O75" s="18">
        <f>(Design!$N$67-N75)/M75</f>
        <v>78.41682088877883</v>
      </c>
      <c r="P75" s="18">
        <v>0</v>
      </c>
      <c r="Q75" s="18">
        <v>0</v>
      </c>
      <c r="R75" s="18">
        <f t="shared" si="86"/>
        <v>78.41682088877883</v>
      </c>
      <c r="S75" s="18">
        <f t="shared" si="87"/>
        <v>79</v>
      </c>
      <c r="T75" s="18">
        <f>Design!$N$67</f>
        <v>2.0499999999999998</v>
      </c>
      <c r="U75" s="18">
        <f t="shared" si="88"/>
        <v>89</v>
      </c>
      <c r="V75" s="18">
        <v>0</v>
      </c>
      <c r="W75" s="18">
        <f t="shared" si="89"/>
        <v>5473.5</v>
      </c>
      <c r="X75" s="19" t="str">
        <f t="shared" si="90"/>
        <v>N/A</v>
      </c>
      <c r="Y75" s="68">
        <f t="shared" si="91"/>
        <v>79</v>
      </c>
      <c r="Z75" s="18">
        <f>'Ohio Intensities'!I75</f>
        <v>1.3609559017976784</v>
      </c>
      <c r="AA75" s="18">
        <f>Design!$I$24*Z75*Design!$I$23</f>
        <v>2.3408441510920084</v>
      </c>
      <c r="AB75" s="18">
        <v>0</v>
      </c>
      <c r="AC75" s="18">
        <v>0</v>
      </c>
      <c r="AD75" s="18">
        <f>Design!$I$22</f>
        <v>10</v>
      </c>
      <c r="AE75" s="18">
        <f t="shared" si="92"/>
        <v>2.3408441510920084</v>
      </c>
      <c r="AF75" s="18">
        <f t="shared" si="93"/>
        <v>79</v>
      </c>
      <c r="AG75" s="18">
        <f t="shared" si="94"/>
        <v>2.3408441510920084</v>
      </c>
      <c r="AH75" s="18">
        <f t="shared" si="95"/>
        <v>89</v>
      </c>
      <c r="AI75" s="18">
        <v>0</v>
      </c>
      <c r="AJ75" s="18" t="str">
        <f t="shared" si="96"/>
        <v>N/A</v>
      </c>
      <c r="AK75" s="18">
        <f t="shared" si="97"/>
        <v>-0.23408441510920083</v>
      </c>
      <c r="AL75" s="18">
        <f t="shared" si="98"/>
        <v>20.833512944718873</v>
      </c>
      <c r="AM75" s="18">
        <f>(Design!$N$68-AL75)/AK75</f>
        <v>78.320092075186864</v>
      </c>
      <c r="AN75" s="18">
        <v>0</v>
      </c>
      <c r="AO75" s="18">
        <v>0</v>
      </c>
      <c r="AP75" s="18">
        <f t="shared" si="99"/>
        <v>78.320092075186864</v>
      </c>
      <c r="AQ75" s="18">
        <f t="shared" si="100"/>
        <v>79</v>
      </c>
      <c r="AR75" s="18">
        <f>Design!$N$68</f>
        <v>2.5</v>
      </c>
      <c r="AS75" s="18">
        <f t="shared" si="101"/>
        <v>89</v>
      </c>
      <c r="AT75" s="18">
        <v>0</v>
      </c>
      <c r="AU75" s="18">
        <f t="shared" si="102"/>
        <v>6675</v>
      </c>
      <c r="AV75" s="19" t="str">
        <f t="shared" si="103"/>
        <v>N/A</v>
      </c>
      <c r="AW75" s="68">
        <f t="shared" si="104"/>
        <v>79</v>
      </c>
      <c r="AX75" s="18">
        <f>'Ohio Intensities'!M75</f>
        <v>1.6071986105253493</v>
      </c>
      <c r="AY75" s="18">
        <f>Design!$I$24*AX75*Design!$I$23</f>
        <v>2.7643816101036025</v>
      </c>
      <c r="AZ75" s="18">
        <v>0</v>
      </c>
      <c r="BA75" s="18">
        <v>0</v>
      </c>
      <c r="BB75" s="18">
        <f>Design!$I$22</f>
        <v>10</v>
      </c>
      <c r="BC75" s="18">
        <f t="shared" si="105"/>
        <v>2.7643816101036025</v>
      </c>
      <c r="BD75" s="18">
        <f t="shared" si="106"/>
        <v>79</v>
      </c>
      <c r="BE75" s="18">
        <f t="shared" si="107"/>
        <v>2.7643816101036025</v>
      </c>
      <c r="BF75" s="18">
        <f t="shared" si="108"/>
        <v>89</v>
      </c>
      <c r="BG75" s="18">
        <v>0</v>
      </c>
      <c r="BH75" s="18" t="str">
        <f t="shared" si="109"/>
        <v>N/A</v>
      </c>
      <c r="BI75" s="18">
        <f t="shared" si="110"/>
        <v>-0.27643816101036023</v>
      </c>
      <c r="BJ75" s="18">
        <f t="shared" si="111"/>
        <v>24.60299632992206</v>
      </c>
      <c r="BK75" s="18">
        <f>(Design!$N$69-BJ75)/BI75</f>
        <v>78.690280135045498</v>
      </c>
      <c r="BL75" s="18">
        <v>0</v>
      </c>
      <c r="BM75" s="18">
        <v>0</v>
      </c>
      <c r="BN75" s="18">
        <f t="shared" si="112"/>
        <v>78.690280135045498</v>
      </c>
      <c r="BO75" s="18">
        <f t="shared" si="113"/>
        <v>79</v>
      </c>
      <c r="BP75" s="18">
        <f>Design!$N$69</f>
        <v>2.85</v>
      </c>
      <c r="BQ75" s="18">
        <f t="shared" si="114"/>
        <v>89</v>
      </c>
      <c r="BR75" s="18">
        <v>0</v>
      </c>
      <c r="BS75" s="18">
        <f t="shared" si="115"/>
        <v>7609.5</v>
      </c>
      <c r="BT75" s="19" t="str">
        <f t="shared" si="116"/>
        <v>N/A</v>
      </c>
      <c r="BU75" s="68">
        <f t="shared" si="117"/>
        <v>79</v>
      </c>
      <c r="BV75" s="18">
        <f>'Ohio Intensities'!Q75</f>
        <v>1.8952527817444444</v>
      </c>
      <c r="BW75" s="18">
        <f>Design!$I$24*BV75*Design!$I$23</f>
        <v>3.2598347846004465</v>
      </c>
      <c r="BX75" s="18">
        <v>0</v>
      </c>
      <c r="BY75" s="18">
        <v>0</v>
      </c>
      <c r="BZ75" s="18">
        <f>Design!$I$22</f>
        <v>10</v>
      </c>
      <c r="CA75" s="18">
        <f t="shared" si="118"/>
        <v>3.2598347846004465</v>
      </c>
      <c r="CB75" s="18">
        <f t="shared" si="119"/>
        <v>79</v>
      </c>
      <c r="CC75" s="18">
        <f t="shared" si="120"/>
        <v>3.2598347846004465</v>
      </c>
      <c r="CD75" s="18">
        <f t="shared" si="121"/>
        <v>89</v>
      </c>
      <c r="CE75" s="18">
        <v>0</v>
      </c>
      <c r="CF75" s="18">
        <f t="shared" si="122"/>
        <v>15451.616879006117</v>
      </c>
      <c r="CG75" s="18">
        <f t="shared" si="123"/>
        <v>-0.32598347846004466</v>
      </c>
      <c r="CH75" s="18">
        <f t="shared" si="124"/>
        <v>29.012529582943976</v>
      </c>
      <c r="CI75" s="18">
        <f>(Design!$N$70-CH75)/CG75</f>
        <v>80.257225631607213</v>
      </c>
      <c r="CJ75" s="18">
        <v>0</v>
      </c>
      <c r="CK75" s="18">
        <v>0</v>
      </c>
      <c r="CL75" s="18">
        <f t="shared" si="125"/>
        <v>80.257225631607213</v>
      </c>
      <c r="CM75" s="18">
        <f t="shared" si="126"/>
        <v>80.257225631607213</v>
      </c>
      <c r="CN75" s="18">
        <f>Design!$N$70</f>
        <v>2.85</v>
      </c>
      <c r="CO75" s="18">
        <f t="shared" si="127"/>
        <v>89</v>
      </c>
      <c r="CP75" s="18">
        <v>0</v>
      </c>
      <c r="CQ75" s="18">
        <f t="shared" si="128"/>
        <v>7609.5</v>
      </c>
      <c r="CR75" s="19">
        <f t="shared" si="129"/>
        <v>7842.1168790061165</v>
      </c>
      <c r="CS75" s="68">
        <f t="shared" si="130"/>
        <v>79</v>
      </c>
      <c r="CT75" s="18">
        <f>'Ohio Intensities'!U75</f>
        <v>2.1325665465144721</v>
      </c>
      <c r="CU75" s="18">
        <f>Design!$I$24*CT75*Design!$I$23</f>
        <v>3.6680144600048945</v>
      </c>
      <c r="CV75" s="18">
        <v>0</v>
      </c>
      <c r="CW75" s="18">
        <v>0</v>
      </c>
      <c r="CX75" s="18">
        <f>Design!$I$22</f>
        <v>10</v>
      </c>
      <c r="CY75" s="18">
        <f t="shared" si="131"/>
        <v>3.6680144600048945</v>
      </c>
      <c r="CZ75" s="18">
        <f t="shared" si="132"/>
        <v>79</v>
      </c>
      <c r="DA75" s="18">
        <f t="shared" si="133"/>
        <v>3.6680144600048945</v>
      </c>
      <c r="DB75" s="18">
        <f t="shared" si="134"/>
        <v>89</v>
      </c>
      <c r="DC75" s="18">
        <v>0</v>
      </c>
      <c r="DD75" s="18">
        <f t="shared" si="135"/>
        <v>17386.388540423199</v>
      </c>
      <c r="DE75" s="18">
        <f t="shared" si="136"/>
        <v>-0.36680144600048947</v>
      </c>
      <c r="DF75" s="18">
        <f t="shared" si="137"/>
        <v>32.645328694043563</v>
      </c>
      <c r="DG75" s="18">
        <f>(Design!$N$71-DF75)/DE75</f>
        <v>81.230128776547417</v>
      </c>
      <c r="DH75" s="18">
        <v>0</v>
      </c>
      <c r="DI75" s="18">
        <v>0</v>
      </c>
      <c r="DJ75" s="18">
        <f t="shared" si="138"/>
        <v>81.230128776547417</v>
      </c>
      <c r="DK75" s="18">
        <f t="shared" si="139"/>
        <v>81.230128776547417</v>
      </c>
      <c r="DL75" s="18">
        <f>Design!$N$71</f>
        <v>2.85</v>
      </c>
      <c r="DM75" s="18">
        <f t="shared" si="140"/>
        <v>89</v>
      </c>
      <c r="DN75" s="18">
        <v>0</v>
      </c>
      <c r="DO75" s="18">
        <f t="shared" si="141"/>
        <v>7609.5</v>
      </c>
      <c r="DP75" s="19">
        <f t="shared" si="142"/>
        <v>9776.8885404231987</v>
      </c>
      <c r="DQ75" s="68">
        <f t="shared" si="143"/>
        <v>79</v>
      </c>
      <c r="DR75" s="18">
        <f>'Ohio Intensities'!Y75</f>
        <v>2.3606668869202259</v>
      </c>
      <c r="DS75" s="18">
        <f>Design!$I$24*DR75*Design!$I$23</f>
        <v>4.060347045502791</v>
      </c>
      <c r="DT75" s="18">
        <v>0</v>
      </c>
      <c r="DU75" s="18">
        <v>0</v>
      </c>
      <c r="DV75" s="18">
        <f>Design!$I$22</f>
        <v>10</v>
      </c>
      <c r="DW75" s="18">
        <f t="shared" si="144"/>
        <v>4.060347045502791</v>
      </c>
      <c r="DX75" s="18">
        <f t="shared" si="145"/>
        <v>79</v>
      </c>
      <c r="DY75" s="18">
        <f t="shared" si="146"/>
        <v>4.060347045502791</v>
      </c>
      <c r="DZ75" s="18">
        <f t="shared" si="147"/>
        <v>89</v>
      </c>
      <c r="EA75" s="18">
        <v>0</v>
      </c>
      <c r="EB75" s="18">
        <f t="shared" si="148"/>
        <v>19246.044995683231</v>
      </c>
      <c r="EC75" s="18">
        <f t="shared" si="149"/>
        <v>-0.40603470455027912</v>
      </c>
      <c r="ED75" s="18">
        <f t="shared" si="150"/>
        <v>36.137088704974843</v>
      </c>
      <c r="EE75" s="18">
        <f>(Design!$N$72-ED75)/EC75</f>
        <v>81.980895553850161</v>
      </c>
      <c r="EF75" s="18">
        <v>0</v>
      </c>
      <c r="EG75" s="18">
        <v>0</v>
      </c>
      <c r="EH75" s="18">
        <f t="shared" si="151"/>
        <v>81.980895553850161</v>
      </c>
      <c r="EI75" s="18">
        <f t="shared" si="152"/>
        <v>81.980895553850161</v>
      </c>
      <c r="EJ75" s="18">
        <f>Design!$N$72</f>
        <v>2.85</v>
      </c>
      <c r="EK75" s="18">
        <f t="shared" si="153"/>
        <v>89</v>
      </c>
      <c r="EL75" s="18">
        <v>0</v>
      </c>
      <c r="EM75" s="18">
        <f t="shared" si="154"/>
        <v>7609.5</v>
      </c>
      <c r="EN75" s="19">
        <f t="shared" si="155"/>
        <v>11636.544995683231</v>
      </c>
      <c r="EO75" s="19">
        <f t="shared" si="156"/>
        <v>79</v>
      </c>
    </row>
    <row r="76" spans="1:145" x14ac:dyDescent="0.25">
      <c r="A76" s="68">
        <f t="shared" si="157"/>
        <v>80</v>
      </c>
      <c r="B76" s="18">
        <f>'Ohio Intensities'!E76</f>
        <v>1.1152146745389213</v>
      </c>
      <c r="C76" s="18">
        <f>Design!$I$24*B76*Design!$I$23</f>
        <v>1.9181692402069459</v>
      </c>
      <c r="D76" s="18">
        <v>0</v>
      </c>
      <c r="E76" s="18">
        <v>0</v>
      </c>
      <c r="F76" s="18">
        <f>Design!$I$22</f>
        <v>10</v>
      </c>
      <c r="G76" s="18">
        <f t="shared" si="79"/>
        <v>1.9181692402069459</v>
      </c>
      <c r="H76" s="18">
        <f t="shared" si="80"/>
        <v>80</v>
      </c>
      <c r="I76" s="18">
        <f t="shared" si="81"/>
        <v>1.9181692402069459</v>
      </c>
      <c r="J76" s="18">
        <f t="shared" si="82"/>
        <v>90</v>
      </c>
      <c r="K76" s="18">
        <v>0</v>
      </c>
      <c r="L76" s="18" t="str">
        <f t="shared" si="83"/>
        <v>N/A</v>
      </c>
      <c r="M76" s="18">
        <f t="shared" si="84"/>
        <v>-0.19181692402069458</v>
      </c>
      <c r="N76" s="18">
        <f t="shared" si="85"/>
        <v>17.263523161862512</v>
      </c>
      <c r="O76" s="18">
        <f>(Design!$N$67-N76)/M76</f>
        <v>79.312726129531555</v>
      </c>
      <c r="P76" s="18">
        <v>0</v>
      </c>
      <c r="Q76" s="18">
        <v>0</v>
      </c>
      <c r="R76" s="18">
        <f t="shared" si="86"/>
        <v>79.312726129531555</v>
      </c>
      <c r="S76" s="18">
        <f t="shared" si="87"/>
        <v>80</v>
      </c>
      <c r="T76" s="18">
        <f>Design!$N$67</f>
        <v>2.0499999999999998</v>
      </c>
      <c r="U76" s="18">
        <f t="shared" si="88"/>
        <v>90</v>
      </c>
      <c r="V76" s="18">
        <v>0</v>
      </c>
      <c r="W76" s="18">
        <f t="shared" si="89"/>
        <v>5535</v>
      </c>
      <c r="X76" s="19" t="str">
        <f t="shared" si="90"/>
        <v>N/A</v>
      </c>
      <c r="Y76" s="68">
        <f t="shared" si="91"/>
        <v>80</v>
      </c>
      <c r="Z76" s="18">
        <f>'Ohio Intensities'!I76</f>
        <v>1.3479501271924732</v>
      </c>
      <c r="AA76" s="18">
        <f>Design!$I$24*Z76*Design!$I$23</f>
        <v>2.3184742187710552</v>
      </c>
      <c r="AB76" s="18">
        <v>0</v>
      </c>
      <c r="AC76" s="18">
        <v>0</v>
      </c>
      <c r="AD76" s="18">
        <f>Design!$I$22</f>
        <v>10</v>
      </c>
      <c r="AE76" s="18">
        <f t="shared" si="92"/>
        <v>2.3184742187710552</v>
      </c>
      <c r="AF76" s="18">
        <f t="shared" si="93"/>
        <v>80</v>
      </c>
      <c r="AG76" s="18">
        <f t="shared" si="94"/>
        <v>2.3184742187710552</v>
      </c>
      <c r="AH76" s="18">
        <f t="shared" si="95"/>
        <v>90</v>
      </c>
      <c r="AI76" s="18">
        <v>0</v>
      </c>
      <c r="AJ76" s="18" t="str">
        <f t="shared" si="96"/>
        <v>N/A</v>
      </c>
      <c r="AK76" s="18">
        <f t="shared" si="97"/>
        <v>-0.23184742187710553</v>
      </c>
      <c r="AL76" s="18">
        <f t="shared" si="98"/>
        <v>20.866267968939496</v>
      </c>
      <c r="AM76" s="18">
        <f>(Design!$N$68-AL76)/AK76</f>
        <v>79.217046367135509</v>
      </c>
      <c r="AN76" s="18">
        <v>0</v>
      </c>
      <c r="AO76" s="18">
        <v>0</v>
      </c>
      <c r="AP76" s="18">
        <f t="shared" si="99"/>
        <v>79.217046367135509</v>
      </c>
      <c r="AQ76" s="18">
        <f t="shared" si="100"/>
        <v>80</v>
      </c>
      <c r="AR76" s="18">
        <f>Design!$N$68</f>
        <v>2.5</v>
      </c>
      <c r="AS76" s="18">
        <f t="shared" si="101"/>
        <v>90</v>
      </c>
      <c r="AT76" s="18">
        <v>0</v>
      </c>
      <c r="AU76" s="18">
        <f t="shared" si="102"/>
        <v>6750</v>
      </c>
      <c r="AV76" s="19" t="str">
        <f t="shared" si="103"/>
        <v>N/A</v>
      </c>
      <c r="AW76" s="68">
        <f t="shared" si="104"/>
        <v>80</v>
      </c>
      <c r="AX76" s="18">
        <f>'Ohio Intensities'!M76</f>
        <v>1.5920937168332336</v>
      </c>
      <c r="AY76" s="18">
        <f>Design!$I$24*AX76*Design!$I$23</f>
        <v>2.7384011929531638</v>
      </c>
      <c r="AZ76" s="18">
        <v>0</v>
      </c>
      <c r="BA76" s="18">
        <v>0</v>
      </c>
      <c r="BB76" s="18">
        <f>Design!$I$22</f>
        <v>10</v>
      </c>
      <c r="BC76" s="18">
        <f t="shared" si="105"/>
        <v>2.7384011929531638</v>
      </c>
      <c r="BD76" s="18">
        <f t="shared" si="106"/>
        <v>80</v>
      </c>
      <c r="BE76" s="18">
        <f t="shared" si="107"/>
        <v>2.7384011929531638</v>
      </c>
      <c r="BF76" s="18">
        <f t="shared" si="108"/>
        <v>90</v>
      </c>
      <c r="BG76" s="18">
        <v>0</v>
      </c>
      <c r="BH76" s="18" t="str">
        <f t="shared" si="109"/>
        <v>N/A</v>
      </c>
      <c r="BI76" s="18">
        <f t="shared" si="110"/>
        <v>-0.27384011929531638</v>
      </c>
      <c r="BJ76" s="18">
        <f t="shared" si="111"/>
        <v>24.645610736578472</v>
      </c>
      <c r="BK76" s="18">
        <f>(Design!$N$69-BJ76)/BI76</f>
        <v>79.592467285896532</v>
      </c>
      <c r="BL76" s="18">
        <v>0</v>
      </c>
      <c r="BM76" s="18">
        <v>0</v>
      </c>
      <c r="BN76" s="18">
        <f t="shared" si="112"/>
        <v>79.592467285896532</v>
      </c>
      <c r="BO76" s="18">
        <f t="shared" si="113"/>
        <v>80</v>
      </c>
      <c r="BP76" s="18">
        <f>Design!$N$69</f>
        <v>2.85</v>
      </c>
      <c r="BQ76" s="18">
        <f t="shared" si="114"/>
        <v>90</v>
      </c>
      <c r="BR76" s="18">
        <v>0</v>
      </c>
      <c r="BS76" s="18">
        <f t="shared" si="115"/>
        <v>7695</v>
      </c>
      <c r="BT76" s="19" t="str">
        <f t="shared" si="116"/>
        <v>N/A</v>
      </c>
      <c r="BU76" s="68">
        <f t="shared" si="117"/>
        <v>80</v>
      </c>
      <c r="BV76" s="18">
        <f>'Ohio Intensities'!Q76</f>
        <v>1.8778901416352429</v>
      </c>
      <c r="BW76" s="18">
        <f>Design!$I$24*BV76*Design!$I$23</f>
        <v>3.2299710436126197</v>
      </c>
      <c r="BX76" s="18">
        <v>0</v>
      </c>
      <c r="BY76" s="18">
        <v>0</v>
      </c>
      <c r="BZ76" s="18">
        <f>Design!$I$22</f>
        <v>10</v>
      </c>
      <c r="CA76" s="18">
        <f t="shared" si="118"/>
        <v>3.2299710436126197</v>
      </c>
      <c r="CB76" s="18">
        <f t="shared" si="119"/>
        <v>80</v>
      </c>
      <c r="CC76" s="18">
        <f t="shared" si="120"/>
        <v>3.2299710436126197</v>
      </c>
      <c r="CD76" s="18">
        <f t="shared" si="121"/>
        <v>90</v>
      </c>
      <c r="CE76" s="18">
        <v>0</v>
      </c>
      <c r="CF76" s="18">
        <f t="shared" si="122"/>
        <v>15503.861009340575</v>
      </c>
      <c r="CG76" s="18">
        <f t="shared" si="123"/>
        <v>-0.32299710436126194</v>
      </c>
      <c r="CH76" s="18">
        <f t="shared" si="124"/>
        <v>29.069739392513572</v>
      </c>
      <c r="CI76" s="18">
        <f>(Design!$N$70-CH76)/CG76</f>
        <v>81.176391486121901</v>
      </c>
      <c r="CJ76" s="18">
        <v>0</v>
      </c>
      <c r="CK76" s="18">
        <v>0</v>
      </c>
      <c r="CL76" s="18">
        <f t="shared" si="125"/>
        <v>81.176391486121901</v>
      </c>
      <c r="CM76" s="18">
        <f t="shared" si="126"/>
        <v>81.176391486121901</v>
      </c>
      <c r="CN76" s="18">
        <f>Design!$N$70</f>
        <v>2.85</v>
      </c>
      <c r="CO76" s="18">
        <f t="shared" si="127"/>
        <v>90</v>
      </c>
      <c r="CP76" s="18">
        <v>0</v>
      </c>
      <c r="CQ76" s="18">
        <f t="shared" si="128"/>
        <v>7695</v>
      </c>
      <c r="CR76" s="19">
        <f t="shared" si="129"/>
        <v>7808.861009340575</v>
      </c>
      <c r="CS76" s="68">
        <f t="shared" si="130"/>
        <v>80</v>
      </c>
      <c r="CT76" s="18">
        <f>'Ohio Intensities'!U76</f>
        <v>2.1134139240553425</v>
      </c>
      <c r="CU76" s="18">
        <f>Design!$I$24*CT76*Design!$I$23</f>
        <v>3.6350719493751913</v>
      </c>
      <c r="CV76" s="18">
        <v>0</v>
      </c>
      <c r="CW76" s="18">
        <v>0</v>
      </c>
      <c r="CX76" s="18">
        <f>Design!$I$22</f>
        <v>10</v>
      </c>
      <c r="CY76" s="18">
        <f t="shared" si="131"/>
        <v>3.6350719493751913</v>
      </c>
      <c r="CZ76" s="18">
        <f t="shared" si="132"/>
        <v>80</v>
      </c>
      <c r="DA76" s="18">
        <f t="shared" si="133"/>
        <v>3.6350719493751913</v>
      </c>
      <c r="DB76" s="18">
        <f t="shared" si="134"/>
        <v>90</v>
      </c>
      <c r="DC76" s="18">
        <v>0</v>
      </c>
      <c r="DD76" s="18">
        <f t="shared" si="135"/>
        <v>17448.345357000915</v>
      </c>
      <c r="DE76" s="18">
        <f t="shared" si="136"/>
        <v>-0.36350719493751915</v>
      </c>
      <c r="DF76" s="18">
        <f t="shared" si="137"/>
        <v>32.715647544376722</v>
      </c>
      <c r="DG76" s="18">
        <f>(Design!$N$71-DF76)/DE76</f>
        <v>82.159715021624621</v>
      </c>
      <c r="DH76" s="18">
        <v>0</v>
      </c>
      <c r="DI76" s="18">
        <v>0</v>
      </c>
      <c r="DJ76" s="18">
        <f t="shared" si="138"/>
        <v>82.159715021624621</v>
      </c>
      <c r="DK76" s="18">
        <f t="shared" si="139"/>
        <v>82.159715021624621</v>
      </c>
      <c r="DL76" s="18">
        <f>Design!$N$71</f>
        <v>2.85</v>
      </c>
      <c r="DM76" s="18">
        <f t="shared" si="140"/>
        <v>90</v>
      </c>
      <c r="DN76" s="18">
        <v>0</v>
      </c>
      <c r="DO76" s="18">
        <f t="shared" si="141"/>
        <v>7695</v>
      </c>
      <c r="DP76" s="19">
        <f t="shared" si="142"/>
        <v>9753.3453570009151</v>
      </c>
      <c r="DQ76" s="68">
        <f t="shared" si="143"/>
        <v>80</v>
      </c>
      <c r="DR76" s="18">
        <f>'Ohio Intensities'!Y76</f>
        <v>2.3400851469161572</v>
      </c>
      <c r="DS76" s="18">
        <f>Design!$I$24*DR76*Design!$I$23</f>
        <v>4.0249464526957928</v>
      </c>
      <c r="DT76" s="18">
        <v>0</v>
      </c>
      <c r="DU76" s="18">
        <v>0</v>
      </c>
      <c r="DV76" s="18">
        <f>Design!$I$22</f>
        <v>10</v>
      </c>
      <c r="DW76" s="18">
        <f t="shared" si="144"/>
        <v>4.0249464526957928</v>
      </c>
      <c r="DX76" s="18">
        <f t="shared" si="145"/>
        <v>80</v>
      </c>
      <c r="DY76" s="18">
        <f t="shared" si="146"/>
        <v>4.0249464526957928</v>
      </c>
      <c r="DZ76" s="18">
        <f t="shared" si="147"/>
        <v>90</v>
      </c>
      <c r="EA76" s="18">
        <v>0</v>
      </c>
      <c r="EB76" s="18">
        <f t="shared" si="148"/>
        <v>19319.742972939806</v>
      </c>
      <c r="EC76" s="18">
        <f t="shared" si="149"/>
        <v>-0.40249464526957929</v>
      </c>
      <c r="ED76" s="18">
        <f t="shared" si="150"/>
        <v>36.224518074262136</v>
      </c>
      <c r="EE76" s="18">
        <f>(Design!$N$72-ED76)/EC76</f>
        <v>82.919160457175394</v>
      </c>
      <c r="EF76" s="18">
        <v>0</v>
      </c>
      <c r="EG76" s="18">
        <v>0</v>
      </c>
      <c r="EH76" s="18">
        <f t="shared" si="151"/>
        <v>82.919160457175394</v>
      </c>
      <c r="EI76" s="18">
        <f t="shared" si="152"/>
        <v>82.919160457175394</v>
      </c>
      <c r="EJ76" s="18">
        <f>Design!$N$72</f>
        <v>2.85</v>
      </c>
      <c r="EK76" s="18">
        <f t="shared" si="153"/>
        <v>90</v>
      </c>
      <c r="EL76" s="18">
        <v>0</v>
      </c>
      <c r="EM76" s="18">
        <f t="shared" si="154"/>
        <v>7695</v>
      </c>
      <c r="EN76" s="19">
        <f t="shared" si="155"/>
        <v>11624.742972939806</v>
      </c>
      <c r="EO76" s="19">
        <f t="shared" si="156"/>
        <v>80</v>
      </c>
    </row>
    <row r="77" spans="1:145" x14ac:dyDescent="0.25">
      <c r="A77" s="68">
        <f t="shared" si="157"/>
        <v>81</v>
      </c>
      <c r="B77" s="18">
        <f>'Ohio Intensities'!E77</f>
        <v>1.1044718568383953</v>
      </c>
      <c r="C77" s="18">
        <f>Design!$I$24*B77*Design!$I$23</f>
        <v>1.8996915937620411</v>
      </c>
      <c r="D77" s="18">
        <v>0</v>
      </c>
      <c r="E77" s="18">
        <v>0</v>
      </c>
      <c r="F77" s="18">
        <f>Design!$I$22</f>
        <v>10</v>
      </c>
      <c r="G77" s="18">
        <f t="shared" si="79"/>
        <v>1.8996915937620411</v>
      </c>
      <c r="H77" s="18">
        <f t="shared" si="80"/>
        <v>81</v>
      </c>
      <c r="I77" s="18">
        <f t="shared" si="81"/>
        <v>1.8996915937620411</v>
      </c>
      <c r="J77" s="18">
        <f t="shared" si="82"/>
        <v>91</v>
      </c>
      <c r="K77" s="18">
        <v>0</v>
      </c>
      <c r="L77" s="18" t="str">
        <f t="shared" si="83"/>
        <v>N/A</v>
      </c>
      <c r="M77" s="18">
        <f t="shared" si="84"/>
        <v>-0.18996915937620412</v>
      </c>
      <c r="N77" s="18">
        <f t="shared" si="85"/>
        <v>17.287193503234576</v>
      </c>
      <c r="O77" s="18">
        <f>(Design!$N$67-N77)/M77</f>
        <v>80.2087746941055</v>
      </c>
      <c r="P77" s="18">
        <v>0</v>
      </c>
      <c r="Q77" s="18">
        <v>0</v>
      </c>
      <c r="R77" s="18">
        <f t="shared" si="86"/>
        <v>80.2087746941055</v>
      </c>
      <c r="S77" s="18">
        <f t="shared" si="87"/>
        <v>81</v>
      </c>
      <c r="T77" s="18">
        <f>Design!$N$67</f>
        <v>2.0499999999999998</v>
      </c>
      <c r="U77" s="18">
        <f t="shared" si="88"/>
        <v>91</v>
      </c>
      <c r="V77" s="18">
        <v>0</v>
      </c>
      <c r="W77" s="18">
        <f t="shared" si="89"/>
        <v>5596.4999999999982</v>
      </c>
      <c r="X77" s="19" t="str">
        <f t="shared" si="90"/>
        <v>N/A</v>
      </c>
      <c r="Y77" s="68">
        <f t="shared" si="91"/>
        <v>81</v>
      </c>
      <c r="Z77" s="18">
        <f>'Ohio Intensities'!I77</f>
        <v>1.3352087569593167</v>
      </c>
      <c r="AA77" s="18">
        <f>Design!$I$24*Z77*Design!$I$23</f>
        <v>2.2965590619700262</v>
      </c>
      <c r="AB77" s="18">
        <v>0</v>
      </c>
      <c r="AC77" s="18">
        <v>0</v>
      </c>
      <c r="AD77" s="18">
        <f>Design!$I$22</f>
        <v>10</v>
      </c>
      <c r="AE77" s="18">
        <f t="shared" si="92"/>
        <v>2.2965590619700262</v>
      </c>
      <c r="AF77" s="18">
        <f t="shared" si="93"/>
        <v>81</v>
      </c>
      <c r="AG77" s="18">
        <f t="shared" si="94"/>
        <v>2.2965590619700262</v>
      </c>
      <c r="AH77" s="18">
        <f t="shared" si="95"/>
        <v>91</v>
      </c>
      <c r="AI77" s="18">
        <v>0</v>
      </c>
      <c r="AJ77" s="18" t="str">
        <f t="shared" si="96"/>
        <v>N/A</v>
      </c>
      <c r="AK77" s="18">
        <f t="shared" si="97"/>
        <v>-0.22965590619700263</v>
      </c>
      <c r="AL77" s="18">
        <f t="shared" si="98"/>
        <v>20.898687463927239</v>
      </c>
      <c r="AM77" s="18">
        <f>(Design!$N$68-AL77)/AK77</f>
        <v>80.114148896064279</v>
      </c>
      <c r="AN77" s="18">
        <v>0</v>
      </c>
      <c r="AO77" s="18">
        <v>0</v>
      </c>
      <c r="AP77" s="18">
        <f t="shared" si="99"/>
        <v>80.114148896064279</v>
      </c>
      <c r="AQ77" s="18">
        <f t="shared" si="100"/>
        <v>81</v>
      </c>
      <c r="AR77" s="18">
        <f>Design!$N$68</f>
        <v>2.5</v>
      </c>
      <c r="AS77" s="18">
        <f t="shared" si="101"/>
        <v>91</v>
      </c>
      <c r="AT77" s="18">
        <v>0</v>
      </c>
      <c r="AU77" s="18">
        <f t="shared" si="102"/>
        <v>6825</v>
      </c>
      <c r="AV77" s="19" t="str">
        <f t="shared" si="103"/>
        <v>N/A</v>
      </c>
      <c r="AW77" s="68">
        <f t="shared" si="104"/>
        <v>81</v>
      </c>
      <c r="AX77" s="18">
        <f>'Ohio Intensities'!M77</f>
        <v>1.5772917933638368</v>
      </c>
      <c r="AY77" s="18">
        <f>Design!$I$24*AX77*Design!$I$23</f>
        <v>2.7129418845858009</v>
      </c>
      <c r="AZ77" s="18">
        <v>0</v>
      </c>
      <c r="BA77" s="18">
        <v>0</v>
      </c>
      <c r="BB77" s="18">
        <f>Design!$I$22</f>
        <v>10</v>
      </c>
      <c r="BC77" s="18">
        <f t="shared" si="105"/>
        <v>2.7129418845858009</v>
      </c>
      <c r="BD77" s="18">
        <f t="shared" si="106"/>
        <v>81</v>
      </c>
      <c r="BE77" s="18">
        <f t="shared" si="107"/>
        <v>2.7129418845858009</v>
      </c>
      <c r="BF77" s="18">
        <f t="shared" si="108"/>
        <v>91</v>
      </c>
      <c r="BG77" s="18">
        <v>0</v>
      </c>
      <c r="BH77" s="18" t="str">
        <f t="shared" si="109"/>
        <v>N/A</v>
      </c>
      <c r="BI77" s="18">
        <f t="shared" si="110"/>
        <v>-0.27129418845858011</v>
      </c>
      <c r="BJ77" s="18">
        <f t="shared" si="111"/>
        <v>24.687771149730793</v>
      </c>
      <c r="BK77" s="18">
        <f>(Design!$N$69-BJ77)/BI77</f>
        <v>80.494798925871123</v>
      </c>
      <c r="BL77" s="18">
        <v>0</v>
      </c>
      <c r="BM77" s="18">
        <v>0</v>
      </c>
      <c r="BN77" s="18">
        <f t="shared" si="112"/>
        <v>80.494798925871123</v>
      </c>
      <c r="BO77" s="18">
        <f t="shared" si="113"/>
        <v>81</v>
      </c>
      <c r="BP77" s="18">
        <f>Design!$N$69</f>
        <v>2.85</v>
      </c>
      <c r="BQ77" s="18">
        <f t="shared" si="114"/>
        <v>91</v>
      </c>
      <c r="BR77" s="18">
        <v>0</v>
      </c>
      <c r="BS77" s="18">
        <f t="shared" si="115"/>
        <v>7780.5000000000009</v>
      </c>
      <c r="BT77" s="19" t="str">
        <f t="shared" si="116"/>
        <v>N/A</v>
      </c>
      <c r="BU77" s="68">
        <f t="shared" si="117"/>
        <v>81</v>
      </c>
      <c r="BV77" s="18">
        <f>'Ohio Intensities'!Q77</f>
        <v>1.860870216502196</v>
      </c>
      <c r="BW77" s="18">
        <f>Design!$I$24*BV77*Design!$I$23</f>
        <v>3.2006967723837789</v>
      </c>
      <c r="BX77" s="18">
        <v>0</v>
      </c>
      <c r="BY77" s="18">
        <v>0</v>
      </c>
      <c r="BZ77" s="18">
        <f>Design!$I$22</f>
        <v>10</v>
      </c>
      <c r="CA77" s="18">
        <f t="shared" si="118"/>
        <v>3.2006967723837789</v>
      </c>
      <c r="CB77" s="18">
        <f t="shared" si="119"/>
        <v>81</v>
      </c>
      <c r="CC77" s="18">
        <f t="shared" si="120"/>
        <v>3.2006967723837789</v>
      </c>
      <c r="CD77" s="18">
        <f t="shared" si="121"/>
        <v>91</v>
      </c>
      <c r="CE77" s="18">
        <v>0</v>
      </c>
      <c r="CF77" s="18">
        <f t="shared" si="122"/>
        <v>15555.386313785164</v>
      </c>
      <c r="CG77" s="18">
        <f t="shared" si="123"/>
        <v>-0.32006967723837787</v>
      </c>
      <c r="CH77" s="18">
        <f t="shared" si="124"/>
        <v>29.126340628692386</v>
      </c>
      <c r="CI77" s="18">
        <f>(Design!$N$70-CH77)/CG77</f>
        <v>82.095688836910938</v>
      </c>
      <c r="CJ77" s="18">
        <v>0</v>
      </c>
      <c r="CK77" s="18">
        <v>0</v>
      </c>
      <c r="CL77" s="18">
        <f t="shared" si="125"/>
        <v>82.095688836910938</v>
      </c>
      <c r="CM77" s="18">
        <f t="shared" si="126"/>
        <v>82.095688836910938</v>
      </c>
      <c r="CN77" s="18">
        <f>Design!$N$70</f>
        <v>2.85</v>
      </c>
      <c r="CO77" s="18">
        <f t="shared" si="127"/>
        <v>91</v>
      </c>
      <c r="CP77" s="18">
        <v>0</v>
      </c>
      <c r="CQ77" s="18">
        <f t="shared" si="128"/>
        <v>7780.5000000000009</v>
      </c>
      <c r="CR77" s="19">
        <f t="shared" si="129"/>
        <v>7774.8863137851631</v>
      </c>
      <c r="CS77" s="68">
        <f t="shared" si="130"/>
        <v>81</v>
      </c>
      <c r="CT77" s="18">
        <f>'Ohio Intensities'!U77</f>
        <v>2.0946343370886131</v>
      </c>
      <c r="CU77" s="18">
        <f>Design!$I$24*CT77*Design!$I$23</f>
        <v>3.602771059792417</v>
      </c>
      <c r="CV77" s="18">
        <v>0</v>
      </c>
      <c r="CW77" s="18">
        <v>0</v>
      </c>
      <c r="CX77" s="18">
        <f>Design!$I$22</f>
        <v>10</v>
      </c>
      <c r="CY77" s="18">
        <f t="shared" si="131"/>
        <v>3.602771059792417</v>
      </c>
      <c r="CZ77" s="18">
        <f t="shared" si="132"/>
        <v>81</v>
      </c>
      <c r="DA77" s="18">
        <f t="shared" si="133"/>
        <v>3.602771059792417</v>
      </c>
      <c r="DB77" s="18">
        <f t="shared" si="134"/>
        <v>91</v>
      </c>
      <c r="DC77" s="18">
        <v>0</v>
      </c>
      <c r="DD77" s="18">
        <f t="shared" si="135"/>
        <v>17509.467350591145</v>
      </c>
      <c r="DE77" s="18">
        <f t="shared" si="136"/>
        <v>-0.36027710597924167</v>
      </c>
      <c r="DF77" s="18">
        <f t="shared" si="137"/>
        <v>32.785216644110989</v>
      </c>
      <c r="DG77" s="18">
        <f>(Design!$N$71-DF77)/DE77</f>
        <v>83.089422412080168</v>
      </c>
      <c r="DH77" s="18">
        <v>0</v>
      </c>
      <c r="DI77" s="18">
        <v>0</v>
      </c>
      <c r="DJ77" s="18">
        <f t="shared" si="138"/>
        <v>83.089422412080168</v>
      </c>
      <c r="DK77" s="18">
        <f t="shared" si="139"/>
        <v>83.089422412080168</v>
      </c>
      <c r="DL77" s="18">
        <f>Design!$N$71</f>
        <v>2.85</v>
      </c>
      <c r="DM77" s="18">
        <f t="shared" si="140"/>
        <v>91</v>
      </c>
      <c r="DN77" s="18">
        <v>0</v>
      </c>
      <c r="DO77" s="18">
        <f t="shared" si="141"/>
        <v>7780.5000000000009</v>
      </c>
      <c r="DP77" s="19">
        <f t="shared" si="142"/>
        <v>9728.9673505911451</v>
      </c>
      <c r="DQ77" s="68">
        <f t="shared" si="143"/>
        <v>81</v>
      </c>
      <c r="DR77" s="18">
        <f>'Ohio Intensities'!Y77</f>
        <v>2.319900117834865</v>
      </c>
      <c r="DS77" s="18">
        <f>Design!$I$24*DR77*Design!$I$23</f>
        <v>3.9902282026759703</v>
      </c>
      <c r="DT77" s="18">
        <v>0</v>
      </c>
      <c r="DU77" s="18">
        <v>0</v>
      </c>
      <c r="DV77" s="18">
        <f>Design!$I$22</f>
        <v>10</v>
      </c>
      <c r="DW77" s="18">
        <f t="shared" si="144"/>
        <v>3.9902282026759703</v>
      </c>
      <c r="DX77" s="18">
        <f t="shared" si="145"/>
        <v>81</v>
      </c>
      <c r="DY77" s="18">
        <f t="shared" si="146"/>
        <v>3.9902282026759703</v>
      </c>
      <c r="DZ77" s="18">
        <f t="shared" si="147"/>
        <v>91</v>
      </c>
      <c r="EA77" s="18">
        <v>0</v>
      </c>
      <c r="EB77" s="18">
        <f t="shared" si="148"/>
        <v>19392.509065005215</v>
      </c>
      <c r="EC77" s="18">
        <f t="shared" si="149"/>
        <v>-0.39902282026759706</v>
      </c>
      <c r="ED77" s="18">
        <f t="shared" si="150"/>
        <v>36.311076644351331</v>
      </c>
      <c r="EE77" s="18">
        <f>(Design!$N$72-ED77)/EC77</f>
        <v>83.857551359872843</v>
      </c>
      <c r="EF77" s="18">
        <v>0</v>
      </c>
      <c r="EG77" s="18">
        <v>0</v>
      </c>
      <c r="EH77" s="18">
        <f t="shared" si="151"/>
        <v>83.857551359872843</v>
      </c>
      <c r="EI77" s="18">
        <f t="shared" si="152"/>
        <v>83.857551359872843</v>
      </c>
      <c r="EJ77" s="18">
        <f>Design!$N$72</f>
        <v>2.85</v>
      </c>
      <c r="EK77" s="18">
        <f t="shared" si="153"/>
        <v>91</v>
      </c>
      <c r="EL77" s="18">
        <v>0</v>
      </c>
      <c r="EM77" s="18">
        <f t="shared" si="154"/>
        <v>7780.5000000000009</v>
      </c>
      <c r="EN77" s="19">
        <f t="shared" si="155"/>
        <v>11612.009065005215</v>
      </c>
      <c r="EO77" s="19">
        <f t="shared" si="156"/>
        <v>81</v>
      </c>
    </row>
    <row r="78" spans="1:145" x14ac:dyDescent="0.25">
      <c r="A78" s="68">
        <f t="shared" si="157"/>
        <v>82</v>
      </c>
      <c r="B78" s="18">
        <f>'Ohio Intensities'!E78</f>
        <v>1.0939482477088391</v>
      </c>
      <c r="C78" s="18">
        <f>Design!$I$24*B78*Design!$I$23</f>
        <v>1.8815909860592046</v>
      </c>
      <c r="D78" s="18">
        <v>0</v>
      </c>
      <c r="E78" s="18">
        <v>0</v>
      </c>
      <c r="F78" s="18">
        <f>Design!$I$22</f>
        <v>10</v>
      </c>
      <c r="G78" s="18">
        <f t="shared" si="79"/>
        <v>1.8815909860592046</v>
      </c>
      <c r="H78" s="18">
        <f t="shared" si="80"/>
        <v>82</v>
      </c>
      <c r="I78" s="18">
        <f t="shared" si="81"/>
        <v>1.8815909860592046</v>
      </c>
      <c r="J78" s="18">
        <f t="shared" si="82"/>
        <v>92</v>
      </c>
      <c r="K78" s="18">
        <v>0</v>
      </c>
      <c r="L78" s="18" t="str">
        <f t="shared" si="83"/>
        <v>N/A</v>
      </c>
      <c r="M78" s="18">
        <f t="shared" si="84"/>
        <v>-0.18815909860592045</v>
      </c>
      <c r="N78" s="18">
        <f t="shared" si="85"/>
        <v>17.310637071744679</v>
      </c>
      <c r="O78" s="18">
        <f>(Design!$N$67-N78)/M78</f>
        <v>81.104964813349184</v>
      </c>
      <c r="P78" s="18">
        <v>0</v>
      </c>
      <c r="Q78" s="18">
        <v>0</v>
      </c>
      <c r="R78" s="18">
        <f t="shared" si="86"/>
        <v>81.104964813349184</v>
      </c>
      <c r="S78" s="18">
        <f t="shared" si="87"/>
        <v>82</v>
      </c>
      <c r="T78" s="18">
        <f>Design!$N$67</f>
        <v>2.0499999999999998</v>
      </c>
      <c r="U78" s="18">
        <f t="shared" si="88"/>
        <v>92</v>
      </c>
      <c r="V78" s="18">
        <v>0</v>
      </c>
      <c r="W78" s="18">
        <f t="shared" si="89"/>
        <v>5658</v>
      </c>
      <c r="X78" s="19" t="str">
        <f t="shared" si="90"/>
        <v>N/A</v>
      </c>
      <c r="Y78" s="68">
        <f t="shared" si="91"/>
        <v>82</v>
      </c>
      <c r="Z78" s="18">
        <f>'Ohio Intensities'!I78</f>
        <v>1.3227236285760928</v>
      </c>
      <c r="AA78" s="18">
        <f>Design!$I$24*Z78*Design!$I$23</f>
        <v>2.2750846411508809</v>
      </c>
      <c r="AB78" s="18">
        <v>0</v>
      </c>
      <c r="AC78" s="18">
        <v>0</v>
      </c>
      <c r="AD78" s="18">
        <f>Design!$I$22</f>
        <v>10</v>
      </c>
      <c r="AE78" s="18">
        <f t="shared" si="92"/>
        <v>2.2750846411508809</v>
      </c>
      <c r="AF78" s="18">
        <f t="shared" si="93"/>
        <v>82</v>
      </c>
      <c r="AG78" s="18">
        <f t="shared" si="94"/>
        <v>2.2750846411508809</v>
      </c>
      <c r="AH78" s="18">
        <f t="shared" si="95"/>
        <v>92</v>
      </c>
      <c r="AI78" s="18">
        <v>0</v>
      </c>
      <c r="AJ78" s="18" t="str">
        <f t="shared" si="96"/>
        <v>N/A</v>
      </c>
      <c r="AK78" s="18">
        <f t="shared" si="97"/>
        <v>-0.2275084641150881</v>
      </c>
      <c r="AL78" s="18">
        <f t="shared" si="98"/>
        <v>20.930778698588103</v>
      </c>
      <c r="AM78" s="18">
        <f>(Design!$N$68-AL78)/AK78</f>
        <v>81.01139784084981</v>
      </c>
      <c r="AN78" s="18">
        <v>0</v>
      </c>
      <c r="AO78" s="18">
        <v>0</v>
      </c>
      <c r="AP78" s="18">
        <f t="shared" si="99"/>
        <v>81.01139784084981</v>
      </c>
      <c r="AQ78" s="18">
        <f t="shared" si="100"/>
        <v>82</v>
      </c>
      <c r="AR78" s="18">
        <f>Design!$N$68</f>
        <v>2.5</v>
      </c>
      <c r="AS78" s="18">
        <f t="shared" si="101"/>
        <v>92</v>
      </c>
      <c r="AT78" s="18">
        <v>0</v>
      </c>
      <c r="AU78" s="18">
        <f t="shared" si="102"/>
        <v>6900</v>
      </c>
      <c r="AV78" s="19" t="str">
        <f t="shared" si="103"/>
        <v>N/A</v>
      </c>
      <c r="AW78" s="68">
        <f t="shared" si="104"/>
        <v>82</v>
      </c>
      <c r="AX78" s="18">
        <f>'Ohio Intensities'!M78</f>
        <v>1.5627836024655439</v>
      </c>
      <c r="AY78" s="18">
        <f>Design!$I$24*AX78*Design!$I$23</f>
        <v>2.6879877962407375</v>
      </c>
      <c r="AZ78" s="18">
        <v>0</v>
      </c>
      <c r="BA78" s="18">
        <v>0</v>
      </c>
      <c r="BB78" s="18">
        <f>Design!$I$22</f>
        <v>10</v>
      </c>
      <c r="BC78" s="18">
        <f t="shared" si="105"/>
        <v>2.6879877962407375</v>
      </c>
      <c r="BD78" s="18">
        <f t="shared" si="106"/>
        <v>82</v>
      </c>
      <c r="BE78" s="18">
        <f t="shared" si="107"/>
        <v>2.6879877962407375</v>
      </c>
      <c r="BF78" s="18">
        <f t="shared" si="108"/>
        <v>92</v>
      </c>
      <c r="BG78" s="18">
        <v>0</v>
      </c>
      <c r="BH78" s="18" t="str">
        <f t="shared" si="109"/>
        <v>N/A</v>
      </c>
      <c r="BI78" s="18">
        <f t="shared" si="110"/>
        <v>-0.26879877962407372</v>
      </c>
      <c r="BJ78" s="18">
        <f t="shared" si="111"/>
        <v>24.729487725414781</v>
      </c>
      <c r="BK78" s="18">
        <f>(Design!$N$69-BJ78)/BI78</f>
        <v>81.397273291248396</v>
      </c>
      <c r="BL78" s="18">
        <v>0</v>
      </c>
      <c r="BM78" s="18">
        <v>0</v>
      </c>
      <c r="BN78" s="18">
        <f t="shared" si="112"/>
        <v>81.397273291248396</v>
      </c>
      <c r="BO78" s="18">
        <f t="shared" si="113"/>
        <v>82</v>
      </c>
      <c r="BP78" s="18">
        <f>Design!$N$69</f>
        <v>2.85</v>
      </c>
      <c r="BQ78" s="18">
        <f t="shared" si="114"/>
        <v>92</v>
      </c>
      <c r="BR78" s="18">
        <v>0</v>
      </c>
      <c r="BS78" s="18">
        <f t="shared" si="115"/>
        <v>7866</v>
      </c>
      <c r="BT78" s="19" t="str">
        <f t="shared" si="116"/>
        <v>N/A</v>
      </c>
      <c r="BU78" s="68">
        <f t="shared" si="117"/>
        <v>82</v>
      </c>
      <c r="BV78" s="18">
        <f>'Ohio Intensities'!Q78</f>
        <v>1.844182693110757</v>
      </c>
      <c r="BW78" s="18">
        <f>Design!$I$24*BV78*Design!$I$23</f>
        <v>3.1719942321505039</v>
      </c>
      <c r="BX78" s="18">
        <v>0</v>
      </c>
      <c r="BY78" s="18">
        <v>0</v>
      </c>
      <c r="BZ78" s="18">
        <f>Design!$I$22</f>
        <v>10</v>
      </c>
      <c r="CA78" s="18">
        <f t="shared" si="118"/>
        <v>3.1719942321505039</v>
      </c>
      <c r="CB78" s="18">
        <f t="shared" si="119"/>
        <v>82</v>
      </c>
      <c r="CC78" s="18">
        <f t="shared" si="120"/>
        <v>3.1719942321505039</v>
      </c>
      <c r="CD78" s="18">
        <f t="shared" si="121"/>
        <v>92</v>
      </c>
      <c r="CE78" s="18">
        <v>0</v>
      </c>
      <c r="CF78" s="18">
        <f t="shared" si="122"/>
        <v>15606.211622180477</v>
      </c>
      <c r="CG78" s="18">
        <f t="shared" si="123"/>
        <v>-0.3171994232150504</v>
      </c>
      <c r="CH78" s="18">
        <f t="shared" si="124"/>
        <v>29.182346935784636</v>
      </c>
      <c r="CI78" s="18">
        <f>(Design!$N$70-CH78)/CG78</f>
        <v>83.015116070788693</v>
      </c>
      <c r="CJ78" s="18">
        <v>0</v>
      </c>
      <c r="CK78" s="18">
        <v>0</v>
      </c>
      <c r="CL78" s="18">
        <f t="shared" si="125"/>
        <v>83.015116070788693</v>
      </c>
      <c r="CM78" s="18">
        <f t="shared" si="126"/>
        <v>83.015116070788693</v>
      </c>
      <c r="CN78" s="18">
        <f>Design!$N$70</f>
        <v>2.85</v>
      </c>
      <c r="CO78" s="18">
        <f t="shared" si="127"/>
        <v>92</v>
      </c>
      <c r="CP78" s="18">
        <v>0</v>
      </c>
      <c r="CQ78" s="18">
        <f t="shared" si="128"/>
        <v>7866</v>
      </c>
      <c r="CR78" s="19">
        <f t="shared" si="129"/>
        <v>7740.2116221804772</v>
      </c>
      <c r="CS78" s="68">
        <f t="shared" si="130"/>
        <v>82</v>
      </c>
      <c r="CT78" s="18">
        <f>'Ohio Intensities'!U78</f>
        <v>2.0762166866895915</v>
      </c>
      <c r="CU78" s="18">
        <f>Design!$I$24*CT78*Design!$I$23</f>
        <v>3.5710927011060996</v>
      </c>
      <c r="CV78" s="18">
        <v>0</v>
      </c>
      <c r="CW78" s="18">
        <v>0</v>
      </c>
      <c r="CX78" s="18">
        <f>Design!$I$22</f>
        <v>10</v>
      </c>
      <c r="CY78" s="18">
        <f t="shared" si="131"/>
        <v>3.5710927011060996</v>
      </c>
      <c r="CZ78" s="18">
        <f t="shared" si="132"/>
        <v>82</v>
      </c>
      <c r="DA78" s="18">
        <f t="shared" si="133"/>
        <v>3.5710927011060996</v>
      </c>
      <c r="DB78" s="18">
        <f t="shared" si="134"/>
        <v>92</v>
      </c>
      <c r="DC78" s="18">
        <v>0</v>
      </c>
      <c r="DD78" s="18">
        <f t="shared" si="135"/>
        <v>17569.77608944201</v>
      </c>
      <c r="DE78" s="18">
        <f t="shared" si="136"/>
        <v>-0.35710927011060994</v>
      </c>
      <c r="DF78" s="18">
        <f t="shared" si="137"/>
        <v>32.854052850176117</v>
      </c>
      <c r="DG78" s="18">
        <f>(Design!$N$71-DF78)/DE78</f>
        <v>84.019249460767995</v>
      </c>
      <c r="DH78" s="18">
        <v>0</v>
      </c>
      <c r="DI78" s="18">
        <v>0</v>
      </c>
      <c r="DJ78" s="18">
        <f t="shared" si="138"/>
        <v>84.019249460767995</v>
      </c>
      <c r="DK78" s="18">
        <f t="shared" si="139"/>
        <v>84.019249460767995</v>
      </c>
      <c r="DL78" s="18">
        <f>Design!$N$71</f>
        <v>2.85</v>
      </c>
      <c r="DM78" s="18">
        <f t="shared" si="140"/>
        <v>92</v>
      </c>
      <c r="DN78" s="18">
        <v>0</v>
      </c>
      <c r="DO78" s="18">
        <f t="shared" si="141"/>
        <v>7866</v>
      </c>
      <c r="DP78" s="19">
        <f t="shared" si="142"/>
        <v>9703.7760894420098</v>
      </c>
      <c r="DQ78" s="68">
        <f t="shared" si="143"/>
        <v>82</v>
      </c>
      <c r="DR78" s="18">
        <f>'Ohio Intensities'!Y78</f>
        <v>2.3001000535589426</v>
      </c>
      <c r="DS78" s="18">
        <f>Design!$I$24*DR78*Design!$I$23</f>
        <v>3.9561720921213839</v>
      </c>
      <c r="DT78" s="18">
        <v>0</v>
      </c>
      <c r="DU78" s="18">
        <v>0</v>
      </c>
      <c r="DV78" s="18">
        <f>Design!$I$22</f>
        <v>10</v>
      </c>
      <c r="DW78" s="18">
        <f t="shared" si="144"/>
        <v>3.9561720921213839</v>
      </c>
      <c r="DX78" s="18">
        <f t="shared" si="145"/>
        <v>82</v>
      </c>
      <c r="DY78" s="18">
        <f t="shared" si="146"/>
        <v>3.9561720921213839</v>
      </c>
      <c r="DZ78" s="18">
        <f t="shared" si="147"/>
        <v>92</v>
      </c>
      <c r="EA78" s="18">
        <v>0</v>
      </c>
      <c r="EB78" s="18">
        <f t="shared" si="148"/>
        <v>19464.366693237207</v>
      </c>
      <c r="EC78" s="18">
        <f t="shared" si="149"/>
        <v>-0.39561720921213839</v>
      </c>
      <c r="ED78" s="18">
        <f t="shared" si="150"/>
        <v>36.39678324751673</v>
      </c>
      <c r="EE78" s="18">
        <f>(Design!$N$72-ED78)/EC78</f>
        <v>84.796066668394673</v>
      </c>
      <c r="EF78" s="18">
        <v>0</v>
      </c>
      <c r="EG78" s="18">
        <v>0</v>
      </c>
      <c r="EH78" s="18">
        <f t="shared" si="151"/>
        <v>84.796066668394673</v>
      </c>
      <c r="EI78" s="18">
        <f t="shared" si="152"/>
        <v>84.796066668394673</v>
      </c>
      <c r="EJ78" s="18">
        <f>Design!$N$72</f>
        <v>2.85</v>
      </c>
      <c r="EK78" s="18">
        <f t="shared" si="153"/>
        <v>92</v>
      </c>
      <c r="EL78" s="18">
        <v>0</v>
      </c>
      <c r="EM78" s="18">
        <f t="shared" si="154"/>
        <v>7866</v>
      </c>
      <c r="EN78" s="19">
        <f t="shared" si="155"/>
        <v>11598.366693237207</v>
      </c>
      <c r="EO78" s="19">
        <f t="shared" si="156"/>
        <v>82</v>
      </c>
    </row>
    <row r="79" spans="1:145" x14ac:dyDescent="0.25">
      <c r="A79" s="68">
        <f t="shared" si="157"/>
        <v>83</v>
      </c>
      <c r="B79" s="18">
        <f>'Ohio Intensities'!E79</f>
        <v>1.0836370636298458</v>
      </c>
      <c r="C79" s="18">
        <f>Design!$I$24*B79*Design!$I$23</f>
        <v>1.8638557494433359</v>
      </c>
      <c r="D79" s="18">
        <v>0</v>
      </c>
      <c r="E79" s="18">
        <v>0</v>
      </c>
      <c r="F79" s="18">
        <f>Design!$I$22</f>
        <v>10</v>
      </c>
      <c r="G79" s="18">
        <f t="shared" si="79"/>
        <v>1.8638557494433359</v>
      </c>
      <c r="H79" s="18">
        <f t="shared" si="80"/>
        <v>83</v>
      </c>
      <c r="I79" s="18">
        <f t="shared" si="81"/>
        <v>1.8638557494433359</v>
      </c>
      <c r="J79" s="18">
        <f t="shared" si="82"/>
        <v>93</v>
      </c>
      <c r="K79" s="18">
        <v>0</v>
      </c>
      <c r="L79" s="18" t="str">
        <f t="shared" si="83"/>
        <v>N/A</v>
      </c>
      <c r="M79" s="18">
        <f t="shared" si="84"/>
        <v>-0.18638557494433358</v>
      </c>
      <c r="N79" s="18">
        <f t="shared" si="85"/>
        <v>17.333858469823024</v>
      </c>
      <c r="O79" s="18">
        <f>(Design!$N$67-N79)/M79</f>
        <v>82.00129475893047</v>
      </c>
      <c r="P79" s="18">
        <v>0</v>
      </c>
      <c r="Q79" s="18">
        <v>0</v>
      </c>
      <c r="R79" s="18">
        <f t="shared" si="86"/>
        <v>82.00129475893047</v>
      </c>
      <c r="S79" s="18">
        <f t="shared" si="87"/>
        <v>83</v>
      </c>
      <c r="T79" s="18">
        <f>Design!$N$67</f>
        <v>2.0499999999999998</v>
      </c>
      <c r="U79" s="18">
        <f t="shared" si="88"/>
        <v>93</v>
      </c>
      <c r="V79" s="18">
        <v>0</v>
      </c>
      <c r="W79" s="18">
        <f t="shared" si="89"/>
        <v>5719.4999999999991</v>
      </c>
      <c r="X79" s="19" t="str">
        <f t="shared" si="90"/>
        <v>N/A</v>
      </c>
      <c r="Y79" s="68">
        <f t="shared" si="91"/>
        <v>83</v>
      </c>
      <c r="Z79" s="18">
        <f>'Ohio Intensities'!I79</f>
        <v>1.3104869157229591</v>
      </c>
      <c r="AA79" s="18">
        <f>Design!$I$24*Z79*Design!$I$23</f>
        <v>2.2540374950434909</v>
      </c>
      <c r="AB79" s="18">
        <v>0</v>
      </c>
      <c r="AC79" s="18">
        <v>0</v>
      </c>
      <c r="AD79" s="18">
        <f>Design!$I$22</f>
        <v>10</v>
      </c>
      <c r="AE79" s="18">
        <f t="shared" si="92"/>
        <v>2.2540374950434909</v>
      </c>
      <c r="AF79" s="18">
        <f t="shared" si="93"/>
        <v>83</v>
      </c>
      <c r="AG79" s="18">
        <f t="shared" si="94"/>
        <v>2.2540374950434909</v>
      </c>
      <c r="AH79" s="18">
        <f t="shared" si="95"/>
        <v>93</v>
      </c>
      <c r="AI79" s="18">
        <v>0</v>
      </c>
      <c r="AJ79" s="18" t="str">
        <f t="shared" si="96"/>
        <v>N/A</v>
      </c>
      <c r="AK79" s="18">
        <f t="shared" si="97"/>
        <v>-0.2254037495043491</v>
      </c>
      <c r="AL79" s="18">
        <f t="shared" si="98"/>
        <v>20.962548703904467</v>
      </c>
      <c r="AM79" s="18">
        <f>(Design!$N$68-AL79)/AK79</f>
        <v>81.908791422070991</v>
      </c>
      <c r="AN79" s="18">
        <v>0</v>
      </c>
      <c r="AO79" s="18">
        <v>0</v>
      </c>
      <c r="AP79" s="18">
        <f t="shared" si="99"/>
        <v>81.908791422070991</v>
      </c>
      <c r="AQ79" s="18">
        <f t="shared" si="100"/>
        <v>83</v>
      </c>
      <c r="AR79" s="18">
        <f>Design!$N$68</f>
        <v>2.5</v>
      </c>
      <c r="AS79" s="18">
        <f t="shared" si="101"/>
        <v>93</v>
      </c>
      <c r="AT79" s="18">
        <v>0</v>
      </c>
      <c r="AU79" s="18">
        <f t="shared" si="102"/>
        <v>6975</v>
      </c>
      <c r="AV79" s="19" t="str">
        <f t="shared" si="103"/>
        <v>N/A</v>
      </c>
      <c r="AW79" s="68">
        <f t="shared" si="104"/>
        <v>83</v>
      </c>
      <c r="AX79" s="18">
        <f>'Ohio Intensities'!M79</f>
        <v>1.5485602824875446</v>
      </c>
      <c r="AY79" s="18">
        <f>Design!$I$24*AX79*Design!$I$23</f>
        <v>2.6635236858785785</v>
      </c>
      <c r="AZ79" s="18">
        <v>0</v>
      </c>
      <c r="BA79" s="18">
        <v>0</v>
      </c>
      <c r="BB79" s="18">
        <f>Design!$I$22</f>
        <v>10</v>
      </c>
      <c r="BC79" s="18">
        <f t="shared" si="105"/>
        <v>2.6635236858785785</v>
      </c>
      <c r="BD79" s="18">
        <f t="shared" si="106"/>
        <v>83</v>
      </c>
      <c r="BE79" s="18">
        <f t="shared" si="107"/>
        <v>2.6635236858785785</v>
      </c>
      <c r="BF79" s="18">
        <f t="shared" si="108"/>
        <v>93</v>
      </c>
      <c r="BG79" s="18">
        <v>0</v>
      </c>
      <c r="BH79" s="18" t="str">
        <f t="shared" si="109"/>
        <v>N/A</v>
      </c>
      <c r="BI79" s="18">
        <f t="shared" si="110"/>
        <v>-0.26635236858785782</v>
      </c>
      <c r="BJ79" s="18">
        <f t="shared" si="111"/>
        <v>24.770770278670781</v>
      </c>
      <c r="BK79" s="18">
        <f>(Design!$N$69-BJ79)/BI79</f>
        <v>82.299888658358569</v>
      </c>
      <c r="BL79" s="18">
        <v>0</v>
      </c>
      <c r="BM79" s="18">
        <v>0</v>
      </c>
      <c r="BN79" s="18">
        <f t="shared" si="112"/>
        <v>82.299888658358569</v>
      </c>
      <c r="BO79" s="18">
        <f t="shared" si="113"/>
        <v>83</v>
      </c>
      <c r="BP79" s="18">
        <f>Design!$N$69</f>
        <v>2.85</v>
      </c>
      <c r="BQ79" s="18">
        <f t="shared" si="114"/>
        <v>93</v>
      </c>
      <c r="BR79" s="18">
        <v>0</v>
      </c>
      <c r="BS79" s="18">
        <f t="shared" si="115"/>
        <v>7951.5</v>
      </c>
      <c r="BT79" s="19" t="str">
        <f t="shared" si="116"/>
        <v>N/A</v>
      </c>
      <c r="BU79" s="68">
        <f t="shared" si="117"/>
        <v>83</v>
      </c>
      <c r="BV79" s="18">
        <f>'Ohio Intensities'!Q79</f>
        <v>1.8278176731322298</v>
      </c>
      <c r="BW79" s="18">
        <f>Design!$I$24*BV79*Design!$I$23</f>
        <v>3.1438463977874371</v>
      </c>
      <c r="BX79" s="18">
        <v>0</v>
      </c>
      <c r="BY79" s="18">
        <v>0</v>
      </c>
      <c r="BZ79" s="18">
        <f>Design!$I$22</f>
        <v>10</v>
      </c>
      <c r="CA79" s="18">
        <f t="shared" si="118"/>
        <v>3.1438463977874371</v>
      </c>
      <c r="CB79" s="18">
        <f t="shared" si="119"/>
        <v>83</v>
      </c>
      <c r="CC79" s="18">
        <f t="shared" si="120"/>
        <v>3.1438463977874371</v>
      </c>
      <c r="CD79" s="18">
        <f t="shared" si="121"/>
        <v>93</v>
      </c>
      <c r="CE79" s="18">
        <v>0</v>
      </c>
      <c r="CF79" s="18">
        <f t="shared" si="122"/>
        <v>15656.355060981437</v>
      </c>
      <c r="CG79" s="18">
        <f t="shared" si="123"/>
        <v>-0.3143846397787437</v>
      </c>
      <c r="CH79" s="18">
        <f t="shared" si="124"/>
        <v>29.237771499423165</v>
      </c>
      <c r="CI79" s="18">
        <f>(Design!$N$70-CH79)/CG79</f>
        <v>83.934671611164717</v>
      </c>
      <c r="CJ79" s="18">
        <v>0</v>
      </c>
      <c r="CK79" s="18">
        <v>0</v>
      </c>
      <c r="CL79" s="18">
        <f t="shared" si="125"/>
        <v>83.934671611164717</v>
      </c>
      <c r="CM79" s="18">
        <f t="shared" si="126"/>
        <v>83.934671611164717</v>
      </c>
      <c r="CN79" s="18">
        <f>Design!$N$70</f>
        <v>2.85</v>
      </c>
      <c r="CO79" s="18">
        <f t="shared" si="127"/>
        <v>93</v>
      </c>
      <c r="CP79" s="18">
        <v>0</v>
      </c>
      <c r="CQ79" s="18">
        <f t="shared" si="128"/>
        <v>7951.5</v>
      </c>
      <c r="CR79" s="19">
        <f t="shared" si="129"/>
        <v>7704.8550609814374</v>
      </c>
      <c r="CS79" s="68">
        <f t="shared" si="130"/>
        <v>83</v>
      </c>
      <c r="CT79" s="18">
        <f>'Ohio Intensities'!U79</f>
        <v>2.0581503158470453</v>
      </c>
      <c r="CU79" s="18">
        <f>Design!$I$24*CT79*Design!$I$23</f>
        <v>3.5400185432569202</v>
      </c>
      <c r="CV79" s="18">
        <v>0</v>
      </c>
      <c r="CW79" s="18">
        <v>0</v>
      </c>
      <c r="CX79" s="18">
        <f>Design!$I$22</f>
        <v>10</v>
      </c>
      <c r="CY79" s="18">
        <f t="shared" si="131"/>
        <v>3.5400185432569202</v>
      </c>
      <c r="CZ79" s="18">
        <f t="shared" si="132"/>
        <v>83</v>
      </c>
      <c r="DA79" s="18">
        <f t="shared" si="133"/>
        <v>3.5400185432569202</v>
      </c>
      <c r="DB79" s="18">
        <f t="shared" si="134"/>
        <v>93</v>
      </c>
      <c r="DC79" s="18">
        <v>0</v>
      </c>
      <c r="DD79" s="18">
        <f t="shared" si="135"/>
        <v>17629.292345419461</v>
      </c>
      <c r="DE79" s="18">
        <f t="shared" si="136"/>
        <v>-0.35400185432569203</v>
      </c>
      <c r="DF79" s="18">
        <f t="shared" si="137"/>
        <v>32.92217245228936</v>
      </c>
      <c r="DG79" s="18">
        <f>(Design!$N$71-DF79)/DE79</f>
        <v>84.949194714166893</v>
      </c>
      <c r="DH79" s="18">
        <v>0</v>
      </c>
      <c r="DI79" s="18">
        <v>0</v>
      </c>
      <c r="DJ79" s="18">
        <f t="shared" si="138"/>
        <v>84.949194714166893</v>
      </c>
      <c r="DK79" s="18">
        <f t="shared" si="139"/>
        <v>84.949194714166893</v>
      </c>
      <c r="DL79" s="18">
        <f>Design!$N$71</f>
        <v>2.85</v>
      </c>
      <c r="DM79" s="18">
        <f t="shared" si="140"/>
        <v>93</v>
      </c>
      <c r="DN79" s="18">
        <v>0</v>
      </c>
      <c r="DO79" s="18">
        <f t="shared" si="141"/>
        <v>7951.5</v>
      </c>
      <c r="DP79" s="19">
        <f t="shared" si="142"/>
        <v>9677.7923454194606</v>
      </c>
      <c r="DQ79" s="68">
        <f t="shared" si="143"/>
        <v>83</v>
      </c>
      <c r="DR79" s="18">
        <f>'Ohio Intensities'!Y79</f>
        <v>2.2806736746107417</v>
      </c>
      <c r="DS79" s="18">
        <f>Design!$I$24*DR79*Design!$I$23</f>
        <v>3.9227587203304783</v>
      </c>
      <c r="DT79" s="18">
        <v>0</v>
      </c>
      <c r="DU79" s="18">
        <v>0</v>
      </c>
      <c r="DV79" s="18">
        <f>Design!$I$22</f>
        <v>10</v>
      </c>
      <c r="DW79" s="18">
        <f t="shared" si="144"/>
        <v>3.9227587203304783</v>
      </c>
      <c r="DX79" s="18">
        <f t="shared" si="145"/>
        <v>83</v>
      </c>
      <c r="DY79" s="18">
        <f t="shared" si="146"/>
        <v>3.9227587203304783</v>
      </c>
      <c r="DZ79" s="18">
        <f t="shared" si="147"/>
        <v>93</v>
      </c>
      <c r="EA79" s="18">
        <v>0</v>
      </c>
      <c r="EB79" s="18">
        <f t="shared" si="148"/>
        <v>19535.338427245784</v>
      </c>
      <c r="EC79" s="18">
        <f t="shared" si="149"/>
        <v>-0.39227587203304781</v>
      </c>
      <c r="ED79" s="18">
        <f t="shared" si="150"/>
        <v>36.481656099073447</v>
      </c>
      <c r="EE79" s="18">
        <f>(Design!$N$72-ED79)/EC79</f>
        <v>85.734704825893814</v>
      </c>
      <c r="EF79" s="18">
        <v>0</v>
      </c>
      <c r="EG79" s="18">
        <v>0</v>
      </c>
      <c r="EH79" s="18">
        <f t="shared" si="151"/>
        <v>85.734704825893814</v>
      </c>
      <c r="EI79" s="18">
        <f t="shared" si="152"/>
        <v>85.734704825893814</v>
      </c>
      <c r="EJ79" s="18">
        <f>Design!$N$72</f>
        <v>2.85</v>
      </c>
      <c r="EK79" s="18">
        <f t="shared" si="153"/>
        <v>93</v>
      </c>
      <c r="EL79" s="18">
        <v>0</v>
      </c>
      <c r="EM79" s="18">
        <f t="shared" si="154"/>
        <v>7951.5</v>
      </c>
      <c r="EN79" s="19">
        <f t="shared" si="155"/>
        <v>11583.838427245784</v>
      </c>
      <c r="EO79" s="19">
        <f t="shared" si="156"/>
        <v>83</v>
      </c>
    </row>
    <row r="80" spans="1:145" x14ac:dyDescent="0.25">
      <c r="A80" s="68">
        <f t="shared" si="157"/>
        <v>84</v>
      </c>
      <c r="B80" s="18">
        <f>'Ohio Intensities'!E80</f>
        <v>1.0735318009792207</v>
      </c>
      <c r="C80" s="18">
        <f>Design!$I$24*B80*Design!$I$23</f>
        <v>1.8464746976842608</v>
      </c>
      <c r="D80" s="18">
        <v>0</v>
      </c>
      <c r="E80" s="18">
        <v>0</v>
      </c>
      <c r="F80" s="18">
        <f>Design!$I$22</f>
        <v>10</v>
      </c>
      <c r="G80" s="18">
        <f t="shared" si="79"/>
        <v>1.8464746976842608</v>
      </c>
      <c r="H80" s="18">
        <f t="shared" si="80"/>
        <v>84</v>
      </c>
      <c r="I80" s="18">
        <f t="shared" si="81"/>
        <v>1.8464746976842608</v>
      </c>
      <c r="J80" s="18">
        <f t="shared" si="82"/>
        <v>94</v>
      </c>
      <c r="K80" s="18">
        <v>0</v>
      </c>
      <c r="L80" s="18" t="str">
        <f t="shared" si="83"/>
        <v>N/A</v>
      </c>
      <c r="M80" s="18">
        <f t="shared" si="84"/>
        <v>-0.18464746976842608</v>
      </c>
      <c r="N80" s="18">
        <f t="shared" si="85"/>
        <v>17.356862158232051</v>
      </c>
      <c r="O80" s="18">
        <f>(Design!$N$67-N80)/M80</f>
        <v>82.897762841965886</v>
      </c>
      <c r="P80" s="18">
        <v>0</v>
      </c>
      <c r="Q80" s="18">
        <v>0</v>
      </c>
      <c r="R80" s="18">
        <f t="shared" si="86"/>
        <v>82.897762841965886</v>
      </c>
      <c r="S80" s="18">
        <f t="shared" si="87"/>
        <v>84</v>
      </c>
      <c r="T80" s="18">
        <f>Design!$N$67</f>
        <v>2.0499999999999998</v>
      </c>
      <c r="U80" s="18">
        <f t="shared" si="88"/>
        <v>94</v>
      </c>
      <c r="V80" s="18">
        <v>0</v>
      </c>
      <c r="W80" s="18">
        <f t="shared" si="89"/>
        <v>5780.9999999999991</v>
      </c>
      <c r="X80" s="19" t="str">
        <f t="shared" si="90"/>
        <v>N/A</v>
      </c>
      <c r="Y80" s="68">
        <f t="shared" si="91"/>
        <v>84</v>
      </c>
      <c r="Z80" s="18">
        <f>'Ohio Intensities'!I80</f>
        <v>1.2984911110390769</v>
      </c>
      <c r="AA80" s="18">
        <f>Design!$I$24*Z80*Design!$I$23</f>
        <v>2.2334047109872137</v>
      </c>
      <c r="AB80" s="18">
        <v>0</v>
      </c>
      <c r="AC80" s="18">
        <v>0</v>
      </c>
      <c r="AD80" s="18">
        <f>Design!$I$22</f>
        <v>10</v>
      </c>
      <c r="AE80" s="18">
        <f t="shared" si="92"/>
        <v>2.2334047109872137</v>
      </c>
      <c r="AF80" s="18">
        <f t="shared" si="93"/>
        <v>84</v>
      </c>
      <c r="AG80" s="18">
        <f t="shared" si="94"/>
        <v>2.2334047109872137</v>
      </c>
      <c r="AH80" s="18">
        <f t="shared" si="95"/>
        <v>94</v>
      </c>
      <c r="AI80" s="18">
        <v>0</v>
      </c>
      <c r="AJ80" s="18" t="str">
        <f t="shared" si="96"/>
        <v>N/A</v>
      </c>
      <c r="AK80" s="18">
        <f t="shared" si="97"/>
        <v>-0.22334047109872138</v>
      </c>
      <c r="AL80" s="18">
        <f t="shared" si="98"/>
        <v>20.994004283279807</v>
      </c>
      <c r="AM80" s="18">
        <f>(Design!$N$68-AL80)/AK80</f>
        <v>82.80632790062063</v>
      </c>
      <c r="AN80" s="18">
        <v>0</v>
      </c>
      <c r="AO80" s="18">
        <v>0</v>
      </c>
      <c r="AP80" s="18">
        <f t="shared" si="99"/>
        <v>82.80632790062063</v>
      </c>
      <c r="AQ80" s="18">
        <f t="shared" si="100"/>
        <v>84</v>
      </c>
      <c r="AR80" s="18">
        <f>Design!$N$68</f>
        <v>2.5</v>
      </c>
      <c r="AS80" s="18">
        <f t="shared" si="101"/>
        <v>94</v>
      </c>
      <c r="AT80" s="18">
        <v>0</v>
      </c>
      <c r="AU80" s="18">
        <f t="shared" si="102"/>
        <v>7050</v>
      </c>
      <c r="AV80" s="19" t="str">
        <f t="shared" si="103"/>
        <v>N/A</v>
      </c>
      <c r="AW80" s="68">
        <f t="shared" si="104"/>
        <v>84</v>
      </c>
      <c r="AX80" s="18">
        <f>'Ohio Intensities'!M80</f>
        <v>1.5346133287154891</v>
      </c>
      <c r="AY80" s="18">
        <f>Design!$I$24*AX80*Design!$I$23</f>
        <v>2.639534925390643</v>
      </c>
      <c r="AZ80" s="18">
        <v>0</v>
      </c>
      <c r="BA80" s="18">
        <v>0</v>
      </c>
      <c r="BB80" s="18">
        <f>Design!$I$22</f>
        <v>10</v>
      </c>
      <c r="BC80" s="18">
        <f t="shared" si="105"/>
        <v>2.639534925390643</v>
      </c>
      <c r="BD80" s="18">
        <f t="shared" si="106"/>
        <v>84</v>
      </c>
      <c r="BE80" s="18">
        <f t="shared" si="107"/>
        <v>2.639534925390643</v>
      </c>
      <c r="BF80" s="18">
        <f t="shared" si="108"/>
        <v>94</v>
      </c>
      <c r="BG80" s="18">
        <v>0</v>
      </c>
      <c r="BH80" s="18" t="str">
        <f t="shared" si="109"/>
        <v>N/A</v>
      </c>
      <c r="BI80" s="18">
        <f t="shared" si="110"/>
        <v>-0.2639534925390643</v>
      </c>
      <c r="BJ80" s="18">
        <f t="shared" si="111"/>
        <v>24.811628298672044</v>
      </c>
      <c r="BK80" s="18">
        <f>(Design!$N$69-BJ80)/BI80</f>
        <v>83.202643342261482</v>
      </c>
      <c r="BL80" s="18">
        <v>0</v>
      </c>
      <c r="BM80" s="18">
        <v>0</v>
      </c>
      <c r="BN80" s="18">
        <f t="shared" si="112"/>
        <v>83.202643342261482</v>
      </c>
      <c r="BO80" s="18">
        <f t="shared" si="113"/>
        <v>84</v>
      </c>
      <c r="BP80" s="18">
        <f>Design!$N$69</f>
        <v>2.85</v>
      </c>
      <c r="BQ80" s="18">
        <f t="shared" si="114"/>
        <v>94</v>
      </c>
      <c r="BR80" s="18">
        <v>0</v>
      </c>
      <c r="BS80" s="18">
        <f t="shared" si="115"/>
        <v>8036.9999999999991</v>
      </c>
      <c r="BT80" s="19" t="str">
        <f t="shared" si="116"/>
        <v>N/A</v>
      </c>
      <c r="BU80" s="68">
        <f t="shared" si="117"/>
        <v>84</v>
      </c>
      <c r="BV80" s="18">
        <f>'Ohio Intensities'!Q80</f>
        <v>1.8117656523327543</v>
      </c>
      <c r="BW80" s="18">
        <f>Design!$I$24*BV80*Design!$I$23</f>
        <v>3.1162369220123396</v>
      </c>
      <c r="BX80" s="18">
        <v>0</v>
      </c>
      <c r="BY80" s="18">
        <v>0</v>
      </c>
      <c r="BZ80" s="18">
        <f>Design!$I$22</f>
        <v>10</v>
      </c>
      <c r="CA80" s="18">
        <f t="shared" si="118"/>
        <v>3.1162369220123396</v>
      </c>
      <c r="CB80" s="18">
        <f t="shared" si="119"/>
        <v>84</v>
      </c>
      <c r="CC80" s="18">
        <f t="shared" si="120"/>
        <v>3.1162369220123396</v>
      </c>
      <c r="CD80" s="18">
        <f t="shared" si="121"/>
        <v>94</v>
      </c>
      <c r="CE80" s="18">
        <v>0</v>
      </c>
      <c r="CF80" s="18">
        <f t="shared" si="122"/>
        <v>15705.834086942194</v>
      </c>
      <c r="CG80" s="18">
        <f t="shared" si="123"/>
        <v>-0.31162369220123398</v>
      </c>
      <c r="CH80" s="18">
        <f t="shared" si="124"/>
        <v>29.292627066915994</v>
      </c>
      <c r="CI80" s="18">
        <f>(Design!$N$70-CH80)/CG80</f>
        <v>84.854353916840225</v>
      </c>
      <c r="CJ80" s="18">
        <v>0</v>
      </c>
      <c r="CK80" s="18">
        <v>0</v>
      </c>
      <c r="CL80" s="18">
        <f t="shared" si="125"/>
        <v>84.854353916840225</v>
      </c>
      <c r="CM80" s="18">
        <f t="shared" si="126"/>
        <v>84.854353916840225</v>
      </c>
      <c r="CN80" s="18">
        <f>Design!$N$70</f>
        <v>2.85</v>
      </c>
      <c r="CO80" s="18">
        <f t="shared" si="127"/>
        <v>94</v>
      </c>
      <c r="CP80" s="18">
        <v>0</v>
      </c>
      <c r="CQ80" s="18">
        <f t="shared" si="128"/>
        <v>8037.0000000000009</v>
      </c>
      <c r="CR80" s="19">
        <f t="shared" si="129"/>
        <v>7668.8340869421927</v>
      </c>
      <c r="CS80" s="68">
        <f t="shared" si="130"/>
        <v>84</v>
      </c>
      <c r="CT80" s="18">
        <f>'Ohio Intensities'!U80</f>
        <v>2.0404249875124023</v>
      </c>
      <c r="CU80" s="18">
        <f>Design!$I$24*CT80*Design!$I$23</f>
        <v>3.509530978521334</v>
      </c>
      <c r="CV80" s="18">
        <v>0</v>
      </c>
      <c r="CW80" s="18">
        <v>0</v>
      </c>
      <c r="CX80" s="18">
        <f>Design!$I$22</f>
        <v>10</v>
      </c>
      <c r="CY80" s="18">
        <f t="shared" si="131"/>
        <v>3.509530978521334</v>
      </c>
      <c r="CZ80" s="18">
        <f t="shared" si="132"/>
        <v>84</v>
      </c>
      <c r="DA80" s="18">
        <f t="shared" si="133"/>
        <v>3.509530978521334</v>
      </c>
      <c r="DB80" s="18">
        <f t="shared" si="134"/>
        <v>94</v>
      </c>
      <c r="DC80" s="18">
        <v>0</v>
      </c>
      <c r="DD80" s="18">
        <f t="shared" si="135"/>
        <v>17688.036131747522</v>
      </c>
      <c r="DE80" s="18">
        <f t="shared" si="136"/>
        <v>-0.35095309785213341</v>
      </c>
      <c r="DF80" s="18">
        <f t="shared" si="137"/>
        <v>32.989591198100541</v>
      </c>
      <c r="DG80" s="18">
        <f>(Design!$N$71-DF80)/DE80</f>
        <v>85.879256751280238</v>
      </c>
      <c r="DH80" s="18">
        <v>0</v>
      </c>
      <c r="DI80" s="18">
        <v>0</v>
      </c>
      <c r="DJ80" s="18">
        <f t="shared" si="138"/>
        <v>85.879256751280238</v>
      </c>
      <c r="DK80" s="18">
        <f t="shared" si="139"/>
        <v>85.879256751280238</v>
      </c>
      <c r="DL80" s="18">
        <f>Design!$N$71</f>
        <v>2.85</v>
      </c>
      <c r="DM80" s="18">
        <f t="shared" si="140"/>
        <v>94</v>
      </c>
      <c r="DN80" s="18">
        <v>0</v>
      </c>
      <c r="DO80" s="18">
        <f t="shared" si="141"/>
        <v>8037.0000000000009</v>
      </c>
      <c r="DP80" s="19">
        <f t="shared" si="142"/>
        <v>9651.0361317475217</v>
      </c>
      <c r="DQ80" s="68">
        <f t="shared" si="143"/>
        <v>84</v>
      </c>
      <c r="DR80" s="18">
        <f>'Ohio Intensities'!Y80</f>
        <v>2.2616101449898882</v>
      </c>
      <c r="DS80" s="18">
        <f>Design!$I$24*DR80*Design!$I$23</f>
        <v>3.88996944938261</v>
      </c>
      <c r="DT80" s="18">
        <v>0</v>
      </c>
      <c r="DU80" s="18">
        <v>0</v>
      </c>
      <c r="DV80" s="18">
        <f>Design!$I$22</f>
        <v>10</v>
      </c>
      <c r="DW80" s="18">
        <f t="shared" si="144"/>
        <v>3.88996944938261</v>
      </c>
      <c r="DX80" s="18">
        <f t="shared" si="145"/>
        <v>84</v>
      </c>
      <c r="DY80" s="18">
        <f t="shared" si="146"/>
        <v>3.88996944938261</v>
      </c>
      <c r="DZ80" s="18">
        <f t="shared" si="147"/>
        <v>94</v>
      </c>
      <c r="EA80" s="18">
        <v>0</v>
      </c>
      <c r="EB80" s="18">
        <f t="shared" si="148"/>
        <v>19605.446024888355</v>
      </c>
      <c r="EC80" s="18">
        <f t="shared" si="149"/>
        <v>-0.38899694493826098</v>
      </c>
      <c r="ED80" s="18">
        <f t="shared" si="150"/>
        <v>36.565712824196531</v>
      </c>
      <c r="EE80" s="18">
        <f>(Design!$N$72-ED80)/EC80</f>
        <v>86.673464311005489</v>
      </c>
      <c r="EF80" s="18">
        <v>0</v>
      </c>
      <c r="EG80" s="18">
        <v>0</v>
      </c>
      <c r="EH80" s="18">
        <f t="shared" si="151"/>
        <v>86.673464311005489</v>
      </c>
      <c r="EI80" s="18">
        <f t="shared" si="152"/>
        <v>86.673464311005489</v>
      </c>
      <c r="EJ80" s="18">
        <f>Design!$N$72</f>
        <v>2.85</v>
      </c>
      <c r="EK80" s="18">
        <f t="shared" si="153"/>
        <v>94</v>
      </c>
      <c r="EL80" s="18">
        <v>0</v>
      </c>
      <c r="EM80" s="18">
        <f t="shared" si="154"/>
        <v>8037.0000000000009</v>
      </c>
      <c r="EN80" s="19">
        <f t="shared" si="155"/>
        <v>11568.446024888355</v>
      </c>
      <c r="EO80" s="19">
        <f t="shared" si="156"/>
        <v>84</v>
      </c>
    </row>
    <row r="81" spans="1:145" x14ac:dyDescent="0.25">
      <c r="A81" s="68">
        <f t="shared" si="157"/>
        <v>85</v>
      </c>
      <c r="B81" s="18">
        <f>'Ohio Intensities'!E81</f>
        <v>1.063626221657358</v>
      </c>
      <c r="C81" s="18">
        <f>Design!$I$24*B81*Design!$I$23</f>
        <v>1.8294371012506569</v>
      </c>
      <c r="D81" s="18">
        <v>0</v>
      </c>
      <c r="E81" s="18">
        <v>0</v>
      </c>
      <c r="F81" s="18">
        <f>Design!$I$22</f>
        <v>10</v>
      </c>
      <c r="G81" s="18">
        <f t="shared" si="79"/>
        <v>1.8294371012506569</v>
      </c>
      <c r="H81" s="18">
        <f t="shared" si="80"/>
        <v>85</v>
      </c>
      <c r="I81" s="18">
        <f t="shared" si="81"/>
        <v>1.8294371012506569</v>
      </c>
      <c r="J81" s="18">
        <f t="shared" si="82"/>
        <v>95</v>
      </c>
      <c r="K81" s="18">
        <v>0</v>
      </c>
      <c r="L81" s="18" t="str">
        <f t="shared" si="83"/>
        <v>N/A</v>
      </c>
      <c r="M81" s="18">
        <f t="shared" si="84"/>
        <v>-0.18294371012506569</v>
      </c>
      <c r="N81" s="18">
        <f t="shared" si="85"/>
        <v>17.379652461881239</v>
      </c>
      <c r="O81" s="18">
        <f>(Design!$N$67-N81)/M81</f>
        <v>83.794367411710624</v>
      </c>
      <c r="P81" s="18">
        <v>0</v>
      </c>
      <c r="Q81" s="18">
        <v>0</v>
      </c>
      <c r="R81" s="18">
        <f t="shared" si="86"/>
        <v>83.794367411710624</v>
      </c>
      <c r="S81" s="18">
        <f t="shared" si="87"/>
        <v>85</v>
      </c>
      <c r="T81" s="18">
        <f>Design!$N$67</f>
        <v>2.0499999999999998</v>
      </c>
      <c r="U81" s="18">
        <f t="shared" si="88"/>
        <v>95</v>
      </c>
      <c r="V81" s="18">
        <v>0</v>
      </c>
      <c r="W81" s="18">
        <f t="shared" si="89"/>
        <v>5842.5</v>
      </c>
      <c r="X81" s="19" t="str">
        <f t="shared" si="90"/>
        <v>N/A</v>
      </c>
      <c r="Y81" s="68">
        <f t="shared" si="91"/>
        <v>85</v>
      </c>
      <c r="Z81" s="18">
        <f>'Ohio Intensities'!I81</f>
        <v>1.2867290099342525</v>
      </c>
      <c r="AA81" s="18">
        <f>Design!$I$24*Z81*Design!$I$23</f>
        <v>2.2131738970869157</v>
      </c>
      <c r="AB81" s="18">
        <v>0</v>
      </c>
      <c r="AC81" s="18">
        <v>0</v>
      </c>
      <c r="AD81" s="18">
        <f>Design!$I$22</f>
        <v>10</v>
      </c>
      <c r="AE81" s="18">
        <f t="shared" si="92"/>
        <v>2.2131738970869157</v>
      </c>
      <c r="AF81" s="18">
        <f t="shared" si="93"/>
        <v>85</v>
      </c>
      <c r="AG81" s="18">
        <f t="shared" si="94"/>
        <v>2.2131738970869157</v>
      </c>
      <c r="AH81" s="18">
        <f t="shared" si="95"/>
        <v>95</v>
      </c>
      <c r="AI81" s="18">
        <v>0</v>
      </c>
      <c r="AJ81" s="18" t="str">
        <f t="shared" si="96"/>
        <v>N/A</v>
      </c>
      <c r="AK81" s="18">
        <f t="shared" si="97"/>
        <v>-0.22131738970869158</v>
      </c>
      <c r="AL81" s="18">
        <f t="shared" si="98"/>
        <v>21.025152022325699</v>
      </c>
      <c r="AM81" s="18">
        <f>(Design!$N$68-AL81)/AK81</f>
        <v>83.704005576377796</v>
      </c>
      <c r="AN81" s="18">
        <v>0</v>
      </c>
      <c r="AO81" s="18">
        <v>0</v>
      </c>
      <c r="AP81" s="18">
        <f t="shared" si="99"/>
        <v>83.704005576377796</v>
      </c>
      <c r="AQ81" s="18">
        <f t="shared" si="100"/>
        <v>85</v>
      </c>
      <c r="AR81" s="18">
        <f>Design!$N$68</f>
        <v>2.5</v>
      </c>
      <c r="AS81" s="18">
        <f t="shared" si="101"/>
        <v>95</v>
      </c>
      <c r="AT81" s="18">
        <v>0</v>
      </c>
      <c r="AU81" s="18">
        <f t="shared" si="102"/>
        <v>7125</v>
      </c>
      <c r="AV81" s="19" t="str">
        <f t="shared" si="103"/>
        <v>N/A</v>
      </c>
      <c r="AW81" s="68">
        <f t="shared" si="104"/>
        <v>85</v>
      </c>
      <c r="AX81" s="18">
        <f>'Ohio Intensities'!M81</f>
        <v>1.5209345754604549</v>
      </c>
      <c r="AY81" s="18">
        <f>Design!$I$24*AX81*Design!$I$23</f>
        <v>2.6160074697919842</v>
      </c>
      <c r="AZ81" s="18">
        <v>0</v>
      </c>
      <c r="BA81" s="18">
        <v>0</v>
      </c>
      <c r="BB81" s="18">
        <f>Design!$I$22</f>
        <v>10</v>
      </c>
      <c r="BC81" s="18">
        <f t="shared" si="105"/>
        <v>2.6160074697919842</v>
      </c>
      <c r="BD81" s="18">
        <f t="shared" si="106"/>
        <v>85</v>
      </c>
      <c r="BE81" s="18">
        <f t="shared" si="107"/>
        <v>2.6160074697919842</v>
      </c>
      <c r="BF81" s="18">
        <f t="shared" si="108"/>
        <v>95</v>
      </c>
      <c r="BG81" s="18">
        <v>0</v>
      </c>
      <c r="BH81" s="18" t="str">
        <f t="shared" si="109"/>
        <v>N/A</v>
      </c>
      <c r="BI81" s="18">
        <f t="shared" si="110"/>
        <v>-0.26160074697919844</v>
      </c>
      <c r="BJ81" s="18">
        <f t="shared" si="111"/>
        <v>24.852070963023852</v>
      </c>
      <c r="BK81" s="18">
        <f>(Design!$N$69-BJ81)/BI81</f>
        <v>84.105535695482459</v>
      </c>
      <c r="BL81" s="18">
        <v>0</v>
      </c>
      <c r="BM81" s="18">
        <v>0</v>
      </c>
      <c r="BN81" s="18">
        <f t="shared" si="112"/>
        <v>84.105535695482459</v>
      </c>
      <c r="BO81" s="18">
        <f t="shared" si="113"/>
        <v>85</v>
      </c>
      <c r="BP81" s="18">
        <f>Design!$N$69</f>
        <v>2.85</v>
      </c>
      <c r="BQ81" s="18">
        <f t="shared" si="114"/>
        <v>95</v>
      </c>
      <c r="BR81" s="18">
        <v>0</v>
      </c>
      <c r="BS81" s="18">
        <f t="shared" si="115"/>
        <v>8122.5</v>
      </c>
      <c r="BT81" s="19" t="str">
        <f t="shared" si="116"/>
        <v>N/A</v>
      </c>
      <c r="BU81" s="68">
        <f t="shared" si="117"/>
        <v>85</v>
      </c>
      <c r="BV81" s="18">
        <f>'Ohio Intensities'!Q81</f>
        <v>1.7960175010085102</v>
      </c>
      <c r="BW81" s="18">
        <f>Design!$I$24*BV81*Design!$I$23</f>
        <v>3.0891501017346394</v>
      </c>
      <c r="BX81" s="18">
        <v>0</v>
      </c>
      <c r="BY81" s="18">
        <v>0</v>
      </c>
      <c r="BZ81" s="18">
        <f>Design!$I$22</f>
        <v>10</v>
      </c>
      <c r="CA81" s="18">
        <f t="shared" si="118"/>
        <v>3.0891501017346394</v>
      </c>
      <c r="CB81" s="18">
        <f t="shared" si="119"/>
        <v>85</v>
      </c>
      <c r="CC81" s="18">
        <f t="shared" si="120"/>
        <v>3.0891501017346394</v>
      </c>
      <c r="CD81" s="18">
        <f t="shared" si="121"/>
        <v>95</v>
      </c>
      <c r="CE81" s="18">
        <v>0</v>
      </c>
      <c r="CF81" s="18">
        <f t="shared" si="122"/>
        <v>15754.665518846661</v>
      </c>
      <c r="CG81" s="18">
        <f t="shared" si="123"/>
        <v>-0.30891501017346396</v>
      </c>
      <c r="CH81" s="18">
        <f t="shared" si="124"/>
        <v>29.346925966479073</v>
      </c>
      <c r="CI81" s="18">
        <f>(Design!$N$70-CH81)/CG81</f>
        <v>85.774161480856321</v>
      </c>
      <c r="CJ81" s="18">
        <v>0</v>
      </c>
      <c r="CK81" s="18">
        <v>0</v>
      </c>
      <c r="CL81" s="18">
        <f t="shared" si="125"/>
        <v>85.774161480856321</v>
      </c>
      <c r="CM81" s="18">
        <f t="shared" si="126"/>
        <v>85.774161480856321</v>
      </c>
      <c r="CN81" s="18">
        <f>Design!$N$70</f>
        <v>2.85</v>
      </c>
      <c r="CO81" s="18">
        <f t="shared" si="127"/>
        <v>95</v>
      </c>
      <c r="CP81" s="18">
        <v>0</v>
      </c>
      <c r="CQ81" s="18">
        <f t="shared" si="128"/>
        <v>8122.5</v>
      </c>
      <c r="CR81" s="19">
        <f t="shared" si="129"/>
        <v>7632.1655188466611</v>
      </c>
      <c r="CS81" s="68">
        <f t="shared" si="130"/>
        <v>85</v>
      </c>
      <c r="CT81" s="18">
        <f>'Ohio Intensities'!U81</f>
        <v>2.0230308639512269</v>
      </c>
      <c r="CU81" s="18">
        <f>Design!$I$24*CT81*Design!$I$23</f>
        <v>3.4796130859961125</v>
      </c>
      <c r="CV81" s="18">
        <v>0</v>
      </c>
      <c r="CW81" s="18">
        <v>0</v>
      </c>
      <c r="CX81" s="18">
        <f>Design!$I$22</f>
        <v>10</v>
      </c>
      <c r="CY81" s="18">
        <f t="shared" si="131"/>
        <v>3.4796130859961125</v>
      </c>
      <c r="CZ81" s="18">
        <f t="shared" si="132"/>
        <v>85</v>
      </c>
      <c r="DA81" s="18">
        <f t="shared" si="133"/>
        <v>3.4796130859961125</v>
      </c>
      <c r="DB81" s="18">
        <f t="shared" si="134"/>
        <v>95</v>
      </c>
      <c r="DC81" s="18">
        <v>0</v>
      </c>
      <c r="DD81" s="18">
        <f t="shared" si="135"/>
        <v>17746.026738580171</v>
      </c>
      <c r="DE81" s="18">
        <f t="shared" si="136"/>
        <v>-0.34796130859961127</v>
      </c>
      <c r="DF81" s="18">
        <f t="shared" si="137"/>
        <v>33.056324316963071</v>
      </c>
      <c r="DG81" s="18">
        <f>(Design!$N$71-DF81)/DE81</f>
        <v>86.809434182582024</v>
      </c>
      <c r="DH81" s="18">
        <v>0</v>
      </c>
      <c r="DI81" s="18">
        <v>0</v>
      </c>
      <c r="DJ81" s="18">
        <f t="shared" si="138"/>
        <v>86.809434182582024</v>
      </c>
      <c r="DK81" s="18">
        <f t="shared" si="139"/>
        <v>86.809434182582024</v>
      </c>
      <c r="DL81" s="18">
        <f>Design!$N$71</f>
        <v>2.85</v>
      </c>
      <c r="DM81" s="18">
        <f t="shared" si="140"/>
        <v>95</v>
      </c>
      <c r="DN81" s="18">
        <v>0</v>
      </c>
      <c r="DO81" s="18">
        <f t="shared" si="141"/>
        <v>8122.5</v>
      </c>
      <c r="DP81" s="19">
        <f t="shared" si="142"/>
        <v>9623.5267385801708</v>
      </c>
      <c r="DQ81" s="68">
        <f t="shared" si="143"/>
        <v>85</v>
      </c>
      <c r="DR81" s="18">
        <f>'Ohio Intensities'!Y81</f>
        <v>2.2428990503853572</v>
      </c>
      <c r="DS81" s="18">
        <f>Design!$I$24*DR81*Design!$I$23</f>
        <v>3.8577863666628169</v>
      </c>
      <c r="DT81" s="18">
        <v>0</v>
      </c>
      <c r="DU81" s="18">
        <v>0</v>
      </c>
      <c r="DV81" s="18">
        <f>Design!$I$22</f>
        <v>10</v>
      </c>
      <c r="DW81" s="18">
        <f t="shared" si="144"/>
        <v>3.8577863666628169</v>
      </c>
      <c r="DX81" s="18">
        <f t="shared" si="145"/>
        <v>85</v>
      </c>
      <c r="DY81" s="18">
        <f t="shared" si="146"/>
        <v>3.8577863666628169</v>
      </c>
      <c r="DZ81" s="18">
        <f t="shared" si="147"/>
        <v>95</v>
      </c>
      <c r="EA81" s="18">
        <v>0</v>
      </c>
      <c r="EB81" s="18">
        <f t="shared" si="148"/>
        <v>19674.710469980371</v>
      </c>
      <c r="EC81" s="18">
        <f t="shared" si="149"/>
        <v>-0.3857786366662817</v>
      </c>
      <c r="ED81" s="18">
        <f t="shared" si="150"/>
        <v>36.648970483296758</v>
      </c>
      <c r="EE81" s="18">
        <f>(Design!$N$72-ED81)/EC81</f>
        <v>87.612343636681459</v>
      </c>
      <c r="EF81" s="18">
        <v>0</v>
      </c>
      <c r="EG81" s="18">
        <v>0</v>
      </c>
      <c r="EH81" s="18">
        <f t="shared" si="151"/>
        <v>87.612343636681459</v>
      </c>
      <c r="EI81" s="18">
        <f t="shared" si="152"/>
        <v>87.612343636681459</v>
      </c>
      <c r="EJ81" s="18">
        <f>Design!$N$72</f>
        <v>2.85</v>
      </c>
      <c r="EK81" s="18">
        <f t="shared" si="153"/>
        <v>95</v>
      </c>
      <c r="EL81" s="18">
        <v>0</v>
      </c>
      <c r="EM81" s="18">
        <f t="shared" si="154"/>
        <v>8122.5</v>
      </c>
      <c r="EN81" s="19">
        <f t="shared" si="155"/>
        <v>11552.210469980371</v>
      </c>
      <c r="EO81" s="19">
        <f t="shared" si="156"/>
        <v>85</v>
      </c>
    </row>
    <row r="82" spans="1:145" x14ac:dyDescent="0.25">
      <c r="A82" s="68">
        <f t="shared" si="157"/>
        <v>86</v>
      </c>
      <c r="B82" s="18">
        <f>'Ohio Intensities'!E82</f>
        <v>1.053914339592098</v>
      </c>
      <c r="C82" s="18">
        <f>Design!$I$24*B82*Design!$I$23</f>
        <v>1.8127326640984098</v>
      </c>
      <c r="D82" s="18">
        <v>0</v>
      </c>
      <c r="E82" s="18">
        <v>0</v>
      </c>
      <c r="F82" s="18">
        <f>Design!$I$22</f>
        <v>10</v>
      </c>
      <c r="G82" s="18">
        <f t="shared" si="79"/>
        <v>1.8127326640984098</v>
      </c>
      <c r="H82" s="18">
        <f t="shared" si="80"/>
        <v>86</v>
      </c>
      <c r="I82" s="18">
        <f t="shared" si="81"/>
        <v>1.8127326640984098</v>
      </c>
      <c r="J82" s="18">
        <f t="shared" si="82"/>
        <v>96</v>
      </c>
      <c r="K82" s="18">
        <v>0</v>
      </c>
      <c r="L82" s="18" t="str">
        <f t="shared" si="83"/>
        <v>N/A</v>
      </c>
      <c r="M82" s="18">
        <f t="shared" si="84"/>
        <v>-0.18127326640984098</v>
      </c>
      <c r="N82" s="18">
        <f t="shared" si="85"/>
        <v>17.402233575344734</v>
      </c>
      <c r="O82" s="18">
        <f>(Design!$N$67-N82)/M82</f>
        <v>84.691106854304962</v>
      </c>
      <c r="P82" s="18">
        <v>0</v>
      </c>
      <c r="Q82" s="18">
        <v>0</v>
      </c>
      <c r="R82" s="18">
        <f t="shared" si="86"/>
        <v>84.691106854304962</v>
      </c>
      <c r="S82" s="18">
        <f t="shared" si="87"/>
        <v>86</v>
      </c>
      <c r="T82" s="18">
        <f>Design!$N$67</f>
        <v>2.0499999999999998</v>
      </c>
      <c r="U82" s="18">
        <f t="shared" si="88"/>
        <v>96</v>
      </c>
      <c r="V82" s="18">
        <v>0</v>
      </c>
      <c r="W82" s="18">
        <f t="shared" si="89"/>
        <v>5903.9999999999991</v>
      </c>
      <c r="X82" s="19" t="str">
        <f t="shared" si="90"/>
        <v>N/A</v>
      </c>
      <c r="Y82" s="68">
        <f t="shared" si="91"/>
        <v>86</v>
      </c>
      <c r="Z82" s="18">
        <f>'Ohio Intensities'!I82</f>
        <v>1.2751936953807237</v>
      </c>
      <c r="AA82" s="18">
        <f>Design!$I$24*Z82*Design!$I$23</f>
        <v>2.1933331560548459</v>
      </c>
      <c r="AB82" s="18">
        <v>0</v>
      </c>
      <c r="AC82" s="18">
        <v>0</v>
      </c>
      <c r="AD82" s="18">
        <f>Design!$I$22</f>
        <v>10</v>
      </c>
      <c r="AE82" s="18">
        <f t="shared" si="92"/>
        <v>2.1933331560548459</v>
      </c>
      <c r="AF82" s="18">
        <f t="shared" si="93"/>
        <v>86</v>
      </c>
      <c r="AG82" s="18">
        <f t="shared" si="94"/>
        <v>2.1933331560548459</v>
      </c>
      <c r="AH82" s="18">
        <f t="shared" si="95"/>
        <v>96</v>
      </c>
      <c r="AI82" s="18">
        <v>0</v>
      </c>
      <c r="AJ82" s="18" t="str">
        <f t="shared" si="96"/>
        <v>N/A</v>
      </c>
      <c r="AK82" s="18">
        <f t="shared" si="97"/>
        <v>-0.21933331560548458</v>
      </c>
      <c r="AL82" s="18">
        <f t="shared" si="98"/>
        <v>21.055998298126518</v>
      </c>
      <c r="AM82" s="18">
        <f>(Design!$N$68-AL82)/AK82</f>
        <v>84.60182278693695</v>
      </c>
      <c r="AN82" s="18">
        <v>0</v>
      </c>
      <c r="AO82" s="18">
        <v>0</v>
      </c>
      <c r="AP82" s="18">
        <f t="shared" si="99"/>
        <v>84.60182278693695</v>
      </c>
      <c r="AQ82" s="18">
        <f t="shared" si="100"/>
        <v>86</v>
      </c>
      <c r="AR82" s="18">
        <f>Design!$N$68</f>
        <v>2.5</v>
      </c>
      <c r="AS82" s="18">
        <f t="shared" si="101"/>
        <v>96</v>
      </c>
      <c r="AT82" s="18">
        <v>0</v>
      </c>
      <c r="AU82" s="18">
        <f t="shared" si="102"/>
        <v>7200</v>
      </c>
      <c r="AV82" s="19" t="str">
        <f t="shared" si="103"/>
        <v>N/A</v>
      </c>
      <c r="AW82" s="68">
        <f t="shared" si="104"/>
        <v>86</v>
      </c>
      <c r="AX82" s="18">
        <f>'Ohio Intensities'!M82</f>
        <v>1.5075161792204153</v>
      </c>
      <c r="AY82" s="18">
        <f>Design!$I$24*AX82*Design!$I$23</f>
        <v>2.5929278282591159</v>
      </c>
      <c r="AZ82" s="18">
        <v>0</v>
      </c>
      <c r="BA82" s="18">
        <v>0</v>
      </c>
      <c r="BB82" s="18">
        <f>Design!$I$22</f>
        <v>10</v>
      </c>
      <c r="BC82" s="18">
        <f t="shared" si="105"/>
        <v>2.5929278282591159</v>
      </c>
      <c r="BD82" s="18">
        <f t="shared" si="106"/>
        <v>86</v>
      </c>
      <c r="BE82" s="18">
        <f t="shared" si="107"/>
        <v>2.5929278282591159</v>
      </c>
      <c r="BF82" s="18">
        <f t="shared" si="108"/>
        <v>96</v>
      </c>
      <c r="BG82" s="18">
        <v>0</v>
      </c>
      <c r="BH82" s="18" t="str">
        <f t="shared" si="109"/>
        <v>N/A</v>
      </c>
      <c r="BI82" s="18">
        <f t="shared" si="110"/>
        <v>-0.25929278282591162</v>
      </c>
      <c r="BJ82" s="18">
        <f t="shared" si="111"/>
        <v>24.892107151287512</v>
      </c>
      <c r="BK82" s="18">
        <f>(Design!$N$69-BJ82)/BI82</f>
        <v>85.008564106801671</v>
      </c>
      <c r="BL82" s="18">
        <v>0</v>
      </c>
      <c r="BM82" s="18">
        <v>0</v>
      </c>
      <c r="BN82" s="18">
        <f t="shared" si="112"/>
        <v>85.008564106801671</v>
      </c>
      <c r="BO82" s="18">
        <f t="shared" si="113"/>
        <v>86</v>
      </c>
      <c r="BP82" s="18">
        <f>Design!$N$69</f>
        <v>2.85</v>
      </c>
      <c r="BQ82" s="18">
        <f t="shared" si="114"/>
        <v>96</v>
      </c>
      <c r="BR82" s="18">
        <v>0</v>
      </c>
      <c r="BS82" s="18">
        <f t="shared" si="115"/>
        <v>8208</v>
      </c>
      <c r="BT82" s="19" t="str">
        <f t="shared" si="116"/>
        <v>N/A</v>
      </c>
      <c r="BU82" s="68">
        <f t="shared" si="117"/>
        <v>86</v>
      </c>
      <c r="BV82" s="18">
        <f>'Ohio Intensities'!Q82</f>
        <v>1.7805644455806624</v>
      </c>
      <c r="BW82" s="18">
        <f>Design!$I$24*BV82*Design!$I$23</f>
        <v>3.0625708463987413</v>
      </c>
      <c r="BX82" s="18">
        <v>0</v>
      </c>
      <c r="BY82" s="18">
        <v>0</v>
      </c>
      <c r="BZ82" s="18">
        <f>Design!$I$22</f>
        <v>10</v>
      </c>
      <c r="CA82" s="18">
        <f t="shared" si="118"/>
        <v>3.0625708463987413</v>
      </c>
      <c r="CB82" s="18">
        <f t="shared" si="119"/>
        <v>86</v>
      </c>
      <c r="CC82" s="18">
        <f t="shared" si="120"/>
        <v>3.0625708463987413</v>
      </c>
      <c r="CD82" s="18">
        <f t="shared" si="121"/>
        <v>96</v>
      </c>
      <c r="CE82" s="18">
        <v>0</v>
      </c>
      <c r="CF82" s="18">
        <f t="shared" si="122"/>
        <v>15802.865567417504</v>
      </c>
      <c r="CG82" s="18">
        <f t="shared" si="123"/>
        <v>-0.30625708463987411</v>
      </c>
      <c r="CH82" s="18">
        <f t="shared" si="124"/>
        <v>29.400680125427915</v>
      </c>
      <c r="CI82" s="18">
        <f>(Design!$N$70-CH82)/CG82</f>
        <v>86.694092829391039</v>
      </c>
      <c r="CJ82" s="18">
        <v>0</v>
      </c>
      <c r="CK82" s="18">
        <v>0</v>
      </c>
      <c r="CL82" s="18">
        <f t="shared" si="125"/>
        <v>86.694092829391039</v>
      </c>
      <c r="CM82" s="18">
        <f t="shared" si="126"/>
        <v>86.694092829391039</v>
      </c>
      <c r="CN82" s="18">
        <f>Design!$N$70</f>
        <v>2.85</v>
      </c>
      <c r="CO82" s="18">
        <f t="shared" si="127"/>
        <v>96</v>
      </c>
      <c r="CP82" s="18">
        <v>0</v>
      </c>
      <c r="CQ82" s="18">
        <f t="shared" si="128"/>
        <v>8208</v>
      </c>
      <c r="CR82" s="19">
        <f t="shared" si="129"/>
        <v>7594.8655674175043</v>
      </c>
      <c r="CS82" s="68">
        <f t="shared" si="130"/>
        <v>86</v>
      </c>
      <c r="CT82" s="18">
        <f>'Ohio Intensities'!U82</f>
        <v>2.0059584873074323</v>
      </c>
      <c r="CU82" s="18">
        <f>Design!$I$24*CT82*Design!$I$23</f>
        <v>3.4502485981687858</v>
      </c>
      <c r="CV82" s="18">
        <v>0</v>
      </c>
      <c r="CW82" s="18">
        <v>0</v>
      </c>
      <c r="CX82" s="18">
        <f>Design!$I$22</f>
        <v>10</v>
      </c>
      <c r="CY82" s="18">
        <f t="shared" si="131"/>
        <v>3.4502485981687858</v>
      </c>
      <c r="CZ82" s="18">
        <f t="shared" si="132"/>
        <v>86</v>
      </c>
      <c r="DA82" s="18">
        <f t="shared" si="133"/>
        <v>3.4502485981687858</v>
      </c>
      <c r="DB82" s="18">
        <f t="shared" si="134"/>
        <v>96</v>
      </c>
      <c r="DC82" s="18">
        <v>0</v>
      </c>
      <c r="DD82" s="18">
        <f t="shared" si="135"/>
        <v>17803.282766550936</v>
      </c>
      <c r="DE82" s="18">
        <f t="shared" si="136"/>
        <v>-0.34502485981687858</v>
      </c>
      <c r="DF82" s="18">
        <f t="shared" si="137"/>
        <v>33.122386542420344</v>
      </c>
      <c r="DG82" s="18">
        <f>(Design!$N$71-DF82)/DE82</f>
        <v>87.739725649007923</v>
      </c>
      <c r="DH82" s="18">
        <v>0</v>
      </c>
      <c r="DI82" s="18">
        <v>0</v>
      </c>
      <c r="DJ82" s="18">
        <f t="shared" si="138"/>
        <v>87.739725649007923</v>
      </c>
      <c r="DK82" s="18">
        <f t="shared" si="139"/>
        <v>87.739725649007923</v>
      </c>
      <c r="DL82" s="18">
        <f>Design!$N$71</f>
        <v>2.85</v>
      </c>
      <c r="DM82" s="18">
        <f t="shared" si="140"/>
        <v>96</v>
      </c>
      <c r="DN82" s="18">
        <v>0</v>
      </c>
      <c r="DO82" s="18">
        <f t="shared" si="141"/>
        <v>8208</v>
      </c>
      <c r="DP82" s="19">
        <f t="shared" si="142"/>
        <v>9595.2827665509358</v>
      </c>
      <c r="DQ82" s="68">
        <f t="shared" si="143"/>
        <v>86</v>
      </c>
      <c r="DR82" s="18">
        <f>'Ohio Intensities'!Y82</f>
        <v>2.2245303776674668</v>
      </c>
      <c r="DS82" s="18">
        <f>Design!$I$24*DR82*Design!$I$23</f>
        <v>3.8261922495880452</v>
      </c>
      <c r="DT82" s="18">
        <v>0</v>
      </c>
      <c r="DU82" s="18">
        <v>0</v>
      </c>
      <c r="DV82" s="18">
        <f>Design!$I$22</f>
        <v>10</v>
      </c>
      <c r="DW82" s="18">
        <f t="shared" si="144"/>
        <v>3.8261922495880452</v>
      </c>
      <c r="DX82" s="18">
        <f t="shared" si="145"/>
        <v>86</v>
      </c>
      <c r="DY82" s="18">
        <f t="shared" si="146"/>
        <v>3.8261922495880452</v>
      </c>
      <c r="DZ82" s="18">
        <f t="shared" si="147"/>
        <v>96</v>
      </c>
      <c r="EA82" s="18">
        <v>0</v>
      </c>
      <c r="EB82" s="18">
        <f t="shared" si="148"/>
        <v>19743.152007874312</v>
      </c>
      <c r="EC82" s="18">
        <f t="shared" si="149"/>
        <v>-0.38261922495880452</v>
      </c>
      <c r="ED82" s="18">
        <f t="shared" si="150"/>
        <v>36.731445596045234</v>
      </c>
      <c r="EE82" s="18">
        <f>(Design!$N$72-ED82)/EC82</f>
        <v>88.551341349073994</v>
      </c>
      <c r="EF82" s="18">
        <v>0</v>
      </c>
      <c r="EG82" s="18">
        <v>0</v>
      </c>
      <c r="EH82" s="18">
        <f t="shared" si="151"/>
        <v>88.551341349073994</v>
      </c>
      <c r="EI82" s="18">
        <f t="shared" si="152"/>
        <v>88.551341349073994</v>
      </c>
      <c r="EJ82" s="18">
        <f>Design!$N$72</f>
        <v>2.85</v>
      </c>
      <c r="EK82" s="18">
        <f t="shared" si="153"/>
        <v>96</v>
      </c>
      <c r="EL82" s="18">
        <v>0</v>
      </c>
      <c r="EM82" s="18">
        <f t="shared" si="154"/>
        <v>8208</v>
      </c>
      <c r="EN82" s="19">
        <f t="shared" si="155"/>
        <v>11535.152007874312</v>
      </c>
      <c r="EO82" s="19">
        <f t="shared" si="156"/>
        <v>86</v>
      </c>
    </row>
    <row r="83" spans="1:145" x14ac:dyDescent="0.25">
      <c r="A83" s="68">
        <f t="shared" si="157"/>
        <v>87</v>
      </c>
      <c r="B83" s="18">
        <f>'Ohio Intensities'!E83</f>
        <v>1.0443904080616155</v>
      </c>
      <c r="C83" s="18">
        <f>Design!$I$24*B83*Design!$I$23</f>
        <v>1.7963515018659799</v>
      </c>
      <c r="D83" s="18">
        <v>0</v>
      </c>
      <c r="E83" s="18">
        <v>0</v>
      </c>
      <c r="F83" s="18">
        <f>Design!$I$22</f>
        <v>10</v>
      </c>
      <c r="G83" s="18">
        <f t="shared" si="79"/>
        <v>1.7963515018659799</v>
      </c>
      <c r="H83" s="18">
        <f t="shared" si="80"/>
        <v>87</v>
      </c>
      <c r="I83" s="18">
        <f t="shared" si="81"/>
        <v>1.7963515018659799</v>
      </c>
      <c r="J83" s="18">
        <f t="shared" si="82"/>
        <v>97</v>
      </c>
      <c r="K83" s="18">
        <v>0</v>
      </c>
      <c r="L83" s="18" t="str">
        <f t="shared" si="83"/>
        <v>N/A</v>
      </c>
      <c r="M83" s="18">
        <f t="shared" si="84"/>
        <v>-0.17963515018659798</v>
      </c>
      <c r="N83" s="18">
        <f t="shared" si="85"/>
        <v>17.424609568100006</v>
      </c>
      <c r="O83" s="18">
        <f>(Design!$N$67-N83)/M83</f>
        <v>85.587979591574708</v>
      </c>
      <c r="P83" s="18">
        <v>0</v>
      </c>
      <c r="Q83" s="18">
        <v>0</v>
      </c>
      <c r="R83" s="18">
        <f t="shared" si="86"/>
        <v>85.587979591574708</v>
      </c>
      <c r="S83" s="18">
        <f t="shared" si="87"/>
        <v>87</v>
      </c>
      <c r="T83" s="18">
        <f>Design!$N$67</f>
        <v>2.0499999999999998</v>
      </c>
      <c r="U83" s="18">
        <f t="shared" si="88"/>
        <v>97</v>
      </c>
      <c r="V83" s="18">
        <v>0</v>
      </c>
      <c r="W83" s="18">
        <f t="shared" si="89"/>
        <v>5965.5</v>
      </c>
      <c r="X83" s="19" t="str">
        <f t="shared" si="90"/>
        <v>N/A</v>
      </c>
      <c r="Y83" s="68">
        <f t="shared" si="91"/>
        <v>87</v>
      </c>
      <c r="Z83" s="18">
        <f>'Ohio Intensities'!I83</f>
        <v>1.2638785236163439</v>
      </c>
      <c r="AA83" s="18">
        <f>Design!$I$24*Z83*Design!$I$23</f>
        <v>2.173871060620113</v>
      </c>
      <c r="AB83" s="18">
        <v>0</v>
      </c>
      <c r="AC83" s="18">
        <v>0</v>
      </c>
      <c r="AD83" s="18">
        <f>Design!$I$22</f>
        <v>10</v>
      </c>
      <c r="AE83" s="18">
        <f t="shared" si="92"/>
        <v>2.173871060620113</v>
      </c>
      <c r="AF83" s="18">
        <f t="shared" si="93"/>
        <v>87</v>
      </c>
      <c r="AG83" s="18">
        <f t="shared" si="94"/>
        <v>2.173871060620113</v>
      </c>
      <c r="AH83" s="18">
        <f t="shared" si="95"/>
        <v>97</v>
      </c>
      <c r="AI83" s="18">
        <v>0</v>
      </c>
      <c r="AJ83" s="18" t="str">
        <f t="shared" si="96"/>
        <v>N/A</v>
      </c>
      <c r="AK83" s="18">
        <f t="shared" si="97"/>
        <v>-0.21738710606201131</v>
      </c>
      <c r="AL83" s="18">
        <f t="shared" si="98"/>
        <v>21.086549288015096</v>
      </c>
      <c r="AM83" s="18">
        <f>(Design!$N$68-AL83)/AK83</f>
        <v>85.499777906391301</v>
      </c>
      <c r="AN83" s="18">
        <v>0</v>
      </c>
      <c r="AO83" s="18">
        <v>0</v>
      </c>
      <c r="AP83" s="18">
        <f t="shared" si="99"/>
        <v>85.499777906391301</v>
      </c>
      <c r="AQ83" s="18">
        <f t="shared" si="100"/>
        <v>87</v>
      </c>
      <c r="AR83" s="18">
        <f>Design!$N$68</f>
        <v>2.5</v>
      </c>
      <c r="AS83" s="18">
        <f t="shared" si="101"/>
        <v>97</v>
      </c>
      <c r="AT83" s="18">
        <v>0</v>
      </c>
      <c r="AU83" s="18">
        <f t="shared" si="102"/>
        <v>7275</v>
      </c>
      <c r="AV83" s="19" t="str">
        <f t="shared" si="103"/>
        <v>N/A</v>
      </c>
      <c r="AW83" s="68">
        <f t="shared" si="104"/>
        <v>87</v>
      </c>
      <c r="AX83" s="18">
        <f>'Ohio Intensities'!M83</f>
        <v>1.4943506028397859</v>
      </c>
      <c r="AY83" s="18">
        <f>Design!$I$24*AX83*Design!$I$23</f>
        <v>2.5702830368844336</v>
      </c>
      <c r="AZ83" s="18">
        <v>0</v>
      </c>
      <c r="BA83" s="18">
        <v>0</v>
      </c>
      <c r="BB83" s="18">
        <f>Design!$I$22</f>
        <v>10</v>
      </c>
      <c r="BC83" s="18">
        <f t="shared" si="105"/>
        <v>2.5702830368844336</v>
      </c>
      <c r="BD83" s="18">
        <f t="shared" si="106"/>
        <v>87</v>
      </c>
      <c r="BE83" s="18">
        <f t="shared" si="107"/>
        <v>2.5702830368844336</v>
      </c>
      <c r="BF83" s="18">
        <f t="shared" si="108"/>
        <v>97</v>
      </c>
      <c r="BG83" s="18">
        <v>0</v>
      </c>
      <c r="BH83" s="18" t="str">
        <f t="shared" si="109"/>
        <v>N/A</v>
      </c>
      <c r="BI83" s="18">
        <f t="shared" si="110"/>
        <v>-0.25702830368844337</v>
      </c>
      <c r="BJ83" s="18">
        <f t="shared" si="111"/>
        <v>24.931745457779005</v>
      </c>
      <c r="BK83" s="18">
        <f>(Design!$N$69-BJ83)/BI83</f>
        <v>85.911727000094785</v>
      </c>
      <c r="BL83" s="18">
        <v>0</v>
      </c>
      <c r="BM83" s="18">
        <v>0</v>
      </c>
      <c r="BN83" s="18">
        <f t="shared" si="112"/>
        <v>85.911727000094785</v>
      </c>
      <c r="BO83" s="18">
        <f t="shared" si="113"/>
        <v>87</v>
      </c>
      <c r="BP83" s="18">
        <f>Design!$N$69</f>
        <v>2.85</v>
      </c>
      <c r="BQ83" s="18">
        <f t="shared" si="114"/>
        <v>97</v>
      </c>
      <c r="BR83" s="18">
        <v>0</v>
      </c>
      <c r="BS83" s="18">
        <f t="shared" si="115"/>
        <v>8293.5</v>
      </c>
      <c r="BT83" s="19" t="str">
        <f t="shared" si="116"/>
        <v>N/A</v>
      </c>
      <c r="BU83" s="68">
        <f t="shared" si="117"/>
        <v>87</v>
      </c>
      <c r="BV83" s="18">
        <f>'Ohio Intensities'!Q83</f>
        <v>1.7653980512703347</v>
      </c>
      <c r="BW83" s="18">
        <f>Design!$I$24*BV83*Design!$I$23</f>
        <v>3.0364846481849774</v>
      </c>
      <c r="BX83" s="18">
        <v>0</v>
      </c>
      <c r="BY83" s="18">
        <v>0</v>
      </c>
      <c r="BZ83" s="18">
        <f>Design!$I$22</f>
        <v>10</v>
      </c>
      <c r="CA83" s="18">
        <f t="shared" si="118"/>
        <v>3.0364846481849774</v>
      </c>
      <c r="CB83" s="18">
        <f t="shared" si="119"/>
        <v>87</v>
      </c>
      <c r="CC83" s="18">
        <f t="shared" si="120"/>
        <v>3.0364846481849774</v>
      </c>
      <c r="CD83" s="18">
        <f t="shared" si="121"/>
        <v>97</v>
      </c>
      <c r="CE83" s="18">
        <v>0</v>
      </c>
      <c r="CF83" s="18">
        <f t="shared" si="122"/>
        <v>15850.44986352558</v>
      </c>
      <c r="CG83" s="18">
        <f t="shared" si="123"/>
        <v>-0.30364846481849772</v>
      </c>
      <c r="CH83" s="18">
        <f t="shared" si="124"/>
        <v>29.453901087394279</v>
      </c>
      <c r="CI83" s="18">
        <f>(Design!$N$70-CH83)/CG83</f>
        <v>87.614146520702633</v>
      </c>
      <c r="CJ83" s="18">
        <v>0</v>
      </c>
      <c r="CK83" s="18">
        <v>0</v>
      </c>
      <c r="CL83" s="18">
        <f t="shared" si="125"/>
        <v>87.614146520702633</v>
      </c>
      <c r="CM83" s="18">
        <f t="shared" si="126"/>
        <v>87.614146520702633</v>
      </c>
      <c r="CN83" s="18">
        <f>Design!$N$70</f>
        <v>2.85</v>
      </c>
      <c r="CO83" s="18">
        <f t="shared" si="127"/>
        <v>97</v>
      </c>
      <c r="CP83" s="18">
        <v>0</v>
      </c>
      <c r="CQ83" s="18">
        <f t="shared" si="128"/>
        <v>8293.5</v>
      </c>
      <c r="CR83" s="19">
        <f t="shared" si="129"/>
        <v>7556.9498635255804</v>
      </c>
      <c r="CS83" s="68">
        <f t="shared" si="130"/>
        <v>87</v>
      </c>
      <c r="CT83" s="18">
        <f>'Ohio Intensities'!U83</f>
        <v>1.9891987612976161</v>
      </c>
      <c r="CU83" s="18">
        <f>Design!$I$24*CT83*Design!$I$23</f>
        <v>3.4214218694319016</v>
      </c>
      <c r="CV83" s="18">
        <v>0</v>
      </c>
      <c r="CW83" s="18">
        <v>0</v>
      </c>
      <c r="CX83" s="18">
        <f>Design!$I$22</f>
        <v>10</v>
      </c>
      <c r="CY83" s="18">
        <f t="shared" si="131"/>
        <v>3.4214218694319016</v>
      </c>
      <c r="CZ83" s="18">
        <f t="shared" si="132"/>
        <v>87</v>
      </c>
      <c r="DA83" s="18">
        <f t="shared" si="133"/>
        <v>3.4214218694319016</v>
      </c>
      <c r="DB83" s="18">
        <f t="shared" si="134"/>
        <v>97</v>
      </c>
      <c r="DC83" s="18">
        <v>0</v>
      </c>
      <c r="DD83" s="18">
        <f t="shared" si="135"/>
        <v>17859.822158434527</v>
      </c>
      <c r="DE83" s="18">
        <f t="shared" si="136"/>
        <v>-0.34214218694319015</v>
      </c>
      <c r="DF83" s="18">
        <f t="shared" si="137"/>
        <v>33.187792133489445</v>
      </c>
      <c r="DG83" s="18">
        <f>(Design!$N$71-DF83)/DE83</f>
        <v>88.67012982098808</v>
      </c>
      <c r="DH83" s="18">
        <v>0</v>
      </c>
      <c r="DI83" s="18">
        <v>0</v>
      </c>
      <c r="DJ83" s="18">
        <f t="shared" si="138"/>
        <v>88.67012982098808</v>
      </c>
      <c r="DK83" s="18">
        <f t="shared" si="139"/>
        <v>88.67012982098808</v>
      </c>
      <c r="DL83" s="18">
        <f>Design!$N$71</f>
        <v>2.85</v>
      </c>
      <c r="DM83" s="18">
        <f t="shared" si="140"/>
        <v>97</v>
      </c>
      <c r="DN83" s="18">
        <v>0</v>
      </c>
      <c r="DO83" s="18">
        <f t="shared" si="141"/>
        <v>8293.5</v>
      </c>
      <c r="DP83" s="19">
        <f t="shared" si="142"/>
        <v>9566.3221584345265</v>
      </c>
      <c r="DQ83" s="68">
        <f t="shared" si="143"/>
        <v>87</v>
      </c>
      <c r="DR83" s="18">
        <f>'Ohio Intensities'!Y83</f>
        <v>2.2064944955725068</v>
      </c>
      <c r="DS83" s="18">
        <f>Design!$I$24*DR83*Design!$I$23</f>
        <v>3.7951705323847142</v>
      </c>
      <c r="DT83" s="18">
        <v>0</v>
      </c>
      <c r="DU83" s="18">
        <v>0</v>
      </c>
      <c r="DV83" s="18">
        <f>Design!$I$22</f>
        <v>10</v>
      </c>
      <c r="DW83" s="18">
        <f t="shared" si="144"/>
        <v>3.7951705323847142</v>
      </c>
      <c r="DX83" s="18">
        <f t="shared" si="145"/>
        <v>87</v>
      </c>
      <c r="DY83" s="18">
        <f t="shared" si="146"/>
        <v>3.7951705323847142</v>
      </c>
      <c r="DZ83" s="18">
        <f t="shared" si="147"/>
        <v>97</v>
      </c>
      <c r="EA83" s="18">
        <v>0</v>
      </c>
      <c r="EB83" s="18">
        <f t="shared" si="148"/>
        <v>19810.790179048206</v>
      </c>
      <c r="EC83" s="18">
        <f t="shared" si="149"/>
        <v>-0.3795170532384714</v>
      </c>
      <c r="ED83" s="18">
        <f t="shared" si="150"/>
        <v>36.813154164131731</v>
      </c>
      <c r="EE83" s="18">
        <f>(Design!$N$72-ED83)/EC83</f>
        <v>89.490456026466916</v>
      </c>
      <c r="EF83" s="18">
        <v>0</v>
      </c>
      <c r="EG83" s="18">
        <v>0</v>
      </c>
      <c r="EH83" s="18">
        <f t="shared" si="151"/>
        <v>89.490456026466916</v>
      </c>
      <c r="EI83" s="18">
        <f t="shared" si="152"/>
        <v>89.490456026466916</v>
      </c>
      <c r="EJ83" s="18">
        <f>Design!$N$72</f>
        <v>2.85</v>
      </c>
      <c r="EK83" s="18">
        <f t="shared" si="153"/>
        <v>97</v>
      </c>
      <c r="EL83" s="18">
        <v>0</v>
      </c>
      <c r="EM83" s="18">
        <f t="shared" si="154"/>
        <v>8293.5</v>
      </c>
      <c r="EN83" s="19">
        <f t="shared" si="155"/>
        <v>11517.290179048206</v>
      </c>
      <c r="EO83" s="19">
        <f t="shared" si="156"/>
        <v>87</v>
      </c>
    </row>
    <row r="84" spans="1:145" x14ac:dyDescent="0.25">
      <c r="A84" s="68">
        <f t="shared" si="157"/>
        <v>88</v>
      </c>
      <c r="B84" s="18">
        <f>'Ohio Intensities'!E84</f>
        <v>1.0350489077779024</v>
      </c>
      <c r="C84" s="18">
        <f>Design!$I$24*B84*Design!$I$23</f>
        <v>1.7802841213779932</v>
      </c>
      <c r="D84" s="18">
        <v>0</v>
      </c>
      <c r="E84" s="18">
        <v>0</v>
      </c>
      <c r="F84" s="18">
        <f>Design!$I$22</f>
        <v>10</v>
      </c>
      <c r="G84" s="18">
        <f t="shared" si="79"/>
        <v>1.7802841213779932</v>
      </c>
      <c r="H84" s="18">
        <f t="shared" si="80"/>
        <v>88</v>
      </c>
      <c r="I84" s="18">
        <f t="shared" si="81"/>
        <v>1.7802841213779932</v>
      </c>
      <c r="J84" s="18">
        <f t="shared" si="82"/>
        <v>98</v>
      </c>
      <c r="K84" s="18">
        <v>0</v>
      </c>
      <c r="L84" s="18" t="str">
        <f t="shared" si="83"/>
        <v>N/A</v>
      </c>
      <c r="M84" s="18">
        <f t="shared" si="84"/>
        <v>-0.17802841213779932</v>
      </c>
      <c r="N84" s="18">
        <f t="shared" si="85"/>
        <v>17.446784389504334</v>
      </c>
      <c r="O84" s="18">
        <f>(Design!$N$67-N84)/M84</f>
        <v>86.484984079882494</v>
      </c>
      <c r="P84" s="18">
        <v>0</v>
      </c>
      <c r="Q84" s="18">
        <v>0</v>
      </c>
      <c r="R84" s="18">
        <f t="shared" si="86"/>
        <v>86.484984079882494</v>
      </c>
      <c r="S84" s="18">
        <f t="shared" si="87"/>
        <v>88</v>
      </c>
      <c r="T84" s="18">
        <f>Design!$N$67</f>
        <v>2.0499999999999998</v>
      </c>
      <c r="U84" s="18">
        <f t="shared" si="88"/>
        <v>98</v>
      </c>
      <c r="V84" s="18">
        <v>0</v>
      </c>
      <c r="W84" s="18">
        <f t="shared" si="89"/>
        <v>6026.9999999999991</v>
      </c>
      <c r="X84" s="19" t="str">
        <f t="shared" si="90"/>
        <v>N/A</v>
      </c>
      <c r="Y84" s="68">
        <f t="shared" si="91"/>
        <v>88</v>
      </c>
      <c r="Z84" s="18">
        <f>'Ohio Intensities'!I84</f>
        <v>1.2527771106959018</v>
      </c>
      <c r="AA84" s="18">
        <f>Design!$I$24*Z84*Design!$I$23</f>
        <v>2.1547766303969524</v>
      </c>
      <c r="AB84" s="18">
        <v>0</v>
      </c>
      <c r="AC84" s="18">
        <v>0</v>
      </c>
      <c r="AD84" s="18">
        <f>Design!$I$22</f>
        <v>10</v>
      </c>
      <c r="AE84" s="18">
        <f t="shared" si="92"/>
        <v>2.1547766303969524</v>
      </c>
      <c r="AF84" s="18">
        <f t="shared" si="93"/>
        <v>88</v>
      </c>
      <c r="AG84" s="18">
        <f t="shared" si="94"/>
        <v>2.1547766303969524</v>
      </c>
      <c r="AH84" s="18">
        <f t="shared" si="95"/>
        <v>98</v>
      </c>
      <c r="AI84" s="18">
        <v>0</v>
      </c>
      <c r="AJ84" s="18" t="str">
        <f t="shared" si="96"/>
        <v>N/A</v>
      </c>
      <c r="AK84" s="18">
        <f t="shared" si="97"/>
        <v>-0.21547766303969523</v>
      </c>
      <c r="AL84" s="18">
        <f t="shared" si="98"/>
        <v>21.116810977890133</v>
      </c>
      <c r="AM84" s="18">
        <f>(Design!$N$68-AL84)/AK84</f>
        <v>86.397869344167475</v>
      </c>
      <c r="AN84" s="18">
        <v>0</v>
      </c>
      <c r="AO84" s="18">
        <v>0</v>
      </c>
      <c r="AP84" s="18">
        <f t="shared" si="99"/>
        <v>86.397869344167475</v>
      </c>
      <c r="AQ84" s="18">
        <f t="shared" si="100"/>
        <v>88</v>
      </c>
      <c r="AR84" s="18">
        <f>Design!$N$68</f>
        <v>2.5</v>
      </c>
      <c r="AS84" s="18">
        <f t="shared" si="101"/>
        <v>98</v>
      </c>
      <c r="AT84" s="18">
        <v>0</v>
      </c>
      <c r="AU84" s="18">
        <f t="shared" si="102"/>
        <v>7350</v>
      </c>
      <c r="AV84" s="19" t="str">
        <f t="shared" si="103"/>
        <v>N/A</v>
      </c>
      <c r="AW84" s="68">
        <f t="shared" si="104"/>
        <v>88</v>
      </c>
      <c r="AX84" s="18">
        <f>'Ohio Intensities'!M84</f>
        <v>1.4814306005984843</v>
      </c>
      <c r="AY84" s="18">
        <f>Design!$I$24*AX84*Design!$I$23</f>
        <v>2.5480606330293947</v>
      </c>
      <c r="AZ84" s="18">
        <v>0</v>
      </c>
      <c r="BA84" s="18">
        <v>0</v>
      </c>
      <c r="BB84" s="18">
        <f>Design!$I$22</f>
        <v>10</v>
      </c>
      <c r="BC84" s="18">
        <f t="shared" si="105"/>
        <v>2.5480606330293947</v>
      </c>
      <c r="BD84" s="18">
        <f t="shared" si="106"/>
        <v>88</v>
      </c>
      <c r="BE84" s="18">
        <f t="shared" si="107"/>
        <v>2.5480606330293947</v>
      </c>
      <c r="BF84" s="18">
        <f t="shared" si="108"/>
        <v>98</v>
      </c>
      <c r="BG84" s="18">
        <v>0</v>
      </c>
      <c r="BH84" s="18" t="str">
        <f t="shared" si="109"/>
        <v>N/A</v>
      </c>
      <c r="BI84" s="18">
        <f t="shared" si="110"/>
        <v>-0.25480606330293948</v>
      </c>
      <c r="BJ84" s="18">
        <f t="shared" si="111"/>
        <v>24.970994203688068</v>
      </c>
      <c r="BK84" s="18">
        <f>(Design!$N$69-BJ84)/BI84</f>
        <v>86.81502283322186</v>
      </c>
      <c r="BL84" s="18">
        <v>0</v>
      </c>
      <c r="BM84" s="18">
        <v>0</v>
      </c>
      <c r="BN84" s="18">
        <f t="shared" si="112"/>
        <v>86.81502283322186</v>
      </c>
      <c r="BO84" s="18">
        <f t="shared" si="113"/>
        <v>88</v>
      </c>
      <c r="BP84" s="18">
        <f>Design!$N$69</f>
        <v>2.85</v>
      </c>
      <c r="BQ84" s="18">
        <f t="shared" si="114"/>
        <v>98</v>
      </c>
      <c r="BR84" s="18">
        <v>0</v>
      </c>
      <c r="BS84" s="18">
        <f t="shared" si="115"/>
        <v>8379</v>
      </c>
      <c r="BT84" s="19" t="str">
        <f t="shared" si="116"/>
        <v>N/A</v>
      </c>
      <c r="BU84" s="68">
        <f t="shared" si="117"/>
        <v>88</v>
      </c>
      <c r="BV84" s="18">
        <f>'Ohio Intensities'!Q84</f>
        <v>1.7505102057801445</v>
      </c>
      <c r="BW84" s="18">
        <f>Design!$I$24*BV84*Design!$I$23</f>
        <v>3.0108775539418504</v>
      </c>
      <c r="BX84" s="18">
        <v>0</v>
      </c>
      <c r="BY84" s="18">
        <v>0</v>
      </c>
      <c r="BZ84" s="18">
        <f>Design!$I$22</f>
        <v>10</v>
      </c>
      <c r="CA84" s="18">
        <f t="shared" si="118"/>
        <v>3.0108775539418504</v>
      </c>
      <c r="CB84" s="18">
        <f t="shared" si="119"/>
        <v>88</v>
      </c>
      <c r="CC84" s="18">
        <f t="shared" si="120"/>
        <v>3.0108775539418504</v>
      </c>
      <c r="CD84" s="18">
        <f t="shared" si="121"/>
        <v>98</v>
      </c>
      <c r="CE84" s="18">
        <v>0</v>
      </c>
      <c r="CF84" s="18">
        <f t="shared" si="122"/>
        <v>15897.433484812971</v>
      </c>
      <c r="CG84" s="18">
        <f t="shared" si="123"/>
        <v>-0.30108775539418503</v>
      </c>
      <c r="CH84" s="18">
        <f t="shared" si="124"/>
        <v>29.506600028630132</v>
      </c>
      <c r="CI84" s="18">
        <f>(Design!$N$70-CH84)/CG84</f>
        <v>88.53432114411703</v>
      </c>
      <c r="CJ84" s="18">
        <v>0</v>
      </c>
      <c r="CK84" s="18">
        <v>0</v>
      </c>
      <c r="CL84" s="18">
        <f t="shared" si="125"/>
        <v>88.53432114411703</v>
      </c>
      <c r="CM84" s="18">
        <f t="shared" si="126"/>
        <v>88.53432114411703</v>
      </c>
      <c r="CN84" s="18">
        <f>Design!$N$70</f>
        <v>2.85</v>
      </c>
      <c r="CO84" s="18">
        <f t="shared" si="127"/>
        <v>98</v>
      </c>
      <c r="CP84" s="18">
        <v>0</v>
      </c>
      <c r="CQ84" s="18">
        <f t="shared" si="128"/>
        <v>8379</v>
      </c>
      <c r="CR84" s="19">
        <f t="shared" si="129"/>
        <v>7518.4334848129711</v>
      </c>
      <c r="CS84" s="68">
        <f t="shared" si="130"/>
        <v>88</v>
      </c>
      <c r="CT84" s="18">
        <f>'Ohio Intensities'!U84</f>
        <v>1.9727429339593048</v>
      </c>
      <c r="CU84" s="18">
        <f>Design!$I$24*CT84*Design!$I$23</f>
        <v>3.3931178464100062</v>
      </c>
      <c r="CV84" s="18">
        <v>0</v>
      </c>
      <c r="CW84" s="18">
        <v>0</v>
      </c>
      <c r="CX84" s="18">
        <f>Design!$I$22</f>
        <v>10</v>
      </c>
      <c r="CY84" s="18">
        <f t="shared" si="131"/>
        <v>3.3931178464100062</v>
      </c>
      <c r="CZ84" s="18">
        <f t="shared" si="132"/>
        <v>88</v>
      </c>
      <c r="DA84" s="18">
        <f t="shared" si="133"/>
        <v>3.3931178464100062</v>
      </c>
      <c r="DB84" s="18">
        <f t="shared" si="134"/>
        <v>98</v>
      </c>
      <c r="DC84" s="18">
        <v>0</v>
      </c>
      <c r="DD84" s="18">
        <f t="shared" si="135"/>
        <v>17915.662229044836</v>
      </c>
      <c r="DE84" s="18">
        <f t="shared" si="136"/>
        <v>-0.33931178464100065</v>
      </c>
      <c r="DF84" s="18">
        <f t="shared" si="137"/>
        <v>33.252554894818061</v>
      </c>
      <c r="DG84" s="18">
        <f>(Design!$N$71-DF84)/DE84</f>
        <v>89.600645397520253</v>
      </c>
      <c r="DH84" s="18">
        <v>0</v>
      </c>
      <c r="DI84" s="18">
        <v>0</v>
      </c>
      <c r="DJ84" s="18">
        <f t="shared" si="138"/>
        <v>89.600645397520253</v>
      </c>
      <c r="DK84" s="18">
        <f t="shared" si="139"/>
        <v>89.600645397520253</v>
      </c>
      <c r="DL84" s="18">
        <f>Design!$N$71</f>
        <v>2.85</v>
      </c>
      <c r="DM84" s="18">
        <f t="shared" si="140"/>
        <v>98</v>
      </c>
      <c r="DN84" s="18">
        <v>0</v>
      </c>
      <c r="DO84" s="18">
        <f t="shared" si="141"/>
        <v>8379</v>
      </c>
      <c r="DP84" s="19">
        <f t="shared" si="142"/>
        <v>9536.6622290448358</v>
      </c>
      <c r="DQ84" s="68">
        <f t="shared" si="143"/>
        <v>88</v>
      </c>
      <c r="DR84" s="18">
        <f>'Ohio Intensities'!Y84</f>
        <v>2.1887821364995723</v>
      </c>
      <c r="DS84" s="18">
        <f>Design!$I$24*DR84*Design!$I$23</f>
        <v>3.7647052747792666</v>
      </c>
      <c r="DT84" s="18">
        <v>0</v>
      </c>
      <c r="DU84" s="18">
        <v>0</v>
      </c>
      <c r="DV84" s="18">
        <f>Design!$I$22</f>
        <v>10</v>
      </c>
      <c r="DW84" s="18">
        <f t="shared" si="144"/>
        <v>3.7647052747792666</v>
      </c>
      <c r="DX84" s="18">
        <f t="shared" si="145"/>
        <v>88</v>
      </c>
      <c r="DY84" s="18">
        <f t="shared" si="146"/>
        <v>3.7647052747792666</v>
      </c>
      <c r="DZ84" s="18">
        <f t="shared" si="147"/>
        <v>98</v>
      </c>
      <c r="EA84" s="18">
        <v>0</v>
      </c>
      <c r="EB84" s="18">
        <f t="shared" si="148"/>
        <v>19877.643850834531</v>
      </c>
      <c r="EC84" s="18">
        <f t="shared" si="149"/>
        <v>-0.37647052747792664</v>
      </c>
      <c r="ED84" s="18">
        <f t="shared" si="150"/>
        <v>36.894111692836809</v>
      </c>
      <c r="EE84" s="18">
        <f>(Design!$N$72-ED84)/EC84</f>
        <v>90.429686278251609</v>
      </c>
      <c r="EF84" s="18">
        <v>0</v>
      </c>
      <c r="EG84" s="18">
        <v>0</v>
      </c>
      <c r="EH84" s="18">
        <f t="shared" si="151"/>
        <v>90.429686278251609</v>
      </c>
      <c r="EI84" s="18">
        <f t="shared" si="152"/>
        <v>90.429686278251609</v>
      </c>
      <c r="EJ84" s="18">
        <f>Design!$N$72</f>
        <v>2.85</v>
      </c>
      <c r="EK84" s="18">
        <f t="shared" si="153"/>
        <v>98</v>
      </c>
      <c r="EL84" s="18">
        <v>0</v>
      </c>
      <c r="EM84" s="18">
        <f t="shared" si="154"/>
        <v>8379</v>
      </c>
      <c r="EN84" s="19">
        <f t="shared" si="155"/>
        <v>11498.643850834531</v>
      </c>
      <c r="EO84" s="19">
        <f t="shared" si="156"/>
        <v>88</v>
      </c>
    </row>
    <row r="85" spans="1:145" x14ac:dyDescent="0.25">
      <c r="A85" s="68">
        <f t="shared" si="157"/>
        <v>89</v>
      </c>
      <c r="B85" s="18">
        <f>'Ohio Intensities'!E85</f>
        <v>1.0258845356779862</v>
      </c>
      <c r="C85" s="18">
        <f>Design!$I$24*B85*Design!$I$23</f>
        <v>1.7645214013661374</v>
      </c>
      <c r="D85" s="18">
        <v>0</v>
      </c>
      <c r="E85" s="18">
        <v>0</v>
      </c>
      <c r="F85" s="18">
        <f>Design!$I$22</f>
        <v>10</v>
      </c>
      <c r="G85" s="18">
        <f t="shared" si="79"/>
        <v>1.7645214013661374</v>
      </c>
      <c r="H85" s="18">
        <f t="shared" si="80"/>
        <v>89</v>
      </c>
      <c r="I85" s="18">
        <f t="shared" si="81"/>
        <v>1.7645214013661374</v>
      </c>
      <c r="J85" s="18">
        <f t="shared" si="82"/>
        <v>99</v>
      </c>
      <c r="K85" s="18">
        <v>0</v>
      </c>
      <c r="L85" s="18" t="str">
        <f t="shared" si="83"/>
        <v>N/A</v>
      </c>
      <c r="M85" s="18">
        <f t="shared" si="84"/>
        <v>-0.17645214013661376</v>
      </c>
      <c r="N85" s="18">
        <f t="shared" si="85"/>
        <v>17.468761873524763</v>
      </c>
      <c r="O85" s="18">
        <f>(Design!$N$67-N85)/M85</f>
        <v>87.382118809027546</v>
      </c>
      <c r="P85" s="18">
        <v>0</v>
      </c>
      <c r="Q85" s="18">
        <v>0</v>
      </c>
      <c r="R85" s="18">
        <f t="shared" si="86"/>
        <v>87.382118809027546</v>
      </c>
      <c r="S85" s="18">
        <f t="shared" si="87"/>
        <v>89</v>
      </c>
      <c r="T85" s="18">
        <f>Design!$N$67</f>
        <v>2.0499999999999998</v>
      </c>
      <c r="U85" s="18">
        <f t="shared" si="88"/>
        <v>99</v>
      </c>
      <c r="V85" s="18">
        <v>0</v>
      </c>
      <c r="W85" s="18">
        <f t="shared" si="89"/>
        <v>6088.5</v>
      </c>
      <c r="X85" s="19" t="str">
        <f t="shared" si="90"/>
        <v>N/A</v>
      </c>
      <c r="Y85" s="68">
        <f t="shared" si="91"/>
        <v>89</v>
      </c>
      <c r="Z85" s="18">
        <f>'Ohio Intensities'!I85</f>
        <v>1.2418833198322488</v>
      </c>
      <c r="AA85" s="18">
        <f>Design!$I$24*Z85*Design!$I$23</f>
        <v>2.1360393101114692</v>
      </c>
      <c r="AB85" s="18">
        <v>0</v>
      </c>
      <c r="AC85" s="18">
        <v>0</v>
      </c>
      <c r="AD85" s="18">
        <f>Design!$I$22</f>
        <v>10</v>
      </c>
      <c r="AE85" s="18">
        <f t="shared" si="92"/>
        <v>2.1360393101114692</v>
      </c>
      <c r="AF85" s="18">
        <f t="shared" si="93"/>
        <v>89</v>
      </c>
      <c r="AG85" s="18">
        <f t="shared" si="94"/>
        <v>2.1360393101114692</v>
      </c>
      <c r="AH85" s="18">
        <f t="shared" si="95"/>
        <v>99</v>
      </c>
      <c r="AI85" s="18">
        <v>0</v>
      </c>
      <c r="AJ85" s="18" t="str">
        <f t="shared" si="96"/>
        <v>N/A</v>
      </c>
      <c r="AK85" s="18">
        <f t="shared" si="97"/>
        <v>-0.21360393101114691</v>
      </c>
      <c r="AL85" s="18">
        <f t="shared" si="98"/>
        <v>21.146789170103546</v>
      </c>
      <c r="AM85" s="18">
        <f>(Design!$N$68-AL85)/AK85</f>
        <v>87.296095543908621</v>
      </c>
      <c r="AN85" s="18">
        <v>0</v>
      </c>
      <c r="AO85" s="18">
        <v>0</v>
      </c>
      <c r="AP85" s="18">
        <f t="shared" si="99"/>
        <v>87.296095543908621</v>
      </c>
      <c r="AQ85" s="18">
        <f t="shared" si="100"/>
        <v>89</v>
      </c>
      <c r="AR85" s="18">
        <f>Design!$N$68</f>
        <v>2.5</v>
      </c>
      <c r="AS85" s="18">
        <f t="shared" si="101"/>
        <v>99</v>
      </c>
      <c r="AT85" s="18">
        <v>0</v>
      </c>
      <c r="AU85" s="18">
        <f t="shared" si="102"/>
        <v>7425</v>
      </c>
      <c r="AV85" s="19" t="str">
        <f t="shared" si="103"/>
        <v>N/A</v>
      </c>
      <c r="AW85" s="68">
        <f t="shared" si="104"/>
        <v>89</v>
      </c>
      <c r="AX85" s="18">
        <f>'Ohio Intensities'!M85</f>
        <v>1.4687492041673194</v>
      </c>
      <c r="AY85" s="18">
        <f>Design!$I$24*AX85*Design!$I$23</f>
        <v>2.5262486311677907</v>
      </c>
      <c r="AZ85" s="18">
        <v>0</v>
      </c>
      <c r="BA85" s="18">
        <v>0</v>
      </c>
      <c r="BB85" s="18">
        <f>Design!$I$22</f>
        <v>10</v>
      </c>
      <c r="BC85" s="18">
        <f t="shared" si="105"/>
        <v>2.5262486311677907</v>
      </c>
      <c r="BD85" s="18">
        <f t="shared" si="106"/>
        <v>89</v>
      </c>
      <c r="BE85" s="18">
        <f t="shared" si="107"/>
        <v>2.5262486311677907</v>
      </c>
      <c r="BF85" s="18">
        <f t="shared" si="108"/>
        <v>99</v>
      </c>
      <c r="BG85" s="18">
        <v>0</v>
      </c>
      <c r="BH85" s="18" t="str">
        <f t="shared" si="109"/>
        <v>N/A</v>
      </c>
      <c r="BI85" s="18">
        <f t="shared" si="110"/>
        <v>-0.25262486311677906</v>
      </c>
      <c r="BJ85" s="18">
        <f t="shared" si="111"/>
        <v>25.009861448561125</v>
      </c>
      <c r="BK85" s="18">
        <f>(Design!$N$69-BJ85)/BI85</f>
        <v>87.718450096962329</v>
      </c>
      <c r="BL85" s="18">
        <v>0</v>
      </c>
      <c r="BM85" s="18">
        <v>0</v>
      </c>
      <c r="BN85" s="18">
        <f t="shared" si="112"/>
        <v>87.718450096962329</v>
      </c>
      <c r="BO85" s="18">
        <f t="shared" si="113"/>
        <v>89</v>
      </c>
      <c r="BP85" s="18">
        <f>Design!$N$69</f>
        <v>2.85</v>
      </c>
      <c r="BQ85" s="18">
        <f t="shared" si="114"/>
        <v>99</v>
      </c>
      <c r="BR85" s="18">
        <v>0</v>
      </c>
      <c r="BS85" s="18">
        <f t="shared" si="115"/>
        <v>8464.5000000000018</v>
      </c>
      <c r="BT85" s="19" t="str">
        <f t="shared" si="116"/>
        <v>N/A</v>
      </c>
      <c r="BU85" s="68">
        <f t="shared" si="117"/>
        <v>89</v>
      </c>
      <c r="BV85" s="18">
        <f>'Ohio Intensities'!Q85</f>
        <v>1.7358931039144945</v>
      </c>
      <c r="BW85" s="18">
        <f>Design!$I$24*BV85*Design!$I$23</f>
        <v>2.9857361387329324</v>
      </c>
      <c r="BX85" s="18">
        <v>0</v>
      </c>
      <c r="BY85" s="18">
        <v>0</v>
      </c>
      <c r="BZ85" s="18">
        <f>Design!$I$22</f>
        <v>10</v>
      </c>
      <c r="CA85" s="18">
        <f t="shared" si="118"/>
        <v>2.9857361387329324</v>
      </c>
      <c r="CB85" s="18">
        <f t="shared" si="119"/>
        <v>89</v>
      </c>
      <c r="CC85" s="18">
        <f t="shared" si="120"/>
        <v>2.9857361387329324</v>
      </c>
      <c r="CD85" s="18">
        <f t="shared" si="121"/>
        <v>99</v>
      </c>
      <c r="CE85" s="18">
        <v>0</v>
      </c>
      <c r="CF85" s="18">
        <f t="shared" si="122"/>
        <v>15943.83098083386</v>
      </c>
      <c r="CG85" s="18">
        <f t="shared" si="123"/>
        <v>-0.29857361387329323</v>
      </c>
      <c r="CH85" s="18">
        <f t="shared" si="124"/>
        <v>29.558787773456029</v>
      </c>
      <c r="CI85" s="18">
        <f>(Design!$N$70-CH85)/CG85</f>
        <v>89.454615319056742</v>
      </c>
      <c r="CJ85" s="18">
        <v>0</v>
      </c>
      <c r="CK85" s="18">
        <v>0</v>
      </c>
      <c r="CL85" s="18">
        <f t="shared" si="125"/>
        <v>89.454615319056742</v>
      </c>
      <c r="CM85" s="18">
        <f t="shared" si="126"/>
        <v>89.454615319056742</v>
      </c>
      <c r="CN85" s="18">
        <f>Design!$N$70</f>
        <v>2.85</v>
      </c>
      <c r="CO85" s="18">
        <f t="shared" si="127"/>
        <v>99</v>
      </c>
      <c r="CP85" s="18">
        <v>0</v>
      </c>
      <c r="CQ85" s="18">
        <f t="shared" si="128"/>
        <v>8464.5</v>
      </c>
      <c r="CR85" s="19">
        <f t="shared" si="129"/>
        <v>7479.3309808338599</v>
      </c>
      <c r="CS85" s="68">
        <f t="shared" si="130"/>
        <v>89</v>
      </c>
      <c r="CT85" s="18">
        <f>'Ohio Intensities'!U85</f>
        <v>1.9565825813827475</v>
      </c>
      <c r="CU85" s="18">
        <f>Design!$I$24*CT85*Design!$I$23</f>
        <v>3.3653220399783277</v>
      </c>
      <c r="CV85" s="18">
        <v>0</v>
      </c>
      <c r="CW85" s="18">
        <v>0</v>
      </c>
      <c r="CX85" s="18">
        <f>Design!$I$22</f>
        <v>10</v>
      </c>
      <c r="CY85" s="18">
        <f t="shared" si="131"/>
        <v>3.3653220399783277</v>
      </c>
      <c r="CZ85" s="18">
        <f t="shared" si="132"/>
        <v>89</v>
      </c>
      <c r="DA85" s="18">
        <f t="shared" si="133"/>
        <v>3.3653220399783277</v>
      </c>
      <c r="DB85" s="18">
        <f t="shared" si="134"/>
        <v>99</v>
      </c>
      <c r="DC85" s="18">
        <v>0</v>
      </c>
      <c r="DD85" s="18">
        <f t="shared" si="135"/>
        <v>17970.819693484271</v>
      </c>
      <c r="DE85" s="18">
        <f t="shared" si="136"/>
        <v>-0.33653220399783279</v>
      </c>
      <c r="DF85" s="18">
        <f t="shared" si="137"/>
        <v>33.316688195785446</v>
      </c>
      <c r="DG85" s="18">
        <f>(Design!$N$71-DF85)/DE85</f>
        <v>90.531271105280737</v>
      </c>
      <c r="DH85" s="18">
        <v>0</v>
      </c>
      <c r="DI85" s="18">
        <v>0</v>
      </c>
      <c r="DJ85" s="18">
        <f t="shared" si="138"/>
        <v>90.531271105280737</v>
      </c>
      <c r="DK85" s="18">
        <f t="shared" si="139"/>
        <v>90.531271105280737</v>
      </c>
      <c r="DL85" s="18">
        <f>Design!$N$71</f>
        <v>2.85</v>
      </c>
      <c r="DM85" s="18">
        <f t="shared" si="140"/>
        <v>99</v>
      </c>
      <c r="DN85" s="18">
        <v>0</v>
      </c>
      <c r="DO85" s="18">
        <f t="shared" si="141"/>
        <v>8464.5000000000018</v>
      </c>
      <c r="DP85" s="19">
        <f t="shared" si="142"/>
        <v>9506.319693484269</v>
      </c>
      <c r="DQ85" s="68">
        <f t="shared" si="143"/>
        <v>89</v>
      </c>
      <c r="DR85" s="18">
        <f>'Ohio Intensities'!Y85</f>
        <v>2.1713843793452123</v>
      </c>
      <c r="DS85" s="18">
        <f>Design!$I$24*DR85*Design!$I$23</f>
        <v>3.7347811324737674</v>
      </c>
      <c r="DT85" s="18">
        <v>0</v>
      </c>
      <c r="DU85" s="18">
        <v>0</v>
      </c>
      <c r="DV85" s="18">
        <f>Design!$I$22</f>
        <v>10</v>
      </c>
      <c r="DW85" s="18">
        <f t="shared" si="144"/>
        <v>3.7347811324737674</v>
      </c>
      <c r="DX85" s="18">
        <f t="shared" si="145"/>
        <v>89</v>
      </c>
      <c r="DY85" s="18">
        <f t="shared" si="146"/>
        <v>3.7347811324737674</v>
      </c>
      <c r="DZ85" s="18">
        <f t="shared" si="147"/>
        <v>99</v>
      </c>
      <c r="EA85" s="18">
        <v>0</v>
      </c>
      <c r="EB85" s="18">
        <f t="shared" si="148"/>
        <v>19943.731247409916</v>
      </c>
      <c r="EC85" s="18">
        <f t="shared" si="149"/>
        <v>-0.37347811324737673</v>
      </c>
      <c r="ED85" s="18">
        <f t="shared" si="150"/>
        <v>36.974333211490297</v>
      </c>
      <c r="EE85" s="18">
        <f>(Design!$N$72-ED85)/EC85</f>
        <v>91.36903074394543</v>
      </c>
      <c r="EF85" s="18">
        <v>0</v>
      </c>
      <c r="EG85" s="18">
        <v>0</v>
      </c>
      <c r="EH85" s="18">
        <f t="shared" si="151"/>
        <v>91.36903074394543</v>
      </c>
      <c r="EI85" s="18">
        <f t="shared" si="152"/>
        <v>91.36903074394543</v>
      </c>
      <c r="EJ85" s="18">
        <f>Design!$N$72</f>
        <v>2.85</v>
      </c>
      <c r="EK85" s="18">
        <f t="shared" si="153"/>
        <v>99</v>
      </c>
      <c r="EL85" s="18">
        <v>0</v>
      </c>
      <c r="EM85" s="18">
        <f t="shared" si="154"/>
        <v>8464.5000000000018</v>
      </c>
      <c r="EN85" s="19">
        <f t="shared" si="155"/>
        <v>11479.231247409914</v>
      </c>
      <c r="EO85" s="19">
        <f t="shared" si="156"/>
        <v>89</v>
      </c>
    </row>
    <row r="86" spans="1:145" x14ac:dyDescent="0.25">
      <c r="A86" s="68">
        <f t="shared" si="157"/>
        <v>90</v>
      </c>
      <c r="B86" s="18">
        <f>'Ohio Intensities'!E86</f>
        <v>1.0168921943741913</v>
      </c>
      <c r="C86" s="18">
        <f>Design!$I$24*B86*Design!$I$23</f>
        <v>1.7490545743236101</v>
      </c>
      <c r="D86" s="18">
        <v>0</v>
      </c>
      <c r="E86" s="18">
        <v>0</v>
      </c>
      <c r="F86" s="18">
        <f>Design!$I$22</f>
        <v>10</v>
      </c>
      <c r="G86" s="18">
        <f t="shared" si="79"/>
        <v>1.7490545743236101</v>
      </c>
      <c r="H86" s="18">
        <f t="shared" si="80"/>
        <v>90</v>
      </c>
      <c r="I86" s="18">
        <f t="shared" si="81"/>
        <v>1.7490545743236101</v>
      </c>
      <c r="J86" s="18">
        <f t="shared" si="82"/>
        <v>100</v>
      </c>
      <c r="K86" s="18">
        <v>0</v>
      </c>
      <c r="L86" s="18" t="str">
        <f t="shared" si="83"/>
        <v>N/A</v>
      </c>
      <c r="M86" s="18">
        <f t="shared" si="84"/>
        <v>-0.17490545743236102</v>
      </c>
      <c r="N86" s="18">
        <f t="shared" si="85"/>
        <v>17.490545743236105</v>
      </c>
      <c r="O86" s="18">
        <f>(Design!$N$67-N86)/M86</f>
        <v>88.279382301191092</v>
      </c>
      <c r="P86" s="18">
        <v>0</v>
      </c>
      <c r="Q86" s="18">
        <v>0</v>
      </c>
      <c r="R86" s="18">
        <f t="shared" si="86"/>
        <v>88.279382301191092</v>
      </c>
      <c r="S86" s="18">
        <f t="shared" si="87"/>
        <v>90</v>
      </c>
      <c r="T86" s="18">
        <f>Design!$N$67</f>
        <v>2.0499999999999998</v>
      </c>
      <c r="U86" s="18">
        <f t="shared" si="88"/>
        <v>100</v>
      </c>
      <c r="V86" s="18">
        <v>0</v>
      </c>
      <c r="W86" s="18">
        <f t="shared" si="89"/>
        <v>6149.9999999999991</v>
      </c>
      <c r="X86" s="19" t="str">
        <f t="shared" si="90"/>
        <v>N/A</v>
      </c>
      <c r="Y86" s="68">
        <f t="shared" si="91"/>
        <v>90</v>
      </c>
      <c r="Z86" s="18">
        <f>'Ohio Intensities'!I86</f>
        <v>1.231191249473528</v>
      </c>
      <c r="AA86" s="18">
        <f>Design!$I$24*Z86*Design!$I$23</f>
        <v>2.1176489490944697</v>
      </c>
      <c r="AB86" s="18">
        <v>0</v>
      </c>
      <c r="AC86" s="18">
        <v>0</v>
      </c>
      <c r="AD86" s="18">
        <f>Design!$I$22</f>
        <v>10</v>
      </c>
      <c r="AE86" s="18">
        <f t="shared" si="92"/>
        <v>2.1176489490944697</v>
      </c>
      <c r="AF86" s="18">
        <f t="shared" si="93"/>
        <v>90</v>
      </c>
      <c r="AG86" s="18">
        <f t="shared" si="94"/>
        <v>2.1176489490944697</v>
      </c>
      <c r="AH86" s="18">
        <f t="shared" si="95"/>
        <v>100</v>
      </c>
      <c r="AI86" s="18">
        <v>0</v>
      </c>
      <c r="AJ86" s="18" t="str">
        <f t="shared" si="96"/>
        <v>N/A</v>
      </c>
      <c r="AK86" s="18">
        <f t="shared" si="97"/>
        <v>-0.21176489490944697</v>
      </c>
      <c r="AL86" s="18">
        <f t="shared" si="98"/>
        <v>21.176489490944697</v>
      </c>
      <c r="AM86" s="18">
        <f>(Design!$N$68-AL86)/AK86</f>
        <v>88.194454982403812</v>
      </c>
      <c r="AN86" s="18">
        <v>0</v>
      </c>
      <c r="AO86" s="18">
        <v>0</v>
      </c>
      <c r="AP86" s="18">
        <f t="shared" si="99"/>
        <v>88.194454982403812</v>
      </c>
      <c r="AQ86" s="18">
        <f t="shared" si="100"/>
        <v>90</v>
      </c>
      <c r="AR86" s="18">
        <f>Design!$N$68</f>
        <v>2.5</v>
      </c>
      <c r="AS86" s="18">
        <f t="shared" si="101"/>
        <v>100</v>
      </c>
      <c r="AT86" s="18">
        <v>0</v>
      </c>
      <c r="AU86" s="18">
        <f t="shared" si="102"/>
        <v>7500</v>
      </c>
      <c r="AV86" s="19" t="str">
        <f t="shared" si="103"/>
        <v>N/A</v>
      </c>
      <c r="AW86" s="68">
        <f t="shared" si="104"/>
        <v>90</v>
      </c>
      <c r="AX86" s="18">
        <f>'Ohio Intensities'!M86</f>
        <v>1.4562997093713335</v>
      </c>
      <c r="AY86" s="18">
        <f>Design!$I$24*AX86*Design!$I$23</f>
        <v>2.5048355001186953</v>
      </c>
      <c r="AZ86" s="18">
        <v>0</v>
      </c>
      <c r="BA86" s="18">
        <v>0</v>
      </c>
      <c r="BB86" s="18">
        <f>Design!$I$22</f>
        <v>10</v>
      </c>
      <c r="BC86" s="18">
        <f t="shared" si="105"/>
        <v>2.5048355001186953</v>
      </c>
      <c r="BD86" s="18">
        <f t="shared" si="106"/>
        <v>90</v>
      </c>
      <c r="BE86" s="18">
        <f t="shared" si="107"/>
        <v>2.5048355001186953</v>
      </c>
      <c r="BF86" s="18">
        <f t="shared" si="108"/>
        <v>100</v>
      </c>
      <c r="BG86" s="18">
        <v>0</v>
      </c>
      <c r="BH86" s="18" t="str">
        <f t="shared" si="109"/>
        <v>N/A</v>
      </c>
      <c r="BI86" s="18">
        <f t="shared" si="110"/>
        <v>-0.2504835500118695</v>
      </c>
      <c r="BJ86" s="18">
        <f t="shared" si="111"/>
        <v>25.048355001186952</v>
      </c>
      <c r="BK86" s="18">
        <f>(Design!$N$69-BJ86)/BI86</f>
        <v>88.622007313993478</v>
      </c>
      <c r="BL86" s="18">
        <v>0</v>
      </c>
      <c r="BM86" s="18">
        <v>0</v>
      </c>
      <c r="BN86" s="18">
        <f t="shared" si="112"/>
        <v>88.622007313993478</v>
      </c>
      <c r="BO86" s="18">
        <f t="shared" si="113"/>
        <v>90</v>
      </c>
      <c r="BP86" s="18">
        <f>Design!$N$69</f>
        <v>2.85</v>
      </c>
      <c r="BQ86" s="18">
        <f t="shared" si="114"/>
        <v>100</v>
      </c>
      <c r="BR86" s="18">
        <v>0</v>
      </c>
      <c r="BS86" s="18">
        <f t="shared" si="115"/>
        <v>8550</v>
      </c>
      <c r="BT86" s="19" t="str">
        <f t="shared" si="116"/>
        <v>N/A</v>
      </c>
      <c r="BU86" s="68">
        <f t="shared" si="117"/>
        <v>90</v>
      </c>
      <c r="BV86" s="18">
        <f>'Ohio Intensities'!Q86</f>
        <v>1.7215392330759993</v>
      </c>
      <c r="BW86" s="18">
        <f>Design!$I$24*BV86*Design!$I$23</f>
        <v>2.9610474808907208</v>
      </c>
      <c r="BX86" s="18">
        <v>0</v>
      </c>
      <c r="BY86" s="18">
        <v>0</v>
      </c>
      <c r="BZ86" s="18">
        <f>Design!$I$22</f>
        <v>10</v>
      </c>
      <c r="CA86" s="18">
        <f t="shared" si="118"/>
        <v>2.9610474808907208</v>
      </c>
      <c r="CB86" s="18">
        <f t="shared" si="119"/>
        <v>90</v>
      </c>
      <c r="CC86" s="18">
        <f t="shared" si="120"/>
        <v>2.9610474808907208</v>
      </c>
      <c r="CD86" s="18">
        <f t="shared" si="121"/>
        <v>100</v>
      </c>
      <c r="CE86" s="18">
        <v>0</v>
      </c>
      <c r="CF86" s="18">
        <f t="shared" si="122"/>
        <v>15989.656396809893</v>
      </c>
      <c r="CG86" s="18">
        <f t="shared" si="123"/>
        <v>-0.29610474808907206</v>
      </c>
      <c r="CH86" s="18">
        <f t="shared" si="124"/>
        <v>29.610474808907206</v>
      </c>
      <c r="CI86" s="18">
        <f>(Design!$N$70-CH86)/CG86</f>
        <v>90.375027694109505</v>
      </c>
      <c r="CJ86" s="18">
        <v>0</v>
      </c>
      <c r="CK86" s="18">
        <v>0</v>
      </c>
      <c r="CL86" s="18">
        <f t="shared" si="125"/>
        <v>90.375027694109505</v>
      </c>
      <c r="CM86" s="18">
        <f t="shared" si="126"/>
        <v>90.375027694109505</v>
      </c>
      <c r="CN86" s="18">
        <f>Design!$N$70</f>
        <v>2.85</v>
      </c>
      <c r="CO86" s="18">
        <f t="shared" si="127"/>
        <v>100</v>
      </c>
      <c r="CP86" s="18">
        <v>0</v>
      </c>
      <c r="CQ86" s="18">
        <f t="shared" si="128"/>
        <v>8550</v>
      </c>
      <c r="CR86" s="19">
        <f t="shared" si="129"/>
        <v>7439.6563968098926</v>
      </c>
      <c r="CS86" s="68">
        <f t="shared" si="130"/>
        <v>90</v>
      </c>
      <c r="CT86" s="18">
        <f>'Ohio Intensities'!U86</f>
        <v>1.9407095923612128</v>
      </c>
      <c r="CU86" s="18">
        <f>Design!$I$24*CT86*Design!$I$23</f>
        <v>3.338020498861288</v>
      </c>
      <c r="CV86" s="18">
        <v>0</v>
      </c>
      <c r="CW86" s="18">
        <v>0</v>
      </c>
      <c r="CX86" s="18">
        <f>Design!$I$22</f>
        <v>10</v>
      </c>
      <c r="CY86" s="18">
        <f t="shared" si="131"/>
        <v>3.338020498861288</v>
      </c>
      <c r="CZ86" s="18">
        <f t="shared" si="132"/>
        <v>90</v>
      </c>
      <c r="DA86" s="18">
        <f t="shared" si="133"/>
        <v>3.338020498861288</v>
      </c>
      <c r="DB86" s="18">
        <f t="shared" si="134"/>
        <v>100</v>
      </c>
      <c r="DC86" s="18">
        <v>0</v>
      </c>
      <c r="DD86" s="18">
        <f t="shared" si="135"/>
        <v>18025.310693850952</v>
      </c>
      <c r="DE86" s="18">
        <f t="shared" si="136"/>
        <v>-0.33380204988612883</v>
      </c>
      <c r="DF86" s="18">
        <f t="shared" si="137"/>
        <v>33.380204988612881</v>
      </c>
      <c r="DG86" s="18">
        <f>(Design!$N$71-DF86)/DE86</f>
        <v>91.462005697771374</v>
      </c>
      <c r="DH86" s="18">
        <v>0</v>
      </c>
      <c r="DI86" s="18">
        <v>0</v>
      </c>
      <c r="DJ86" s="18">
        <f t="shared" si="138"/>
        <v>91.462005697771374</v>
      </c>
      <c r="DK86" s="18">
        <f t="shared" si="139"/>
        <v>91.462005697771374</v>
      </c>
      <c r="DL86" s="18">
        <f>Design!$N$71</f>
        <v>2.85</v>
      </c>
      <c r="DM86" s="18">
        <f t="shared" si="140"/>
        <v>100</v>
      </c>
      <c r="DN86" s="18">
        <v>0</v>
      </c>
      <c r="DO86" s="18">
        <f t="shared" si="141"/>
        <v>8550</v>
      </c>
      <c r="DP86" s="19">
        <f t="shared" si="142"/>
        <v>9475.3106938509518</v>
      </c>
      <c r="DQ86" s="68">
        <f t="shared" si="143"/>
        <v>90</v>
      </c>
      <c r="DR86" s="18">
        <f>'Ohio Intensities'!Y86</f>
        <v>2.154292633307255</v>
      </c>
      <c r="DS86" s="18">
        <f>Design!$I$24*DR86*Design!$I$23</f>
        <v>3.7053833292884808</v>
      </c>
      <c r="DT86" s="18">
        <v>0</v>
      </c>
      <c r="DU86" s="18">
        <v>0</v>
      </c>
      <c r="DV86" s="18">
        <f>Design!$I$22</f>
        <v>10</v>
      </c>
      <c r="DW86" s="18">
        <f t="shared" si="144"/>
        <v>3.7053833292884808</v>
      </c>
      <c r="DX86" s="18">
        <f t="shared" si="145"/>
        <v>90</v>
      </c>
      <c r="DY86" s="18">
        <f t="shared" si="146"/>
        <v>3.7053833292884808</v>
      </c>
      <c r="DZ86" s="18">
        <f t="shared" si="147"/>
        <v>100</v>
      </c>
      <c r="EA86" s="18">
        <v>0</v>
      </c>
      <c r="EB86" s="18">
        <f t="shared" si="148"/>
        <v>20009.069978157801</v>
      </c>
      <c r="EC86" s="18">
        <f t="shared" si="149"/>
        <v>-0.37053833292884808</v>
      </c>
      <c r="ED86" s="18">
        <f t="shared" si="150"/>
        <v>37.053833292884811</v>
      </c>
      <c r="EE86" s="18">
        <f>(Design!$N$72-ED86)/EC86</f>
        <v>92.308488092250187</v>
      </c>
      <c r="EF86" s="18">
        <v>0</v>
      </c>
      <c r="EG86" s="18">
        <v>0</v>
      </c>
      <c r="EH86" s="18">
        <f t="shared" si="151"/>
        <v>92.308488092250187</v>
      </c>
      <c r="EI86" s="18">
        <f t="shared" si="152"/>
        <v>92.308488092250187</v>
      </c>
      <c r="EJ86" s="18">
        <f>Design!$N$72</f>
        <v>2.85</v>
      </c>
      <c r="EK86" s="18">
        <f t="shared" si="153"/>
        <v>100</v>
      </c>
      <c r="EL86" s="18">
        <v>0</v>
      </c>
      <c r="EM86" s="18">
        <f t="shared" si="154"/>
        <v>8550</v>
      </c>
      <c r="EN86" s="19">
        <f t="shared" si="155"/>
        <v>11459.069978157801</v>
      </c>
      <c r="EO86" s="19">
        <f t="shared" si="156"/>
        <v>90</v>
      </c>
    </row>
    <row r="87" spans="1:145" x14ac:dyDescent="0.25">
      <c r="A87" s="68">
        <f t="shared" si="157"/>
        <v>91</v>
      </c>
      <c r="B87" s="18">
        <f>'Ohio Intensities'!E87</f>
        <v>1.0080669822185493</v>
      </c>
      <c r="C87" s="18">
        <f>Design!$I$24*B87*Design!$I$23</f>
        <v>1.7338752094159058</v>
      </c>
      <c r="D87" s="18">
        <v>0</v>
      </c>
      <c r="E87" s="18">
        <v>0</v>
      </c>
      <c r="F87" s="18">
        <f>Design!$I$22</f>
        <v>10</v>
      </c>
      <c r="G87" s="18">
        <f t="shared" si="79"/>
        <v>1.7338752094159058</v>
      </c>
      <c r="H87" s="18">
        <f t="shared" si="80"/>
        <v>91</v>
      </c>
      <c r="I87" s="18">
        <f t="shared" si="81"/>
        <v>1.7338752094159058</v>
      </c>
      <c r="J87" s="18">
        <f t="shared" si="82"/>
        <v>101</v>
      </c>
      <c r="K87" s="18">
        <v>0</v>
      </c>
      <c r="L87" s="18" t="str">
        <f t="shared" si="83"/>
        <v>N/A</v>
      </c>
      <c r="M87" s="18">
        <f t="shared" si="84"/>
        <v>-0.17338752094159057</v>
      </c>
      <c r="N87" s="18">
        <f t="shared" si="85"/>
        <v>17.512139615100647</v>
      </c>
      <c r="O87" s="18">
        <f>(Design!$N$67-N87)/M87</f>
        <v>89.176773109925321</v>
      </c>
      <c r="P87" s="18">
        <v>0</v>
      </c>
      <c r="Q87" s="18">
        <v>0</v>
      </c>
      <c r="R87" s="18">
        <f t="shared" si="86"/>
        <v>89.176773109925321</v>
      </c>
      <c r="S87" s="18">
        <f t="shared" si="87"/>
        <v>91</v>
      </c>
      <c r="T87" s="18">
        <f>Design!$N$67</f>
        <v>2.0499999999999998</v>
      </c>
      <c r="U87" s="18">
        <f t="shared" si="88"/>
        <v>101</v>
      </c>
      <c r="V87" s="18">
        <v>0</v>
      </c>
      <c r="W87" s="18">
        <f t="shared" si="89"/>
        <v>6211.4999999999982</v>
      </c>
      <c r="X87" s="19" t="str">
        <f t="shared" si="90"/>
        <v>N/A</v>
      </c>
      <c r="Y87" s="68">
        <f t="shared" si="91"/>
        <v>91</v>
      </c>
      <c r="Z87" s="18">
        <f>'Ohio Intensities'!I87</f>
        <v>1.2206952220668505</v>
      </c>
      <c r="AA87" s="18">
        <f>Design!$I$24*Z87*Design!$I$23</f>
        <v>2.0995957819549842</v>
      </c>
      <c r="AB87" s="18">
        <v>0</v>
      </c>
      <c r="AC87" s="18">
        <v>0</v>
      </c>
      <c r="AD87" s="18">
        <f>Design!$I$22</f>
        <v>10</v>
      </c>
      <c r="AE87" s="18">
        <f t="shared" si="92"/>
        <v>2.0995957819549842</v>
      </c>
      <c r="AF87" s="18">
        <f t="shared" si="93"/>
        <v>91</v>
      </c>
      <c r="AG87" s="18">
        <f t="shared" si="94"/>
        <v>2.0995957819549842</v>
      </c>
      <c r="AH87" s="18">
        <f t="shared" si="95"/>
        <v>101</v>
      </c>
      <c r="AI87" s="18">
        <v>0</v>
      </c>
      <c r="AJ87" s="18" t="str">
        <f t="shared" si="96"/>
        <v>N/A</v>
      </c>
      <c r="AK87" s="18">
        <f t="shared" si="97"/>
        <v>-0.20995957819549843</v>
      </c>
      <c r="AL87" s="18">
        <f t="shared" si="98"/>
        <v>21.205917397745342</v>
      </c>
      <c r="AM87" s="18">
        <f>(Design!$N$68-AL87)/AK87</f>
        <v>89.092946168561127</v>
      </c>
      <c r="AN87" s="18">
        <v>0</v>
      </c>
      <c r="AO87" s="18">
        <v>0</v>
      </c>
      <c r="AP87" s="18">
        <f t="shared" si="99"/>
        <v>89.092946168561127</v>
      </c>
      <c r="AQ87" s="18">
        <f t="shared" si="100"/>
        <v>91</v>
      </c>
      <c r="AR87" s="18">
        <f>Design!$N$68</f>
        <v>2.5</v>
      </c>
      <c r="AS87" s="18">
        <f t="shared" si="101"/>
        <v>101</v>
      </c>
      <c r="AT87" s="18">
        <v>0</v>
      </c>
      <c r="AU87" s="18">
        <f t="shared" si="102"/>
        <v>7575</v>
      </c>
      <c r="AV87" s="19" t="str">
        <f t="shared" si="103"/>
        <v>N/A</v>
      </c>
      <c r="AW87" s="68">
        <f t="shared" si="104"/>
        <v>91</v>
      </c>
      <c r="AX87" s="18">
        <f>'Ohio Intensities'!M87</f>
        <v>1.444075663707248</v>
      </c>
      <c r="AY87" s="18">
        <f>Design!$I$24*AX87*Design!$I$23</f>
        <v>2.4838101415764684</v>
      </c>
      <c r="AZ87" s="18">
        <v>0</v>
      </c>
      <c r="BA87" s="18">
        <v>0</v>
      </c>
      <c r="BB87" s="18">
        <f>Design!$I$22</f>
        <v>10</v>
      </c>
      <c r="BC87" s="18">
        <f t="shared" si="105"/>
        <v>2.4838101415764684</v>
      </c>
      <c r="BD87" s="18">
        <f t="shared" si="106"/>
        <v>91</v>
      </c>
      <c r="BE87" s="18">
        <f t="shared" si="107"/>
        <v>2.4838101415764684</v>
      </c>
      <c r="BF87" s="18">
        <f t="shared" si="108"/>
        <v>101</v>
      </c>
      <c r="BG87" s="18">
        <v>0</v>
      </c>
      <c r="BH87" s="18" t="str">
        <f t="shared" si="109"/>
        <v>N/A</v>
      </c>
      <c r="BI87" s="18">
        <f t="shared" si="110"/>
        <v>-0.24838101415764685</v>
      </c>
      <c r="BJ87" s="18">
        <f t="shared" si="111"/>
        <v>25.086482429922334</v>
      </c>
      <c r="BK87" s="18">
        <f>(Design!$N$69-BJ87)/BI87</f>
        <v>89.525693037910258</v>
      </c>
      <c r="BL87" s="18">
        <v>0</v>
      </c>
      <c r="BM87" s="18">
        <v>0</v>
      </c>
      <c r="BN87" s="18">
        <f t="shared" si="112"/>
        <v>89.525693037910258</v>
      </c>
      <c r="BO87" s="18">
        <f t="shared" si="113"/>
        <v>91</v>
      </c>
      <c r="BP87" s="18">
        <f>Design!$N$69</f>
        <v>2.85</v>
      </c>
      <c r="BQ87" s="18">
        <f t="shared" si="114"/>
        <v>101</v>
      </c>
      <c r="BR87" s="18">
        <v>0</v>
      </c>
      <c r="BS87" s="18">
        <f t="shared" si="115"/>
        <v>8635.5</v>
      </c>
      <c r="BT87" s="19" t="str">
        <f t="shared" si="116"/>
        <v>N/A</v>
      </c>
      <c r="BU87" s="68">
        <f t="shared" si="117"/>
        <v>91</v>
      </c>
      <c r="BV87" s="18">
        <f>'Ohio Intensities'!Q87</f>
        <v>1.7074413595801659</v>
      </c>
      <c r="BW87" s="18">
        <f>Design!$I$24*BV87*Design!$I$23</f>
        <v>2.9367991384778871</v>
      </c>
      <c r="BX87" s="18">
        <v>0</v>
      </c>
      <c r="BY87" s="18">
        <v>0</v>
      </c>
      <c r="BZ87" s="18">
        <f>Design!$I$22</f>
        <v>10</v>
      </c>
      <c r="CA87" s="18">
        <f t="shared" si="118"/>
        <v>2.9367991384778871</v>
      </c>
      <c r="CB87" s="18">
        <f t="shared" si="119"/>
        <v>91</v>
      </c>
      <c r="CC87" s="18">
        <f t="shared" si="120"/>
        <v>2.9367991384778871</v>
      </c>
      <c r="CD87" s="18">
        <f t="shared" si="121"/>
        <v>101</v>
      </c>
      <c r="CE87" s="18">
        <v>0</v>
      </c>
      <c r="CF87" s="18">
        <f t="shared" si="122"/>
        <v>16034.923296089262</v>
      </c>
      <c r="CG87" s="18">
        <f t="shared" si="123"/>
        <v>-0.29367991384778869</v>
      </c>
      <c r="CH87" s="18">
        <f t="shared" si="124"/>
        <v>29.661671298626658</v>
      </c>
      <c r="CI87" s="18">
        <f>(Design!$N$70-CH87)/CG87</f>
        <v>91.295556946134468</v>
      </c>
      <c r="CJ87" s="18">
        <v>0</v>
      </c>
      <c r="CK87" s="18">
        <v>0</v>
      </c>
      <c r="CL87" s="18">
        <f t="shared" si="125"/>
        <v>91.295556946134468</v>
      </c>
      <c r="CM87" s="18">
        <f t="shared" si="126"/>
        <v>91.295556946134468</v>
      </c>
      <c r="CN87" s="18">
        <f>Design!$N$70</f>
        <v>2.85</v>
      </c>
      <c r="CO87" s="18">
        <f t="shared" si="127"/>
        <v>101</v>
      </c>
      <c r="CP87" s="18">
        <v>0</v>
      </c>
      <c r="CQ87" s="18">
        <f t="shared" si="128"/>
        <v>8635.5</v>
      </c>
      <c r="CR87" s="19">
        <f t="shared" si="129"/>
        <v>7399.4232960892623</v>
      </c>
      <c r="CS87" s="68">
        <f t="shared" si="130"/>
        <v>91</v>
      </c>
      <c r="CT87" s="18">
        <f>'Ohio Intensities'!U87</f>
        <v>1.9251161538996158</v>
      </c>
      <c r="CU87" s="18">
        <f>Design!$I$24*CT87*Design!$I$23</f>
        <v>3.3111997847073411</v>
      </c>
      <c r="CV87" s="18">
        <v>0</v>
      </c>
      <c r="CW87" s="18">
        <v>0</v>
      </c>
      <c r="CX87" s="18">
        <f>Design!$I$22</f>
        <v>10</v>
      </c>
      <c r="CY87" s="18">
        <f t="shared" si="131"/>
        <v>3.3111997847073411</v>
      </c>
      <c r="CZ87" s="18">
        <f t="shared" si="132"/>
        <v>91</v>
      </c>
      <c r="DA87" s="18">
        <f t="shared" si="133"/>
        <v>3.3111997847073411</v>
      </c>
      <c r="DB87" s="18">
        <f t="shared" si="134"/>
        <v>101</v>
      </c>
      <c r="DC87" s="18">
        <v>0</v>
      </c>
      <c r="DD87" s="18">
        <f t="shared" si="135"/>
        <v>18079.150824502085</v>
      </c>
      <c r="DE87" s="18">
        <f t="shared" si="136"/>
        <v>-0.3311199784707341</v>
      </c>
      <c r="DF87" s="18">
        <f t="shared" si="137"/>
        <v>33.443117825544149</v>
      </c>
      <c r="DG87" s="18">
        <f>(Design!$N$71-DF87)/DE87</f>
        <v>92.392847954500908</v>
      </c>
      <c r="DH87" s="18">
        <v>0</v>
      </c>
      <c r="DI87" s="18">
        <v>0</v>
      </c>
      <c r="DJ87" s="18">
        <f t="shared" si="138"/>
        <v>92.392847954500908</v>
      </c>
      <c r="DK87" s="18">
        <f t="shared" si="139"/>
        <v>92.392847954500908</v>
      </c>
      <c r="DL87" s="18">
        <f>Design!$N$71</f>
        <v>2.85</v>
      </c>
      <c r="DM87" s="18">
        <f t="shared" si="140"/>
        <v>101</v>
      </c>
      <c r="DN87" s="18">
        <v>0</v>
      </c>
      <c r="DO87" s="18">
        <f t="shared" si="141"/>
        <v>8635.5</v>
      </c>
      <c r="DP87" s="19">
        <f t="shared" si="142"/>
        <v>9443.650824502085</v>
      </c>
      <c r="DQ87" s="68">
        <f t="shared" si="143"/>
        <v>91</v>
      </c>
      <c r="DR87" s="18">
        <f>'Ohio Intensities'!Y87</f>
        <v>2.1374986225942756</v>
      </c>
      <c r="DS87" s="18">
        <f>Design!$I$24*DR87*Design!$I$23</f>
        <v>3.6764976308621562</v>
      </c>
      <c r="DT87" s="18">
        <v>0</v>
      </c>
      <c r="DU87" s="18">
        <v>0</v>
      </c>
      <c r="DV87" s="18">
        <f>Design!$I$22</f>
        <v>10</v>
      </c>
      <c r="DW87" s="18">
        <f t="shared" si="144"/>
        <v>3.6764976308621562</v>
      </c>
      <c r="DX87" s="18">
        <f t="shared" si="145"/>
        <v>91</v>
      </c>
      <c r="DY87" s="18">
        <f t="shared" si="146"/>
        <v>3.6764976308621562</v>
      </c>
      <c r="DZ87" s="18">
        <f t="shared" si="147"/>
        <v>101</v>
      </c>
      <c r="EA87" s="18">
        <v>0</v>
      </c>
      <c r="EB87" s="18">
        <f t="shared" si="148"/>
        <v>20073.677064507378</v>
      </c>
      <c r="EC87" s="18">
        <f t="shared" si="149"/>
        <v>-0.36764976308621561</v>
      </c>
      <c r="ED87" s="18">
        <f t="shared" si="150"/>
        <v>37.132626071707776</v>
      </c>
      <c r="EE87" s="18">
        <f>(Design!$N$72-ED87)/EC87</f>
        <v>93.24805702014919</v>
      </c>
      <c r="EF87" s="18">
        <v>0</v>
      </c>
      <c r="EG87" s="18">
        <v>0</v>
      </c>
      <c r="EH87" s="18">
        <f t="shared" si="151"/>
        <v>93.24805702014919</v>
      </c>
      <c r="EI87" s="18">
        <f t="shared" si="152"/>
        <v>93.24805702014919</v>
      </c>
      <c r="EJ87" s="18">
        <f>Design!$N$72</f>
        <v>2.85</v>
      </c>
      <c r="EK87" s="18">
        <f t="shared" si="153"/>
        <v>101</v>
      </c>
      <c r="EL87" s="18">
        <v>0</v>
      </c>
      <c r="EM87" s="18">
        <f t="shared" si="154"/>
        <v>8635.5</v>
      </c>
      <c r="EN87" s="19">
        <f t="shared" si="155"/>
        <v>11438.177064507378</v>
      </c>
      <c r="EO87" s="19">
        <f t="shared" si="156"/>
        <v>91</v>
      </c>
    </row>
    <row r="88" spans="1:145" x14ac:dyDescent="0.25">
      <c r="A88" s="68">
        <f t="shared" si="157"/>
        <v>92</v>
      </c>
      <c r="B88" s="18">
        <f>'Ohio Intensities'!E88</f>
        <v>0.99940418393991959</v>
      </c>
      <c r="C88" s="18">
        <f>Design!$I$24*B88*Design!$I$23</f>
        <v>1.7189751963766629</v>
      </c>
      <c r="D88" s="18">
        <v>0</v>
      </c>
      <c r="E88" s="18">
        <v>0</v>
      </c>
      <c r="F88" s="18">
        <f>Design!$I$22</f>
        <v>10</v>
      </c>
      <c r="G88" s="18">
        <f t="shared" si="79"/>
        <v>1.7189751963766629</v>
      </c>
      <c r="H88" s="18">
        <f t="shared" si="80"/>
        <v>92</v>
      </c>
      <c r="I88" s="18">
        <f t="shared" si="81"/>
        <v>1.7189751963766629</v>
      </c>
      <c r="J88" s="18">
        <f t="shared" si="82"/>
        <v>102</v>
      </c>
      <c r="K88" s="18">
        <v>0</v>
      </c>
      <c r="L88" s="18" t="str">
        <f t="shared" si="83"/>
        <v>N/A</v>
      </c>
      <c r="M88" s="18">
        <f t="shared" si="84"/>
        <v>-0.17189751963766628</v>
      </c>
      <c r="N88" s="18">
        <f t="shared" si="85"/>
        <v>17.53354700304196</v>
      </c>
      <c r="O88" s="18">
        <f>(Design!$N$67-N88)/M88</f>
        <v>90.074289819183619</v>
      </c>
      <c r="P88" s="18">
        <v>0</v>
      </c>
      <c r="Q88" s="18">
        <v>0</v>
      </c>
      <c r="R88" s="18">
        <f t="shared" si="86"/>
        <v>90.074289819183619</v>
      </c>
      <c r="S88" s="18">
        <f t="shared" si="87"/>
        <v>92</v>
      </c>
      <c r="T88" s="18">
        <f>Design!$N$67</f>
        <v>2.0499999999999998</v>
      </c>
      <c r="U88" s="18">
        <f t="shared" si="88"/>
        <v>102</v>
      </c>
      <c r="V88" s="18">
        <v>0</v>
      </c>
      <c r="W88" s="18">
        <f t="shared" si="89"/>
        <v>6273</v>
      </c>
      <c r="X88" s="19" t="str">
        <f t="shared" si="90"/>
        <v>N/A</v>
      </c>
      <c r="Y88" s="68">
        <f t="shared" si="91"/>
        <v>92</v>
      </c>
      <c r="Z88" s="18">
        <f>'Ohio Intensities'!I88</f>
        <v>1.2103897734626503</v>
      </c>
      <c r="AA88" s="18">
        <f>Design!$I$24*Z88*Design!$I$23</f>
        <v>2.0818704103557599</v>
      </c>
      <c r="AB88" s="18">
        <v>0</v>
      </c>
      <c r="AC88" s="18">
        <v>0</v>
      </c>
      <c r="AD88" s="18">
        <f>Design!$I$22</f>
        <v>10</v>
      </c>
      <c r="AE88" s="18">
        <f t="shared" si="92"/>
        <v>2.0818704103557599</v>
      </c>
      <c r="AF88" s="18">
        <f t="shared" si="93"/>
        <v>92</v>
      </c>
      <c r="AG88" s="18">
        <f t="shared" si="94"/>
        <v>2.0818704103557599</v>
      </c>
      <c r="AH88" s="18">
        <f t="shared" si="95"/>
        <v>102</v>
      </c>
      <c r="AI88" s="18">
        <v>0</v>
      </c>
      <c r="AJ88" s="18" t="str">
        <f t="shared" si="96"/>
        <v>N/A</v>
      </c>
      <c r="AK88" s="18">
        <f t="shared" si="97"/>
        <v>-0.208187041035576</v>
      </c>
      <c r="AL88" s="18">
        <f t="shared" si="98"/>
        <v>21.235078185628751</v>
      </c>
      <c r="AM88" s="18">
        <f>(Design!$N$68-AL88)/AK88</f>
        <v>89.99156764242214</v>
      </c>
      <c r="AN88" s="18">
        <v>0</v>
      </c>
      <c r="AO88" s="18">
        <v>0</v>
      </c>
      <c r="AP88" s="18">
        <f t="shared" si="99"/>
        <v>89.99156764242214</v>
      </c>
      <c r="AQ88" s="18">
        <f t="shared" si="100"/>
        <v>92</v>
      </c>
      <c r="AR88" s="18">
        <f>Design!$N$68</f>
        <v>2.5</v>
      </c>
      <c r="AS88" s="18">
        <f t="shared" si="101"/>
        <v>102</v>
      </c>
      <c r="AT88" s="18">
        <v>0</v>
      </c>
      <c r="AU88" s="18">
        <f t="shared" si="102"/>
        <v>7650</v>
      </c>
      <c r="AV88" s="19" t="str">
        <f t="shared" si="103"/>
        <v>N/A</v>
      </c>
      <c r="AW88" s="68">
        <f t="shared" si="104"/>
        <v>92</v>
      </c>
      <c r="AX88" s="18">
        <f>'Ohio Intensities'!M88</f>
        <v>1.4320708545652021</v>
      </c>
      <c r="AY88" s="18">
        <f>Design!$I$24*AX88*Design!$I$23</f>
        <v>2.4631618698521494</v>
      </c>
      <c r="AZ88" s="18">
        <v>0</v>
      </c>
      <c r="BA88" s="18">
        <v>0</v>
      </c>
      <c r="BB88" s="18">
        <f>Design!$I$22</f>
        <v>10</v>
      </c>
      <c r="BC88" s="18">
        <f t="shared" si="105"/>
        <v>2.4631618698521494</v>
      </c>
      <c r="BD88" s="18">
        <f t="shared" si="106"/>
        <v>92</v>
      </c>
      <c r="BE88" s="18">
        <f t="shared" si="107"/>
        <v>2.4631618698521494</v>
      </c>
      <c r="BF88" s="18">
        <f t="shared" si="108"/>
        <v>102</v>
      </c>
      <c r="BG88" s="18">
        <v>0</v>
      </c>
      <c r="BH88" s="18" t="str">
        <f t="shared" si="109"/>
        <v>N/A</v>
      </c>
      <c r="BI88" s="18">
        <f t="shared" si="110"/>
        <v>-0.24631618698521493</v>
      </c>
      <c r="BJ88" s="18">
        <f t="shared" si="111"/>
        <v>25.124251072491923</v>
      </c>
      <c r="BK88" s="18">
        <f>(Design!$N$69-BJ88)/BI88</f>
        <v>90.429505852284606</v>
      </c>
      <c r="BL88" s="18">
        <v>0</v>
      </c>
      <c r="BM88" s="18">
        <v>0</v>
      </c>
      <c r="BN88" s="18">
        <f t="shared" si="112"/>
        <v>90.429505852284606</v>
      </c>
      <c r="BO88" s="18">
        <f t="shared" si="113"/>
        <v>92</v>
      </c>
      <c r="BP88" s="18">
        <f>Design!$N$69</f>
        <v>2.85</v>
      </c>
      <c r="BQ88" s="18">
        <f t="shared" si="114"/>
        <v>102</v>
      </c>
      <c r="BR88" s="18">
        <v>0</v>
      </c>
      <c r="BS88" s="18">
        <f t="shared" si="115"/>
        <v>8721</v>
      </c>
      <c r="BT88" s="19" t="str">
        <f t="shared" si="116"/>
        <v>N/A</v>
      </c>
      <c r="BU88" s="68">
        <f t="shared" si="117"/>
        <v>92</v>
      </c>
      <c r="BV88" s="18">
        <f>'Ohio Intensities'!Q88</f>
        <v>1.6935925157347869</v>
      </c>
      <c r="BW88" s="18">
        <f>Design!$I$24*BV88*Design!$I$23</f>
        <v>2.9129791270638354</v>
      </c>
      <c r="BX88" s="18">
        <v>0</v>
      </c>
      <c r="BY88" s="18">
        <v>0</v>
      </c>
      <c r="BZ88" s="18">
        <f>Design!$I$22</f>
        <v>10</v>
      </c>
      <c r="CA88" s="18">
        <f t="shared" si="118"/>
        <v>2.9129791270638354</v>
      </c>
      <c r="CB88" s="18">
        <f t="shared" si="119"/>
        <v>92</v>
      </c>
      <c r="CC88" s="18">
        <f t="shared" si="120"/>
        <v>2.9129791270638354</v>
      </c>
      <c r="CD88" s="18">
        <f t="shared" si="121"/>
        <v>102</v>
      </c>
      <c r="CE88" s="18">
        <v>0</v>
      </c>
      <c r="CF88" s="18">
        <f t="shared" si="122"/>
        <v>16079.644781392373</v>
      </c>
      <c r="CG88" s="18">
        <f t="shared" si="123"/>
        <v>-0.29129791270638355</v>
      </c>
      <c r="CH88" s="18">
        <f t="shared" si="124"/>
        <v>29.71238709605112</v>
      </c>
      <c r="CI88" s="18">
        <f>(Design!$N$70-CH88)/CG88</f>
        <v>92.216201779404145</v>
      </c>
      <c r="CJ88" s="18">
        <v>0</v>
      </c>
      <c r="CK88" s="18">
        <v>0</v>
      </c>
      <c r="CL88" s="18">
        <f t="shared" si="125"/>
        <v>92.216201779404145</v>
      </c>
      <c r="CM88" s="18">
        <f t="shared" si="126"/>
        <v>92.216201779404145</v>
      </c>
      <c r="CN88" s="18">
        <f>Design!$N$70</f>
        <v>2.85</v>
      </c>
      <c r="CO88" s="18">
        <f t="shared" si="127"/>
        <v>102</v>
      </c>
      <c r="CP88" s="18">
        <v>0</v>
      </c>
      <c r="CQ88" s="18">
        <f t="shared" si="128"/>
        <v>8721</v>
      </c>
      <c r="CR88" s="19">
        <f t="shared" si="129"/>
        <v>7358.6447813923733</v>
      </c>
      <c r="CS88" s="68">
        <f t="shared" si="130"/>
        <v>92</v>
      </c>
      <c r="CT88" s="18">
        <f>'Ohio Intensities'!U88</f>
        <v>1.9097947375258217</v>
      </c>
      <c r="CU88" s="18">
        <f>Design!$I$24*CT88*Design!$I$23</f>
        <v>3.2848469485444154</v>
      </c>
      <c r="CV88" s="18">
        <v>0</v>
      </c>
      <c r="CW88" s="18">
        <v>0</v>
      </c>
      <c r="CX88" s="18">
        <f>Design!$I$22</f>
        <v>10</v>
      </c>
      <c r="CY88" s="18">
        <f t="shared" si="131"/>
        <v>3.2848469485444154</v>
      </c>
      <c r="CZ88" s="18">
        <f t="shared" si="132"/>
        <v>92</v>
      </c>
      <c r="DA88" s="18">
        <f t="shared" si="133"/>
        <v>3.2848469485444154</v>
      </c>
      <c r="DB88" s="18">
        <f t="shared" si="134"/>
        <v>102</v>
      </c>
      <c r="DC88" s="18">
        <v>0</v>
      </c>
      <c r="DD88" s="18">
        <f t="shared" si="135"/>
        <v>18132.355155965175</v>
      </c>
      <c r="DE88" s="18">
        <f t="shared" si="136"/>
        <v>-0.32848469485444154</v>
      </c>
      <c r="DF88" s="18">
        <f t="shared" si="137"/>
        <v>33.505438875153033</v>
      </c>
      <c r="DG88" s="18">
        <f>(Design!$N$71-DF88)/DE88</f>
        <v>93.323796680198754</v>
      </c>
      <c r="DH88" s="18">
        <v>0</v>
      </c>
      <c r="DI88" s="18">
        <v>0</v>
      </c>
      <c r="DJ88" s="18">
        <f t="shared" si="138"/>
        <v>93.323796680198754</v>
      </c>
      <c r="DK88" s="18">
        <f t="shared" si="139"/>
        <v>93.323796680198754</v>
      </c>
      <c r="DL88" s="18">
        <f>Design!$N$71</f>
        <v>2.85</v>
      </c>
      <c r="DM88" s="18">
        <f t="shared" si="140"/>
        <v>102</v>
      </c>
      <c r="DN88" s="18">
        <v>0</v>
      </c>
      <c r="DO88" s="18">
        <f t="shared" si="141"/>
        <v>8721</v>
      </c>
      <c r="DP88" s="19">
        <f t="shared" si="142"/>
        <v>9411.3551559651751</v>
      </c>
      <c r="DQ88" s="68">
        <f t="shared" si="143"/>
        <v>92</v>
      </c>
      <c r="DR88" s="18">
        <f>'Ohio Intensities'!Y88</f>
        <v>2.1209943719819107</v>
      </c>
      <c r="DS88" s="18">
        <f>Design!$I$24*DR88*Design!$I$23</f>
        <v>3.6481103198088887</v>
      </c>
      <c r="DT88" s="18">
        <v>0</v>
      </c>
      <c r="DU88" s="18">
        <v>0</v>
      </c>
      <c r="DV88" s="18">
        <f>Design!$I$22</f>
        <v>10</v>
      </c>
      <c r="DW88" s="18">
        <f t="shared" si="144"/>
        <v>3.6481103198088887</v>
      </c>
      <c r="DX88" s="18">
        <f t="shared" si="145"/>
        <v>92</v>
      </c>
      <c r="DY88" s="18">
        <f t="shared" si="146"/>
        <v>3.6481103198088887</v>
      </c>
      <c r="DZ88" s="18">
        <f t="shared" si="147"/>
        <v>102</v>
      </c>
      <c r="EA88" s="18">
        <v>0</v>
      </c>
      <c r="EB88" s="18">
        <f t="shared" si="148"/>
        <v>20137.568965345068</v>
      </c>
      <c r="EC88" s="18">
        <f t="shared" si="149"/>
        <v>-0.36481103198088888</v>
      </c>
      <c r="ED88" s="18">
        <f t="shared" si="150"/>
        <v>37.210725262050666</v>
      </c>
      <c r="EE88" s="18">
        <f>(Design!$N$72-ED88)/EC88</f>
        <v>94.18773625204048</v>
      </c>
      <c r="EF88" s="18">
        <v>0</v>
      </c>
      <c r="EG88" s="18">
        <v>0</v>
      </c>
      <c r="EH88" s="18">
        <f t="shared" si="151"/>
        <v>94.18773625204048</v>
      </c>
      <c r="EI88" s="18">
        <f t="shared" si="152"/>
        <v>94.18773625204048</v>
      </c>
      <c r="EJ88" s="18">
        <f>Design!$N$72</f>
        <v>2.85</v>
      </c>
      <c r="EK88" s="18">
        <f t="shared" si="153"/>
        <v>102</v>
      </c>
      <c r="EL88" s="18">
        <v>0</v>
      </c>
      <c r="EM88" s="18">
        <f t="shared" si="154"/>
        <v>8721</v>
      </c>
      <c r="EN88" s="19">
        <f t="shared" si="155"/>
        <v>11416.568965345068</v>
      </c>
      <c r="EO88" s="19">
        <f t="shared" si="156"/>
        <v>92</v>
      </c>
    </row>
    <row r="89" spans="1:145" x14ac:dyDescent="0.25">
      <c r="A89" s="68">
        <f t="shared" si="157"/>
        <v>93</v>
      </c>
      <c r="B89" s="18">
        <f>'Ohio Intensities'!E89</f>
        <v>0.99089926181558496</v>
      </c>
      <c r="C89" s="18">
        <f>Design!$I$24*B89*Design!$I$23</f>
        <v>1.7043467303228073</v>
      </c>
      <c r="D89" s="18">
        <v>0</v>
      </c>
      <c r="E89" s="18">
        <v>0</v>
      </c>
      <c r="F89" s="18">
        <f>Design!$I$22</f>
        <v>10</v>
      </c>
      <c r="G89" s="18">
        <f t="shared" si="79"/>
        <v>1.7043467303228073</v>
      </c>
      <c r="H89" s="18">
        <f t="shared" si="80"/>
        <v>93</v>
      </c>
      <c r="I89" s="18">
        <f t="shared" si="81"/>
        <v>1.7043467303228073</v>
      </c>
      <c r="J89" s="18">
        <f t="shared" si="82"/>
        <v>103</v>
      </c>
      <c r="K89" s="18">
        <v>0</v>
      </c>
      <c r="L89" s="18" t="str">
        <f t="shared" si="83"/>
        <v>N/A</v>
      </c>
      <c r="M89" s="18">
        <f t="shared" si="84"/>
        <v>-0.17043467303228071</v>
      </c>
      <c r="N89" s="18">
        <f t="shared" si="85"/>
        <v>17.554771322324914</v>
      </c>
      <c r="O89" s="18">
        <f>(Design!$N$67-N89)/M89</f>
        <v>90.971931042389912</v>
      </c>
      <c r="P89" s="18">
        <v>0</v>
      </c>
      <c r="Q89" s="18">
        <v>0</v>
      </c>
      <c r="R89" s="18">
        <f t="shared" si="86"/>
        <v>90.971931042389912</v>
      </c>
      <c r="S89" s="18">
        <f t="shared" si="87"/>
        <v>93</v>
      </c>
      <c r="T89" s="18">
        <f>Design!$N$67</f>
        <v>2.0499999999999998</v>
      </c>
      <c r="U89" s="18">
        <f t="shared" si="88"/>
        <v>103</v>
      </c>
      <c r="V89" s="18">
        <v>0</v>
      </c>
      <c r="W89" s="18">
        <f t="shared" si="89"/>
        <v>6334.4999999999991</v>
      </c>
      <c r="X89" s="19" t="str">
        <f t="shared" si="90"/>
        <v>N/A</v>
      </c>
      <c r="Y89" s="68">
        <f t="shared" si="91"/>
        <v>93</v>
      </c>
      <c r="Z89" s="18">
        <f>'Ohio Intensities'!I89</f>
        <v>1.2002696429173616</v>
      </c>
      <c r="AA89" s="18">
        <f>Design!$I$24*Z89*Design!$I$23</f>
        <v>2.0644637858178632</v>
      </c>
      <c r="AB89" s="18">
        <v>0</v>
      </c>
      <c r="AC89" s="18">
        <v>0</v>
      </c>
      <c r="AD89" s="18">
        <f>Design!$I$22</f>
        <v>10</v>
      </c>
      <c r="AE89" s="18">
        <f t="shared" si="92"/>
        <v>2.0644637858178632</v>
      </c>
      <c r="AF89" s="18">
        <f t="shared" si="93"/>
        <v>93</v>
      </c>
      <c r="AG89" s="18">
        <f t="shared" si="94"/>
        <v>2.0644637858178632</v>
      </c>
      <c r="AH89" s="18">
        <f t="shared" si="95"/>
        <v>103</v>
      </c>
      <c r="AI89" s="18">
        <v>0</v>
      </c>
      <c r="AJ89" s="18" t="str">
        <f t="shared" si="96"/>
        <v>N/A</v>
      </c>
      <c r="AK89" s="18">
        <f t="shared" si="97"/>
        <v>-0.20644637858178633</v>
      </c>
      <c r="AL89" s="18">
        <f t="shared" si="98"/>
        <v>21.263976993923993</v>
      </c>
      <c r="AM89" s="18">
        <f>(Design!$N$68-AL89)/AK89</f>
        <v>90.890317974216288</v>
      </c>
      <c r="AN89" s="18">
        <v>0</v>
      </c>
      <c r="AO89" s="18">
        <v>0</v>
      </c>
      <c r="AP89" s="18">
        <f t="shared" si="99"/>
        <v>90.890317974216288</v>
      </c>
      <c r="AQ89" s="18">
        <f t="shared" si="100"/>
        <v>93</v>
      </c>
      <c r="AR89" s="18">
        <f>Design!$N$68</f>
        <v>2.5</v>
      </c>
      <c r="AS89" s="18">
        <f t="shared" si="101"/>
        <v>103</v>
      </c>
      <c r="AT89" s="18">
        <v>0</v>
      </c>
      <c r="AU89" s="18">
        <f t="shared" si="102"/>
        <v>7725</v>
      </c>
      <c r="AV89" s="19" t="str">
        <f t="shared" si="103"/>
        <v>N/A</v>
      </c>
      <c r="AW89" s="68">
        <f t="shared" si="104"/>
        <v>93</v>
      </c>
      <c r="AX89" s="18">
        <f>'Ohio Intensities'!M89</f>
        <v>1.420279298108702</v>
      </c>
      <c r="AY89" s="18">
        <f>Design!$I$24*AX89*Design!$I$23</f>
        <v>2.4428803927469689</v>
      </c>
      <c r="AZ89" s="18">
        <v>0</v>
      </c>
      <c r="BA89" s="18">
        <v>0</v>
      </c>
      <c r="BB89" s="18">
        <f>Design!$I$22</f>
        <v>10</v>
      </c>
      <c r="BC89" s="18">
        <f t="shared" si="105"/>
        <v>2.4428803927469689</v>
      </c>
      <c r="BD89" s="18">
        <f t="shared" si="106"/>
        <v>93</v>
      </c>
      <c r="BE89" s="18">
        <f t="shared" si="107"/>
        <v>2.4428803927469689</v>
      </c>
      <c r="BF89" s="18">
        <f t="shared" si="108"/>
        <v>103</v>
      </c>
      <c r="BG89" s="18">
        <v>0</v>
      </c>
      <c r="BH89" s="18" t="str">
        <f t="shared" si="109"/>
        <v>N/A</v>
      </c>
      <c r="BI89" s="18">
        <f t="shared" si="110"/>
        <v>-0.24428803927469689</v>
      </c>
      <c r="BJ89" s="18">
        <f t="shared" si="111"/>
        <v>25.16166804529378</v>
      </c>
      <c r="BK89" s="18">
        <f>(Design!$N$69-BJ89)/BI89</f>
        <v>91.333444369762063</v>
      </c>
      <c r="BL89" s="18">
        <v>0</v>
      </c>
      <c r="BM89" s="18">
        <v>0</v>
      </c>
      <c r="BN89" s="18">
        <f t="shared" si="112"/>
        <v>91.333444369762063</v>
      </c>
      <c r="BO89" s="18">
        <f t="shared" si="113"/>
        <v>93</v>
      </c>
      <c r="BP89" s="18">
        <f>Design!$N$69</f>
        <v>2.85</v>
      </c>
      <c r="BQ89" s="18">
        <f t="shared" si="114"/>
        <v>103</v>
      </c>
      <c r="BR89" s="18">
        <v>0</v>
      </c>
      <c r="BS89" s="18">
        <f t="shared" si="115"/>
        <v>8806.5</v>
      </c>
      <c r="BT89" s="19" t="str">
        <f t="shared" si="116"/>
        <v>N/A</v>
      </c>
      <c r="BU89" s="68">
        <f t="shared" si="117"/>
        <v>93</v>
      </c>
      <c r="BV89" s="18">
        <f>'Ohio Intensities'!Q89</f>
        <v>1.6799859876344871</v>
      </c>
      <c r="BW89" s="18">
        <f>Design!$I$24*BV89*Design!$I$23</f>
        <v>2.8895758987313198</v>
      </c>
      <c r="BX89" s="18">
        <v>0</v>
      </c>
      <c r="BY89" s="18">
        <v>0</v>
      </c>
      <c r="BZ89" s="18">
        <f>Design!$I$22</f>
        <v>10</v>
      </c>
      <c r="CA89" s="18">
        <f t="shared" si="118"/>
        <v>2.8895758987313198</v>
      </c>
      <c r="CB89" s="18">
        <f t="shared" si="119"/>
        <v>93</v>
      </c>
      <c r="CC89" s="18">
        <f t="shared" si="120"/>
        <v>2.8895758987313198</v>
      </c>
      <c r="CD89" s="18">
        <f t="shared" si="121"/>
        <v>103</v>
      </c>
      <c r="CE89" s="18">
        <v>0</v>
      </c>
      <c r="CF89" s="18">
        <f t="shared" si="122"/>
        <v>16123.833514920765</v>
      </c>
      <c r="CG89" s="18">
        <f t="shared" si="123"/>
        <v>-0.28895758987313197</v>
      </c>
      <c r="CH89" s="18">
        <f t="shared" si="124"/>
        <v>29.762631756932592</v>
      </c>
      <c r="CI89" s="18">
        <f>(Design!$N$70-CH89)/CG89</f>
        <v>93.136960924780325</v>
      </c>
      <c r="CJ89" s="18">
        <v>0</v>
      </c>
      <c r="CK89" s="18">
        <v>0</v>
      </c>
      <c r="CL89" s="18">
        <f t="shared" si="125"/>
        <v>93.136960924780325</v>
      </c>
      <c r="CM89" s="18">
        <f t="shared" si="126"/>
        <v>93.136960924780325</v>
      </c>
      <c r="CN89" s="18">
        <f>Design!$N$70</f>
        <v>2.85</v>
      </c>
      <c r="CO89" s="18">
        <f t="shared" si="127"/>
        <v>103</v>
      </c>
      <c r="CP89" s="18">
        <v>0</v>
      </c>
      <c r="CQ89" s="18">
        <f t="shared" si="128"/>
        <v>8806.5</v>
      </c>
      <c r="CR89" s="19">
        <f t="shared" si="129"/>
        <v>7317.3335149207651</v>
      </c>
      <c r="CS89" s="68">
        <f t="shared" si="130"/>
        <v>93</v>
      </c>
      <c r="CT89" s="18">
        <f>'Ohio Intensities'!U89</f>
        <v>1.8947380863530059</v>
      </c>
      <c r="CU89" s="18">
        <f>Design!$I$24*CT89*Design!$I$23</f>
        <v>3.2589495085271722</v>
      </c>
      <c r="CV89" s="18">
        <v>0</v>
      </c>
      <c r="CW89" s="18">
        <v>0</v>
      </c>
      <c r="CX89" s="18">
        <f>Design!$I$22</f>
        <v>10</v>
      </c>
      <c r="CY89" s="18">
        <f t="shared" si="131"/>
        <v>3.2589495085271722</v>
      </c>
      <c r="CZ89" s="18">
        <f t="shared" si="132"/>
        <v>93</v>
      </c>
      <c r="DA89" s="18">
        <f t="shared" si="133"/>
        <v>3.2589495085271722</v>
      </c>
      <c r="DB89" s="18">
        <f t="shared" si="134"/>
        <v>103</v>
      </c>
      <c r="DC89" s="18">
        <v>0</v>
      </c>
      <c r="DD89" s="18">
        <f t="shared" si="135"/>
        <v>18184.938257581616</v>
      </c>
      <c r="DE89" s="18">
        <f t="shared" si="136"/>
        <v>-0.32589495085271725</v>
      </c>
      <c r="DF89" s="18">
        <f t="shared" si="137"/>
        <v>33.567179937829877</v>
      </c>
      <c r="DG89" s="18">
        <f>(Design!$N$71-DF89)/DE89</f>
        <v>94.254850704060118</v>
      </c>
      <c r="DH89" s="18">
        <v>0</v>
      </c>
      <c r="DI89" s="18">
        <v>0</v>
      </c>
      <c r="DJ89" s="18">
        <f t="shared" si="138"/>
        <v>94.254850704060118</v>
      </c>
      <c r="DK89" s="18">
        <f t="shared" si="139"/>
        <v>94.254850704060118</v>
      </c>
      <c r="DL89" s="18">
        <f>Design!$N$71</f>
        <v>2.85</v>
      </c>
      <c r="DM89" s="18">
        <f t="shared" si="140"/>
        <v>103</v>
      </c>
      <c r="DN89" s="18">
        <v>0</v>
      </c>
      <c r="DO89" s="18">
        <f t="shared" si="141"/>
        <v>8806.5</v>
      </c>
      <c r="DP89" s="19">
        <f t="shared" si="142"/>
        <v>9378.4382575816162</v>
      </c>
      <c r="DQ89" s="68">
        <f t="shared" si="143"/>
        <v>93</v>
      </c>
      <c r="DR89" s="18">
        <f>'Ohio Intensities'!Y89</f>
        <v>2.1047721931615699</v>
      </c>
      <c r="DS89" s="18">
        <f>Design!$I$24*DR89*Design!$I$23</f>
        <v>3.6202081722379025</v>
      </c>
      <c r="DT89" s="18">
        <v>0</v>
      </c>
      <c r="DU89" s="18">
        <v>0</v>
      </c>
      <c r="DV89" s="18">
        <f>Design!$I$22</f>
        <v>10</v>
      </c>
      <c r="DW89" s="18">
        <f t="shared" si="144"/>
        <v>3.6202081722379025</v>
      </c>
      <c r="DX89" s="18">
        <f t="shared" si="145"/>
        <v>93</v>
      </c>
      <c r="DY89" s="18">
        <f t="shared" si="146"/>
        <v>3.6202081722379025</v>
      </c>
      <c r="DZ89" s="18">
        <f t="shared" si="147"/>
        <v>103</v>
      </c>
      <c r="EA89" s="18">
        <v>0</v>
      </c>
      <c r="EB89" s="18">
        <f t="shared" si="148"/>
        <v>20200.761601087499</v>
      </c>
      <c r="EC89" s="18">
        <f t="shared" si="149"/>
        <v>-0.36202081722379026</v>
      </c>
      <c r="ED89" s="18">
        <f t="shared" si="150"/>
        <v>37.288144174050394</v>
      </c>
      <c r="EE89" s="18">
        <f>(Design!$N$72-ED89)/EC89</f>
        <v>95.127524538904566</v>
      </c>
      <c r="EF89" s="18">
        <v>0</v>
      </c>
      <c r="EG89" s="18">
        <v>0</v>
      </c>
      <c r="EH89" s="18">
        <f t="shared" si="151"/>
        <v>95.127524538904566</v>
      </c>
      <c r="EI89" s="18">
        <f t="shared" si="152"/>
        <v>95.127524538904566</v>
      </c>
      <c r="EJ89" s="18">
        <f>Design!$N$72</f>
        <v>2.85</v>
      </c>
      <c r="EK89" s="18">
        <f t="shared" si="153"/>
        <v>103</v>
      </c>
      <c r="EL89" s="18">
        <v>0</v>
      </c>
      <c r="EM89" s="18">
        <f t="shared" si="154"/>
        <v>8806.5</v>
      </c>
      <c r="EN89" s="19">
        <f t="shared" si="155"/>
        <v>11394.261601087499</v>
      </c>
      <c r="EO89" s="19">
        <f t="shared" si="156"/>
        <v>93</v>
      </c>
    </row>
    <row r="90" spans="1:145" x14ac:dyDescent="0.25">
      <c r="A90" s="68">
        <f t="shared" si="157"/>
        <v>94</v>
      </c>
      <c r="B90" s="18">
        <f>'Ohio Intensities'!E90</f>
        <v>0.982547847341949</v>
      </c>
      <c r="C90" s="18">
        <f>Design!$I$24*B90*Design!$I$23</f>
        <v>1.6899822974281533</v>
      </c>
      <c r="D90" s="18">
        <v>0</v>
      </c>
      <c r="E90" s="18">
        <v>0</v>
      </c>
      <c r="F90" s="18">
        <f>Design!$I$22</f>
        <v>10</v>
      </c>
      <c r="G90" s="18">
        <f t="shared" si="79"/>
        <v>1.6899822974281533</v>
      </c>
      <c r="H90" s="18">
        <f t="shared" si="80"/>
        <v>94</v>
      </c>
      <c r="I90" s="18">
        <f t="shared" si="81"/>
        <v>1.6899822974281533</v>
      </c>
      <c r="J90" s="18">
        <f t="shared" si="82"/>
        <v>104</v>
      </c>
      <c r="K90" s="18">
        <v>0</v>
      </c>
      <c r="L90" s="18" t="str">
        <f t="shared" si="83"/>
        <v>N/A</v>
      </c>
      <c r="M90" s="18">
        <f t="shared" si="84"/>
        <v>-0.16899822974281534</v>
      </c>
      <c r="N90" s="18">
        <f t="shared" si="85"/>
        <v>17.575815893252795</v>
      </c>
      <c r="O90" s="18">
        <f>(Design!$N$67-N90)/M90</f>
        <v>91.869695421545373</v>
      </c>
      <c r="P90" s="18">
        <v>0</v>
      </c>
      <c r="Q90" s="18">
        <v>0</v>
      </c>
      <c r="R90" s="18">
        <f t="shared" si="86"/>
        <v>91.869695421545373</v>
      </c>
      <c r="S90" s="18">
        <f t="shared" si="87"/>
        <v>94</v>
      </c>
      <c r="T90" s="18">
        <f>Design!$N$67</f>
        <v>2.0499999999999998</v>
      </c>
      <c r="U90" s="18">
        <f t="shared" si="88"/>
        <v>104</v>
      </c>
      <c r="V90" s="18">
        <v>0</v>
      </c>
      <c r="W90" s="18">
        <f t="shared" si="89"/>
        <v>6395.9999999999991</v>
      </c>
      <c r="X90" s="19" t="str">
        <f t="shared" si="90"/>
        <v>N/A</v>
      </c>
      <c r="Y90" s="68">
        <f t="shared" si="91"/>
        <v>94</v>
      </c>
      <c r="Z90" s="18">
        <f>'Ohio Intensities'!I90</f>
        <v>1.1903297636552452</v>
      </c>
      <c r="AA90" s="18">
        <f>Design!$I$24*Z90*Design!$I$23</f>
        <v>2.0473671934870232</v>
      </c>
      <c r="AB90" s="18">
        <v>0</v>
      </c>
      <c r="AC90" s="18">
        <v>0</v>
      </c>
      <c r="AD90" s="18">
        <f>Design!$I$22</f>
        <v>10</v>
      </c>
      <c r="AE90" s="18">
        <f t="shared" si="92"/>
        <v>2.0473671934870232</v>
      </c>
      <c r="AF90" s="18">
        <f t="shared" si="93"/>
        <v>94</v>
      </c>
      <c r="AG90" s="18">
        <f t="shared" si="94"/>
        <v>2.0473671934870232</v>
      </c>
      <c r="AH90" s="18">
        <f t="shared" si="95"/>
        <v>104</v>
      </c>
      <c r="AI90" s="18">
        <v>0</v>
      </c>
      <c r="AJ90" s="18" t="str">
        <f t="shared" si="96"/>
        <v>N/A</v>
      </c>
      <c r="AK90" s="18">
        <f t="shared" si="97"/>
        <v>-0.20473671934870233</v>
      </c>
      <c r="AL90" s="18">
        <f t="shared" si="98"/>
        <v>21.292618812265044</v>
      </c>
      <c r="AM90" s="18">
        <f>(Design!$N$68-AL90)/AK90</f>
        <v>91.789195763452369</v>
      </c>
      <c r="AN90" s="18">
        <v>0</v>
      </c>
      <c r="AO90" s="18">
        <v>0</v>
      </c>
      <c r="AP90" s="18">
        <f t="shared" si="99"/>
        <v>91.789195763452369</v>
      </c>
      <c r="AQ90" s="18">
        <f t="shared" si="100"/>
        <v>94</v>
      </c>
      <c r="AR90" s="18">
        <f>Design!$N$68</f>
        <v>2.5</v>
      </c>
      <c r="AS90" s="18">
        <f t="shared" si="101"/>
        <v>104</v>
      </c>
      <c r="AT90" s="18">
        <v>0</v>
      </c>
      <c r="AU90" s="18">
        <f t="shared" si="102"/>
        <v>7800</v>
      </c>
      <c r="AV90" s="19" t="str">
        <f t="shared" si="103"/>
        <v>N/A</v>
      </c>
      <c r="AW90" s="68">
        <f t="shared" si="104"/>
        <v>94</v>
      </c>
      <c r="AX90" s="18">
        <f>'Ohio Intensities'!M90</f>
        <v>1.408695228770138</v>
      </c>
      <c r="AY90" s="18">
        <f>Design!$I$24*AX90*Design!$I$23</f>
        <v>2.4229557934846389</v>
      </c>
      <c r="AZ90" s="18">
        <v>0</v>
      </c>
      <c r="BA90" s="18">
        <v>0</v>
      </c>
      <c r="BB90" s="18">
        <f>Design!$I$22</f>
        <v>10</v>
      </c>
      <c r="BC90" s="18">
        <f t="shared" si="105"/>
        <v>2.4229557934846389</v>
      </c>
      <c r="BD90" s="18">
        <f t="shared" si="106"/>
        <v>94</v>
      </c>
      <c r="BE90" s="18">
        <f t="shared" si="107"/>
        <v>2.4229557934846389</v>
      </c>
      <c r="BF90" s="18">
        <f t="shared" si="108"/>
        <v>104</v>
      </c>
      <c r="BG90" s="18">
        <v>0</v>
      </c>
      <c r="BH90" s="18" t="str">
        <f t="shared" si="109"/>
        <v>N/A</v>
      </c>
      <c r="BI90" s="18">
        <f t="shared" si="110"/>
        <v>-0.24229557934846388</v>
      </c>
      <c r="BJ90" s="18">
        <f t="shared" si="111"/>
        <v>25.198740252240245</v>
      </c>
      <c r="BK90" s="18">
        <f>(Design!$N$69-BJ90)/BI90</f>
        <v>92.23750723119386</v>
      </c>
      <c r="BL90" s="18">
        <v>0</v>
      </c>
      <c r="BM90" s="18">
        <v>0</v>
      </c>
      <c r="BN90" s="18">
        <f t="shared" si="112"/>
        <v>92.23750723119386</v>
      </c>
      <c r="BO90" s="18">
        <f t="shared" si="113"/>
        <v>94</v>
      </c>
      <c r="BP90" s="18">
        <f>Design!$N$69</f>
        <v>2.85</v>
      </c>
      <c r="BQ90" s="18">
        <f t="shared" si="114"/>
        <v>104</v>
      </c>
      <c r="BR90" s="18">
        <v>0</v>
      </c>
      <c r="BS90" s="18">
        <f t="shared" si="115"/>
        <v>8892</v>
      </c>
      <c r="BT90" s="19" t="str">
        <f t="shared" si="116"/>
        <v>N/A</v>
      </c>
      <c r="BU90" s="68">
        <f t="shared" si="117"/>
        <v>94</v>
      </c>
      <c r="BV90" s="18">
        <f>'Ohio Intensities'!Q90</f>
        <v>1.6666153036245035</v>
      </c>
      <c r="BW90" s="18">
        <f>Design!$I$24*BV90*Design!$I$23</f>
        <v>2.8665783222341479</v>
      </c>
      <c r="BX90" s="18">
        <v>0</v>
      </c>
      <c r="BY90" s="18">
        <v>0</v>
      </c>
      <c r="BZ90" s="18">
        <f>Design!$I$22</f>
        <v>10</v>
      </c>
      <c r="CA90" s="18">
        <f t="shared" si="118"/>
        <v>2.8665783222341479</v>
      </c>
      <c r="CB90" s="18">
        <f t="shared" si="119"/>
        <v>94</v>
      </c>
      <c r="CC90" s="18">
        <f t="shared" si="120"/>
        <v>2.8665783222341479</v>
      </c>
      <c r="CD90" s="18">
        <f t="shared" si="121"/>
        <v>104</v>
      </c>
      <c r="CE90" s="18">
        <v>0</v>
      </c>
      <c r="CF90" s="18">
        <f t="shared" si="122"/>
        <v>16167.501737400595</v>
      </c>
      <c r="CG90" s="18">
        <f t="shared" si="123"/>
        <v>-0.28665783222341479</v>
      </c>
      <c r="CH90" s="18">
        <f t="shared" si="124"/>
        <v>29.812414551235136</v>
      </c>
      <c r="CI90" s="18">
        <f>(Design!$N$70-CH90)/CG90</f>
        <v>94.057833138922305</v>
      </c>
      <c r="CJ90" s="18">
        <v>0</v>
      </c>
      <c r="CK90" s="18">
        <v>0</v>
      </c>
      <c r="CL90" s="18">
        <f t="shared" si="125"/>
        <v>94.057833138922305</v>
      </c>
      <c r="CM90" s="18">
        <f t="shared" si="126"/>
        <v>94.057833138922305</v>
      </c>
      <c r="CN90" s="18">
        <f>Design!$N$70</f>
        <v>2.85</v>
      </c>
      <c r="CO90" s="18">
        <f t="shared" si="127"/>
        <v>104</v>
      </c>
      <c r="CP90" s="18">
        <v>0</v>
      </c>
      <c r="CQ90" s="18">
        <f t="shared" si="128"/>
        <v>8892.0000000000018</v>
      </c>
      <c r="CR90" s="19">
        <f t="shared" si="129"/>
        <v>7275.5017374005929</v>
      </c>
      <c r="CS90" s="68">
        <f t="shared" si="130"/>
        <v>94</v>
      </c>
      <c r="CT90" s="18">
        <f>'Ohio Intensities'!U90</f>
        <v>1.8799392028452853</v>
      </c>
      <c r="CU90" s="18">
        <f>Design!$I$24*CT90*Design!$I$23</f>
        <v>3.2334954288938929</v>
      </c>
      <c r="CV90" s="18">
        <v>0</v>
      </c>
      <c r="CW90" s="18">
        <v>0</v>
      </c>
      <c r="CX90" s="18">
        <f>Design!$I$22</f>
        <v>10</v>
      </c>
      <c r="CY90" s="18">
        <f t="shared" si="131"/>
        <v>3.2334954288938929</v>
      </c>
      <c r="CZ90" s="18">
        <f t="shared" si="132"/>
        <v>94</v>
      </c>
      <c r="DA90" s="18">
        <f t="shared" si="133"/>
        <v>3.2334954288938929</v>
      </c>
      <c r="DB90" s="18">
        <f t="shared" si="134"/>
        <v>104</v>
      </c>
      <c r="DC90" s="18">
        <v>0</v>
      </c>
      <c r="DD90" s="18">
        <f t="shared" si="135"/>
        <v>18236.914218961552</v>
      </c>
      <c r="DE90" s="18">
        <f t="shared" si="136"/>
        <v>-0.32334954288938927</v>
      </c>
      <c r="DF90" s="18">
        <f t="shared" si="137"/>
        <v>33.628352460496487</v>
      </c>
      <c r="DG90" s="18">
        <f>(Design!$N$71-DF90)/DE90</f>
        <v>95.186008879020065</v>
      </c>
      <c r="DH90" s="18">
        <v>0</v>
      </c>
      <c r="DI90" s="18">
        <v>0</v>
      </c>
      <c r="DJ90" s="18">
        <f t="shared" si="138"/>
        <v>95.186008879020065</v>
      </c>
      <c r="DK90" s="18">
        <f t="shared" si="139"/>
        <v>95.186008879020065</v>
      </c>
      <c r="DL90" s="18">
        <f>Design!$N$71</f>
        <v>2.85</v>
      </c>
      <c r="DM90" s="18">
        <f t="shared" si="140"/>
        <v>104</v>
      </c>
      <c r="DN90" s="18">
        <v>0</v>
      </c>
      <c r="DO90" s="18">
        <f t="shared" si="141"/>
        <v>8892.0000000000018</v>
      </c>
      <c r="DP90" s="19">
        <f t="shared" si="142"/>
        <v>9344.9142189615504</v>
      </c>
      <c r="DQ90" s="68">
        <f t="shared" si="143"/>
        <v>94</v>
      </c>
      <c r="DR90" s="18">
        <f>'Ohio Intensities'!Y90</f>
        <v>2.0888246718310639</v>
      </c>
      <c r="DS90" s="18">
        <f>Design!$I$24*DR90*Design!$I$23</f>
        <v>3.5927784355494321</v>
      </c>
      <c r="DT90" s="18">
        <v>0</v>
      </c>
      <c r="DU90" s="18">
        <v>0</v>
      </c>
      <c r="DV90" s="18">
        <f>Design!$I$22</f>
        <v>10</v>
      </c>
      <c r="DW90" s="18">
        <f t="shared" si="144"/>
        <v>3.5927784355494321</v>
      </c>
      <c r="DX90" s="18">
        <f t="shared" si="145"/>
        <v>94</v>
      </c>
      <c r="DY90" s="18">
        <f t="shared" si="146"/>
        <v>3.5927784355494321</v>
      </c>
      <c r="DZ90" s="18">
        <f t="shared" si="147"/>
        <v>104</v>
      </c>
      <c r="EA90" s="18">
        <v>0</v>
      </c>
      <c r="EB90" s="18">
        <f t="shared" si="148"/>
        <v>20263.270376498793</v>
      </c>
      <c r="EC90" s="18">
        <f t="shared" si="149"/>
        <v>-0.35927784355494319</v>
      </c>
      <c r="ED90" s="18">
        <f t="shared" si="150"/>
        <v>37.364895729714092</v>
      </c>
      <c r="EE90" s="18">
        <f>(Design!$N$72-ED90)/EC90</f>
        <v>96.067420657505252</v>
      </c>
      <c r="EF90" s="18">
        <v>0</v>
      </c>
      <c r="EG90" s="18">
        <v>0</v>
      </c>
      <c r="EH90" s="18">
        <f t="shared" si="151"/>
        <v>96.067420657505252</v>
      </c>
      <c r="EI90" s="18">
        <f t="shared" si="152"/>
        <v>96.067420657505252</v>
      </c>
      <c r="EJ90" s="18">
        <f>Design!$N$72</f>
        <v>2.85</v>
      </c>
      <c r="EK90" s="18">
        <f t="shared" si="153"/>
        <v>104</v>
      </c>
      <c r="EL90" s="18">
        <v>0</v>
      </c>
      <c r="EM90" s="18">
        <f t="shared" si="154"/>
        <v>8892</v>
      </c>
      <c r="EN90" s="19">
        <f t="shared" si="155"/>
        <v>11371.270376498793</v>
      </c>
      <c r="EO90" s="19">
        <f t="shared" si="156"/>
        <v>94</v>
      </c>
    </row>
    <row r="91" spans="1:145" x14ac:dyDescent="0.25">
      <c r="A91" s="68">
        <f t="shared" si="157"/>
        <v>95</v>
      </c>
      <c r="B91" s="18">
        <f>'Ohio Intensities'!E91</f>
        <v>0.97434573337163366</v>
      </c>
      <c r="C91" s="18">
        <f>Design!$I$24*B91*Design!$I$23</f>
        <v>1.675874661399211</v>
      </c>
      <c r="D91" s="18">
        <v>0</v>
      </c>
      <c r="E91" s="18">
        <v>0</v>
      </c>
      <c r="F91" s="18">
        <f>Design!$I$22</f>
        <v>10</v>
      </c>
      <c r="G91" s="18">
        <f t="shared" si="79"/>
        <v>1.675874661399211</v>
      </c>
      <c r="H91" s="18">
        <f t="shared" si="80"/>
        <v>95</v>
      </c>
      <c r="I91" s="18">
        <f t="shared" si="81"/>
        <v>1.675874661399211</v>
      </c>
      <c r="J91" s="18">
        <f t="shared" si="82"/>
        <v>105</v>
      </c>
      <c r="K91" s="18">
        <v>0</v>
      </c>
      <c r="L91" s="18" t="str">
        <f t="shared" si="83"/>
        <v>N/A</v>
      </c>
      <c r="M91" s="18">
        <f t="shared" si="84"/>
        <v>-0.16758746613992109</v>
      </c>
      <c r="N91" s="18">
        <f t="shared" si="85"/>
        <v>17.596683944691716</v>
      </c>
      <c r="O91" s="18">
        <f>(Design!$N$67-N91)/M91</f>
        <v>92.767581626370401</v>
      </c>
      <c r="P91" s="18">
        <v>0</v>
      </c>
      <c r="Q91" s="18">
        <v>0</v>
      </c>
      <c r="R91" s="18">
        <f t="shared" si="86"/>
        <v>92.767581626370401</v>
      </c>
      <c r="S91" s="18">
        <f t="shared" si="87"/>
        <v>95</v>
      </c>
      <c r="T91" s="18">
        <f>Design!$N$67</f>
        <v>2.0499999999999998</v>
      </c>
      <c r="U91" s="18">
        <f t="shared" si="88"/>
        <v>105</v>
      </c>
      <c r="V91" s="18">
        <v>0</v>
      </c>
      <c r="W91" s="18">
        <f t="shared" si="89"/>
        <v>6457.4999999999991</v>
      </c>
      <c r="X91" s="19" t="str">
        <f t="shared" si="90"/>
        <v>N/A</v>
      </c>
      <c r="Y91" s="68">
        <f t="shared" si="91"/>
        <v>95</v>
      </c>
      <c r="Z91" s="18">
        <f>'Ohio Intensities'!I91</f>
        <v>1.1805652539531177</v>
      </c>
      <c r="AA91" s="18">
        <f>Design!$I$24*Z91*Design!$I$23</f>
        <v>2.0305722367993639</v>
      </c>
      <c r="AB91" s="18">
        <v>0</v>
      </c>
      <c r="AC91" s="18">
        <v>0</v>
      </c>
      <c r="AD91" s="18">
        <f>Design!$I$22</f>
        <v>10</v>
      </c>
      <c r="AE91" s="18">
        <f t="shared" si="92"/>
        <v>2.0305722367993639</v>
      </c>
      <c r="AF91" s="18">
        <f t="shared" si="93"/>
        <v>95</v>
      </c>
      <c r="AG91" s="18">
        <f t="shared" si="94"/>
        <v>2.0305722367993639</v>
      </c>
      <c r="AH91" s="18">
        <f t="shared" si="95"/>
        <v>105</v>
      </c>
      <c r="AI91" s="18">
        <v>0</v>
      </c>
      <c r="AJ91" s="18" t="str">
        <f t="shared" si="96"/>
        <v>N/A</v>
      </c>
      <c r="AK91" s="18">
        <f t="shared" si="97"/>
        <v>-0.20305722367993639</v>
      </c>
      <c r="AL91" s="18">
        <f t="shared" si="98"/>
        <v>21.321008486393321</v>
      </c>
      <c r="AM91" s="18">
        <f>(Design!$N$68-AL91)/AK91</f>
        <v>92.688199638046072</v>
      </c>
      <c r="AN91" s="18">
        <v>0</v>
      </c>
      <c r="AO91" s="18">
        <v>0</v>
      </c>
      <c r="AP91" s="18">
        <f t="shared" si="99"/>
        <v>92.688199638046072</v>
      </c>
      <c r="AQ91" s="18">
        <f t="shared" si="100"/>
        <v>95</v>
      </c>
      <c r="AR91" s="18">
        <f>Design!$N$68</f>
        <v>2.5</v>
      </c>
      <c r="AS91" s="18">
        <f t="shared" si="101"/>
        <v>105</v>
      </c>
      <c r="AT91" s="18">
        <v>0</v>
      </c>
      <c r="AU91" s="18">
        <f t="shared" si="102"/>
        <v>7875</v>
      </c>
      <c r="AV91" s="19" t="str">
        <f t="shared" si="103"/>
        <v>N/A</v>
      </c>
      <c r="AW91" s="68">
        <f t="shared" si="104"/>
        <v>95</v>
      </c>
      <c r="AX91" s="18">
        <f>'Ohio Intensities'!M91</f>
        <v>1.39731308932237</v>
      </c>
      <c r="AY91" s="18">
        <f>Design!$I$24*AX91*Design!$I$23</f>
        <v>2.4033785136344781</v>
      </c>
      <c r="AZ91" s="18">
        <v>0</v>
      </c>
      <c r="BA91" s="18">
        <v>0</v>
      </c>
      <c r="BB91" s="18">
        <f>Design!$I$22</f>
        <v>10</v>
      </c>
      <c r="BC91" s="18">
        <f t="shared" si="105"/>
        <v>2.4033785136344781</v>
      </c>
      <c r="BD91" s="18">
        <f t="shared" si="106"/>
        <v>95</v>
      </c>
      <c r="BE91" s="18">
        <f t="shared" si="107"/>
        <v>2.4033785136344781</v>
      </c>
      <c r="BF91" s="18">
        <f t="shared" si="108"/>
        <v>105</v>
      </c>
      <c r="BG91" s="18">
        <v>0</v>
      </c>
      <c r="BH91" s="18" t="str">
        <f t="shared" si="109"/>
        <v>N/A</v>
      </c>
      <c r="BI91" s="18">
        <f t="shared" si="110"/>
        <v>-0.24033785136344782</v>
      </c>
      <c r="BJ91" s="18">
        <f t="shared" si="111"/>
        <v>25.235474393162022</v>
      </c>
      <c r="BK91" s="18">
        <f>(Design!$N$69-BJ91)/BI91</f>
        <v>93.141693104803025</v>
      </c>
      <c r="BL91" s="18">
        <v>0</v>
      </c>
      <c r="BM91" s="18">
        <v>0</v>
      </c>
      <c r="BN91" s="18">
        <f t="shared" si="112"/>
        <v>93.141693104803025</v>
      </c>
      <c r="BO91" s="18">
        <f t="shared" si="113"/>
        <v>95</v>
      </c>
      <c r="BP91" s="18">
        <f>Design!$N$69</f>
        <v>2.85</v>
      </c>
      <c r="BQ91" s="18">
        <f t="shared" si="114"/>
        <v>105</v>
      </c>
      <c r="BR91" s="18">
        <v>0</v>
      </c>
      <c r="BS91" s="18">
        <f t="shared" si="115"/>
        <v>8977.5</v>
      </c>
      <c r="BT91" s="19" t="str">
        <f t="shared" si="116"/>
        <v>N/A</v>
      </c>
      <c r="BU91" s="68">
        <f t="shared" si="117"/>
        <v>95</v>
      </c>
      <c r="BV91" s="18">
        <f>'Ohio Intensities'!Q91</f>
        <v>1.6534742233911301</v>
      </c>
      <c r="BW91" s="18">
        <f>Design!$I$24*BV91*Design!$I$23</f>
        <v>2.8439756642327456</v>
      </c>
      <c r="BX91" s="18">
        <v>0</v>
      </c>
      <c r="BY91" s="18">
        <v>0</v>
      </c>
      <c r="BZ91" s="18">
        <f>Design!$I$22</f>
        <v>10</v>
      </c>
      <c r="CA91" s="18">
        <f t="shared" si="118"/>
        <v>2.8439756642327456</v>
      </c>
      <c r="CB91" s="18">
        <f t="shared" si="119"/>
        <v>95</v>
      </c>
      <c r="CC91" s="18">
        <f t="shared" si="120"/>
        <v>2.8439756642327456</v>
      </c>
      <c r="CD91" s="18">
        <f t="shared" si="121"/>
        <v>105</v>
      </c>
      <c r="CE91" s="18">
        <v>0</v>
      </c>
      <c r="CF91" s="18" t="str">
        <f t="shared" si="122"/>
        <v>N/A</v>
      </c>
      <c r="CG91" s="18">
        <f t="shared" si="123"/>
        <v>-0.28439756642327457</v>
      </c>
      <c r="CH91" s="18">
        <f t="shared" si="124"/>
        <v>29.861744474443832</v>
      </c>
      <c r="CI91" s="18">
        <f>(Design!$N$70-CH91)/CG91</f>
        <v>94.978817203525963</v>
      </c>
      <c r="CJ91" s="18">
        <v>0</v>
      </c>
      <c r="CK91" s="18">
        <v>0</v>
      </c>
      <c r="CL91" s="18">
        <f t="shared" si="125"/>
        <v>94.978817203525963</v>
      </c>
      <c r="CM91" s="18">
        <f t="shared" si="126"/>
        <v>95</v>
      </c>
      <c r="CN91" s="18">
        <f>Design!$N$70</f>
        <v>2.85</v>
      </c>
      <c r="CO91" s="18">
        <f t="shared" si="127"/>
        <v>105</v>
      </c>
      <c r="CP91" s="18">
        <v>0</v>
      </c>
      <c r="CQ91" s="18">
        <f t="shared" si="128"/>
        <v>8977.5</v>
      </c>
      <c r="CR91" s="19" t="str">
        <f t="shared" si="129"/>
        <v>N/A</v>
      </c>
      <c r="CS91" s="68">
        <f t="shared" si="130"/>
        <v>95</v>
      </c>
      <c r="CT91" s="18">
        <f>'Ohio Intensities'!U91</f>
        <v>1.8653913372422299</v>
      </c>
      <c r="CU91" s="18">
        <f>Design!$I$24*CT91*Design!$I$23</f>
        <v>3.2084731000566373</v>
      </c>
      <c r="CV91" s="18">
        <v>0</v>
      </c>
      <c r="CW91" s="18">
        <v>0</v>
      </c>
      <c r="CX91" s="18">
        <f>Design!$I$22</f>
        <v>10</v>
      </c>
      <c r="CY91" s="18">
        <f t="shared" si="131"/>
        <v>3.2084731000566373</v>
      </c>
      <c r="CZ91" s="18">
        <f t="shared" si="132"/>
        <v>95</v>
      </c>
      <c r="DA91" s="18">
        <f t="shared" si="133"/>
        <v>3.2084731000566373</v>
      </c>
      <c r="DB91" s="18">
        <f t="shared" si="134"/>
        <v>105</v>
      </c>
      <c r="DC91" s="18">
        <v>0</v>
      </c>
      <c r="DD91" s="18">
        <f t="shared" si="135"/>
        <v>18288.296670322838</v>
      </c>
      <c r="DE91" s="18">
        <f t="shared" si="136"/>
        <v>-0.32084731000566374</v>
      </c>
      <c r="DF91" s="18">
        <f t="shared" si="137"/>
        <v>33.688967550594697</v>
      </c>
      <c r="DG91" s="18">
        <f>(Design!$N$71-DF91)/DE91</f>
        <v>96.117270081056034</v>
      </c>
      <c r="DH91" s="18">
        <v>0</v>
      </c>
      <c r="DI91" s="18">
        <v>0</v>
      </c>
      <c r="DJ91" s="18">
        <f t="shared" si="138"/>
        <v>96.117270081056034</v>
      </c>
      <c r="DK91" s="18">
        <f t="shared" si="139"/>
        <v>96.117270081056034</v>
      </c>
      <c r="DL91" s="18">
        <f>Design!$N$71</f>
        <v>2.85</v>
      </c>
      <c r="DM91" s="18">
        <f t="shared" si="140"/>
        <v>105</v>
      </c>
      <c r="DN91" s="18">
        <v>0</v>
      </c>
      <c r="DO91" s="18">
        <f t="shared" si="141"/>
        <v>8977.5</v>
      </c>
      <c r="DP91" s="19">
        <f t="shared" si="142"/>
        <v>9310.7966703228376</v>
      </c>
      <c r="DQ91" s="68">
        <f t="shared" si="143"/>
        <v>95</v>
      </c>
      <c r="DR91" s="18">
        <f>'Ohio Intensities'!Y91</f>
        <v>2.0731446554803332</v>
      </c>
      <c r="DS91" s="18">
        <f>Design!$I$24*DR91*Design!$I$23</f>
        <v>3.5658088074261753</v>
      </c>
      <c r="DT91" s="18">
        <v>0</v>
      </c>
      <c r="DU91" s="18">
        <v>0</v>
      </c>
      <c r="DV91" s="18">
        <f>Design!$I$22</f>
        <v>10</v>
      </c>
      <c r="DW91" s="18">
        <f t="shared" si="144"/>
        <v>3.5658088074261753</v>
      </c>
      <c r="DX91" s="18">
        <f t="shared" si="145"/>
        <v>95</v>
      </c>
      <c r="DY91" s="18">
        <f t="shared" si="146"/>
        <v>3.5658088074261753</v>
      </c>
      <c r="DZ91" s="18">
        <f t="shared" si="147"/>
        <v>105</v>
      </c>
      <c r="EA91" s="18">
        <v>0</v>
      </c>
      <c r="EB91" s="18">
        <f t="shared" si="148"/>
        <v>20325.110202329201</v>
      </c>
      <c r="EC91" s="18">
        <f t="shared" si="149"/>
        <v>-0.35658088074261751</v>
      </c>
      <c r="ED91" s="18">
        <f t="shared" si="150"/>
        <v>37.440992477974838</v>
      </c>
      <c r="EE91" s="18">
        <f>(Design!$N$72-ED91)/EC91</f>
        <v>97.007423409621467</v>
      </c>
      <c r="EF91" s="18">
        <v>0</v>
      </c>
      <c r="EG91" s="18">
        <v>0</v>
      </c>
      <c r="EH91" s="18">
        <f t="shared" si="151"/>
        <v>97.007423409621467</v>
      </c>
      <c r="EI91" s="18">
        <f t="shared" si="152"/>
        <v>97.007423409621467</v>
      </c>
      <c r="EJ91" s="18">
        <f>Design!$N$72</f>
        <v>2.85</v>
      </c>
      <c r="EK91" s="18">
        <f t="shared" si="153"/>
        <v>105</v>
      </c>
      <c r="EL91" s="18">
        <v>0</v>
      </c>
      <c r="EM91" s="18">
        <f t="shared" si="154"/>
        <v>8977.5</v>
      </c>
      <c r="EN91" s="19">
        <f t="shared" si="155"/>
        <v>11347.610202329201</v>
      </c>
      <c r="EO91" s="19">
        <f t="shared" si="156"/>
        <v>95</v>
      </c>
    </row>
    <row r="92" spans="1:145" x14ac:dyDescent="0.25">
      <c r="A92" s="68">
        <f t="shared" si="157"/>
        <v>96</v>
      </c>
      <c r="B92" s="18">
        <f>'Ohio Intensities'!E92</f>
        <v>0.96628886668670722</v>
      </c>
      <c r="C92" s="18">
        <f>Design!$I$24*B92*Design!$I$23</f>
        <v>1.6620168507011375</v>
      </c>
      <c r="D92" s="18">
        <v>0</v>
      </c>
      <c r="E92" s="18">
        <v>0</v>
      </c>
      <c r="F92" s="18">
        <f>Design!$I$22</f>
        <v>10</v>
      </c>
      <c r="G92" s="18">
        <f t="shared" si="79"/>
        <v>1.6620168507011375</v>
      </c>
      <c r="H92" s="18">
        <f t="shared" si="80"/>
        <v>96</v>
      </c>
      <c r="I92" s="18">
        <f t="shared" si="81"/>
        <v>1.6620168507011375</v>
      </c>
      <c r="J92" s="18">
        <f t="shared" si="82"/>
        <v>106</v>
      </c>
      <c r="K92" s="18">
        <v>0</v>
      </c>
      <c r="L92" s="18" t="str">
        <f t="shared" si="83"/>
        <v>N/A</v>
      </c>
      <c r="M92" s="18">
        <f t="shared" si="84"/>
        <v>-0.16620168507011374</v>
      </c>
      <c r="N92" s="18">
        <f t="shared" si="85"/>
        <v>17.617378617432056</v>
      </c>
      <c r="O92" s="18">
        <f>(Design!$N$67-N92)/M92</f>
        <v>93.665588353480359</v>
      </c>
      <c r="P92" s="18">
        <v>0</v>
      </c>
      <c r="Q92" s="18">
        <v>0</v>
      </c>
      <c r="R92" s="18">
        <f t="shared" si="86"/>
        <v>93.665588353480359</v>
      </c>
      <c r="S92" s="18">
        <f t="shared" si="87"/>
        <v>96</v>
      </c>
      <c r="T92" s="18">
        <f>Design!$N$67</f>
        <v>2.0499999999999998</v>
      </c>
      <c r="U92" s="18">
        <f t="shared" si="88"/>
        <v>106</v>
      </c>
      <c r="V92" s="18">
        <v>0</v>
      </c>
      <c r="W92" s="18">
        <f t="shared" si="89"/>
        <v>6518.9999999999991</v>
      </c>
      <c r="X92" s="19" t="str">
        <f t="shared" si="90"/>
        <v>N/A</v>
      </c>
      <c r="Y92" s="68">
        <f t="shared" si="91"/>
        <v>96</v>
      </c>
      <c r="Z92" s="18">
        <f>'Ohio Intensities'!I92</f>
        <v>1.1709714087143868</v>
      </c>
      <c r="AA92" s="18">
        <f>Design!$I$24*Z92*Design!$I$23</f>
        <v>2.0140708229887463</v>
      </c>
      <c r="AB92" s="18">
        <v>0</v>
      </c>
      <c r="AC92" s="18">
        <v>0</v>
      </c>
      <c r="AD92" s="18">
        <f>Design!$I$22</f>
        <v>10</v>
      </c>
      <c r="AE92" s="18">
        <f t="shared" si="92"/>
        <v>2.0140708229887463</v>
      </c>
      <c r="AF92" s="18">
        <f t="shared" si="93"/>
        <v>96</v>
      </c>
      <c r="AG92" s="18">
        <f t="shared" si="94"/>
        <v>2.0140708229887463</v>
      </c>
      <c r="AH92" s="18">
        <f t="shared" si="95"/>
        <v>106</v>
      </c>
      <c r="AI92" s="18">
        <v>0</v>
      </c>
      <c r="AJ92" s="18" t="str">
        <f t="shared" si="96"/>
        <v>N/A</v>
      </c>
      <c r="AK92" s="18">
        <f t="shared" si="97"/>
        <v>-0.20140708229887463</v>
      </c>
      <c r="AL92" s="18">
        <f t="shared" si="98"/>
        <v>21.349150723680712</v>
      </c>
      <c r="AM92" s="18">
        <f>(Design!$N$68-AL92)/AK92</f>
        <v>93.587328253481346</v>
      </c>
      <c r="AN92" s="18">
        <v>0</v>
      </c>
      <c r="AO92" s="18">
        <v>0</v>
      </c>
      <c r="AP92" s="18">
        <f t="shared" si="99"/>
        <v>93.587328253481346</v>
      </c>
      <c r="AQ92" s="18">
        <f t="shared" si="100"/>
        <v>96</v>
      </c>
      <c r="AR92" s="18">
        <f>Design!$N$68</f>
        <v>2.5</v>
      </c>
      <c r="AS92" s="18">
        <f t="shared" si="101"/>
        <v>106</v>
      </c>
      <c r="AT92" s="18">
        <v>0</v>
      </c>
      <c r="AU92" s="18">
        <f t="shared" si="102"/>
        <v>7950</v>
      </c>
      <c r="AV92" s="19" t="str">
        <f t="shared" si="103"/>
        <v>N/A</v>
      </c>
      <c r="AW92" s="68">
        <f t="shared" si="104"/>
        <v>96</v>
      </c>
      <c r="AX92" s="18">
        <f>'Ohio Intensities'!M92</f>
        <v>1.3861275214897193</v>
      </c>
      <c r="AY92" s="18">
        <f>Design!$I$24*AX92*Design!$I$23</f>
        <v>2.3841393369623187</v>
      </c>
      <c r="AZ92" s="18">
        <v>0</v>
      </c>
      <c r="BA92" s="18">
        <v>0</v>
      </c>
      <c r="BB92" s="18">
        <f>Design!$I$22</f>
        <v>10</v>
      </c>
      <c r="BC92" s="18">
        <f t="shared" si="105"/>
        <v>2.3841393369623187</v>
      </c>
      <c r="BD92" s="18">
        <f t="shared" si="106"/>
        <v>96</v>
      </c>
      <c r="BE92" s="18">
        <f t="shared" si="107"/>
        <v>2.3841393369623187</v>
      </c>
      <c r="BF92" s="18">
        <f t="shared" si="108"/>
        <v>106</v>
      </c>
      <c r="BG92" s="18">
        <v>0</v>
      </c>
      <c r="BH92" s="18" t="str">
        <f t="shared" si="109"/>
        <v>N/A</v>
      </c>
      <c r="BI92" s="18">
        <f t="shared" si="110"/>
        <v>-0.23841393369623187</v>
      </c>
      <c r="BJ92" s="18">
        <f t="shared" si="111"/>
        <v>25.27187697180058</v>
      </c>
      <c r="BK92" s="18">
        <f>(Design!$N$69-BJ92)/BI92</f>
        <v>94.04600068538258</v>
      </c>
      <c r="BL92" s="18">
        <v>0</v>
      </c>
      <c r="BM92" s="18">
        <v>0</v>
      </c>
      <c r="BN92" s="18">
        <f t="shared" si="112"/>
        <v>94.04600068538258</v>
      </c>
      <c r="BO92" s="18">
        <f t="shared" si="113"/>
        <v>96</v>
      </c>
      <c r="BP92" s="18">
        <f>Design!$N$69</f>
        <v>2.85</v>
      </c>
      <c r="BQ92" s="18">
        <f t="shared" si="114"/>
        <v>106</v>
      </c>
      <c r="BR92" s="18">
        <v>0</v>
      </c>
      <c r="BS92" s="18">
        <f t="shared" si="115"/>
        <v>9062.9999999999982</v>
      </c>
      <c r="BT92" s="19" t="str">
        <f t="shared" si="116"/>
        <v>N/A</v>
      </c>
      <c r="BU92" s="68">
        <f t="shared" si="117"/>
        <v>96</v>
      </c>
      <c r="BV92" s="18">
        <f>'Ohio Intensities'!Q92</f>
        <v>1.6405567276393365</v>
      </c>
      <c r="BW92" s="18">
        <f>Design!$I$24*BV92*Design!$I$23</f>
        <v>2.8217575715396603</v>
      </c>
      <c r="BX92" s="18">
        <v>0</v>
      </c>
      <c r="BY92" s="18">
        <v>0</v>
      </c>
      <c r="BZ92" s="18">
        <f>Design!$I$22</f>
        <v>10</v>
      </c>
      <c r="CA92" s="18">
        <f t="shared" si="118"/>
        <v>2.8217575715396603</v>
      </c>
      <c r="CB92" s="18">
        <f t="shared" si="119"/>
        <v>96</v>
      </c>
      <c r="CC92" s="18">
        <f t="shared" si="120"/>
        <v>2.8217575715396603</v>
      </c>
      <c r="CD92" s="18">
        <f t="shared" si="121"/>
        <v>106</v>
      </c>
      <c r="CE92" s="18">
        <v>0</v>
      </c>
      <c r="CF92" s="18" t="str">
        <f t="shared" si="122"/>
        <v>N/A</v>
      </c>
      <c r="CG92" s="18">
        <f t="shared" si="123"/>
        <v>-0.28217575715396603</v>
      </c>
      <c r="CH92" s="18">
        <f t="shared" si="124"/>
        <v>29.910630258320399</v>
      </c>
      <c r="CI92" s="18">
        <f>(Design!$N$70-CH92)/CG92</f>
        <v>95.899911924591976</v>
      </c>
      <c r="CJ92" s="18">
        <v>0</v>
      </c>
      <c r="CK92" s="18">
        <v>0</v>
      </c>
      <c r="CL92" s="18">
        <f t="shared" si="125"/>
        <v>95.899911924591976</v>
      </c>
      <c r="CM92" s="18">
        <f t="shared" si="126"/>
        <v>96</v>
      </c>
      <c r="CN92" s="18">
        <f>Design!$N$70</f>
        <v>2.85</v>
      </c>
      <c r="CO92" s="18">
        <f t="shared" si="127"/>
        <v>106</v>
      </c>
      <c r="CP92" s="18">
        <v>0</v>
      </c>
      <c r="CQ92" s="18">
        <f t="shared" si="128"/>
        <v>9063</v>
      </c>
      <c r="CR92" s="19" t="str">
        <f t="shared" si="129"/>
        <v>N/A</v>
      </c>
      <c r="CS92" s="68">
        <f t="shared" si="130"/>
        <v>96</v>
      </c>
      <c r="CT92" s="18">
        <f>'Ohio Intensities'!U92</f>
        <v>1.8510879766011086</v>
      </c>
      <c r="CU92" s="18">
        <f>Design!$I$24*CT92*Design!$I$23</f>
        <v>3.1838713197539086</v>
      </c>
      <c r="CV92" s="18">
        <v>0</v>
      </c>
      <c r="CW92" s="18">
        <v>0</v>
      </c>
      <c r="CX92" s="18">
        <f>Design!$I$22</f>
        <v>10</v>
      </c>
      <c r="CY92" s="18">
        <f t="shared" si="131"/>
        <v>3.1838713197539086</v>
      </c>
      <c r="CZ92" s="18">
        <f t="shared" si="132"/>
        <v>96</v>
      </c>
      <c r="DA92" s="18">
        <f t="shared" si="133"/>
        <v>3.1838713197539086</v>
      </c>
      <c r="DB92" s="18">
        <f t="shared" si="134"/>
        <v>106</v>
      </c>
      <c r="DC92" s="18">
        <v>0</v>
      </c>
      <c r="DD92" s="18">
        <f t="shared" si="135"/>
        <v>18339.098801782511</v>
      </c>
      <c r="DE92" s="18">
        <f t="shared" si="136"/>
        <v>-0.31838713197539087</v>
      </c>
      <c r="DF92" s="18">
        <f t="shared" si="137"/>
        <v>33.74903598939143</v>
      </c>
      <c r="DG92" s="18">
        <f>(Design!$N$71-DF92)/DE92</f>
        <v>97.048633208517074</v>
      </c>
      <c r="DH92" s="18">
        <v>0</v>
      </c>
      <c r="DI92" s="18">
        <v>0</v>
      </c>
      <c r="DJ92" s="18">
        <f t="shared" si="138"/>
        <v>97.048633208517074</v>
      </c>
      <c r="DK92" s="18">
        <f t="shared" si="139"/>
        <v>97.048633208517074</v>
      </c>
      <c r="DL92" s="18">
        <f>Design!$N$71</f>
        <v>2.85</v>
      </c>
      <c r="DM92" s="18">
        <f t="shared" si="140"/>
        <v>106</v>
      </c>
      <c r="DN92" s="18">
        <v>0</v>
      </c>
      <c r="DO92" s="18">
        <f t="shared" si="141"/>
        <v>9063</v>
      </c>
      <c r="DP92" s="19">
        <f t="shared" si="142"/>
        <v>9276.0988017825111</v>
      </c>
      <c r="DQ92" s="68">
        <f t="shared" si="143"/>
        <v>96</v>
      </c>
      <c r="DR92" s="18">
        <f>'Ohio Intensities'!Y92</f>
        <v>2.0577252418287979</v>
      </c>
      <c r="DS92" s="18">
        <f>Design!$I$24*DR92*Design!$I$23</f>
        <v>3.5392874159455348</v>
      </c>
      <c r="DT92" s="18">
        <v>0</v>
      </c>
      <c r="DU92" s="18">
        <v>0</v>
      </c>
      <c r="DV92" s="18">
        <f>Design!$I$22</f>
        <v>10</v>
      </c>
      <c r="DW92" s="18">
        <f t="shared" si="144"/>
        <v>3.5392874159455348</v>
      </c>
      <c r="DX92" s="18">
        <f t="shared" si="145"/>
        <v>96</v>
      </c>
      <c r="DY92" s="18">
        <f t="shared" si="146"/>
        <v>3.5392874159455348</v>
      </c>
      <c r="DZ92" s="18">
        <f t="shared" si="147"/>
        <v>106</v>
      </c>
      <c r="EA92" s="18">
        <v>0</v>
      </c>
      <c r="EB92" s="18">
        <f t="shared" si="148"/>
        <v>20386.295515846279</v>
      </c>
      <c r="EC92" s="18">
        <f t="shared" si="149"/>
        <v>-0.35392874159455345</v>
      </c>
      <c r="ED92" s="18">
        <f t="shared" si="150"/>
        <v>37.516446609022665</v>
      </c>
      <c r="EE92" s="18">
        <f>(Design!$N$72-ED92)/EC92</f>
        <v>97.947531621309111</v>
      </c>
      <c r="EF92" s="18">
        <v>0</v>
      </c>
      <c r="EG92" s="18">
        <v>0</v>
      </c>
      <c r="EH92" s="18">
        <f t="shared" si="151"/>
        <v>97.947531621309111</v>
      </c>
      <c r="EI92" s="18">
        <f t="shared" si="152"/>
        <v>97.947531621309111</v>
      </c>
      <c r="EJ92" s="18">
        <f>Design!$N$72</f>
        <v>2.85</v>
      </c>
      <c r="EK92" s="18">
        <f t="shared" si="153"/>
        <v>106</v>
      </c>
      <c r="EL92" s="18">
        <v>0</v>
      </c>
      <c r="EM92" s="18">
        <f t="shared" si="154"/>
        <v>9063</v>
      </c>
      <c r="EN92" s="19">
        <f t="shared" si="155"/>
        <v>11323.295515846279</v>
      </c>
      <c r="EO92" s="19">
        <f t="shared" si="156"/>
        <v>96</v>
      </c>
    </row>
    <row r="93" spans="1:145" x14ac:dyDescent="0.25">
      <c r="A93" s="68">
        <f t="shared" si="157"/>
        <v>97</v>
      </c>
      <c r="B93" s="18">
        <f>'Ohio Intensities'!E93</f>
        <v>0.9583733409800036</v>
      </c>
      <c r="C93" s="18">
        <f>Design!$I$24*B93*Design!$I$23</f>
        <v>1.6484021464856071</v>
      </c>
      <c r="D93" s="18">
        <v>0</v>
      </c>
      <c r="E93" s="18">
        <v>0</v>
      </c>
      <c r="F93" s="18">
        <f>Design!$I$22</f>
        <v>10</v>
      </c>
      <c r="G93" s="18">
        <f t="shared" si="79"/>
        <v>1.6484021464856071</v>
      </c>
      <c r="H93" s="18">
        <f t="shared" si="80"/>
        <v>97</v>
      </c>
      <c r="I93" s="18">
        <f t="shared" si="81"/>
        <v>1.6484021464856071</v>
      </c>
      <c r="J93" s="18">
        <f t="shared" si="82"/>
        <v>107</v>
      </c>
      <c r="K93" s="18">
        <v>0</v>
      </c>
      <c r="L93" s="18" t="str">
        <f t="shared" si="83"/>
        <v>N/A</v>
      </c>
      <c r="M93" s="18">
        <f t="shared" si="84"/>
        <v>-0.16484021464856072</v>
      </c>
      <c r="N93" s="18">
        <f t="shared" si="85"/>
        <v>17.637902967395998</v>
      </c>
      <c r="O93" s="18">
        <f>(Design!$N$67-N93)/M93</f>
        <v>94.563714325593438</v>
      </c>
      <c r="P93" s="18">
        <v>0</v>
      </c>
      <c r="Q93" s="18">
        <v>0</v>
      </c>
      <c r="R93" s="18">
        <f t="shared" si="86"/>
        <v>94.563714325593438</v>
      </c>
      <c r="S93" s="18">
        <f t="shared" si="87"/>
        <v>97</v>
      </c>
      <c r="T93" s="18">
        <f>Design!$N$67</f>
        <v>2.0499999999999998</v>
      </c>
      <c r="U93" s="18">
        <f t="shared" si="88"/>
        <v>107</v>
      </c>
      <c r="V93" s="18">
        <v>0</v>
      </c>
      <c r="W93" s="18">
        <f t="shared" si="89"/>
        <v>6580.4999999999991</v>
      </c>
      <c r="X93" s="19" t="str">
        <f t="shared" si="90"/>
        <v>N/A</v>
      </c>
      <c r="Y93" s="68">
        <f t="shared" si="91"/>
        <v>97</v>
      </c>
      <c r="Z93" s="18">
        <f>'Ohio Intensities'!I93</f>
        <v>1.1615436915012611</v>
      </c>
      <c r="AA93" s="18">
        <f>Design!$I$24*Z93*Design!$I$23</f>
        <v>1.9978551493821703</v>
      </c>
      <c r="AB93" s="18">
        <v>0</v>
      </c>
      <c r="AC93" s="18">
        <v>0</v>
      </c>
      <c r="AD93" s="18">
        <f>Design!$I$22</f>
        <v>10</v>
      </c>
      <c r="AE93" s="18">
        <f t="shared" si="92"/>
        <v>1.9978551493821703</v>
      </c>
      <c r="AF93" s="18">
        <f t="shared" si="93"/>
        <v>97</v>
      </c>
      <c r="AG93" s="18">
        <f t="shared" si="94"/>
        <v>1.9978551493821703</v>
      </c>
      <c r="AH93" s="18">
        <f t="shared" si="95"/>
        <v>107</v>
      </c>
      <c r="AI93" s="18">
        <v>0</v>
      </c>
      <c r="AJ93" s="18" t="str">
        <f t="shared" si="96"/>
        <v>N/A</v>
      </c>
      <c r="AK93" s="18">
        <f t="shared" si="97"/>
        <v>-0.19978551493821703</v>
      </c>
      <c r="AL93" s="18">
        <f t="shared" si="98"/>
        <v>21.377050098389223</v>
      </c>
      <c r="AM93" s="18">
        <f>(Design!$N$68-AL93)/AK93</f>
        <v>94.486580292004078</v>
      </c>
      <c r="AN93" s="18">
        <v>0</v>
      </c>
      <c r="AO93" s="18">
        <v>0</v>
      </c>
      <c r="AP93" s="18">
        <f t="shared" si="99"/>
        <v>94.486580292004078</v>
      </c>
      <c r="AQ93" s="18">
        <f t="shared" si="100"/>
        <v>97</v>
      </c>
      <c r="AR93" s="18">
        <f>Design!$N$68</f>
        <v>2.5</v>
      </c>
      <c r="AS93" s="18">
        <f t="shared" si="101"/>
        <v>107</v>
      </c>
      <c r="AT93" s="18">
        <v>0</v>
      </c>
      <c r="AU93" s="18">
        <f t="shared" si="102"/>
        <v>8025</v>
      </c>
      <c r="AV93" s="19" t="str">
        <f t="shared" si="103"/>
        <v>N/A</v>
      </c>
      <c r="AW93" s="68">
        <f t="shared" si="104"/>
        <v>97</v>
      </c>
      <c r="AX93" s="18">
        <f>'Ohio Intensities'!M93</f>
        <v>1.3751333570643929</v>
      </c>
      <c r="AY93" s="18">
        <f>Design!$I$24*AX93*Design!$I$23</f>
        <v>2.3652293741507573</v>
      </c>
      <c r="AZ93" s="18">
        <v>0</v>
      </c>
      <c r="BA93" s="18">
        <v>0</v>
      </c>
      <c r="BB93" s="18">
        <f>Design!$I$22</f>
        <v>10</v>
      </c>
      <c r="BC93" s="18">
        <f t="shared" si="105"/>
        <v>2.3652293741507573</v>
      </c>
      <c r="BD93" s="18">
        <f t="shared" si="106"/>
        <v>97</v>
      </c>
      <c r="BE93" s="18">
        <f t="shared" si="107"/>
        <v>2.3652293741507573</v>
      </c>
      <c r="BF93" s="18">
        <f t="shared" si="108"/>
        <v>107</v>
      </c>
      <c r="BG93" s="18">
        <v>0</v>
      </c>
      <c r="BH93" s="18" t="str">
        <f t="shared" si="109"/>
        <v>N/A</v>
      </c>
      <c r="BI93" s="18">
        <f t="shared" si="110"/>
        <v>-0.23652293741507574</v>
      </c>
      <c r="BJ93" s="18">
        <f t="shared" si="111"/>
        <v>25.307954303413105</v>
      </c>
      <c r="BK93" s="18">
        <f>(Design!$N$69-BJ93)/BI93</f>
        <v>94.950428693524486</v>
      </c>
      <c r="BL93" s="18">
        <v>0</v>
      </c>
      <c r="BM93" s="18">
        <v>0</v>
      </c>
      <c r="BN93" s="18">
        <f t="shared" si="112"/>
        <v>94.950428693524486</v>
      </c>
      <c r="BO93" s="18">
        <f t="shared" si="113"/>
        <v>97</v>
      </c>
      <c r="BP93" s="18">
        <f>Design!$N$69</f>
        <v>2.85</v>
      </c>
      <c r="BQ93" s="18">
        <f t="shared" si="114"/>
        <v>107</v>
      </c>
      <c r="BR93" s="18">
        <v>0</v>
      </c>
      <c r="BS93" s="18">
        <f t="shared" si="115"/>
        <v>9148.5</v>
      </c>
      <c r="BT93" s="19" t="str">
        <f t="shared" si="116"/>
        <v>N/A</v>
      </c>
      <c r="BU93" s="68">
        <f t="shared" si="117"/>
        <v>97</v>
      </c>
      <c r="BV93" s="18">
        <f>'Ohio Intensities'!Q93</f>
        <v>1.6278570083208788</v>
      </c>
      <c r="BW93" s="18">
        <f>Design!$I$24*BV93*Design!$I$23</f>
        <v>2.7999140543119134</v>
      </c>
      <c r="BX93" s="18">
        <v>0</v>
      </c>
      <c r="BY93" s="18">
        <v>0</v>
      </c>
      <c r="BZ93" s="18">
        <f>Design!$I$22</f>
        <v>10</v>
      </c>
      <c r="CA93" s="18">
        <f t="shared" si="118"/>
        <v>2.7999140543119134</v>
      </c>
      <c r="CB93" s="18">
        <f t="shared" si="119"/>
        <v>97</v>
      </c>
      <c r="CC93" s="18">
        <f t="shared" si="120"/>
        <v>2.7999140543119134</v>
      </c>
      <c r="CD93" s="18">
        <f t="shared" si="121"/>
        <v>107</v>
      </c>
      <c r="CE93" s="18">
        <v>0</v>
      </c>
      <c r="CF93" s="18" t="str">
        <f t="shared" si="122"/>
        <v>N/A</v>
      </c>
      <c r="CG93" s="18">
        <f t="shared" si="123"/>
        <v>-0.27999140543119133</v>
      </c>
      <c r="CH93" s="18">
        <f t="shared" si="124"/>
        <v>29.959080381137472</v>
      </c>
      <c r="CI93" s="18">
        <f>(Design!$N$70-CH93)/CG93</f>
        <v>96.821116131722135</v>
      </c>
      <c r="CJ93" s="18">
        <v>0</v>
      </c>
      <c r="CK93" s="18">
        <v>0</v>
      </c>
      <c r="CL93" s="18">
        <f t="shared" si="125"/>
        <v>96.821116131722135</v>
      </c>
      <c r="CM93" s="18">
        <f t="shared" si="126"/>
        <v>97</v>
      </c>
      <c r="CN93" s="18">
        <f>Design!$N$70</f>
        <v>2.85</v>
      </c>
      <c r="CO93" s="18">
        <f t="shared" si="127"/>
        <v>107</v>
      </c>
      <c r="CP93" s="18">
        <v>0</v>
      </c>
      <c r="CQ93" s="18">
        <f t="shared" si="128"/>
        <v>9148.5000000000018</v>
      </c>
      <c r="CR93" s="19" t="str">
        <f t="shared" si="129"/>
        <v>N/A</v>
      </c>
      <c r="CS93" s="68">
        <f t="shared" si="130"/>
        <v>97</v>
      </c>
      <c r="CT93" s="18">
        <f>'Ohio Intensities'!U93</f>
        <v>1.8370228344185586</v>
      </c>
      <c r="CU93" s="18">
        <f>Design!$I$24*CT93*Design!$I$23</f>
        <v>3.159679275199923</v>
      </c>
      <c r="CV93" s="18">
        <v>0</v>
      </c>
      <c r="CW93" s="18">
        <v>0</v>
      </c>
      <c r="CX93" s="18">
        <f>Design!$I$22</f>
        <v>10</v>
      </c>
      <c r="CY93" s="18">
        <f t="shared" si="131"/>
        <v>3.159679275199923</v>
      </c>
      <c r="CZ93" s="18">
        <f t="shared" si="132"/>
        <v>97</v>
      </c>
      <c r="DA93" s="18">
        <f t="shared" si="133"/>
        <v>3.159679275199923</v>
      </c>
      <c r="DB93" s="18">
        <f t="shared" si="134"/>
        <v>107</v>
      </c>
      <c r="DC93" s="18">
        <v>0</v>
      </c>
      <c r="DD93" s="18">
        <f t="shared" si="135"/>
        <v>18389.333381663557</v>
      </c>
      <c r="DE93" s="18">
        <f t="shared" si="136"/>
        <v>-0.31596792751999231</v>
      </c>
      <c r="DF93" s="18">
        <f t="shared" si="137"/>
        <v>33.808568244639176</v>
      </c>
      <c r="DG93" s="18">
        <f>(Design!$N$71-DF93)/DE93</f>
        <v>97.980097181478413</v>
      </c>
      <c r="DH93" s="18">
        <v>0</v>
      </c>
      <c r="DI93" s="18">
        <v>0</v>
      </c>
      <c r="DJ93" s="18">
        <f t="shared" si="138"/>
        <v>97.980097181478413</v>
      </c>
      <c r="DK93" s="18">
        <f t="shared" si="139"/>
        <v>97.980097181478413</v>
      </c>
      <c r="DL93" s="18">
        <f>Design!$N$71</f>
        <v>2.85</v>
      </c>
      <c r="DM93" s="18">
        <f t="shared" si="140"/>
        <v>107</v>
      </c>
      <c r="DN93" s="18">
        <v>0</v>
      </c>
      <c r="DO93" s="18">
        <f t="shared" si="141"/>
        <v>9148.5</v>
      </c>
      <c r="DP93" s="19">
        <f t="shared" si="142"/>
        <v>9240.8333816635568</v>
      </c>
      <c r="DQ93" s="68">
        <f t="shared" si="143"/>
        <v>97</v>
      </c>
      <c r="DR93" s="18">
        <f>'Ohio Intensities'!Y93</f>
        <v>2.0425597678739571</v>
      </c>
      <c r="DS93" s="18">
        <f>Design!$I$24*DR93*Design!$I$23</f>
        <v>3.5132028007432083</v>
      </c>
      <c r="DT93" s="18">
        <v>0</v>
      </c>
      <c r="DU93" s="18">
        <v>0</v>
      </c>
      <c r="DV93" s="18">
        <f>Design!$I$22</f>
        <v>10</v>
      </c>
      <c r="DW93" s="18">
        <f t="shared" si="144"/>
        <v>3.5132028007432083</v>
      </c>
      <c r="DX93" s="18">
        <f t="shared" si="145"/>
        <v>97</v>
      </c>
      <c r="DY93" s="18">
        <f t="shared" si="146"/>
        <v>3.5132028007432083</v>
      </c>
      <c r="DZ93" s="18">
        <f t="shared" si="147"/>
        <v>107</v>
      </c>
      <c r="EA93" s="18">
        <v>0</v>
      </c>
      <c r="EB93" s="18">
        <f t="shared" si="148"/>
        <v>20446.840300325468</v>
      </c>
      <c r="EC93" s="18">
        <f t="shared" si="149"/>
        <v>-0.35132028007432081</v>
      </c>
      <c r="ED93" s="18">
        <f t="shared" si="150"/>
        <v>37.591269967952329</v>
      </c>
      <c r="EE93" s="18">
        <f>(Design!$N$72-ED93)/EC93</f>
        <v>98.887744142191025</v>
      </c>
      <c r="EF93" s="18">
        <v>0</v>
      </c>
      <c r="EG93" s="18">
        <v>0</v>
      </c>
      <c r="EH93" s="18">
        <f t="shared" si="151"/>
        <v>98.887744142191025</v>
      </c>
      <c r="EI93" s="18">
        <f t="shared" si="152"/>
        <v>98.887744142191025</v>
      </c>
      <c r="EJ93" s="18">
        <f>Design!$N$72</f>
        <v>2.85</v>
      </c>
      <c r="EK93" s="18">
        <f t="shared" si="153"/>
        <v>107</v>
      </c>
      <c r="EL93" s="18">
        <v>0</v>
      </c>
      <c r="EM93" s="18">
        <f t="shared" si="154"/>
        <v>9148.5</v>
      </c>
      <c r="EN93" s="19">
        <f t="shared" si="155"/>
        <v>11298.340300325468</v>
      </c>
      <c r="EO93" s="19">
        <f t="shared" si="156"/>
        <v>97</v>
      </c>
    </row>
    <row r="94" spans="1:145" x14ac:dyDescent="0.25">
      <c r="A94" s="68">
        <f t="shared" si="157"/>
        <v>98</v>
      </c>
      <c r="B94" s="18">
        <f>'Ohio Intensities'!E94</f>
        <v>0.95059539021852291</v>
      </c>
      <c r="C94" s="18">
        <f>Design!$I$24*B94*Design!$I$23</f>
        <v>1.6350240711758603</v>
      </c>
      <c r="D94" s="18">
        <v>0</v>
      </c>
      <c r="E94" s="18">
        <v>0</v>
      </c>
      <c r="F94" s="18">
        <f>Design!$I$22</f>
        <v>10</v>
      </c>
      <c r="G94" s="18">
        <f t="shared" si="79"/>
        <v>1.6350240711758603</v>
      </c>
      <c r="H94" s="18">
        <f t="shared" si="80"/>
        <v>98</v>
      </c>
      <c r="I94" s="18">
        <f t="shared" si="81"/>
        <v>1.6350240711758603</v>
      </c>
      <c r="J94" s="18">
        <f t="shared" si="82"/>
        <v>108</v>
      </c>
      <c r="K94" s="18">
        <v>0</v>
      </c>
      <c r="L94" s="18" t="str">
        <f t="shared" si="83"/>
        <v>N/A</v>
      </c>
      <c r="M94" s="18">
        <f t="shared" si="84"/>
        <v>-0.16350240711758604</v>
      </c>
      <c r="N94" s="18">
        <f t="shared" si="85"/>
        <v>17.658259968699291</v>
      </c>
      <c r="O94" s="18">
        <f>(Design!$N$67-N94)/M94</f>
        <v>95.461958290768749</v>
      </c>
      <c r="P94" s="18">
        <v>0</v>
      </c>
      <c r="Q94" s="18">
        <v>0</v>
      </c>
      <c r="R94" s="18">
        <f t="shared" si="86"/>
        <v>95.461958290768749</v>
      </c>
      <c r="S94" s="18">
        <f t="shared" si="87"/>
        <v>98</v>
      </c>
      <c r="T94" s="18">
        <f>Design!$N$67</f>
        <v>2.0499999999999998</v>
      </c>
      <c r="U94" s="18">
        <f t="shared" si="88"/>
        <v>108</v>
      </c>
      <c r="V94" s="18">
        <v>0</v>
      </c>
      <c r="W94" s="18">
        <f t="shared" si="89"/>
        <v>6641.9999999999991</v>
      </c>
      <c r="X94" s="19" t="str">
        <f t="shared" si="90"/>
        <v>N/A</v>
      </c>
      <c r="Y94" s="68">
        <f t="shared" si="91"/>
        <v>98</v>
      </c>
      <c r="Z94" s="18">
        <f>'Ohio Intensities'!I94</f>
        <v>1.1522777269962405</v>
      </c>
      <c r="AA94" s="18">
        <f>Design!$I$24*Z94*Design!$I$23</f>
        <v>1.9819176904335349</v>
      </c>
      <c r="AB94" s="18">
        <v>0</v>
      </c>
      <c r="AC94" s="18">
        <v>0</v>
      </c>
      <c r="AD94" s="18">
        <f>Design!$I$22</f>
        <v>10</v>
      </c>
      <c r="AE94" s="18">
        <f t="shared" si="92"/>
        <v>1.9819176904335349</v>
      </c>
      <c r="AF94" s="18">
        <f t="shared" si="93"/>
        <v>98</v>
      </c>
      <c r="AG94" s="18">
        <f t="shared" si="94"/>
        <v>1.9819176904335349</v>
      </c>
      <c r="AH94" s="18">
        <f t="shared" si="95"/>
        <v>108</v>
      </c>
      <c r="AI94" s="18">
        <v>0</v>
      </c>
      <c r="AJ94" s="18" t="str">
        <f t="shared" si="96"/>
        <v>N/A</v>
      </c>
      <c r="AK94" s="18">
        <f t="shared" si="97"/>
        <v>-0.19819176904335351</v>
      </c>
      <c r="AL94" s="18">
        <f t="shared" si="98"/>
        <v>21.404711056682178</v>
      </c>
      <c r="AM94" s="18">
        <f>(Design!$N$68-AL94)/AK94</f>
        <v>95.385954461846808</v>
      </c>
      <c r="AN94" s="18">
        <v>0</v>
      </c>
      <c r="AO94" s="18">
        <v>0</v>
      </c>
      <c r="AP94" s="18">
        <f t="shared" si="99"/>
        <v>95.385954461846808</v>
      </c>
      <c r="AQ94" s="18">
        <f t="shared" si="100"/>
        <v>98</v>
      </c>
      <c r="AR94" s="18">
        <f>Design!$N$68</f>
        <v>2.5</v>
      </c>
      <c r="AS94" s="18">
        <f t="shared" si="101"/>
        <v>108</v>
      </c>
      <c r="AT94" s="18">
        <v>0</v>
      </c>
      <c r="AU94" s="18">
        <f t="shared" si="102"/>
        <v>8100</v>
      </c>
      <c r="AV94" s="19" t="str">
        <f t="shared" si="103"/>
        <v>N/A</v>
      </c>
      <c r="AW94" s="68">
        <f t="shared" si="104"/>
        <v>98</v>
      </c>
      <c r="AX94" s="18">
        <f>'Ohio Intensities'!M94</f>
        <v>1.3643256094967844</v>
      </c>
      <c r="AY94" s="18">
        <f>Design!$I$24*AX94*Design!$I$23</f>
        <v>2.3466400483344705</v>
      </c>
      <c r="AZ94" s="18">
        <v>0</v>
      </c>
      <c r="BA94" s="18">
        <v>0</v>
      </c>
      <c r="BB94" s="18">
        <f>Design!$I$22</f>
        <v>10</v>
      </c>
      <c r="BC94" s="18">
        <f t="shared" si="105"/>
        <v>2.3466400483344705</v>
      </c>
      <c r="BD94" s="18">
        <f t="shared" si="106"/>
        <v>98</v>
      </c>
      <c r="BE94" s="18">
        <f t="shared" si="107"/>
        <v>2.3466400483344705</v>
      </c>
      <c r="BF94" s="18">
        <f t="shared" si="108"/>
        <v>108</v>
      </c>
      <c r="BG94" s="18">
        <v>0</v>
      </c>
      <c r="BH94" s="18" t="str">
        <f t="shared" si="109"/>
        <v>N/A</v>
      </c>
      <c r="BI94" s="18">
        <f t="shared" si="110"/>
        <v>-0.23466400483344704</v>
      </c>
      <c r="BJ94" s="18">
        <f t="shared" si="111"/>
        <v>25.343712522012282</v>
      </c>
      <c r="BK94" s="18">
        <f>(Design!$N$69-BJ94)/BI94</f>
        <v>95.854975874877837</v>
      </c>
      <c r="BL94" s="18">
        <v>0</v>
      </c>
      <c r="BM94" s="18">
        <v>0</v>
      </c>
      <c r="BN94" s="18">
        <f t="shared" si="112"/>
        <v>95.854975874877837</v>
      </c>
      <c r="BO94" s="18">
        <f t="shared" si="113"/>
        <v>98</v>
      </c>
      <c r="BP94" s="18">
        <f>Design!$N$69</f>
        <v>2.85</v>
      </c>
      <c r="BQ94" s="18">
        <f t="shared" si="114"/>
        <v>108</v>
      </c>
      <c r="BR94" s="18">
        <v>0</v>
      </c>
      <c r="BS94" s="18">
        <f t="shared" si="115"/>
        <v>9234</v>
      </c>
      <c r="BT94" s="19" t="str">
        <f t="shared" si="116"/>
        <v>N/A</v>
      </c>
      <c r="BU94" s="68">
        <f t="shared" si="117"/>
        <v>98</v>
      </c>
      <c r="BV94" s="18">
        <f>'Ohio Intensities'!Q94</f>
        <v>1.6153694593788621</v>
      </c>
      <c r="BW94" s="18">
        <f>Design!$I$24*BV94*Design!$I$23</f>
        <v>2.7784354701316447</v>
      </c>
      <c r="BX94" s="18">
        <v>0</v>
      </c>
      <c r="BY94" s="18">
        <v>0</v>
      </c>
      <c r="BZ94" s="18">
        <f>Design!$I$22</f>
        <v>10</v>
      </c>
      <c r="CA94" s="18">
        <f t="shared" si="118"/>
        <v>2.7784354701316447</v>
      </c>
      <c r="CB94" s="18">
        <f t="shared" si="119"/>
        <v>98</v>
      </c>
      <c r="CC94" s="18">
        <f t="shared" si="120"/>
        <v>2.7784354701316447</v>
      </c>
      <c r="CD94" s="18">
        <f t="shared" si="121"/>
        <v>108</v>
      </c>
      <c r="CE94" s="18">
        <v>0</v>
      </c>
      <c r="CF94" s="18" t="str">
        <f t="shared" si="122"/>
        <v>N/A</v>
      </c>
      <c r="CG94" s="18">
        <f t="shared" si="123"/>
        <v>-0.27784354701316449</v>
      </c>
      <c r="CH94" s="18">
        <f t="shared" si="124"/>
        <v>30.007103077421764</v>
      </c>
      <c r="CI94" s="18">
        <f>(Design!$N$70-CH94)/CG94</f>
        <v>97.742428677442106</v>
      </c>
      <c r="CJ94" s="18">
        <v>0</v>
      </c>
      <c r="CK94" s="18">
        <v>0</v>
      </c>
      <c r="CL94" s="18">
        <f t="shared" si="125"/>
        <v>97.742428677442106</v>
      </c>
      <c r="CM94" s="18">
        <f t="shared" si="126"/>
        <v>98</v>
      </c>
      <c r="CN94" s="18">
        <f>Design!$N$70</f>
        <v>2.85</v>
      </c>
      <c r="CO94" s="18">
        <f t="shared" si="127"/>
        <v>108</v>
      </c>
      <c r="CP94" s="18">
        <v>0</v>
      </c>
      <c r="CQ94" s="18">
        <f t="shared" si="128"/>
        <v>9234</v>
      </c>
      <c r="CR94" s="19" t="str">
        <f t="shared" si="129"/>
        <v>N/A</v>
      </c>
      <c r="CS94" s="68">
        <f t="shared" si="130"/>
        <v>98</v>
      </c>
      <c r="CT94" s="18">
        <f>'Ohio Intensities'!U94</f>
        <v>1.8231898407961691</v>
      </c>
      <c r="CU94" s="18">
        <f>Design!$I$24*CT94*Design!$I$23</f>
        <v>3.1358865261694127</v>
      </c>
      <c r="CV94" s="18">
        <v>0</v>
      </c>
      <c r="CW94" s="18">
        <v>0</v>
      </c>
      <c r="CX94" s="18">
        <f>Design!$I$22</f>
        <v>10</v>
      </c>
      <c r="CY94" s="18">
        <f t="shared" si="131"/>
        <v>3.1358865261694127</v>
      </c>
      <c r="CZ94" s="18">
        <f t="shared" si="132"/>
        <v>98</v>
      </c>
      <c r="DA94" s="18">
        <f t="shared" si="133"/>
        <v>3.1358865261694127</v>
      </c>
      <c r="DB94" s="18">
        <f t="shared" si="134"/>
        <v>108</v>
      </c>
      <c r="DC94" s="18">
        <v>0</v>
      </c>
      <c r="DD94" s="18">
        <f t="shared" si="135"/>
        <v>18439.012773876151</v>
      </c>
      <c r="DE94" s="18">
        <f t="shared" si="136"/>
        <v>-0.31358865261694124</v>
      </c>
      <c r="DF94" s="18">
        <f t="shared" si="137"/>
        <v>33.867574482629657</v>
      </c>
      <c r="DG94" s="18">
        <f>(Design!$N$71-DF94)/DE94</f>
        <v>98.911660941120317</v>
      </c>
      <c r="DH94" s="18">
        <v>0</v>
      </c>
      <c r="DI94" s="18">
        <v>0</v>
      </c>
      <c r="DJ94" s="18">
        <f t="shared" si="138"/>
        <v>98.911660941120317</v>
      </c>
      <c r="DK94" s="18">
        <f t="shared" si="139"/>
        <v>98.911660941120317</v>
      </c>
      <c r="DL94" s="18">
        <f>Design!$N$71</f>
        <v>2.85</v>
      </c>
      <c r="DM94" s="18">
        <f t="shared" si="140"/>
        <v>108</v>
      </c>
      <c r="DN94" s="18">
        <v>0</v>
      </c>
      <c r="DO94" s="18">
        <f t="shared" si="141"/>
        <v>9234</v>
      </c>
      <c r="DP94" s="19">
        <f t="shared" si="142"/>
        <v>9205.0127738761512</v>
      </c>
      <c r="DQ94" s="68">
        <f t="shared" si="143"/>
        <v>98</v>
      </c>
      <c r="DR94" s="18">
        <f>'Ohio Intensities'!Y94</f>
        <v>2.0276417995137219</v>
      </c>
      <c r="DS94" s="18">
        <f>Design!$I$24*DR94*Design!$I$23</f>
        <v>3.4875438951636037</v>
      </c>
      <c r="DT94" s="18">
        <v>0</v>
      </c>
      <c r="DU94" s="18">
        <v>0</v>
      </c>
      <c r="DV94" s="18">
        <f>Design!$I$22</f>
        <v>10</v>
      </c>
      <c r="DW94" s="18">
        <f t="shared" si="144"/>
        <v>3.4875438951636037</v>
      </c>
      <c r="DX94" s="18">
        <f t="shared" si="145"/>
        <v>98</v>
      </c>
      <c r="DY94" s="18">
        <f t="shared" si="146"/>
        <v>3.4875438951636037</v>
      </c>
      <c r="DZ94" s="18">
        <f t="shared" si="147"/>
        <v>108</v>
      </c>
      <c r="EA94" s="18">
        <v>0</v>
      </c>
      <c r="EB94" s="18">
        <f t="shared" si="148"/>
        <v>20506.758103561991</v>
      </c>
      <c r="EC94" s="18">
        <f t="shared" si="149"/>
        <v>-0.3487543895163604</v>
      </c>
      <c r="ED94" s="18">
        <f t="shared" si="150"/>
        <v>37.665474067766922</v>
      </c>
      <c r="EE94" s="18">
        <f>(Design!$N$72-ED94)/EC94</f>
        <v>99.828059844774216</v>
      </c>
      <c r="EF94" s="18">
        <v>0</v>
      </c>
      <c r="EG94" s="18">
        <v>0</v>
      </c>
      <c r="EH94" s="18">
        <f t="shared" si="151"/>
        <v>99.828059844774216</v>
      </c>
      <c r="EI94" s="18">
        <f t="shared" si="152"/>
        <v>99.828059844774216</v>
      </c>
      <c r="EJ94" s="18">
        <f>Design!$N$72</f>
        <v>2.85</v>
      </c>
      <c r="EK94" s="18">
        <f t="shared" si="153"/>
        <v>108</v>
      </c>
      <c r="EL94" s="18">
        <v>0</v>
      </c>
      <c r="EM94" s="18">
        <f t="shared" si="154"/>
        <v>9234</v>
      </c>
      <c r="EN94" s="19">
        <f t="shared" si="155"/>
        <v>11272.758103561991</v>
      </c>
      <c r="EO94" s="19">
        <f t="shared" si="156"/>
        <v>98</v>
      </c>
    </row>
    <row r="95" spans="1:145" x14ac:dyDescent="0.25">
      <c r="A95" s="68">
        <f t="shared" si="157"/>
        <v>99</v>
      </c>
      <c r="B95" s="18">
        <f>'Ohio Intensities'!E95</f>
        <v>0.94295138236481746</v>
      </c>
      <c r="C95" s="18">
        <f>Design!$I$24*B95*Design!$I$23</f>
        <v>1.6218763776674872</v>
      </c>
      <c r="D95" s="18">
        <v>0</v>
      </c>
      <c r="E95" s="18">
        <v>0</v>
      </c>
      <c r="F95" s="18">
        <f>Design!$I$22</f>
        <v>10</v>
      </c>
      <c r="G95" s="18">
        <f t="shared" si="79"/>
        <v>1.6218763776674872</v>
      </c>
      <c r="H95" s="18">
        <f t="shared" si="80"/>
        <v>99</v>
      </c>
      <c r="I95" s="18">
        <f t="shared" si="81"/>
        <v>1.6218763776674872</v>
      </c>
      <c r="J95" s="18">
        <f t="shared" si="82"/>
        <v>109</v>
      </c>
      <c r="K95" s="18">
        <v>0</v>
      </c>
      <c r="L95" s="18" t="str">
        <f t="shared" si="83"/>
        <v>N/A</v>
      </c>
      <c r="M95" s="18">
        <f t="shared" si="84"/>
        <v>-0.16218763776674872</v>
      </c>
      <c r="N95" s="18">
        <f t="shared" si="85"/>
        <v>17.678452516575611</v>
      </c>
      <c r="O95" s="18">
        <f>(Design!$N$67-N95)/M95</f>
        <v>96.360319021674002</v>
      </c>
      <c r="P95" s="18">
        <v>0</v>
      </c>
      <c r="Q95" s="18">
        <v>0</v>
      </c>
      <c r="R95" s="18">
        <f t="shared" si="86"/>
        <v>96.360319021674002</v>
      </c>
      <c r="S95" s="18">
        <f t="shared" si="87"/>
        <v>99</v>
      </c>
      <c r="T95" s="18">
        <f>Design!$N$67</f>
        <v>2.0499999999999998</v>
      </c>
      <c r="U95" s="18">
        <f t="shared" si="88"/>
        <v>109</v>
      </c>
      <c r="V95" s="18">
        <v>0</v>
      </c>
      <c r="W95" s="18">
        <f t="shared" si="89"/>
        <v>6703.5</v>
      </c>
      <c r="X95" s="19" t="str">
        <f t="shared" si="90"/>
        <v>N/A</v>
      </c>
      <c r="Y95" s="68">
        <f t="shared" si="91"/>
        <v>99</v>
      </c>
      <c r="Z95" s="18">
        <f>'Ohio Intensities'!I95</f>
        <v>1.1431692938660458</v>
      </c>
      <c r="AA95" s="18">
        <f>Design!$I$24*Z95*Design!$I$23</f>
        <v>1.9662511854496001</v>
      </c>
      <c r="AB95" s="18">
        <v>0</v>
      </c>
      <c r="AC95" s="18">
        <v>0</v>
      </c>
      <c r="AD95" s="18">
        <f>Design!$I$22</f>
        <v>10</v>
      </c>
      <c r="AE95" s="18">
        <f t="shared" si="92"/>
        <v>1.9662511854496001</v>
      </c>
      <c r="AF95" s="18">
        <f t="shared" si="93"/>
        <v>99</v>
      </c>
      <c r="AG95" s="18">
        <f t="shared" si="94"/>
        <v>1.9662511854496001</v>
      </c>
      <c r="AH95" s="18">
        <f t="shared" si="95"/>
        <v>109</v>
      </c>
      <c r="AI95" s="18">
        <v>0</v>
      </c>
      <c r="AJ95" s="18" t="str">
        <f t="shared" si="96"/>
        <v>N/A</v>
      </c>
      <c r="AK95" s="18">
        <f t="shared" si="97"/>
        <v>-0.19662511854496001</v>
      </c>
      <c r="AL95" s="18">
        <f t="shared" si="98"/>
        <v>21.432137921400642</v>
      </c>
      <c r="AM95" s="18">
        <f>(Design!$N$68-AL95)/AK95</f>
        <v>96.285449496482556</v>
      </c>
      <c r="AN95" s="18">
        <v>0</v>
      </c>
      <c r="AO95" s="18">
        <v>0</v>
      </c>
      <c r="AP95" s="18">
        <f t="shared" si="99"/>
        <v>96.285449496482556</v>
      </c>
      <c r="AQ95" s="18">
        <f t="shared" si="100"/>
        <v>99</v>
      </c>
      <c r="AR95" s="18">
        <f>Design!$N$68</f>
        <v>2.5</v>
      </c>
      <c r="AS95" s="18">
        <f t="shared" si="101"/>
        <v>109</v>
      </c>
      <c r="AT95" s="18">
        <v>0</v>
      </c>
      <c r="AU95" s="18">
        <f t="shared" si="102"/>
        <v>8175</v>
      </c>
      <c r="AV95" s="19" t="str">
        <f t="shared" si="103"/>
        <v>N/A</v>
      </c>
      <c r="AW95" s="68">
        <f t="shared" si="104"/>
        <v>99</v>
      </c>
      <c r="AX95" s="18">
        <f>'Ohio Intensities'!M95</f>
        <v>1.3536994659303216</v>
      </c>
      <c r="AY95" s="18">
        <f>Design!$I$24*AX95*Design!$I$23</f>
        <v>2.3283630814001546</v>
      </c>
      <c r="AZ95" s="18">
        <v>0</v>
      </c>
      <c r="BA95" s="18">
        <v>0</v>
      </c>
      <c r="BB95" s="18">
        <f>Design!$I$22</f>
        <v>10</v>
      </c>
      <c r="BC95" s="18">
        <f t="shared" si="105"/>
        <v>2.3283630814001546</v>
      </c>
      <c r="BD95" s="18">
        <f t="shared" si="106"/>
        <v>99</v>
      </c>
      <c r="BE95" s="18">
        <f t="shared" si="107"/>
        <v>2.3283630814001546</v>
      </c>
      <c r="BF95" s="18">
        <f t="shared" si="108"/>
        <v>109</v>
      </c>
      <c r="BG95" s="18">
        <v>0</v>
      </c>
      <c r="BH95" s="18" t="str">
        <f t="shared" si="109"/>
        <v>N/A</v>
      </c>
      <c r="BI95" s="18">
        <f t="shared" si="110"/>
        <v>-0.23283630814001546</v>
      </c>
      <c r="BJ95" s="18">
        <f t="shared" si="111"/>
        <v>25.379157587261687</v>
      </c>
      <c r="BK95" s="18">
        <f>(Design!$N$69-BJ95)/BI95</f>
        <v>96.759640999434851</v>
      </c>
      <c r="BL95" s="18">
        <v>0</v>
      </c>
      <c r="BM95" s="18">
        <v>0</v>
      </c>
      <c r="BN95" s="18">
        <f t="shared" si="112"/>
        <v>96.759640999434851</v>
      </c>
      <c r="BO95" s="18">
        <f t="shared" si="113"/>
        <v>99</v>
      </c>
      <c r="BP95" s="18">
        <f>Design!$N$69</f>
        <v>2.85</v>
      </c>
      <c r="BQ95" s="18">
        <f t="shared" si="114"/>
        <v>109</v>
      </c>
      <c r="BR95" s="18">
        <v>0</v>
      </c>
      <c r="BS95" s="18">
        <f t="shared" si="115"/>
        <v>9319.5</v>
      </c>
      <c r="BT95" s="19" t="str">
        <f t="shared" si="116"/>
        <v>N/A</v>
      </c>
      <c r="BU95" s="68">
        <f t="shared" si="117"/>
        <v>99</v>
      </c>
      <c r="BV95" s="18">
        <f>'Ohio Intensities'!Q95</f>
        <v>1.6030886679770464</v>
      </c>
      <c r="BW95" s="18">
        <f>Design!$I$24*BV95*Design!$I$23</f>
        <v>2.7573125089205215</v>
      </c>
      <c r="BX95" s="18">
        <v>0</v>
      </c>
      <c r="BY95" s="18">
        <v>0</v>
      </c>
      <c r="BZ95" s="18">
        <f>Design!$I$22</f>
        <v>10</v>
      </c>
      <c r="CA95" s="18">
        <f t="shared" si="118"/>
        <v>2.7573125089205215</v>
      </c>
      <c r="CB95" s="18">
        <f t="shared" si="119"/>
        <v>99</v>
      </c>
      <c r="CC95" s="18">
        <f t="shared" si="120"/>
        <v>2.7573125089205215</v>
      </c>
      <c r="CD95" s="18">
        <f t="shared" si="121"/>
        <v>109</v>
      </c>
      <c r="CE95" s="18">
        <v>0</v>
      </c>
      <c r="CF95" s="18" t="str">
        <f t="shared" si="122"/>
        <v>N/A</v>
      </c>
      <c r="CG95" s="18">
        <f t="shared" si="123"/>
        <v>-0.27573125089205214</v>
      </c>
      <c r="CH95" s="18">
        <f t="shared" si="124"/>
        <v>30.054706347233683</v>
      </c>
      <c r="CI95" s="18">
        <f>(Design!$N$70-CH95)/CG95</f>
        <v>98.663848436549671</v>
      </c>
      <c r="CJ95" s="18">
        <v>0</v>
      </c>
      <c r="CK95" s="18">
        <v>0</v>
      </c>
      <c r="CL95" s="18">
        <f t="shared" si="125"/>
        <v>98.663848436549671</v>
      </c>
      <c r="CM95" s="18">
        <f t="shared" si="126"/>
        <v>99</v>
      </c>
      <c r="CN95" s="18">
        <f>Design!$N$70</f>
        <v>2.85</v>
      </c>
      <c r="CO95" s="18">
        <f t="shared" si="127"/>
        <v>109</v>
      </c>
      <c r="CP95" s="18">
        <v>0</v>
      </c>
      <c r="CQ95" s="18">
        <f t="shared" si="128"/>
        <v>9319.5000000000018</v>
      </c>
      <c r="CR95" s="19" t="str">
        <f t="shared" si="129"/>
        <v>N/A</v>
      </c>
      <c r="CS95" s="68">
        <f t="shared" si="130"/>
        <v>99</v>
      </c>
      <c r="CT95" s="18">
        <f>'Ohio Intensities'!U95</f>
        <v>1.809583133116841</v>
      </c>
      <c r="CU95" s="18">
        <f>Design!$I$24*CT95*Design!$I$23</f>
        <v>3.1124829889609686</v>
      </c>
      <c r="CV95" s="18">
        <v>0</v>
      </c>
      <c r="CW95" s="18">
        <v>0</v>
      </c>
      <c r="CX95" s="18">
        <f>Design!$I$22</f>
        <v>10</v>
      </c>
      <c r="CY95" s="18">
        <f t="shared" si="131"/>
        <v>3.1124829889609686</v>
      </c>
      <c r="CZ95" s="18">
        <f t="shared" si="132"/>
        <v>99</v>
      </c>
      <c r="DA95" s="18">
        <f t="shared" si="133"/>
        <v>3.1124829889609686</v>
      </c>
      <c r="DB95" s="18">
        <f t="shared" si="134"/>
        <v>109</v>
      </c>
      <c r="DC95" s="18">
        <v>0</v>
      </c>
      <c r="DD95" s="18">
        <f t="shared" si="135"/>
        <v>18488.148954428154</v>
      </c>
      <c r="DE95" s="18">
        <f t="shared" si="136"/>
        <v>-0.31124829889609684</v>
      </c>
      <c r="DF95" s="18">
        <f t="shared" si="137"/>
        <v>33.926064579674552</v>
      </c>
      <c r="DG95" s="18">
        <f>(Design!$N$71-DF95)/DE95</f>
        <v>99.843323449130196</v>
      </c>
      <c r="DH95" s="18">
        <v>0</v>
      </c>
      <c r="DI95" s="18">
        <v>0</v>
      </c>
      <c r="DJ95" s="18">
        <f t="shared" si="138"/>
        <v>99.843323449130196</v>
      </c>
      <c r="DK95" s="18">
        <f t="shared" si="139"/>
        <v>99.843323449130196</v>
      </c>
      <c r="DL95" s="18">
        <f>Design!$N$71</f>
        <v>2.85</v>
      </c>
      <c r="DM95" s="18">
        <f t="shared" si="140"/>
        <v>109</v>
      </c>
      <c r="DN95" s="18">
        <v>0</v>
      </c>
      <c r="DO95" s="18">
        <f t="shared" si="141"/>
        <v>9319.5000000000018</v>
      </c>
      <c r="DP95" s="19">
        <f t="shared" si="142"/>
        <v>9168.6489544281521</v>
      </c>
      <c r="DQ95" s="68">
        <f t="shared" si="143"/>
        <v>99</v>
      </c>
      <c r="DR95" s="18">
        <f>'Ohio Intensities'!Y95</f>
        <v>2.0129651217075279</v>
      </c>
      <c r="DS95" s="18">
        <f>Design!$I$24*DR95*Design!$I$23</f>
        <v>3.4623000093369503</v>
      </c>
      <c r="DT95" s="18">
        <v>0</v>
      </c>
      <c r="DU95" s="18">
        <v>0</v>
      </c>
      <c r="DV95" s="18">
        <f>Design!$I$22</f>
        <v>10</v>
      </c>
      <c r="DW95" s="18">
        <f t="shared" si="144"/>
        <v>3.4623000093369503</v>
      </c>
      <c r="DX95" s="18">
        <f t="shared" si="145"/>
        <v>99</v>
      </c>
      <c r="DY95" s="18">
        <f t="shared" si="146"/>
        <v>3.4623000093369503</v>
      </c>
      <c r="DZ95" s="18">
        <f t="shared" si="147"/>
        <v>109</v>
      </c>
      <c r="EA95" s="18">
        <v>0</v>
      </c>
      <c r="EB95" s="18">
        <f t="shared" si="148"/>
        <v>20566.062055461483</v>
      </c>
      <c r="EC95" s="18">
        <f t="shared" si="149"/>
        <v>-0.34623000093369505</v>
      </c>
      <c r="ED95" s="18">
        <f t="shared" si="150"/>
        <v>37.739070101772761</v>
      </c>
      <c r="EE95" s="18">
        <f>(Design!$N$72-ED95)/EC95</f>
        <v>100.76847762379265</v>
      </c>
      <c r="EF95" s="18">
        <v>0</v>
      </c>
      <c r="EG95" s="18">
        <v>0</v>
      </c>
      <c r="EH95" s="18">
        <f t="shared" si="151"/>
        <v>100.76847762379265</v>
      </c>
      <c r="EI95" s="18">
        <f t="shared" si="152"/>
        <v>100.76847762379265</v>
      </c>
      <c r="EJ95" s="18">
        <f>Design!$N$72</f>
        <v>2.85</v>
      </c>
      <c r="EK95" s="18">
        <f t="shared" si="153"/>
        <v>109</v>
      </c>
      <c r="EL95" s="18">
        <v>0</v>
      </c>
      <c r="EM95" s="18">
        <f t="shared" si="154"/>
        <v>9319.5000000000018</v>
      </c>
      <c r="EN95" s="19">
        <f t="shared" si="155"/>
        <v>11246.562055461482</v>
      </c>
      <c r="EO95" s="19">
        <f t="shared" si="156"/>
        <v>99</v>
      </c>
    </row>
    <row r="96" spans="1:145" x14ac:dyDescent="0.25">
      <c r="A96" s="68">
        <f t="shared" si="157"/>
        <v>100</v>
      </c>
      <c r="B96" s="18">
        <f>'Ohio Intensities'!E96</f>
        <v>0.93543781343394405</v>
      </c>
      <c r="C96" s="18">
        <f>Design!$I$24*B96*Design!$I$23</f>
        <v>1.6089530391063849</v>
      </c>
      <c r="D96" s="18">
        <v>0</v>
      </c>
      <c r="E96" s="18">
        <v>0</v>
      </c>
      <c r="F96" s="18">
        <f>Design!$I$22</f>
        <v>10</v>
      </c>
      <c r="G96" s="18">
        <f t="shared" si="79"/>
        <v>1.6089530391063849</v>
      </c>
      <c r="H96" s="18">
        <f t="shared" si="80"/>
        <v>100</v>
      </c>
      <c r="I96" s="18">
        <f t="shared" si="81"/>
        <v>1.6089530391063849</v>
      </c>
      <c r="J96" s="18">
        <f t="shared" si="82"/>
        <v>110</v>
      </c>
      <c r="K96" s="18">
        <v>0</v>
      </c>
      <c r="L96" s="18" t="str">
        <f t="shared" si="83"/>
        <v>N/A</v>
      </c>
      <c r="M96" s="18">
        <f t="shared" si="84"/>
        <v>-0.1608953039106385</v>
      </c>
      <c r="N96" s="18">
        <f t="shared" si="85"/>
        <v>17.698483430170235</v>
      </c>
      <c r="O96" s="18">
        <f>(Design!$N$67-N96)/M96</f>
        <v>97.258795314880203</v>
      </c>
      <c r="P96" s="18">
        <v>0</v>
      </c>
      <c r="Q96" s="18">
        <v>0</v>
      </c>
      <c r="R96" s="18">
        <f t="shared" si="86"/>
        <v>97.258795314880203</v>
      </c>
      <c r="S96" s="18">
        <f t="shared" si="87"/>
        <v>100</v>
      </c>
      <c r="T96" s="18">
        <f>Design!$N$67</f>
        <v>2.0499999999999998</v>
      </c>
      <c r="U96" s="18">
        <f t="shared" si="88"/>
        <v>110</v>
      </c>
      <c r="V96" s="18">
        <v>0</v>
      </c>
      <c r="W96" s="18">
        <f t="shared" si="89"/>
        <v>6764.9999999999991</v>
      </c>
      <c r="X96" s="19" t="str">
        <f t="shared" si="90"/>
        <v>N/A</v>
      </c>
      <c r="Y96" s="68">
        <f t="shared" si="91"/>
        <v>100</v>
      </c>
      <c r="Z96" s="18">
        <f>'Ohio Intensities'!I96</f>
        <v>1.134214318003113</v>
      </c>
      <c r="AA96" s="18">
        <f>Design!$I$24*Z96*Design!$I$23</f>
        <v>1.9508486269653555</v>
      </c>
      <c r="AB96" s="18">
        <v>0</v>
      </c>
      <c r="AC96" s="18">
        <v>0</v>
      </c>
      <c r="AD96" s="18">
        <f>Design!$I$22</f>
        <v>10</v>
      </c>
      <c r="AE96" s="18">
        <f t="shared" si="92"/>
        <v>1.9508486269653555</v>
      </c>
      <c r="AF96" s="18">
        <f t="shared" si="93"/>
        <v>100</v>
      </c>
      <c r="AG96" s="18">
        <f t="shared" si="94"/>
        <v>1.9508486269653555</v>
      </c>
      <c r="AH96" s="18">
        <f t="shared" si="95"/>
        <v>110</v>
      </c>
      <c r="AI96" s="18">
        <v>0</v>
      </c>
      <c r="AJ96" s="18" t="str">
        <f t="shared" si="96"/>
        <v>N/A</v>
      </c>
      <c r="AK96" s="18">
        <f t="shared" si="97"/>
        <v>-0.19508486269653555</v>
      </c>
      <c r="AL96" s="18">
        <f t="shared" si="98"/>
        <v>21.459334896618913</v>
      </c>
      <c r="AM96" s="18">
        <f>(Design!$N$68-AL96)/AK96</f>
        <v>97.185064153906836</v>
      </c>
      <c r="AN96" s="18">
        <v>0</v>
      </c>
      <c r="AO96" s="18">
        <v>0</v>
      </c>
      <c r="AP96" s="18">
        <f t="shared" si="99"/>
        <v>97.185064153906836</v>
      </c>
      <c r="AQ96" s="18">
        <f t="shared" si="100"/>
        <v>100</v>
      </c>
      <c r="AR96" s="18">
        <f>Design!$N$68</f>
        <v>2.5</v>
      </c>
      <c r="AS96" s="18">
        <f t="shared" si="101"/>
        <v>110</v>
      </c>
      <c r="AT96" s="18">
        <v>0</v>
      </c>
      <c r="AU96" s="18">
        <f t="shared" si="102"/>
        <v>8250</v>
      </c>
      <c r="AV96" s="19" t="str">
        <f t="shared" si="103"/>
        <v>N/A</v>
      </c>
      <c r="AW96" s="68">
        <f t="shared" si="104"/>
        <v>100</v>
      </c>
      <c r="AX96" s="18">
        <f>'Ohio Intensities'!M96</f>
        <v>1.3432502796535992</v>
      </c>
      <c r="AY96" s="18">
        <f>Design!$I$24*AX96*Design!$I$23</f>
        <v>2.310390481004192</v>
      </c>
      <c r="AZ96" s="18">
        <v>0</v>
      </c>
      <c r="BA96" s="18">
        <v>0</v>
      </c>
      <c r="BB96" s="18">
        <f>Design!$I$22</f>
        <v>10</v>
      </c>
      <c r="BC96" s="18">
        <f t="shared" si="105"/>
        <v>2.310390481004192</v>
      </c>
      <c r="BD96" s="18">
        <f t="shared" si="106"/>
        <v>100</v>
      </c>
      <c r="BE96" s="18">
        <f t="shared" si="107"/>
        <v>2.310390481004192</v>
      </c>
      <c r="BF96" s="18">
        <f t="shared" si="108"/>
        <v>110</v>
      </c>
      <c r="BG96" s="18">
        <v>0</v>
      </c>
      <c r="BH96" s="18" t="str">
        <f t="shared" si="109"/>
        <v>N/A</v>
      </c>
      <c r="BI96" s="18">
        <f t="shared" si="110"/>
        <v>-0.2310390481004192</v>
      </c>
      <c r="BJ96" s="18">
        <f t="shared" si="111"/>
        <v>25.414295291046109</v>
      </c>
      <c r="BK96" s="18">
        <f>(Design!$N$69-BJ96)/BI96</f>
        <v>97.66442286084353</v>
      </c>
      <c r="BL96" s="18">
        <v>0</v>
      </c>
      <c r="BM96" s="18">
        <v>0</v>
      </c>
      <c r="BN96" s="18">
        <f t="shared" si="112"/>
        <v>97.66442286084353</v>
      </c>
      <c r="BO96" s="18">
        <f t="shared" si="113"/>
        <v>100</v>
      </c>
      <c r="BP96" s="18">
        <f>Design!$N$69</f>
        <v>2.85</v>
      </c>
      <c r="BQ96" s="18">
        <f t="shared" si="114"/>
        <v>110</v>
      </c>
      <c r="BR96" s="18">
        <v>0</v>
      </c>
      <c r="BS96" s="18">
        <f t="shared" si="115"/>
        <v>9405</v>
      </c>
      <c r="BT96" s="19" t="str">
        <f t="shared" si="116"/>
        <v>N/A</v>
      </c>
      <c r="BU96" s="68">
        <f t="shared" si="117"/>
        <v>100</v>
      </c>
      <c r="BV96" s="18">
        <f>'Ohio Intensities'!Q96</f>
        <v>1.5910094061844613</v>
      </c>
      <c r="BW96" s="18">
        <f>Design!$I$24*BV96*Design!$I$23</f>
        <v>2.7365361786372753</v>
      </c>
      <c r="BX96" s="18">
        <v>0</v>
      </c>
      <c r="BY96" s="18">
        <v>0</v>
      </c>
      <c r="BZ96" s="18">
        <f>Design!$I$22</f>
        <v>10</v>
      </c>
      <c r="CA96" s="18">
        <f t="shared" si="118"/>
        <v>2.7365361786372753</v>
      </c>
      <c r="CB96" s="18">
        <f t="shared" si="119"/>
        <v>100</v>
      </c>
      <c r="CC96" s="18">
        <f t="shared" si="120"/>
        <v>2.7365361786372753</v>
      </c>
      <c r="CD96" s="18">
        <f t="shared" si="121"/>
        <v>110</v>
      </c>
      <c r="CE96" s="18">
        <v>0</v>
      </c>
      <c r="CF96" s="18" t="str">
        <f t="shared" si="122"/>
        <v>N/A</v>
      </c>
      <c r="CG96" s="18">
        <f t="shared" si="123"/>
        <v>-0.27365361786372755</v>
      </c>
      <c r="CH96" s="18">
        <f t="shared" si="124"/>
        <v>30.101897965010032</v>
      </c>
      <c r="CI96" s="18">
        <f>(Design!$N$70-CH96)/CG96</f>
        <v>99.585374305487065</v>
      </c>
      <c r="CJ96" s="18">
        <v>0</v>
      </c>
      <c r="CK96" s="18">
        <v>0</v>
      </c>
      <c r="CL96" s="18">
        <f t="shared" si="125"/>
        <v>99.585374305487065</v>
      </c>
      <c r="CM96" s="18">
        <f t="shared" si="126"/>
        <v>100</v>
      </c>
      <c r="CN96" s="18">
        <f>Design!$N$70</f>
        <v>2.85</v>
      </c>
      <c r="CO96" s="18">
        <f t="shared" si="127"/>
        <v>110</v>
      </c>
      <c r="CP96" s="18">
        <v>0</v>
      </c>
      <c r="CQ96" s="18">
        <f t="shared" si="128"/>
        <v>9405</v>
      </c>
      <c r="CR96" s="19" t="str">
        <f t="shared" si="129"/>
        <v>N/A</v>
      </c>
      <c r="CS96" s="68">
        <f t="shared" si="130"/>
        <v>100</v>
      </c>
      <c r="CT96" s="18">
        <f>'Ohio Intensities'!U96</f>
        <v>1.7961970472011564</v>
      </c>
      <c r="CU96" s="18">
        <f>Design!$I$24*CT96*Design!$I$23</f>
        <v>3.0894589211859911</v>
      </c>
      <c r="CV96" s="18">
        <v>0</v>
      </c>
      <c r="CW96" s="18">
        <v>0</v>
      </c>
      <c r="CX96" s="18">
        <f>Design!$I$22</f>
        <v>10</v>
      </c>
      <c r="CY96" s="18">
        <f t="shared" si="131"/>
        <v>3.0894589211859911</v>
      </c>
      <c r="CZ96" s="18">
        <f t="shared" si="132"/>
        <v>100</v>
      </c>
      <c r="DA96" s="18">
        <f t="shared" si="133"/>
        <v>3.0894589211859911</v>
      </c>
      <c r="DB96" s="18">
        <f t="shared" si="134"/>
        <v>110</v>
      </c>
      <c r="DC96" s="18">
        <v>0</v>
      </c>
      <c r="DD96" s="18">
        <f t="shared" si="135"/>
        <v>18536.753527115947</v>
      </c>
      <c r="DE96" s="18">
        <f t="shared" si="136"/>
        <v>-0.30894589211859913</v>
      </c>
      <c r="DF96" s="18">
        <f t="shared" si="137"/>
        <v>33.984048133045903</v>
      </c>
      <c r="DG96" s="18">
        <f>(Design!$N$71-DF96)/DE96</f>
        <v>100.77508368712688</v>
      </c>
      <c r="DH96" s="18">
        <v>0</v>
      </c>
      <c r="DI96" s="18">
        <v>0</v>
      </c>
      <c r="DJ96" s="18">
        <f t="shared" si="138"/>
        <v>100.77508368712688</v>
      </c>
      <c r="DK96" s="18">
        <f t="shared" si="139"/>
        <v>100.77508368712688</v>
      </c>
      <c r="DL96" s="18">
        <f>Design!$N$71</f>
        <v>2.85</v>
      </c>
      <c r="DM96" s="18">
        <f t="shared" si="140"/>
        <v>110</v>
      </c>
      <c r="DN96" s="18">
        <v>0</v>
      </c>
      <c r="DO96" s="18">
        <f t="shared" si="141"/>
        <v>9405</v>
      </c>
      <c r="DP96" s="19">
        <f t="shared" si="142"/>
        <v>9131.7535271159468</v>
      </c>
      <c r="DQ96" s="68">
        <f t="shared" si="143"/>
        <v>100</v>
      </c>
      <c r="DR96" s="18">
        <f>'Ohio Intensities'!Y96</f>
        <v>1.9985237291437756</v>
      </c>
      <c r="DS96" s="18">
        <f>Design!$I$24*DR96*Design!$I$23</f>
        <v>3.4374608141272964</v>
      </c>
      <c r="DT96" s="18">
        <v>0</v>
      </c>
      <c r="DU96" s="18">
        <v>0</v>
      </c>
      <c r="DV96" s="18">
        <f>Design!$I$22</f>
        <v>10</v>
      </c>
      <c r="DW96" s="18">
        <f t="shared" si="144"/>
        <v>3.4374608141272964</v>
      </c>
      <c r="DX96" s="18">
        <f t="shared" si="145"/>
        <v>100</v>
      </c>
      <c r="DY96" s="18">
        <f t="shared" si="146"/>
        <v>3.4374608141272964</v>
      </c>
      <c r="DZ96" s="18">
        <f t="shared" si="147"/>
        <v>110</v>
      </c>
      <c r="EA96" s="18">
        <v>0</v>
      </c>
      <c r="EB96" s="18">
        <f t="shared" si="148"/>
        <v>20624.764884763776</v>
      </c>
      <c r="EC96" s="18">
        <f t="shared" si="149"/>
        <v>-0.34374608141272966</v>
      </c>
      <c r="ED96" s="18">
        <f t="shared" si="150"/>
        <v>37.812068955400264</v>
      </c>
      <c r="EE96" s="18">
        <f>(Design!$N$72-ED96)/EC96</f>
        <v>101.70899639557474</v>
      </c>
      <c r="EF96" s="18">
        <v>0</v>
      </c>
      <c r="EG96" s="18">
        <v>0</v>
      </c>
      <c r="EH96" s="18">
        <f t="shared" si="151"/>
        <v>101.70899639557474</v>
      </c>
      <c r="EI96" s="18">
        <f t="shared" si="152"/>
        <v>101.70899639557474</v>
      </c>
      <c r="EJ96" s="18">
        <f>Design!$N$72</f>
        <v>2.85</v>
      </c>
      <c r="EK96" s="18">
        <f t="shared" si="153"/>
        <v>110</v>
      </c>
      <c r="EL96" s="18">
        <v>0</v>
      </c>
      <c r="EM96" s="18">
        <f t="shared" si="154"/>
        <v>9405</v>
      </c>
      <c r="EN96" s="19">
        <f t="shared" si="155"/>
        <v>11219.764884763776</v>
      </c>
      <c r="EO96" s="19">
        <f t="shared" si="156"/>
        <v>100</v>
      </c>
    </row>
    <row r="97" spans="1:145" x14ac:dyDescent="0.25">
      <c r="A97" s="68">
        <f t="shared" si="157"/>
        <v>101</v>
      </c>
      <c r="B97" s="18">
        <f>'Ohio Intensities'!E97</f>
        <v>0.92805130186522244</v>
      </c>
      <c r="C97" s="18">
        <f>Design!$I$24*B97*Design!$I$23</f>
        <v>1.5962482392081836</v>
      </c>
      <c r="D97" s="18">
        <v>0</v>
      </c>
      <c r="E97" s="18">
        <v>0</v>
      </c>
      <c r="F97" s="18">
        <f>Design!$I$22</f>
        <v>10</v>
      </c>
      <c r="G97" s="18">
        <f t="shared" si="79"/>
        <v>1.5962482392081836</v>
      </c>
      <c r="H97" s="18">
        <f t="shared" si="80"/>
        <v>101</v>
      </c>
      <c r="I97" s="18">
        <f t="shared" si="81"/>
        <v>1.5962482392081836</v>
      </c>
      <c r="J97" s="18">
        <f t="shared" si="82"/>
        <v>111</v>
      </c>
      <c r="K97" s="18">
        <v>0</v>
      </c>
      <c r="L97" s="18" t="str">
        <f t="shared" si="83"/>
        <v>N/A</v>
      </c>
      <c r="M97" s="18">
        <f t="shared" si="84"/>
        <v>-0.15962482392081837</v>
      </c>
      <c r="N97" s="18">
        <f t="shared" si="85"/>
        <v>17.718355455210837</v>
      </c>
      <c r="O97" s="18">
        <f>(Design!$N$67-N97)/M97</f>
        <v>98.157385990183442</v>
      </c>
      <c r="P97" s="18">
        <v>0</v>
      </c>
      <c r="Q97" s="18">
        <v>0</v>
      </c>
      <c r="R97" s="18">
        <f t="shared" si="86"/>
        <v>98.157385990183442</v>
      </c>
      <c r="S97" s="18">
        <f t="shared" si="87"/>
        <v>101</v>
      </c>
      <c r="T97" s="18">
        <f>Design!$N$67</f>
        <v>2.0499999999999998</v>
      </c>
      <c r="U97" s="18">
        <f t="shared" si="88"/>
        <v>111</v>
      </c>
      <c r="V97" s="18">
        <v>0</v>
      </c>
      <c r="W97" s="18">
        <f t="shared" si="89"/>
        <v>6826.4999999999982</v>
      </c>
      <c r="X97" s="19" t="str">
        <f t="shared" si="90"/>
        <v>N/A</v>
      </c>
      <c r="Y97" s="68">
        <f t="shared" si="91"/>
        <v>101</v>
      </c>
      <c r="Z97" s="18">
        <f>'Ohio Intensities'!I97</f>
        <v>1.1254088661214261</v>
      </c>
      <c r="AA97" s="18">
        <f>Design!$I$24*Z97*Design!$I$23</f>
        <v>1.9357032497288542</v>
      </c>
      <c r="AB97" s="18">
        <v>0</v>
      </c>
      <c r="AC97" s="18">
        <v>0</v>
      </c>
      <c r="AD97" s="18">
        <f>Design!$I$22</f>
        <v>10</v>
      </c>
      <c r="AE97" s="18">
        <f t="shared" si="92"/>
        <v>1.9357032497288542</v>
      </c>
      <c r="AF97" s="18">
        <f t="shared" si="93"/>
        <v>101</v>
      </c>
      <c r="AG97" s="18">
        <f t="shared" si="94"/>
        <v>1.9357032497288542</v>
      </c>
      <c r="AH97" s="18">
        <f t="shared" si="95"/>
        <v>111</v>
      </c>
      <c r="AI97" s="18">
        <v>0</v>
      </c>
      <c r="AJ97" s="18" t="str">
        <f t="shared" si="96"/>
        <v>N/A</v>
      </c>
      <c r="AK97" s="18">
        <f t="shared" si="97"/>
        <v>-0.19357032497288543</v>
      </c>
      <c r="AL97" s="18">
        <f t="shared" si="98"/>
        <v>21.486306071990281</v>
      </c>
      <c r="AM97" s="18">
        <f>(Design!$N$68-AL97)/AK97</f>
        <v>98.084797215946239</v>
      </c>
      <c r="AN97" s="18">
        <v>0</v>
      </c>
      <c r="AO97" s="18">
        <v>0</v>
      </c>
      <c r="AP97" s="18">
        <f t="shared" si="99"/>
        <v>98.084797215946239</v>
      </c>
      <c r="AQ97" s="18">
        <f t="shared" si="100"/>
        <v>101</v>
      </c>
      <c r="AR97" s="18">
        <f>Design!$N$68</f>
        <v>2.5</v>
      </c>
      <c r="AS97" s="18">
        <f t="shared" si="101"/>
        <v>111</v>
      </c>
      <c r="AT97" s="18">
        <v>0</v>
      </c>
      <c r="AU97" s="18">
        <f t="shared" si="102"/>
        <v>8325</v>
      </c>
      <c r="AV97" s="19" t="str">
        <f t="shared" si="103"/>
        <v>N/A</v>
      </c>
      <c r="AW97" s="68">
        <f t="shared" si="104"/>
        <v>101</v>
      </c>
      <c r="AX97" s="18">
        <f>'Ohio Intensities'!M97</f>
        <v>1.3329735629444421</v>
      </c>
      <c r="AY97" s="18">
        <f>Design!$I$24*AX97*Design!$I$23</f>
        <v>2.2927145282644421</v>
      </c>
      <c r="AZ97" s="18">
        <v>0</v>
      </c>
      <c r="BA97" s="18">
        <v>0</v>
      </c>
      <c r="BB97" s="18">
        <f>Design!$I$22</f>
        <v>10</v>
      </c>
      <c r="BC97" s="18">
        <f t="shared" si="105"/>
        <v>2.2927145282644421</v>
      </c>
      <c r="BD97" s="18">
        <f t="shared" si="106"/>
        <v>101</v>
      </c>
      <c r="BE97" s="18">
        <f t="shared" si="107"/>
        <v>2.2927145282644421</v>
      </c>
      <c r="BF97" s="18">
        <f t="shared" si="108"/>
        <v>111</v>
      </c>
      <c r="BG97" s="18">
        <v>0</v>
      </c>
      <c r="BH97" s="18" t="str">
        <f t="shared" si="109"/>
        <v>N/A</v>
      </c>
      <c r="BI97" s="18">
        <f t="shared" si="110"/>
        <v>-0.22927145282644421</v>
      </c>
      <c r="BJ97" s="18">
        <f t="shared" si="111"/>
        <v>25.449131263735303</v>
      </c>
      <c r="BK97" s="18">
        <f>(Design!$N$69-BJ97)/BI97</f>
        <v>98.56932027574571</v>
      </c>
      <c r="BL97" s="18">
        <v>0</v>
      </c>
      <c r="BM97" s="18">
        <v>0</v>
      </c>
      <c r="BN97" s="18">
        <f t="shared" si="112"/>
        <v>98.56932027574571</v>
      </c>
      <c r="BO97" s="18">
        <f t="shared" si="113"/>
        <v>101</v>
      </c>
      <c r="BP97" s="18">
        <f>Design!$N$69</f>
        <v>2.85</v>
      </c>
      <c r="BQ97" s="18">
        <f t="shared" si="114"/>
        <v>111</v>
      </c>
      <c r="BR97" s="18">
        <v>0</v>
      </c>
      <c r="BS97" s="18">
        <f t="shared" si="115"/>
        <v>9490.5</v>
      </c>
      <c r="BT97" s="19" t="str">
        <f t="shared" si="116"/>
        <v>N/A</v>
      </c>
      <c r="BU97" s="68">
        <f t="shared" si="117"/>
        <v>101</v>
      </c>
      <c r="BV97" s="18">
        <f>'Ohio Intensities'!Q97</f>
        <v>1.5791266230878771</v>
      </c>
      <c r="BW97" s="18">
        <f>Design!$I$24*BV97*Design!$I$23</f>
        <v>2.7160977917111504</v>
      </c>
      <c r="BX97" s="18">
        <v>0</v>
      </c>
      <c r="BY97" s="18">
        <v>0</v>
      </c>
      <c r="BZ97" s="18">
        <f>Design!$I$22</f>
        <v>10</v>
      </c>
      <c r="CA97" s="18">
        <f t="shared" si="118"/>
        <v>2.7160977917111504</v>
      </c>
      <c r="CB97" s="18">
        <f t="shared" si="119"/>
        <v>101</v>
      </c>
      <c r="CC97" s="18">
        <f t="shared" si="120"/>
        <v>2.7160977917111504</v>
      </c>
      <c r="CD97" s="18">
        <f t="shared" si="121"/>
        <v>111</v>
      </c>
      <c r="CE97" s="18">
        <v>0</v>
      </c>
      <c r="CF97" s="18" t="str">
        <f t="shared" si="122"/>
        <v>N/A</v>
      </c>
      <c r="CG97" s="18">
        <f t="shared" si="123"/>
        <v>-0.27160977917111506</v>
      </c>
      <c r="CH97" s="18">
        <f t="shared" si="124"/>
        <v>30.14868548799377</v>
      </c>
      <c r="CI97" s="18">
        <f>(Design!$N$70-CH97)/CG97</f>
        <v>100.50700520173652</v>
      </c>
      <c r="CJ97" s="18">
        <v>0</v>
      </c>
      <c r="CK97" s="18">
        <v>0</v>
      </c>
      <c r="CL97" s="18">
        <f t="shared" si="125"/>
        <v>100.50700520173652</v>
      </c>
      <c r="CM97" s="18">
        <f t="shared" si="126"/>
        <v>101</v>
      </c>
      <c r="CN97" s="18">
        <f>Design!$N$70</f>
        <v>2.85</v>
      </c>
      <c r="CO97" s="18">
        <f t="shared" si="127"/>
        <v>111</v>
      </c>
      <c r="CP97" s="18">
        <v>0</v>
      </c>
      <c r="CQ97" s="18">
        <f t="shared" si="128"/>
        <v>9490.4999999999982</v>
      </c>
      <c r="CR97" s="19" t="str">
        <f t="shared" si="129"/>
        <v>N/A</v>
      </c>
      <c r="CS97" s="68">
        <f t="shared" si="130"/>
        <v>101</v>
      </c>
      <c r="CT97" s="18">
        <f>'Ohio Intensities'!U97</f>
        <v>1.7830261089150552</v>
      </c>
      <c r="CU97" s="18">
        <f>Design!$I$24*CT97*Design!$I$23</f>
        <v>3.0668049073338968</v>
      </c>
      <c r="CV97" s="18">
        <v>0</v>
      </c>
      <c r="CW97" s="18">
        <v>0</v>
      </c>
      <c r="CX97" s="18">
        <f>Design!$I$22</f>
        <v>10</v>
      </c>
      <c r="CY97" s="18">
        <f t="shared" si="131"/>
        <v>3.0668049073338968</v>
      </c>
      <c r="CZ97" s="18">
        <f t="shared" si="132"/>
        <v>101</v>
      </c>
      <c r="DA97" s="18">
        <f t="shared" si="133"/>
        <v>3.0668049073338968</v>
      </c>
      <c r="DB97" s="18">
        <f t="shared" si="134"/>
        <v>111</v>
      </c>
      <c r="DC97" s="18">
        <v>0</v>
      </c>
      <c r="DD97" s="18">
        <f t="shared" si="135"/>
        <v>18584.83773844341</v>
      </c>
      <c r="DE97" s="18">
        <f t="shared" si="136"/>
        <v>-0.30668049073338965</v>
      </c>
      <c r="DF97" s="18">
        <f t="shared" si="137"/>
        <v>34.041534471406251</v>
      </c>
      <c r="DG97" s="18">
        <f>(Design!$N$71-DF97)/DE97</f>
        <v>101.70694065610574</v>
      </c>
      <c r="DH97" s="18">
        <v>0</v>
      </c>
      <c r="DI97" s="18">
        <v>0</v>
      </c>
      <c r="DJ97" s="18">
        <f t="shared" si="138"/>
        <v>101.70694065610574</v>
      </c>
      <c r="DK97" s="18">
        <f t="shared" si="139"/>
        <v>101.70694065610574</v>
      </c>
      <c r="DL97" s="18">
        <f>Design!$N$71</f>
        <v>2.85</v>
      </c>
      <c r="DM97" s="18">
        <f t="shared" si="140"/>
        <v>111</v>
      </c>
      <c r="DN97" s="18">
        <v>0</v>
      </c>
      <c r="DO97" s="18">
        <f t="shared" si="141"/>
        <v>9490.5</v>
      </c>
      <c r="DP97" s="19">
        <f t="shared" si="142"/>
        <v>9094.3377384434098</v>
      </c>
      <c r="DQ97" s="68">
        <f t="shared" si="143"/>
        <v>101</v>
      </c>
      <c r="DR97" s="18">
        <f>'Ohio Intensities'!Y97</f>
        <v>1.9843118173832954</v>
      </c>
      <c r="DS97" s="18">
        <f>Design!$I$24*DR97*Design!$I$23</f>
        <v>3.4130163258992705</v>
      </c>
      <c r="DT97" s="18">
        <v>0</v>
      </c>
      <c r="DU97" s="18">
        <v>0</v>
      </c>
      <c r="DV97" s="18">
        <f>Design!$I$22</f>
        <v>10</v>
      </c>
      <c r="DW97" s="18">
        <f t="shared" si="144"/>
        <v>3.4130163258992705</v>
      </c>
      <c r="DX97" s="18">
        <f t="shared" si="145"/>
        <v>101</v>
      </c>
      <c r="DY97" s="18">
        <f t="shared" si="146"/>
        <v>3.4130163258992705</v>
      </c>
      <c r="DZ97" s="18">
        <f t="shared" si="147"/>
        <v>111</v>
      </c>
      <c r="EA97" s="18">
        <v>0</v>
      </c>
      <c r="EB97" s="18">
        <f t="shared" si="148"/>
        <v>20682.878934949582</v>
      </c>
      <c r="EC97" s="18">
        <f t="shared" si="149"/>
        <v>-0.34130163258992707</v>
      </c>
      <c r="ED97" s="18">
        <f t="shared" si="150"/>
        <v>37.884481217481905</v>
      </c>
      <c r="EE97" s="18">
        <f>(Design!$N$72-ED97)/EC97</f>
        <v>102.64961509743416</v>
      </c>
      <c r="EF97" s="18">
        <v>0</v>
      </c>
      <c r="EG97" s="18">
        <v>0</v>
      </c>
      <c r="EH97" s="18">
        <f t="shared" si="151"/>
        <v>102.64961509743416</v>
      </c>
      <c r="EI97" s="18">
        <f t="shared" si="152"/>
        <v>102.64961509743416</v>
      </c>
      <c r="EJ97" s="18">
        <f>Design!$N$72</f>
        <v>2.85</v>
      </c>
      <c r="EK97" s="18">
        <f t="shared" si="153"/>
        <v>111</v>
      </c>
      <c r="EL97" s="18">
        <v>0</v>
      </c>
      <c r="EM97" s="18">
        <f t="shared" si="154"/>
        <v>9490.5</v>
      </c>
      <c r="EN97" s="19">
        <f t="shared" si="155"/>
        <v>11192.378934949582</v>
      </c>
      <c r="EO97" s="19">
        <f t="shared" si="156"/>
        <v>101</v>
      </c>
    </row>
    <row r="98" spans="1:145" x14ac:dyDescent="0.25">
      <c r="A98" s="68">
        <f t="shared" si="157"/>
        <v>102</v>
      </c>
      <c r="B98" s="18">
        <f>'Ohio Intensities'!E98</f>
        <v>0.9207885831894197</v>
      </c>
      <c r="C98" s="18">
        <f>Design!$I$24*B98*Design!$I$23</f>
        <v>1.5837563630858029</v>
      </c>
      <c r="D98" s="18">
        <v>0</v>
      </c>
      <c r="E98" s="18">
        <v>0</v>
      </c>
      <c r="F98" s="18">
        <f>Design!$I$22</f>
        <v>10</v>
      </c>
      <c r="G98" s="18">
        <f t="shared" si="79"/>
        <v>1.5837563630858029</v>
      </c>
      <c r="H98" s="18">
        <f t="shared" si="80"/>
        <v>102</v>
      </c>
      <c r="I98" s="18">
        <f t="shared" si="81"/>
        <v>1.5837563630858029</v>
      </c>
      <c r="J98" s="18">
        <f t="shared" si="82"/>
        <v>112</v>
      </c>
      <c r="K98" s="18">
        <v>0</v>
      </c>
      <c r="L98" s="18" t="str">
        <f t="shared" si="83"/>
        <v>N/A</v>
      </c>
      <c r="M98" s="18">
        <f t="shared" si="84"/>
        <v>-0.15837563630858029</v>
      </c>
      <c r="N98" s="18">
        <f t="shared" si="85"/>
        <v>17.738071266560993</v>
      </c>
      <c r="O98" s="18">
        <f>(Design!$N$67-N98)/M98</f>
        <v>99.05608988995148</v>
      </c>
      <c r="P98" s="18">
        <v>0</v>
      </c>
      <c r="Q98" s="18">
        <v>0</v>
      </c>
      <c r="R98" s="18">
        <f t="shared" si="86"/>
        <v>99.05608988995148</v>
      </c>
      <c r="S98" s="18">
        <f t="shared" si="87"/>
        <v>102</v>
      </c>
      <c r="T98" s="18">
        <f>Design!$N$67</f>
        <v>2.0499999999999998</v>
      </c>
      <c r="U98" s="18">
        <f t="shared" si="88"/>
        <v>112</v>
      </c>
      <c r="V98" s="18">
        <v>0</v>
      </c>
      <c r="W98" s="18">
        <f t="shared" si="89"/>
        <v>6888</v>
      </c>
      <c r="X98" s="19" t="str">
        <f t="shared" si="90"/>
        <v>N/A</v>
      </c>
      <c r="Y98" s="68">
        <f t="shared" si="91"/>
        <v>102</v>
      </c>
      <c r="Z98" s="18">
        <f>'Ohio Intensities'!I98</f>
        <v>1.1167491396851863</v>
      </c>
      <c r="AA98" s="18">
        <f>Design!$I$24*Z98*Design!$I$23</f>
        <v>1.9208085202585217</v>
      </c>
      <c r="AB98" s="18">
        <v>0</v>
      </c>
      <c r="AC98" s="18">
        <v>0</v>
      </c>
      <c r="AD98" s="18">
        <f>Design!$I$22</f>
        <v>10</v>
      </c>
      <c r="AE98" s="18">
        <f t="shared" si="92"/>
        <v>1.9208085202585217</v>
      </c>
      <c r="AF98" s="18">
        <f t="shared" si="93"/>
        <v>102</v>
      </c>
      <c r="AG98" s="18">
        <f t="shared" si="94"/>
        <v>1.9208085202585217</v>
      </c>
      <c r="AH98" s="18">
        <f t="shared" si="95"/>
        <v>112</v>
      </c>
      <c r="AI98" s="18">
        <v>0</v>
      </c>
      <c r="AJ98" s="18" t="str">
        <f t="shared" si="96"/>
        <v>N/A</v>
      </c>
      <c r="AK98" s="18">
        <f t="shared" si="97"/>
        <v>-0.19208085202585218</v>
      </c>
      <c r="AL98" s="18">
        <f t="shared" si="98"/>
        <v>21.513055426895445</v>
      </c>
      <c r="AM98" s="18">
        <f>(Design!$N$68-AL98)/AK98</f>
        <v>98.984647487592753</v>
      </c>
      <c r="AN98" s="18">
        <v>0</v>
      </c>
      <c r="AO98" s="18">
        <v>0</v>
      </c>
      <c r="AP98" s="18">
        <f t="shared" si="99"/>
        <v>98.984647487592753</v>
      </c>
      <c r="AQ98" s="18">
        <f t="shared" si="100"/>
        <v>102</v>
      </c>
      <c r="AR98" s="18">
        <f>Design!$N$68</f>
        <v>2.5</v>
      </c>
      <c r="AS98" s="18">
        <f t="shared" si="101"/>
        <v>112</v>
      </c>
      <c r="AT98" s="18">
        <v>0</v>
      </c>
      <c r="AU98" s="18">
        <f t="shared" si="102"/>
        <v>8400</v>
      </c>
      <c r="AV98" s="19" t="str">
        <f t="shared" si="103"/>
        <v>N/A</v>
      </c>
      <c r="AW98" s="68">
        <f t="shared" si="104"/>
        <v>102</v>
      </c>
      <c r="AX98" s="18">
        <f>'Ohio Intensities'!M98</f>
        <v>1.3228649802822849</v>
      </c>
      <c r="AY98" s="18">
        <f>Design!$I$24*AX98*Design!$I$23</f>
        <v>2.2753277660855313</v>
      </c>
      <c r="AZ98" s="18">
        <v>0</v>
      </c>
      <c r="BA98" s="18">
        <v>0</v>
      </c>
      <c r="BB98" s="18">
        <f>Design!$I$22</f>
        <v>10</v>
      </c>
      <c r="BC98" s="18">
        <f t="shared" si="105"/>
        <v>2.2753277660855313</v>
      </c>
      <c r="BD98" s="18">
        <f t="shared" si="106"/>
        <v>102</v>
      </c>
      <c r="BE98" s="18">
        <f t="shared" si="107"/>
        <v>2.2753277660855313</v>
      </c>
      <c r="BF98" s="18">
        <f t="shared" si="108"/>
        <v>112</v>
      </c>
      <c r="BG98" s="18">
        <v>0</v>
      </c>
      <c r="BH98" s="18" t="str">
        <f t="shared" si="109"/>
        <v>N/A</v>
      </c>
      <c r="BI98" s="18">
        <f t="shared" si="110"/>
        <v>-0.22753277660855314</v>
      </c>
      <c r="BJ98" s="18">
        <f t="shared" si="111"/>
        <v>25.483670980157953</v>
      </c>
      <c r="BK98" s="18">
        <f>(Design!$N$69-BJ98)/BI98</f>
        <v>99.474332083139245</v>
      </c>
      <c r="BL98" s="18">
        <v>0</v>
      </c>
      <c r="BM98" s="18">
        <v>0</v>
      </c>
      <c r="BN98" s="18">
        <f t="shared" si="112"/>
        <v>99.474332083139245</v>
      </c>
      <c r="BO98" s="18">
        <f t="shared" si="113"/>
        <v>102</v>
      </c>
      <c r="BP98" s="18">
        <f>Design!$N$69</f>
        <v>2.85</v>
      </c>
      <c r="BQ98" s="18">
        <f t="shared" si="114"/>
        <v>112</v>
      </c>
      <c r="BR98" s="18">
        <v>0</v>
      </c>
      <c r="BS98" s="18">
        <f t="shared" si="115"/>
        <v>9576</v>
      </c>
      <c r="BT98" s="19" t="str">
        <f t="shared" si="116"/>
        <v>N/A</v>
      </c>
      <c r="BU98" s="68">
        <f t="shared" si="117"/>
        <v>102</v>
      </c>
      <c r="BV98" s="18">
        <f>'Ohio Intensities'!Q98</f>
        <v>1.5674354373065773</v>
      </c>
      <c r="BW98" s="18">
        <f>Design!$I$24*BV98*Design!$I$23</f>
        <v>2.6959889521673146</v>
      </c>
      <c r="BX98" s="18">
        <v>0</v>
      </c>
      <c r="BY98" s="18">
        <v>0</v>
      </c>
      <c r="BZ98" s="18">
        <f>Design!$I$22</f>
        <v>10</v>
      </c>
      <c r="CA98" s="18">
        <f t="shared" si="118"/>
        <v>2.6959889521673146</v>
      </c>
      <c r="CB98" s="18">
        <f t="shared" si="119"/>
        <v>102</v>
      </c>
      <c r="CC98" s="18">
        <f t="shared" si="120"/>
        <v>2.6959889521673146</v>
      </c>
      <c r="CD98" s="18">
        <f t="shared" si="121"/>
        <v>112</v>
      </c>
      <c r="CE98" s="18">
        <v>0</v>
      </c>
      <c r="CF98" s="18" t="str">
        <f t="shared" si="122"/>
        <v>N/A</v>
      </c>
      <c r="CG98" s="18">
        <f t="shared" si="123"/>
        <v>-0.26959889521673147</v>
      </c>
      <c r="CH98" s="18">
        <f t="shared" si="124"/>
        <v>30.195076264273926</v>
      </c>
      <c r="CI98" s="18">
        <f>(Design!$N$70-CH98)/CG98</f>
        <v>101.42874006323774</v>
      </c>
      <c r="CJ98" s="18">
        <v>0</v>
      </c>
      <c r="CK98" s="18">
        <v>0</v>
      </c>
      <c r="CL98" s="18">
        <f t="shared" si="125"/>
        <v>101.42874006323774</v>
      </c>
      <c r="CM98" s="18">
        <f t="shared" si="126"/>
        <v>102</v>
      </c>
      <c r="CN98" s="18">
        <f>Design!$N$70</f>
        <v>2.85</v>
      </c>
      <c r="CO98" s="18">
        <f t="shared" si="127"/>
        <v>112</v>
      </c>
      <c r="CP98" s="18">
        <v>0</v>
      </c>
      <c r="CQ98" s="18">
        <f t="shared" si="128"/>
        <v>9576.0000000000018</v>
      </c>
      <c r="CR98" s="19" t="str">
        <f t="shared" si="129"/>
        <v>N/A</v>
      </c>
      <c r="CS98" s="68">
        <f t="shared" si="130"/>
        <v>102</v>
      </c>
      <c r="CT98" s="18">
        <f>'Ohio Intensities'!U98</f>
        <v>1.7700650262020692</v>
      </c>
      <c r="CU98" s="18">
        <f>Design!$I$24*CT98*Design!$I$23</f>
        <v>3.0445118450675608</v>
      </c>
      <c r="CV98" s="18">
        <v>0</v>
      </c>
      <c r="CW98" s="18">
        <v>0</v>
      </c>
      <c r="CX98" s="18">
        <f>Design!$I$22</f>
        <v>10</v>
      </c>
      <c r="CY98" s="18">
        <f t="shared" si="131"/>
        <v>3.0445118450675608</v>
      </c>
      <c r="CZ98" s="18">
        <f t="shared" si="132"/>
        <v>102</v>
      </c>
      <c r="DA98" s="18">
        <f t="shared" si="133"/>
        <v>3.0445118450675608</v>
      </c>
      <c r="DB98" s="18">
        <f t="shared" si="134"/>
        <v>112</v>
      </c>
      <c r="DC98" s="18">
        <v>0</v>
      </c>
      <c r="DD98" s="18">
        <f t="shared" si="135"/>
        <v>18632.412491813473</v>
      </c>
      <c r="DE98" s="18">
        <f t="shared" si="136"/>
        <v>-0.30445118450675607</v>
      </c>
      <c r="DF98" s="18">
        <f t="shared" si="137"/>
        <v>34.098532664756675</v>
      </c>
      <c r="DG98" s="18">
        <f>(Design!$N$71-DF98)/DE98</f>
        <v>102.6388933759042</v>
      </c>
      <c r="DH98" s="18">
        <v>0</v>
      </c>
      <c r="DI98" s="18">
        <v>0</v>
      </c>
      <c r="DJ98" s="18">
        <f t="shared" si="138"/>
        <v>102.6388933759042</v>
      </c>
      <c r="DK98" s="18">
        <f t="shared" si="139"/>
        <v>102.6388933759042</v>
      </c>
      <c r="DL98" s="18">
        <f>Design!$N$71</f>
        <v>2.85</v>
      </c>
      <c r="DM98" s="18">
        <f t="shared" si="140"/>
        <v>112</v>
      </c>
      <c r="DN98" s="18">
        <v>0</v>
      </c>
      <c r="DO98" s="18">
        <f t="shared" si="141"/>
        <v>9576.0000000000018</v>
      </c>
      <c r="DP98" s="19">
        <f t="shared" si="142"/>
        <v>9056.4124918134712</v>
      </c>
      <c r="DQ98" s="68">
        <f t="shared" si="143"/>
        <v>102</v>
      </c>
      <c r="DR98" s="18">
        <f>'Ohio Intensities'!Y98</f>
        <v>1.9703237744506263</v>
      </c>
      <c r="DS98" s="18">
        <f>Design!$I$24*DR98*Design!$I$23</f>
        <v>3.3889568920550794</v>
      </c>
      <c r="DT98" s="18">
        <v>0</v>
      </c>
      <c r="DU98" s="18">
        <v>0</v>
      </c>
      <c r="DV98" s="18">
        <f>Design!$I$22</f>
        <v>10</v>
      </c>
      <c r="DW98" s="18">
        <f t="shared" si="144"/>
        <v>3.3889568920550794</v>
      </c>
      <c r="DX98" s="18">
        <f t="shared" si="145"/>
        <v>102</v>
      </c>
      <c r="DY98" s="18">
        <f t="shared" si="146"/>
        <v>3.3889568920550794</v>
      </c>
      <c r="DZ98" s="18">
        <f t="shared" si="147"/>
        <v>112</v>
      </c>
      <c r="EA98" s="18">
        <v>0</v>
      </c>
      <c r="EB98" s="18">
        <f t="shared" si="148"/>
        <v>20740.416179377087</v>
      </c>
      <c r="EC98" s="18">
        <f t="shared" si="149"/>
        <v>-0.33889568920550794</v>
      </c>
      <c r="ED98" s="18">
        <f t="shared" si="150"/>
        <v>37.956317191016886</v>
      </c>
      <c r="EE98" s="18">
        <f>(Design!$N$72-ED98)/EC98</f>
        <v>103.59033268708311</v>
      </c>
      <c r="EF98" s="18">
        <v>0</v>
      </c>
      <c r="EG98" s="18">
        <v>0</v>
      </c>
      <c r="EH98" s="18">
        <f t="shared" si="151"/>
        <v>103.59033268708311</v>
      </c>
      <c r="EI98" s="18">
        <f t="shared" si="152"/>
        <v>103.59033268708311</v>
      </c>
      <c r="EJ98" s="18">
        <f>Design!$N$72</f>
        <v>2.85</v>
      </c>
      <c r="EK98" s="18">
        <f t="shared" si="153"/>
        <v>112</v>
      </c>
      <c r="EL98" s="18">
        <v>0</v>
      </c>
      <c r="EM98" s="18">
        <f t="shared" si="154"/>
        <v>9576</v>
      </c>
      <c r="EN98" s="19">
        <f t="shared" si="155"/>
        <v>11164.416179377087</v>
      </c>
      <c r="EO98" s="19">
        <f t="shared" si="156"/>
        <v>102</v>
      </c>
    </row>
    <row r="99" spans="1:145" x14ac:dyDescent="0.25">
      <c r="A99" s="68">
        <f t="shared" si="157"/>
        <v>103</v>
      </c>
      <c r="B99" s="18">
        <f>'Ohio Intensities'!E99</f>
        <v>0.91364650497340916</v>
      </c>
      <c r="C99" s="18">
        <f>Design!$I$24*B99*Design!$I$23</f>
        <v>1.5714719885542647</v>
      </c>
      <c r="D99" s="18">
        <v>0</v>
      </c>
      <c r="E99" s="18">
        <v>0</v>
      </c>
      <c r="F99" s="18">
        <f>Design!$I$22</f>
        <v>10</v>
      </c>
      <c r="G99" s="18">
        <f t="shared" si="79"/>
        <v>1.5714719885542647</v>
      </c>
      <c r="H99" s="18">
        <f t="shared" si="80"/>
        <v>103</v>
      </c>
      <c r="I99" s="18">
        <f t="shared" si="81"/>
        <v>1.5714719885542647</v>
      </c>
      <c r="J99" s="18">
        <f t="shared" si="82"/>
        <v>113</v>
      </c>
      <c r="K99" s="18">
        <v>0</v>
      </c>
      <c r="L99" s="18" t="str">
        <f t="shared" si="83"/>
        <v>N/A</v>
      </c>
      <c r="M99" s="18">
        <f t="shared" si="84"/>
        <v>-0.15714719885542647</v>
      </c>
      <c r="N99" s="18">
        <f t="shared" si="85"/>
        <v>17.75763347066319</v>
      </c>
      <c r="O99" s="18">
        <f>(Design!$N$67-N99)/M99</f>
        <v>99.954905878494358</v>
      </c>
      <c r="P99" s="18">
        <v>0</v>
      </c>
      <c r="Q99" s="18">
        <v>0</v>
      </c>
      <c r="R99" s="18">
        <f t="shared" si="86"/>
        <v>99.954905878494358</v>
      </c>
      <c r="S99" s="18">
        <f t="shared" si="87"/>
        <v>103</v>
      </c>
      <c r="T99" s="18">
        <f>Design!$N$67</f>
        <v>2.0499999999999998</v>
      </c>
      <c r="U99" s="18">
        <f t="shared" si="88"/>
        <v>113</v>
      </c>
      <c r="V99" s="18">
        <v>0</v>
      </c>
      <c r="W99" s="18">
        <f t="shared" si="89"/>
        <v>6949.4999999999991</v>
      </c>
      <c r="X99" s="19" t="str">
        <f t="shared" si="90"/>
        <v>N/A</v>
      </c>
      <c r="Y99" s="68">
        <f t="shared" si="91"/>
        <v>103</v>
      </c>
      <c r="Z99" s="18">
        <f>'Ohio Intensities'!I99</f>
        <v>1.1082314691502198</v>
      </c>
      <c r="AA99" s="18">
        <f>Design!$I$24*Z99*Design!$I$23</f>
        <v>1.9061581269383792</v>
      </c>
      <c r="AB99" s="18">
        <v>0</v>
      </c>
      <c r="AC99" s="18">
        <v>0</v>
      </c>
      <c r="AD99" s="18">
        <f>Design!$I$22</f>
        <v>10</v>
      </c>
      <c r="AE99" s="18">
        <f t="shared" si="92"/>
        <v>1.9061581269383792</v>
      </c>
      <c r="AF99" s="18">
        <f t="shared" si="93"/>
        <v>103</v>
      </c>
      <c r="AG99" s="18">
        <f t="shared" si="94"/>
        <v>1.9061581269383792</v>
      </c>
      <c r="AH99" s="18">
        <f t="shared" si="95"/>
        <v>113</v>
      </c>
      <c r="AI99" s="18">
        <v>0</v>
      </c>
      <c r="AJ99" s="18" t="str">
        <f t="shared" si="96"/>
        <v>N/A</v>
      </c>
      <c r="AK99" s="18">
        <f t="shared" si="97"/>
        <v>-0.19061581269383793</v>
      </c>
      <c r="AL99" s="18">
        <f t="shared" si="98"/>
        <v>21.539586834403686</v>
      </c>
      <c r="AM99" s="18">
        <f>(Design!$N$68-AL99)/AK99</f>
        <v>99.884613796362032</v>
      </c>
      <c r="AN99" s="18">
        <v>0</v>
      </c>
      <c r="AO99" s="18">
        <v>0</v>
      </c>
      <c r="AP99" s="18">
        <f t="shared" si="99"/>
        <v>99.884613796362032</v>
      </c>
      <c r="AQ99" s="18">
        <f t="shared" si="100"/>
        <v>103</v>
      </c>
      <c r="AR99" s="18">
        <f>Design!$N$68</f>
        <v>2.5</v>
      </c>
      <c r="AS99" s="18">
        <f t="shared" si="101"/>
        <v>113</v>
      </c>
      <c r="AT99" s="18">
        <v>0</v>
      </c>
      <c r="AU99" s="18">
        <f t="shared" si="102"/>
        <v>8475</v>
      </c>
      <c r="AV99" s="19" t="str">
        <f t="shared" si="103"/>
        <v>N/A</v>
      </c>
      <c r="AW99" s="68">
        <f t="shared" si="104"/>
        <v>103</v>
      </c>
      <c r="AX99" s="18">
        <f>'Ohio Intensities'!M99</f>
        <v>1.3129203419068585</v>
      </c>
      <c r="AY99" s="18">
        <f>Design!$I$24*AX99*Design!$I$23</f>
        <v>2.2582229880797979</v>
      </c>
      <c r="AZ99" s="18">
        <v>0</v>
      </c>
      <c r="BA99" s="18">
        <v>0</v>
      </c>
      <c r="BB99" s="18">
        <f>Design!$I$22</f>
        <v>10</v>
      </c>
      <c r="BC99" s="18">
        <f t="shared" si="105"/>
        <v>2.2582229880797979</v>
      </c>
      <c r="BD99" s="18">
        <f t="shared" si="106"/>
        <v>103</v>
      </c>
      <c r="BE99" s="18">
        <f t="shared" si="107"/>
        <v>2.2582229880797979</v>
      </c>
      <c r="BF99" s="18">
        <f t="shared" si="108"/>
        <v>113</v>
      </c>
      <c r="BG99" s="18">
        <v>0</v>
      </c>
      <c r="BH99" s="18" t="str">
        <f t="shared" si="109"/>
        <v>N/A</v>
      </c>
      <c r="BI99" s="18">
        <f t="shared" si="110"/>
        <v>-0.2258222988079798</v>
      </c>
      <c r="BJ99" s="18">
        <f t="shared" si="111"/>
        <v>25.517919765301716</v>
      </c>
      <c r="BK99" s="18">
        <f>(Design!$N$69-BJ99)/BI99</f>
        <v>100.37945714376329</v>
      </c>
      <c r="BL99" s="18">
        <v>0</v>
      </c>
      <c r="BM99" s="18">
        <v>0</v>
      </c>
      <c r="BN99" s="18">
        <f t="shared" si="112"/>
        <v>100.37945714376329</v>
      </c>
      <c r="BO99" s="18">
        <f t="shared" si="113"/>
        <v>103</v>
      </c>
      <c r="BP99" s="18">
        <f>Design!$N$69</f>
        <v>2.85</v>
      </c>
      <c r="BQ99" s="18">
        <f t="shared" si="114"/>
        <v>113</v>
      </c>
      <c r="BR99" s="18">
        <v>0</v>
      </c>
      <c r="BS99" s="18">
        <f t="shared" si="115"/>
        <v>9661.5</v>
      </c>
      <c r="BT99" s="19" t="str">
        <f t="shared" si="116"/>
        <v>N/A</v>
      </c>
      <c r="BU99" s="68">
        <f t="shared" si="117"/>
        <v>103</v>
      </c>
      <c r="BV99" s="18">
        <f>'Ohio Intensities'!Q99</f>
        <v>1.5559311298856355</v>
      </c>
      <c r="BW99" s="18">
        <f>Design!$I$24*BV99*Design!$I$23</f>
        <v>2.6762015434032946</v>
      </c>
      <c r="BX99" s="18">
        <v>0</v>
      </c>
      <c r="BY99" s="18">
        <v>0</v>
      </c>
      <c r="BZ99" s="18">
        <f>Design!$I$22</f>
        <v>10</v>
      </c>
      <c r="CA99" s="18">
        <f t="shared" si="118"/>
        <v>2.6762015434032946</v>
      </c>
      <c r="CB99" s="18">
        <f t="shared" si="119"/>
        <v>103</v>
      </c>
      <c r="CC99" s="18">
        <f t="shared" si="120"/>
        <v>2.6762015434032946</v>
      </c>
      <c r="CD99" s="18">
        <f t="shared" si="121"/>
        <v>113</v>
      </c>
      <c r="CE99" s="18">
        <v>0</v>
      </c>
      <c r="CF99" s="18" t="str">
        <f t="shared" si="122"/>
        <v>N/A</v>
      </c>
      <c r="CG99" s="18">
        <f t="shared" si="123"/>
        <v>-0.26762015434032949</v>
      </c>
      <c r="CH99" s="18">
        <f t="shared" si="124"/>
        <v>30.241077440457232</v>
      </c>
      <c r="CI99" s="18">
        <f>(Design!$N$70-CH99)/CG99</f>
        <v>102.35057784782649</v>
      </c>
      <c r="CJ99" s="18">
        <v>0</v>
      </c>
      <c r="CK99" s="18">
        <v>0</v>
      </c>
      <c r="CL99" s="18">
        <f t="shared" si="125"/>
        <v>102.35057784782649</v>
      </c>
      <c r="CM99" s="18">
        <f t="shared" si="126"/>
        <v>103</v>
      </c>
      <c r="CN99" s="18">
        <f>Design!$N$70</f>
        <v>2.85</v>
      </c>
      <c r="CO99" s="18">
        <f t="shared" si="127"/>
        <v>113</v>
      </c>
      <c r="CP99" s="18">
        <v>0</v>
      </c>
      <c r="CQ99" s="18">
        <f t="shared" si="128"/>
        <v>9661.5</v>
      </c>
      <c r="CR99" s="19" t="str">
        <f t="shared" si="129"/>
        <v>N/A</v>
      </c>
      <c r="CS99" s="68">
        <f t="shared" si="130"/>
        <v>103</v>
      </c>
      <c r="CT99" s="18">
        <f>'Ohio Intensities'!U99</f>
        <v>1.7573086815151846</v>
      </c>
      <c r="CU99" s="18">
        <f>Design!$I$24*CT99*Design!$I$23</f>
        <v>3.0225709322061194</v>
      </c>
      <c r="CV99" s="18">
        <v>0</v>
      </c>
      <c r="CW99" s="18">
        <v>0</v>
      </c>
      <c r="CX99" s="18">
        <f>Design!$I$22</f>
        <v>10</v>
      </c>
      <c r="CY99" s="18">
        <f t="shared" si="131"/>
        <v>3.0225709322061194</v>
      </c>
      <c r="CZ99" s="18">
        <f t="shared" si="132"/>
        <v>103</v>
      </c>
      <c r="DA99" s="18">
        <f t="shared" si="133"/>
        <v>3.0225709322061194</v>
      </c>
      <c r="DB99" s="18">
        <f t="shared" si="134"/>
        <v>113</v>
      </c>
      <c r="DC99" s="18">
        <v>0</v>
      </c>
      <c r="DD99" s="18">
        <f t="shared" si="135"/>
        <v>18679.488361033822</v>
      </c>
      <c r="DE99" s="18">
        <f t="shared" si="136"/>
        <v>-0.30225709322061195</v>
      </c>
      <c r="DF99" s="18">
        <f t="shared" si="137"/>
        <v>34.155051533929154</v>
      </c>
      <c r="DG99" s="18">
        <f>(Design!$N$71-DF99)/DE99</f>
        <v>103.57094088468642</v>
      </c>
      <c r="DH99" s="18">
        <v>0</v>
      </c>
      <c r="DI99" s="18">
        <v>0</v>
      </c>
      <c r="DJ99" s="18">
        <f t="shared" si="138"/>
        <v>103.57094088468642</v>
      </c>
      <c r="DK99" s="18">
        <f t="shared" si="139"/>
        <v>103.57094088468642</v>
      </c>
      <c r="DL99" s="18">
        <f>Design!$N$71</f>
        <v>2.85</v>
      </c>
      <c r="DM99" s="18">
        <f t="shared" si="140"/>
        <v>113</v>
      </c>
      <c r="DN99" s="18">
        <v>0</v>
      </c>
      <c r="DO99" s="18">
        <f t="shared" si="141"/>
        <v>9661.5</v>
      </c>
      <c r="DP99" s="19">
        <f t="shared" si="142"/>
        <v>9017.988361033822</v>
      </c>
      <c r="DQ99" s="68">
        <f t="shared" si="143"/>
        <v>103</v>
      </c>
      <c r="DR99" s="18">
        <f>'Ohio Intensities'!Y99</f>
        <v>1.9565541728468201</v>
      </c>
      <c r="DS99" s="18">
        <f>Design!$I$24*DR99*Design!$I$23</f>
        <v>3.3652731772965327</v>
      </c>
      <c r="DT99" s="18">
        <v>0</v>
      </c>
      <c r="DU99" s="18">
        <v>0</v>
      </c>
      <c r="DV99" s="18">
        <f>Design!$I$22</f>
        <v>10</v>
      </c>
      <c r="DW99" s="18">
        <f t="shared" si="144"/>
        <v>3.3652731772965327</v>
      </c>
      <c r="DX99" s="18">
        <f t="shared" si="145"/>
        <v>103</v>
      </c>
      <c r="DY99" s="18">
        <f t="shared" si="146"/>
        <v>3.3652731772965327</v>
      </c>
      <c r="DZ99" s="18">
        <f t="shared" si="147"/>
        <v>113</v>
      </c>
      <c r="EA99" s="18">
        <v>0</v>
      </c>
      <c r="EB99" s="18">
        <f t="shared" si="148"/>
        <v>20797.388235692575</v>
      </c>
      <c r="EC99" s="18">
        <f t="shared" si="149"/>
        <v>-0.33652731772965327</v>
      </c>
      <c r="ED99" s="18">
        <f t="shared" si="150"/>
        <v>38.027586903450818</v>
      </c>
      <c r="EE99" s="18">
        <f>(Design!$N$72-ED99)/EC99</f>
        <v>104.53114814206694</v>
      </c>
      <c r="EF99" s="18">
        <v>0</v>
      </c>
      <c r="EG99" s="18">
        <v>0</v>
      </c>
      <c r="EH99" s="18">
        <f t="shared" si="151"/>
        <v>104.53114814206694</v>
      </c>
      <c r="EI99" s="18">
        <f t="shared" si="152"/>
        <v>104.53114814206694</v>
      </c>
      <c r="EJ99" s="18">
        <f>Design!$N$72</f>
        <v>2.85</v>
      </c>
      <c r="EK99" s="18">
        <f t="shared" si="153"/>
        <v>113</v>
      </c>
      <c r="EL99" s="18">
        <v>0</v>
      </c>
      <c r="EM99" s="18">
        <f t="shared" si="154"/>
        <v>9661.5</v>
      </c>
      <c r="EN99" s="19">
        <f t="shared" si="155"/>
        <v>11135.888235692575</v>
      </c>
      <c r="EO99" s="19">
        <f t="shared" si="156"/>
        <v>103</v>
      </c>
    </row>
    <row r="100" spans="1:145" x14ac:dyDescent="0.25">
      <c r="A100" s="68">
        <f t="shared" si="157"/>
        <v>104</v>
      </c>
      <c r="B100" s="18">
        <f>'Ohio Intensities'!E100</f>
        <v>0.90662202202553821</v>
      </c>
      <c r="C100" s="18">
        <f>Design!$I$24*B100*Design!$I$23</f>
        <v>1.5593898778839268</v>
      </c>
      <c r="D100" s="18">
        <v>0</v>
      </c>
      <c r="E100" s="18">
        <v>0</v>
      </c>
      <c r="F100" s="18">
        <f>Design!$I$22</f>
        <v>10</v>
      </c>
      <c r="G100" s="18">
        <f t="shared" si="79"/>
        <v>1.5593898778839268</v>
      </c>
      <c r="H100" s="18">
        <f t="shared" si="80"/>
        <v>104</v>
      </c>
      <c r="I100" s="18">
        <f t="shared" si="81"/>
        <v>1.5593898778839268</v>
      </c>
      <c r="J100" s="18">
        <f t="shared" si="82"/>
        <v>114</v>
      </c>
      <c r="K100" s="18">
        <v>0</v>
      </c>
      <c r="L100" s="18" t="str">
        <f t="shared" si="83"/>
        <v>N/A</v>
      </c>
      <c r="M100" s="18">
        <f t="shared" si="84"/>
        <v>-0.15593898778839269</v>
      </c>
      <c r="N100" s="18">
        <f t="shared" si="85"/>
        <v>17.777044607876768</v>
      </c>
      <c r="O100" s="18">
        <f>(Design!$N$67-N100)/M100</f>
        <v>100.85383284145833</v>
      </c>
      <c r="P100" s="18">
        <v>0</v>
      </c>
      <c r="Q100" s="18">
        <v>0</v>
      </c>
      <c r="R100" s="18">
        <f t="shared" si="86"/>
        <v>100.85383284145833</v>
      </c>
      <c r="S100" s="18">
        <f t="shared" si="87"/>
        <v>104</v>
      </c>
      <c r="T100" s="18">
        <f>Design!$N$67</f>
        <v>2.0499999999999998</v>
      </c>
      <c r="U100" s="18">
        <f t="shared" si="88"/>
        <v>114</v>
      </c>
      <c r="V100" s="18">
        <v>0</v>
      </c>
      <c r="W100" s="18">
        <f t="shared" si="89"/>
        <v>7011</v>
      </c>
      <c r="X100" s="19" t="str">
        <f t="shared" si="90"/>
        <v>N/A</v>
      </c>
      <c r="Y100" s="68">
        <f t="shared" si="91"/>
        <v>104</v>
      </c>
      <c r="Z100" s="18">
        <f>'Ohio Intensities'!I100</f>
        <v>1.0998523084994443</v>
      </c>
      <c r="AA100" s="18">
        <f>Design!$I$24*Z100*Design!$I$23</f>
        <v>1.8917459706190454</v>
      </c>
      <c r="AB100" s="18">
        <v>0</v>
      </c>
      <c r="AC100" s="18">
        <v>0</v>
      </c>
      <c r="AD100" s="18">
        <f>Design!$I$22</f>
        <v>10</v>
      </c>
      <c r="AE100" s="18">
        <f t="shared" si="92"/>
        <v>1.8917459706190454</v>
      </c>
      <c r="AF100" s="18">
        <f t="shared" si="93"/>
        <v>104</v>
      </c>
      <c r="AG100" s="18">
        <f t="shared" si="94"/>
        <v>1.8917459706190454</v>
      </c>
      <c r="AH100" s="18">
        <f t="shared" si="95"/>
        <v>114</v>
      </c>
      <c r="AI100" s="18">
        <v>0</v>
      </c>
      <c r="AJ100" s="18" t="str">
        <f t="shared" si="96"/>
        <v>N/A</v>
      </c>
      <c r="AK100" s="18">
        <f t="shared" si="97"/>
        <v>-0.18917459706190454</v>
      </c>
      <c r="AL100" s="18">
        <f t="shared" si="98"/>
        <v>21.565904065057115</v>
      </c>
      <c r="AM100" s="18">
        <f>(Design!$N$68-AL100)/AK100</f>
        <v>100.78469499167525</v>
      </c>
      <c r="AN100" s="18">
        <v>0</v>
      </c>
      <c r="AO100" s="18">
        <v>0</v>
      </c>
      <c r="AP100" s="18">
        <f t="shared" si="99"/>
        <v>100.78469499167525</v>
      </c>
      <c r="AQ100" s="18">
        <f t="shared" si="100"/>
        <v>104</v>
      </c>
      <c r="AR100" s="18">
        <f>Design!$N$68</f>
        <v>2.5</v>
      </c>
      <c r="AS100" s="18">
        <f t="shared" si="101"/>
        <v>114</v>
      </c>
      <c r="AT100" s="18">
        <v>0</v>
      </c>
      <c r="AU100" s="18">
        <f t="shared" si="102"/>
        <v>8550</v>
      </c>
      <c r="AV100" s="19" t="str">
        <f t="shared" si="103"/>
        <v>N/A</v>
      </c>
      <c r="AW100" s="68">
        <f t="shared" si="104"/>
        <v>104</v>
      </c>
      <c r="AX100" s="18">
        <f>'Ohio Intensities'!M100</f>
        <v>1.3031355977026964</v>
      </c>
      <c r="AY100" s="18">
        <f>Design!$I$24*AX100*Design!$I$23</f>
        <v>2.2413932280486391</v>
      </c>
      <c r="AZ100" s="18">
        <v>0</v>
      </c>
      <c r="BA100" s="18">
        <v>0</v>
      </c>
      <c r="BB100" s="18">
        <f>Design!$I$22</f>
        <v>10</v>
      </c>
      <c r="BC100" s="18">
        <f t="shared" si="105"/>
        <v>2.2413932280486391</v>
      </c>
      <c r="BD100" s="18">
        <f t="shared" si="106"/>
        <v>104</v>
      </c>
      <c r="BE100" s="18">
        <f t="shared" si="107"/>
        <v>2.2413932280486391</v>
      </c>
      <c r="BF100" s="18">
        <f t="shared" si="108"/>
        <v>114</v>
      </c>
      <c r="BG100" s="18">
        <v>0</v>
      </c>
      <c r="BH100" s="18" t="str">
        <f t="shared" si="109"/>
        <v>N/A</v>
      </c>
      <c r="BI100" s="18">
        <f t="shared" si="110"/>
        <v>-0.2241393228048639</v>
      </c>
      <c r="BJ100" s="18">
        <f t="shared" si="111"/>
        <v>25.551882799754484</v>
      </c>
      <c r="BK100" s="18">
        <f>(Design!$N$69-BJ100)/BI100</f>
        <v>101.28469433950589</v>
      </c>
      <c r="BL100" s="18">
        <v>0</v>
      </c>
      <c r="BM100" s="18">
        <v>0</v>
      </c>
      <c r="BN100" s="18">
        <f t="shared" si="112"/>
        <v>101.28469433950589</v>
      </c>
      <c r="BO100" s="18">
        <f t="shared" si="113"/>
        <v>104</v>
      </c>
      <c r="BP100" s="18">
        <f>Design!$N$69</f>
        <v>2.85</v>
      </c>
      <c r="BQ100" s="18">
        <f t="shared" si="114"/>
        <v>114</v>
      </c>
      <c r="BR100" s="18">
        <v>0</v>
      </c>
      <c r="BS100" s="18">
        <f t="shared" si="115"/>
        <v>9747</v>
      </c>
      <c r="BT100" s="19" t="str">
        <f t="shared" si="116"/>
        <v>N/A</v>
      </c>
      <c r="BU100" s="68">
        <f t="shared" si="117"/>
        <v>104</v>
      </c>
      <c r="BV100" s="18">
        <f>'Ohio Intensities'!Q100</f>
        <v>1.5446091375454432</v>
      </c>
      <c r="BW100" s="18">
        <f>Design!$I$24*BV100*Design!$I$23</f>
        <v>2.656727716578164</v>
      </c>
      <c r="BX100" s="18">
        <v>0</v>
      </c>
      <c r="BY100" s="18">
        <v>0</v>
      </c>
      <c r="BZ100" s="18">
        <f>Design!$I$22</f>
        <v>10</v>
      </c>
      <c r="CA100" s="18">
        <f t="shared" si="118"/>
        <v>2.656727716578164</v>
      </c>
      <c r="CB100" s="18">
        <f t="shared" si="119"/>
        <v>104</v>
      </c>
      <c r="CC100" s="18">
        <f t="shared" si="120"/>
        <v>2.656727716578164</v>
      </c>
      <c r="CD100" s="18">
        <f t="shared" si="121"/>
        <v>114</v>
      </c>
      <c r="CE100" s="18">
        <v>0</v>
      </c>
      <c r="CF100" s="18" t="str">
        <f t="shared" si="122"/>
        <v>N/A</v>
      </c>
      <c r="CG100" s="18">
        <f t="shared" si="123"/>
        <v>-0.26567277165781639</v>
      </c>
      <c r="CH100" s="18">
        <f t="shared" si="124"/>
        <v>30.286695968991069</v>
      </c>
      <c r="CI100" s="18">
        <f>(Design!$N$70-CH100)/CG100</f>
        <v>103.2725175326933</v>
      </c>
      <c r="CJ100" s="18">
        <v>0</v>
      </c>
      <c r="CK100" s="18">
        <v>0</v>
      </c>
      <c r="CL100" s="18">
        <f t="shared" si="125"/>
        <v>103.2725175326933</v>
      </c>
      <c r="CM100" s="18">
        <f t="shared" si="126"/>
        <v>104</v>
      </c>
      <c r="CN100" s="18">
        <f>Design!$N$70</f>
        <v>2.85</v>
      </c>
      <c r="CO100" s="18">
        <f t="shared" si="127"/>
        <v>114</v>
      </c>
      <c r="CP100" s="18">
        <v>0</v>
      </c>
      <c r="CQ100" s="18">
        <f t="shared" si="128"/>
        <v>9747</v>
      </c>
      <c r="CR100" s="19" t="str">
        <f t="shared" si="129"/>
        <v>N/A</v>
      </c>
      <c r="CS100" s="68">
        <f t="shared" si="130"/>
        <v>104</v>
      </c>
      <c r="CT100" s="18">
        <f>'Ohio Intensities'!U100</f>
        <v>1.7447521246250626</v>
      </c>
      <c r="CU100" s="18">
        <f>Design!$I$24*CT100*Design!$I$23</f>
        <v>3.0009736543551093</v>
      </c>
      <c r="CV100" s="18">
        <v>0</v>
      </c>
      <c r="CW100" s="18">
        <v>0</v>
      </c>
      <c r="CX100" s="18">
        <f>Design!$I$22</f>
        <v>10</v>
      </c>
      <c r="CY100" s="18">
        <f t="shared" si="131"/>
        <v>3.0009736543551093</v>
      </c>
      <c r="CZ100" s="18">
        <f t="shared" si="132"/>
        <v>104</v>
      </c>
      <c r="DA100" s="18">
        <f t="shared" si="133"/>
        <v>3.0009736543551093</v>
      </c>
      <c r="DB100" s="18">
        <f t="shared" si="134"/>
        <v>114</v>
      </c>
      <c r="DC100" s="18">
        <v>0</v>
      </c>
      <c r="DD100" s="18">
        <f t="shared" si="135"/>
        <v>18726.075603175883</v>
      </c>
      <c r="DE100" s="18">
        <f t="shared" si="136"/>
        <v>-0.30009736543551091</v>
      </c>
      <c r="DF100" s="18">
        <f t="shared" si="137"/>
        <v>34.211099659648241</v>
      </c>
      <c r="DG100" s="18">
        <f>(Design!$N$71-DF100)/DE100</f>
        <v>104.5030822384462</v>
      </c>
      <c r="DH100" s="18">
        <v>0</v>
      </c>
      <c r="DI100" s="18">
        <v>0</v>
      </c>
      <c r="DJ100" s="18">
        <f t="shared" si="138"/>
        <v>104.5030822384462</v>
      </c>
      <c r="DK100" s="18">
        <f t="shared" si="139"/>
        <v>104.5030822384462</v>
      </c>
      <c r="DL100" s="18">
        <f>Design!$N$71</f>
        <v>2.85</v>
      </c>
      <c r="DM100" s="18">
        <f t="shared" si="140"/>
        <v>114</v>
      </c>
      <c r="DN100" s="18">
        <v>0</v>
      </c>
      <c r="DO100" s="18">
        <f t="shared" si="141"/>
        <v>9747.0000000000018</v>
      </c>
      <c r="DP100" s="19">
        <f t="shared" si="142"/>
        <v>8979.075603175881</v>
      </c>
      <c r="DQ100" s="68">
        <f t="shared" si="143"/>
        <v>104</v>
      </c>
      <c r="DR100" s="18">
        <f>'Ohio Intensities'!Y100</f>
        <v>1.9429977619591834</v>
      </c>
      <c r="DS100" s="18">
        <f>Design!$I$24*DR100*Design!$I$23</f>
        <v>3.3419561505697977</v>
      </c>
      <c r="DT100" s="18">
        <v>0</v>
      </c>
      <c r="DU100" s="18">
        <v>0</v>
      </c>
      <c r="DV100" s="18">
        <f>Design!$I$22</f>
        <v>10</v>
      </c>
      <c r="DW100" s="18">
        <f t="shared" si="144"/>
        <v>3.3419561505697977</v>
      </c>
      <c r="DX100" s="18">
        <f t="shared" si="145"/>
        <v>104</v>
      </c>
      <c r="DY100" s="18">
        <f t="shared" si="146"/>
        <v>3.3419561505697977</v>
      </c>
      <c r="DZ100" s="18">
        <f t="shared" si="147"/>
        <v>114</v>
      </c>
      <c r="EA100" s="18">
        <v>0</v>
      </c>
      <c r="EB100" s="18">
        <f t="shared" si="148"/>
        <v>20853.806379555539</v>
      </c>
      <c r="EC100" s="18">
        <f t="shared" si="149"/>
        <v>-0.33419561505697976</v>
      </c>
      <c r="ED100" s="18">
        <f t="shared" si="150"/>
        <v>38.098300116495693</v>
      </c>
      <c r="EE100" s="18">
        <f>(Design!$N$72-ED100)/EC100</f>
        <v>105.47206045921914</v>
      </c>
      <c r="EF100" s="18">
        <v>0</v>
      </c>
      <c r="EG100" s="18">
        <v>0</v>
      </c>
      <c r="EH100" s="18">
        <f t="shared" si="151"/>
        <v>105.47206045921914</v>
      </c>
      <c r="EI100" s="18">
        <f t="shared" si="152"/>
        <v>105.47206045921914</v>
      </c>
      <c r="EJ100" s="18">
        <f>Design!$N$72</f>
        <v>2.85</v>
      </c>
      <c r="EK100" s="18">
        <f t="shared" si="153"/>
        <v>114</v>
      </c>
      <c r="EL100" s="18">
        <v>0</v>
      </c>
      <c r="EM100" s="18">
        <f t="shared" si="154"/>
        <v>9747</v>
      </c>
      <c r="EN100" s="19">
        <f t="shared" si="155"/>
        <v>11106.806379555539</v>
      </c>
      <c r="EO100" s="19">
        <f t="shared" si="156"/>
        <v>104</v>
      </c>
    </row>
    <row r="101" spans="1:145" x14ac:dyDescent="0.25">
      <c r="A101" s="68">
        <f t="shared" si="157"/>
        <v>105</v>
      </c>
      <c r="B101" s="18">
        <f>'Ohio Intensities'!E101</f>
        <v>0.89971219184611495</v>
      </c>
      <c r="C101" s="18">
        <f>Design!$I$24*B101*Design!$I$23</f>
        <v>1.5475049699753187</v>
      </c>
      <c r="D101" s="18">
        <v>0</v>
      </c>
      <c r="E101" s="18">
        <v>0</v>
      </c>
      <c r="F101" s="18">
        <f>Design!$I$22</f>
        <v>10</v>
      </c>
      <c r="G101" s="18">
        <f t="shared" si="79"/>
        <v>1.5475049699753187</v>
      </c>
      <c r="H101" s="18">
        <f t="shared" si="80"/>
        <v>105</v>
      </c>
      <c r="I101" s="18">
        <f t="shared" si="81"/>
        <v>1.5475049699753187</v>
      </c>
      <c r="J101" s="18">
        <f t="shared" si="82"/>
        <v>115</v>
      </c>
      <c r="K101" s="18">
        <v>0</v>
      </c>
      <c r="L101" s="18" t="str">
        <f t="shared" si="83"/>
        <v>N/A</v>
      </c>
      <c r="M101" s="18">
        <f t="shared" si="84"/>
        <v>-0.15475049699753188</v>
      </c>
      <c r="N101" s="18">
        <f t="shared" si="85"/>
        <v>17.796307154716164</v>
      </c>
      <c r="O101" s="18">
        <f>(Design!$N$67-N101)/M101</f>
        <v>101.75286968524115</v>
      </c>
      <c r="P101" s="18">
        <v>0</v>
      </c>
      <c r="Q101" s="18">
        <v>0</v>
      </c>
      <c r="R101" s="18">
        <f t="shared" si="86"/>
        <v>101.75286968524115</v>
      </c>
      <c r="S101" s="18">
        <f t="shared" si="87"/>
        <v>105</v>
      </c>
      <c r="T101" s="18">
        <f>Design!$N$67</f>
        <v>2.0499999999999998</v>
      </c>
      <c r="U101" s="18">
        <f t="shared" si="88"/>
        <v>115</v>
      </c>
      <c r="V101" s="18">
        <v>0</v>
      </c>
      <c r="W101" s="18">
        <f t="shared" si="89"/>
        <v>7072.4999999999991</v>
      </c>
      <c r="X101" s="19" t="str">
        <f t="shared" si="90"/>
        <v>N/A</v>
      </c>
      <c r="Y101" s="68">
        <f t="shared" si="91"/>
        <v>105</v>
      </c>
      <c r="Z101" s="18">
        <f>'Ohio Intensities'!I101</f>
        <v>1.0916082300549703</v>
      </c>
      <c r="AA101" s="18">
        <f>Design!$I$24*Z101*Design!$I$23</f>
        <v>1.8775661556945502</v>
      </c>
      <c r="AB101" s="18">
        <v>0</v>
      </c>
      <c r="AC101" s="18">
        <v>0</v>
      </c>
      <c r="AD101" s="18">
        <f>Design!$I$22</f>
        <v>10</v>
      </c>
      <c r="AE101" s="18">
        <f t="shared" si="92"/>
        <v>1.8775661556945502</v>
      </c>
      <c r="AF101" s="18">
        <f t="shared" si="93"/>
        <v>105</v>
      </c>
      <c r="AG101" s="18">
        <f t="shared" si="94"/>
        <v>1.8775661556945502</v>
      </c>
      <c r="AH101" s="18">
        <f t="shared" si="95"/>
        <v>115</v>
      </c>
      <c r="AI101" s="18">
        <v>0</v>
      </c>
      <c r="AJ101" s="18" t="str">
        <f t="shared" si="96"/>
        <v>N/A</v>
      </c>
      <c r="AK101" s="18">
        <f t="shared" si="97"/>
        <v>-0.18775661556945503</v>
      </c>
      <c r="AL101" s="18">
        <f t="shared" si="98"/>
        <v>21.592010790487326</v>
      </c>
      <c r="AM101" s="18">
        <f>(Design!$N$68-AL101)/AK101</f>
        <v>101.68488994426296</v>
      </c>
      <c r="AN101" s="18">
        <v>0</v>
      </c>
      <c r="AO101" s="18">
        <v>0</v>
      </c>
      <c r="AP101" s="18">
        <f t="shared" si="99"/>
        <v>101.68488994426296</v>
      </c>
      <c r="AQ101" s="18">
        <f t="shared" si="100"/>
        <v>105</v>
      </c>
      <c r="AR101" s="18">
        <f>Design!$N$68</f>
        <v>2.5</v>
      </c>
      <c r="AS101" s="18">
        <f t="shared" si="101"/>
        <v>115</v>
      </c>
      <c r="AT101" s="18">
        <v>0</v>
      </c>
      <c r="AU101" s="18">
        <f t="shared" si="102"/>
        <v>8625</v>
      </c>
      <c r="AV101" s="19" t="str">
        <f t="shared" si="103"/>
        <v>N/A</v>
      </c>
      <c r="AW101" s="68">
        <f t="shared" si="104"/>
        <v>105</v>
      </c>
      <c r="AX101" s="18">
        <f>'Ohio Intensities'!M101</f>
        <v>1.2935068313903233</v>
      </c>
      <c r="AY101" s="18">
        <f>Design!$I$24*AX101*Design!$I$23</f>
        <v>2.2248317499913575</v>
      </c>
      <c r="AZ101" s="18">
        <v>0</v>
      </c>
      <c r="BA101" s="18">
        <v>0</v>
      </c>
      <c r="BB101" s="18">
        <f>Design!$I$22</f>
        <v>10</v>
      </c>
      <c r="BC101" s="18">
        <f t="shared" si="105"/>
        <v>2.2248317499913575</v>
      </c>
      <c r="BD101" s="18">
        <f t="shared" si="106"/>
        <v>105</v>
      </c>
      <c r="BE101" s="18">
        <f t="shared" si="107"/>
        <v>2.2248317499913575</v>
      </c>
      <c r="BF101" s="18">
        <f t="shared" si="108"/>
        <v>115</v>
      </c>
      <c r="BG101" s="18">
        <v>0</v>
      </c>
      <c r="BH101" s="18" t="str">
        <f t="shared" si="109"/>
        <v>N/A</v>
      </c>
      <c r="BI101" s="18">
        <f t="shared" si="110"/>
        <v>-0.22248317499913575</v>
      </c>
      <c r="BJ101" s="18">
        <f t="shared" si="111"/>
        <v>25.585565124900612</v>
      </c>
      <c r="BK101" s="18">
        <f>(Design!$N$69-BJ101)/BI101</f>
        <v>102.19004257283243</v>
      </c>
      <c r="BL101" s="18">
        <v>0</v>
      </c>
      <c r="BM101" s="18">
        <v>0</v>
      </c>
      <c r="BN101" s="18">
        <f t="shared" si="112"/>
        <v>102.19004257283243</v>
      </c>
      <c r="BO101" s="18">
        <f t="shared" si="113"/>
        <v>105</v>
      </c>
      <c r="BP101" s="18">
        <f>Design!$N$69</f>
        <v>2.85</v>
      </c>
      <c r="BQ101" s="18">
        <f t="shared" si="114"/>
        <v>115</v>
      </c>
      <c r="BR101" s="18">
        <v>0</v>
      </c>
      <c r="BS101" s="18">
        <f t="shared" si="115"/>
        <v>9832.5</v>
      </c>
      <c r="BT101" s="19" t="str">
        <f t="shared" si="116"/>
        <v>N/A</v>
      </c>
      <c r="BU101" s="68">
        <f t="shared" si="117"/>
        <v>105</v>
      </c>
      <c r="BV101" s="18">
        <f>'Ohio Intensities'!Q101</f>
        <v>1.5334650462667885</v>
      </c>
      <c r="BW101" s="18">
        <f>Design!$I$24*BV101*Design!$I$23</f>
        <v>2.6375598795788777</v>
      </c>
      <c r="BX101" s="18">
        <v>0</v>
      </c>
      <c r="BY101" s="18">
        <v>0</v>
      </c>
      <c r="BZ101" s="18">
        <f>Design!$I$22</f>
        <v>10</v>
      </c>
      <c r="CA101" s="18">
        <f t="shared" si="118"/>
        <v>2.6375598795788777</v>
      </c>
      <c r="CB101" s="18">
        <f t="shared" si="119"/>
        <v>105</v>
      </c>
      <c r="CC101" s="18">
        <f t="shared" si="120"/>
        <v>2.6375598795788777</v>
      </c>
      <c r="CD101" s="18">
        <f t="shared" si="121"/>
        <v>115</v>
      </c>
      <c r="CE101" s="18">
        <v>0</v>
      </c>
      <c r="CF101" s="18" t="str">
        <f t="shared" si="122"/>
        <v>N/A</v>
      </c>
      <c r="CG101" s="18">
        <f t="shared" si="123"/>
        <v>-0.26375598795788779</v>
      </c>
      <c r="CH101" s="18">
        <f t="shared" si="124"/>
        <v>30.331938615157096</v>
      </c>
      <c r="CI101" s="18">
        <f>(Design!$N$70-CH101)/CG101</f>
        <v>104.1945581138615</v>
      </c>
      <c r="CJ101" s="18">
        <v>0</v>
      </c>
      <c r="CK101" s="18">
        <v>0</v>
      </c>
      <c r="CL101" s="18">
        <f t="shared" si="125"/>
        <v>104.1945581138615</v>
      </c>
      <c r="CM101" s="18">
        <f t="shared" si="126"/>
        <v>105</v>
      </c>
      <c r="CN101" s="18">
        <f>Design!$N$70</f>
        <v>2.85</v>
      </c>
      <c r="CO101" s="18">
        <f t="shared" si="127"/>
        <v>115</v>
      </c>
      <c r="CP101" s="18">
        <v>0</v>
      </c>
      <c r="CQ101" s="18">
        <f t="shared" si="128"/>
        <v>9832.5</v>
      </c>
      <c r="CR101" s="19" t="str">
        <f t="shared" si="129"/>
        <v>N/A</v>
      </c>
      <c r="CS101" s="68">
        <f t="shared" si="130"/>
        <v>105</v>
      </c>
      <c r="CT101" s="18">
        <f>'Ohio Intensities'!U101</f>
        <v>1.7323905657828538</v>
      </c>
      <c r="CU101" s="18">
        <f>Design!$I$24*CT101*Design!$I$23</f>
        <v>2.9797117731465104</v>
      </c>
      <c r="CV101" s="18">
        <v>0</v>
      </c>
      <c r="CW101" s="18">
        <v>0</v>
      </c>
      <c r="CX101" s="18">
        <f>Design!$I$22</f>
        <v>10</v>
      </c>
      <c r="CY101" s="18">
        <f t="shared" si="131"/>
        <v>2.9797117731465104</v>
      </c>
      <c r="CZ101" s="18">
        <f t="shared" si="132"/>
        <v>105</v>
      </c>
      <c r="DA101" s="18">
        <f t="shared" si="133"/>
        <v>2.9797117731465104</v>
      </c>
      <c r="DB101" s="18">
        <f t="shared" si="134"/>
        <v>115</v>
      </c>
      <c r="DC101" s="18">
        <v>0</v>
      </c>
      <c r="DD101" s="18">
        <f t="shared" si="135"/>
        <v>18772.184170823013</v>
      </c>
      <c r="DE101" s="18">
        <f t="shared" si="136"/>
        <v>-0.29797117731465106</v>
      </c>
      <c r="DF101" s="18">
        <f t="shared" si="137"/>
        <v>34.266685391184872</v>
      </c>
      <c r="DG101" s="18">
        <f>(Design!$N$71-DF101)/DE101</f>
        <v>105.43531651052791</v>
      </c>
      <c r="DH101" s="18">
        <v>0</v>
      </c>
      <c r="DI101" s="18">
        <v>0</v>
      </c>
      <c r="DJ101" s="18">
        <f t="shared" si="138"/>
        <v>105.43531651052791</v>
      </c>
      <c r="DK101" s="18">
        <f t="shared" si="139"/>
        <v>105.43531651052791</v>
      </c>
      <c r="DL101" s="18">
        <f>Design!$N$71</f>
        <v>2.85</v>
      </c>
      <c r="DM101" s="18">
        <f t="shared" si="140"/>
        <v>115</v>
      </c>
      <c r="DN101" s="18">
        <v>0</v>
      </c>
      <c r="DO101" s="18">
        <f t="shared" si="141"/>
        <v>9832.5</v>
      </c>
      <c r="DP101" s="19">
        <f t="shared" si="142"/>
        <v>8939.6841708230131</v>
      </c>
      <c r="DQ101" s="68">
        <f t="shared" si="143"/>
        <v>105</v>
      </c>
      <c r="DR101" s="18">
        <f>'Ohio Intensities'!Y101</f>
        <v>1.9296494608450636</v>
      </c>
      <c r="DS101" s="18">
        <f>Design!$I$24*DR101*Design!$I$23</f>
        <v>3.3189970726535116</v>
      </c>
      <c r="DT101" s="18">
        <v>0</v>
      </c>
      <c r="DU101" s="18">
        <v>0</v>
      </c>
      <c r="DV101" s="18">
        <f>Design!$I$22</f>
        <v>10</v>
      </c>
      <c r="DW101" s="18">
        <f t="shared" si="144"/>
        <v>3.3189970726535116</v>
      </c>
      <c r="DX101" s="18">
        <f t="shared" si="145"/>
        <v>105</v>
      </c>
      <c r="DY101" s="18">
        <f t="shared" si="146"/>
        <v>3.3189970726535116</v>
      </c>
      <c r="DZ101" s="18">
        <f t="shared" si="147"/>
        <v>115</v>
      </c>
      <c r="EA101" s="18">
        <v>0</v>
      </c>
      <c r="EB101" s="18">
        <f t="shared" si="148"/>
        <v>20909.681557717122</v>
      </c>
      <c r="EC101" s="18">
        <f t="shared" si="149"/>
        <v>-0.33189970726535117</v>
      </c>
      <c r="ED101" s="18">
        <f t="shared" si="150"/>
        <v>38.168466335515383</v>
      </c>
      <c r="EE101" s="18">
        <f>(Design!$N$72-ED101)/EC101</f>
        <v>106.41306865413578</v>
      </c>
      <c r="EF101" s="18">
        <v>0</v>
      </c>
      <c r="EG101" s="18">
        <v>0</v>
      </c>
      <c r="EH101" s="18">
        <f t="shared" si="151"/>
        <v>106.41306865413578</v>
      </c>
      <c r="EI101" s="18">
        <f t="shared" si="152"/>
        <v>106.41306865413578</v>
      </c>
      <c r="EJ101" s="18">
        <f>Design!$N$72</f>
        <v>2.85</v>
      </c>
      <c r="EK101" s="18">
        <f t="shared" si="153"/>
        <v>115</v>
      </c>
      <c r="EL101" s="18">
        <v>0</v>
      </c>
      <c r="EM101" s="18">
        <f t="shared" si="154"/>
        <v>9832.5000000000018</v>
      </c>
      <c r="EN101" s="19">
        <f t="shared" si="155"/>
        <v>11077.18155771712</v>
      </c>
      <c r="EO101" s="19">
        <f t="shared" si="156"/>
        <v>105</v>
      </c>
    </row>
    <row r="102" spans="1:145" x14ac:dyDescent="0.25">
      <c r="A102" s="68">
        <f t="shared" si="157"/>
        <v>106</v>
      </c>
      <c r="B102" s="18">
        <f>'Ohio Intensities'!E102</f>
        <v>0.89291417030847664</v>
      </c>
      <c r="C102" s="18">
        <f>Design!$I$24*B102*Design!$I$23</f>
        <v>1.5358123729305808</v>
      </c>
      <c r="D102" s="18">
        <v>0</v>
      </c>
      <c r="E102" s="18">
        <v>0</v>
      </c>
      <c r="F102" s="18">
        <f>Design!$I$22</f>
        <v>10</v>
      </c>
      <c r="G102" s="18">
        <f t="shared" si="79"/>
        <v>1.5358123729305808</v>
      </c>
      <c r="H102" s="18">
        <f t="shared" si="80"/>
        <v>106</v>
      </c>
      <c r="I102" s="18">
        <f t="shared" si="81"/>
        <v>1.5358123729305808</v>
      </c>
      <c r="J102" s="18">
        <f t="shared" si="82"/>
        <v>116</v>
      </c>
      <c r="K102" s="18">
        <v>0</v>
      </c>
      <c r="L102" s="18" t="str">
        <f t="shared" si="83"/>
        <v>N/A</v>
      </c>
      <c r="M102" s="18">
        <f t="shared" si="84"/>
        <v>-0.15358123729305809</v>
      </c>
      <c r="N102" s="18">
        <f t="shared" si="85"/>
        <v>17.815423525994738</v>
      </c>
      <c r="O102" s="18">
        <f>(Design!$N$67-N102)/M102</f>
        <v>102.65201533642899</v>
      </c>
      <c r="P102" s="18">
        <v>0</v>
      </c>
      <c r="Q102" s="18">
        <v>0</v>
      </c>
      <c r="R102" s="18">
        <f t="shared" si="86"/>
        <v>102.65201533642899</v>
      </c>
      <c r="S102" s="18">
        <f t="shared" si="87"/>
        <v>106</v>
      </c>
      <c r="T102" s="18">
        <f>Design!$N$67</f>
        <v>2.0499999999999998</v>
      </c>
      <c r="U102" s="18">
        <f t="shared" si="88"/>
        <v>116</v>
      </c>
      <c r="V102" s="18">
        <v>0</v>
      </c>
      <c r="W102" s="18">
        <f t="shared" si="89"/>
        <v>7133.9999999999991</v>
      </c>
      <c r="X102" s="19" t="str">
        <f t="shared" si="90"/>
        <v>N/A</v>
      </c>
      <c r="Y102" s="68">
        <f t="shared" si="91"/>
        <v>106</v>
      </c>
      <c r="Z102" s="18">
        <f>'Ohio Intensities'!I102</f>
        <v>1.08349591955059</v>
      </c>
      <c r="AA102" s="18">
        <f>Design!$I$24*Z102*Design!$I$23</f>
        <v>1.8636129816270159</v>
      </c>
      <c r="AB102" s="18">
        <v>0</v>
      </c>
      <c r="AC102" s="18">
        <v>0</v>
      </c>
      <c r="AD102" s="18">
        <f>Design!$I$22</f>
        <v>10</v>
      </c>
      <c r="AE102" s="18">
        <f t="shared" si="92"/>
        <v>1.8636129816270159</v>
      </c>
      <c r="AF102" s="18">
        <f t="shared" si="93"/>
        <v>106</v>
      </c>
      <c r="AG102" s="18">
        <f t="shared" si="94"/>
        <v>1.8636129816270159</v>
      </c>
      <c r="AH102" s="18">
        <f t="shared" si="95"/>
        <v>116</v>
      </c>
      <c r="AI102" s="18">
        <v>0</v>
      </c>
      <c r="AJ102" s="18" t="str">
        <f t="shared" si="96"/>
        <v>N/A</v>
      </c>
      <c r="AK102" s="18">
        <f t="shared" si="97"/>
        <v>-0.18636129816270158</v>
      </c>
      <c r="AL102" s="18">
        <f t="shared" si="98"/>
        <v>21.617910586873386</v>
      </c>
      <c r="AM102" s="18">
        <f>(Design!$N$68-AL102)/AK102</f>
        <v>102.58519754559025</v>
      </c>
      <c r="AN102" s="18">
        <v>0</v>
      </c>
      <c r="AO102" s="18">
        <v>0</v>
      </c>
      <c r="AP102" s="18">
        <f t="shared" si="99"/>
        <v>102.58519754559025</v>
      </c>
      <c r="AQ102" s="18">
        <f t="shared" si="100"/>
        <v>106</v>
      </c>
      <c r="AR102" s="18">
        <f>Design!$N$68</f>
        <v>2.5</v>
      </c>
      <c r="AS102" s="18">
        <f t="shared" si="101"/>
        <v>116</v>
      </c>
      <c r="AT102" s="18">
        <v>0</v>
      </c>
      <c r="AU102" s="18">
        <f t="shared" si="102"/>
        <v>8700</v>
      </c>
      <c r="AV102" s="19" t="str">
        <f t="shared" si="103"/>
        <v>N/A</v>
      </c>
      <c r="AW102" s="68">
        <f t="shared" si="104"/>
        <v>106</v>
      </c>
      <c r="AX102" s="18">
        <f>'Ohio Intensities'!M102</f>
        <v>1.2840302550062859</v>
      </c>
      <c r="AY102" s="18">
        <f>Design!$I$24*AX102*Design!$I$23</f>
        <v>2.2085320386108132</v>
      </c>
      <c r="AZ102" s="18">
        <v>0</v>
      </c>
      <c r="BA102" s="18">
        <v>0</v>
      </c>
      <c r="BB102" s="18">
        <f>Design!$I$22</f>
        <v>10</v>
      </c>
      <c r="BC102" s="18">
        <f t="shared" si="105"/>
        <v>2.2085320386108132</v>
      </c>
      <c r="BD102" s="18">
        <f t="shared" si="106"/>
        <v>106</v>
      </c>
      <c r="BE102" s="18">
        <f t="shared" si="107"/>
        <v>2.2085320386108132</v>
      </c>
      <c r="BF102" s="18">
        <f t="shared" si="108"/>
        <v>116</v>
      </c>
      <c r="BG102" s="18">
        <v>0</v>
      </c>
      <c r="BH102" s="18" t="str">
        <f t="shared" si="109"/>
        <v>N/A</v>
      </c>
      <c r="BI102" s="18">
        <f t="shared" si="110"/>
        <v>-0.22085320386108132</v>
      </c>
      <c r="BJ102" s="18">
        <f t="shared" si="111"/>
        <v>25.618971647885431</v>
      </c>
      <c r="BK102" s="18">
        <f>(Design!$N$69-BJ102)/BI102</f>
        <v>103.09550076623439</v>
      </c>
      <c r="BL102" s="18">
        <v>0</v>
      </c>
      <c r="BM102" s="18">
        <v>0</v>
      </c>
      <c r="BN102" s="18">
        <f t="shared" si="112"/>
        <v>103.09550076623439</v>
      </c>
      <c r="BO102" s="18">
        <f t="shared" si="113"/>
        <v>106</v>
      </c>
      <c r="BP102" s="18">
        <f>Design!$N$69</f>
        <v>2.85</v>
      </c>
      <c r="BQ102" s="18">
        <f t="shared" si="114"/>
        <v>116</v>
      </c>
      <c r="BR102" s="18">
        <v>0</v>
      </c>
      <c r="BS102" s="18">
        <f t="shared" si="115"/>
        <v>9918</v>
      </c>
      <c r="BT102" s="19" t="str">
        <f t="shared" si="116"/>
        <v>N/A</v>
      </c>
      <c r="BU102" s="68">
        <f t="shared" si="117"/>
        <v>106</v>
      </c>
      <c r="BV102" s="18">
        <f>'Ohio Intensities'!Q102</f>
        <v>1.5224945851920808</v>
      </c>
      <c r="BW102" s="18">
        <f>Design!$I$24*BV102*Design!$I$23</f>
        <v>2.6186906865303805</v>
      </c>
      <c r="BX102" s="18">
        <v>0</v>
      </c>
      <c r="BY102" s="18">
        <v>0</v>
      </c>
      <c r="BZ102" s="18">
        <f>Design!$I$22</f>
        <v>10</v>
      </c>
      <c r="CA102" s="18">
        <f t="shared" si="118"/>
        <v>2.6186906865303805</v>
      </c>
      <c r="CB102" s="18">
        <f t="shared" si="119"/>
        <v>106</v>
      </c>
      <c r="CC102" s="18">
        <f t="shared" si="120"/>
        <v>2.6186906865303805</v>
      </c>
      <c r="CD102" s="18">
        <f t="shared" si="121"/>
        <v>116</v>
      </c>
      <c r="CE102" s="18">
        <v>0</v>
      </c>
      <c r="CF102" s="18" t="str">
        <f t="shared" si="122"/>
        <v>N/A</v>
      </c>
      <c r="CG102" s="18">
        <f t="shared" si="123"/>
        <v>-0.26186906865303805</v>
      </c>
      <c r="CH102" s="18">
        <f t="shared" si="124"/>
        <v>30.376811963752417</v>
      </c>
      <c r="CI102" s="18">
        <f>(Design!$N$70-CH102)/CG102</f>
        <v>105.1166986056834</v>
      </c>
      <c r="CJ102" s="18">
        <v>0</v>
      </c>
      <c r="CK102" s="18">
        <v>0</v>
      </c>
      <c r="CL102" s="18">
        <f t="shared" si="125"/>
        <v>105.1166986056834</v>
      </c>
      <c r="CM102" s="18">
        <f t="shared" si="126"/>
        <v>106</v>
      </c>
      <c r="CN102" s="18">
        <f>Design!$N$70</f>
        <v>2.85</v>
      </c>
      <c r="CO102" s="18">
        <f t="shared" si="127"/>
        <v>116</v>
      </c>
      <c r="CP102" s="18">
        <v>0</v>
      </c>
      <c r="CQ102" s="18">
        <f t="shared" si="128"/>
        <v>9918</v>
      </c>
      <c r="CR102" s="19" t="str">
        <f t="shared" si="129"/>
        <v>N/A</v>
      </c>
      <c r="CS102" s="68">
        <f t="shared" si="130"/>
        <v>106</v>
      </c>
      <c r="CT102" s="18">
        <f>'Ohio Intensities'!U102</f>
        <v>1.7202193692173338</v>
      </c>
      <c r="CU102" s="18">
        <f>Design!$I$24*CT102*Design!$I$23</f>
        <v>2.9587773150538159</v>
      </c>
      <c r="CV102" s="18">
        <v>0</v>
      </c>
      <c r="CW102" s="18">
        <v>0</v>
      </c>
      <c r="CX102" s="18">
        <f>Design!$I$22</f>
        <v>10</v>
      </c>
      <c r="CY102" s="18">
        <f t="shared" si="131"/>
        <v>2.9587773150538159</v>
      </c>
      <c r="CZ102" s="18">
        <f t="shared" si="132"/>
        <v>106</v>
      </c>
      <c r="DA102" s="18">
        <f t="shared" si="133"/>
        <v>2.9587773150538159</v>
      </c>
      <c r="DB102" s="18">
        <f t="shared" si="134"/>
        <v>116</v>
      </c>
      <c r="DC102" s="18">
        <v>0</v>
      </c>
      <c r="DD102" s="18">
        <f t="shared" si="135"/>
        <v>18817.823723742269</v>
      </c>
      <c r="DE102" s="18">
        <f t="shared" si="136"/>
        <v>-0.2958777315053816</v>
      </c>
      <c r="DF102" s="18">
        <f t="shared" si="137"/>
        <v>34.321816854624267</v>
      </c>
      <c r="DG102" s="18">
        <f>(Design!$N$71-DF102)/DE102</f>
        <v>106.36764279116368</v>
      </c>
      <c r="DH102" s="18">
        <v>0</v>
      </c>
      <c r="DI102" s="18">
        <v>0</v>
      </c>
      <c r="DJ102" s="18">
        <f t="shared" si="138"/>
        <v>106.36764279116368</v>
      </c>
      <c r="DK102" s="18">
        <f t="shared" si="139"/>
        <v>106.36764279116368</v>
      </c>
      <c r="DL102" s="18">
        <f>Design!$N$71</f>
        <v>2.85</v>
      </c>
      <c r="DM102" s="18">
        <f t="shared" si="140"/>
        <v>116</v>
      </c>
      <c r="DN102" s="18">
        <v>0</v>
      </c>
      <c r="DO102" s="18">
        <f t="shared" si="141"/>
        <v>9918</v>
      </c>
      <c r="DP102" s="19">
        <f t="shared" si="142"/>
        <v>8899.8237237422691</v>
      </c>
      <c r="DQ102" s="68">
        <f t="shared" si="143"/>
        <v>106</v>
      </c>
      <c r="DR102" s="18">
        <f>'Ohio Intensities'!Y102</f>
        <v>1.9165043513682305</v>
      </c>
      <c r="DS102" s="18">
        <f>Design!$I$24*DR102*Design!$I$23</f>
        <v>3.2963874843533585</v>
      </c>
      <c r="DT102" s="18">
        <v>0</v>
      </c>
      <c r="DU102" s="18">
        <v>0</v>
      </c>
      <c r="DV102" s="18">
        <f>Design!$I$22</f>
        <v>10</v>
      </c>
      <c r="DW102" s="18">
        <f t="shared" si="144"/>
        <v>3.2963874843533585</v>
      </c>
      <c r="DX102" s="18">
        <f t="shared" si="145"/>
        <v>106</v>
      </c>
      <c r="DY102" s="18">
        <f t="shared" si="146"/>
        <v>3.2963874843533585</v>
      </c>
      <c r="DZ102" s="18">
        <f t="shared" si="147"/>
        <v>116</v>
      </c>
      <c r="EA102" s="18">
        <v>0</v>
      </c>
      <c r="EB102" s="18">
        <f t="shared" si="148"/>
        <v>20965.024400487364</v>
      </c>
      <c r="EC102" s="18">
        <f t="shared" si="149"/>
        <v>-0.32963874843533586</v>
      </c>
      <c r="ED102" s="18">
        <f t="shared" si="150"/>
        <v>38.238094818498965</v>
      </c>
      <c r="EE102" s="18">
        <f>(Design!$N$72-ED102)/EC102</f>
        <v>107.35417176066888</v>
      </c>
      <c r="EF102" s="18">
        <v>0</v>
      </c>
      <c r="EG102" s="18">
        <v>0</v>
      </c>
      <c r="EH102" s="18">
        <f t="shared" si="151"/>
        <v>107.35417176066888</v>
      </c>
      <c r="EI102" s="18">
        <f t="shared" si="152"/>
        <v>107.35417176066888</v>
      </c>
      <c r="EJ102" s="18">
        <f>Design!$N$72</f>
        <v>2.85</v>
      </c>
      <c r="EK102" s="18">
        <f t="shared" si="153"/>
        <v>116</v>
      </c>
      <c r="EL102" s="18">
        <v>0</v>
      </c>
      <c r="EM102" s="18">
        <f t="shared" si="154"/>
        <v>9917.9999999999982</v>
      </c>
      <c r="EN102" s="19">
        <f t="shared" si="155"/>
        <v>11047.024400487366</v>
      </c>
      <c r="EO102" s="19">
        <f t="shared" si="156"/>
        <v>106</v>
      </c>
    </row>
    <row r="103" spans="1:145" x14ac:dyDescent="0.25">
      <c r="A103" s="68">
        <f t="shared" si="157"/>
        <v>107</v>
      </c>
      <c r="B103" s="18">
        <f>'Ohio Intensities'!E103</f>
        <v>0.88622520755708045</v>
      </c>
      <c r="C103" s="18">
        <f>Design!$I$24*B103*Design!$I$23</f>
        <v>1.5243073569981793</v>
      </c>
      <c r="D103" s="18">
        <v>0</v>
      </c>
      <c r="E103" s="18">
        <v>0</v>
      </c>
      <c r="F103" s="18">
        <f>Design!$I$22</f>
        <v>10</v>
      </c>
      <c r="G103" s="18">
        <f t="shared" si="79"/>
        <v>1.5243073569981793</v>
      </c>
      <c r="H103" s="18">
        <f t="shared" si="80"/>
        <v>107</v>
      </c>
      <c r="I103" s="18">
        <f t="shared" si="81"/>
        <v>1.5243073569981793</v>
      </c>
      <c r="J103" s="18">
        <f t="shared" si="82"/>
        <v>117</v>
      </c>
      <c r="K103" s="18">
        <v>0</v>
      </c>
      <c r="L103" s="18" t="str">
        <f t="shared" si="83"/>
        <v>N/A</v>
      </c>
      <c r="M103" s="18">
        <f t="shared" si="84"/>
        <v>-0.15243073569981794</v>
      </c>
      <c r="N103" s="18">
        <f t="shared" si="85"/>
        <v>17.834396076878697</v>
      </c>
      <c r="O103" s="18">
        <f>(Design!$N$67-N103)/M103</f>
        <v>103.55126874125261</v>
      </c>
      <c r="P103" s="18">
        <v>0</v>
      </c>
      <c r="Q103" s="18">
        <v>0</v>
      </c>
      <c r="R103" s="18">
        <f t="shared" si="86"/>
        <v>103.55126874125261</v>
      </c>
      <c r="S103" s="18">
        <f t="shared" si="87"/>
        <v>107</v>
      </c>
      <c r="T103" s="18">
        <f>Design!$N$67</f>
        <v>2.0499999999999998</v>
      </c>
      <c r="U103" s="18">
        <f t="shared" si="88"/>
        <v>117</v>
      </c>
      <c r="V103" s="18">
        <v>0</v>
      </c>
      <c r="W103" s="18">
        <f t="shared" si="89"/>
        <v>7195.5</v>
      </c>
      <c r="X103" s="19" t="str">
        <f t="shared" si="90"/>
        <v>N/A</v>
      </c>
      <c r="Y103" s="68">
        <f t="shared" si="91"/>
        <v>107</v>
      </c>
      <c r="Z103" s="18">
        <f>'Ohio Intensities'!I103</f>
        <v>1.0755121714494797</v>
      </c>
      <c r="AA103" s="18">
        <f>Design!$I$24*Z103*Design!$I$23</f>
        <v>1.8498809348931062</v>
      </c>
      <c r="AB103" s="18">
        <v>0</v>
      </c>
      <c r="AC103" s="18">
        <v>0</v>
      </c>
      <c r="AD103" s="18">
        <f>Design!$I$22</f>
        <v>10</v>
      </c>
      <c r="AE103" s="18">
        <f t="shared" si="92"/>
        <v>1.8498809348931062</v>
      </c>
      <c r="AF103" s="18">
        <f t="shared" si="93"/>
        <v>107</v>
      </c>
      <c r="AG103" s="18">
        <f t="shared" si="94"/>
        <v>1.8498809348931062</v>
      </c>
      <c r="AH103" s="18">
        <f t="shared" si="95"/>
        <v>117</v>
      </c>
      <c r="AI103" s="18">
        <v>0</v>
      </c>
      <c r="AJ103" s="18" t="str">
        <f t="shared" si="96"/>
        <v>N/A</v>
      </c>
      <c r="AK103" s="18">
        <f t="shared" si="97"/>
        <v>-0.18498809348931061</v>
      </c>
      <c r="AL103" s="18">
        <f t="shared" si="98"/>
        <v>21.643606938249341</v>
      </c>
      <c r="AM103" s="18">
        <f>(Design!$N$68-AL103)/AK103</f>
        <v>103.48561670730197</v>
      </c>
      <c r="AN103" s="18">
        <v>0</v>
      </c>
      <c r="AO103" s="18">
        <v>0</v>
      </c>
      <c r="AP103" s="18">
        <f t="shared" si="99"/>
        <v>103.48561670730197</v>
      </c>
      <c r="AQ103" s="18">
        <f t="shared" si="100"/>
        <v>107</v>
      </c>
      <c r="AR103" s="18">
        <f>Design!$N$68</f>
        <v>2.5</v>
      </c>
      <c r="AS103" s="18">
        <f t="shared" si="101"/>
        <v>117</v>
      </c>
      <c r="AT103" s="18">
        <v>0</v>
      </c>
      <c r="AU103" s="18">
        <f t="shared" si="102"/>
        <v>8775</v>
      </c>
      <c r="AV103" s="19" t="str">
        <f t="shared" si="103"/>
        <v>N/A</v>
      </c>
      <c r="AW103" s="68">
        <f t="shared" si="104"/>
        <v>107</v>
      </c>
      <c r="AX103" s="18">
        <f>'Ohio Intensities'!M103</f>
        <v>1.2747022036553441</v>
      </c>
      <c r="AY103" s="18">
        <f>Design!$I$24*AX103*Design!$I$23</f>
        <v>2.1924877902871933</v>
      </c>
      <c r="AZ103" s="18">
        <v>0</v>
      </c>
      <c r="BA103" s="18">
        <v>0</v>
      </c>
      <c r="BB103" s="18">
        <f>Design!$I$22</f>
        <v>10</v>
      </c>
      <c r="BC103" s="18">
        <f t="shared" si="105"/>
        <v>2.1924877902871933</v>
      </c>
      <c r="BD103" s="18">
        <f t="shared" si="106"/>
        <v>107</v>
      </c>
      <c r="BE103" s="18">
        <f t="shared" si="107"/>
        <v>2.1924877902871933</v>
      </c>
      <c r="BF103" s="18">
        <f t="shared" si="108"/>
        <v>117</v>
      </c>
      <c r="BG103" s="18">
        <v>0</v>
      </c>
      <c r="BH103" s="18" t="str">
        <f t="shared" si="109"/>
        <v>N/A</v>
      </c>
      <c r="BI103" s="18">
        <f t="shared" si="110"/>
        <v>-0.21924877902871934</v>
      </c>
      <c r="BJ103" s="18">
        <f t="shared" si="111"/>
        <v>25.652107146360162</v>
      </c>
      <c r="BK103" s="18">
        <f>(Design!$N$69-BJ103)/BI103</f>
        <v>104.00106786169751</v>
      </c>
      <c r="BL103" s="18">
        <v>0</v>
      </c>
      <c r="BM103" s="18">
        <v>0</v>
      </c>
      <c r="BN103" s="18">
        <f t="shared" si="112"/>
        <v>104.00106786169751</v>
      </c>
      <c r="BO103" s="18">
        <f t="shared" si="113"/>
        <v>107</v>
      </c>
      <c r="BP103" s="18">
        <f>Design!$N$69</f>
        <v>2.85</v>
      </c>
      <c r="BQ103" s="18">
        <f t="shared" si="114"/>
        <v>117</v>
      </c>
      <c r="BR103" s="18">
        <v>0</v>
      </c>
      <c r="BS103" s="18">
        <f t="shared" si="115"/>
        <v>10003.5</v>
      </c>
      <c r="BT103" s="19" t="str">
        <f t="shared" si="116"/>
        <v>N/A</v>
      </c>
      <c r="BU103" s="68">
        <f t="shared" si="117"/>
        <v>107</v>
      </c>
      <c r="BV103" s="18">
        <f>'Ohio Intensities'!Q103</f>
        <v>1.5116936208246792</v>
      </c>
      <c r="BW103" s="18">
        <f>Design!$I$24*BV103*Design!$I$23</f>
        <v>2.6001130278184497</v>
      </c>
      <c r="BX103" s="18">
        <v>0</v>
      </c>
      <c r="BY103" s="18">
        <v>0</v>
      </c>
      <c r="BZ103" s="18">
        <f>Design!$I$22</f>
        <v>10</v>
      </c>
      <c r="CA103" s="18">
        <f t="shared" si="118"/>
        <v>2.6001130278184497</v>
      </c>
      <c r="CB103" s="18">
        <f t="shared" si="119"/>
        <v>107</v>
      </c>
      <c r="CC103" s="18">
        <f t="shared" si="120"/>
        <v>2.6001130278184497</v>
      </c>
      <c r="CD103" s="18">
        <f t="shared" si="121"/>
        <v>117</v>
      </c>
      <c r="CE103" s="18">
        <v>0</v>
      </c>
      <c r="CF103" s="18" t="str">
        <f t="shared" si="122"/>
        <v>N/A</v>
      </c>
      <c r="CG103" s="18">
        <f t="shared" si="123"/>
        <v>-0.26001130278184498</v>
      </c>
      <c r="CH103" s="18">
        <f t="shared" si="124"/>
        <v>30.421322425475861</v>
      </c>
      <c r="CI103" s="18">
        <f>(Design!$N$70-CH103)/CG103</f>
        <v>106.0389380403543</v>
      </c>
      <c r="CJ103" s="18">
        <v>0</v>
      </c>
      <c r="CK103" s="18">
        <v>0</v>
      </c>
      <c r="CL103" s="18">
        <f t="shared" si="125"/>
        <v>106.0389380403543</v>
      </c>
      <c r="CM103" s="18">
        <f t="shared" si="126"/>
        <v>107</v>
      </c>
      <c r="CN103" s="18">
        <f>Design!$N$70</f>
        <v>2.85</v>
      </c>
      <c r="CO103" s="18">
        <f t="shared" si="127"/>
        <v>117</v>
      </c>
      <c r="CP103" s="18">
        <v>0</v>
      </c>
      <c r="CQ103" s="18">
        <f t="shared" si="128"/>
        <v>10003.5</v>
      </c>
      <c r="CR103" s="19" t="str">
        <f t="shared" si="129"/>
        <v>N/A</v>
      </c>
      <c r="CS103" s="68">
        <f t="shared" si="130"/>
        <v>107</v>
      </c>
      <c r="CT103" s="18">
        <f>'Ohio Intensities'!U103</f>
        <v>1.7082340469473547</v>
      </c>
      <c r="CU103" s="18">
        <f>Design!$I$24*CT103*Design!$I$23</f>
        <v>2.9381625607494519</v>
      </c>
      <c r="CV103" s="18">
        <v>0</v>
      </c>
      <c r="CW103" s="18">
        <v>0</v>
      </c>
      <c r="CX103" s="18">
        <f>Design!$I$22</f>
        <v>10</v>
      </c>
      <c r="CY103" s="18">
        <f t="shared" si="131"/>
        <v>2.9381625607494519</v>
      </c>
      <c r="CZ103" s="18">
        <f t="shared" si="132"/>
        <v>107</v>
      </c>
      <c r="DA103" s="18">
        <f t="shared" si="133"/>
        <v>2.9381625607494519</v>
      </c>
      <c r="DB103" s="18">
        <f t="shared" si="134"/>
        <v>117</v>
      </c>
      <c r="DC103" s="18">
        <v>0</v>
      </c>
      <c r="DD103" s="18">
        <f t="shared" si="135"/>
        <v>18863.003640011477</v>
      </c>
      <c r="DE103" s="18">
        <f t="shared" si="136"/>
        <v>-0.29381625607494521</v>
      </c>
      <c r="DF103" s="18">
        <f t="shared" si="137"/>
        <v>34.376501960768593</v>
      </c>
      <c r="DG103" s="18">
        <f>(Design!$N$71-DF103)/DE103</f>
        <v>107.30006018702711</v>
      </c>
      <c r="DH103" s="18">
        <v>0</v>
      </c>
      <c r="DI103" s="18">
        <v>0</v>
      </c>
      <c r="DJ103" s="18">
        <f t="shared" si="138"/>
        <v>107.30006018702711</v>
      </c>
      <c r="DK103" s="18">
        <f t="shared" si="139"/>
        <v>107.30006018702711</v>
      </c>
      <c r="DL103" s="18">
        <f>Design!$N$71</f>
        <v>2.85</v>
      </c>
      <c r="DM103" s="18">
        <f t="shared" si="140"/>
        <v>117</v>
      </c>
      <c r="DN103" s="18">
        <v>0</v>
      </c>
      <c r="DO103" s="18">
        <f t="shared" si="141"/>
        <v>10003.500000000002</v>
      </c>
      <c r="DP103" s="19">
        <f t="shared" si="142"/>
        <v>8859.503640011475</v>
      </c>
      <c r="DQ103" s="68">
        <f t="shared" si="143"/>
        <v>107</v>
      </c>
      <c r="DR103" s="18">
        <f>'Ohio Intensities'!Y103</f>
        <v>1.9035576716678331</v>
      </c>
      <c r="DS103" s="18">
        <f>Design!$I$24*DR103*Design!$I$23</f>
        <v>3.2741191952686748</v>
      </c>
      <c r="DT103" s="18">
        <v>0</v>
      </c>
      <c r="DU103" s="18">
        <v>0</v>
      </c>
      <c r="DV103" s="18">
        <f>Design!$I$22</f>
        <v>10</v>
      </c>
      <c r="DW103" s="18">
        <f t="shared" si="144"/>
        <v>3.2741191952686748</v>
      </c>
      <c r="DX103" s="18">
        <f t="shared" si="145"/>
        <v>107</v>
      </c>
      <c r="DY103" s="18">
        <f t="shared" si="146"/>
        <v>3.2741191952686748</v>
      </c>
      <c r="DZ103" s="18">
        <f t="shared" si="147"/>
        <v>117</v>
      </c>
      <c r="EA103" s="18">
        <v>0</v>
      </c>
      <c r="EB103" s="18">
        <f t="shared" si="148"/>
        <v>21019.845233624896</v>
      </c>
      <c r="EC103" s="18">
        <f t="shared" si="149"/>
        <v>-0.32741191952686749</v>
      </c>
      <c r="ED103" s="18">
        <f t="shared" si="150"/>
        <v>38.307194584643497</v>
      </c>
      <c r="EE103" s="18">
        <f>(Design!$N$72-ED103)/EC103</f>
        <v>108.29536883043707</v>
      </c>
      <c r="EF103" s="18">
        <v>0</v>
      </c>
      <c r="EG103" s="18">
        <v>0</v>
      </c>
      <c r="EH103" s="18">
        <f t="shared" si="151"/>
        <v>108.29536883043707</v>
      </c>
      <c r="EI103" s="18">
        <f t="shared" si="152"/>
        <v>108.29536883043707</v>
      </c>
      <c r="EJ103" s="18">
        <f>Design!$N$72</f>
        <v>2.85</v>
      </c>
      <c r="EK103" s="18">
        <f t="shared" si="153"/>
        <v>117</v>
      </c>
      <c r="EL103" s="18">
        <v>0</v>
      </c>
      <c r="EM103" s="18">
        <f t="shared" si="154"/>
        <v>10003.500000000002</v>
      </c>
      <c r="EN103" s="19">
        <f t="shared" si="155"/>
        <v>11016.345233624894</v>
      </c>
      <c r="EO103" s="19">
        <f t="shared" si="156"/>
        <v>107</v>
      </c>
    </row>
    <row r="104" spans="1:145" x14ac:dyDescent="0.25">
      <c r="A104" s="68">
        <f t="shared" si="157"/>
        <v>108</v>
      </c>
      <c r="B104" s="18">
        <f>'Ohio Intensities'!E104</f>
        <v>0.87964264410996484</v>
      </c>
      <c r="C104" s="18">
        <f>Design!$I$24*B104*Design!$I$23</f>
        <v>1.5129853478691404</v>
      </c>
      <c r="D104" s="18">
        <v>0</v>
      </c>
      <c r="E104" s="18">
        <v>0</v>
      </c>
      <c r="F104" s="18">
        <f>Design!$I$22</f>
        <v>10</v>
      </c>
      <c r="G104" s="18">
        <f t="shared" si="79"/>
        <v>1.5129853478691404</v>
      </c>
      <c r="H104" s="18">
        <f t="shared" si="80"/>
        <v>108</v>
      </c>
      <c r="I104" s="18">
        <f t="shared" si="81"/>
        <v>1.5129853478691404</v>
      </c>
      <c r="J104" s="18">
        <f t="shared" si="82"/>
        <v>118</v>
      </c>
      <c r="K104" s="18">
        <v>0</v>
      </c>
      <c r="L104" s="18" t="str">
        <f t="shared" si="83"/>
        <v>N/A</v>
      </c>
      <c r="M104" s="18">
        <f t="shared" si="84"/>
        <v>-0.15129853478691405</v>
      </c>
      <c r="N104" s="18">
        <f t="shared" si="85"/>
        <v>17.853227104855858</v>
      </c>
      <c r="O104" s="18">
        <f>(Design!$N$67-N104)/M104</f>
        <v>104.45062886506349</v>
      </c>
      <c r="P104" s="18">
        <v>0</v>
      </c>
      <c r="Q104" s="18">
        <v>0</v>
      </c>
      <c r="R104" s="18">
        <f t="shared" si="86"/>
        <v>104.45062886506349</v>
      </c>
      <c r="S104" s="18">
        <f t="shared" si="87"/>
        <v>108</v>
      </c>
      <c r="T104" s="18">
        <f>Design!$N$67</f>
        <v>2.0499999999999998</v>
      </c>
      <c r="U104" s="18">
        <f t="shared" si="88"/>
        <v>118</v>
      </c>
      <c r="V104" s="18">
        <v>0</v>
      </c>
      <c r="W104" s="18">
        <f t="shared" si="89"/>
        <v>7256.9999999999991</v>
      </c>
      <c r="X104" s="19" t="str">
        <f t="shared" si="90"/>
        <v>N/A</v>
      </c>
      <c r="Y104" s="68">
        <f t="shared" si="91"/>
        <v>108</v>
      </c>
      <c r="Z104" s="18">
        <f>'Ohio Intensities'!I104</f>
        <v>1.0676538844929673</v>
      </c>
      <c r="AA104" s="18">
        <f>Design!$I$24*Z104*Design!$I$23</f>
        <v>1.8363646813279049</v>
      </c>
      <c r="AB104" s="18">
        <v>0</v>
      </c>
      <c r="AC104" s="18">
        <v>0</v>
      </c>
      <c r="AD104" s="18">
        <f>Design!$I$22</f>
        <v>10</v>
      </c>
      <c r="AE104" s="18">
        <f t="shared" si="92"/>
        <v>1.8363646813279049</v>
      </c>
      <c r="AF104" s="18">
        <f t="shared" si="93"/>
        <v>108</v>
      </c>
      <c r="AG104" s="18">
        <f t="shared" si="94"/>
        <v>1.8363646813279049</v>
      </c>
      <c r="AH104" s="18">
        <f t="shared" si="95"/>
        <v>118</v>
      </c>
      <c r="AI104" s="18">
        <v>0</v>
      </c>
      <c r="AJ104" s="18" t="str">
        <f t="shared" si="96"/>
        <v>N/A</v>
      </c>
      <c r="AK104" s="18">
        <f t="shared" si="97"/>
        <v>-0.1836364681327905</v>
      </c>
      <c r="AL104" s="18">
        <f t="shared" si="98"/>
        <v>21.669103239669276</v>
      </c>
      <c r="AM104" s="18">
        <f>(Design!$N$68-AL104)/AK104</f>
        <v>104.38614636068795</v>
      </c>
      <c r="AN104" s="18">
        <v>0</v>
      </c>
      <c r="AO104" s="18">
        <v>0</v>
      </c>
      <c r="AP104" s="18">
        <f t="shared" si="99"/>
        <v>104.38614636068795</v>
      </c>
      <c r="AQ104" s="18">
        <f t="shared" si="100"/>
        <v>108</v>
      </c>
      <c r="AR104" s="18">
        <f>Design!$N$68</f>
        <v>2.5</v>
      </c>
      <c r="AS104" s="18">
        <f t="shared" si="101"/>
        <v>118</v>
      </c>
      <c r="AT104" s="18">
        <v>0</v>
      </c>
      <c r="AU104" s="18">
        <f t="shared" si="102"/>
        <v>8850</v>
      </c>
      <c r="AV104" s="19" t="str">
        <f t="shared" si="103"/>
        <v>N/A</v>
      </c>
      <c r="AW104" s="68">
        <f t="shared" si="104"/>
        <v>108</v>
      </c>
      <c r="AX104" s="18">
        <f>'Ohio Intensities'!M104</f>
        <v>1.2655191305192548</v>
      </c>
      <c r="AY104" s="18">
        <f>Design!$I$24*AX104*Design!$I$23</f>
        <v>2.1766929044931196</v>
      </c>
      <c r="AZ104" s="18">
        <v>0</v>
      </c>
      <c r="BA104" s="18">
        <v>0</v>
      </c>
      <c r="BB104" s="18">
        <f>Design!$I$22</f>
        <v>10</v>
      </c>
      <c r="BC104" s="18">
        <f t="shared" si="105"/>
        <v>2.1766929044931196</v>
      </c>
      <c r="BD104" s="18">
        <f t="shared" si="106"/>
        <v>108</v>
      </c>
      <c r="BE104" s="18">
        <f t="shared" si="107"/>
        <v>2.1766929044931196</v>
      </c>
      <c r="BF104" s="18">
        <f t="shared" si="108"/>
        <v>118</v>
      </c>
      <c r="BG104" s="18">
        <v>0</v>
      </c>
      <c r="BH104" s="18" t="str">
        <f t="shared" si="109"/>
        <v>N/A</v>
      </c>
      <c r="BI104" s="18">
        <f t="shared" si="110"/>
        <v>-0.21766929044931196</v>
      </c>
      <c r="BJ104" s="18">
        <f t="shared" si="111"/>
        <v>25.684976273018812</v>
      </c>
      <c r="BK104" s="18">
        <f>(Design!$N$69-BJ104)/BI104</f>
        <v>104.90674282018817</v>
      </c>
      <c r="BL104" s="18">
        <v>0</v>
      </c>
      <c r="BM104" s="18">
        <v>0</v>
      </c>
      <c r="BN104" s="18">
        <f t="shared" si="112"/>
        <v>104.90674282018817</v>
      </c>
      <c r="BO104" s="18">
        <f t="shared" si="113"/>
        <v>108</v>
      </c>
      <c r="BP104" s="18">
        <f>Design!$N$69</f>
        <v>2.85</v>
      </c>
      <c r="BQ104" s="18">
        <f t="shared" si="114"/>
        <v>118</v>
      </c>
      <c r="BR104" s="18">
        <v>0</v>
      </c>
      <c r="BS104" s="18">
        <f t="shared" si="115"/>
        <v>10089.000000000002</v>
      </c>
      <c r="BT104" s="19" t="str">
        <f t="shared" si="116"/>
        <v>N/A</v>
      </c>
      <c r="BU104" s="68">
        <f t="shared" si="117"/>
        <v>108</v>
      </c>
      <c r="BV104" s="18">
        <f>'Ohio Intensities'!Q104</f>
        <v>1.5010581515093497</v>
      </c>
      <c r="BW104" s="18">
        <f>Design!$I$24*BV104*Design!$I$23</f>
        <v>2.5818200205960831</v>
      </c>
      <c r="BX104" s="18">
        <v>0</v>
      </c>
      <c r="BY104" s="18">
        <v>0</v>
      </c>
      <c r="BZ104" s="18">
        <f>Design!$I$22</f>
        <v>10</v>
      </c>
      <c r="CA104" s="18">
        <f t="shared" si="118"/>
        <v>2.5818200205960831</v>
      </c>
      <c r="CB104" s="18">
        <f t="shared" si="119"/>
        <v>108</v>
      </c>
      <c r="CC104" s="18">
        <f t="shared" si="120"/>
        <v>2.5818200205960831</v>
      </c>
      <c r="CD104" s="18">
        <f t="shared" si="121"/>
        <v>118</v>
      </c>
      <c r="CE104" s="18">
        <v>0</v>
      </c>
      <c r="CF104" s="18" t="str">
        <f t="shared" si="122"/>
        <v>N/A</v>
      </c>
      <c r="CG104" s="18">
        <f t="shared" si="123"/>
        <v>-0.25818200205960828</v>
      </c>
      <c r="CH104" s="18">
        <f t="shared" si="124"/>
        <v>30.465476243033777</v>
      </c>
      <c r="CI104" s="18">
        <f>(Design!$N$70-CH104)/CG104</f>
        <v>106.9612754674433</v>
      </c>
      <c r="CJ104" s="18">
        <v>0</v>
      </c>
      <c r="CK104" s="18">
        <v>0</v>
      </c>
      <c r="CL104" s="18">
        <f t="shared" si="125"/>
        <v>106.9612754674433</v>
      </c>
      <c r="CM104" s="18">
        <f t="shared" si="126"/>
        <v>108</v>
      </c>
      <c r="CN104" s="18">
        <f>Design!$N$70</f>
        <v>2.85</v>
      </c>
      <c r="CO104" s="18">
        <f t="shared" si="127"/>
        <v>118</v>
      </c>
      <c r="CP104" s="18">
        <v>0</v>
      </c>
      <c r="CQ104" s="18">
        <f t="shared" si="128"/>
        <v>10089</v>
      </c>
      <c r="CR104" s="19" t="str">
        <f t="shared" si="129"/>
        <v>N/A</v>
      </c>
      <c r="CS104" s="68">
        <f t="shared" si="130"/>
        <v>108</v>
      </c>
      <c r="CT104" s="18">
        <f>'Ohio Intensities'!U104</f>
        <v>1.6964302528918445</v>
      </c>
      <c r="CU104" s="18">
        <f>Design!$I$24*CT104*Design!$I$23</f>
        <v>2.9178600349739745</v>
      </c>
      <c r="CV104" s="18">
        <v>0</v>
      </c>
      <c r="CW104" s="18">
        <v>0</v>
      </c>
      <c r="CX104" s="18">
        <f>Design!$I$22</f>
        <v>10</v>
      </c>
      <c r="CY104" s="18">
        <f t="shared" si="131"/>
        <v>2.9178600349739745</v>
      </c>
      <c r="CZ104" s="18">
        <f t="shared" si="132"/>
        <v>108</v>
      </c>
      <c r="DA104" s="18">
        <f t="shared" si="133"/>
        <v>2.9178600349739745</v>
      </c>
      <c r="DB104" s="18">
        <f t="shared" si="134"/>
        <v>118</v>
      </c>
      <c r="DC104" s="18">
        <v>0</v>
      </c>
      <c r="DD104" s="18">
        <f t="shared" si="135"/>
        <v>18907.733026631358</v>
      </c>
      <c r="DE104" s="18">
        <f t="shared" si="136"/>
        <v>-0.29178600349739747</v>
      </c>
      <c r="DF104" s="18">
        <f t="shared" si="137"/>
        <v>34.4307484126929</v>
      </c>
      <c r="DG104" s="18">
        <f>(Design!$N$71-DF104)/DE104</f>
        <v>108.23256782080219</v>
      </c>
      <c r="DH104" s="18">
        <v>0</v>
      </c>
      <c r="DI104" s="18">
        <v>0</v>
      </c>
      <c r="DJ104" s="18">
        <f t="shared" si="138"/>
        <v>108.23256782080219</v>
      </c>
      <c r="DK104" s="18">
        <f t="shared" si="139"/>
        <v>108.23256782080219</v>
      </c>
      <c r="DL104" s="18">
        <f>Design!$N$71</f>
        <v>2.85</v>
      </c>
      <c r="DM104" s="18">
        <f t="shared" si="140"/>
        <v>118</v>
      </c>
      <c r="DN104" s="18">
        <v>0</v>
      </c>
      <c r="DO104" s="18">
        <f t="shared" si="141"/>
        <v>10089</v>
      </c>
      <c r="DP104" s="19">
        <f t="shared" si="142"/>
        <v>8818.7330266313584</v>
      </c>
      <c r="DQ104" s="68">
        <f t="shared" si="143"/>
        <v>108</v>
      </c>
      <c r="DR104" s="18">
        <f>'Ohio Intensities'!Y104</f>
        <v>1.8908048099412169</v>
      </c>
      <c r="DS104" s="18">
        <f>Design!$I$24*DR104*Design!$I$23</f>
        <v>3.2521842730988952</v>
      </c>
      <c r="DT104" s="18">
        <v>0</v>
      </c>
      <c r="DU104" s="18">
        <v>0</v>
      </c>
      <c r="DV104" s="18">
        <f>Design!$I$22</f>
        <v>10</v>
      </c>
      <c r="DW104" s="18">
        <f t="shared" si="144"/>
        <v>3.2521842730988952</v>
      </c>
      <c r="DX104" s="18">
        <f t="shared" si="145"/>
        <v>108</v>
      </c>
      <c r="DY104" s="18">
        <f t="shared" si="146"/>
        <v>3.2521842730988952</v>
      </c>
      <c r="DZ104" s="18">
        <f t="shared" si="147"/>
        <v>118</v>
      </c>
      <c r="EA104" s="18">
        <v>0</v>
      </c>
      <c r="EB104" s="18">
        <f t="shared" si="148"/>
        <v>21074.154089680844</v>
      </c>
      <c r="EC104" s="18">
        <f t="shared" si="149"/>
        <v>-0.32521842730988954</v>
      </c>
      <c r="ED104" s="18">
        <f t="shared" si="150"/>
        <v>38.37577442256697</v>
      </c>
      <c r="EE104" s="18">
        <f>(Design!$N$72-ED104)/EC104</f>
        <v>109.236658932354</v>
      </c>
      <c r="EF104" s="18">
        <v>0</v>
      </c>
      <c r="EG104" s="18">
        <v>0</v>
      </c>
      <c r="EH104" s="18">
        <f t="shared" si="151"/>
        <v>109.236658932354</v>
      </c>
      <c r="EI104" s="18">
        <f t="shared" si="152"/>
        <v>109.236658932354</v>
      </c>
      <c r="EJ104" s="18">
        <f>Design!$N$72</f>
        <v>2.85</v>
      </c>
      <c r="EK104" s="18">
        <f t="shared" si="153"/>
        <v>118</v>
      </c>
      <c r="EL104" s="18">
        <v>0</v>
      </c>
      <c r="EM104" s="18">
        <f t="shared" si="154"/>
        <v>10089</v>
      </c>
      <c r="EN104" s="19">
        <f t="shared" si="155"/>
        <v>10985.154089680844</v>
      </c>
      <c r="EO104" s="19">
        <f t="shared" si="156"/>
        <v>108</v>
      </c>
    </row>
    <row r="105" spans="1:145" x14ac:dyDescent="0.25">
      <c r="A105" s="68">
        <f t="shared" si="157"/>
        <v>109</v>
      </c>
      <c r="B105" s="18">
        <f>'Ohio Intensities'!E105</f>
        <v>0.87316390715376568</v>
      </c>
      <c r="C105" s="18">
        <f>Design!$I$24*B105*Design!$I$23</f>
        <v>1.5018419203044779</v>
      </c>
      <c r="D105" s="18">
        <v>0</v>
      </c>
      <c r="E105" s="18">
        <v>0</v>
      </c>
      <c r="F105" s="18">
        <f>Design!$I$22</f>
        <v>10</v>
      </c>
      <c r="G105" s="18">
        <f t="shared" si="79"/>
        <v>1.5018419203044779</v>
      </c>
      <c r="H105" s="18">
        <f t="shared" si="80"/>
        <v>109</v>
      </c>
      <c r="I105" s="18">
        <f t="shared" si="81"/>
        <v>1.5018419203044779</v>
      </c>
      <c r="J105" s="18">
        <f t="shared" si="82"/>
        <v>119</v>
      </c>
      <c r="K105" s="18">
        <v>0</v>
      </c>
      <c r="L105" s="18" t="str">
        <f t="shared" si="83"/>
        <v>N/A</v>
      </c>
      <c r="M105" s="18">
        <f t="shared" si="84"/>
        <v>-0.15018419203044781</v>
      </c>
      <c r="N105" s="18">
        <f t="shared" si="85"/>
        <v>17.871918851623288</v>
      </c>
      <c r="O105" s="18">
        <f>(Design!$N$67-N105)/M105</f>
        <v>105.35009469182754</v>
      </c>
      <c r="P105" s="18">
        <v>0</v>
      </c>
      <c r="Q105" s="18">
        <v>0</v>
      </c>
      <c r="R105" s="18">
        <f t="shared" si="86"/>
        <v>105.35009469182754</v>
      </c>
      <c r="S105" s="18">
        <f t="shared" si="87"/>
        <v>109</v>
      </c>
      <c r="T105" s="18">
        <f>Design!$N$67</f>
        <v>2.0499999999999998</v>
      </c>
      <c r="U105" s="18">
        <f t="shared" si="88"/>
        <v>119</v>
      </c>
      <c r="V105" s="18">
        <v>0</v>
      </c>
      <c r="W105" s="18">
        <f t="shared" si="89"/>
        <v>7318.5</v>
      </c>
      <c r="X105" s="19" t="str">
        <f t="shared" si="90"/>
        <v>N/A</v>
      </c>
      <c r="Y105" s="68">
        <f t="shared" si="91"/>
        <v>109</v>
      </c>
      <c r="Z105" s="18">
        <f>'Ohio Intensities'!I105</f>
        <v>1.0599180574671094</v>
      </c>
      <c r="AA105" s="18">
        <f>Design!$I$24*Z105*Design!$I$23</f>
        <v>1.8230590588434294</v>
      </c>
      <c r="AB105" s="18">
        <v>0</v>
      </c>
      <c r="AC105" s="18">
        <v>0</v>
      </c>
      <c r="AD105" s="18">
        <f>Design!$I$22</f>
        <v>10</v>
      </c>
      <c r="AE105" s="18">
        <f t="shared" si="92"/>
        <v>1.8230590588434294</v>
      </c>
      <c r="AF105" s="18">
        <f t="shared" si="93"/>
        <v>109</v>
      </c>
      <c r="AG105" s="18">
        <f t="shared" si="94"/>
        <v>1.8230590588434294</v>
      </c>
      <c r="AH105" s="18">
        <f t="shared" si="95"/>
        <v>119</v>
      </c>
      <c r="AI105" s="18">
        <v>0</v>
      </c>
      <c r="AJ105" s="18" t="str">
        <f t="shared" si="96"/>
        <v>N/A</v>
      </c>
      <c r="AK105" s="18">
        <f t="shared" si="97"/>
        <v>-0.18230590588434295</v>
      </c>
      <c r="AL105" s="18">
        <f t="shared" si="98"/>
        <v>21.694402800236812</v>
      </c>
      <c r="AM105" s="18">
        <f>(Design!$N$68-AL105)/AK105</f>
        <v>105.28678545616603</v>
      </c>
      <c r="AN105" s="18">
        <v>0</v>
      </c>
      <c r="AO105" s="18">
        <v>0</v>
      </c>
      <c r="AP105" s="18">
        <f t="shared" si="99"/>
        <v>105.28678545616603</v>
      </c>
      <c r="AQ105" s="18">
        <f t="shared" si="100"/>
        <v>109</v>
      </c>
      <c r="AR105" s="18">
        <f>Design!$N$68</f>
        <v>2.5</v>
      </c>
      <c r="AS105" s="18">
        <f t="shared" si="101"/>
        <v>119</v>
      </c>
      <c r="AT105" s="18">
        <v>0</v>
      </c>
      <c r="AU105" s="18">
        <f t="shared" si="102"/>
        <v>8925</v>
      </c>
      <c r="AV105" s="19" t="str">
        <f t="shared" si="103"/>
        <v>N/A</v>
      </c>
      <c r="AW105" s="68">
        <f t="shared" si="104"/>
        <v>109</v>
      </c>
      <c r="AX105" s="18">
        <f>'Ohio Intensities'!M105</f>
        <v>1.2564776021075783</v>
      </c>
      <c r="AY105" s="18">
        <f>Design!$I$24*AX105*Design!$I$23</f>
        <v>2.161141475625036</v>
      </c>
      <c r="AZ105" s="18">
        <v>0</v>
      </c>
      <c r="BA105" s="18">
        <v>0</v>
      </c>
      <c r="BB105" s="18">
        <f>Design!$I$22</f>
        <v>10</v>
      </c>
      <c r="BC105" s="18">
        <f t="shared" si="105"/>
        <v>2.161141475625036</v>
      </c>
      <c r="BD105" s="18">
        <f t="shared" si="106"/>
        <v>109</v>
      </c>
      <c r="BE105" s="18">
        <f t="shared" si="107"/>
        <v>2.161141475625036</v>
      </c>
      <c r="BF105" s="18">
        <f t="shared" si="108"/>
        <v>119</v>
      </c>
      <c r="BG105" s="18">
        <v>0</v>
      </c>
      <c r="BH105" s="18" t="str">
        <f t="shared" si="109"/>
        <v>N/A</v>
      </c>
      <c r="BI105" s="18">
        <f t="shared" si="110"/>
        <v>-0.21611414756250361</v>
      </c>
      <c r="BJ105" s="18">
        <f t="shared" si="111"/>
        <v>25.717583559937928</v>
      </c>
      <c r="BK105" s="18">
        <f>(Design!$N$69-BJ105)/BI105</f>
        <v>105.81252462115772</v>
      </c>
      <c r="BL105" s="18">
        <v>0</v>
      </c>
      <c r="BM105" s="18">
        <v>0</v>
      </c>
      <c r="BN105" s="18">
        <f t="shared" si="112"/>
        <v>105.81252462115772</v>
      </c>
      <c r="BO105" s="18">
        <f t="shared" si="113"/>
        <v>109</v>
      </c>
      <c r="BP105" s="18">
        <f>Design!$N$69</f>
        <v>2.85</v>
      </c>
      <c r="BQ105" s="18">
        <f t="shared" si="114"/>
        <v>119</v>
      </c>
      <c r="BR105" s="18">
        <v>0</v>
      </c>
      <c r="BS105" s="18">
        <f t="shared" si="115"/>
        <v>10174.500000000002</v>
      </c>
      <c r="BT105" s="19" t="str">
        <f t="shared" si="116"/>
        <v>N/A</v>
      </c>
      <c r="BU105" s="68">
        <f t="shared" si="117"/>
        <v>109</v>
      </c>
      <c r="BV105" s="18">
        <f>'Ohio Intensities'!Q105</f>
        <v>1.4905843021780685</v>
      </c>
      <c r="BW105" s="18">
        <f>Design!$I$24*BV105*Design!$I$23</f>
        <v>2.5638049997462793</v>
      </c>
      <c r="BX105" s="18">
        <v>0</v>
      </c>
      <c r="BY105" s="18">
        <v>0</v>
      </c>
      <c r="BZ105" s="18">
        <f>Design!$I$22</f>
        <v>10</v>
      </c>
      <c r="CA105" s="18">
        <f t="shared" si="118"/>
        <v>2.5638049997462793</v>
      </c>
      <c r="CB105" s="18">
        <f t="shared" si="119"/>
        <v>109</v>
      </c>
      <c r="CC105" s="18">
        <f t="shared" si="120"/>
        <v>2.5638049997462793</v>
      </c>
      <c r="CD105" s="18">
        <f t="shared" si="121"/>
        <v>119</v>
      </c>
      <c r="CE105" s="18">
        <v>0</v>
      </c>
      <c r="CF105" s="18" t="str">
        <f t="shared" si="122"/>
        <v>N/A</v>
      </c>
      <c r="CG105" s="18">
        <f t="shared" si="123"/>
        <v>-0.25638049997462792</v>
      </c>
      <c r="CH105" s="18">
        <f t="shared" si="124"/>
        <v>30.509279496980721</v>
      </c>
      <c r="CI105" s="18">
        <f>(Design!$N$70-CH105)/CG105</f>
        <v>107.88370995344012</v>
      </c>
      <c r="CJ105" s="18">
        <v>0</v>
      </c>
      <c r="CK105" s="18">
        <v>0</v>
      </c>
      <c r="CL105" s="18">
        <f t="shared" si="125"/>
        <v>107.88370995344012</v>
      </c>
      <c r="CM105" s="18">
        <f t="shared" si="126"/>
        <v>109</v>
      </c>
      <c r="CN105" s="18">
        <f>Design!$N$70</f>
        <v>2.85</v>
      </c>
      <c r="CO105" s="18">
        <f t="shared" si="127"/>
        <v>119</v>
      </c>
      <c r="CP105" s="18">
        <v>0</v>
      </c>
      <c r="CQ105" s="18">
        <f t="shared" si="128"/>
        <v>10174.500000000002</v>
      </c>
      <c r="CR105" s="19" t="str">
        <f t="shared" si="129"/>
        <v>N/A</v>
      </c>
      <c r="CS105" s="68">
        <f t="shared" si="130"/>
        <v>109</v>
      </c>
      <c r="CT105" s="18">
        <f>'Ohio Intensities'!U105</f>
        <v>1.6848037772607498</v>
      </c>
      <c r="CU105" s="18">
        <f>Design!$I$24*CT105*Design!$I$23</f>
        <v>2.8978624968884916</v>
      </c>
      <c r="CV105" s="18">
        <v>0</v>
      </c>
      <c r="CW105" s="18">
        <v>0</v>
      </c>
      <c r="CX105" s="18">
        <f>Design!$I$22</f>
        <v>10</v>
      </c>
      <c r="CY105" s="18">
        <f t="shared" si="131"/>
        <v>2.8978624968884916</v>
      </c>
      <c r="CZ105" s="18">
        <f t="shared" si="132"/>
        <v>109</v>
      </c>
      <c r="DA105" s="18">
        <f t="shared" si="133"/>
        <v>2.8978624968884916</v>
      </c>
      <c r="DB105" s="18">
        <f t="shared" si="134"/>
        <v>119</v>
      </c>
      <c r="DC105" s="18">
        <v>0</v>
      </c>
      <c r="DD105" s="18">
        <f t="shared" si="135"/>
        <v>18952.020729650732</v>
      </c>
      <c r="DE105" s="18">
        <f t="shared" si="136"/>
        <v>-0.28978624968884914</v>
      </c>
      <c r="DF105" s="18">
        <f t="shared" si="137"/>
        <v>34.484563712973049</v>
      </c>
      <c r="DG105" s="18">
        <f>(Design!$N$71-DF105)/DE105</f>
        <v>109.1651648307671</v>
      </c>
      <c r="DH105" s="18">
        <v>0</v>
      </c>
      <c r="DI105" s="18">
        <v>0</v>
      </c>
      <c r="DJ105" s="18">
        <f t="shared" si="138"/>
        <v>109.1651648307671</v>
      </c>
      <c r="DK105" s="18">
        <f t="shared" si="139"/>
        <v>109.1651648307671</v>
      </c>
      <c r="DL105" s="18">
        <f>Design!$N$71</f>
        <v>2.85</v>
      </c>
      <c r="DM105" s="18">
        <f t="shared" si="140"/>
        <v>119</v>
      </c>
      <c r="DN105" s="18">
        <v>0</v>
      </c>
      <c r="DO105" s="18">
        <f t="shared" si="141"/>
        <v>10174.500000000002</v>
      </c>
      <c r="DP105" s="19">
        <f t="shared" si="142"/>
        <v>8777.5207296507306</v>
      </c>
      <c r="DQ105" s="68">
        <f t="shared" si="143"/>
        <v>109</v>
      </c>
      <c r="DR105" s="18">
        <f>'Ohio Intensities'!Y105</f>
        <v>1.8782412985230448</v>
      </c>
      <c r="DS105" s="18">
        <f>Design!$I$24*DR105*Design!$I$23</f>
        <v>3.230575033459639</v>
      </c>
      <c r="DT105" s="18">
        <v>0</v>
      </c>
      <c r="DU105" s="18">
        <v>0</v>
      </c>
      <c r="DV105" s="18">
        <f>Design!$I$22</f>
        <v>10</v>
      </c>
      <c r="DW105" s="18">
        <f t="shared" si="144"/>
        <v>3.230575033459639</v>
      </c>
      <c r="DX105" s="18">
        <f t="shared" si="145"/>
        <v>109</v>
      </c>
      <c r="DY105" s="18">
        <f t="shared" si="146"/>
        <v>3.230575033459639</v>
      </c>
      <c r="DZ105" s="18">
        <f t="shared" si="147"/>
        <v>119</v>
      </c>
      <c r="EA105" s="18">
        <v>0</v>
      </c>
      <c r="EB105" s="18">
        <f t="shared" si="148"/>
        <v>21127.960718826038</v>
      </c>
      <c r="EC105" s="18">
        <f t="shared" si="149"/>
        <v>-0.32305750334596389</v>
      </c>
      <c r="ED105" s="18">
        <f t="shared" si="150"/>
        <v>38.443842898169699</v>
      </c>
      <c r="EE105" s="18">
        <f>(Design!$N$72-ED105)/EC105</f>
        <v>110.17804115217244</v>
      </c>
      <c r="EF105" s="18">
        <v>0</v>
      </c>
      <c r="EG105" s="18">
        <v>0</v>
      </c>
      <c r="EH105" s="18">
        <f t="shared" si="151"/>
        <v>110.17804115217244</v>
      </c>
      <c r="EI105" s="18">
        <f t="shared" si="152"/>
        <v>110.17804115217244</v>
      </c>
      <c r="EJ105" s="18">
        <f>Design!$N$72</f>
        <v>2.85</v>
      </c>
      <c r="EK105" s="18">
        <f t="shared" si="153"/>
        <v>119</v>
      </c>
      <c r="EL105" s="18">
        <v>0</v>
      </c>
      <c r="EM105" s="18">
        <f t="shared" si="154"/>
        <v>10174.5</v>
      </c>
      <c r="EN105" s="19">
        <f t="shared" si="155"/>
        <v>10953.460718826038</v>
      </c>
      <c r="EO105" s="19">
        <f t="shared" si="156"/>
        <v>109</v>
      </c>
    </row>
    <row r="106" spans="1:145" x14ac:dyDescent="0.25">
      <c r="A106" s="68">
        <f t="shared" si="157"/>
        <v>110</v>
      </c>
      <c r="B106" s="18">
        <f>'Ohio Intensities'!E106</f>
        <v>0.8667865070202404</v>
      </c>
      <c r="C106" s="18">
        <f>Design!$I$24*B106*Design!$I$23</f>
        <v>1.4908727920748144</v>
      </c>
      <c r="D106" s="18">
        <v>0</v>
      </c>
      <c r="E106" s="18">
        <v>0</v>
      </c>
      <c r="F106" s="18">
        <f>Design!$I$22</f>
        <v>10</v>
      </c>
      <c r="G106" s="18">
        <f t="shared" si="79"/>
        <v>1.4908727920748144</v>
      </c>
      <c r="H106" s="18">
        <f t="shared" si="80"/>
        <v>110</v>
      </c>
      <c r="I106" s="18">
        <f t="shared" si="81"/>
        <v>1.4908727920748144</v>
      </c>
      <c r="J106" s="18">
        <f t="shared" si="82"/>
        <v>120</v>
      </c>
      <c r="K106" s="18">
        <v>0</v>
      </c>
      <c r="L106" s="18" t="str">
        <f t="shared" si="83"/>
        <v>N/A</v>
      </c>
      <c r="M106" s="18">
        <f t="shared" si="84"/>
        <v>-0.14908727920748144</v>
      </c>
      <c r="N106" s="18">
        <f t="shared" si="85"/>
        <v>17.890473504897773</v>
      </c>
      <c r="O106" s="18">
        <f>(Design!$N$67-N106)/M106</f>
        <v>106.24966522363681</v>
      </c>
      <c r="P106" s="18">
        <v>0</v>
      </c>
      <c r="Q106" s="18">
        <v>0</v>
      </c>
      <c r="R106" s="18">
        <f t="shared" si="86"/>
        <v>106.24966522363681</v>
      </c>
      <c r="S106" s="18">
        <f t="shared" si="87"/>
        <v>110</v>
      </c>
      <c r="T106" s="18">
        <f>Design!$N$67</f>
        <v>2.0499999999999998</v>
      </c>
      <c r="U106" s="18">
        <f t="shared" si="88"/>
        <v>120</v>
      </c>
      <c r="V106" s="18">
        <v>0</v>
      </c>
      <c r="W106" s="18">
        <f t="shared" si="89"/>
        <v>7379.9999999999991</v>
      </c>
      <c r="X106" s="19" t="str">
        <f t="shared" si="90"/>
        <v>N/A</v>
      </c>
      <c r="Y106" s="68">
        <f t="shared" si="91"/>
        <v>110</v>
      </c>
      <c r="Z106" s="18">
        <f>'Ohio Intensities'!I106</f>
        <v>1.0523017851747278</v>
      </c>
      <c r="AA106" s="18">
        <f>Design!$I$24*Z106*Design!$I$23</f>
        <v>1.8099590705005331</v>
      </c>
      <c r="AB106" s="18">
        <v>0</v>
      </c>
      <c r="AC106" s="18">
        <v>0</v>
      </c>
      <c r="AD106" s="18">
        <f>Design!$I$22</f>
        <v>10</v>
      </c>
      <c r="AE106" s="18">
        <f t="shared" si="92"/>
        <v>1.8099590705005331</v>
      </c>
      <c r="AF106" s="18">
        <f t="shared" si="93"/>
        <v>110</v>
      </c>
      <c r="AG106" s="18">
        <f t="shared" si="94"/>
        <v>1.8099590705005331</v>
      </c>
      <c r="AH106" s="18">
        <f t="shared" si="95"/>
        <v>120</v>
      </c>
      <c r="AI106" s="18">
        <v>0</v>
      </c>
      <c r="AJ106" s="18" t="str">
        <f t="shared" si="96"/>
        <v>N/A</v>
      </c>
      <c r="AK106" s="18">
        <f t="shared" si="97"/>
        <v>-0.18099590705005331</v>
      </c>
      <c r="AL106" s="18">
        <f t="shared" si="98"/>
        <v>21.719508846006395</v>
      </c>
      <c r="AM106" s="18">
        <f>(Design!$N$68-AL106)/AK106</f>
        <v>106.18753296278328</v>
      </c>
      <c r="AN106" s="18">
        <v>0</v>
      </c>
      <c r="AO106" s="18">
        <v>0</v>
      </c>
      <c r="AP106" s="18">
        <f t="shared" si="99"/>
        <v>106.18753296278328</v>
      </c>
      <c r="AQ106" s="18">
        <f t="shared" si="100"/>
        <v>110</v>
      </c>
      <c r="AR106" s="18">
        <f>Design!$N$68</f>
        <v>2.5</v>
      </c>
      <c r="AS106" s="18">
        <f t="shared" si="101"/>
        <v>120</v>
      </c>
      <c r="AT106" s="18">
        <v>0</v>
      </c>
      <c r="AU106" s="18">
        <f t="shared" si="102"/>
        <v>9000</v>
      </c>
      <c r="AV106" s="19" t="str">
        <f t="shared" si="103"/>
        <v>N/A</v>
      </c>
      <c r="AW106" s="68">
        <f t="shared" si="104"/>
        <v>110</v>
      </c>
      <c r="AX106" s="18">
        <f>'Ohio Intensities'!M106</f>
        <v>1.2475742937368934</v>
      </c>
      <c r="AY106" s="18">
        <f>Design!$I$24*AX106*Design!$I$23</f>
        <v>2.1458277852274579</v>
      </c>
      <c r="AZ106" s="18">
        <v>0</v>
      </c>
      <c r="BA106" s="18">
        <v>0</v>
      </c>
      <c r="BB106" s="18">
        <f>Design!$I$22</f>
        <v>10</v>
      </c>
      <c r="BC106" s="18">
        <f t="shared" si="105"/>
        <v>2.1458277852274579</v>
      </c>
      <c r="BD106" s="18">
        <f t="shared" si="106"/>
        <v>110</v>
      </c>
      <c r="BE106" s="18">
        <f t="shared" si="107"/>
        <v>2.1458277852274579</v>
      </c>
      <c r="BF106" s="18">
        <f t="shared" si="108"/>
        <v>120</v>
      </c>
      <c r="BG106" s="18">
        <v>0</v>
      </c>
      <c r="BH106" s="18" t="str">
        <f t="shared" si="109"/>
        <v>N/A</v>
      </c>
      <c r="BI106" s="18">
        <f t="shared" si="110"/>
        <v>-0.21458277852274579</v>
      </c>
      <c r="BJ106" s="18">
        <f t="shared" si="111"/>
        <v>25.749933422729494</v>
      </c>
      <c r="BK106" s="18">
        <f>(Design!$N$69-BJ106)/BI106</f>
        <v>106.71841226206369</v>
      </c>
      <c r="BL106" s="18">
        <v>0</v>
      </c>
      <c r="BM106" s="18">
        <v>0</v>
      </c>
      <c r="BN106" s="18">
        <f t="shared" si="112"/>
        <v>106.71841226206369</v>
      </c>
      <c r="BO106" s="18">
        <f t="shared" si="113"/>
        <v>110</v>
      </c>
      <c r="BP106" s="18">
        <f>Design!$N$69</f>
        <v>2.85</v>
      </c>
      <c r="BQ106" s="18">
        <f t="shared" si="114"/>
        <v>120</v>
      </c>
      <c r="BR106" s="18">
        <v>0</v>
      </c>
      <c r="BS106" s="18">
        <f t="shared" si="115"/>
        <v>10260</v>
      </c>
      <c r="BT106" s="19" t="str">
        <f t="shared" si="116"/>
        <v>N/A</v>
      </c>
      <c r="BU106" s="68">
        <f t="shared" si="117"/>
        <v>110</v>
      </c>
      <c r="BV106" s="18">
        <f>'Ohio Intensities'!Q106</f>
        <v>1.4802683193463375</v>
      </c>
      <c r="BW106" s="18">
        <f>Design!$I$24*BV106*Design!$I$23</f>
        <v>2.546061509275702</v>
      </c>
      <c r="BX106" s="18">
        <v>0</v>
      </c>
      <c r="BY106" s="18">
        <v>0</v>
      </c>
      <c r="BZ106" s="18">
        <f>Design!$I$22</f>
        <v>10</v>
      </c>
      <c r="CA106" s="18">
        <f t="shared" si="118"/>
        <v>2.546061509275702</v>
      </c>
      <c r="CB106" s="18">
        <f t="shared" si="119"/>
        <v>110</v>
      </c>
      <c r="CC106" s="18">
        <f t="shared" si="120"/>
        <v>2.546061509275702</v>
      </c>
      <c r="CD106" s="18">
        <f t="shared" si="121"/>
        <v>120</v>
      </c>
      <c r="CE106" s="18">
        <v>0</v>
      </c>
      <c r="CF106" s="18" t="str">
        <f t="shared" si="122"/>
        <v>N/A</v>
      </c>
      <c r="CG106" s="18">
        <f t="shared" si="123"/>
        <v>-0.25460615092757022</v>
      </c>
      <c r="CH106" s="18">
        <f t="shared" si="124"/>
        <v>30.552738111308425</v>
      </c>
      <c r="CI106" s="18">
        <f>(Design!$N$70-CH106)/CG106</f>
        <v>108.80624058131744</v>
      </c>
      <c r="CJ106" s="18">
        <v>0</v>
      </c>
      <c r="CK106" s="18">
        <v>0</v>
      </c>
      <c r="CL106" s="18">
        <f t="shared" si="125"/>
        <v>108.80624058131744</v>
      </c>
      <c r="CM106" s="18">
        <f t="shared" si="126"/>
        <v>110</v>
      </c>
      <c r="CN106" s="18">
        <f>Design!$N$70</f>
        <v>2.85</v>
      </c>
      <c r="CO106" s="18">
        <f t="shared" si="127"/>
        <v>120</v>
      </c>
      <c r="CP106" s="18">
        <v>0</v>
      </c>
      <c r="CQ106" s="18">
        <f t="shared" si="128"/>
        <v>10260</v>
      </c>
      <c r="CR106" s="19" t="str">
        <f t="shared" si="129"/>
        <v>N/A</v>
      </c>
      <c r="CS106" s="68">
        <f t="shared" si="130"/>
        <v>110</v>
      </c>
      <c r="CT106" s="18">
        <f>'Ohio Intensities'!U106</f>
        <v>1.6733505412113574</v>
      </c>
      <c r="CU106" s="18">
        <f>Design!$I$24*CT106*Design!$I$23</f>
        <v>2.8781629308835366</v>
      </c>
      <c r="CV106" s="18">
        <v>0</v>
      </c>
      <c r="CW106" s="18">
        <v>0</v>
      </c>
      <c r="CX106" s="18">
        <f>Design!$I$22</f>
        <v>10</v>
      </c>
      <c r="CY106" s="18">
        <f t="shared" si="131"/>
        <v>2.8781629308835366</v>
      </c>
      <c r="CZ106" s="18">
        <f t="shared" si="132"/>
        <v>110</v>
      </c>
      <c r="DA106" s="18">
        <f t="shared" si="133"/>
        <v>2.8781629308835366</v>
      </c>
      <c r="DB106" s="18">
        <f t="shared" si="134"/>
        <v>120</v>
      </c>
      <c r="DC106" s="18">
        <v>0</v>
      </c>
      <c r="DD106" s="18">
        <f t="shared" si="135"/>
        <v>18995.87534383134</v>
      </c>
      <c r="DE106" s="18">
        <f t="shared" si="136"/>
        <v>-0.28781629308835366</v>
      </c>
      <c r="DF106" s="18">
        <f t="shared" si="137"/>
        <v>34.537955170602437</v>
      </c>
      <c r="DG106" s="18">
        <f>(Design!$N$71-DF106)/DE106</f>
        <v>110.09785037039195</v>
      </c>
      <c r="DH106" s="18">
        <v>0</v>
      </c>
      <c r="DI106" s="18">
        <v>0</v>
      </c>
      <c r="DJ106" s="18">
        <f t="shared" si="138"/>
        <v>110.09785037039195</v>
      </c>
      <c r="DK106" s="18">
        <f t="shared" si="139"/>
        <v>110.09785037039195</v>
      </c>
      <c r="DL106" s="18">
        <f>Design!$N$71</f>
        <v>2.85</v>
      </c>
      <c r="DM106" s="18">
        <f t="shared" si="140"/>
        <v>120</v>
      </c>
      <c r="DN106" s="18">
        <v>0</v>
      </c>
      <c r="DO106" s="18">
        <f t="shared" si="141"/>
        <v>10260</v>
      </c>
      <c r="DP106" s="19">
        <f t="shared" si="142"/>
        <v>8735.8753438313397</v>
      </c>
      <c r="DQ106" s="68">
        <f t="shared" si="143"/>
        <v>110</v>
      </c>
      <c r="DR106" s="18">
        <f>'Ohio Intensities'!Y106</f>
        <v>1.8658628082443143</v>
      </c>
      <c r="DS106" s="18">
        <f>Design!$I$24*DR106*Design!$I$23</f>
        <v>3.2092840301802226</v>
      </c>
      <c r="DT106" s="18">
        <v>0</v>
      </c>
      <c r="DU106" s="18">
        <v>0</v>
      </c>
      <c r="DV106" s="18">
        <f>Design!$I$22</f>
        <v>10</v>
      </c>
      <c r="DW106" s="18">
        <f t="shared" si="144"/>
        <v>3.2092840301802226</v>
      </c>
      <c r="DX106" s="18">
        <f t="shared" si="145"/>
        <v>110</v>
      </c>
      <c r="DY106" s="18">
        <f t="shared" si="146"/>
        <v>3.2092840301802226</v>
      </c>
      <c r="DZ106" s="18">
        <f t="shared" si="147"/>
        <v>120</v>
      </c>
      <c r="EA106" s="18">
        <v>0</v>
      </c>
      <c r="EB106" s="18">
        <f t="shared" si="148"/>
        <v>21181.274599189466</v>
      </c>
      <c r="EC106" s="18">
        <f t="shared" si="149"/>
        <v>-0.32092840301802228</v>
      </c>
      <c r="ED106" s="18">
        <f t="shared" si="150"/>
        <v>38.511408362162669</v>
      </c>
      <c r="EE106" s="18">
        <f>(Design!$N$72-ED106)/EC106</f>
        <v>111.11951459204451</v>
      </c>
      <c r="EF106" s="18">
        <v>0</v>
      </c>
      <c r="EG106" s="18">
        <v>0</v>
      </c>
      <c r="EH106" s="18">
        <f t="shared" si="151"/>
        <v>111.11951459204451</v>
      </c>
      <c r="EI106" s="18">
        <f t="shared" si="152"/>
        <v>111.11951459204451</v>
      </c>
      <c r="EJ106" s="18">
        <f>Design!$N$72</f>
        <v>2.85</v>
      </c>
      <c r="EK106" s="18">
        <f t="shared" si="153"/>
        <v>120</v>
      </c>
      <c r="EL106" s="18">
        <v>0</v>
      </c>
      <c r="EM106" s="18">
        <f t="shared" si="154"/>
        <v>10260</v>
      </c>
      <c r="EN106" s="19">
        <f t="shared" si="155"/>
        <v>10921.274599189466</v>
      </c>
      <c r="EO106" s="19">
        <f t="shared" si="156"/>
        <v>110</v>
      </c>
    </row>
    <row r="107" spans="1:145" x14ac:dyDescent="0.25">
      <c r="A107" s="68">
        <f t="shared" si="157"/>
        <v>111</v>
      </c>
      <c r="B107" s="18">
        <f>'Ohio Intensities'!E107</f>
        <v>0.86050803383400021</v>
      </c>
      <c r="C107" s="18">
        <f>Design!$I$24*B107*Design!$I$23</f>
        <v>1.4800738181944812</v>
      </c>
      <c r="D107" s="18">
        <v>0</v>
      </c>
      <c r="E107" s="18">
        <v>0</v>
      </c>
      <c r="F107" s="18">
        <f>Design!$I$22</f>
        <v>10</v>
      </c>
      <c r="G107" s="18">
        <f t="shared" si="79"/>
        <v>1.4800738181944812</v>
      </c>
      <c r="H107" s="18">
        <f t="shared" si="80"/>
        <v>111</v>
      </c>
      <c r="I107" s="18">
        <f t="shared" si="81"/>
        <v>1.4800738181944812</v>
      </c>
      <c r="J107" s="18">
        <f t="shared" si="82"/>
        <v>121</v>
      </c>
      <c r="K107" s="18">
        <v>0</v>
      </c>
      <c r="L107" s="18" t="str">
        <f t="shared" si="83"/>
        <v>N/A</v>
      </c>
      <c r="M107" s="18">
        <f t="shared" si="84"/>
        <v>-0.14800738181944811</v>
      </c>
      <c r="N107" s="18">
        <f t="shared" si="85"/>
        <v>17.908893200153219</v>
      </c>
      <c r="O107" s="18">
        <f>(Design!$N$67-N107)/M107</f>
        <v>107.14933948023777</v>
      </c>
      <c r="P107" s="18">
        <v>0</v>
      </c>
      <c r="Q107" s="18">
        <v>0</v>
      </c>
      <c r="R107" s="18">
        <f t="shared" si="86"/>
        <v>107.14933948023777</v>
      </c>
      <c r="S107" s="18">
        <f t="shared" si="87"/>
        <v>111</v>
      </c>
      <c r="T107" s="18">
        <f>Design!$N$67</f>
        <v>2.0499999999999998</v>
      </c>
      <c r="U107" s="18">
        <f t="shared" si="88"/>
        <v>121</v>
      </c>
      <c r="V107" s="18">
        <v>0</v>
      </c>
      <c r="W107" s="18">
        <f t="shared" si="89"/>
        <v>7441.4999999999982</v>
      </c>
      <c r="X107" s="19" t="str">
        <f t="shared" si="90"/>
        <v>N/A</v>
      </c>
      <c r="Y107" s="68">
        <f t="shared" si="91"/>
        <v>111</v>
      </c>
      <c r="Z107" s="18">
        <f>'Ohio Intensities'!I107</f>
        <v>1.0448022546013256</v>
      </c>
      <c r="AA107" s="18">
        <f>Design!$I$24*Z107*Design!$I$23</f>
        <v>1.7970598779142812</v>
      </c>
      <c r="AB107" s="18">
        <v>0</v>
      </c>
      <c r="AC107" s="18">
        <v>0</v>
      </c>
      <c r="AD107" s="18">
        <f>Design!$I$22</f>
        <v>10</v>
      </c>
      <c r="AE107" s="18">
        <f t="shared" si="92"/>
        <v>1.7970598779142812</v>
      </c>
      <c r="AF107" s="18">
        <f t="shared" si="93"/>
        <v>111</v>
      </c>
      <c r="AG107" s="18">
        <f t="shared" si="94"/>
        <v>1.7970598779142812</v>
      </c>
      <c r="AH107" s="18">
        <f t="shared" si="95"/>
        <v>121</v>
      </c>
      <c r="AI107" s="18">
        <v>0</v>
      </c>
      <c r="AJ107" s="18" t="str">
        <f t="shared" si="96"/>
        <v>N/A</v>
      </c>
      <c r="AK107" s="18">
        <f t="shared" si="97"/>
        <v>-0.17970598779142813</v>
      </c>
      <c r="AL107" s="18">
        <f t="shared" si="98"/>
        <v>21.744424522762806</v>
      </c>
      <c r="AM107" s="18">
        <f>(Design!$N$68-AL107)/AK107</f>
        <v>107.08838786773444</v>
      </c>
      <c r="AN107" s="18">
        <v>0</v>
      </c>
      <c r="AO107" s="18">
        <v>0</v>
      </c>
      <c r="AP107" s="18">
        <f t="shared" si="99"/>
        <v>107.08838786773444</v>
      </c>
      <c r="AQ107" s="18">
        <f t="shared" si="100"/>
        <v>111</v>
      </c>
      <c r="AR107" s="18">
        <f>Design!$N$68</f>
        <v>2.5</v>
      </c>
      <c r="AS107" s="18">
        <f t="shared" si="101"/>
        <v>121</v>
      </c>
      <c r="AT107" s="18">
        <v>0</v>
      </c>
      <c r="AU107" s="18">
        <f t="shared" si="102"/>
        <v>9075</v>
      </c>
      <c r="AV107" s="19" t="str">
        <f t="shared" si="103"/>
        <v>N/A</v>
      </c>
      <c r="AW107" s="68">
        <f t="shared" si="104"/>
        <v>111</v>
      </c>
      <c r="AX107" s="18">
        <f>'Ohio Intensities'!M107</f>
        <v>1.2388059852256539</v>
      </c>
      <c r="AY107" s="18">
        <f>Design!$I$24*AX107*Design!$I$23</f>
        <v>2.1307462945881261</v>
      </c>
      <c r="AZ107" s="18">
        <v>0</v>
      </c>
      <c r="BA107" s="18">
        <v>0</v>
      </c>
      <c r="BB107" s="18">
        <f>Design!$I$22</f>
        <v>10</v>
      </c>
      <c r="BC107" s="18">
        <f t="shared" si="105"/>
        <v>2.1307462945881261</v>
      </c>
      <c r="BD107" s="18">
        <f t="shared" si="106"/>
        <v>111</v>
      </c>
      <c r="BE107" s="18">
        <f t="shared" si="107"/>
        <v>2.1307462945881261</v>
      </c>
      <c r="BF107" s="18">
        <f t="shared" si="108"/>
        <v>121</v>
      </c>
      <c r="BG107" s="18">
        <v>0</v>
      </c>
      <c r="BH107" s="18" t="str">
        <f t="shared" si="109"/>
        <v>N/A</v>
      </c>
      <c r="BI107" s="18">
        <f t="shared" si="110"/>
        <v>-0.21307462945881261</v>
      </c>
      <c r="BJ107" s="18">
        <f t="shared" si="111"/>
        <v>25.782030164516325</v>
      </c>
      <c r="BK107" s="18">
        <f>(Design!$N$69-BJ107)/BI107</f>
        <v>107.6244047579071</v>
      </c>
      <c r="BL107" s="18">
        <v>0</v>
      </c>
      <c r="BM107" s="18">
        <v>0</v>
      </c>
      <c r="BN107" s="18">
        <f t="shared" si="112"/>
        <v>107.6244047579071</v>
      </c>
      <c r="BO107" s="18">
        <f t="shared" si="113"/>
        <v>111</v>
      </c>
      <c r="BP107" s="18">
        <f>Design!$N$69</f>
        <v>2.85</v>
      </c>
      <c r="BQ107" s="18">
        <f t="shared" si="114"/>
        <v>121</v>
      </c>
      <c r="BR107" s="18">
        <v>0</v>
      </c>
      <c r="BS107" s="18">
        <f t="shared" si="115"/>
        <v>10345.5</v>
      </c>
      <c r="BT107" s="19" t="str">
        <f t="shared" si="116"/>
        <v>N/A</v>
      </c>
      <c r="BU107" s="68">
        <f t="shared" si="117"/>
        <v>111</v>
      </c>
      <c r="BV107" s="18">
        <f>'Ohio Intensities'!Q107</f>
        <v>1.4701065663461466</v>
      </c>
      <c r="BW107" s="18">
        <f>Design!$I$24*BV107*Design!$I$23</f>
        <v>2.5285832941153736</v>
      </c>
      <c r="BX107" s="18">
        <v>0</v>
      </c>
      <c r="BY107" s="18">
        <v>0</v>
      </c>
      <c r="BZ107" s="18">
        <f>Design!$I$22</f>
        <v>10</v>
      </c>
      <c r="CA107" s="18">
        <f t="shared" si="118"/>
        <v>2.5285832941153736</v>
      </c>
      <c r="CB107" s="18">
        <f t="shared" si="119"/>
        <v>111</v>
      </c>
      <c r="CC107" s="18">
        <f t="shared" si="120"/>
        <v>2.5285832941153736</v>
      </c>
      <c r="CD107" s="18">
        <f t="shared" si="121"/>
        <v>121</v>
      </c>
      <c r="CE107" s="18">
        <v>0</v>
      </c>
      <c r="CF107" s="18" t="str">
        <f t="shared" si="122"/>
        <v>N/A</v>
      </c>
      <c r="CG107" s="18">
        <f t="shared" si="123"/>
        <v>-0.25285832941153735</v>
      </c>
      <c r="CH107" s="18">
        <f t="shared" si="124"/>
        <v>30.59585785879602</v>
      </c>
      <c r="CI107" s="18">
        <f>(Design!$N$70-CH107)/CG107</f>
        <v>109.72886645010809</v>
      </c>
      <c r="CJ107" s="18">
        <v>0</v>
      </c>
      <c r="CK107" s="18">
        <v>0</v>
      </c>
      <c r="CL107" s="18">
        <f t="shared" si="125"/>
        <v>109.72886645010809</v>
      </c>
      <c r="CM107" s="18">
        <f t="shared" si="126"/>
        <v>111</v>
      </c>
      <c r="CN107" s="18">
        <f>Design!$N$70</f>
        <v>2.85</v>
      </c>
      <c r="CO107" s="18">
        <f t="shared" si="127"/>
        <v>121</v>
      </c>
      <c r="CP107" s="18">
        <v>0</v>
      </c>
      <c r="CQ107" s="18">
        <f t="shared" si="128"/>
        <v>10345.5</v>
      </c>
      <c r="CR107" s="19" t="str">
        <f t="shared" si="129"/>
        <v>N/A</v>
      </c>
      <c r="CS107" s="68">
        <f t="shared" si="130"/>
        <v>111</v>
      </c>
      <c r="CT107" s="18">
        <f>'Ohio Intensities'!U107</f>
        <v>1.6620665917553641</v>
      </c>
      <c r="CU107" s="18">
        <f>Design!$I$24*CT107*Design!$I$23</f>
        <v>2.8587545378192281</v>
      </c>
      <c r="CV107" s="18">
        <v>0</v>
      </c>
      <c r="CW107" s="18">
        <v>0</v>
      </c>
      <c r="CX107" s="18">
        <f>Design!$I$22</f>
        <v>10</v>
      </c>
      <c r="CY107" s="18">
        <f t="shared" si="131"/>
        <v>2.8587545378192281</v>
      </c>
      <c r="CZ107" s="18">
        <f t="shared" si="132"/>
        <v>111</v>
      </c>
      <c r="DA107" s="18">
        <f t="shared" si="133"/>
        <v>2.8587545378192281</v>
      </c>
      <c r="DB107" s="18">
        <f t="shared" si="134"/>
        <v>121</v>
      </c>
      <c r="DC107" s="18">
        <v>0</v>
      </c>
      <c r="DD107" s="18">
        <f t="shared" si="135"/>
        <v>19039.30522187606</v>
      </c>
      <c r="DE107" s="18">
        <f t="shared" si="136"/>
        <v>-0.28587545378192281</v>
      </c>
      <c r="DF107" s="18">
        <f t="shared" si="137"/>
        <v>34.590929907612662</v>
      </c>
      <c r="DG107" s="18">
        <f>(Design!$N$71-DF107)/DE107</f>
        <v>111.03062360795029</v>
      </c>
      <c r="DH107" s="18">
        <v>0</v>
      </c>
      <c r="DI107" s="18">
        <v>0</v>
      </c>
      <c r="DJ107" s="18">
        <f t="shared" si="138"/>
        <v>111.03062360795029</v>
      </c>
      <c r="DK107" s="18">
        <f t="shared" si="139"/>
        <v>111.03062360795029</v>
      </c>
      <c r="DL107" s="18">
        <f>Design!$N$71</f>
        <v>2.85</v>
      </c>
      <c r="DM107" s="18">
        <f t="shared" si="140"/>
        <v>121</v>
      </c>
      <c r="DN107" s="18">
        <v>0</v>
      </c>
      <c r="DO107" s="18">
        <f t="shared" si="141"/>
        <v>10345.5</v>
      </c>
      <c r="DP107" s="19">
        <f t="shared" si="142"/>
        <v>8693.8052218760604</v>
      </c>
      <c r="DQ107" s="68">
        <f t="shared" si="143"/>
        <v>111</v>
      </c>
      <c r="DR107" s="18">
        <f>'Ohio Intensities'!Y107</f>
        <v>1.8536651430558861</v>
      </c>
      <c r="DS107" s="18">
        <f>Design!$I$24*DR107*Design!$I$23</f>
        <v>3.1883040460561261</v>
      </c>
      <c r="DT107" s="18">
        <v>0</v>
      </c>
      <c r="DU107" s="18">
        <v>0</v>
      </c>
      <c r="DV107" s="18">
        <f>Design!$I$22</f>
        <v>10</v>
      </c>
      <c r="DW107" s="18">
        <f t="shared" si="144"/>
        <v>3.1883040460561261</v>
      </c>
      <c r="DX107" s="18">
        <f t="shared" si="145"/>
        <v>111</v>
      </c>
      <c r="DY107" s="18">
        <f t="shared" si="146"/>
        <v>3.1883040460561261</v>
      </c>
      <c r="DZ107" s="18">
        <f t="shared" si="147"/>
        <v>121</v>
      </c>
      <c r="EA107" s="18">
        <v>0</v>
      </c>
      <c r="EB107" s="18">
        <f t="shared" si="148"/>
        <v>21234.104946733794</v>
      </c>
      <c r="EC107" s="18">
        <f t="shared" si="149"/>
        <v>-0.31883040460561263</v>
      </c>
      <c r="ED107" s="18">
        <f t="shared" si="150"/>
        <v>38.578478957279124</v>
      </c>
      <c r="EE107" s="18">
        <f>(Design!$N$72-ED107)/EC107</f>
        <v>112.06107837009647</v>
      </c>
      <c r="EF107" s="18">
        <v>0</v>
      </c>
      <c r="EG107" s="18">
        <v>0</v>
      </c>
      <c r="EH107" s="18">
        <f t="shared" si="151"/>
        <v>112.06107837009647</v>
      </c>
      <c r="EI107" s="18">
        <f t="shared" si="152"/>
        <v>112.06107837009647</v>
      </c>
      <c r="EJ107" s="18">
        <f>Design!$N$72</f>
        <v>2.85</v>
      </c>
      <c r="EK107" s="18">
        <f t="shared" si="153"/>
        <v>121</v>
      </c>
      <c r="EL107" s="18">
        <v>0</v>
      </c>
      <c r="EM107" s="18">
        <f t="shared" si="154"/>
        <v>10345.5</v>
      </c>
      <c r="EN107" s="19">
        <f t="shared" si="155"/>
        <v>10888.604946733794</v>
      </c>
      <c r="EO107" s="19">
        <f t="shared" si="156"/>
        <v>111</v>
      </c>
    </row>
    <row r="108" spans="1:145" x14ac:dyDescent="0.25">
      <c r="A108" s="68">
        <f t="shared" si="157"/>
        <v>112</v>
      </c>
      <c r="B108" s="18">
        <f>'Ohio Intensities'!E108</f>
        <v>0.85432615432177716</v>
      </c>
      <c r="C108" s="18">
        <f>Design!$I$24*B108*Design!$I$23</f>
        <v>1.4694409854334576</v>
      </c>
      <c r="D108" s="18">
        <v>0</v>
      </c>
      <c r="E108" s="18">
        <v>0</v>
      </c>
      <c r="F108" s="18">
        <f>Design!$I$22</f>
        <v>10</v>
      </c>
      <c r="G108" s="18">
        <f t="shared" si="79"/>
        <v>1.4694409854334576</v>
      </c>
      <c r="H108" s="18">
        <f t="shared" si="80"/>
        <v>112</v>
      </c>
      <c r="I108" s="18">
        <f t="shared" si="81"/>
        <v>1.4694409854334576</v>
      </c>
      <c r="J108" s="18">
        <f t="shared" si="82"/>
        <v>122</v>
      </c>
      <c r="K108" s="18">
        <v>0</v>
      </c>
      <c r="L108" s="18" t="str">
        <f t="shared" si="83"/>
        <v>N/A</v>
      </c>
      <c r="M108" s="18">
        <f t="shared" si="84"/>
        <v>-0.14694409854334575</v>
      </c>
      <c r="N108" s="18">
        <f t="shared" si="85"/>
        <v>17.927180022288184</v>
      </c>
      <c r="O108" s="18">
        <f>(Design!$N$67-N108)/M108</f>
        <v>108.0491164985759</v>
      </c>
      <c r="P108" s="18">
        <v>0</v>
      </c>
      <c r="Q108" s="18">
        <v>0</v>
      </c>
      <c r="R108" s="18">
        <f t="shared" si="86"/>
        <v>108.0491164985759</v>
      </c>
      <c r="S108" s="18">
        <f t="shared" si="87"/>
        <v>112</v>
      </c>
      <c r="T108" s="18">
        <f>Design!$N$67</f>
        <v>2.0499999999999998</v>
      </c>
      <c r="U108" s="18">
        <f t="shared" si="88"/>
        <v>122</v>
      </c>
      <c r="V108" s="18">
        <v>0</v>
      </c>
      <c r="W108" s="18">
        <f t="shared" si="89"/>
        <v>7503</v>
      </c>
      <c r="X108" s="19" t="str">
        <f t="shared" si="90"/>
        <v>N/A</v>
      </c>
      <c r="Y108" s="68">
        <f t="shared" si="91"/>
        <v>112</v>
      </c>
      <c r="Z108" s="18">
        <f>'Ohio Intensities'!I108</f>
        <v>1.0374167412640372</v>
      </c>
      <c r="AA108" s="18">
        <f>Design!$I$24*Z108*Design!$I$23</f>
        <v>1.784356794974145</v>
      </c>
      <c r="AB108" s="18">
        <v>0</v>
      </c>
      <c r="AC108" s="18">
        <v>0</v>
      </c>
      <c r="AD108" s="18">
        <f>Design!$I$22</f>
        <v>10</v>
      </c>
      <c r="AE108" s="18">
        <f t="shared" si="92"/>
        <v>1.784356794974145</v>
      </c>
      <c r="AF108" s="18">
        <f t="shared" si="93"/>
        <v>112</v>
      </c>
      <c r="AG108" s="18">
        <f t="shared" si="94"/>
        <v>1.784356794974145</v>
      </c>
      <c r="AH108" s="18">
        <f t="shared" si="95"/>
        <v>122</v>
      </c>
      <c r="AI108" s="18">
        <v>0</v>
      </c>
      <c r="AJ108" s="18" t="str">
        <f t="shared" si="96"/>
        <v>N/A</v>
      </c>
      <c r="AK108" s="18">
        <f t="shared" si="97"/>
        <v>-0.17843567949741451</v>
      </c>
      <c r="AL108" s="18">
        <f t="shared" si="98"/>
        <v>21.76915289868457</v>
      </c>
      <c r="AM108" s="18">
        <f>(Design!$N$68-AL108)/AK108</f>
        <v>107.98934917589604</v>
      </c>
      <c r="AN108" s="18">
        <v>0</v>
      </c>
      <c r="AO108" s="18">
        <v>0</v>
      </c>
      <c r="AP108" s="18">
        <f t="shared" si="99"/>
        <v>107.98934917589604</v>
      </c>
      <c r="AQ108" s="18">
        <f t="shared" si="100"/>
        <v>112</v>
      </c>
      <c r="AR108" s="18">
        <f>Design!$N$68</f>
        <v>2.5</v>
      </c>
      <c r="AS108" s="18">
        <f t="shared" si="101"/>
        <v>122</v>
      </c>
      <c r="AT108" s="18">
        <v>0</v>
      </c>
      <c r="AU108" s="18">
        <f t="shared" si="102"/>
        <v>9150</v>
      </c>
      <c r="AV108" s="19" t="str">
        <f t="shared" si="103"/>
        <v>N/A</v>
      </c>
      <c r="AW108" s="68">
        <f t="shared" si="104"/>
        <v>112</v>
      </c>
      <c r="AX108" s="18">
        <f>'Ohio Intensities'!M108</f>
        <v>1.2301695567927431</v>
      </c>
      <c r="AY108" s="18">
        <f>Design!$I$24*AX108*Design!$I$23</f>
        <v>2.1158916376835193</v>
      </c>
      <c r="AZ108" s="18">
        <v>0</v>
      </c>
      <c r="BA108" s="18">
        <v>0</v>
      </c>
      <c r="BB108" s="18">
        <f>Design!$I$22</f>
        <v>10</v>
      </c>
      <c r="BC108" s="18">
        <f t="shared" si="105"/>
        <v>2.1158916376835193</v>
      </c>
      <c r="BD108" s="18">
        <f t="shared" si="106"/>
        <v>112</v>
      </c>
      <c r="BE108" s="18">
        <f t="shared" si="107"/>
        <v>2.1158916376835193</v>
      </c>
      <c r="BF108" s="18">
        <f t="shared" si="108"/>
        <v>122</v>
      </c>
      <c r="BG108" s="18">
        <v>0</v>
      </c>
      <c r="BH108" s="18" t="str">
        <f t="shared" si="109"/>
        <v>N/A</v>
      </c>
      <c r="BI108" s="18">
        <f t="shared" si="110"/>
        <v>-0.21158916376835193</v>
      </c>
      <c r="BJ108" s="18">
        <f t="shared" si="111"/>
        <v>25.813877979738933</v>
      </c>
      <c r="BK108" s="18">
        <f>(Design!$N$69-BJ108)/BI108</f>
        <v>108.53050114078532</v>
      </c>
      <c r="BL108" s="18">
        <v>0</v>
      </c>
      <c r="BM108" s="18">
        <v>0</v>
      </c>
      <c r="BN108" s="18">
        <f t="shared" si="112"/>
        <v>108.53050114078532</v>
      </c>
      <c r="BO108" s="18">
        <f t="shared" si="113"/>
        <v>112</v>
      </c>
      <c r="BP108" s="18">
        <f>Design!$N$69</f>
        <v>2.85</v>
      </c>
      <c r="BQ108" s="18">
        <f t="shared" si="114"/>
        <v>122</v>
      </c>
      <c r="BR108" s="18">
        <v>0</v>
      </c>
      <c r="BS108" s="18">
        <f t="shared" si="115"/>
        <v>10431</v>
      </c>
      <c r="BT108" s="19" t="str">
        <f t="shared" si="116"/>
        <v>N/A</v>
      </c>
      <c r="BU108" s="68">
        <f t="shared" si="117"/>
        <v>112</v>
      </c>
      <c r="BV108" s="18">
        <f>'Ohio Intensities'!Q108</f>
        <v>1.4600955187825679</v>
      </c>
      <c r="BW108" s="18">
        <f>Design!$I$24*BV108*Design!$I$23</f>
        <v>2.5113642923060184</v>
      </c>
      <c r="BX108" s="18">
        <v>0</v>
      </c>
      <c r="BY108" s="18">
        <v>0</v>
      </c>
      <c r="BZ108" s="18">
        <f>Design!$I$22</f>
        <v>10</v>
      </c>
      <c r="CA108" s="18">
        <f t="shared" si="118"/>
        <v>2.5113642923060184</v>
      </c>
      <c r="CB108" s="18">
        <f t="shared" si="119"/>
        <v>112</v>
      </c>
      <c r="CC108" s="18">
        <f t="shared" si="120"/>
        <v>2.5113642923060184</v>
      </c>
      <c r="CD108" s="18">
        <f t="shared" si="121"/>
        <v>122</v>
      </c>
      <c r="CE108" s="18">
        <v>0</v>
      </c>
      <c r="CF108" s="18" t="str">
        <f t="shared" si="122"/>
        <v>N/A</v>
      </c>
      <c r="CG108" s="18">
        <f t="shared" si="123"/>
        <v>-0.25113642923060187</v>
      </c>
      <c r="CH108" s="18">
        <f t="shared" si="124"/>
        <v>30.638644366133427</v>
      </c>
      <c r="CI108" s="18">
        <f>(Design!$N$70-CH108)/CG108</f>
        <v>110.65158667449622</v>
      </c>
      <c r="CJ108" s="18">
        <v>0</v>
      </c>
      <c r="CK108" s="18">
        <v>0</v>
      </c>
      <c r="CL108" s="18">
        <f t="shared" si="125"/>
        <v>110.65158667449622</v>
      </c>
      <c r="CM108" s="18">
        <f t="shared" si="126"/>
        <v>112</v>
      </c>
      <c r="CN108" s="18">
        <f>Design!$N$70</f>
        <v>2.85</v>
      </c>
      <c r="CO108" s="18">
        <f t="shared" si="127"/>
        <v>122</v>
      </c>
      <c r="CP108" s="18">
        <v>0</v>
      </c>
      <c r="CQ108" s="18">
        <f t="shared" si="128"/>
        <v>10431</v>
      </c>
      <c r="CR108" s="19" t="str">
        <f t="shared" si="129"/>
        <v>N/A</v>
      </c>
      <c r="CS108" s="68">
        <f t="shared" si="130"/>
        <v>112</v>
      </c>
      <c r="CT108" s="18">
        <f>'Ohio Intensities'!U108</f>
        <v>1.6509480969030828</v>
      </c>
      <c r="CU108" s="18">
        <f>Design!$I$24*CT108*Design!$I$23</f>
        <v>2.8396307266733043</v>
      </c>
      <c r="CV108" s="18">
        <v>0</v>
      </c>
      <c r="CW108" s="18">
        <v>0</v>
      </c>
      <c r="CX108" s="18">
        <f>Design!$I$22</f>
        <v>10</v>
      </c>
      <c r="CY108" s="18">
        <f t="shared" si="131"/>
        <v>2.8396307266733043</v>
      </c>
      <c r="CZ108" s="18">
        <f t="shared" si="132"/>
        <v>112</v>
      </c>
      <c r="DA108" s="18">
        <f t="shared" si="133"/>
        <v>2.8396307266733043</v>
      </c>
      <c r="DB108" s="18">
        <f t="shared" si="134"/>
        <v>122</v>
      </c>
      <c r="DC108" s="18">
        <v>0</v>
      </c>
      <c r="DD108" s="18" t="str">
        <f t="shared" si="135"/>
        <v>N/A</v>
      </c>
      <c r="DE108" s="18">
        <f t="shared" si="136"/>
        <v>-0.28396307266733045</v>
      </c>
      <c r="DF108" s="18">
        <f t="shared" si="137"/>
        <v>34.643494865414318</v>
      </c>
      <c r="DG108" s="18">
        <f>(Design!$N$71-DF108)/DE108</f>
        <v>111.96348372614335</v>
      </c>
      <c r="DH108" s="18">
        <v>0</v>
      </c>
      <c r="DI108" s="18">
        <v>0</v>
      </c>
      <c r="DJ108" s="18">
        <f t="shared" si="138"/>
        <v>111.96348372614335</v>
      </c>
      <c r="DK108" s="18">
        <f t="shared" si="139"/>
        <v>112</v>
      </c>
      <c r="DL108" s="18">
        <f>Design!$N$71</f>
        <v>2.85</v>
      </c>
      <c r="DM108" s="18">
        <f t="shared" si="140"/>
        <v>122</v>
      </c>
      <c r="DN108" s="18">
        <v>0</v>
      </c>
      <c r="DO108" s="18">
        <f t="shared" si="141"/>
        <v>10431.000000000002</v>
      </c>
      <c r="DP108" s="19" t="str">
        <f t="shared" si="142"/>
        <v>N/A</v>
      </c>
      <c r="DQ108" s="68">
        <f t="shared" si="143"/>
        <v>112</v>
      </c>
      <c r="DR108" s="18">
        <f>'Ohio Intensities'!Y108</f>
        <v>1.8416442349021132</v>
      </c>
      <c r="DS108" s="18">
        <f>Design!$I$24*DR108*Design!$I$23</f>
        <v>3.1676280840316364</v>
      </c>
      <c r="DT108" s="18">
        <v>0</v>
      </c>
      <c r="DU108" s="18">
        <v>0</v>
      </c>
      <c r="DV108" s="18">
        <f>Design!$I$22</f>
        <v>10</v>
      </c>
      <c r="DW108" s="18">
        <f t="shared" si="144"/>
        <v>3.1676280840316364</v>
      </c>
      <c r="DX108" s="18">
        <f t="shared" si="145"/>
        <v>112</v>
      </c>
      <c r="DY108" s="18">
        <f t="shared" si="146"/>
        <v>3.1676280840316364</v>
      </c>
      <c r="DZ108" s="18">
        <f t="shared" si="147"/>
        <v>122</v>
      </c>
      <c r="EA108" s="18">
        <v>0</v>
      </c>
      <c r="EB108" s="18">
        <f t="shared" si="148"/>
        <v>21286.460724692599</v>
      </c>
      <c r="EC108" s="18">
        <f t="shared" si="149"/>
        <v>-0.31676280840316362</v>
      </c>
      <c r="ED108" s="18">
        <f t="shared" si="150"/>
        <v>38.645062625185957</v>
      </c>
      <c r="EE108" s="18">
        <f>(Design!$N$72-ED108)/EC108</f>
        <v>113.00273162001824</v>
      </c>
      <c r="EF108" s="18">
        <v>0</v>
      </c>
      <c r="EG108" s="18">
        <v>0</v>
      </c>
      <c r="EH108" s="18">
        <f t="shared" si="151"/>
        <v>113.00273162001824</v>
      </c>
      <c r="EI108" s="18">
        <f t="shared" si="152"/>
        <v>113.00273162001824</v>
      </c>
      <c r="EJ108" s="18">
        <f>Design!$N$72</f>
        <v>2.85</v>
      </c>
      <c r="EK108" s="18">
        <f t="shared" si="153"/>
        <v>122</v>
      </c>
      <c r="EL108" s="18">
        <v>0</v>
      </c>
      <c r="EM108" s="18">
        <f t="shared" si="154"/>
        <v>10431</v>
      </c>
      <c r="EN108" s="19">
        <f t="shared" si="155"/>
        <v>10855.460724692599</v>
      </c>
      <c r="EO108" s="19">
        <f t="shared" si="156"/>
        <v>112</v>
      </c>
    </row>
    <row r="109" spans="1:145" x14ac:dyDescent="0.25">
      <c r="A109" s="68">
        <f t="shared" si="157"/>
        <v>113</v>
      </c>
      <c r="B109" s="18">
        <f>'Ohio Intensities'!E109</f>
        <v>0.84823860877419355</v>
      </c>
      <c r="C109" s="18">
        <f>Design!$I$24*B109*Design!$I$23</f>
        <v>1.4589704070916139</v>
      </c>
      <c r="D109" s="18">
        <v>0</v>
      </c>
      <c r="E109" s="18">
        <v>0</v>
      </c>
      <c r="F109" s="18">
        <f>Design!$I$22</f>
        <v>10</v>
      </c>
      <c r="G109" s="18">
        <f t="shared" si="79"/>
        <v>1.4589704070916139</v>
      </c>
      <c r="H109" s="18">
        <f t="shared" si="80"/>
        <v>113</v>
      </c>
      <c r="I109" s="18">
        <f t="shared" si="81"/>
        <v>1.4589704070916139</v>
      </c>
      <c r="J109" s="18">
        <f t="shared" si="82"/>
        <v>123</v>
      </c>
      <c r="K109" s="18">
        <v>0</v>
      </c>
      <c r="L109" s="18" t="str">
        <f t="shared" si="83"/>
        <v>N/A</v>
      </c>
      <c r="M109" s="18">
        <f t="shared" si="84"/>
        <v>-0.14589704070916137</v>
      </c>
      <c r="N109" s="18">
        <f t="shared" si="85"/>
        <v>17.94533600722685</v>
      </c>
      <c r="O109" s="18">
        <f>(Design!$N$67-N109)/M109</f>
        <v>108.94899533235512</v>
      </c>
      <c r="P109" s="18">
        <v>0</v>
      </c>
      <c r="Q109" s="18">
        <v>0</v>
      </c>
      <c r="R109" s="18">
        <f t="shared" si="86"/>
        <v>108.94899533235512</v>
      </c>
      <c r="S109" s="18">
        <f t="shared" si="87"/>
        <v>113</v>
      </c>
      <c r="T109" s="18">
        <f>Design!$N$67</f>
        <v>2.0499999999999998</v>
      </c>
      <c r="U109" s="18">
        <f t="shared" si="88"/>
        <v>123</v>
      </c>
      <c r="V109" s="18">
        <v>0</v>
      </c>
      <c r="W109" s="18">
        <f t="shared" si="89"/>
        <v>7564.4999999999991</v>
      </c>
      <c r="X109" s="19" t="str">
        <f t="shared" si="90"/>
        <v>N/A</v>
      </c>
      <c r="Y109" s="68">
        <f t="shared" si="91"/>
        <v>113</v>
      </c>
      <c r="Z109" s="18">
        <f>'Ohio Intensities'!I109</f>
        <v>1.0301426057334804</v>
      </c>
      <c r="AA109" s="18">
        <f>Design!$I$24*Z109*Design!$I$23</f>
        <v>1.7718452818615873</v>
      </c>
      <c r="AB109" s="18">
        <v>0</v>
      </c>
      <c r="AC109" s="18">
        <v>0</v>
      </c>
      <c r="AD109" s="18">
        <f>Design!$I$22</f>
        <v>10</v>
      </c>
      <c r="AE109" s="18">
        <f t="shared" si="92"/>
        <v>1.7718452818615873</v>
      </c>
      <c r="AF109" s="18">
        <f t="shared" si="93"/>
        <v>113</v>
      </c>
      <c r="AG109" s="18">
        <f t="shared" si="94"/>
        <v>1.7718452818615873</v>
      </c>
      <c r="AH109" s="18">
        <f t="shared" si="95"/>
        <v>123</v>
      </c>
      <c r="AI109" s="18">
        <v>0</v>
      </c>
      <c r="AJ109" s="18" t="str">
        <f t="shared" si="96"/>
        <v>N/A</v>
      </c>
      <c r="AK109" s="18">
        <f t="shared" si="97"/>
        <v>-0.17718452818615874</v>
      </c>
      <c r="AL109" s="18">
        <f t="shared" si="98"/>
        <v>21.793696966897524</v>
      </c>
      <c r="AM109" s="18">
        <f>(Design!$N$68-AL109)/AK109</f>
        <v>108.89041590937681</v>
      </c>
      <c r="AN109" s="18">
        <v>0</v>
      </c>
      <c r="AO109" s="18">
        <v>0</v>
      </c>
      <c r="AP109" s="18">
        <f t="shared" si="99"/>
        <v>108.89041590937681</v>
      </c>
      <c r="AQ109" s="18">
        <f t="shared" si="100"/>
        <v>113</v>
      </c>
      <c r="AR109" s="18">
        <f>Design!$N$68</f>
        <v>2.5</v>
      </c>
      <c r="AS109" s="18">
        <f t="shared" si="101"/>
        <v>123</v>
      </c>
      <c r="AT109" s="18">
        <v>0</v>
      </c>
      <c r="AU109" s="18">
        <f t="shared" si="102"/>
        <v>9225</v>
      </c>
      <c r="AV109" s="19" t="str">
        <f t="shared" si="103"/>
        <v>N/A</v>
      </c>
      <c r="AW109" s="68">
        <f t="shared" si="104"/>
        <v>113</v>
      </c>
      <c r="AX109" s="18">
        <f>'Ohio Intensities'!M109</f>
        <v>1.2216619851485646</v>
      </c>
      <c r="AY109" s="18">
        <f>Design!$I$24*AX109*Design!$I$23</f>
        <v>2.1012586144555323</v>
      </c>
      <c r="AZ109" s="18">
        <v>0</v>
      </c>
      <c r="BA109" s="18">
        <v>0</v>
      </c>
      <c r="BB109" s="18">
        <f>Design!$I$22</f>
        <v>10</v>
      </c>
      <c r="BC109" s="18">
        <f t="shared" si="105"/>
        <v>2.1012586144555323</v>
      </c>
      <c r="BD109" s="18">
        <f t="shared" si="106"/>
        <v>113</v>
      </c>
      <c r="BE109" s="18">
        <f t="shared" si="107"/>
        <v>2.1012586144555323</v>
      </c>
      <c r="BF109" s="18">
        <f t="shared" si="108"/>
        <v>123</v>
      </c>
      <c r="BG109" s="18">
        <v>0</v>
      </c>
      <c r="BH109" s="18" t="str">
        <f t="shared" si="109"/>
        <v>N/A</v>
      </c>
      <c r="BI109" s="18">
        <f t="shared" si="110"/>
        <v>-0.21012586144555323</v>
      </c>
      <c r="BJ109" s="18">
        <f t="shared" si="111"/>
        <v>25.845480957803048</v>
      </c>
      <c r="BK109" s="18">
        <f>(Design!$N$69-BJ109)/BI109</f>
        <v>109.4367004594602</v>
      </c>
      <c r="BL109" s="18">
        <v>0</v>
      </c>
      <c r="BM109" s="18">
        <v>0</v>
      </c>
      <c r="BN109" s="18">
        <f t="shared" si="112"/>
        <v>109.4367004594602</v>
      </c>
      <c r="BO109" s="18">
        <f t="shared" si="113"/>
        <v>113</v>
      </c>
      <c r="BP109" s="18">
        <f>Design!$N$69</f>
        <v>2.85</v>
      </c>
      <c r="BQ109" s="18">
        <f t="shared" si="114"/>
        <v>123</v>
      </c>
      <c r="BR109" s="18">
        <v>0</v>
      </c>
      <c r="BS109" s="18">
        <f t="shared" si="115"/>
        <v>10516.5</v>
      </c>
      <c r="BT109" s="19" t="str">
        <f t="shared" si="116"/>
        <v>N/A</v>
      </c>
      <c r="BU109" s="68">
        <f t="shared" si="117"/>
        <v>113</v>
      </c>
      <c r="BV109" s="18">
        <f>'Ohio Intensities'!Q109</f>
        <v>1.4502317602018231</v>
      </c>
      <c r="BW109" s="18">
        <f>Design!$I$24*BV109*Design!$I$23</f>
        <v>2.4943986275471373</v>
      </c>
      <c r="BX109" s="18">
        <v>0</v>
      </c>
      <c r="BY109" s="18">
        <v>0</v>
      </c>
      <c r="BZ109" s="18">
        <f>Design!$I$22</f>
        <v>10</v>
      </c>
      <c r="CA109" s="18">
        <f t="shared" si="118"/>
        <v>2.4943986275471373</v>
      </c>
      <c r="CB109" s="18">
        <f t="shared" si="119"/>
        <v>113</v>
      </c>
      <c r="CC109" s="18">
        <f t="shared" si="120"/>
        <v>2.4943986275471373</v>
      </c>
      <c r="CD109" s="18">
        <f t="shared" si="121"/>
        <v>123</v>
      </c>
      <c r="CE109" s="18">
        <v>0</v>
      </c>
      <c r="CF109" s="18" t="str">
        <f t="shared" si="122"/>
        <v>N/A</v>
      </c>
      <c r="CG109" s="18">
        <f t="shared" si="123"/>
        <v>-0.24943986275471372</v>
      </c>
      <c r="CH109" s="18">
        <f t="shared" si="124"/>
        <v>30.681103118829789</v>
      </c>
      <c r="CI109" s="18">
        <f>(Design!$N$70-CH109)/CG109</f>
        <v>111.57440038442235</v>
      </c>
      <c r="CJ109" s="18">
        <v>0</v>
      </c>
      <c r="CK109" s="18">
        <v>0</v>
      </c>
      <c r="CL109" s="18">
        <f t="shared" si="125"/>
        <v>111.57440038442235</v>
      </c>
      <c r="CM109" s="18">
        <f t="shared" si="126"/>
        <v>113</v>
      </c>
      <c r="CN109" s="18">
        <f>Design!$N$70</f>
        <v>2.85</v>
      </c>
      <c r="CO109" s="18">
        <f t="shared" si="127"/>
        <v>123</v>
      </c>
      <c r="CP109" s="18">
        <v>0</v>
      </c>
      <c r="CQ109" s="18">
        <f t="shared" si="128"/>
        <v>10516.499999999998</v>
      </c>
      <c r="CR109" s="19" t="str">
        <f t="shared" si="129"/>
        <v>N/A</v>
      </c>
      <c r="CS109" s="68">
        <f t="shared" si="130"/>
        <v>113</v>
      </c>
      <c r="CT109" s="18">
        <f>'Ohio Intensities'!U109</f>
        <v>1.6399913410319165</v>
      </c>
      <c r="CU109" s="18">
        <f>Design!$I$24*CT109*Design!$I$23</f>
        <v>2.8207851065748981</v>
      </c>
      <c r="CV109" s="18">
        <v>0</v>
      </c>
      <c r="CW109" s="18">
        <v>0</v>
      </c>
      <c r="CX109" s="18">
        <f>Design!$I$22</f>
        <v>10</v>
      </c>
      <c r="CY109" s="18">
        <f t="shared" si="131"/>
        <v>2.8207851065748981</v>
      </c>
      <c r="CZ109" s="18">
        <f t="shared" si="132"/>
        <v>113</v>
      </c>
      <c r="DA109" s="18">
        <f t="shared" si="133"/>
        <v>2.8207851065748981</v>
      </c>
      <c r="DB109" s="18">
        <f t="shared" si="134"/>
        <v>123</v>
      </c>
      <c r="DC109" s="18">
        <v>0</v>
      </c>
      <c r="DD109" s="18" t="str">
        <f t="shared" si="135"/>
        <v>N/A</v>
      </c>
      <c r="DE109" s="18">
        <f t="shared" si="136"/>
        <v>-0.28207851065748979</v>
      </c>
      <c r="DF109" s="18">
        <f t="shared" si="137"/>
        <v>34.695656810871242</v>
      </c>
      <c r="DG109" s="18">
        <f>(Design!$N$71-DF109)/DE109</f>
        <v>112.89642992173701</v>
      </c>
      <c r="DH109" s="18">
        <v>0</v>
      </c>
      <c r="DI109" s="18">
        <v>0</v>
      </c>
      <c r="DJ109" s="18">
        <f t="shared" si="138"/>
        <v>112.89642992173701</v>
      </c>
      <c r="DK109" s="18">
        <f t="shared" si="139"/>
        <v>113</v>
      </c>
      <c r="DL109" s="18">
        <f>Design!$N$71</f>
        <v>2.85</v>
      </c>
      <c r="DM109" s="18">
        <f t="shared" si="140"/>
        <v>123</v>
      </c>
      <c r="DN109" s="18">
        <v>0</v>
      </c>
      <c r="DO109" s="18">
        <f t="shared" si="141"/>
        <v>10516.5</v>
      </c>
      <c r="DP109" s="19" t="str">
        <f t="shared" si="142"/>
        <v>N/A</v>
      </c>
      <c r="DQ109" s="68">
        <f t="shared" si="143"/>
        <v>113</v>
      </c>
      <c r="DR109" s="18">
        <f>'Ohio Intensities'!Y109</f>
        <v>1.8297961388310158</v>
      </c>
      <c r="DS109" s="18">
        <f>Design!$I$24*DR109*Design!$I$23</f>
        <v>3.1472493587893493</v>
      </c>
      <c r="DT109" s="18">
        <v>0</v>
      </c>
      <c r="DU109" s="18">
        <v>0</v>
      </c>
      <c r="DV109" s="18">
        <f>Design!$I$22</f>
        <v>10</v>
      </c>
      <c r="DW109" s="18">
        <f t="shared" si="144"/>
        <v>3.1472493587893493</v>
      </c>
      <c r="DX109" s="18">
        <f t="shared" si="145"/>
        <v>113</v>
      </c>
      <c r="DY109" s="18">
        <f t="shared" si="146"/>
        <v>3.1472493587893493</v>
      </c>
      <c r="DZ109" s="18">
        <f t="shared" si="147"/>
        <v>123</v>
      </c>
      <c r="EA109" s="18">
        <v>0</v>
      </c>
      <c r="EB109" s="18">
        <f t="shared" si="148"/>
        <v>21338.350652591787</v>
      </c>
      <c r="EC109" s="18">
        <f t="shared" si="149"/>
        <v>-0.31472493587893491</v>
      </c>
      <c r="ED109" s="18">
        <f t="shared" si="150"/>
        <v>38.711167113108999</v>
      </c>
      <c r="EE109" s="18">
        <f>(Design!$N$72-ED109)/EC109</f>
        <v>113.94447349066645</v>
      </c>
      <c r="EF109" s="18">
        <v>0</v>
      </c>
      <c r="EG109" s="18">
        <v>0</v>
      </c>
      <c r="EH109" s="18">
        <f t="shared" si="151"/>
        <v>113.94447349066645</v>
      </c>
      <c r="EI109" s="18">
        <f t="shared" si="152"/>
        <v>113.94447349066645</v>
      </c>
      <c r="EJ109" s="18">
        <f>Design!$N$72</f>
        <v>2.85</v>
      </c>
      <c r="EK109" s="18">
        <f t="shared" si="153"/>
        <v>123</v>
      </c>
      <c r="EL109" s="18">
        <v>0</v>
      </c>
      <c r="EM109" s="18">
        <f t="shared" si="154"/>
        <v>10516.5</v>
      </c>
      <c r="EN109" s="19">
        <f t="shared" si="155"/>
        <v>10821.850652591787</v>
      </c>
      <c r="EO109" s="19">
        <f t="shared" si="156"/>
        <v>113</v>
      </c>
    </row>
    <row r="110" spans="1:145" x14ac:dyDescent="0.25">
      <c r="A110" s="68">
        <f t="shared" si="157"/>
        <v>114</v>
      </c>
      <c r="B110" s="18">
        <f>'Ohio Intensities'!E110</f>
        <v>0.84224320815158193</v>
      </c>
      <c r="C110" s="18">
        <f>Design!$I$24*B110*Design!$I$23</f>
        <v>1.4486583180207218</v>
      </c>
      <c r="D110" s="18">
        <v>0</v>
      </c>
      <c r="E110" s="18">
        <v>0</v>
      </c>
      <c r="F110" s="18">
        <f>Design!$I$22</f>
        <v>10</v>
      </c>
      <c r="G110" s="18">
        <f t="shared" si="79"/>
        <v>1.4486583180207218</v>
      </c>
      <c r="H110" s="18">
        <f t="shared" si="80"/>
        <v>114</v>
      </c>
      <c r="I110" s="18">
        <f t="shared" si="81"/>
        <v>1.4486583180207218</v>
      </c>
      <c r="J110" s="18">
        <f t="shared" si="82"/>
        <v>124</v>
      </c>
      <c r="K110" s="18">
        <v>0</v>
      </c>
      <c r="L110" s="18" t="str">
        <f t="shared" si="83"/>
        <v>N/A</v>
      </c>
      <c r="M110" s="18">
        <f t="shared" si="84"/>
        <v>-0.14486583180207219</v>
      </c>
      <c r="N110" s="18">
        <f t="shared" si="85"/>
        <v>17.963363143456952</v>
      </c>
      <c r="O110" s="18">
        <f>(Design!$N$67-N110)/M110</f>
        <v>109.84897505161271</v>
      </c>
      <c r="P110" s="18">
        <v>0</v>
      </c>
      <c r="Q110" s="18">
        <v>0</v>
      </c>
      <c r="R110" s="18">
        <f t="shared" si="86"/>
        <v>109.84897505161271</v>
      </c>
      <c r="S110" s="18">
        <f t="shared" si="87"/>
        <v>114</v>
      </c>
      <c r="T110" s="18">
        <f>Design!$N$67</f>
        <v>2.0499999999999998</v>
      </c>
      <c r="U110" s="18">
        <f t="shared" si="88"/>
        <v>124</v>
      </c>
      <c r="V110" s="18">
        <v>0</v>
      </c>
      <c r="W110" s="18">
        <f t="shared" si="89"/>
        <v>7626</v>
      </c>
      <c r="X110" s="19" t="str">
        <f t="shared" si="90"/>
        <v>N/A</v>
      </c>
      <c r="Y110" s="68">
        <f t="shared" si="91"/>
        <v>114</v>
      </c>
      <c r="Z110" s="18">
        <f>'Ohio Intensities'!I110</f>
        <v>1.0229772903190086</v>
      </c>
      <c r="AA110" s="18">
        <f>Design!$I$24*Z110*Design!$I$23</f>
        <v>1.7595209393486959</v>
      </c>
      <c r="AB110" s="18">
        <v>0</v>
      </c>
      <c r="AC110" s="18">
        <v>0</v>
      </c>
      <c r="AD110" s="18">
        <f>Design!$I$22</f>
        <v>10</v>
      </c>
      <c r="AE110" s="18">
        <f t="shared" si="92"/>
        <v>1.7595209393486959</v>
      </c>
      <c r="AF110" s="18">
        <f t="shared" si="93"/>
        <v>114</v>
      </c>
      <c r="AG110" s="18">
        <f t="shared" si="94"/>
        <v>1.7595209393486959</v>
      </c>
      <c r="AH110" s="18">
        <f t="shared" si="95"/>
        <v>124</v>
      </c>
      <c r="AI110" s="18">
        <v>0</v>
      </c>
      <c r="AJ110" s="18" t="str">
        <f t="shared" si="96"/>
        <v>N/A</v>
      </c>
      <c r="AK110" s="18">
        <f t="shared" si="97"/>
        <v>-0.1759520939348696</v>
      </c>
      <c r="AL110" s="18">
        <f t="shared" si="98"/>
        <v>21.818059647923832</v>
      </c>
      <c r="AM110" s="18">
        <f>(Design!$N$68-AL110)/AK110</f>
        <v>109.79158710708269</v>
      </c>
      <c r="AN110" s="18">
        <v>0</v>
      </c>
      <c r="AO110" s="18">
        <v>0</v>
      </c>
      <c r="AP110" s="18">
        <f t="shared" si="99"/>
        <v>109.79158710708269</v>
      </c>
      <c r="AQ110" s="18">
        <f t="shared" si="100"/>
        <v>114</v>
      </c>
      <c r="AR110" s="18">
        <f>Design!$N$68</f>
        <v>2.5</v>
      </c>
      <c r="AS110" s="18">
        <f t="shared" si="101"/>
        <v>124</v>
      </c>
      <c r="AT110" s="18">
        <v>0</v>
      </c>
      <c r="AU110" s="18">
        <f t="shared" si="102"/>
        <v>9300</v>
      </c>
      <c r="AV110" s="19" t="str">
        <f t="shared" si="103"/>
        <v>N/A</v>
      </c>
      <c r="AW110" s="68">
        <f t="shared" si="104"/>
        <v>114</v>
      </c>
      <c r="AX110" s="18">
        <f>'Ohio Intensities'!M110</f>
        <v>1.2132803397681204</v>
      </c>
      <c r="AY110" s="18">
        <f>Design!$I$24*AX110*Design!$I$23</f>
        <v>2.0868421844011684</v>
      </c>
      <c r="AZ110" s="18">
        <v>0</v>
      </c>
      <c r="BA110" s="18">
        <v>0</v>
      </c>
      <c r="BB110" s="18">
        <f>Design!$I$22</f>
        <v>10</v>
      </c>
      <c r="BC110" s="18">
        <f t="shared" si="105"/>
        <v>2.0868421844011684</v>
      </c>
      <c r="BD110" s="18">
        <f t="shared" si="106"/>
        <v>114</v>
      </c>
      <c r="BE110" s="18">
        <f t="shared" si="107"/>
        <v>2.0868421844011684</v>
      </c>
      <c r="BF110" s="18">
        <f t="shared" si="108"/>
        <v>124</v>
      </c>
      <c r="BG110" s="18">
        <v>0</v>
      </c>
      <c r="BH110" s="18" t="str">
        <f t="shared" si="109"/>
        <v>N/A</v>
      </c>
      <c r="BI110" s="18">
        <f t="shared" si="110"/>
        <v>-0.20868421844011684</v>
      </c>
      <c r="BJ110" s="18">
        <f t="shared" si="111"/>
        <v>25.876843086574485</v>
      </c>
      <c r="BK110" s="18">
        <f>(Design!$N$69-BJ110)/BI110</f>
        <v>110.34300177893985</v>
      </c>
      <c r="BL110" s="18">
        <v>0</v>
      </c>
      <c r="BM110" s="18">
        <v>0</v>
      </c>
      <c r="BN110" s="18">
        <f t="shared" si="112"/>
        <v>110.34300177893985</v>
      </c>
      <c r="BO110" s="18">
        <f t="shared" si="113"/>
        <v>114</v>
      </c>
      <c r="BP110" s="18">
        <f>Design!$N$69</f>
        <v>2.85</v>
      </c>
      <c r="BQ110" s="18">
        <f t="shared" si="114"/>
        <v>124</v>
      </c>
      <c r="BR110" s="18">
        <v>0</v>
      </c>
      <c r="BS110" s="18">
        <f t="shared" si="115"/>
        <v>10602</v>
      </c>
      <c r="BT110" s="19" t="str">
        <f t="shared" si="116"/>
        <v>N/A</v>
      </c>
      <c r="BU110" s="68">
        <f t="shared" si="117"/>
        <v>114</v>
      </c>
      <c r="BV110" s="18">
        <f>'Ohio Intensities'!Q110</f>
        <v>1.4405119779593516</v>
      </c>
      <c r="BW110" s="18">
        <f>Design!$I$24*BV110*Design!$I$23</f>
        <v>2.4776806020900861</v>
      </c>
      <c r="BX110" s="18">
        <v>0</v>
      </c>
      <c r="BY110" s="18">
        <v>0</v>
      </c>
      <c r="BZ110" s="18">
        <f>Design!$I$22</f>
        <v>10</v>
      </c>
      <c r="CA110" s="18">
        <f t="shared" si="118"/>
        <v>2.4776806020900861</v>
      </c>
      <c r="CB110" s="18">
        <f t="shared" si="119"/>
        <v>114</v>
      </c>
      <c r="CC110" s="18">
        <f t="shared" si="120"/>
        <v>2.4776806020900861</v>
      </c>
      <c r="CD110" s="18">
        <f t="shared" si="121"/>
        <v>124</v>
      </c>
      <c r="CE110" s="18">
        <v>0</v>
      </c>
      <c r="CF110" s="18" t="str">
        <f t="shared" si="122"/>
        <v>N/A</v>
      </c>
      <c r="CG110" s="18">
        <f t="shared" si="123"/>
        <v>-0.2477680602090086</v>
      </c>
      <c r="CH110" s="18">
        <f t="shared" si="124"/>
        <v>30.723239465917064</v>
      </c>
      <c r="CI110" s="18">
        <f>(Design!$N$70-CH110)/CG110</f>
        <v>112.49730672470115</v>
      </c>
      <c r="CJ110" s="18">
        <v>0</v>
      </c>
      <c r="CK110" s="18">
        <v>0</v>
      </c>
      <c r="CL110" s="18">
        <f t="shared" si="125"/>
        <v>112.49730672470115</v>
      </c>
      <c r="CM110" s="18">
        <f t="shared" si="126"/>
        <v>114</v>
      </c>
      <c r="CN110" s="18">
        <f>Design!$N$70</f>
        <v>2.85</v>
      </c>
      <c r="CO110" s="18">
        <f t="shared" si="127"/>
        <v>124</v>
      </c>
      <c r="CP110" s="18">
        <v>0</v>
      </c>
      <c r="CQ110" s="18">
        <f t="shared" si="128"/>
        <v>10602</v>
      </c>
      <c r="CR110" s="19" t="str">
        <f t="shared" si="129"/>
        <v>N/A</v>
      </c>
      <c r="CS110" s="68">
        <f t="shared" si="130"/>
        <v>114</v>
      </c>
      <c r="CT110" s="18">
        <f>'Ohio Intensities'!U110</f>
        <v>1.6291927204670686</v>
      </c>
      <c r="CU110" s="18">
        <f>Design!$I$24*CT110*Design!$I$23</f>
        <v>2.8022114792033599</v>
      </c>
      <c r="CV110" s="18">
        <v>0</v>
      </c>
      <c r="CW110" s="18">
        <v>0</v>
      </c>
      <c r="CX110" s="18">
        <f>Design!$I$22</f>
        <v>10</v>
      </c>
      <c r="CY110" s="18">
        <f t="shared" si="131"/>
        <v>2.8022114792033599</v>
      </c>
      <c r="CZ110" s="18">
        <f t="shared" si="132"/>
        <v>114</v>
      </c>
      <c r="DA110" s="18">
        <f t="shared" si="133"/>
        <v>2.8022114792033599</v>
      </c>
      <c r="DB110" s="18">
        <f t="shared" si="134"/>
        <v>124</v>
      </c>
      <c r="DC110" s="18">
        <v>0</v>
      </c>
      <c r="DD110" s="18" t="str">
        <f t="shared" si="135"/>
        <v>N/A</v>
      </c>
      <c r="DE110" s="18">
        <f t="shared" si="136"/>
        <v>-0.28022114792033598</v>
      </c>
      <c r="DF110" s="18">
        <f t="shared" si="137"/>
        <v>34.747422342121659</v>
      </c>
      <c r="DG110" s="18">
        <f>(Design!$N$71-DF110)/DE110</f>
        <v>113.82946140521047</v>
      </c>
      <c r="DH110" s="18">
        <v>0</v>
      </c>
      <c r="DI110" s="18">
        <v>0</v>
      </c>
      <c r="DJ110" s="18">
        <f t="shared" si="138"/>
        <v>113.82946140521047</v>
      </c>
      <c r="DK110" s="18">
        <f t="shared" si="139"/>
        <v>114</v>
      </c>
      <c r="DL110" s="18">
        <f>Design!$N$71</f>
        <v>2.85</v>
      </c>
      <c r="DM110" s="18">
        <f t="shared" si="140"/>
        <v>124</v>
      </c>
      <c r="DN110" s="18">
        <v>0</v>
      </c>
      <c r="DO110" s="18">
        <f t="shared" si="141"/>
        <v>10602.000000000002</v>
      </c>
      <c r="DP110" s="19" t="str">
        <f t="shared" si="142"/>
        <v>N/A</v>
      </c>
      <c r="DQ110" s="68">
        <f t="shared" si="143"/>
        <v>114</v>
      </c>
      <c r="DR110" s="18">
        <f>'Ohio Intensities'!Y110</f>
        <v>1.8181170283283368</v>
      </c>
      <c r="DS110" s="18">
        <f>Design!$I$24*DR110*Design!$I$23</f>
        <v>3.1271612887247411</v>
      </c>
      <c r="DT110" s="18">
        <v>0</v>
      </c>
      <c r="DU110" s="18">
        <v>0</v>
      </c>
      <c r="DV110" s="18">
        <f>Design!$I$22</f>
        <v>10</v>
      </c>
      <c r="DW110" s="18">
        <f t="shared" si="144"/>
        <v>3.1271612887247411</v>
      </c>
      <c r="DX110" s="18">
        <f t="shared" si="145"/>
        <v>114</v>
      </c>
      <c r="DY110" s="18">
        <f t="shared" si="146"/>
        <v>3.1271612887247411</v>
      </c>
      <c r="DZ110" s="18">
        <f t="shared" si="147"/>
        <v>124</v>
      </c>
      <c r="EA110" s="18">
        <v>0</v>
      </c>
      <c r="EB110" s="18">
        <f t="shared" si="148"/>
        <v>21389.783214877232</v>
      </c>
      <c r="EC110" s="18">
        <f t="shared" si="149"/>
        <v>-0.31271612887247413</v>
      </c>
      <c r="ED110" s="18">
        <f t="shared" si="150"/>
        <v>38.776799980186794</v>
      </c>
      <c r="EE110" s="18">
        <f>(Design!$N$72-ED110)/EC110</f>
        <v>114.88630314568063</v>
      </c>
      <c r="EF110" s="18">
        <v>0</v>
      </c>
      <c r="EG110" s="18">
        <v>0</v>
      </c>
      <c r="EH110" s="18">
        <f t="shared" si="151"/>
        <v>114.88630314568063</v>
      </c>
      <c r="EI110" s="18">
        <f t="shared" si="152"/>
        <v>114.88630314568063</v>
      </c>
      <c r="EJ110" s="18">
        <f>Design!$N$72</f>
        <v>2.85</v>
      </c>
      <c r="EK110" s="18">
        <f t="shared" si="153"/>
        <v>124</v>
      </c>
      <c r="EL110" s="18">
        <v>0</v>
      </c>
      <c r="EM110" s="18">
        <f t="shared" si="154"/>
        <v>10602</v>
      </c>
      <c r="EN110" s="19">
        <f t="shared" si="155"/>
        <v>10787.783214877232</v>
      </c>
      <c r="EO110" s="19">
        <f t="shared" si="156"/>
        <v>114</v>
      </c>
    </row>
    <row r="111" spans="1:145" x14ac:dyDescent="0.25">
      <c r="A111" s="68">
        <f t="shared" si="157"/>
        <v>115</v>
      </c>
      <c r="B111" s="18">
        <f>'Ohio Intensities'!E111</f>
        <v>0.83633783132592776</v>
      </c>
      <c r="C111" s="18">
        <f>Design!$I$24*B111*Design!$I$23</f>
        <v>1.4385010698805967</v>
      </c>
      <c r="D111" s="18">
        <v>0</v>
      </c>
      <c r="E111" s="18">
        <v>0</v>
      </c>
      <c r="F111" s="18">
        <f>Design!$I$22</f>
        <v>10</v>
      </c>
      <c r="G111" s="18">
        <f t="shared" si="79"/>
        <v>1.4385010698805967</v>
      </c>
      <c r="H111" s="18">
        <f t="shared" si="80"/>
        <v>115</v>
      </c>
      <c r="I111" s="18">
        <f t="shared" si="81"/>
        <v>1.4385010698805967</v>
      </c>
      <c r="J111" s="18">
        <f t="shared" si="82"/>
        <v>125</v>
      </c>
      <c r="K111" s="18">
        <v>0</v>
      </c>
      <c r="L111" s="18" t="str">
        <f t="shared" si="83"/>
        <v>N/A</v>
      </c>
      <c r="M111" s="18">
        <f t="shared" si="84"/>
        <v>-0.14385010698805967</v>
      </c>
      <c r="N111" s="18">
        <f t="shared" si="85"/>
        <v>17.98126337350746</v>
      </c>
      <c r="O111" s="18">
        <f>(Design!$N$67-N111)/M111</f>
        <v>110.74905474230783</v>
      </c>
      <c r="P111" s="18">
        <v>0</v>
      </c>
      <c r="Q111" s="18">
        <v>0</v>
      </c>
      <c r="R111" s="18">
        <f t="shared" si="86"/>
        <v>110.74905474230783</v>
      </c>
      <c r="S111" s="18">
        <f t="shared" si="87"/>
        <v>115</v>
      </c>
      <c r="T111" s="18">
        <f>Design!$N$67</f>
        <v>2.0499999999999998</v>
      </c>
      <c r="U111" s="18">
        <f t="shared" si="88"/>
        <v>125</v>
      </c>
      <c r="V111" s="18">
        <v>0</v>
      </c>
      <c r="W111" s="18">
        <f t="shared" si="89"/>
        <v>7687.4999999999982</v>
      </c>
      <c r="X111" s="19" t="str">
        <f t="shared" si="90"/>
        <v>N/A</v>
      </c>
      <c r="Y111" s="68">
        <f t="shared" si="91"/>
        <v>115</v>
      </c>
      <c r="Z111" s="18">
        <f>'Ohio Intensities'!I111</f>
        <v>1.0159183159084313</v>
      </c>
      <c r="AA111" s="18">
        <f>Design!$I$24*Z111*Design!$I$23</f>
        <v>1.747379503362503</v>
      </c>
      <c r="AB111" s="18">
        <v>0</v>
      </c>
      <c r="AC111" s="18">
        <v>0</v>
      </c>
      <c r="AD111" s="18">
        <f>Design!$I$22</f>
        <v>10</v>
      </c>
      <c r="AE111" s="18">
        <f t="shared" si="92"/>
        <v>1.747379503362503</v>
      </c>
      <c r="AF111" s="18">
        <f t="shared" si="93"/>
        <v>115</v>
      </c>
      <c r="AG111" s="18">
        <f t="shared" si="94"/>
        <v>1.747379503362503</v>
      </c>
      <c r="AH111" s="18">
        <f t="shared" si="95"/>
        <v>125</v>
      </c>
      <c r="AI111" s="18">
        <v>0</v>
      </c>
      <c r="AJ111" s="18" t="str">
        <f t="shared" si="96"/>
        <v>N/A</v>
      </c>
      <c r="AK111" s="18">
        <f t="shared" si="97"/>
        <v>-0.17473795033625031</v>
      </c>
      <c r="AL111" s="18">
        <f t="shared" si="98"/>
        <v>21.842243792031287</v>
      </c>
      <c r="AM111" s="18">
        <f>(Design!$N$68-AL111)/AK111</f>
        <v>110.6928618242962</v>
      </c>
      <c r="AN111" s="18">
        <v>0</v>
      </c>
      <c r="AO111" s="18">
        <v>0</v>
      </c>
      <c r="AP111" s="18">
        <f t="shared" si="99"/>
        <v>110.6928618242962</v>
      </c>
      <c r="AQ111" s="18">
        <f t="shared" si="100"/>
        <v>115</v>
      </c>
      <c r="AR111" s="18">
        <f>Design!$N$68</f>
        <v>2.5</v>
      </c>
      <c r="AS111" s="18">
        <f t="shared" si="101"/>
        <v>125</v>
      </c>
      <c r="AT111" s="18">
        <v>0</v>
      </c>
      <c r="AU111" s="18">
        <f t="shared" si="102"/>
        <v>9375</v>
      </c>
      <c r="AV111" s="19" t="str">
        <f t="shared" si="103"/>
        <v>N/A</v>
      </c>
      <c r="AW111" s="68">
        <f t="shared" si="104"/>
        <v>115</v>
      </c>
      <c r="AX111" s="18">
        <f>'Ohio Intensities'!M111</f>
        <v>1.2050217793362903</v>
      </c>
      <c r="AY111" s="18">
        <f>Design!$I$24*AX111*Design!$I$23</f>
        <v>2.0726374604584206</v>
      </c>
      <c r="AZ111" s="18">
        <v>0</v>
      </c>
      <c r="BA111" s="18">
        <v>0</v>
      </c>
      <c r="BB111" s="18">
        <f>Design!$I$22</f>
        <v>10</v>
      </c>
      <c r="BC111" s="18">
        <f t="shared" si="105"/>
        <v>2.0726374604584206</v>
      </c>
      <c r="BD111" s="18">
        <f t="shared" si="106"/>
        <v>115</v>
      </c>
      <c r="BE111" s="18">
        <f t="shared" si="107"/>
        <v>2.0726374604584206</v>
      </c>
      <c r="BF111" s="18">
        <f t="shared" si="108"/>
        <v>125</v>
      </c>
      <c r="BG111" s="18">
        <v>0</v>
      </c>
      <c r="BH111" s="18" t="str">
        <f t="shared" si="109"/>
        <v>N/A</v>
      </c>
      <c r="BI111" s="18">
        <f t="shared" si="110"/>
        <v>-0.20726374604584205</v>
      </c>
      <c r="BJ111" s="18">
        <f t="shared" si="111"/>
        <v>25.907968255730257</v>
      </c>
      <c r="BK111" s="18">
        <f>(Design!$N$69-BJ111)/BI111</f>
        <v>111.24940418007476</v>
      </c>
      <c r="BL111" s="18">
        <v>0</v>
      </c>
      <c r="BM111" s="18">
        <v>0</v>
      </c>
      <c r="BN111" s="18">
        <f t="shared" si="112"/>
        <v>111.24940418007476</v>
      </c>
      <c r="BO111" s="18">
        <f t="shared" si="113"/>
        <v>115</v>
      </c>
      <c r="BP111" s="18">
        <f>Design!$N$69</f>
        <v>2.85</v>
      </c>
      <c r="BQ111" s="18">
        <f t="shared" si="114"/>
        <v>125</v>
      </c>
      <c r="BR111" s="18">
        <v>0</v>
      </c>
      <c r="BS111" s="18">
        <f t="shared" si="115"/>
        <v>10687.5</v>
      </c>
      <c r="BT111" s="19" t="str">
        <f t="shared" si="116"/>
        <v>N/A</v>
      </c>
      <c r="BU111" s="68">
        <f t="shared" si="117"/>
        <v>115</v>
      </c>
      <c r="BV111" s="18">
        <f>'Ohio Intensities'!Q111</f>
        <v>1.4309329592771898</v>
      </c>
      <c r="BW111" s="18">
        <f>Design!$I$24*BV111*Design!$I$23</f>
        <v>2.4612046899567681</v>
      </c>
      <c r="BX111" s="18">
        <v>0</v>
      </c>
      <c r="BY111" s="18">
        <v>0</v>
      </c>
      <c r="BZ111" s="18">
        <f>Design!$I$22</f>
        <v>10</v>
      </c>
      <c r="CA111" s="18">
        <f t="shared" si="118"/>
        <v>2.4612046899567681</v>
      </c>
      <c r="CB111" s="18">
        <f t="shared" si="119"/>
        <v>115</v>
      </c>
      <c r="CC111" s="18">
        <f t="shared" si="120"/>
        <v>2.4612046899567681</v>
      </c>
      <c r="CD111" s="18">
        <f t="shared" si="121"/>
        <v>125</v>
      </c>
      <c r="CE111" s="18">
        <v>0</v>
      </c>
      <c r="CF111" s="18" t="str">
        <f t="shared" si="122"/>
        <v>N/A</v>
      </c>
      <c r="CG111" s="18">
        <f t="shared" si="123"/>
        <v>-0.2461204689956768</v>
      </c>
      <c r="CH111" s="18">
        <f t="shared" si="124"/>
        <v>30.765058624459602</v>
      </c>
      <c r="CI111" s="18">
        <f>(Design!$N$70-CH111)/CG111</f>
        <v>113.42030485465204</v>
      </c>
      <c r="CJ111" s="18">
        <v>0</v>
      </c>
      <c r="CK111" s="18">
        <v>0</v>
      </c>
      <c r="CL111" s="18">
        <f t="shared" si="125"/>
        <v>113.42030485465204</v>
      </c>
      <c r="CM111" s="18">
        <f t="shared" si="126"/>
        <v>115</v>
      </c>
      <c r="CN111" s="18">
        <f>Design!$N$70</f>
        <v>2.85</v>
      </c>
      <c r="CO111" s="18">
        <f t="shared" si="127"/>
        <v>125</v>
      </c>
      <c r="CP111" s="18">
        <v>0</v>
      </c>
      <c r="CQ111" s="18">
        <f t="shared" si="128"/>
        <v>10687.5</v>
      </c>
      <c r="CR111" s="19" t="str">
        <f t="shared" si="129"/>
        <v>N/A</v>
      </c>
      <c r="CS111" s="68">
        <f t="shared" si="130"/>
        <v>115</v>
      </c>
      <c r="CT111" s="18">
        <f>'Ohio Intensities'!U111</f>
        <v>1.6185487392632005</v>
      </c>
      <c r="CU111" s="18">
        <f>Design!$I$24*CT111*Design!$I$23</f>
        <v>2.7839038315327067</v>
      </c>
      <c r="CV111" s="18">
        <v>0</v>
      </c>
      <c r="CW111" s="18">
        <v>0</v>
      </c>
      <c r="CX111" s="18">
        <f>Design!$I$22</f>
        <v>10</v>
      </c>
      <c r="CY111" s="18">
        <f t="shared" si="131"/>
        <v>2.7839038315327067</v>
      </c>
      <c r="CZ111" s="18">
        <f t="shared" si="132"/>
        <v>115</v>
      </c>
      <c r="DA111" s="18">
        <f t="shared" si="133"/>
        <v>2.7839038315327067</v>
      </c>
      <c r="DB111" s="18">
        <f t="shared" si="134"/>
        <v>125</v>
      </c>
      <c r="DC111" s="18">
        <v>0</v>
      </c>
      <c r="DD111" s="18" t="str">
        <f t="shared" si="135"/>
        <v>N/A</v>
      </c>
      <c r="DE111" s="18">
        <f t="shared" si="136"/>
        <v>-0.27839038315327069</v>
      </c>
      <c r="DF111" s="18">
        <f t="shared" si="137"/>
        <v>34.798797894158831</v>
      </c>
      <c r="DG111" s="18">
        <f>(Design!$N$71-DF111)/DE111</f>
        <v>114.76257740041649</v>
      </c>
      <c r="DH111" s="18">
        <v>0</v>
      </c>
      <c r="DI111" s="18">
        <v>0</v>
      </c>
      <c r="DJ111" s="18">
        <f t="shared" si="138"/>
        <v>114.76257740041649</v>
      </c>
      <c r="DK111" s="18">
        <f t="shared" si="139"/>
        <v>115</v>
      </c>
      <c r="DL111" s="18">
        <f>Design!$N$71</f>
        <v>2.85</v>
      </c>
      <c r="DM111" s="18">
        <f t="shared" si="140"/>
        <v>125</v>
      </c>
      <c r="DN111" s="18">
        <v>0</v>
      </c>
      <c r="DO111" s="18">
        <f t="shared" si="141"/>
        <v>10687.5</v>
      </c>
      <c r="DP111" s="19" t="str">
        <f t="shared" si="142"/>
        <v>N/A</v>
      </c>
      <c r="DQ111" s="68">
        <f t="shared" si="143"/>
        <v>115</v>
      </c>
      <c r="DR111" s="18">
        <f>'Ohio Intensities'!Y111</f>
        <v>1.8066031908635436</v>
      </c>
      <c r="DS111" s="18">
        <f>Design!$I$24*DR111*Design!$I$23</f>
        <v>3.107357488285297</v>
      </c>
      <c r="DT111" s="18">
        <v>0</v>
      </c>
      <c r="DU111" s="18">
        <v>0</v>
      </c>
      <c r="DV111" s="18">
        <f>Design!$I$22</f>
        <v>10</v>
      </c>
      <c r="DW111" s="18">
        <f t="shared" si="144"/>
        <v>3.107357488285297</v>
      </c>
      <c r="DX111" s="18">
        <f t="shared" si="145"/>
        <v>115</v>
      </c>
      <c r="DY111" s="18">
        <f t="shared" si="146"/>
        <v>3.107357488285297</v>
      </c>
      <c r="DZ111" s="18">
        <f t="shared" si="147"/>
        <v>125</v>
      </c>
      <c r="EA111" s="18">
        <v>0</v>
      </c>
      <c r="EB111" s="18">
        <f t="shared" si="148"/>
        <v>21440.766669168548</v>
      </c>
      <c r="EC111" s="18">
        <f t="shared" si="149"/>
        <v>-0.31073574882852972</v>
      </c>
      <c r="ED111" s="18">
        <f t="shared" si="150"/>
        <v>38.841968603566215</v>
      </c>
      <c r="EE111" s="18">
        <f>(Design!$N$72-ED111)/EC111</f>
        <v>115.82821976311233</v>
      </c>
      <c r="EF111" s="18">
        <v>0</v>
      </c>
      <c r="EG111" s="18">
        <v>0</v>
      </c>
      <c r="EH111" s="18">
        <f t="shared" si="151"/>
        <v>115.82821976311233</v>
      </c>
      <c r="EI111" s="18">
        <f t="shared" si="152"/>
        <v>115.82821976311233</v>
      </c>
      <c r="EJ111" s="18">
        <f>Design!$N$72</f>
        <v>2.85</v>
      </c>
      <c r="EK111" s="18">
        <f t="shared" si="153"/>
        <v>125</v>
      </c>
      <c r="EL111" s="18">
        <v>0</v>
      </c>
      <c r="EM111" s="18">
        <f t="shared" si="154"/>
        <v>10687.5</v>
      </c>
      <c r="EN111" s="19">
        <f t="shared" si="155"/>
        <v>10753.266669168548</v>
      </c>
      <c r="EO111" s="19">
        <f t="shared" si="156"/>
        <v>115</v>
      </c>
    </row>
    <row r="112" spans="1:145" x14ac:dyDescent="0.25">
      <c r="A112" s="68">
        <f t="shared" si="157"/>
        <v>116</v>
      </c>
      <c r="B112" s="18">
        <f>'Ohio Intensities'!E112</f>
        <v>0.83052042245148605</v>
      </c>
      <c r="C112" s="18">
        <f>Design!$I$24*B112*Design!$I$23</f>
        <v>1.4284951266165569</v>
      </c>
      <c r="D112" s="18">
        <v>0</v>
      </c>
      <c r="E112" s="18">
        <v>0</v>
      </c>
      <c r="F112" s="18">
        <f>Design!$I$22</f>
        <v>10</v>
      </c>
      <c r="G112" s="18">
        <f t="shared" si="79"/>
        <v>1.4284951266165569</v>
      </c>
      <c r="H112" s="18">
        <f t="shared" si="80"/>
        <v>116</v>
      </c>
      <c r="I112" s="18">
        <f t="shared" si="81"/>
        <v>1.4284951266165569</v>
      </c>
      <c r="J112" s="18">
        <f t="shared" si="82"/>
        <v>126</v>
      </c>
      <c r="K112" s="18">
        <v>0</v>
      </c>
      <c r="L112" s="18" t="str">
        <f t="shared" si="83"/>
        <v>N/A</v>
      </c>
      <c r="M112" s="18">
        <f t="shared" si="84"/>
        <v>-0.14284951266165569</v>
      </c>
      <c r="N112" s="18">
        <f t="shared" si="85"/>
        <v>17.999038595368617</v>
      </c>
      <c r="O112" s="18">
        <f>(Design!$N$67-N112)/M112</f>
        <v>111.64923350592382</v>
      </c>
      <c r="P112" s="18">
        <v>0</v>
      </c>
      <c r="Q112" s="18">
        <v>0</v>
      </c>
      <c r="R112" s="18">
        <f t="shared" si="86"/>
        <v>111.64923350592382</v>
      </c>
      <c r="S112" s="18">
        <f t="shared" si="87"/>
        <v>116</v>
      </c>
      <c r="T112" s="18">
        <f>Design!$N$67</f>
        <v>2.0499999999999998</v>
      </c>
      <c r="U112" s="18">
        <f t="shared" si="88"/>
        <v>126</v>
      </c>
      <c r="V112" s="18">
        <v>0</v>
      </c>
      <c r="W112" s="18">
        <f t="shared" si="89"/>
        <v>7748.9999999999982</v>
      </c>
      <c r="X112" s="19" t="str">
        <f t="shared" si="90"/>
        <v>N/A</v>
      </c>
      <c r="Y112" s="68">
        <f t="shared" si="91"/>
        <v>116</v>
      </c>
      <c r="Z112" s="18">
        <f>'Ohio Intensities'!I112</f>
        <v>1.0089632789538627</v>
      </c>
      <c r="AA112" s="18">
        <f>Design!$I$24*Z112*Design!$I$23</f>
        <v>1.7354168398006451</v>
      </c>
      <c r="AB112" s="18">
        <v>0</v>
      </c>
      <c r="AC112" s="18">
        <v>0</v>
      </c>
      <c r="AD112" s="18">
        <f>Design!$I$22</f>
        <v>10</v>
      </c>
      <c r="AE112" s="18">
        <f t="shared" si="92"/>
        <v>1.7354168398006451</v>
      </c>
      <c r="AF112" s="18">
        <f t="shared" si="93"/>
        <v>116</v>
      </c>
      <c r="AG112" s="18">
        <f t="shared" si="94"/>
        <v>1.7354168398006451</v>
      </c>
      <c r="AH112" s="18">
        <f t="shared" si="95"/>
        <v>126</v>
      </c>
      <c r="AI112" s="18">
        <v>0</v>
      </c>
      <c r="AJ112" s="18" t="str">
        <f t="shared" si="96"/>
        <v>N/A</v>
      </c>
      <c r="AK112" s="18">
        <f t="shared" si="97"/>
        <v>-0.1735416839800645</v>
      </c>
      <c r="AL112" s="18">
        <f t="shared" si="98"/>
        <v>21.866252181488129</v>
      </c>
      <c r="AM112" s="18">
        <f>(Design!$N$68-AL112)/AK112</f>
        <v>111.59423913226989</v>
      </c>
      <c r="AN112" s="18">
        <v>0</v>
      </c>
      <c r="AO112" s="18">
        <v>0</v>
      </c>
      <c r="AP112" s="18">
        <f t="shared" si="99"/>
        <v>111.59423913226989</v>
      </c>
      <c r="AQ112" s="18">
        <f t="shared" si="100"/>
        <v>116</v>
      </c>
      <c r="AR112" s="18">
        <f>Design!$N$68</f>
        <v>2.5</v>
      </c>
      <c r="AS112" s="18">
        <f t="shared" si="101"/>
        <v>126</v>
      </c>
      <c r="AT112" s="18">
        <v>0</v>
      </c>
      <c r="AU112" s="18">
        <f t="shared" si="102"/>
        <v>9450</v>
      </c>
      <c r="AV112" s="19" t="str">
        <f t="shared" si="103"/>
        <v>N/A</v>
      </c>
      <c r="AW112" s="68">
        <f t="shared" si="104"/>
        <v>116</v>
      </c>
      <c r="AX112" s="18">
        <f>'Ohio Intensities'!M112</f>
        <v>1.1968835483560398</v>
      </c>
      <c r="AY112" s="18">
        <f>Design!$I$24*AX112*Design!$I$23</f>
        <v>2.05863970317239</v>
      </c>
      <c r="AZ112" s="18">
        <v>0</v>
      </c>
      <c r="BA112" s="18">
        <v>0</v>
      </c>
      <c r="BB112" s="18">
        <f>Design!$I$22</f>
        <v>10</v>
      </c>
      <c r="BC112" s="18">
        <f t="shared" si="105"/>
        <v>2.05863970317239</v>
      </c>
      <c r="BD112" s="18">
        <f t="shared" si="106"/>
        <v>116</v>
      </c>
      <c r="BE112" s="18">
        <f t="shared" si="107"/>
        <v>2.05863970317239</v>
      </c>
      <c r="BF112" s="18">
        <f t="shared" si="108"/>
        <v>126</v>
      </c>
      <c r="BG112" s="18">
        <v>0</v>
      </c>
      <c r="BH112" s="18" t="str">
        <f t="shared" si="109"/>
        <v>N/A</v>
      </c>
      <c r="BI112" s="18">
        <f t="shared" si="110"/>
        <v>-0.20586397031723899</v>
      </c>
      <c r="BJ112" s="18">
        <f t="shared" si="111"/>
        <v>25.938860259972113</v>
      </c>
      <c r="BK112" s="18">
        <f>(Design!$N$69-BJ112)/BI112</f>
        <v>112.15590675916667</v>
      </c>
      <c r="BL112" s="18">
        <v>0</v>
      </c>
      <c r="BM112" s="18">
        <v>0</v>
      </c>
      <c r="BN112" s="18">
        <f t="shared" si="112"/>
        <v>112.15590675916667</v>
      </c>
      <c r="BO112" s="18">
        <f t="shared" si="113"/>
        <v>116</v>
      </c>
      <c r="BP112" s="18">
        <f>Design!$N$69</f>
        <v>2.85</v>
      </c>
      <c r="BQ112" s="18">
        <f t="shared" si="114"/>
        <v>126</v>
      </c>
      <c r="BR112" s="18">
        <v>0</v>
      </c>
      <c r="BS112" s="18">
        <f t="shared" si="115"/>
        <v>10773</v>
      </c>
      <c r="BT112" s="19" t="str">
        <f t="shared" si="116"/>
        <v>N/A</v>
      </c>
      <c r="BU112" s="68">
        <f t="shared" si="117"/>
        <v>116</v>
      </c>
      <c r="BV112" s="18">
        <f>'Ohio Intensities'!Q112</f>
        <v>1.4214915874805505</v>
      </c>
      <c r="BW112" s="18">
        <f>Design!$I$24*BV112*Design!$I$23</f>
        <v>2.4449655304665483</v>
      </c>
      <c r="BX112" s="18">
        <v>0</v>
      </c>
      <c r="BY112" s="18">
        <v>0</v>
      </c>
      <c r="BZ112" s="18">
        <f>Design!$I$22</f>
        <v>10</v>
      </c>
      <c r="CA112" s="18">
        <f t="shared" si="118"/>
        <v>2.4449655304665483</v>
      </c>
      <c r="CB112" s="18">
        <f t="shared" si="119"/>
        <v>116</v>
      </c>
      <c r="CC112" s="18">
        <f t="shared" si="120"/>
        <v>2.4449655304665483</v>
      </c>
      <c r="CD112" s="18">
        <f t="shared" si="121"/>
        <v>126</v>
      </c>
      <c r="CE112" s="18">
        <v>0</v>
      </c>
      <c r="CF112" s="18" t="str">
        <f t="shared" si="122"/>
        <v>N/A</v>
      </c>
      <c r="CG112" s="18">
        <f t="shared" si="123"/>
        <v>-0.24449655304665482</v>
      </c>
      <c r="CH112" s="18">
        <f t="shared" si="124"/>
        <v>30.806565683878507</v>
      </c>
      <c r="CI112" s="18">
        <f>(Design!$N$70-CH112)/CG112</f>
        <v>114.3433939477414</v>
      </c>
      <c r="CJ112" s="18">
        <v>0</v>
      </c>
      <c r="CK112" s="18">
        <v>0</v>
      </c>
      <c r="CL112" s="18">
        <f t="shared" si="125"/>
        <v>114.3433939477414</v>
      </c>
      <c r="CM112" s="18">
        <f t="shared" si="126"/>
        <v>116</v>
      </c>
      <c r="CN112" s="18">
        <f>Design!$N$70</f>
        <v>2.85</v>
      </c>
      <c r="CO112" s="18">
        <f t="shared" si="127"/>
        <v>126</v>
      </c>
      <c r="CP112" s="18">
        <v>0</v>
      </c>
      <c r="CQ112" s="18">
        <f t="shared" si="128"/>
        <v>10773</v>
      </c>
      <c r="CR112" s="19" t="str">
        <f t="shared" si="129"/>
        <v>N/A</v>
      </c>
      <c r="CS112" s="68">
        <f t="shared" si="130"/>
        <v>116</v>
      </c>
      <c r="CT112" s="18">
        <f>'Ohio Intensities'!U112</f>
        <v>1.6080560051764019</v>
      </c>
      <c r="CU112" s="18">
        <f>Design!$I$24*CT112*Design!$I$23</f>
        <v>2.7658563289034128</v>
      </c>
      <c r="CV112" s="18">
        <v>0</v>
      </c>
      <c r="CW112" s="18">
        <v>0</v>
      </c>
      <c r="CX112" s="18">
        <f>Design!$I$22</f>
        <v>10</v>
      </c>
      <c r="CY112" s="18">
        <f t="shared" si="131"/>
        <v>2.7658563289034128</v>
      </c>
      <c r="CZ112" s="18">
        <f t="shared" si="132"/>
        <v>116</v>
      </c>
      <c r="DA112" s="18">
        <f t="shared" si="133"/>
        <v>2.7658563289034128</v>
      </c>
      <c r="DB112" s="18">
        <f t="shared" si="134"/>
        <v>126</v>
      </c>
      <c r="DC112" s="18">
        <v>0</v>
      </c>
      <c r="DD112" s="18" t="str">
        <f t="shared" si="135"/>
        <v>N/A</v>
      </c>
      <c r="DE112" s="18">
        <f t="shared" si="136"/>
        <v>-0.27658563289034127</v>
      </c>
      <c r="DF112" s="18">
        <f t="shared" si="137"/>
        <v>34.849789744182999</v>
      </c>
      <c r="DG112" s="18">
        <f>(Design!$N$71-DF112)/DE112</f>
        <v>115.69577714425265</v>
      </c>
      <c r="DH112" s="18">
        <v>0</v>
      </c>
      <c r="DI112" s="18">
        <v>0</v>
      </c>
      <c r="DJ112" s="18">
        <f t="shared" si="138"/>
        <v>115.69577714425265</v>
      </c>
      <c r="DK112" s="18">
        <f t="shared" si="139"/>
        <v>116</v>
      </c>
      <c r="DL112" s="18">
        <f>Design!$N$71</f>
        <v>2.85</v>
      </c>
      <c r="DM112" s="18">
        <f t="shared" si="140"/>
        <v>126</v>
      </c>
      <c r="DN112" s="18">
        <v>0</v>
      </c>
      <c r="DO112" s="18">
        <f t="shared" si="141"/>
        <v>10772.999999999998</v>
      </c>
      <c r="DP112" s="19" t="str">
        <f t="shared" si="142"/>
        <v>N/A</v>
      </c>
      <c r="DQ112" s="68">
        <f t="shared" si="143"/>
        <v>116</v>
      </c>
      <c r="DR112" s="18">
        <f>'Ohio Intensities'!Y112</f>
        <v>1.7952510236365815</v>
      </c>
      <c r="DS112" s="18">
        <f>Design!$I$24*DR112*Design!$I$23</f>
        <v>3.0878317606549222</v>
      </c>
      <c r="DT112" s="18">
        <v>0</v>
      </c>
      <c r="DU112" s="18">
        <v>0</v>
      </c>
      <c r="DV112" s="18">
        <f>Design!$I$22</f>
        <v>10</v>
      </c>
      <c r="DW112" s="18">
        <f t="shared" si="144"/>
        <v>3.0878317606549222</v>
      </c>
      <c r="DX112" s="18">
        <f t="shared" si="145"/>
        <v>116</v>
      </c>
      <c r="DY112" s="18">
        <f t="shared" si="146"/>
        <v>3.0878317606549222</v>
      </c>
      <c r="DZ112" s="18">
        <f t="shared" si="147"/>
        <v>126</v>
      </c>
      <c r="EA112" s="18">
        <v>0</v>
      </c>
      <c r="EB112" s="18">
        <f t="shared" si="148"/>
        <v>21491.309054158257</v>
      </c>
      <c r="EC112" s="18">
        <f t="shared" si="149"/>
        <v>-0.30878317606549222</v>
      </c>
      <c r="ED112" s="18">
        <f t="shared" si="150"/>
        <v>38.906680184252018</v>
      </c>
      <c r="EE112" s="18">
        <f>(Design!$N$72-ED112)/EC112</f>
        <v>116.77022253506608</v>
      </c>
      <c r="EF112" s="18">
        <v>0</v>
      </c>
      <c r="EG112" s="18">
        <v>0</v>
      </c>
      <c r="EH112" s="18">
        <f t="shared" si="151"/>
        <v>116.77022253506608</v>
      </c>
      <c r="EI112" s="18">
        <f t="shared" si="152"/>
        <v>116.77022253506608</v>
      </c>
      <c r="EJ112" s="18">
        <f>Design!$N$72</f>
        <v>2.85</v>
      </c>
      <c r="EK112" s="18">
        <f t="shared" si="153"/>
        <v>126</v>
      </c>
      <c r="EL112" s="18">
        <v>0</v>
      </c>
      <c r="EM112" s="18">
        <f t="shared" si="154"/>
        <v>10773</v>
      </c>
      <c r="EN112" s="19">
        <f t="shared" si="155"/>
        <v>10718.309054158257</v>
      </c>
      <c r="EO112" s="19">
        <f t="shared" si="156"/>
        <v>116</v>
      </c>
    </row>
    <row r="113" spans="1:145" x14ac:dyDescent="0.25">
      <c r="A113" s="68">
        <f t="shared" si="157"/>
        <v>117</v>
      </c>
      <c r="B113" s="18">
        <f>'Ohio Intensities'!E113</f>
        <v>0.82478898845711957</v>
      </c>
      <c r="C113" s="18">
        <f>Design!$I$24*B113*Design!$I$23</f>
        <v>1.4186370601462466</v>
      </c>
      <c r="D113" s="18">
        <v>0</v>
      </c>
      <c r="E113" s="18">
        <v>0</v>
      </c>
      <c r="F113" s="18">
        <f>Design!$I$22</f>
        <v>10</v>
      </c>
      <c r="G113" s="18">
        <f t="shared" si="79"/>
        <v>1.4186370601462466</v>
      </c>
      <c r="H113" s="18">
        <f t="shared" si="80"/>
        <v>117</v>
      </c>
      <c r="I113" s="18">
        <f t="shared" si="81"/>
        <v>1.4186370601462466</v>
      </c>
      <c r="J113" s="18">
        <f t="shared" si="82"/>
        <v>127</v>
      </c>
      <c r="K113" s="18">
        <v>0</v>
      </c>
      <c r="L113" s="18" t="str">
        <f t="shared" si="83"/>
        <v>N/A</v>
      </c>
      <c r="M113" s="18">
        <f t="shared" si="84"/>
        <v>-0.14186370601462467</v>
      </c>
      <c r="N113" s="18">
        <f t="shared" si="85"/>
        <v>18.016690663857332</v>
      </c>
      <c r="O113" s="18">
        <f>(Design!$N$67-N113)/M113</f>
        <v>112.54951045908339</v>
      </c>
      <c r="P113" s="18">
        <v>0</v>
      </c>
      <c r="Q113" s="18">
        <v>0</v>
      </c>
      <c r="R113" s="18">
        <f t="shared" si="86"/>
        <v>112.54951045908339</v>
      </c>
      <c r="S113" s="18">
        <f t="shared" si="87"/>
        <v>117</v>
      </c>
      <c r="T113" s="18">
        <f>Design!$N$67</f>
        <v>2.0499999999999998</v>
      </c>
      <c r="U113" s="18">
        <f t="shared" si="88"/>
        <v>127</v>
      </c>
      <c r="V113" s="18">
        <v>0</v>
      </c>
      <c r="W113" s="18">
        <f t="shared" si="89"/>
        <v>7810.4999999999991</v>
      </c>
      <c r="X113" s="19" t="str">
        <f t="shared" si="90"/>
        <v>N/A</v>
      </c>
      <c r="Y113" s="68">
        <f t="shared" si="91"/>
        <v>117</v>
      </c>
      <c r="Z113" s="18">
        <f>'Ohio Intensities'!I113</f>
        <v>1.0021098485958428</v>
      </c>
      <c r="AA113" s="18">
        <f>Design!$I$24*Z113*Design!$I$23</f>
        <v>1.7236289395848507</v>
      </c>
      <c r="AB113" s="18">
        <v>0</v>
      </c>
      <c r="AC113" s="18">
        <v>0</v>
      </c>
      <c r="AD113" s="18">
        <f>Design!$I$22</f>
        <v>10</v>
      </c>
      <c r="AE113" s="18">
        <f t="shared" si="92"/>
        <v>1.7236289395848507</v>
      </c>
      <c r="AF113" s="18">
        <f t="shared" si="93"/>
        <v>117</v>
      </c>
      <c r="AG113" s="18">
        <f t="shared" si="94"/>
        <v>1.7236289395848507</v>
      </c>
      <c r="AH113" s="18">
        <f t="shared" si="95"/>
        <v>127</v>
      </c>
      <c r="AI113" s="18">
        <v>0</v>
      </c>
      <c r="AJ113" s="18" t="str">
        <f t="shared" si="96"/>
        <v>N/A</v>
      </c>
      <c r="AK113" s="18">
        <f t="shared" si="97"/>
        <v>-0.17236289395848509</v>
      </c>
      <c r="AL113" s="18">
        <f t="shared" si="98"/>
        <v>21.890087532727609</v>
      </c>
      <c r="AM113" s="18">
        <f>(Design!$N$68-AL113)/AK113</f>
        <v>112.4957181178326</v>
      </c>
      <c r="AN113" s="18">
        <v>0</v>
      </c>
      <c r="AO113" s="18">
        <v>0</v>
      </c>
      <c r="AP113" s="18">
        <f t="shared" si="99"/>
        <v>112.4957181178326</v>
      </c>
      <c r="AQ113" s="18">
        <f t="shared" si="100"/>
        <v>117</v>
      </c>
      <c r="AR113" s="18">
        <f>Design!$N$68</f>
        <v>2.5</v>
      </c>
      <c r="AS113" s="18">
        <f t="shared" si="101"/>
        <v>127</v>
      </c>
      <c r="AT113" s="18">
        <v>0</v>
      </c>
      <c r="AU113" s="18">
        <f t="shared" si="102"/>
        <v>9525</v>
      </c>
      <c r="AV113" s="19" t="str">
        <f t="shared" si="103"/>
        <v>N/A</v>
      </c>
      <c r="AW113" s="68">
        <f t="shared" si="104"/>
        <v>117</v>
      </c>
      <c r="AX113" s="18">
        <f>'Ohio Intensities'!M113</f>
        <v>1.188862973910888</v>
      </c>
      <c r="AY113" s="18">
        <f>Design!$I$24*AX113*Design!$I$23</f>
        <v>2.0448443151267286</v>
      </c>
      <c r="AZ113" s="18">
        <v>0</v>
      </c>
      <c r="BA113" s="18">
        <v>0</v>
      </c>
      <c r="BB113" s="18">
        <f>Design!$I$22</f>
        <v>10</v>
      </c>
      <c r="BC113" s="18">
        <f t="shared" si="105"/>
        <v>2.0448443151267286</v>
      </c>
      <c r="BD113" s="18">
        <f t="shared" si="106"/>
        <v>117</v>
      </c>
      <c r="BE113" s="18">
        <f t="shared" si="107"/>
        <v>2.0448443151267286</v>
      </c>
      <c r="BF113" s="18">
        <f t="shared" si="108"/>
        <v>127</v>
      </c>
      <c r="BG113" s="18">
        <v>0</v>
      </c>
      <c r="BH113" s="18" t="str">
        <f t="shared" si="109"/>
        <v>N/A</v>
      </c>
      <c r="BI113" s="18">
        <f t="shared" si="110"/>
        <v>-0.20448443151267287</v>
      </c>
      <c r="BJ113" s="18">
        <f t="shared" si="111"/>
        <v>25.969522802109452</v>
      </c>
      <c r="BK113" s="18">
        <f>(Design!$N$69-BJ113)/BI113</f>
        <v>113.06250862759019</v>
      </c>
      <c r="BL113" s="18">
        <v>0</v>
      </c>
      <c r="BM113" s="18">
        <v>0</v>
      </c>
      <c r="BN113" s="18">
        <f t="shared" si="112"/>
        <v>113.06250862759019</v>
      </c>
      <c r="BO113" s="18">
        <f t="shared" si="113"/>
        <v>117</v>
      </c>
      <c r="BP113" s="18">
        <f>Design!$N$69</f>
        <v>2.85</v>
      </c>
      <c r="BQ113" s="18">
        <f t="shared" si="114"/>
        <v>127</v>
      </c>
      <c r="BR113" s="18">
        <v>0</v>
      </c>
      <c r="BS113" s="18">
        <f t="shared" si="115"/>
        <v>10858.5</v>
      </c>
      <c r="BT113" s="19" t="str">
        <f t="shared" si="116"/>
        <v>N/A</v>
      </c>
      <c r="BU113" s="68">
        <f t="shared" si="117"/>
        <v>117</v>
      </c>
      <c r="BV113" s="18">
        <f>'Ohio Intensities'!Q113</f>
        <v>1.4121848384041693</v>
      </c>
      <c r="BW113" s="18">
        <f>Design!$I$24*BV113*Design!$I$23</f>
        <v>2.4289579220551727</v>
      </c>
      <c r="BX113" s="18">
        <v>0</v>
      </c>
      <c r="BY113" s="18">
        <v>0</v>
      </c>
      <c r="BZ113" s="18">
        <f>Design!$I$22</f>
        <v>10</v>
      </c>
      <c r="CA113" s="18">
        <f t="shared" si="118"/>
        <v>2.4289579220551727</v>
      </c>
      <c r="CB113" s="18">
        <f t="shared" si="119"/>
        <v>117</v>
      </c>
      <c r="CC113" s="18">
        <f t="shared" si="120"/>
        <v>2.4289579220551727</v>
      </c>
      <c r="CD113" s="18">
        <f t="shared" si="121"/>
        <v>127</v>
      </c>
      <c r="CE113" s="18">
        <v>0</v>
      </c>
      <c r="CF113" s="18" t="str">
        <f t="shared" si="122"/>
        <v>N/A</v>
      </c>
      <c r="CG113" s="18">
        <f t="shared" si="123"/>
        <v>-0.24289579220551727</v>
      </c>
      <c r="CH113" s="18">
        <f t="shared" si="124"/>
        <v>30.847765610100694</v>
      </c>
      <c r="CI113" s="18">
        <f>(Design!$N$70-CH113)/CG113</f>
        <v>115.26657319123676</v>
      </c>
      <c r="CJ113" s="18">
        <v>0</v>
      </c>
      <c r="CK113" s="18">
        <v>0</v>
      </c>
      <c r="CL113" s="18">
        <f t="shared" si="125"/>
        <v>115.26657319123676</v>
      </c>
      <c r="CM113" s="18">
        <f t="shared" si="126"/>
        <v>117</v>
      </c>
      <c r="CN113" s="18">
        <f>Design!$N$70</f>
        <v>2.85</v>
      </c>
      <c r="CO113" s="18">
        <f t="shared" si="127"/>
        <v>127</v>
      </c>
      <c r="CP113" s="18">
        <v>0</v>
      </c>
      <c r="CQ113" s="18">
        <f t="shared" si="128"/>
        <v>10858.500000000002</v>
      </c>
      <c r="CR113" s="19" t="str">
        <f t="shared" si="129"/>
        <v>N/A</v>
      </c>
      <c r="CS113" s="68">
        <f t="shared" si="130"/>
        <v>117</v>
      </c>
      <c r="CT113" s="18">
        <f>'Ohio Intensities'!U113</f>
        <v>1.5977112258164989</v>
      </c>
      <c r="CU113" s="18">
        <f>Design!$I$24*CT113*Design!$I$23</f>
        <v>2.74806330840438</v>
      </c>
      <c r="CV113" s="18">
        <v>0</v>
      </c>
      <c r="CW113" s="18">
        <v>0</v>
      </c>
      <c r="CX113" s="18">
        <f>Design!$I$22</f>
        <v>10</v>
      </c>
      <c r="CY113" s="18">
        <f t="shared" si="131"/>
        <v>2.74806330840438</v>
      </c>
      <c r="CZ113" s="18">
        <f t="shared" si="132"/>
        <v>117</v>
      </c>
      <c r="DA113" s="18">
        <f t="shared" si="133"/>
        <v>2.74806330840438</v>
      </c>
      <c r="DB113" s="18">
        <f t="shared" si="134"/>
        <v>127</v>
      </c>
      <c r="DC113" s="18">
        <v>0</v>
      </c>
      <c r="DD113" s="18" t="str">
        <f t="shared" si="135"/>
        <v>N/A</v>
      </c>
      <c r="DE113" s="18">
        <f t="shared" si="136"/>
        <v>-0.27480633084043798</v>
      </c>
      <c r="DF113" s="18">
        <f t="shared" si="137"/>
        <v>34.900404016735628</v>
      </c>
      <c r="DG113" s="18">
        <f>(Design!$N$71-DF113)/DE113</f>
        <v>116.62905988634299</v>
      </c>
      <c r="DH113" s="18">
        <v>0</v>
      </c>
      <c r="DI113" s="18">
        <v>0</v>
      </c>
      <c r="DJ113" s="18">
        <f t="shared" si="138"/>
        <v>116.62905988634299</v>
      </c>
      <c r="DK113" s="18">
        <f t="shared" si="139"/>
        <v>117</v>
      </c>
      <c r="DL113" s="18">
        <f>Design!$N$71</f>
        <v>2.85</v>
      </c>
      <c r="DM113" s="18">
        <f t="shared" si="140"/>
        <v>127</v>
      </c>
      <c r="DN113" s="18">
        <v>0</v>
      </c>
      <c r="DO113" s="18">
        <f t="shared" si="141"/>
        <v>10858.5</v>
      </c>
      <c r="DP113" s="19" t="str">
        <f t="shared" si="142"/>
        <v>N/A</v>
      </c>
      <c r="DQ113" s="68">
        <f t="shared" si="143"/>
        <v>117</v>
      </c>
      <c r="DR113" s="18">
        <f>'Ohio Intensities'!Y113</f>
        <v>1.7840570295148517</v>
      </c>
      <c r="DS113" s="18">
        <f>Design!$I$24*DR113*Design!$I$23</f>
        <v>3.0685780907655467</v>
      </c>
      <c r="DT113" s="18">
        <v>0</v>
      </c>
      <c r="DU113" s="18">
        <v>0</v>
      </c>
      <c r="DV113" s="18">
        <f>Design!$I$22</f>
        <v>10</v>
      </c>
      <c r="DW113" s="18">
        <f t="shared" si="144"/>
        <v>3.0685780907655467</v>
      </c>
      <c r="DX113" s="18">
        <f t="shared" si="145"/>
        <v>117</v>
      </c>
      <c r="DY113" s="18">
        <f t="shared" si="146"/>
        <v>3.0685780907655467</v>
      </c>
      <c r="DZ113" s="18">
        <f t="shared" si="147"/>
        <v>127</v>
      </c>
      <c r="EA113" s="18">
        <v>0</v>
      </c>
      <c r="EB113" s="18">
        <f t="shared" si="148"/>
        <v>21541.418197174142</v>
      </c>
      <c r="EC113" s="18">
        <f t="shared" si="149"/>
        <v>-0.30685780907655469</v>
      </c>
      <c r="ED113" s="18">
        <f t="shared" si="150"/>
        <v>38.970941752722446</v>
      </c>
      <c r="EE113" s="18">
        <f>(Design!$N$72-ED113)/EC113</f>
        <v>117.71231066735217</v>
      </c>
      <c r="EF113" s="18">
        <v>0</v>
      </c>
      <c r="EG113" s="18">
        <v>0</v>
      </c>
      <c r="EH113" s="18">
        <f t="shared" si="151"/>
        <v>117.71231066735217</v>
      </c>
      <c r="EI113" s="18">
        <f t="shared" si="152"/>
        <v>117.71231066735217</v>
      </c>
      <c r="EJ113" s="18">
        <f>Design!$N$72</f>
        <v>2.85</v>
      </c>
      <c r="EK113" s="18">
        <f t="shared" si="153"/>
        <v>127</v>
      </c>
      <c r="EL113" s="18">
        <v>0</v>
      </c>
      <c r="EM113" s="18">
        <f t="shared" si="154"/>
        <v>10858.500000000002</v>
      </c>
      <c r="EN113" s="19">
        <f t="shared" si="155"/>
        <v>10682.91819717414</v>
      </c>
      <c r="EO113" s="19">
        <f t="shared" si="156"/>
        <v>117</v>
      </c>
    </row>
    <row r="114" spans="1:145" x14ac:dyDescent="0.25">
      <c r="A114" s="68">
        <f t="shared" si="157"/>
        <v>118</v>
      </c>
      <c r="B114" s="18">
        <f>'Ohio Intensities'!E114</f>
        <v>0.81914159665381592</v>
      </c>
      <c r="C114" s="18">
        <f>Design!$I$24*B114*Design!$I$23</f>
        <v>1.4089235462445642</v>
      </c>
      <c r="D114" s="18">
        <v>0</v>
      </c>
      <c r="E114" s="18">
        <v>0</v>
      </c>
      <c r="F114" s="18">
        <f>Design!$I$22</f>
        <v>10</v>
      </c>
      <c r="G114" s="18">
        <f t="shared" si="79"/>
        <v>1.4089235462445642</v>
      </c>
      <c r="H114" s="18">
        <f t="shared" si="80"/>
        <v>118</v>
      </c>
      <c r="I114" s="18">
        <f t="shared" si="81"/>
        <v>1.4089235462445642</v>
      </c>
      <c r="J114" s="18">
        <f t="shared" si="82"/>
        <v>128</v>
      </c>
      <c r="K114" s="18">
        <v>0</v>
      </c>
      <c r="L114" s="18" t="str">
        <f t="shared" si="83"/>
        <v>N/A</v>
      </c>
      <c r="M114" s="18">
        <f t="shared" si="84"/>
        <v>-0.14089235462445643</v>
      </c>
      <c r="N114" s="18">
        <f t="shared" si="85"/>
        <v>18.034221391930423</v>
      </c>
      <c r="O114" s="18">
        <f>(Design!$N$67-N114)/M114</f>
        <v>113.44988473317659</v>
      </c>
      <c r="P114" s="18">
        <v>0</v>
      </c>
      <c r="Q114" s="18">
        <v>0</v>
      </c>
      <c r="R114" s="18">
        <f t="shared" si="86"/>
        <v>113.44988473317659</v>
      </c>
      <c r="S114" s="18">
        <f t="shared" si="87"/>
        <v>118</v>
      </c>
      <c r="T114" s="18">
        <f>Design!$N$67</f>
        <v>2.0499999999999998</v>
      </c>
      <c r="U114" s="18">
        <f t="shared" si="88"/>
        <v>128</v>
      </c>
      <c r="V114" s="18">
        <v>0</v>
      </c>
      <c r="W114" s="18">
        <f t="shared" si="89"/>
        <v>7871.9999999999991</v>
      </c>
      <c r="X114" s="19" t="str">
        <f t="shared" si="90"/>
        <v>N/A</v>
      </c>
      <c r="Y114" s="68">
        <f t="shared" si="91"/>
        <v>118</v>
      </c>
      <c r="Z114" s="18">
        <f>'Ohio Intensities'!I114</f>
        <v>0.99535576391836789</v>
      </c>
      <c r="AA114" s="18">
        <f>Design!$I$24*Z114*Design!$I$23</f>
        <v>1.7120119139395937</v>
      </c>
      <c r="AB114" s="18">
        <v>0</v>
      </c>
      <c r="AC114" s="18">
        <v>0</v>
      </c>
      <c r="AD114" s="18">
        <f>Design!$I$22</f>
        <v>10</v>
      </c>
      <c r="AE114" s="18">
        <f t="shared" si="92"/>
        <v>1.7120119139395937</v>
      </c>
      <c r="AF114" s="18">
        <f t="shared" si="93"/>
        <v>118</v>
      </c>
      <c r="AG114" s="18">
        <f t="shared" si="94"/>
        <v>1.7120119139395937</v>
      </c>
      <c r="AH114" s="18">
        <f t="shared" si="95"/>
        <v>128</v>
      </c>
      <c r="AI114" s="18">
        <v>0</v>
      </c>
      <c r="AJ114" s="18" t="str">
        <f t="shared" si="96"/>
        <v>N/A</v>
      </c>
      <c r="AK114" s="18">
        <f t="shared" si="97"/>
        <v>-0.17120119139395937</v>
      </c>
      <c r="AL114" s="18">
        <f t="shared" si="98"/>
        <v>21.913752498426799</v>
      </c>
      <c r="AM114" s="18">
        <f>(Design!$N$68-AL114)/AK114</f>
        <v>113.39729788300872</v>
      </c>
      <c r="AN114" s="18">
        <v>0</v>
      </c>
      <c r="AO114" s="18">
        <v>0</v>
      </c>
      <c r="AP114" s="18">
        <f t="shared" si="99"/>
        <v>113.39729788300872</v>
      </c>
      <c r="AQ114" s="18">
        <f t="shared" si="100"/>
        <v>118</v>
      </c>
      <c r="AR114" s="18">
        <f>Design!$N$68</f>
        <v>2.5</v>
      </c>
      <c r="AS114" s="18">
        <f t="shared" si="101"/>
        <v>128</v>
      </c>
      <c r="AT114" s="18">
        <v>0</v>
      </c>
      <c r="AU114" s="18">
        <f t="shared" si="102"/>
        <v>9600</v>
      </c>
      <c r="AV114" s="19" t="str">
        <f t="shared" si="103"/>
        <v>N/A</v>
      </c>
      <c r="AW114" s="68">
        <f t="shared" si="104"/>
        <v>118</v>
      </c>
      <c r="AX114" s="18">
        <f>'Ohio Intensities'!M114</f>
        <v>1.1809574625735033</v>
      </c>
      <c r="AY114" s="18">
        <f>Design!$I$24*AX114*Design!$I$23</f>
        <v>2.031246835626427</v>
      </c>
      <c r="AZ114" s="18">
        <v>0</v>
      </c>
      <c r="BA114" s="18">
        <v>0</v>
      </c>
      <c r="BB114" s="18">
        <f>Design!$I$22</f>
        <v>10</v>
      </c>
      <c r="BC114" s="18">
        <f t="shared" si="105"/>
        <v>2.031246835626427</v>
      </c>
      <c r="BD114" s="18">
        <f t="shared" si="106"/>
        <v>118</v>
      </c>
      <c r="BE114" s="18">
        <f t="shared" si="107"/>
        <v>2.031246835626427</v>
      </c>
      <c r="BF114" s="18">
        <f t="shared" si="108"/>
        <v>128</v>
      </c>
      <c r="BG114" s="18">
        <v>0</v>
      </c>
      <c r="BH114" s="18" t="str">
        <f t="shared" si="109"/>
        <v>N/A</v>
      </c>
      <c r="BI114" s="18">
        <f t="shared" si="110"/>
        <v>-0.20312468356264271</v>
      </c>
      <c r="BJ114" s="18">
        <f t="shared" si="111"/>
        <v>25.999959496018267</v>
      </c>
      <c r="BK114" s="18">
        <f>(Design!$N$69-BJ114)/BI114</f>
        <v>113.96920891142669</v>
      </c>
      <c r="BL114" s="18">
        <v>0</v>
      </c>
      <c r="BM114" s="18">
        <v>0</v>
      </c>
      <c r="BN114" s="18">
        <f t="shared" si="112"/>
        <v>113.96920891142669</v>
      </c>
      <c r="BO114" s="18">
        <f t="shared" si="113"/>
        <v>118</v>
      </c>
      <c r="BP114" s="18">
        <f>Design!$N$69</f>
        <v>2.85</v>
      </c>
      <c r="BQ114" s="18">
        <f t="shared" si="114"/>
        <v>128</v>
      </c>
      <c r="BR114" s="18">
        <v>0</v>
      </c>
      <c r="BS114" s="18">
        <f t="shared" si="115"/>
        <v>10944</v>
      </c>
      <c r="BT114" s="19" t="str">
        <f t="shared" si="116"/>
        <v>N/A</v>
      </c>
      <c r="BU114" s="68">
        <f t="shared" si="117"/>
        <v>118</v>
      </c>
      <c r="BV114" s="18">
        <f>'Ohio Intensities'!Q114</f>
        <v>1.4030097769594836</v>
      </c>
      <c r="BW114" s="18">
        <f>Design!$I$24*BV114*Design!$I$23</f>
        <v>2.4131768163703131</v>
      </c>
      <c r="BX114" s="18">
        <v>0</v>
      </c>
      <c r="BY114" s="18">
        <v>0</v>
      </c>
      <c r="BZ114" s="18">
        <f>Design!$I$22</f>
        <v>10</v>
      </c>
      <c r="CA114" s="18">
        <f t="shared" si="118"/>
        <v>2.4131768163703131</v>
      </c>
      <c r="CB114" s="18">
        <f t="shared" si="119"/>
        <v>118</v>
      </c>
      <c r="CC114" s="18">
        <f t="shared" si="120"/>
        <v>2.4131768163703131</v>
      </c>
      <c r="CD114" s="18">
        <f t="shared" si="121"/>
        <v>128</v>
      </c>
      <c r="CE114" s="18">
        <v>0</v>
      </c>
      <c r="CF114" s="18" t="str">
        <f t="shared" si="122"/>
        <v>N/A</v>
      </c>
      <c r="CG114" s="18">
        <f t="shared" si="123"/>
        <v>-0.24131768163703132</v>
      </c>
      <c r="CH114" s="18">
        <f t="shared" si="124"/>
        <v>30.888663249540009</v>
      </c>
      <c r="CI114" s="18">
        <f>(Design!$N$70-CH114)/CG114</f>
        <v>116.18984178587162</v>
      </c>
      <c r="CJ114" s="18">
        <v>0</v>
      </c>
      <c r="CK114" s="18">
        <v>0</v>
      </c>
      <c r="CL114" s="18">
        <f t="shared" si="125"/>
        <v>116.18984178587162</v>
      </c>
      <c r="CM114" s="18">
        <f t="shared" si="126"/>
        <v>118</v>
      </c>
      <c r="CN114" s="18">
        <f>Design!$N$70</f>
        <v>2.85</v>
      </c>
      <c r="CO114" s="18">
        <f t="shared" si="127"/>
        <v>128</v>
      </c>
      <c r="CP114" s="18">
        <v>0</v>
      </c>
      <c r="CQ114" s="18">
        <f t="shared" si="128"/>
        <v>10944</v>
      </c>
      <c r="CR114" s="19" t="str">
        <f t="shared" si="129"/>
        <v>N/A</v>
      </c>
      <c r="CS114" s="68">
        <f t="shared" si="130"/>
        <v>118</v>
      </c>
      <c r="CT114" s="18">
        <f>'Ohio Intensities'!U114</f>
        <v>1.5875112049703284</v>
      </c>
      <c r="CU114" s="18">
        <f>Design!$I$24*CT114*Design!$I$23</f>
        <v>2.7305192725489666</v>
      </c>
      <c r="CV114" s="18">
        <v>0</v>
      </c>
      <c r="CW114" s="18">
        <v>0</v>
      </c>
      <c r="CX114" s="18">
        <f>Design!$I$22</f>
        <v>10</v>
      </c>
      <c r="CY114" s="18">
        <f t="shared" si="131"/>
        <v>2.7305192725489666</v>
      </c>
      <c r="CZ114" s="18">
        <f t="shared" si="132"/>
        <v>118</v>
      </c>
      <c r="DA114" s="18">
        <f t="shared" si="133"/>
        <v>2.7305192725489666</v>
      </c>
      <c r="DB114" s="18">
        <f t="shared" si="134"/>
        <v>128</v>
      </c>
      <c r="DC114" s="18">
        <v>0</v>
      </c>
      <c r="DD114" s="18" t="str">
        <f t="shared" si="135"/>
        <v>N/A</v>
      </c>
      <c r="DE114" s="18">
        <f t="shared" si="136"/>
        <v>-0.27305192725489669</v>
      </c>
      <c r="DF114" s="18">
        <f t="shared" si="137"/>
        <v>34.950646688626776</v>
      </c>
      <c r="DG114" s="18">
        <f>(Design!$N$71-DF114)/DE114</f>
        <v>117.56242488873005</v>
      </c>
      <c r="DH114" s="18">
        <v>0</v>
      </c>
      <c r="DI114" s="18">
        <v>0</v>
      </c>
      <c r="DJ114" s="18">
        <f t="shared" si="138"/>
        <v>117.56242488873005</v>
      </c>
      <c r="DK114" s="18">
        <f t="shared" si="139"/>
        <v>118</v>
      </c>
      <c r="DL114" s="18">
        <f>Design!$N$71</f>
        <v>2.85</v>
      </c>
      <c r="DM114" s="18">
        <f t="shared" si="140"/>
        <v>128</v>
      </c>
      <c r="DN114" s="18">
        <v>0</v>
      </c>
      <c r="DO114" s="18">
        <f t="shared" si="141"/>
        <v>10944</v>
      </c>
      <c r="DP114" s="19" t="str">
        <f t="shared" si="142"/>
        <v>N/A</v>
      </c>
      <c r="DQ114" s="68">
        <f t="shared" si="143"/>
        <v>118</v>
      </c>
      <c r="DR114" s="18">
        <f>'Ohio Intensities'!Y114</f>
        <v>1.7730178131505263</v>
      </c>
      <c r="DS114" s="18">
        <f>Design!$I$24*DR114*Design!$I$23</f>
        <v>3.0495906386189073</v>
      </c>
      <c r="DT114" s="18">
        <v>0</v>
      </c>
      <c r="DU114" s="18">
        <v>0</v>
      </c>
      <c r="DV114" s="18">
        <f>Design!$I$22</f>
        <v>10</v>
      </c>
      <c r="DW114" s="18">
        <f t="shared" si="144"/>
        <v>3.0495906386189073</v>
      </c>
      <c r="DX114" s="18">
        <f t="shared" si="145"/>
        <v>118</v>
      </c>
      <c r="DY114" s="18">
        <f t="shared" si="146"/>
        <v>3.0495906386189073</v>
      </c>
      <c r="DZ114" s="18">
        <f t="shared" si="147"/>
        <v>128</v>
      </c>
      <c r="EA114" s="18">
        <v>0</v>
      </c>
      <c r="EB114" s="18">
        <f t="shared" si="148"/>
        <v>21591.101721421866</v>
      </c>
      <c r="EC114" s="18">
        <f t="shared" si="149"/>
        <v>-0.30495906386189076</v>
      </c>
      <c r="ED114" s="18">
        <f t="shared" si="150"/>
        <v>39.034760174322017</v>
      </c>
      <c r="EE114" s="18">
        <f>(Design!$N$72-ED114)/EC114</f>
        <v>118.65448337915051</v>
      </c>
      <c r="EF114" s="18">
        <v>0</v>
      </c>
      <c r="EG114" s="18">
        <v>0</v>
      </c>
      <c r="EH114" s="18">
        <f t="shared" si="151"/>
        <v>118.65448337915051</v>
      </c>
      <c r="EI114" s="18">
        <f t="shared" si="152"/>
        <v>118.65448337915051</v>
      </c>
      <c r="EJ114" s="18">
        <f>Design!$N$72</f>
        <v>2.85</v>
      </c>
      <c r="EK114" s="18">
        <f t="shared" si="153"/>
        <v>128</v>
      </c>
      <c r="EL114" s="18">
        <v>0</v>
      </c>
      <c r="EM114" s="18">
        <f t="shared" si="154"/>
        <v>10944</v>
      </c>
      <c r="EN114" s="19">
        <f t="shared" si="155"/>
        <v>10647.101721421866</v>
      </c>
      <c r="EO114" s="19">
        <f t="shared" si="156"/>
        <v>118</v>
      </c>
    </row>
    <row r="115" spans="1:145" x14ac:dyDescent="0.25">
      <c r="A115" s="68">
        <f t="shared" si="157"/>
        <v>119</v>
      </c>
      <c r="B115" s="18">
        <f>'Ohio Intensities'!E115</f>
        <v>0.81357637245122605</v>
      </c>
      <c r="C115" s="18">
        <f>Design!$I$24*B115*Design!$I$23</f>
        <v>1.3993513606161097</v>
      </c>
      <c r="D115" s="18">
        <v>0</v>
      </c>
      <c r="E115" s="18">
        <v>0</v>
      </c>
      <c r="F115" s="18">
        <f>Design!$I$22</f>
        <v>10</v>
      </c>
      <c r="G115" s="18">
        <f t="shared" si="79"/>
        <v>1.3993513606161097</v>
      </c>
      <c r="H115" s="18">
        <f t="shared" si="80"/>
        <v>119</v>
      </c>
      <c r="I115" s="18">
        <f t="shared" si="81"/>
        <v>1.3993513606161097</v>
      </c>
      <c r="J115" s="18">
        <f t="shared" si="82"/>
        <v>129</v>
      </c>
      <c r="K115" s="18">
        <v>0</v>
      </c>
      <c r="L115" s="18" t="str">
        <f t="shared" si="83"/>
        <v>N/A</v>
      </c>
      <c r="M115" s="18">
        <f t="shared" si="84"/>
        <v>-0.13993513606161095</v>
      </c>
      <c r="N115" s="18">
        <f t="shared" si="85"/>
        <v>18.051632551947812</v>
      </c>
      <c r="O115" s="18">
        <f>(Design!$N$67-N115)/M115</f>
        <v>114.3503554740003</v>
      </c>
      <c r="P115" s="18">
        <v>0</v>
      </c>
      <c r="Q115" s="18">
        <v>0</v>
      </c>
      <c r="R115" s="18">
        <f t="shared" si="86"/>
        <v>114.3503554740003</v>
      </c>
      <c r="S115" s="18">
        <f t="shared" si="87"/>
        <v>119</v>
      </c>
      <c r="T115" s="18">
        <f>Design!$N$67</f>
        <v>2.0499999999999998</v>
      </c>
      <c r="U115" s="18">
        <f t="shared" si="88"/>
        <v>129</v>
      </c>
      <c r="V115" s="18">
        <v>0</v>
      </c>
      <c r="W115" s="18">
        <f t="shared" si="89"/>
        <v>7933.5</v>
      </c>
      <c r="X115" s="19" t="str">
        <f t="shared" si="90"/>
        <v>N/A</v>
      </c>
      <c r="Y115" s="68">
        <f t="shared" si="91"/>
        <v>119</v>
      </c>
      <c r="Z115" s="18">
        <f>'Ohio Intensities'!I115</f>
        <v>0.98869883132790792</v>
      </c>
      <c r="AA115" s="18">
        <f>Design!$I$24*Z115*Design!$I$23</f>
        <v>1.7005619898840028</v>
      </c>
      <c r="AB115" s="18">
        <v>0</v>
      </c>
      <c r="AC115" s="18">
        <v>0</v>
      </c>
      <c r="AD115" s="18">
        <f>Design!$I$22</f>
        <v>10</v>
      </c>
      <c r="AE115" s="18">
        <f t="shared" si="92"/>
        <v>1.7005619898840028</v>
      </c>
      <c r="AF115" s="18">
        <f t="shared" si="93"/>
        <v>119</v>
      </c>
      <c r="AG115" s="18">
        <f t="shared" si="94"/>
        <v>1.7005619898840028</v>
      </c>
      <c r="AH115" s="18">
        <f t="shared" si="95"/>
        <v>129</v>
      </c>
      <c r="AI115" s="18">
        <v>0</v>
      </c>
      <c r="AJ115" s="18" t="str">
        <f t="shared" si="96"/>
        <v>N/A</v>
      </c>
      <c r="AK115" s="18">
        <f t="shared" si="97"/>
        <v>-0.17005619898840027</v>
      </c>
      <c r="AL115" s="18">
        <f t="shared" si="98"/>
        <v>21.937249669503636</v>
      </c>
      <c r="AM115" s="18">
        <f>(Design!$N$68-AL115)/AK115</f>
        <v>114.29897754464966</v>
      </c>
      <c r="AN115" s="18">
        <v>0</v>
      </c>
      <c r="AO115" s="18">
        <v>0</v>
      </c>
      <c r="AP115" s="18">
        <f t="shared" si="99"/>
        <v>114.29897754464966</v>
      </c>
      <c r="AQ115" s="18">
        <f t="shared" si="100"/>
        <v>119</v>
      </c>
      <c r="AR115" s="18">
        <f>Design!$N$68</f>
        <v>2.5</v>
      </c>
      <c r="AS115" s="18">
        <f t="shared" si="101"/>
        <v>129</v>
      </c>
      <c r="AT115" s="18">
        <v>0</v>
      </c>
      <c r="AU115" s="18">
        <f t="shared" si="102"/>
        <v>9675</v>
      </c>
      <c r="AV115" s="19" t="str">
        <f t="shared" si="103"/>
        <v>N/A</v>
      </c>
      <c r="AW115" s="68">
        <f t="shared" si="104"/>
        <v>119</v>
      </c>
      <c r="AX115" s="18">
        <f>'Ohio Intensities'!M115</f>
        <v>1.173164497452736</v>
      </c>
      <c r="AY115" s="18">
        <f>Design!$I$24*AX115*Design!$I$23</f>
        <v>2.0178429356187073</v>
      </c>
      <c r="AZ115" s="18">
        <v>0</v>
      </c>
      <c r="BA115" s="18">
        <v>0</v>
      </c>
      <c r="BB115" s="18">
        <f>Design!$I$22</f>
        <v>10</v>
      </c>
      <c r="BC115" s="18">
        <f t="shared" si="105"/>
        <v>2.0178429356187073</v>
      </c>
      <c r="BD115" s="18">
        <f t="shared" si="106"/>
        <v>119</v>
      </c>
      <c r="BE115" s="18">
        <f t="shared" si="107"/>
        <v>2.0178429356187073</v>
      </c>
      <c r="BF115" s="18">
        <f t="shared" si="108"/>
        <v>129</v>
      </c>
      <c r="BG115" s="18">
        <v>0</v>
      </c>
      <c r="BH115" s="18" t="str">
        <f t="shared" si="109"/>
        <v>N/A</v>
      </c>
      <c r="BI115" s="18">
        <f t="shared" si="110"/>
        <v>-0.20178429356187072</v>
      </c>
      <c r="BJ115" s="18">
        <f t="shared" si="111"/>
        <v>26.03017386948132</v>
      </c>
      <c r="BK115" s="18">
        <f>(Design!$N$69-BJ115)/BI115</f>
        <v>114.87600675110949</v>
      </c>
      <c r="BL115" s="18">
        <v>0</v>
      </c>
      <c r="BM115" s="18">
        <v>0</v>
      </c>
      <c r="BN115" s="18">
        <f t="shared" si="112"/>
        <v>114.87600675110949</v>
      </c>
      <c r="BO115" s="18">
        <f t="shared" si="113"/>
        <v>119</v>
      </c>
      <c r="BP115" s="18">
        <f>Design!$N$69</f>
        <v>2.85</v>
      </c>
      <c r="BQ115" s="18">
        <f t="shared" si="114"/>
        <v>129</v>
      </c>
      <c r="BR115" s="18">
        <v>0</v>
      </c>
      <c r="BS115" s="18">
        <f t="shared" si="115"/>
        <v>11029.500000000002</v>
      </c>
      <c r="BT115" s="19" t="str">
        <f t="shared" si="116"/>
        <v>N/A</v>
      </c>
      <c r="BU115" s="68">
        <f t="shared" si="117"/>
        <v>119</v>
      </c>
      <c r="BV115" s="18">
        <f>'Ohio Intensities'!Q115</f>
        <v>1.3939635538543238</v>
      </c>
      <c r="BW115" s="18">
        <f>Design!$I$24*BV115*Design!$I$23</f>
        <v>2.3976173126294387</v>
      </c>
      <c r="BX115" s="18">
        <v>0</v>
      </c>
      <c r="BY115" s="18">
        <v>0</v>
      </c>
      <c r="BZ115" s="18">
        <f>Design!$I$22</f>
        <v>10</v>
      </c>
      <c r="CA115" s="18">
        <f t="shared" si="118"/>
        <v>2.3976173126294387</v>
      </c>
      <c r="CB115" s="18">
        <f t="shared" si="119"/>
        <v>119</v>
      </c>
      <c r="CC115" s="18">
        <f t="shared" si="120"/>
        <v>2.3976173126294387</v>
      </c>
      <c r="CD115" s="18">
        <f t="shared" si="121"/>
        <v>129</v>
      </c>
      <c r="CE115" s="18">
        <v>0</v>
      </c>
      <c r="CF115" s="18" t="str">
        <f t="shared" si="122"/>
        <v>N/A</v>
      </c>
      <c r="CG115" s="18">
        <f t="shared" si="123"/>
        <v>-0.23976173126294387</v>
      </c>
      <c r="CH115" s="18">
        <f t="shared" si="124"/>
        <v>30.92926333291976</v>
      </c>
      <c r="CI115" s="18">
        <f>(Design!$N$70-CH115)/CG115</f>
        <v>117.1131989455213</v>
      </c>
      <c r="CJ115" s="18">
        <v>0</v>
      </c>
      <c r="CK115" s="18">
        <v>0</v>
      </c>
      <c r="CL115" s="18">
        <f t="shared" si="125"/>
        <v>117.1131989455213</v>
      </c>
      <c r="CM115" s="18">
        <f t="shared" si="126"/>
        <v>119</v>
      </c>
      <c r="CN115" s="18">
        <f>Design!$N$70</f>
        <v>2.85</v>
      </c>
      <c r="CO115" s="18">
        <f t="shared" si="127"/>
        <v>129</v>
      </c>
      <c r="CP115" s="18">
        <v>0</v>
      </c>
      <c r="CQ115" s="18">
        <f t="shared" si="128"/>
        <v>11029.500000000002</v>
      </c>
      <c r="CR115" s="19" t="str">
        <f t="shared" si="129"/>
        <v>N/A</v>
      </c>
      <c r="CS115" s="68">
        <f t="shared" si="130"/>
        <v>119</v>
      </c>
      <c r="CT115" s="18">
        <f>'Ohio Intensities'!U115</f>
        <v>1.5774528390871216</v>
      </c>
      <c r="CU115" s="18">
        <f>Design!$I$24*CT115*Design!$I$23</f>
        <v>2.7132188832298509</v>
      </c>
      <c r="CV115" s="18">
        <v>0</v>
      </c>
      <c r="CW115" s="18">
        <v>0</v>
      </c>
      <c r="CX115" s="18">
        <f>Design!$I$22</f>
        <v>10</v>
      </c>
      <c r="CY115" s="18">
        <f t="shared" si="131"/>
        <v>2.7132188832298509</v>
      </c>
      <c r="CZ115" s="18">
        <f t="shared" si="132"/>
        <v>119</v>
      </c>
      <c r="DA115" s="18">
        <f t="shared" si="133"/>
        <v>2.7132188832298509</v>
      </c>
      <c r="DB115" s="18">
        <f t="shared" si="134"/>
        <v>129</v>
      </c>
      <c r="DC115" s="18">
        <v>0</v>
      </c>
      <c r="DD115" s="18" t="str">
        <f t="shared" si="135"/>
        <v>N/A</v>
      </c>
      <c r="DE115" s="18">
        <f t="shared" si="136"/>
        <v>-0.27132188832298509</v>
      </c>
      <c r="DF115" s="18">
        <f t="shared" si="137"/>
        <v>35.000523593665079</v>
      </c>
      <c r="DG115" s="18">
        <f>(Design!$N$71-DF115)/DE115</f>
        <v>118.49587142557654</v>
      </c>
      <c r="DH115" s="18">
        <v>0</v>
      </c>
      <c r="DI115" s="18">
        <v>0</v>
      </c>
      <c r="DJ115" s="18">
        <f t="shared" si="138"/>
        <v>118.49587142557654</v>
      </c>
      <c r="DK115" s="18">
        <f t="shared" si="139"/>
        <v>119</v>
      </c>
      <c r="DL115" s="18">
        <f>Design!$N$71</f>
        <v>2.85</v>
      </c>
      <c r="DM115" s="18">
        <f t="shared" si="140"/>
        <v>129</v>
      </c>
      <c r="DN115" s="18">
        <v>0</v>
      </c>
      <c r="DO115" s="18">
        <f t="shared" si="141"/>
        <v>11029.500000000002</v>
      </c>
      <c r="DP115" s="19" t="str">
        <f t="shared" si="142"/>
        <v>N/A</v>
      </c>
      <c r="DQ115" s="68">
        <f t="shared" si="143"/>
        <v>119</v>
      </c>
      <c r="DR115" s="18">
        <f>'Ohio Intensities'!Y115</f>
        <v>1.762130077268881</v>
      </c>
      <c r="DS115" s="18">
        <f>Design!$I$24*DR115*Design!$I$23</f>
        <v>3.0308637329024775</v>
      </c>
      <c r="DT115" s="18">
        <v>0</v>
      </c>
      <c r="DU115" s="18">
        <v>0</v>
      </c>
      <c r="DV115" s="18">
        <f>Design!$I$22</f>
        <v>10</v>
      </c>
      <c r="DW115" s="18">
        <f t="shared" si="144"/>
        <v>3.0308637329024775</v>
      </c>
      <c r="DX115" s="18">
        <f t="shared" si="145"/>
        <v>119</v>
      </c>
      <c r="DY115" s="18">
        <f t="shared" si="146"/>
        <v>3.0308637329024775</v>
      </c>
      <c r="DZ115" s="18">
        <f t="shared" si="147"/>
        <v>129</v>
      </c>
      <c r="EA115" s="18">
        <v>0</v>
      </c>
      <c r="EB115" s="18">
        <f t="shared" si="148"/>
        <v>21640.367052923692</v>
      </c>
      <c r="EC115" s="18">
        <f t="shared" si="149"/>
        <v>-0.30308637329024773</v>
      </c>
      <c r="ED115" s="18">
        <f t="shared" si="150"/>
        <v>39.098142154441952</v>
      </c>
      <c r="EE115" s="18">
        <f>(Design!$N$72-ED115)/EC115</f>
        <v>119.59673990268533</v>
      </c>
      <c r="EF115" s="18">
        <v>0</v>
      </c>
      <c r="EG115" s="18">
        <v>0</v>
      </c>
      <c r="EH115" s="18">
        <f t="shared" si="151"/>
        <v>119.59673990268533</v>
      </c>
      <c r="EI115" s="18">
        <f t="shared" si="152"/>
        <v>119.59673990268533</v>
      </c>
      <c r="EJ115" s="18">
        <f>Design!$N$72</f>
        <v>2.85</v>
      </c>
      <c r="EK115" s="18">
        <f t="shared" si="153"/>
        <v>129</v>
      </c>
      <c r="EL115" s="18">
        <v>0</v>
      </c>
      <c r="EM115" s="18">
        <f t="shared" si="154"/>
        <v>11029.500000000002</v>
      </c>
      <c r="EN115" s="19">
        <f t="shared" si="155"/>
        <v>10610.86705292369</v>
      </c>
      <c r="EO115" s="19">
        <f t="shared" si="156"/>
        <v>119</v>
      </c>
    </row>
    <row r="116" spans="1:145" x14ac:dyDescent="0.25">
      <c r="A116" s="68">
        <f t="shared" si="157"/>
        <v>120</v>
      </c>
      <c r="B116" s="18">
        <f>'Ohio Intensities'!E116</f>
        <v>0.8080914971774712</v>
      </c>
      <c r="C116" s="18">
        <f>Design!$I$24*B116*Design!$I$23</f>
        <v>1.3899173751452514</v>
      </c>
      <c r="D116" s="18">
        <v>0</v>
      </c>
      <c r="E116" s="18">
        <v>0</v>
      </c>
      <c r="F116" s="18">
        <f>Design!$I$22</f>
        <v>10</v>
      </c>
      <c r="G116" s="18">
        <f t="shared" ref="G116:G179" si="158">C116</f>
        <v>1.3899173751452514</v>
      </c>
      <c r="H116" s="18">
        <f t="shared" ref="H116:H179" si="159">A116</f>
        <v>120</v>
      </c>
      <c r="I116" s="18">
        <f t="shared" ref="I116:I179" si="160">G116</f>
        <v>1.3899173751452514</v>
      </c>
      <c r="J116" s="18">
        <f t="shared" ref="J116:J179" si="161">F116+H116</f>
        <v>130</v>
      </c>
      <c r="K116" s="18">
        <v>0</v>
      </c>
      <c r="L116" s="18" t="str">
        <f t="shared" si="83"/>
        <v>N/A</v>
      </c>
      <c r="M116" s="18">
        <f t="shared" ref="M116:M179" si="162">(K116-I116)/(J116-H116)</f>
        <v>-0.13899173751452515</v>
      </c>
      <c r="N116" s="18">
        <f t="shared" ref="N116:N179" si="163">I116-M116*H116</f>
        <v>18.068925876888269</v>
      </c>
      <c r="O116" s="18">
        <f>(Design!$N$67-N116)/M116</f>
        <v>115.25092184140968</v>
      </c>
      <c r="P116" s="18">
        <v>0</v>
      </c>
      <c r="Q116" s="18">
        <v>0</v>
      </c>
      <c r="R116" s="18">
        <f t="shared" ref="R116:R179" si="164">O116</f>
        <v>115.25092184140968</v>
      </c>
      <c r="S116" s="18">
        <f t="shared" si="87"/>
        <v>120</v>
      </c>
      <c r="T116" s="18">
        <f>Design!$N$67</f>
        <v>2.0499999999999998</v>
      </c>
      <c r="U116" s="18">
        <f t="shared" ref="U116:U179" si="165">J116</f>
        <v>130</v>
      </c>
      <c r="V116" s="18">
        <v>0</v>
      </c>
      <c r="W116" s="18">
        <f t="shared" ref="W116:W179" si="166">(0.5*R116*T116+0.5*(U116-R116)*T116)*60</f>
        <v>7995</v>
      </c>
      <c r="X116" s="19" t="str">
        <f t="shared" si="90"/>
        <v>N/A</v>
      </c>
      <c r="Y116" s="68">
        <f t="shared" ref="Y116:Y179" si="167">A116</f>
        <v>120</v>
      </c>
      <c r="Z116" s="18">
        <f>'Ohio Intensities'!I116</f>
        <v>0.98213692204990732</v>
      </c>
      <c r="AA116" s="18">
        <f>Design!$I$24*Z116*Design!$I$23</f>
        <v>1.6892755059258417</v>
      </c>
      <c r="AB116" s="18">
        <v>0</v>
      </c>
      <c r="AC116" s="18">
        <v>0</v>
      </c>
      <c r="AD116" s="18">
        <f>Design!$I$22</f>
        <v>10</v>
      </c>
      <c r="AE116" s="18">
        <f t="shared" ref="AE116:AE179" si="168">AA116</f>
        <v>1.6892755059258417</v>
      </c>
      <c r="AF116" s="18">
        <f t="shared" ref="AF116:AF179" si="169">Y116</f>
        <v>120</v>
      </c>
      <c r="AG116" s="18">
        <f t="shared" ref="AG116:AG179" si="170">AE116</f>
        <v>1.6892755059258417</v>
      </c>
      <c r="AH116" s="18">
        <f t="shared" ref="AH116:AH179" si="171">AD116+AF116</f>
        <v>130</v>
      </c>
      <c r="AI116" s="18">
        <v>0</v>
      </c>
      <c r="AJ116" s="18" t="str">
        <f t="shared" si="96"/>
        <v>N/A</v>
      </c>
      <c r="AK116" s="18">
        <f t="shared" ref="AK116:AK179" si="172">(AI116-AG116)/(AH116-AF116)</f>
        <v>-0.16892755059258419</v>
      </c>
      <c r="AL116" s="18">
        <f t="shared" ref="AL116:AL179" si="173">AG116-AK116*AF116</f>
        <v>21.960581577035946</v>
      </c>
      <c r="AM116" s="18">
        <f>(Design!$N$68-AL116)/AK116</f>
        <v>115.20075623407668</v>
      </c>
      <c r="AN116" s="18">
        <v>0</v>
      </c>
      <c r="AO116" s="18">
        <v>0</v>
      </c>
      <c r="AP116" s="18">
        <f t="shared" ref="AP116:AP179" si="174">AM116</f>
        <v>115.20075623407668</v>
      </c>
      <c r="AQ116" s="18">
        <f t="shared" si="100"/>
        <v>120</v>
      </c>
      <c r="AR116" s="18">
        <f>Design!$N$68</f>
        <v>2.5</v>
      </c>
      <c r="AS116" s="18">
        <f t="shared" ref="AS116:AS179" si="175">AH116</f>
        <v>130</v>
      </c>
      <c r="AT116" s="18">
        <v>0</v>
      </c>
      <c r="AU116" s="18">
        <f t="shared" ref="AU116:AU179" si="176">(0.5*AP116*AR116+0.5*(AS116-AP116)*AR116)*60</f>
        <v>9750</v>
      </c>
      <c r="AV116" s="19" t="str">
        <f t="shared" si="103"/>
        <v>N/A</v>
      </c>
      <c r="AW116" s="68">
        <f t="shared" ref="AW116:AW179" si="177">Y116</f>
        <v>120</v>
      </c>
      <c r="AX116" s="18">
        <f>'Ohio Intensities'!M116</f>
        <v>1.1654816353719168</v>
      </c>
      <c r="AY116" s="18">
        <f>Design!$I$24*AX116*Design!$I$23</f>
        <v>2.0046284128396983</v>
      </c>
      <c r="AZ116" s="18">
        <v>0</v>
      </c>
      <c r="BA116" s="18">
        <v>0</v>
      </c>
      <c r="BB116" s="18">
        <f>Design!$I$22</f>
        <v>10</v>
      </c>
      <c r="BC116" s="18">
        <f t="shared" ref="BC116:BC179" si="178">AY116</f>
        <v>2.0046284128396983</v>
      </c>
      <c r="BD116" s="18">
        <f t="shared" ref="BD116:BD179" si="179">AW116</f>
        <v>120</v>
      </c>
      <c r="BE116" s="18">
        <f t="shared" ref="BE116:BE179" si="180">BC116</f>
        <v>2.0046284128396983</v>
      </c>
      <c r="BF116" s="18">
        <f t="shared" ref="BF116:BF179" si="181">BB116+BD116</f>
        <v>130</v>
      </c>
      <c r="BG116" s="18">
        <v>0</v>
      </c>
      <c r="BH116" s="18" t="str">
        <f t="shared" si="109"/>
        <v>N/A</v>
      </c>
      <c r="BI116" s="18">
        <f t="shared" ref="BI116:BI179" si="182">(BG116-BE116)/(BF116-BD116)</f>
        <v>-0.20046284128396982</v>
      </c>
      <c r="BJ116" s="18">
        <f t="shared" ref="BJ116:BJ179" si="183">BE116-BI116*BD116</f>
        <v>26.060169366916075</v>
      </c>
      <c r="BK116" s="18">
        <f>(Design!$N$69-BJ116)/BI116</f>
        <v>115.78290130108064</v>
      </c>
      <c r="BL116" s="18">
        <v>0</v>
      </c>
      <c r="BM116" s="18">
        <v>0</v>
      </c>
      <c r="BN116" s="18">
        <f t="shared" ref="BN116:BN179" si="184">BK116</f>
        <v>115.78290130108064</v>
      </c>
      <c r="BO116" s="18">
        <f t="shared" si="113"/>
        <v>120</v>
      </c>
      <c r="BP116" s="18">
        <f>Design!$N$69</f>
        <v>2.85</v>
      </c>
      <c r="BQ116" s="18">
        <f t="shared" ref="BQ116:BQ179" si="185">BF116</f>
        <v>130</v>
      </c>
      <c r="BR116" s="18">
        <v>0</v>
      </c>
      <c r="BS116" s="18">
        <f t="shared" ref="BS116:BS179" si="186">(0.5*BN116*BP116+0.5*(BQ116-BN116)*BP116)*60</f>
        <v>11115</v>
      </c>
      <c r="BT116" s="19" t="str">
        <f t="shared" si="116"/>
        <v>N/A</v>
      </c>
      <c r="BU116" s="68">
        <f t="shared" ref="BU116:BU179" si="187">AW116</f>
        <v>120</v>
      </c>
      <c r="BV116" s="18">
        <f>'Ohio Intensities'!Q116</f>
        <v>1.3850434024571925</v>
      </c>
      <c r="BW116" s="18">
        <f>Design!$I$24*BV116*Design!$I$23</f>
        <v>2.3822746522263727</v>
      </c>
      <c r="BX116" s="18">
        <v>0</v>
      </c>
      <c r="BY116" s="18">
        <v>0</v>
      </c>
      <c r="BZ116" s="18">
        <f>Design!$I$22</f>
        <v>10</v>
      </c>
      <c r="CA116" s="18">
        <f t="shared" ref="CA116:CA179" si="188">BW116</f>
        <v>2.3822746522263727</v>
      </c>
      <c r="CB116" s="18">
        <f t="shared" ref="CB116:CB179" si="189">BU116</f>
        <v>120</v>
      </c>
      <c r="CC116" s="18">
        <f t="shared" ref="CC116:CC179" si="190">CA116</f>
        <v>2.3822746522263727</v>
      </c>
      <c r="CD116" s="18">
        <f t="shared" ref="CD116:CD179" si="191">BZ116+CB116</f>
        <v>130</v>
      </c>
      <c r="CE116" s="18">
        <v>0</v>
      </c>
      <c r="CF116" s="18" t="str">
        <f t="shared" si="122"/>
        <v>N/A</v>
      </c>
      <c r="CG116" s="18">
        <f t="shared" ref="CG116:CG179" si="192">(CE116-CC116)/(CD116-CB116)</f>
        <v>-0.23822746522263727</v>
      </c>
      <c r="CH116" s="18">
        <f t="shared" ref="CH116:CH179" si="193">CC116-CG116*CB116</f>
        <v>30.969570478942842</v>
      </c>
      <c r="CI116" s="18">
        <f>(Design!$N$70-CH116)/CG116</f>
        <v>118.03664389688856</v>
      </c>
      <c r="CJ116" s="18">
        <v>0</v>
      </c>
      <c r="CK116" s="18">
        <v>0</v>
      </c>
      <c r="CL116" s="18">
        <f t="shared" ref="CL116:CL179" si="194">CI116</f>
        <v>118.03664389688856</v>
      </c>
      <c r="CM116" s="18">
        <f t="shared" si="126"/>
        <v>120</v>
      </c>
      <c r="CN116" s="18">
        <f>Design!$N$70</f>
        <v>2.85</v>
      </c>
      <c r="CO116" s="18">
        <f t="shared" ref="CO116:CO179" si="195">CD116</f>
        <v>130</v>
      </c>
      <c r="CP116" s="18">
        <v>0</v>
      </c>
      <c r="CQ116" s="18">
        <f t="shared" ref="CQ116:CQ179" si="196">(0.5*CL116*CN116+0.5*(CO116-CL116)*CN116)*60</f>
        <v>11115.000000000002</v>
      </c>
      <c r="CR116" s="19" t="str">
        <f t="shared" si="129"/>
        <v>N/A</v>
      </c>
      <c r="CS116" s="68">
        <f t="shared" ref="CS116:CS179" si="197">BU116</f>
        <v>120</v>
      </c>
      <c r="CT116" s="18">
        <f>'Ohio Intensities'!U116</f>
        <v>1.567533113917716</v>
      </c>
      <c r="CU116" s="18">
        <f>Design!$I$24*CT116*Design!$I$23</f>
        <v>2.696156955938473</v>
      </c>
      <c r="CV116" s="18">
        <v>0</v>
      </c>
      <c r="CW116" s="18">
        <v>0</v>
      </c>
      <c r="CX116" s="18">
        <f>Design!$I$22</f>
        <v>10</v>
      </c>
      <c r="CY116" s="18">
        <f t="shared" ref="CY116:CY179" si="198">CU116</f>
        <v>2.696156955938473</v>
      </c>
      <c r="CZ116" s="18">
        <f t="shared" ref="CZ116:CZ179" si="199">CS116</f>
        <v>120</v>
      </c>
      <c r="DA116" s="18">
        <f t="shared" ref="DA116:DA179" si="200">CY116</f>
        <v>2.696156955938473</v>
      </c>
      <c r="DB116" s="18">
        <f t="shared" ref="DB116:DB179" si="201">CX116+CZ116</f>
        <v>130</v>
      </c>
      <c r="DC116" s="18">
        <v>0</v>
      </c>
      <c r="DD116" s="18" t="str">
        <f t="shared" si="135"/>
        <v>N/A</v>
      </c>
      <c r="DE116" s="18">
        <f t="shared" ref="DE116:DE179" si="202">(DC116-DA116)/(DB116-CZ116)</f>
        <v>-0.26961569559384729</v>
      </c>
      <c r="DF116" s="18">
        <f t="shared" ref="DF116:DF179" si="203">DA116-DE116*CZ116</f>
        <v>35.050040427200145</v>
      </c>
      <c r="DG116" s="18">
        <f>(Design!$N$71-DF116)/DE116</f>
        <v>119.42939878287619</v>
      </c>
      <c r="DH116" s="18">
        <v>0</v>
      </c>
      <c r="DI116" s="18">
        <v>0</v>
      </c>
      <c r="DJ116" s="18">
        <f t="shared" ref="DJ116:DJ179" si="204">DG116</f>
        <v>119.42939878287619</v>
      </c>
      <c r="DK116" s="18">
        <f t="shared" si="139"/>
        <v>120</v>
      </c>
      <c r="DL116" s="18">
        <f>Design!$N$71</f>
        <v>2.85</v>
      </c>
      <c r="DM116" s="18">
        <f t="shared" ref="DM116:DM179" si="205">DB116</f>
        <v>130</v>
      </c>
      <c r="DN116" s="18">
        <v>0</v>
      </c>
      <c r="DO116" s="18">
        <f t="shared" ref="DO116:DO179" si="206">(0.5*DJ116*DL116+0.5*(DM116-DJ116)*DL116)*60</f>
        <v>11115</v>
      </c>
      <c r="DP116" s="19" t="str">
        <f t="shared" si="142"/>
        <v>N/A</v>
      </c>
      <c r="DQ116" s="68">
        <f t="shared" ref="DQ116:DQ179" si="207">CS116</f>
        <v>120</v>
      </c>
      <c r="DR116" s="18">
        <f>'Ohio Intensities'!Y116</f>
        <v>1.7513906191188853</v>
      </c>
      <c r="DS116" s="18">
        <f>Design!$I$24*DR116*Design!$I$23</f>
        <v>3.0123918648844845</v>
      </c>
      <c r="DT116" s="18">
        <v>0</v>
      </c>
      <c r="DU116" s="18">
        <v>0</v>
      </c>
      <c r="DV116" s="18">
        <f>Design!$I$22</f>
        <v>10</v>
      </c>
      <c r="DW116" s="18">
        <f t="shared" ref="DW116:DW179" si="208">DS116</f>
        <v>3.0123918648844845</v>
      </c>
      <c r="DX116" s="18">
        <f t="shared" ref="DX116:DX179" si="209">DQ116</f>
        <v>120</v>
      </c>
      <c r="DY116" s="18">
        <f t="shared" ref="DY116:DY179" si="210">DW116</f>
        <v>3.0123918648844845</v>
      </c>
      <c r="DZ116" s="18">
        <f t="shared" ref="DZ116:DZ179" si="211">DV116+DX116</f>
        <v>130</v>
      </c>
      <c r="EA116" s="18">
        <v>0</v>
      </c>
      <c r="EB116" s="18">
        <f t="shared" si="148"/>
        <v>21689.221427168293</v>
      </c>
      <c r="EC116" s="18">
        <f t="shared" ref="EC116:EC179" si="212">(EA116-DY116)/(DZ116-DX116)</f>
        <v>-0.30123918648844844</v>
      </c>
      <c r="ED116" s="18">
        <f t="shared" ref="ED116:ED179" si="213">DY116-EC116*DX116</f>
        <v>39.161094243498297</v>
      </c>
      <c r="EE116" s="18">
        <f>(Design!$N$72-ED116)/EC116</f>
        <v>120.5390794829102</v>
      </c>
      <c r="EF116" s="18">
        <v>0</v>
      </c>
      <c r="EG116" s="18">
        <v>0</v>
      </c>
      <c r="EH116" s="18">
        <f t="shared" ref="EH116:EH179" si="214">EE116</f>
        <v>120.5390794829102</v>
      </c>
      <c r="EI116" s="18">
        <f t="shared" si="152"/>
        <v>120.5390794829102</v>
      </c>
      <c r="EJ116" s="18">
        <f>Design!$N$72</f>
        <v>2.85</v>
      </c>
      <c r="EK116" s="18">
        <f t="shared" ref="EK116:EK179" si="215">DZ116</f>
        <v>130</v>
      </c>
      <c r="EL116" s="18">
        <v>0</v>
      </c>
      <c r="EM116" s="18">
        <f t="shared" ref="EM116:EM179" si="216">(0.5*EH116*EJ116+0.5*(EK116-EH116)*EJ116)*60</f>
        <v>11115</v>
      </c>
      <c r="EN116" s="19">
        <f t="shared" si="155"/>
        <v>10574.221427168293</v>
      </c>
      <c r="EO116" s="19">
        <f t="shared" ref="EO116:EO179" si="217">DQ116</f>
        <v>120</v>
      </c>
    </row>
    <row r="117" spans="1:145" x14ac:dyDescent="0.25">
      <c r="A117" s="68">
        <f t="shared" si="157"/>
        <v>121</v>
      </c>
      <c r="B117" s="18">
        <f>'Ohio Intensities'!E117</f>
        <v>0.80268520599678872</v>
      </c>
      <c r="C117" s="18">
        <f>Design!$I$24*B117*Design!$I$23</f>
        <v>1.3806185543144776</v>
      </c>
      <c r="D117" s="18">
        <v>0</v>
      </c>
      <c r="E117" s="18">
        <v>0</v>
      </c>
      <c r="F117" s="18">
        <f>Design!$I$22</f>
        <v>10</v>
      </c>
      <c r="G117" s="18">
        <f t="shared" si="158"/>
        <v>1.3806185543144776</v>
      </c>
      <c r="H117" s="18">
        <f t="shared" si="159"/>
        <v>121</v>
      </c>
      <c r="I117" s="18">
        <f t="shared" si="160"/>
        <v>1.3806185543144776</v>
      </c>
      <c r="J117" s="18">
        <f t="shared" si="161"/>
        <v>131</v>
      </c>
      <c r="K117" s="18">
        <v>0</v>
      </c>
      <c r="L117" s="18" t="str">
        <f t="shared" si="83"/>
        <v>N/A</v>
      </c>
      <c r="M117" s="18">
        <f t="shared" si="162"/>
        <v>-0.13806185543144775</v>
      </c>
      <c r="N117" s="18">
        <f t="shared" si="163"/>
        <v>18.086103061519655</v>
      </c>
      <c r="O117" s="18">
        <f>(Design!$N$67-N117)/M117</f>
        <v>116.1515830089804</v>
      </c>
      <c r="P117" s="18">
        <v>0</v>
      </c>
      <c r="Q117" s="18">
        <v>0</v>
      </c>
      <c r="R117" s="18">
        <f t="shared" si="164"/>
        <v>116.1515830089804</v>
      </c>
      <c r="S117" s="18">
        <f t="shared" si="87"/>
        <v>121</v>
      </c>
      <c r="T117" s="18">
        <f>Design!$N$67</f>
        <v>2.0499999999999998</v>
      </c>
      <c r="U117" s="18">
        <f t="shared" si="165"/>
        <v>131</v>
      </c>
      <c r="V117" s="18">
        <v>0</v>
      </c>
      <c r="W117" s="18">
        <f t="shared" si="166"/>
        <v>8056.4999999999982</v>
      </c>
      <c r="X117" s="19" t="str">
        <f t="shared" si="90"/>
        <v>N/A</v>
      </c>
      <c r="Y117" s="68">
        <f t="shared" si="167"/>
        <v>121</v>
      </c>
      <c r="Z117" s="18">
        <f>'Ohio Intensities'!I117</f>
        <v>0.97566796973665371</v>
      </c>
      <c r="AA117" s="18">
        <f>Design!$I$24*Z117*Design!$I$23</f>
        <v>1.6781489079470455</v>
      </c>
      <c r="AB117" s="18">
        <v>0</v>
      </c>
      <c r="AC117" s="18">
        <v>0</v>
      </c>
      <c r="AD117" s="18">
        <f>Design!$I$22</f>
        <v>10</v>
      </c>
      <c r="AE117" s="18">
        <f t="shared" si="168"/>
        <v>1.6781489079470455</v>
      </c>
      <c r="AF117" s="18">
        <f t="shared" si="169"/>
        <v>121</v>
      </c>
      <c r="AG117" s="18">
        <f t="shared" si="170"/>
        <v>1.6781489079470455</v>
      </c>
      <c r="AH117" s="18">
        <f t="shared" si="171"/>
        <v>131</v>
      </c>
      <c r="AI117" s="18">
        <v>0</v>
      </c>
      <c r="AJ117" s="18" t="str">
        <f t="shared" si="96"/>
        <v>N/A</v>
      </c>
      <c r="AK117" s="18">
        <f t="shared" si="172"/>
        <v>-0.16781489079470455</v>
      </c>
      <c r="AL117" s="18">
        <f t="shared" si="173"/>
        <v>21.983750694106295</v>
      </c>
      <c r="AM117" s="18">
        <f>(Design!$N$68-AL117)/AK117</f>
        <v>116.10263309673536</v>
      </c>
      <c r="AN117" s="18">
        <v>0</v>
      </c>
      <c r="AO117" s="18">
        <v>0</v>
      </c>
      <c r="AP117" s="18">
        <f t="shared" si="174"/>
        <v>116.10263309673536</v>
      </c>
      <c r="AQ117" s="18">
        <f t="shared" si="100"/>
        <v>121</v>
      </c>
      <c r="AR117" s="18">
        <f>Design!$N$68</f>
        <v>2.5</v>
      </c>
      <c r="AS117" s="18">
        <f t="shared" si="175"/>
        <v>131</v>
      </c>
      <c r="AT117" s="18">
        <v>0</v>
      </c>
      <c r="AU117" s="18">
        <f t="shared" si="176"/>
        <v>9825</v>
      </c>
      <c r="AV117" s="19" t="str">
        <f t="shared" si="103"/>
        <v>N/A</v>
      </c>
      <c r="AW117" s="68">
        <f t="shared" si="177"/>
        <v>121</v>
      </c>
      <c r="AX117" s="18">
        <f>'Ohio Intensities'!M117</f>
        <v>1.1579065041716241</v>
      </c>
      <c r="AY117" s="18">
        <f>Design!$I$24*AX117*Design!$I$23</f>
        <v>1.9915991871751948</v>
      </c>
      <c r="AZ117" s="18">
        <v>0</v>
      </c>
      <c r="BA117" s="18">
        <v>0</v>
      </c>
      <c r="BB117" s="18">
        <f>Design!$I$22</f>
        <v>10</v>
      </c>
      <c r="BC117" s="18">
        <f t="shared" si="178"/>
        <v>1.9915991871751948</v>
      </c>
      <c r="BD117" s="18">
        <f t="shared" si="179"/>
        <v>121</v>
      </c>
      <c r="BE117" s="18">
        <f t="shared" si="180"/>
        <v>1.9915991871751948</v>
      </c>
      <c r="BF117" s="18">
        <f t="shared" si="181"/>
        <v>131</v>
      </c>
      <c r="BG117" s="18">
        <v>0</v>
      </c>
      <c r="BH117" s="18" t="str">
        <f t="shared" si="109"/>
        <v>N/A</v>
      </c>
      <c r="BI117" s="18">
        <f t="shared" si="182"/>
        <v>-0.19915991871751948</v>
      </c>
      <c r="BJ117" s="18">
        <f t="shared" si="183"/>
        <v>26.089949351995049</v>
      </c>
      <c r="BK117" s="18">
        <f>(Design!$N$69-BJ117)/BI117</f>
        <v>116.68989172945822</v>
      </c>
      <c r="BL117" s="18">
        <v>0</v>
      </c>
      <c r="BM117" s="18">
        <v>0</v>
      </c>
      <c r="BN117" s="18">
        <f t="shared" si="184"/>
        <v>116.68989172945822</v>
      </c>
      <c r="BO117" s="18">
        <f t="shared" si="113"/>
        <v>121</v>
      </c>
      <c r="BP117" s="18">
        <f>Design!$N$69</f>
        <v>2.85</v>
      </c>
      <c r="BQ117" s="18">
        <f t="shared" si="185"/>
        <v>131</v>
      </c>
      <c r="BR117" s="18">
        <v>0</v>
      </c>
      <c r="BS117" s="18">
        <f t="shared" si="186"/>
        <v>11200.5</v>
      </c>
      <c r="BT117" s="19" t="str">
        <f t="shared" si="116"/>
        <v>N/A</v>
      </c>
      <c r="BU117" s="68">
        <f t="shared" si="187"/>
        <v>121</v>
      </c>
      <c r="BV117" s="18">
        <f>'Ohio Intensities'!Q117</f>
        <v>1.3762466357987713</v>
      </c>
      <c r="BW117" s="18">
        <f>Design!$I$24*BV117*Design!$I$23</f>
        <v>2.367144213573888</v>
      </c>
      <c r="BX117" s="18">
        <v>0</v>
      </c>
      <c r="BY117" s="18">
        <v>0</v>
      </c>
      <c r="BZ117" s="18">
        <f>Design!$I$22</f>
        <v>10</v>
      </c>
      <c r="CA117" s="18">
        <f t="shared" si="188"/>
        <v>2.367144213573888</v>
      </c>
      <c r="CB117" s="18">
        <f t="shared" si="189"/>
        <v>121</v>
      </c>
      <c r="CC117" s="18">
        <f t="shared" si="190"/>
        <v>2.367144213573888</v>
      </c>
      <c r="CD117" s="18">
        <f t="shared" si="191"/>
        <v>131</v>
      </c>
      <c r="CE117" s="18">
        <v>0</v>
      </c>
      <c r="CF117" s="18" t="str">
        <f t="shared" si="122"/>
        <v>N/A</v>
      </c>
      <c r="CG117" s="18">
        <f t="shared" si="192"/>
        <v>-0.23671442135738879</v>
      </c>
      <c r="CH117" s="18">
        <f t="shared" si="193"/>
        <v>31.009589197817931</v>
      </c>
      <c r="CI117" s="18">
        <f>(Design!$N$70-CH117)/CG117</f>
        <v>118.96017587919958</v>
      </c>
      <c r="CJ117" s="18">
        <v>0</v>
      </c>
      <c r="CK117" s="18">
        <v>0</v>
      </c>
      <c r="CL117" s="18">
        <f t="shared" si="194"/>
        <v>118.96017587919958</v>
      </c>
      <c r="CM117" s="18">
        <f t="shared" si="126"/>
        <v>121</v>
      </c>
      <c r="CN117" s="18">
        <f>Design!$N$70</f>
        <v>2.85</v>
      </c>
      <c r="CO117" s="18">
        <f t="shared" si="195"/>
        <v>131</v>
      </c>
      <c r="CP117" s="18">
        <v>0</v>
      </c>
      <c r="CQ117" s="18">
        <f t="shared" si="196"/>
        <v>11200.5</v>
      </c>
      <c r="CR117" s="19" t="str">
        <f t="shared" si="129"/>
        <v>N/A</v>
      </c>
      <c r="CS117" s="68">
        <f t="shared" si="197"/>
        <v>121</v>
      </c>
      <c r="CT117" s="18">
        <f>'Ohio Intensities'!U117</f>
        <v>1.5577491012997535</v>
      </c>
      <c r="CU117" s="18">
        <f>Design!$I$24*CT117*Design!$I$23</f>
        <v>2.679328454235578</v>
      </c>
      <c r="CV117" s="18">
        <v>0</v>
      </c>
      <c r="CW117" s="18">
        <v>0</v>
      </c>
      <c r="CX117" s="18">
        <f>Design!$I$22</f>
        <v>10</v>
      </c>
      <c r="CY117" s="18">
        <f t="shared" si="198"/>
        <v>2.679328454235578</v>
      </c>
      <c r="CZ117" s="18">
        <f t="shared" si="199"/>
        <v>121</v>
      </c>
      <c r="DA117" s="18">
        <f t="shared" si="200"/>
        <v>2.679328454235578</v>
      </c>
      <c r="DB117" s="18">
        <f t="shared" si="201"/>
        <v>131</v>
      </c>
      <c r="DC117" s="18">
        <v>0</v>
      </c>
      <c r="DD117" s="18" t="str">
        <f t="shared" si="135"/>
        <v>N/A</v>
      </c>
      <c r="DE117" s="18">
        <f t="shared" si="202"/>
        <v>-0.26793284542355777</v>
      </c>
      <c r="DF117" s="18">
        <f t="shared" si="203"/>
        <v>35.099202750486072</v>
      </c>
      <c r="DG117" s="18">
        <f>(Design!$N$71-DF117)/DE117</f>
        <v>120.36300625817407</v>
      </c>
      <c r="DH117" s="18">
        <v>0</v>
      </c>
      <c r="DI117" s="18">
        <v>0</v>
      </c>
      <c r="DJ117" s="18">
        <f t="shared" si="204"/>
        <v>120.36300625817407</v>
      </c>
      <c r="DK117" s="18">
        <f t="shared" si="139"/>
        <v>121</v>
      </c>
      <c r="DL117" s="18">
        <f>Design!$N$71</f>
        <v>2.85</v>
      </c>
      <c r="DM117" s="18">
        <f t="shared" si="205"/>
        <v>131</v>
      </c>
      <c r="DN117" s="18">
        <v>0</v>
      </c>
      <c r="DO117" s="18">
        <f t="shared" si="206"/>
        <v>11200.5</v>
      </c>
      <c r="DP117" s="19" t="str">
        <f t="shared" si="142"/>
        <v>N/A</v>
      </c>
      <c r="DQ117" s="68">
        <f t="shared" si="207"/>
        <v>121</v>
      </c>
      <c r="DR117" s="18">
        <f>'Ohio Intensities'!Y117</f>
        <v>1.7407963270778026</v>
      </c>
      <c r="DS117" s="18">
        <f>Design!$I$24*DR117*Design!$I$23</f>
        <v>2.9941696825738222</v>
      </c>
      <c r="DT117" s="18">
        <v>0</v>
      </c>
      <c r="DU117" s="18">
        <v>0</v>
      </c>
      <c r="DV117" s="18">
        <f>Design!$I$22</f>
        <v>10</v>
      </c>
      <c r="DW117" s="18">
        <f t="shared" si="208"/>
        <v>2.9941696825738222</v>
      </c>
      <c r="DX117" s="18">
        <f t="shared" si="209"/>
        <v>121</v>
      </c>
      <c r="DY117" s="18">
        <f t="shared" si="210"/>
        <v>2.9941696825738222</v>
      </c>
      <c r="DZ117" s="18">
        <f t="shared" si="211"/>
        <v>131</v>
      </c>
      <c r="EA117" s="18">
        <v>0</v>
      </c>
      <c r="EB117" s="18">
        <f t="shared" si="148"/>
        <v>21737.671895485946</v>
      </c>
      <c r="EC117" s="18">
        <f t="shared" si="212"/>
        <v>-0.29941696825738223</v>
      </c>
      <c r="ED117" s="18">
        <f t="shared" si="213"/>
        <v>39.223622841717066</v>
      </c>
      <c r="EE117" s="18">
        <f>(Design!$N$72-ED117)/EC117</f>
        <v>121.48150137720279</v>
      </c>
      <c r="EF117" s="18">
        <v>0</v>
      </c>
      <c r="EG117" s="18">
        <v>0</v>
      </c>
      <c r="EH117" s="18">
        <f t="shared" si="214"/>
        <v>121.48150137720279</v>
      </c>
      <c r="EI117" s="18">
        <f t="shared" si="152"/>
        <v>121.48150137720279</v>
      </c>
      <c r="EJ117" s="18">
        <f>Design!$N$72</f>
        <v>2.85</v>
      </c>
      <c r="EK117" s="18">
        <f t="shared" si="215"/>
        <v>131</v>
      </c>
      <c r="EL117" s="18">
        <v>0</v>
      </c>
      <c r="EM117" s="18">
        <f t="shared" si="216"/>
        <v>11200.5</v>
      </c>
      <c r="EN117" s="19">
        <f t="shared" si="155"/>
        <v>10537.171895485946</v>
      </c>
      <c r="EO117" s="19">
        <f t="shared" si="217"/>
        <v>121</v>
      </c>
    </row>
    <row r="118" spans="1:145" x14ac:dyDescent="0.25">
      <c r="A118" s="68">
        <f t="shared" si="157"/>
        <v>122</v>
      </c>
      <c r="B118" s="18">
        <f>'Ohio Intensities'!E118</f>
        <v>0.79735578591991418</v>
      </c>
      <c r="C118" s="18">
        <f>Design!$I$24*B118*Design!$I$23</f>
        <v>1.3714519517822532</v>
      </c>
      <c r="D118" s="18">
        <v>0</v>
      </c>
      <c r="E118" s="18">
        <v>0</v>
      </c>
      <c r="F118" s="18">
        <f>Design!$I$22</f>
        <v>10</v>
      </c>
      <c r="G118" s="18">
        <f t="shared" si="158"/>
        <v>1.3714519517822532</v>
      </c>
      <c r="H118" s="18">
        <f t="shared" si="159"/>
        <v>122</v>
      </c>
      <c r="I118" s="18">
        <f t="shared" si="160"/>
        <v>1.3714519517822532</v>
      </c>
      <c r="J118" s="18">
        <f t="shared" si="161"/>
        <v>132</v>
      </c>
      <c r="K118" s="18">
        <v>0</v>
      </c>
      <c r="L118" s="18" t="str">
        <f t="shared" si="83"/>
        <v>N/A</v>
      </c>
      <c r="M118" s="18">
        <f t="shared" si="162"/>
        <v>-0.13714519517822532</v>
      </c>
      <c r="N118" s="18">
        <f t="shared" si="163"/>
        <v>18.103165763525741</v>
      </c>
      <c r="O118" s="18">
        <f>(Design!$N$67-N118)/M118</f>
        <v>117.05233816368157</v>
      </c>
      <c r="P118" s="18">
        <v>0</v>
      </c>
      <c r="Q118" s="18">
        <v>0</v>
      </c>
      <c r="R118" s="18">
        <f t="shared" si="164"/>
        <v>117.05233816368157</v>
      </c>
      <c r="S118" s="18">
        <f t="shared" si="87"/>
        <v>122</v>
      </c>
      <c r="T118" s="18">
        <f>Design!$N$67</f>
        <v>2.0499999999999998</v>
      </c>
      <c r="U118" s="18">
        <f t="shared" si="165"/>
        <v>132</v>
      </c>
      <c r="V118" s="18">
        <v>0</v>
      </c>
      <c r="W118" s="18">
        <f t="shared" si="166"/>
        <v>8117.9999999999991</v>
      </c>
      <c r="X118" s="19" t="str">
        <f t="shared" si="90"/>
        <v>N/A</v>
      </c>
      <c r="Y118" s="68">
        <f t="shared" si="167"/>
        <v>122</v>
      </c>
      <c r="Z118" s="18">
        <f>'Ohio Intensities'!I118</f>
        <v>0.9692899681807583</v>
      </c>
      <c r="AA118" s="18">
        <f>Design!$I$24*Z118*Design!$I$23</f>
        <v>1.6671787452709053</v>
      </c>
      <c r="AB118" s="18">
        <v>0</v>
      </c>
      <c r="AC118" s="18">
        <v>0</v>
      </c>
      <c r="AD118" s="18">
        <f>Design!$I$22</f>
        <v>10</v>
      </c>
      <c r="AE118" s="18">
        <f t="shared" si="168"/>
        <v>1.6671787452709053</v>
      </c>
      <c r="AF118" s="18">
        <f t="shared" si="169"/>
        <v>122</v>
      </c>
      <c r="AG118" s="18">
        <f t="shared" si="170"/>
        <v>1.6671787452709053</v>
      </c>
      <c r="AH118" s="18">
        <f t="shared" si="171"/>
        <v>132</v>
      </c>
      <c r="AI118" s="18">
        <v>0</v>
      </c>
      <c r="AJ118" s="18" t="str">
        <f t="shared" si="96"/>
        <v>N/A</v>
      </c>
      <c r="AK118" s="18">
        <f t="shared" si="172"/>
        <v>-0.16671787452709053</v>
      </c>
      <c r="AL118" s="18">
        <f t="shared" si="173"/>
        <v>22.006759437575951</v>
      </c>
      <c r="AM118" s="18">
        <f>(Design!$N$68-AL118)/AK118</f>
        <v>117.00460729186081</v>
      </c>
      <c r="AN118" s="18">
        <v>0</v>
      </c>
      <c r="AO118" s="18">
        <v>0</v>
      </c>
      <c r="AP118" s="18">
        <f t="shared" si="174"/>
        <v>117.00460729186081</v>
      </c>
      <c r="AQ118" s="18">
        <f t="shared" si="100"/>
        <v>122</v>
      </c>
      <c r="AR118" s="18">
        <f>Design!$N$68</f>
        <v>2.5</v>
      </c>
      <c r="AS118" s="18">
        <f t="shared" si="175"/>
        <v>132</v>
      </c>
      <c r="AT118" s="18">
        <v>0</v>
      </c>
      <c r="AU118" s="18">
        <f t="shared" si="176"/>
        <v>9900</v>
      </c>
      <c r="AV118" s="19" t="str">
        <f t="shared" si="103"/>
        <v>N/A</v>
      </c>
      <c r="AW118" s="68">
        <f t="shared" si="177"/>
        <v>122</v>
      </c>
      <c r="AX118" s="18">
        <f>'Ohio Intensities'!M118</f>
        <v>1.1504368001305425</v>
      </c>
      <c r="AY118" s="18">
        <f>Design!$I$24*AX118*Design!$I$23</f>
        <v>1.9787512962245344</v>
      </c>
      <c r="AZ118" s="18">
        <v>0</v>
      </c>
      <c r="BA118" s="18">
        <v>0</v>
      </c>
      <c r="BB118" s="18">
        <f>Design!$I$22</f>
        <v>10</v>
      </c>
      <c r="BC118" s="18">
        <f t="shared" si="178"/>
        <v>1.9787512962245344</v>
      </c>
      <c r="BD118" s="18">
        <f t="shared" si="179"/>
        <v>122</v>
      </c>
      <c r="BE118" s="18">
        <f t="shared" si="180"/>
        <v>1.9787512962245344</v>
      </c>
      <c r="BF118" s="18">
        <f t="shared" si="181"/>
        <v>132</v>
      </c>
      <c r="BG118" s="18">
        <v>0</v>
      </c>
      <c r="BH118" s="18" t="str">
        <f t="shared" si="109"/>
        <v>N/A</v>
      </c>
      <c r="BI118" s="18">
        <f t="shared" si="182"/>
        <v>-0.19787512962245343</v>
      </c>
      <c r="BJ118" s="18">
        <f t="shared" si="183"/>
        <v>26.119517110163851</v>
      </c>
      <c r="BK118" s="18">
        <f>(Design!$N$69-BJ118)/BI118</f>
        <v>117.59697721771394</v>
      </c>
      <c r="BL118" s="18">
        <v>0</v>
      </c>
      <c r="BM118" s="18">
        <v>0</v>
      </c>
      <c r="BN118" s="18">
        <f t="shared" si="184"/>
        <v>117.59697721771394</v>
      </c>
      <c r="BO118" s="18">
        <f t="shared" si="113"/>
        <v>122</v>
      </c>
      <c r="BP118" s="18">
        <f>Design!$N$69</f>
        <v>2.85</v>
      </c>
      <c r="BQ118" s="18">
        <f t="shared" si="185"/>
        <v>132</v>
      </c>
      <c r="BR118" s="18">
        <v>0</v>
      </c>
      <c r="BS118" s="18">
        <f t="shared" si="186"/>
        <v>11286.000000000002</v>
      </c>
      <c r="BT118" s="19" t="str">
        <f t="shared" si="116"/>
        <v>N/A</v>
      </c>
      <c r="BU118" s="68">
        <f t="shared" si="187"/>
        <v>122</v>
      </c>
      <c r="BV118" s="18">
        <f>'Ohio Intensities'!Q118</f>
        <v>1.3675706437036406</v>
      </c>
      <c r="BW118" s="18">
        <f>Design!$I$24*BV118*Design!$I$23</f>
        <v>2.3522215071702632</v>
      </c>
      <c r="BX118" s="18">
        <v>0</v>
      </c>
      <c r="BY118" s="18">
        <v>0</v>
      </c>
      <c r="BZ118" s="18">
        <f>Design!$I$22</f>
        <v>10</v>
      </c>
      <c r="CA118" s="18">
        <f t="shared" si="188"/>
        <v>2.3522215071702632</v>
      </c>
      <c r="CB118" s="18">
        <f t="shared" si="189"/>
        <v>122</v>
      </c>
      <c r="CC118" s="18">
        <f t="shared" si="190"/>
        <v>2.3522215071702632</v>
      </c>
      <c r="CD118" s="18">
        <f t="shared" si="191"/>
        <v>132</v>
      </c>
      <c r="CE118" s="18">
        <v>0</v>
      </c>
      <c r="CF118" s="18" t="str">
        <f t="shared" si="122"/>
        <v>N/A</v>
      </c>
      <c r="CG118" s="18">
        <f t="shared" si="192"/>
        <v>-0.23522215071702632</v>
      </c>
      <c r="CH118" s="18">
        <f t="shared" si="193"/>
        <v>31.049323894647475</v>
      </c>
      <c r="CI118" s="18">
        <f>(Design!$N$70-CH118)/CG118</f>
        <v>119.8837941439088</v>
      </c>
      <c r="CJ118" s="18">
        <v>0</v>
      </c>
      <c r="CK118" s="18">
        <v>0</v>
      </c>
      <c r="CL118" s="18">
        <f t="shared" si="194"/>
        <v>119.8837941439088</v>
      </c>
      <c r="CM118" s="18">
        <f t="shared" si="126"/>
        <v>122</v>
      </c>
      <c r="CN118" s="18">
        <f>Design!$N$70</f>
        <v>2.85</v>
      </c>
      <c r="CO118" s="18">
        <f t="shared" si="195"/>
        <v>132</v>
      </c>
      <c r="CP118" s="18">
        <v>0</v>
      </c>
      <c r="CQ118" s="18">
        <f t="shared" si="196"/>
        <v>11286</v>
      </c>
      <c r="CR118" s="19" t="str">
        <f t="shared" si="129"/>
        <v>N/A</v>
      </c>
      <c r="CS118" s="68">
        <f t="shared" si="197"/>
        <v>122</v>
      </c>
      <c r="CT118" s="18">
        <f>'Ohio Intensities'!U118</f>
        <v>1.5480979560814834</v>
      </c>
      <c r="CU118" s="18">
        <f>Design!$I$24*CT118*Design!$I$23</f>
        <v>2.6627284844601529</v>
      </c>
      <c r="CV118" s="18">
        <v>0</v>
      </c>
      <c r="CW118" s="18">
        <v>0</v>
      </c>
      <c r="CX118" s="18">
        <f>Design!$I$22</f>
        <v>10</v>
      </c>
      <c r="CY118" s="18">
        <f t="shared" si="198"/>
        <v>2.6627284844601529</v>
      </c>
      <c r="CZ118" s="18">
        <f t="shared" si="199"/>
        <v>122</v>
      </c>
      <c r="DA118" s="18">
        <f t="shared" si="200"/>
        <v>2.6627284844601529</v>
      </c>
      <c r="DB118" s="18">
        <f t="shared" si="201"/>
        <v>132</v>
      </c>
      <c r="DC118" s="18">
        <v>0</v>
      </c>
      <c r="DD118" s="18" t="str">
        <f t="shared" si="135"/>
        <v>N/A</v>
      </c>
      <c r="DE118" s="18">
        <f t="shared" si="202"/>
        <v>-0.26627284844601529</v>
      </c>
      <c r="DF118" s="18">
        <f t="shared" si="203"/>
        <v>35.148015994874015</v>
      </c>
      <c r="DG118" s="18">
        <f>(Design!$N$71-DF118)/DE118</f>
        <v>121.29669316029486</v>
      </c>
      <c r="DH118" s="18">
        <v>0</v>
      </c>
      <c r="DI118" s="18">
        <v>0</v>
      </c>
      <c r="DJ118" s="18">
        <f t="shared" si="204"/>
        <v>121.29669316029486</v>
      </c>
      <c r="DK118" s="18">
        <f t="shared" si="139"/>
        <v>122</v>
      </c>
      <c r="DL118" s="18">
        <f>Design!$N$71</f>
        <v>2.85</v>
      </c>
      <c r="DM118" s="18">
        <f t="shared" si="205"/>
        <v>132</v>
      </c>
      <c r="DN118" s="18">
        <v>0</v>
      </c>
      <c r="DO118" s="18">
        <f t="shared" si="206"/>
        <v>11286.000000000002</v>
      </c>
      <c r="DP118" s="19" t="str">
        <f t="shared" si="142"/>
        <v>N/A</v>
      </c>
      <c r="DQ118" s="68">
        <f t="shared" si="207"/>
        <v>122</v>
      </c>
      <c r="DR118" s="18">
        <f>'Ohio Intensities'!Y118</f>
        <v>1.7303441774020158</v>
      </c>
      <c r="DS118" s="18">
        <f>Design!$I$24*DR118*Design!$I$23</f>
        <v>2.9761919851314693</v>
      </c>
      <c r="DT118" s="18">
        <v>0</v>
      </c>
      <c r="DU118" s="18">
        <v>0</v>
      </c>
      <c r="DV118" s="18">
        <f>Design!$I$22</f>
        <v>10</v>
      </c>
      <c r="DW118" s="18">
        <f t="shared" si="208"/>
        <v>2.9761919851314693</v>
      </c>
      <c r="DX118" s="18">
        <f t="shared" si="209"/>
        <v>122</v>
      </c>
      <c r="DY118" s="18">
        <f t="shared" si="210"/>
        <v>2.9761919851314693</v>
      </c>
      <c r="DZ118" s="18">
        <f t="shared" si="211"/>
        <v>132</v>
      </c>
      <c r="EA118" s="18">
        <v>0</v>
      </c>
      <c r="EB118" s="18">
        <f t="shared" si="148"/>
        <v>21785.725331162357</v>
      </c>
      <c r="EC118" s="18">
        <f t="shared" si="212"/>
        <v>-0.29761919851314694</v>
      </c>
      <c r="ED118" s="18">
        <f t="shared" si="213"/>
        <v>39.285734203735402</v>
      </c>
      <c r="EE118" s="18">
        <f>(Design!$N$72-ED118)/EC118</f>
        <v>122.42400485506951</v>
      </c>
      <c r="EF118" s="18">
        <v>0</v>
      </c>
      <c r="EG118" s="18">
        <v>0</v>
      </c>
      <c r="EH118" s="18">
        <f t="shared" si="214"/>
        <v>122.42400485506951</v>
      </c>
      <c r="EI118" s="18">
        <f t="shared" si="152"/>
        <v>122.42400485506951</v>
      </c>
      <c r="EJ118" s="18">
        <f>Design!$N$72</f>
        <v>2.85</v>
      </c>
      <c r="EK118" s="18">
        <f t="shared" si="215"/>
        <v>132</v>
      </c>
      <c r="EL118" s="18">
        <v>0</v>
      </c>
      <c r="EM118" s="18">
        <f t="shared" si="216"/>
        <v>11286</v>
      </c>
      <c r="EN118" s="19">
        <f t="shared" si="155"/>
        <v>10499.725331162357</v>
      </c>
      <c r="EO118" s="19">
        <f t="shared" si="217"/>
        <v>122</v>
      </c>
    </row>
    <row r="119" spans="1:145" x14ac:dyDescent="0.25">
      <c r="A119" s="68">
        <f t="shared" si="157"/>
        <v>123</v>
      </c>
      <c r="B119" s="18">
        <f>'Ohio Intensities'!E119</f>
        <v>0.79210157390241287</v>
      </c>
      <c r="C119" s="18">
        <f>Design!$I$24*B119*Design!$I$23</f>
        <v>1.3624147071121511</v>
      </c>
      <c r="D119" s="18">
        <v>0</v>
      </c>
      <c r="E119" s="18">
        <v>0</v>
      </c>
      <c r="F119" s="18">
        <f>Design!$I$22</f>
        <v>10</v>
      </c>
      <c r="G119" s="18">
        <f t="shared" si="158"/>
        <v>1.3624147071121511</v>
      </c>
      <c r="H119" s="18">
        <f t="shared" si="159"/>
        <v>123</v>
      </c>
      <c r="I119" s="18">
        <f t="shared" si="160"/>
        <v>1.3624147071121511</v>
      </c>
      <c r="J119" s="18">
        <f t="shared" si="161"/>
        <v>133</v>
      </c>
      <c r="K119" s="18">
        <v>0</v>
      </c>
      <c r="L119" s="18" t="str">
        <f t="shared" si="83"/>
        <v>N/A</v>
      </c>
      <c r="M119" s="18">
        <f t="shared" si="162"/>
        <v>-0.13624147071121512</v>
      </c>
      <c r="N119" s="18">
        <f t="shared" si="163"/>
        <v>18.120115604591611</v>
      </c>
      <c r="O119" s="18">
        <f>(Design!$N$67-N119)/M119</f>
        <v>117.95318650555899</v>
      </c>
      <c r="P119" s="18">
        <v>0</v>
      </c>
      <c r="Q119" s="18">
        <v>0</v>
      </c>
      <c r="R119" s="18">
        <f t="shared" si="164"/>
        <v>117.95318650555899</v>
      </c>
      <c r="S119" s="18">
        <f t="shared" si="87"/>
        <v>123</v>
      </c>
      <c r="T119" s="18">
        <f>Design!$N$67</f>
        <v>2.0499999999999998</v>
      </c>
      <c r="U119" s="18">
        <f t="shared" si="165"/>
        <v>133</v>
      </c>
      <c r="V119" s="18">
        <v>0</v>
      </c>
      <c r="W119" s="18">
        <f t="shared" si="166"/>
        <v>8179.4999999999991</v>
      </c>
      <c r="X119" s="19" t="str">
        <f t="shared" si="90"/>
        <v>N/A</v>
      </c>
      <c r="Y119" s="68">
        <f t="shared" si="167"/>
        <v>123</v>
      </c>
      <c r="Z119" s="18">
        <f>'Ohio Intensities'!I119</f>
        <v>0.96300096912882849</v>
      </c>
      <c r="AA119" s="18">
        <f>Design!$I$24*Z119*Design!$I$23</f>
        <v>1.6563616669015861</v>
      </c>
      <c r="AB119" s="18">
        <v>0</v>
      </c>
      <c r="AC119" s="18">
        <v>0</v>
      </c>
      <c r="AD119" s="18">
        <f>Design!$I$22</f>
        <v>10</v>
      </c>
      <c r="AE119" s="18">
        <f t="shared" si="168"/>
        <v>1.6563616669015861</v>
      </c>
      <c r="AF119" s="18">
        <f t="shared" si="169"/>
        <v>123</v>
      </c>
      <c r="AG119" s="18">
        <f t="shared" si="170"/>
        <v>1.6563616669015861</v>
      </c>
      <c r="AH119" s="18">
        <f t="shared" si="171"/>
        <v>133</v>
      </c>
      <c r="AI119" s="18">
        <v>0</v>
      </c>
      <c r="AJ119" s="18" t="str">
        <f t="shared" si="96"/>
        <v>N/A</v>
      </c>
      <c r="AK119" s="18">
        <f t="shared" si="172"/>
        <v>-0.16563616669015863</v>
      </c>
      <c r="AL119" s="18">
        <f t="shared" si="173"/>
        <v>22.029610169791095</v>
      </c>
      <c r="AM119" s="18">
        <f>(Design!$N$68-AL119)/AK119</f>
        <v>117.90667799215289</v>
      </c>
      <c r="AN119" s="18">
        <v>0</v>
      </c>
      <c r="AO119" s="18">
        <v>0</v>
      </c>
      <c r="AP119" s="18">
        <f t="shared" si="174"/>
        <v>117.90667799215289</v>
      </c>
      <c r="AQ119" s="18">
        <f t="shared" si="100"/>
        <v>123</v>
      </c>
      <c r="AR119" s="18">
        <f>Design!$N$68</f>
        <v>2.5</v>
      </c>
      <c r="AS119" s="18">
        <f t="shared" si="175"/>
        <v>133</v>
      </c>
      <c r="AT119" s="18">
        <v>0</v>
      </c>
      <c r="AU119" s="18">
        <f t="shared" si="176"/>
        <v>9975</v>
      </c>
      <c r="AV119" s="19" t="str">
        <f t="shared" si="103"/>
        <v>N/A</v>
      </c>
      <c r="AW119" s="68">
        <f t="shared" si="177"/>
        <v>123</v>
      </c>
      <c r="AX119" s="18">
        <f>'Ohio Intensities'!M119</f>
        <v>1.1430702854984094</v>
      </c>
      <c r="AY119" s="18">
        <f>Design!$I$24*AX119*Design!$I$23</f>
        <v>1.9660808910572654</v>
      </c>
      <c r="AZ119" s="18">
        <v>0</v>
      </c>
      <c r="BA119" s="18">
        <v>0</v>
      </c>
      <c r="BB119" s="18">
        <f>Design!$I$22</f>
        <v>10</v>
      </c>
      <c r="BC119" s="18">
        <f t="shared" si="178"/>
        <v>1.9660808910572654</v>
      </c>
      <c r="BD119" s="18">
        <f t="shared" si="179"/>
        <v>123</v>
      </c>
      <c r="BE119" s="18">
        <f t="shared" si="180"/>
        <v>1.9660808910572654</v>
      </c>
      <c r="BF119" s="18">
        <f t="shared" si="181"/>
        <v>133</v>
      </c>
      <c r="BG119" s="18">
        <v>0</v>
      </c>
      <c r="BH119" s="18" t="str">
        <f t="shared" si="109"/>
        <v>N/A</v>
      </c>
      <c r="BI119" s="18">
        <f t="shared" si="182"/>
        <v>-0.19660808910572652</v>
      </c>
      <c r="BJ119" s="18">
        <f t="shared" si="183"/>
        <v>26.148875851061629</v>
      </c>
      <c r="BK119" s="18">
        <f>(Design!$N$69-BJ119)/BI119</f>
        <v>118.50415696036085</v>
      </c>
      <c r="BL119" s="18">
        <v>0</v>
      </c>
      <c r="BM119" s="18">
        <v>0</v>
      </c>
      <c r="BN119" s="18">
        <f t="shared" si="184"/>
        <v>118.50415696036085</v>
      </c>
      <c r="BO119" s="18">
        <f t="shared" si="113"/>
        <v>123</v>
      </c>
      <c r="BP119" s="18">
        <f>Design!$N$69</f>
        <v>2.85</v>
      </c>
      <c r="BQ119" s="18">
        <f t="shared" si="185"/>
        <v>133</v>
      </c>
      <c r="BR119" s="18">
        <v>0</v>
      </c>
      <c r="BS119" s="18">
        <f t="shared" si="186"/>
        <v>11371.499999999998</v>
      </c>
      <c r="BT119" s="19" t="str">
        <f t="shared" si="116"/>
        <v>N/A</v>
      </c>
      <c r="BU119" s="68">
        <f t="shared" si="187"/>
        <v>123</v>
      </c>
      <c r="BV119" s="18">
        <f>'Ohio Intensities'!Q119</f>
        <v>1.3590128900456648</v>
      </c>
      <c r="BW119" s="18">
        <f>Design!$I$24*BV119*Design!$I$23</f>
        <v>2.3375021708785448</v>
      </c>
      <c r="BX119" s="18">
        <v>0</v>
      </c>
      <c r="BY119" s="18">
        <v>0</v>
      </c>
      <c r="BZ119" s="18">
        <f>Design!$I$22</f>
        <v>10</v>
      </c>
      <c r="CA119" s="18">
        <f t="shared" si="188"/>
        <v>2.3375021708785448</v>
      </c>
      <c r="CB119" s="18">
        <f t="shared" si="189"/>
        <v>123</v>
      </c>
      <c r="CC119" s="18">
        <f t="shared" si="190"/>
        <v>2.3375021708785448</v>
      </c>
      <c r="CD119" s="18">
        <f t="shared" si="191"/>
        <v>133</v>
      </c>
      <c r="CE119" s="18">
        <v>0</v>
      </c>
      <c r="CF119" s="18" t="str">
        <f t="shared" si="122"/>
        <v>N/A</v>
      </c>
      <c r="CG119" s="18">
        <f t="shared" si="192"/>
        <v>-0.23375021708785448</v>
      </c>
      <c r="CH119" s="18">
        <f t="shared" si="193"/>
        <v>31.088778872684646</v>
      </c>
      <c r="CI119" s="18">
        <f>(Design!$N$70-CH119)/CG119</f>
        <v>120.80749795441329</v>
      </c>
      <c r="CJ119" s="18">
        <v>0</v>
      </c>
      <c r="CK119" s="18">
        <v>0</v>
      </c>
      <c r="CL119" s="18">
        <f t="shared" si="194"/>
        <v>120.80749795441329</v>
      </c>
      <c r="CM119" s="18">
        <f t="shared" si="126"/>
        <v>123</v>
      </c>
      <c r="CN119" s="18">
        <f>Design!$N$70</f>
        <v>2.85</v>
      </c>
      <c r="CO119" s="18">
        <f t="shared" si="195"/>
        <v>133</v>
      </c>
      <c r="CP119" s="18">
        <v>0</v>
      </c>
      <c r="CQ119" s="18">
        <f t="shared" si="196"/>
        <v>11371.5</v>
      </c>
      <c r="CR119" s="19" t="str">
        <f t="shared" si="129"/>
        <v>N/A</v>
      </c>
      <c r="CS119" s="68">
        <f t="shared" si="197"/>
        <v>123</v>
      </c>
      <c r="CT119" s="18">
        <f>'Ohio Intensities'!U119</f>
        <v>1.5385769131772487</v>
      </c>
      <c r="CU119" s="18">
        <f>Design!$I$24*CT119*Design!$I$23</f>
        <v>2.6463522906648693</v>
      </c>
      <c r="CV119" s="18">
        <v>0</v>
      </c>
      <c r="CW119" s="18">
        <v>0</v>
      </c>
      <c r="CX119" s="18">
        <f>Design!$I$22</f>
        <v>10</v>
      </c>
      <c r="CY119" s="18">
        <f t="shared" si="198"/>
        <v>2.6463522906648693</v>
      </c>
      <c r="CZ119" s="18">
        <f t="shared" si="199"/>
        <v>123</v>
      </c>
      <c r="DA119" s="18">
        <f t="shared" si="200"/>
        <v>2.6463522906648693</v>
      </c>
      <c r="DB119" s="18">
        <f t="shared" si="201"/>
        <v>133</v>
      </c>
      <c r="DC119" s="18">
        <v>0</v>
      </c>
      <c r="DD119" s="18" t="str">
        <f t="shared" si="135"/>
        <v>N/A</v>
      </c>
      <c r="DE119" s="18">
        <f t="shared" si="202"/>
        <v>-0.26463522906648695</v>
      </c>
      <c r="DF119" s="18">
        <f t="shared" si="203"/>
        <v>35.19648546584277</v>
      </c>
      <c r="DG119" s="18">
        <f>(Design!$N$71-DF119)/DE119</f>
        <v>122.23045880908032</v>
      </c>
      <c r="DH119" s="18">
        <v>0</v>
      </c>
      <c r="DI119" s="18">
        <v>0</v>
      </c>
      <c r="DJ119" s="18">
        <f t="shared" si="204"/>
        <v>122.23045880908032</v>
      </c>
      <c r="DK119" s="18">
        <f t="shared" si="139"/>
        <v>123</v>
      </c>
      <c r="DL119" s="18">
        <f>Design!$N$71</f>
        <v>2.85</v>
      </c>
      <c r="DM119" s="18">
        <f t="shared" si="205"/>
        <v>133</v>
      </c>
      <c r="DN119" s="18">
        <v>0</v>
      </c>
      <c r="DO119" s="18">
        <f t="shared" si="206"/>
        <v>11371.5</v>
      </c>
      <c r="DP119" s="19" t="str">
        <f t="shared" si="142"/>
        <v>N/A</v>
      </c>
      <c r="DQ119" s="68">
        <f t="shared" si="207"/>
        <v>123</v>
      </c>
      <c r="DR119" s="18">
        <f>'Ohio Intensities'!Y119</f>
        <v>1.7200312311167667</v>
      </c>
      <c r="DS119" s="18">
        <f>Design!$I$24*DR119*Design!$I$23</f>
        <v>2.9584537175208405</v>
      </c>
      <c r="DT119" s="18">
        <v>0</v>
      </c>
      <c r="DU119" s="18">
        <v>0</v>
      </c>
      <c r="DV119" s="18">
        <f>Design!$I$22</f>
        <v>10</v>
      </c>
      <c r="DW119" s="18">
        <f t="shared" si="208"/>
        <v>2.9584537175208405</v>
      </c>
      <c r="DX119" s="18">
        <f t="shared" si="209"/>
        <v>123</v>
      </c>
      <c r="DY119" s="18">
        <f t="shared" si="210"/>
        <v>2.9584537175208405</v>
      </c>
      <c r="DZ119" s="18">
        <f t="shared" si="211"/>
        <v>133</v>
      </c>
      <c r="EA119" s="18">
        <v>0</v>
      </c>
      <c r="EB119" s="18">
        <f t="shared" si="148"/>
        <v>21833.388435303805</v>
      </c>
      <c r="EC119" s="18">
        <f t="shared" si="212"/>
        <v>-0.29584537175208403</v>
      </c>
      <c r="ED119" s="18">
        <f t="shared" si="213"/>
        <v>39.347434443027176</v>
      </c>
      <c r="EE119" s="18">
        <f>(Design!$N$72-ED119)/EC119</f>
        <v>123.36658919785881</v>
      </c>
      <c r="EF119" s="18">
        <v>0</v>
      </c>
      <c r="EG119" s="18">
        <v>0</v>
      </c>
      <c r="EH119" s="18">
        <f t="shared" si="214"/>
        <v>123.36658919785881</v>
      </c>
      <c r="EI119" s="18">
        <f t="shared" si="152"/>
        <v>123.36658919785881</v>
      </c>
      <c r="EJ119" s="18">
        <f>Design!$N$72</f>
        <v>2.85</v>
      </c>
      <c r="EK119" s="18">
        <f t="shared" si="215"/>
        <v>133</v>
      </c>
      <c r="EL119" s="18">
        <v>0</v>
      </c>
      <c r="EM119" s="18">
        <f t="shared" si="216"/>
        <v>11371.5</v>
      </c>
      <c r="EN119" s="19">
        <f t="shared" si="155"/>
        <v>10461.888435303805</v>
      </c>
      <c r="EO119" s="19">
        <f t="shared" si="217"/>
        <v>123</v>
      </c>
    </row>
    <row r="120" spans="1:145" x14ac:dyDescent="0.25">
      <c r="A120" s="68">
        <f t="shared" si="157"/>
        <v>124</v>
      </c>
      <c r="B120" s="18">
        <f>'Ohio Intensities'!E120</f>
        <v>0.78692095502643611</v>
      </c>
      <c r="C120" s="18">
        <f>Design!$I$24*B120*Design!$I$23</f>
        <v>1.353504042645471</v>
      </c>
      <c r="D120" s="18">
        <v>0</v>
      </c>
      <c r="E120" s="18">
        <v>0</v>
      </c>
      <c r="F120" s="18">
        <f>Design!$I$22</f>
        <v>10</v>
      </c>
      <c r="G120" s="18">
        <f t="shared" si="158"/>
        <v>1.353504042645471</v>
      </c>
      <c r="H120" s="18">
        <f t="shared" si="159"/>
        <v>124</v>
      </c>
      <c r="I120" s="18">
        <f t="shared" si="160"/>
        <v>1.353504042645471</v>
      </c>
      <c r="J120" s="18">
        <f t="shared" si="161"/>
        <v>134</v>
      </c>
      <c r="K120" s="18">
        <v>0</v>
      </c>
      <c r="L120" s="18" t="str">
        <f t="shared" si="83"/>
        <v>N/A</v>
      </c>
      <c r="M120" s="18">
        <f t="shared" si="162"/>
        <v>-0.13535040426454709</v>
      </c>
      <c r="N120" s="18">
        <f t="shared" si="163"/>
        <v>18.136954171449311</v>
      </c>
      <c r="O120" s="18">
        <f>(Design!$N$67-N120)/M120</f>
        <v>118.85412724742807</v>
      </c>
      <c r="P120" s="18">
        <v>0</v>
      </c>
      <c r="Q120" s="18">
        <v>0</v>
      </c>
      <c r="R120" s="18">
        <f t="shared" si="164"/>
        <v>118.85412724742807</v>
      </c>
      <c r="S120" s="18">
        <f t="shared" si="87"/>
        <v>124</v>
      </c>
      <c r="T120" s="18">
        <f>Design!$N$67</f>
        <v>2.0499999999999998</v>
      </c>
      <c r="U120" s="18">
        <f t="shared" si="165"/>
        <v>134</v>
      </c>
      <c r="V120" s="18">
        <v>0</v>
      </c>
      <c r="W120" s="18">
        <f t="shared" si="166"/>
        <v>8241</v>
      </c>
      <c r="X120" s="19" t="str">
        <f t="shared" si="90"/>
        <v>N/A</v>
      </c>
      <c r="Y120" s="68">
        <f t="shared" si="167"/>
        <v>124</v>
      </c>
      <c r="Z120" s="18">
        <f>'Ohio Intensities'!I120</f>
        <v>0.95679908019024029</v>
      </c>
      <c r="AA120" s="18">
        <f>Design!$I$24*Z120*Design!$I$23</f>
        <v>1.6456944179272144</v>
      </c>
      <c r="AB120" s="18">
        <v>0</v>
      </c>
      <c r="AC120" s="18">
        <v>0</v>
      </c>
      <c r="AD120" s="18">
        <f>Design!$I$22</f>
        <v>10</v>
      </c>
      <c r="AE120" s="18">
        <f t="shared" si="168"/>
        <v>1.6456944179272144</v>
      </c>
      <c r="AF120" s="18">
        <f t="shared" si="169"/>
        <v>124</v>
      </c>
      <c r="AG120" s="18">
        <f t="shared" si="170"/>
        <v>1.6456944179272144</v>
      </c>
      <c r="AH120" s="18">
        <f t="shared" si="171"/>
        <v>134</v>
      </c>
      <c r="AI120" s="18">
        <v>0</v>
      </c>
      <c r="AJ120" s="18" t="str">
        <f t="shared" si="96"/>
        <v>N/A</v>
      </c>
      <c r="AK120" s="18">
        <f t="shared" si="172"/>
        <v>-0.16456944179272143</v>
      </c>
      <c r="AL120" s="18">
        <f t="shared" si="173"/>
        <v>22.052305200224669</v>
      </c>
      <c r="AM120" s="18">
        <f>(Design!$N$68-AL120)/AK120</f>
        <v>118.80884438346213</v>
      </c>
      <c r="AN120" s="18">
        <v>0</v>
      </c>
      <c r="AO120" s="18">
        <v>0</v>
      </c>
      <c r="AP120" s="18">
        <f t="shared" si="174"/>
        <v>118.80884438346213</v>
      </c>
      <c r="AQ120" s="18">
        <f t="shared" si="100"/>
        <v>124</v>
      </c>
      <c r="AR120" s="18">
        <f>Design!$N$68</f>
        <v>2.5</v>
      </c>
      <c r="AS120" s="18">
        <f t="shared" si="175"/>
        <v>134</v>
      </c>
      <c r="AT120" s="18">
        <v>0</v>
      </c>
      <c r="AU120" s="18">
        <f t="shared" si="176"/>
        <v>10050</v>
      </c>
      <c r="AV120" s="19" t="str">
        <f t="shared" si="103"/>
        <v>N/A</v>
      </c>
      <c r="AW120" s="68">
        <f t="shared" si="177"/>
        <v>124</v>
      </c>
      <c r="AX120" s="18">
        <f>'Ohio Intensities'!M120</f>
        <v>1.135804786135399</v>
      </c>
      <c r="AY120" s="18">
        <f>Design!$I$24*AX120*Design!$I$23</f>
        <v>1.9535842321528876</v>
      </c>
      <c r="AZ120" s="18">
        <v>0</v>
      </c>
      <c r="BA120" s="18">
        <v>0</v>
      </c>
      <c r="BB120" s="18">
        <f>Design!$I$22</f>
        <v>10</v>
      </c>
      <c r="BC120" s="18">
        <f t="shared" si="178"/>
        <v>1.9535842321528876</v>
      </c>
      <c r="BD120" s="18">
        <f t="shared" si="179"/>
        <v>124</v>
      </c>
      <c r="BE120" s="18">
        <f t="shared" si="180"/>
        <v>1.9535842321528876</v>
      </c>
      <c r="BF120" s="18">
        <f t="shared" si="181"/>
        <v>134</v>
      </c>
      <c r="BG120" s="18">
        <v>0</v>
      </c>
      <c r="BH120" s="18" t="str">
        <f t="shared" si="109"/>
        <v>N/A</v>
      </c>
      <c r="BI120" s="18">
        <f t="shared" si="182"/>
        <v>-0.19535842321528876</v>
      </c>
      <c r="BJ120" s="18">
        <f t="shared" si="183"/>
        <v>26.178028710848693</v>
      </c>
      <c r="BK120" s="18">
        <f>(Design!$N$69-BJ120)/BI120</f>
        <v>119.4114301646505</v>
      </c>
      <c r="BL120" s="18">
        <v>0</v>
      </c>
      <c r="BM120" s="18">
        <v>0</v>
      </c>
      <c r="BN120" s="18">
        <f t="shared" si="184"/>
        <v>119.4114301646505</v>
      </c>
      <c r="BO120" s="18">
        <f t="shared" si="113"/>
        <v>124</v>
      </c>
      <c r="BP120" s="18">
        <f>Design!$N$69</f>
        <v>2.85</v>
      </c>
      <c r="BQ120" s="18">
        <f t="shared" si="185"/>
        <v>134</v>
      </c>
      <c r="BR120" s="18">
        <v>0</v>
      </c>
      <c r="BS120" s="18">
        <f t="shared" si="186"/>
        <v>11457.000000000002</v>
      </c>
      <c r="BT120" s="19" t="str">
        <f t="shared" si="116"/>
        <v>N/A</v>
      </c>
      <c r="BU120" s="68">
        <f t="shared" si="187"/>
        <v>124</v>
      </c>
      <c r="BV120" s="18">
        <f>'Ohio Intensities'!Q120</f>
        <v>1.3505709101208174</v>
      </c>
      <c r="BW120" s="18">
        <f>Design!$I$24*BV120*Design!$I$23</f>
        <v>2.3229819654078074</v>
      </c>
      <c r="BX120" s="18">
        <v>0</v>
      </c>
      <c r="BY120" s="18">
        <v>0</v>
      </c>
      <c r="BZ120" s="18">
        <f>Design!$I$22</f>
        <v>10</v>
      </c>
      <c r="CA120" s="18">
        <f t="shared" si="188"/>
        <v>2.3229819654078074</v>
      </c>
      <c r="CB120" s="18">
        <f t="shared" si="189"/>
        <v>124</v>
      </c>
      <c r="CC120" s="18">
        <f t="shared" si="190"/>
        <v>2.3229819654078074</v>
      </c>
      <c r="CD120" s="18">
        <f t="shared" si="191"/>
        <v>134</v>
      </c>
      <c r="CE120" s="18">
        <v>0</v>
      </c>
      <c r="CF120" s="18" t="str">
        <f t="shared" si="122"/>
        <v>N/A</v>
      </c>
      <c r="CG120" s="18">
        <f t="shared" si="192"/>
        <v>-0.23229819654078074</v>
      </c>
      <c r="CH120" s="18">
        <f t="shared" si="193"/>
        <v>31.127958336464616</v>
      </c>
      <c r="CI120" s="18">
        <f>(Design!$N$70-CH120)/CG120</f>
        <v>121.73128658577563</v>
      </c>
      <c r="CJ120" s="18">
        <v>0</v>
      </c>
      <c r="CK120" s="18">
        <v>0</v>
      </c>
      <c r="CL120" s="18">
        <f t="shared" si="194"/>
        <v>121.73128658577563</v>
      </c>
      <c r="CM120" s="18">
        <f t="shared" si="126"/>
        <v>124</v>
      </c>
      <c r="CN120" s="18">
        <f>Design!$N$70</f>
        <v>2.85</v>
      </c>
      <c r="CO120" s="18">
        <f t="shared" si="195"/>
        <v>134</v>
      </c>
      <c r="CP120" s="18">
        <v>0</v>
      </c>
      <c r="CQ120" s="18">
        <f t="shared" si="196"/>
        <v>11457</v>
      </c>
      <c r="CR120" s="19" t="str">
        <f t="shared" si="129"/>
        <v>N/A</v>
      </c>
      <c r="CS120" s="68">
        <f t="shared" si="197"/>
        <v>124</v>
      </c>
      <c r="CT120" s="18">
        <f>'Ohio Intensities'!U120</f>
        <v>1.5291832847480782</v>
      </c>
      <c r="CU120" s="18">
        <f>Design!$I$24*CT120*Design!$I$23</f>
        <v>2.6301952497666963</v>
      </c>
      <c r="CV120" s="18">
        <v>0</v>
      </c>
      <c r="CW120" s="18">
        <v>0</v>
      </c>
      <c r="CX120" s="18">
        <f>Design!$I$22</f>
        <v>10</v>
      </c>
      <c r="CY120" s="18">
        <f t="shared" si="198"/>
        <v>2.6301952497666963</v>
      </c>
      <c r="CZ120" s="18">
        <f t="shared" si="199"/>
        <v>124</v>
      </c>
      <c r="DA120" s="18">
        <f t="shared" si="200"/>
        <v>2.6301952497666963</v>
      </c>
      <c r="DB120" s="18">
        <f t="shared" si="201"/>
        <v>134</v>
      </c>
      <c r="DC120" s="18">
        <v>0</v>
      </c>
      <c r="DD120" s="18" t="str">
        <f t="shared" si="135"/>
        <v>N/A</v>
      </c>
      <c r="DE120" s="18">
        <f t="shared" si="202"/>
        <v>-0.26301952497666964</v>
      </c>
      <c r="DF120" s="18">
        <f t="shared" si="203"/>
        <v>35.244616346873727</v>
      </c>
      <c r="DG120" s="18">
        <f>(Design!$N$71-DF120)/DE120</f>
        <v>123.16430253513381</v>
      </c>
      <c r="DH120" s="18">
        <v>0</v>
      </c>
      <c r="DI120" s="18">
        <v>0</v>
      </c>
      <c r="DJ120" s="18">
        <f t="shared" si="204"/>
        <v>123.16430253513381</v>
      </c>
      <c r="DK120" s="18">
        <f t="shared" si="139"/>
        <v>124</v>
      </c>
      <c r="DL120" s="18">
        <f>Design!$N$71</f>
        <v>2.85</v>
      </c>
      <c r="DM120" s="18">
        <f t="shared" si="205"/>
        <v>134</v>
      </c>
      <c r="DN120" s="18">
        <v>0</v>
      </c>
      <c r="DO120" s="18">
        <f t="shared" si="206"/>
        <v>11457</v>
      </c>
      <c r="DP120" s="19" t="str">
        <f t="shared" si="142"/>
        <v>N/A</v>
      </c>
      <c r="DQ120" s="68">
        <f t="shared" si="207"/>
        <v>124</v>
      </c>
      <c r="DR120" s="18">
        <f>'Ohio Intensities'!Y120</f>
        <v>1.7098546310378804</v>
      </c>
      <c r="DS120" s="18">
        <f>Design!$I$24*DR120*Design!$I$23</f>
        <v>2.9409499653851561</v>
      </c>
      <c r="DT120" s="18">
        <v>0</v>
      </c>
      <c r="DU120" s="18">
        <v>0</v>
      </c>
      <c r="DV120" s="18">
        <f>Design!$I$22</f>
        <v>10</v>
      </c>
      <c r="DW120" s="18">
        <f t="shared" si="208"/>
        <v>2.9409499653851561</v>
      </c>
      <c r="DX120" s="18">
        <f t="shared" si="209"/>
        <v>124</v>
      </c>
      <c r="DY120" s="18">
        <f t="shared" si="210"/>
        <v>2.9409499653851561</v>
      </c>
      <c r="DZ120" s="18">
        <f t="shared" si="211"/>
        <v>134</v>
      </c>
      <c r="EA120" s="18">
        <v>0</v>
      </c>
      <c r="EB120" s="18">
        <f t="shared" si="148"/>
        <v>21880.667742465561</v>
      </c>
      <c r="EC120" s="18">
        <f t="shared" si="212"/>
        <v>-0.29409499653851562</v>
      </c>
      <c r="ED120" s="18">
        <f t="shared" si="213"/>
        <v>39.408729536161097</v>
      </c>
      <c r="EE120" s="18">
        <f>(Design!$N$72-ED120)/EC120</f>
        <v>124.30925369848394</v>
      </c>
      <c r="EF120" s="18">
        <v>0</v>
      </c>
      <c r="EG120" s="18">
        <v>0</v>
      </c>
      <c r="EH120" s="18">
        <f t="shared" si="214"/>
        <v>124.30925369848394</v>
      </c>
      <c r="EI120" s="18">
        <f t="shared" si="152"/>
        <v>124.30925369848394</v>
      </c>
      <c r="EJ120" s="18">
        <f>Design!$N$72</f>
        <v>2.85</v>
      </c>
      <c r="EK120" s="18">
        <f t="shared" si="215"/>
        <v>134</v>
      </c>
      <c r="EL120" s="18">
        <v>0</v>
      </c>
      <c r="EM120" s="18">
        <f t="shared" si="216"/>
        <v>11457</v>
      </c>
      <c r="EN120" s="19">
        <f t="shared" si="155"/>
        <v>10423.667742465561</v>
      </c>
      <c r="EO120" s="19">
        <f t="shared" si="217"/>
        <v>124</v>
      </c>
    </row>
    <row r="121" spans="1:145" x14ac:dyDescent="0.25">
      <c r="A121" s="68">
        <f t="shared" si="157"/>
        <v>125</v>
      </c>
      <c r="B121" s="18">
        <f>'Ohio Intensities'!E121</f>
        <v>0.78181236076165217</v>
      </c>
      <c r="C121" s="18">
        <f>Design!$I$24*B121*Design!$I$23</f>
        <v>1.3447172605100426</v>
      </c>
      <c r="D121" s="18">
        <v>0</v>
      </c>
      <c r="E121" s="18">
        <v>0</v>
      </c>
      <c r="F121" s="18">
        <f>Design!$I$22</f>
        <v>10</v>
      </c>
      <c r="G121" s="18">
        <f t="shared" si="158"/>
        <v>1.3447172605100426</v>
      </c>
      <c r="H121" s="18">
        <f t="shared" si="159"/>
        <v>125</v>
      </c>
      <c r="I121" s="18">
        <f t="shared" si="160"/>
        <v>1.3447172605100426</v>
      </c>
      <c r="J121" s="18">
        <f t="shared" si="161"/>
        <v>135</v>
      </c>
      <c r="K121" s="18">
        <v>0</v>
      </c>
      <c r="L121" s="18" t="str">
        <f t="shared" si="83"/>
        <v>N/A</v>
      </c>
      <c r="M121" s="18">
        <f t="shared" si="162"/>
        <v>-0.13447172605100427</v>
      </c>
      <c r="N121" s="18">
        <f t="shared" si="163"/>
        <v>18.153683016885577</v>
      </c>
      <c r="O121" s="18">
        <f>(Design!$N$67-N121)/M121</f>
        <v>119.75515961457616</v>
      </c>
      <c r="P121" s="18">
        <v>0</v>
      </c>
      <c r="Q121" s="18">
        <v>0</v>
      </c>
      <c r="R121" s="18">
        <f t="shared" si="164"/>
        <v>119.75515961457616</v>
      </c>
      <c r="S121" s="18">
        <f t="shared" si="87"/>
        <v>125</v>
      </c>
      <c r="T121" s="18">
        <f>Design!$N$67</f>
        <v>2.0499999999999998</v>
      </c>
      <c r="U121" s="18">
        <f t="shared" si="165"/>
        <v>135</v>
      </c>
      <c r="V121" s="18">
        <v>0</v>
      </c>
      <c r="W121" s="18">
        <f t="shared" si="166"/>
        <v>8302.5</v>
      </c>
      <c r="X121" s="19" t="str">
        <f t="shared" si="90"/>
        <v>N/A</v>
      </c>
      <c r="Y121" s="68">
        <f t="shared" si="167"/>
        <v>125</v>
      </c>
      <c r="Z121" s="18">
        <f>'Ohio Intensities'!I121</f>
        <v>0.95068246283619939</v>
      </c>
      <c r="AA121" s="18">
        <f>Design!$I$24*Z121*Design!$I$23</f>
        <v>1.6351738360782639</v>
      </c>
      <c r="AB121" s="18">
        <v>0</v>
      </c>
      <c r="AC121" s="18">
        <v>0</v>
      </c>
      <c r="AD121" s="18">
        <f>Design!$I$22</f>
        <v>10</v>
      </c>
      <c r="AE121" s="18">
        <f t="shared" si="168"/>
        <v>1.6351738360782639</v>
      </c>
      <c r="AF121" s="18">
        <f t="shared" si="169"/>
        <v>125</v>
      </c>
      <c r="AG121" s="18">
        <f t="shared" si="170"/>
        <v>1.6351738360782639</v>
      </c>
      <c r="AH121" s="18">
        <f t="shared" si="171"/>
        <v>135</v>
      </c>
      <c r="AI121" s="18">
        <v>0</v>
      </c>
      <c r="AJ121" s="18" t="str">
        <f t="shared" si="96"/>
        <v>N/A</v>
      </c>
      <c r="AK121" s="18">
        <f t="shared" si="172"/>
        <v>-0.16351738360782639</v>
      </c>
      <c r="AL121" s="18">
        <f t="shared" si="173"/>
        <v>22.074846787056561</v>
      </c>
      <c r="AM121" s="18">
        <f>(Design!$N$68-AL121)/AK121</f>
        <v>119.71110566448456</v>
      </c>
      <c r="AN121" s="18">
        <v>0</v>
      </c>
      <c r="AO121" s="18">
        <v>0</v>
      </c>
      <c r="AP121" s="18">
        <f t="shared" si="174"/>
        <v>119.71110566448456</v>
      </c>
      <c r="AQ121" s="18">
        <f t="shared" si="100"/>
        <v>125</v>
      </c>
      <c r="AR121" s="18">
        <f>Design!$N$68</f>
        <v>2.5</v>
      </c>
      <c r="AS121" s="18">
        <f t="shared" si="175"/>
        <v>135</v>
      </c>
      <c r="AT121" s="18">
        <v>0</v>
      </c>
      <c r="AU121" s="18">
        <f t="shared" si="176"/>
        <v>10125</v>
      </c>
      <c r="AV121" s="19" t="str">
        <f t="shared" si="103"/>
        <v>N/A</v>
      </c>
      <c r="AW121" s="68">
        <f t="shared" si="177"/>
        <v>125</v>
      </c>
      <c r="AX121" s="18">
        <f>'Ohio Intensities'!M121</f>
        <v>1.1286381892525825</v>
      </c>
      <c r="AY121" s="18">
        <f>Design!$I$24*AX121*Design!$I$23</f>
        <v>1.9412576855144432</v>
      </c>
      <c r="AZ121" s="18">
        <v>0</v>
      </c>
      <c r="BA121" s="18">
        <v>0</v>
      </c>
      <c r="BB121" s="18">
        <f>Design!$I$22</f>
        <v>10</v>
      </c>
      <c r="BC121" s="18">
        <f t="shared" si="178"/>
        <v>1.9412576855144432</v>
      </c>
      <c r="BD121" s="18">
        <f t="shared" si="179"/>
        <v>125</v>
      </c>
      <c r="BE121" s="18">
        <f t="shared" si="180"/>
        <v>1.9412576855144432</v>
      </c>
      <c r="BF121" s="18">
        <f t="shared" si="181"/>
        <v>135</v>
      </c>
      <c r="BG121" s="18">
        <v>0</v>
      </c>
      <c r="BH121" s="18" t="str">
        <f t="shared" si="109"/>
        <v>N/A</v>
      </c>
      <c r="BI121" s="18">
        <f t="shared" si="182"/>
        <v>-0.19412576855144431</v>
      </c>
      <c r="BJ121" s="18">
        <f t="shared" si="183"/>
        <v>26.206978754444982</v>
      </c>
      <c r="BK121" s="18">
        <f>(Design!$N$69-BJ121)/BI121</f>
        <v>120.31879605027946</v>
      </c>
      <c r="BL121" s="18">
        <v>0</v>
      </c>
      <c r="BM121" s="18">
        <v>0</v>
      </c>
      <c r="BN121" s="18">
        <f t="shared" si="184"/>
        <v>120.31879605027946</v>
      </c>
      <c r="BO121" s="18">
        <f t="shared" si="113"/>
        <v>125</v>
      </c>
      <c r="BP121" s="18">
        <f>Design!$N$69</f>
        <v>2.85</v>
      </c>
      <c r="BQ121" s="18">
        <f t="shared" si="185"/>
        <v>135</v>
      </c>
      <c r="BR121" s="18">
        <v>0</v>
      </c>
      <c r="BS121" s="18">
        <f t="shared" si="186"/>
        <v>11542.5</v>
      </c>
      <c r="BT121" s="19" t="str">
        <f t="shared" si="116"/>
        <v>N/A</v>
      </c>
      <c r="BU121" s="68">
        <f t="shared" si="187"/>
        <v>125</v>
      </c>
      <c r="BV121" s="18">
        <f>'Ohio Intensities'!Q121</f>
        <v>1.3422423081316395</v>
      </c>
      <c r="BW121" s="18">
        <f>Design!$I$24*BV121*Design!$I$23</f>
        <v>2.3086567699864213</v>
      </c>
      <c r="BX121" s="18">
        <v>0</v>
      </c>
      <c r="BY121" s="18">
        <v>0</v>
      </c>
      <c r="BZ121" s="18">
        <f>Design!$I$22</f>
        <v>10</v>
      </c>
      <c r="CA121" s="18">
        <f t="shared" si="188"/>
        <v>2.3086567699864213</v>
      </c>
      <c r="CB121" s="18">
        <f t="shared" si="189"/>
        <v>125</v>
      </c>
      <c r="CC121" s="18">
        <f t="shared" si="190"/>
        <v>2.3086567699864213</v>
      </c>
      <c r="CD121" s="18">
        <f t="shared" si="191"/>
        <v>135</v>
      </c>
      <c r="CE121" s="18">
        <v>0</v>
      </c>
      <c r="CF121" s="18" t="str">
        <f t="shared" si="122"/>
        <v>N/A</v>
      </c>
      <c r="CG121" s="18">
        <f t="shared" si="192"/>
        <v>-0.23086567699864213</v>
      </c>
      <c r="CH121" s="18">
        <f t="shared" si="193"/>
        <v>31.166866394816687</v>
      </c>
      <c r="CI121" s="18">
        <f>(Design!$N$70-CH121)/CG121</f>
        <v>122.6551593244553</v>
      </c>
      <c r="CJ121" s="18">
        <v>0</v>
      </c>
      <c r="CK121" s="18">
        <v>0</v>
      </c>
      <c r="CL121" s="18">
        <f t="shared" si="194"/>
        <v>122.6551593244553</v>
      </c>
      <c r="CM121" s="18">
        <f t="shared" si="126"/>
        <v>125</v>
      </c>
      <c r="CN121" s="18">
        <f>Design!$N$70</f>
        <v>2.85</v>
      </c>
      <c r="CO121" s="18">
        <f t="shared" si="195"/>
        <v>135</v>
      </c>
      <c r="CP121" s="18">
        <v>0</v>
      </c>
      <c r="CQ121" s="18">
        <f t="shared" si="196"/>
        <v>11542.5</v>
      </c>
      <c r="CR121" s="19" t="str">
        <f t="shared" si="129"/>
        <v>N/A</v>
      </c>
      <c r="CS121" s="68">
        <f t="shared" si="197"/>
        <v>125</v>
      </c>
      <c r="CT121" s="18">
        <f>'Ohio Intensities'!U121</f>
        <v>1.519914457501214</v>
      </c>
      <c r="CU121" s="18">
        <f>Design!$I$24*CT121*Design!$I$23</f>
        <v>2.6142528669020897</v>
      </c>
      <c r="CV121" s="18">
        <v>0</v>
      </c>
      <c r="CW121" s="18">
        <v>0</v>
      </c>
      <c r="CX121" s="18">
        <f>Design!$I$22</f>
        <v>10</v>
      </c>
      <c r="CY121" s="18">
        <f t="shared" si="198"/>
        <v>2.6142528669020897</v>
      </c>
      <c r="CZ121" s="18">
        <f t="shared" si="199"/>
        <v>125</v>
      </c>
      <c r="DA121" s="18">
        <f t="shared" si="200"/>
        <v>2.6142528669020897</v>
      </c>
      <c r="DB121" s="18">
        <f t="shared" si="201"/>
        <v>135</v>
      </c>
      <c r="DC121" s="18">
        <v>0</v>
      </c>
      <c r="DD121" s="18" t="str">
        <f t="shared" si="135"/>
        <v>N/A</v>
      </c>
      <c r="DE121" s="18">
        <f t="shared" si="202"/>
        <v>-0.26142528669020898</v>
      </c>
      <c r="DF121" s="18">
        <f t="shared" si="203"/>
        <v>35.292413703178212</v>
      </c>
      <c r="DG121" s="18">
        <f>(Design!$N$71-DF121)/DE121</f>
        <v>124.09822367957361</v>
      </c>
      <c r="DH121" s="18">
        <v>0</v>
      </c>
      <c r="DI121" s="18">
        <v>0</v>
      </c>
      <c r="DJ121" s="18">
        <f t="shared" si="204"/>
        <v>124.09822367957361</v>
      </c>
      <c r="DK121" s="18">
        <f t="shared" si="139"/>
        <v>125</v>
      </c>
      <c r="DL121" s="18">
        <f>Design!$N$71</f>
        <v>2.85</v>
      </c>
      <c r="DM121" s="18">
        <f t="shared" si="205"/>
        <v>135</v>
      </c>
      <c r="DN121" s="18">
        <v>0</v>
      </c>
      <c r="DO121" s="18">
        <f t="shared" si="206"/>
        <v>11542.5</v>
      </c>
      <c r="DP121" s="19" t="str">
        <f t="shared" si="142"/>
        <v>N/A</v>
      </c>
      <c r="DQ121" s="68">
        <f t="shared" si="207"/>
        <v>125</v>
      </c>
      <c r="DR121" s="18">
        <f>'Ohio Intensities'!Y121</f>
        <v>1.6998115989189704</v>
      </c>
      <c r="DS121" s="18">
        <f>Design!$I$24*DR121*Design!$I$23</f>
        <v>2.9236759501406309</v>
      </c>
      <c r="DT121" s="18">
        <v>0</v>
      </c>
      <c r="DU121" s="18">
        <v>0</v>
      </c>
      <c r="DV121" s="18">
        <f>Design!$I$22</f>
        <v>10</v>
      </c>
      <c r="DW121" s="18">
        <f t="shared" si="208"/>
        <v>2.9236759501406309</v>
      </c>
      <c r="DX121" s="18">
        <f t="shared" si="209"/>
        <v>125</v>
      </c>
      <c r="DY121" s="18">
        <f t="shared" si="210"/>
        <v>2.9236759501406309</v>
      </c>
      <c r="DZ121" s="18">
        <f t="shared" si="211"/>
        <v>135</v>
      </c>
      <c r="EA121" s="18">
        <v>0</v>
      </c>
      <c r="EB121" s="18">
        <f t="shared" si="148"/>
        <v>21927.569626054727</v>
      </c>
      <c r="EC121" s="18">
        <f t="shared" si="212"/>
        <v>-0.29236759501406306</v>
      </c>
      <c r="ED121" s="18">
        <f t="shared" si="213"/>
        <v>39.469625326898516</v>
      </c>
      <c r="EE121" s="18">
        <f>(Design!$N$72-ED121)/EC121</f>
        <v>125.25199766115355</v>
      </c>
      <c r="EF121" s="18">
        <v>0</v>
      </c>
      <c r="EG121" s="18">
        <v>0</v>
      </c>
      <c r="EH121" s="18">
        <f t="shared" si="214"/>
        <v>125.25199766115355</v>
      </c>
      <c r="EI121" s="18">
        <f t="shared" si="152"/>
        <v>125.25199766115355</v>
      </c>
      <c r="EJ121" s="18">
        <f>Design!$N$72</f>
        <v>2.85</v>
      </c>
      <c r="EK121" s="18">
        <f t="shared" si="215"/>
        <v>135</v>
      </c>
      <c r="EL121" s="18">
        <v>0</v>
      </c>
      <c r="EM121" s="18">
        <f t="shared" si="216"/>
        <v>11542.500000000002</v>
      </c>
      <c r="EN121" s="19">
        <f t="shared" si="155"/>
        <v>10385.069626054725</v>
      </c>
      <c r="EO121" s="19">
        <f t="shared" si="217"/>
        <v>125</v>
      </c>
    </row>
    <row r="122" spans="1:145" x14ac:dyDescent="0.25">
      <c r="A122" s="68">
        <f t="shared" si="157"/>
        <v>126</v>
      </c>
      <c r="B122" s="18">
        <f>'Ohio Intensities'!E122</f>
        <v>0.77677426730136101</v>
      </c>
      <c r="C122" s="18">
        <f>Design!$I$24*B122*Design!$I$23</f>
        <v>1.3360517397583418</v>
      </c>
      <c r="D122" s="18">
        <v>0</v>
      </c>
      <c r="E122" s="18">
        <v>0</v>
      </c>
      <c r="F122" s="18">
        <f>Design!$I$22</f>
        <v>10</v>
      </c>
      <c r="G122" s="18">
        <f t="shared" si="158"/>
        <v>1.3360517397583418</v>
      </c>
      <c r="H122" s="18">
        <f t="shared" si="159"/>
        <v>126</v>
      </c>
      <c r="I122" s="18">
        <f t="shared" si="160"/>
        <v>1.3360517397583418</v>
      </c>
      <c r="J122" s="18">
        <f t="shared" si="161"/>
        <v>136</v>
      </c>
      <c r="K122" s="18">
        <v>0</v>
      </c>
      <c r="L122" s="18" t="str">
        <f t="shared" si="83"/>
        <v>N/A</v>
      </c>
      <c r="M122" s="18">
        <f t="shared" si="162"/>
        <v>-0.13360517397583418</v>
      </c>
      <c r="N122" s="18">
        <f t="shared" si="163"/>
        <v>18.170303660713451</v>
      </c>
      <c r="O122" s="18">
        <f>(Design!$N$67-N122)/M122</f>
        <v>120.65628284447433</v>
      </c>
      <c r="P122" s="18">
        <v>0</v>
      </c>
      <c r="Q122" s="18">
        <v>0</v>
      </c>
      <c r="R122" s="18">
        <f t="shared" si="164"/>
        <v>120.65628284447433</v>
      </c>
      <c r="S122" s="18">
        <f t="shared" si="87"/>
        <v>126</v>
      </c>
      <c r="T122" s="18">
        <f>Design!$N$67</f>
        <v>2.0499999999999998</v>
      </c>
      <c r="U122" s="18">
        <f t="shared" si="165"/>
        <v>136</v>
      </c>
      <c r="V122" s="18">
        <v>0</v>
      </c>
      <c r="W122" s="18">
        <f t="shared" si="166"/>
        <v>8363.9999999999982</v>
      </c>
      <c r="X122" s="19" t="str">
        <f t="shared" si="90"/>
        <v>N/A</v>
      </c>
      <c r="Y122" s="68">
        <f t="shared" si="167"/>
        <v>126</v>
      </c>
      <c r="Z122" s="18">
        <f>'Ohio Intensities'!I122</f>
        <v>0.9446493304845579</v>
      </c>
      <c r="AA122" s="18">
        <f>Design!$I$24*Z122*Design!$I$23</f>
        <v>1.6247968484334405</v>
      </c>
      <c r="AB122" s="18">
        <v>0</v>
      </c>
      <c r="AC122" s="18">
        <v>0</v>
      </c>
      <c r="AD122" s="18">
        <f>Design!$I$22</f>
        <v>10</v>
      </c>
      <c r="AE122" s="18">
        <f t="shared" si="168"/>
        <v>1.6247968484334405</v>
      </c>
      <c r="AF122" s="18">
        <f t="shared" si="169"/>
        <v>126</v>
      </c>
      <c r="AG122" s="18">
        <f t="shared" si="170"/>
        <v>1.6247968484334405</v>
      </c>
      <c r="AH122" s="18">
        <f t="shared" si="171"/>
        <v>136</v>
      </c>
      <c r="AI122" s="18">
        <v>0</v>
      </c>
      <c r="AJ122" s="18" t="str">
        <f t="shared" si="96"/>
        <v>N/A</v>
      </c>
      <c r="AK122" s="18">
        <f t="shared" si="172"/>
        <v>-0.16247968484334405</v>
      </c>
      <c r="AL122" s="18">
        <f t="shared" si="173"/>
        <v>22.097237138694791</v>
      </c>
      <c r="AM122" s="18">
        <f>(Design!$N$68-AL122)/AK122</f>
        <v>120.61346104646626</v>
      </c>
      <c r="AN122" s="18">
        <v>0</v>
      </c>
      <c r="AO122" s="18">
        <v>0</v>
      </c>
      <c r="AP122" s="18">
        <f t="shared" si="174"/>
        <v>120.61346104646626</v>
      </c>
      <c r="AQ122" s="18">
        <f t="shared" si="100"/>
        <v>126</v>
      </c>
      <c r="AR122" s="18">
        <f>Design!$N$68</f>
        <v>2.5</v>
      </c>
      <c r="AS122" s="18">
        <f t="shared" si="175"/>
        <v>136</v>
      </c>
      <c r="AT122" s="18">
        <v>0</v>
      </c>
      <c r="AU122" s="18">
        <f t="shared" si="176"/>
        <v>10200</v>
      </c>
      <c r="AV122" s="19" t="str">
        <f t="shared" si="103"/>
        <v>N/A</v>
      </c>
      <c r="AW122" s="68">
        <f t="shared" si="177"/>
        <v>126</v>
      </c>
      <c r="AX122" s="18">
        <f>'Ohio Intensities'!M122</f>
        <v>1.1215684412484574</v>
      </c>
      <c r="AY122" s="18">
        <f>Design!$I$24*AX122*Design!$I$23</f>
        <v>1.9290977189473479</v>
      </c>
      <c r="AZ122" s="18">
        <v>0</v>
      </c>
      <c r="BA122" s="18">
        <v>0</v>
      </c>
      <c r="BB122" s="18">
        <f>Design!$I$22</f>
        <v>10</v>
      </c>
      <c r="BC122" s="18">
        <f t="shared" si="178"/>
        <v>1.9290977189473479</v>
      </c>
      <c r="BD122" s="18">
        <f t="shared" si="179"/>
        <v>126</v>
      </c>
      <c r="BE122" s="18">
        <f t="shared" si="180"/>
        <v>1.9290977189473479</v>
      </c>
      <c r="BF122" s="18">
        <f t="shared" si="181"/>
        <v>136</v>
      </c>
      <c r="BG122" s="18">
        <v>0</v>
      </c>
      <c r="BH122" s="18" t="str">
        <f t="shared" si="109"/>
        <v>N/A</v>
      </c>
      <c r="BI122" s="18">
        <f t="shared" si="182"/>
        <v>-0.19290977189473479</v>
      </c>
      <c r="BJ122" s="18">
        <f t="shared" si="183"/>
        <v>26.23572897768393</v>
      </c>
      <c r="BK122" s="18">
        <f>(Design!$N$69-BJ122)/BI122</f>
        <v>121.22625384910431</v>
      </c>
      <c r="BL122" s="18">
        <v>0</v>
      </c>
      <c r="BM122" s="18">
        <v>0</v>
      </c>
      <c r="BN122" s="18">
        <f t="shared" si="184"/>
        <v>121.22625384910431</v>
      </c>
      <c r="BO122" s="18">
        <f t="shared" si="113"/>
        <v>126</v>
      </c>
      <c r="BP122" s="18">
        <f>Design!$N$69</f>
        <v>2.85</v>
      </c>
      <c r="BQ122" s="18">
        <f t="shared" si="185"/>
        <v>136</v>
      </c>
      <c r="BR122" s="18">
        <v>0</v>
      </c>
      <c r="BS122" s="18">
        <f t="shared" si="186"/>
        <v>11628</v>
      </c>
      <c r="BT122" s="19" t="str">
        <f t="shared" si="116"/>
        <v>N/A</v>
      </c>
      <c r="BU122" s="68">
        <f t="shared" si="187"/>
        <v>126</v>
      </c>
      <c r="BV122" s="18">
        <f>'Ohio Intensities'!Q122</f>
        <v>1.3340247547777864</v>
      </c>
      <c r="BW122" s="18">
        <f>Design!$I$24*BV122*Design!$I$23</f>
        <v>2.2945225782177938</v>
      </c>
      <c r="BX122" s="18">
        <v>0</v>
      </c>
      <c r="BY122" s="18">
        <v>0</v>
      </c>
      <c r="BZ122" s="18">
        <f>Design!$I$22</f>
        <v>10</v>
      </c>
      <c r="CA122" s="18">
        <f t="shared" si="188"/>
        <v>2.2945225782177938</v>
      </c>
      <c r="CB122" s="18">
        <f t="shared" si="189"/>
        <v>126</v>
      </c>
      <c r="CC122" s="18">
        <f t="shared" si="190"/>
        <v>2.2945225782177938</v>
      </c>
      <c r="CD122" s="18">
        <f t="shared" si="191"/>
        <v>136</v>
      </c>
      <c r="CE122" s="18">
        <v>0</v>
      </c>
      <c r="CF122" s="18" t="str">
        <f t="shared" si="122"/>
        <v>N/A</v>
      </c>
      <c r="CG122" s="18">
        <f t="shared" si="192"/>
        <v>-0.22945225782177939</v>
      </c>
      <c r="CH122" s="18">
        <f t="shared" si="193"/>
        <v>31.205507063761996</v>
      </c>
      <c r="CI122" s="18">
        <f>(Design!$N$70-CH122)/CG122</f>
        <v>123.579115468048</v>
      </c>
      <c r="CJ122" s="18">
        <v>0</v>
      </c>
      <c r="CK122" s="18">
        <v>0</v>
      </c>
      <c r="CL122" s="18">
        <f t="shared" si="194"/>
        <v>123.579115468048</v>
      </c>
      <c r="CM122" s="18">
        <f t="shared" si="126"/>
        <v>126</v>
      </c>
      <c r="CN122" s="18">
        <f>Design!$N$70</f>
        <v>2.85</v>
      </c>
      <c r="CO122" s="18">
        <f t="shared" si="195"/>
        <v>136</v>
      </c>
      <c r="CP122" s="18">
        <v>0</v>
      </c>
      <c r="CQ122" s="18">
        <f t="shared" si="196"/>
        <v>11628</v>
      </c>
      <c r="CR122" s="19" t="str">
        <f t="shared" si="129"/>
        <v>N/A</v>
      </c>
      <c r="CS122" s="68">
        <f t="shared" si="197"/>
        <v>126</v>
      </c>
      <c r="CT122" s="18">
        <f>'Ohio Intensities'!U122</f>
        <v>1.5107678901027282</v>
      </c>
      <c r="CU122" s="18">
        <f>Design!$I$24*CT122*Design!$I$23</f>
        <v>2.5985207709766942</v>
      </c>
      <c r="CV122" s="18">
        <v>0</v>
      </c>
      <c r="CW122" s="18">
        <v>0</v>
      </c>
      <c r="CX122" s="18">
        <f>Design!$I$22</f>
        <v>10</v>
      </c>
      <c r="CY122" s="18">
        <f t="shared" si="198"/>
        <v>2.5985207709766942</v>
      </c>
      <c r="CZ122" s="18">
        <f t="shared" si="199"/>
        <v>126</v>
      </c>
      <c r="DA122" s="18">
        <f t="shared" si="200"/>
        <v>2.5985207709766942</v>
      </c>
      <c r="DB122" s="18">
        <f t="shared" si="201"/>
        <v>136</v>
      </c>
      <c r="DC122" s="18">
        <v>0</v>
      </c>
      <c r="DD122" s="18" t="str">
        <f t="shared" si="135"/>
        <v>N/A</v>
      </c>
      <c r="DE122" s="18">
        <f t="shared" si="202"/>
        <v>-0.25985207709766944</v>
      </c>
      <c r="DF122" s="18">
        <f t="shared" si="203"/>
        <v>35.339882485283042</v>
      </c>
      <c r="DG122" s="18">
        <f>(Design!$N$71-DF122)/DE122</f>
        <v>125.03222159379243</v>
      </c>
      <c r="DH122" s="18">
        <v>0</v>
      </c>
      <c r="DI122" s="18">
        <v>0</v>
      </c>
      <c r="DJ122" s="18">
        <f t="shared" si="204"/>
        <v>125.03222159379243</v>
      </c>
      <c r="DK122" s="18">
        <f t="shared" si="139"/>
        <v>126</v>
      </c>
      <c r="DL122" s="18">
        <f>Design!$N$71</f>
        <v>2.85</v>
      </c>
      <c r="DM122" s="18">
        <f t="shared" si="205"/>
        <v>136</v>
      </c>
      <c r="DN122" s="18">
        <v>0</v>
      </c>
      <c r="DO122" s="18">
        <f t="shared" si="206"/>
        <v>11628</v>
      </c>
      <c r="DP122" s="19" t="str">
        <f t="shared" si="142"/>
        <v>N/A</v>
      </c>
      <c r="DQ122" s="68">
        <f t="shared" si="207"/>
        <v>126</v>
      </c>
      <c r="DR122" s="18">
        <f>'Ohio Intensities'!Y122</f>
        <v>1.6898994327179739</v>
      </c>
      <c r="DS122" s="18">
        <f>Design!$I$24*DR122*Design!$I$23</f>
        <v>2.906627024274917</v>
      </c>
      <c r="DT122" s="18">
        <v>0</v>
      </c>
      <c r="DU122" s="18">
        <v>0</v>
      </c>
      <c r="DV122" s="18">
        <f>Design!$I$22</f>
        <v>10</v>
      </c>
      <c r="DW122" s="18">
        <f t="shared" si="208"/>
        <v>2.906627024274917</v>
      </c>
      <c r="DX122" s="18">
        <f t="shared" si="209"/>
        <v>126</v>
      </c>
      <c r="DY122" s="18">
        <f t="shared" si="210"/>
        <v>2.906627024274917</v>
      </c>
      <c r="DZ122" s="18">
        <f t="shared" si="211"/>
        <v>136</v>
      </c>
      <c r="EA122" s="18">
        <v>0</v>
      </c>
      <c r="EB122" s="18">
        <f t="shared" si="148"/>
        <v>21974.100303518375</v>
      </c>
      <c r="EC122" s="18">
        <f t="shared" si="212"/>
        <v>-0.2906627024274917</v>
      </c>
      <c r="ED122" s="18">
        <f t="shared" si="213"/>
        <v>39.53012753013887</v>
      </c>
      <c r="EE122" s="18">
        <f>(Design!$N$72-ED122)/EC122</f>
        <v>126.19482040111095</v>
      </c>
      <c r="EF122" s="18">
        <v>0</v>
      </c>
      <c r="EG122" s="18">
        <v>0</v>
      </c>
      <c r="EH122" s="18">
        <f t="shared" si="214"/>
        <v>126.19482040111095</v>
      </c>
      <c r="EI122" s="18">
        <f t="shared" si="152"/>
        <v>126.19482040111095</v>
      </c>
      <c r="EJ122" s="18">
        <f>Design!$N$72</f>
        <v>2.85</v>
      </c>
      <c r="EK122" s="18">
        <f t="shared" si="215"/>
        <v>136</v>
      </c>
      <c r="EL122" s="18">
        <v>0</v>
      </c>
      <c r="EM122" s="18">
        <f t="shared" si="216"/>
        <v>11628</v>
      </c>
      <c r="EN122" s="19">
        <f t="shared" si="155"/>
        <v>10346.100303518375</v>
      </c>
      <c r="EO122" s="19">
        <f t="shared" si="217"/>
        <v>126</v>
      </c>
    </row>
    <row r="123" spans="1:145" x14ac:dyDescent="0.25">
      <c r="A123" s="68">
        <f t="shared" si="157"/>
        <v>127</v>
      </c>
      <c r="B123" s="18">
        <f>'Ohio Intensities'!E123</f>
        <v>0.77180519396998881</v>
      </c>
      <c r="C123" s="18">
        <f>Design!$I$24*B123*Design!$I$23</f>
        <v>1.3275049336283815</v>
      </c>
      <c r="D123" s="18">
        <v>0</v>
      </c>
      <c r="E123" s="18">
        <v>0</v>
      </c>
      <c r="F123" s="18">
        <f>Design!$I$22</f>
        <v>10</v>
      </c>
      <c r="G123" s="18">
        <f t="shared" si="158"/>
        <v>1.3275049336283815</v>
      </c>
      <c r="H123" s="18">
        <f t="shared" si="159"/>
        <v>127</v>
      </c>
      <c r="I123" s="18">
        <f t="shared" si="160"/>
        <v>1.3275049336283815</v>
      </c>
      <c r="J123" s="18">
        <f t="shared" si="161"/>
        <v>137</v>
      </c>
      <c r="K123" s="18">
        <v>0</v>
      </c>
      <c r="L123" s="18" t="str">
        <f t="shared" si="83"/>
        <v>N/A</v>
      </c>
      <c r="M123" s="18">
        <f t="shared" si="162"/>
        <v>-0.13275049336283815</v>
      </c>
      <c r="N123" s="18">
        <f t="shared" si="163"/>
        <v>18.186817590708827</v>
      </c>
      <c r="O123" s="18">
        <f>(Design!$N$67-N123)/M123</f>
        <v>121.55749618649725</v>
      </c>
      <c r="P123" s="18">
        <v>0</v>
      </c>
      <c r="Q123" s="18">
        <v>0</v>
      </c>
      <c r="R123" s="18">
        <f t="shared" si="164"/>
        <v>121.55749618649725</v>
      </c>
      <c r="S123" s="18">
        <f t="shared" si="87"/>
        <v>127</v>
      </c>
      <c r="T123" s="18">
        <f>Design!$N$67</f>
        <v>2.0499999999999998</v>
      </c>
      <c r="U123" s="18">
        <f t="shared" si="165"/>
        <v>137</v>
      </c>
      <c r="V123" s="18">
        <v>0</v>
      </c>
      <c r="W123" s="18">
        <f t="shared" si="166"/>
        <v>8425.4999999999982</v>
      </c>
      <c r="X123" s="19" t="str">
        <f t="shared" si="90"/>
        <v>N/A</v>
      </c>
      <c r="Y123" s="68">
        <f t="shared" si="167"/>
        <v>127</v>
      </c>
      <c r="Z123" s="18">
        <f>'Ohio Intensities'!I123</f>
        <v>0.93869794666612782</v>
      </c>
      <c r="AA123" s="18">
        <f>Design!$I$24*Z123*Design!$I$23</f>
        <v>1.6145604682657408</v>
      </c>
      <c r="AB123" s="18">
        <v>0</v>
      </c>
      <c r="AC123" s="18">
        <v>0</v>
      </c>
      <c r="AD123" s="18">
        <f>Design!$I$22</f>
        <v>10</v>
      </c>
      <c r="AE123" s="18">
        <f t="shared" si="168"/>
        <v>1.6145604682657408</v>
      </c>
      <c r="AF123" s="18">
        <f t="shared" si="169"/>
        <v>127</v>
      </c>
      <c r="AG123" s="18">
        <f t="shared" si="170"/>
        <v>1.6145604682657408</v>
      </c>
      <c r="AH123" s="18">
        <f t="shared" si="171"/>
        <v>137</v>
      </c>
      <c r="AI123" s="18">
        <v>0</v>
      </c>
      <c r="AJ123" s="18" t="str">
        <f t="shared" si="96"/>
        <v>N/A</v>
      </c>
      <c r="AK123" s="18">
        <f t="shared" si="172"/>
        <v>-0.16145604682657408</v>
      </c>
      <c r="AL123" s="18">
        <f t="shared" si="173"/>
        <v>22.119478415240646</v>
      </c>
      <c r="AM123" s="18">
        <f>(Design!$N$68-AL123)/AK123</f>
        <v>121.51590975291656</v>
      </c>
      <c r="AN123" s="18">
        <v>0</v>
      </c>
      <c r="AO123" s="18">
        <v>0</v>
      </c>
      <c r="AP123" s="18">
        <f t="shared" si="174"/>
        <v>121.51590975291656</v>
      </c>
      <c r="AQ123" s="18">
        <f t="shared" si="100"/>
        <v>127</v>
      </c>
      <c r="AR123" s="18">
        <f>Design!$N$68</f>
        <v>2.5</v>
      </c>
      <c r="AS123" s="18">
        <f t="shared" si="175"/>
        <v>137</v>
      </c>
      <c r="AT123" s="18">
        <v>0</v>
      </c>
      <c r="AU123" s="18">
        <f t="shared" si="176"/>
        <v>10275</v>
      </c>
      <c r="AV123" s="19" t="str">
        <f t="shared" si="103"/>
        <v>N/A</v>
      </c>
      <c r="AW123" s="68">
        <f t="shared" si="177"/>
        <v>127</v>
      </c>
      <c r="AX123" s="18">
        <f>'Ohio Intensities'!M123</f>
        <v>1.1145935456368008</v>
      </c>
      <c r="AY123" s="18">
        <f>Design!$I$24*AX123*Design!$I$23</f>
        <v>1.9171008984952986</v>
      </c>
      <c r="AZ123" s="18">
        <v>0</v>
      </c>
      <c r="BA123" s="18">
        <v>0</v>
      </c>
      <c r="BB123" s="18">
        <f>Design!$I$22</f>
        <v>10</v>
      </c>
      <c r="BC123" s="18">
        <f t="shared" si="178"/>
        <v>1.9171008984952986</v>
      </c>
      <c r="BD123" s="18">
        <f t="shared" si="179"/>
        <v>127</v>
      </c>
      <c r="BE123" s="18">
        <f t="shared" si="180"/>
        <v>1.9171008984952986</v>
      </c>
      <c r="BF123" s="18">
        <f t="shared" si="181"/>
        <v>137</v>
      </c>
      <c r="BG123" s="18">
        <v>0</v>
      </c>
      <c r="BH123" s="18" t="str">
        <f t="shared" si="109"/>
        <v>N/A</v>
      </c>
      <c r="BI123" s="18">
        <f t="shared" si="182"/>
        <v>-0.19171008984952986</v>
      </c>
      <c r="BJ123" s="18">
        <f t="shared" si="183"/>
        <v>26.264282309385592</v>
      </c>
      <c r="BK123" s="18">
        <f>(Design!$N$69-BJ123)/BI123</f>
        <v>122.13380280486584</v>
      </c>
      <c r="BL123" s="18">
        <v>0</v>
      </c>
      <c r="BM123" s="18">
        <v>0</v>
      </c>
      <c r="BN123" s="18">
        <f t="shared" si="184"/>
        <v>122.13380280486584</v>
      </c>
      <c r="BO123" s="18">
        <f t="shared" si="113"/>
        <v>127</v>
      </c>
      <c r="BP123" s="18">
        <f>Design!$N$69</f>
        <v>2.85</v>
      </c>
      <c r="BQ123" s="18">
        <f t="shared" si="185"/>
        <v>137</v>
      </c>
      <c r="BR123" s="18">
        <v>0</v>
      </c>
      <c r="BS123" s="18">
        <f t="shared" si="186"/>
        <v>11713.5</v>
      </c>
      <c r="BT123" s="19" t="str">
        <f t="shared" si="116"/>
        <v>N/A</v>
      </c>
      <c r="BU123" s="68">
        <f t="shared" si="187"/>
        <v>127</v>
      </c>
      <c r="BV123" s="18">
        <f>'Ohio Intensities'!Q123</f>
        <v>1.3259159849474751</v>
      </c>
      <c r="BW123" s="18">
        <f>Design!$I$24*BV123*Design!$I$23</f>
        <v>2.2805754941096588</v>
      </c>
      <c r="BX123" s="18">
        <v>0</v>
      </c>
      <c r="BY123" s="18">
        <v>0</v>
      </c>
      <c r="BZ123" s="18">
        <f>Design!$I$22</f>
        <v>10</v>
      </c>
      <c r="CA123" s="18">
        <f t="shared" si="188"/>
        <v>2.2805754941096588</v>
      </c>
      <c r="CB123" s="18">
        <f t="shared" si="189"/>
        <v>127</v>
      </c>
      <c r="CC123" s="18">
        <f t="shared" si="190"/>
        <v>2.2805754941096588</v>
      </c>
      <c r="CD123" s="18">
        <f t="shared" si="191"/>
        <v>137</v>
      </c>
      <c r="CE123" s="18">
        <v>0</v>
      </c>
      <c r="CF123" s="18" t="str">
        <f t="shared" si="122"/>
        <v>N/A</v>
      </c>
      <c r="CG123" s="18">
        <f t="shared" si="192"/>
        <v>-0.22805754941096587</v>
      </c>
      <c r="CH123" s="18">
        <f t="shared" si="193"/>
        <v>31.243884269302324</v>
      </c>
      <c r="CI123" s="18">
        <f>(Design!$N$70-CH123)/CG123</f>
        <v>124.50315432503299</v>
      </c>
      <c r="CJ123" s="18">
        <v>0</v>
      </c>
      <c r="CK123" s="18">
        <v>0</v>
      </c>
      <c r="CL123" s="18">
        <f t="shared" si="194"/>
        <v>124.50315432503299</v>
      </c>
      <c r="CM123" s="18">
        <f t="shared" si="126"/>
        <v>127</v>
      </c>
      <c r="CN123" s="18">
        <f>Design!$N$70</f>
        <v>2.85</v>
      </c>
      <c r="CO123" s="18">
        <f t="shared" si="195"/>
        <v>137</v>
      </c>
      <c r="CP123" s="18">
        <v>0</v>
      </c>
      <c r="CQ123" s="18">
        <f t="shared" si="196"/>
        <v>11713.500000000002</v>
      </c>
      <c r="CR123" s="19" t="str">
        <f t="shared" si="129"/>
        <v>N/A</v>
      </c>
      <c r="CS123" s="68">
        <f t="shared" si="197"/>
        <v>127</v>
      </c>
      <c r="CT123" s="18">
        <f>'Ohio Intensities'!U123</f>
        <v>1.5017411106977463</v>
      </c>
      <c r="CU123" s="18">
        <f>Design!$I$24*CT123*Design!$I$23</f>
        <v>2.5829947104001252</v>
      </c>
      <c r="CV123" s="18">
        <v>0</v>
      </c>
      <c r="CW123" s="18">
        <v>0</v>
      </c>
      <c r="CX123" s="18">
        <f>Design!$I$22</f>
        <v>10</v>
      </c>
      <c r="CY123" s="18">
        <f t="shared" si="198"/>
        <v>2.5829947104001252</v>
      </c>
      <c r="CZ123" s="18">
        <f t="shared" si="199"/>
        <v>127</v>
      </c>
      <c r="DA123" s="18">
        <f t="shared" si="200"/>
        <v>2.5829947104001252</v>
      </c>
      <c r="DB123" s="18">
        <f t="shared" si="201"/>
        <v>137</v>
      </c>
      <c r="DC123" s="18">
        <v>0</v>
      </c>
      <c r="DD123" s="18" t="str">
        <f t="shared" si="135"/>
        <v>N/A</v>
      </c>
      <c r="DE123" s="18">
        <f t="shared" si="202"/>
        <v>-0.2582994710400125</v>
      </c>
      <c r="DF123" s="18">
        <f t="shared" si="203"/>
        <v>35.38702753248171</v>
      </c>
      <c r="DG123" s="18">
        <f>(Design!$N$71-DF123)/DE123</f>
        <v>125.96629563922522</v>
      </c>
      <c r="DH123" s="18">
        <v>0</v>
      </c>
      <c r="DI123" s="18">
        <v>0</v>
      </c>
      <c r="DJ123" s="18">
        <f t="shared" si="204"/>
        <v>125.96629563922522</v>
      </c>
      <c r="DK123" s="18">
        <f t="shared" si="139"/>
        <v>127</v>
      </c>
      <c r="DL123" s="18">
        <f>Design!$N$71</f>
        <v>2.85</v>
      </c>
      <c r="DM123" s="18">
        <f t="shared" si="205"/>
        <v>137</v>
      </c>
      <c r="DN123" s="18">
        <v>0</v>
      </c>
      <c r="DO123" s="18">
        <f t="shared" si="206"/>
        <v>11713.5</v>
      </c>
      <c r="DP123" s="19" t="str">
        <f t="shared" si="142"/>
        <v>N/A</v>
      </c>
      <c r="DQ123" s="68">
        <f t="shared" si="207"/>
        <v>127</v>
      </c>
      <c r="DR123" s="18">
        <f>'Ohio Intensities'!Y123</f>
        <v>1.6801155039771911</v>
      </c>
      <c r="DS123" s="18">
        <f>Design!$I$24*DR123*Design!$I$23</f>
        <v>2.8897986668407705</v>
      </c>
      <c r="DT123" s="18">
        <v>0</v>
      </c>
      <c r="DU123" s="18">
        <v>0</v>
      </c>
      <c r="DV123" s="18">
        <f>Design!$I$22</f>
        <v>10</v>
      </c>
      <c r="DW123" s="18">
        <f t="shared" si="208"/>
        <v>2.8897986668407705</v>
      </c>
      <c r="DX123" s="18">
        <f t="shared" si="209"/>
        <v>127</v>
      </c>
      <c r="DY123" s="18">
        <f t="shared" si="210"/>
        <v>2.8897986668407705</v>
      </c>
      <c r="DZ123" s="18">
        <f t="shared" si="211"/>
        <v>137</v>
      </c>
      <c r="EA123" s="18">
        <v>0</v>
      </c>
      <c r="EB123" s="18">
        <f t="shared" si="148"/>
        <v>22020.265841326673</v>
      </c>
      <c r="EC123" s="18">
        <f t="shared" si="212"/>
        <v>-0.28897986668407705</v>
      </c>
      <c r="ED123" s="18">
        <f t="shared" si="213"/>
        <v>39.59024173571855</v>
      </c>
      <c r="EE123" s="18">
        <f>(Design!$N$72-ED123)/EC123</f>
        <v>127.13772124438093</v>
      </c>
      <c r="EF123" s="18">
        <v>0</v>
      </c>
      <c r="EG123" s="18">
        <v>0</v>
      </c>
      <c r="EH123" s="18">
        <f t="shared" si="214"/>
        <v>127.13772124438093</v>
      </c>
      <c r="EI123" s="18">
        <f t="shared" si="152"/>
        <v>127.13772124438093</v>
      </c>
      <c r="EJ123" s="18">
        <f>Design!$N$72</f>
        <v>2.85</v>
      </c>
      <c r="EK123" s="18">
        <f t="shared" si="215"/>
        <v>137</v>
      </c>
      <c r="EL123" s="18">
        <v>0</v>
      </c>
      <c r="EM123" s="18">
        <f t="shared" si="216"/>
        <v>11713.5</v>
      </c>
      <c r="EN123" s="19">
        <f t="shared" si="155"/>
        <v>10306.765841326673</v>
      </c>
      <c r="EO123" s="19">
        <f t="shared" si="217"/>
        <v>127</v>
      </c>
    </row>
    <row r="124" spans="1:145" x14ac:dyDescent="0.25">
      <c r="A124" s="68">
        <f t="shared" si="157"/>
        <v>128</v>
      </c>
      <c r="B124" s="18">
        <f>'Ohio Intensities'!E124</f>
        <v>0.76690370169844069</v>
      </c>
      <c r="C124" s="18">
        <f>Design!$I$24*B124*Design!$I$23</f>
        <v>1.3190743669213187</v>
      </c>
      <c r="D124" s="18">
        <v>0</v>
      </c>
      <c r="E124" s="18">
        <v>0</v>
      </c>
      <c r="F124" s="18">
        <f>Design!$I$22</f>
        <v>10</v>
      </c>
      <c r="G124" s="18">
        <f t="shared" si="158"/>
        <v>1.3190743669213187</v>
      </c>
      <c r="H124" s="18">
        <f t="shared" si="159"/>
        <v>128</v>
      </c>
      <c r="I124" s="18">
        <f t="shared" si="160"/>
        <v>1.3190743669213187</v>
      </c>
      <c r="J124" s="18">
        <f t="shared" si="161"/>
        <v>138</v>
      </c>
      <c r="K124" s="18">
        <v>0</v>
      </c>
      <c r="L124" s="18" t="str">
        <f t="shared" si="83"/>
        <v>N/A</v>
      </c>
      <c r="M124" s="18">
        <f t="shared" si="162"/>
        <v>-0.13190743669213187</v>
      </c>
      <c r="N124" s="18">
        <f t="shared" si="163"/>
        <v>18.203226263514196</v>
      </c>
      <c r="O124" s="18">
        <f>(Design!$N$67-N124)/M124</f>
        <v>122.4587989016522</v>
      </c>
      <c r="P124" s="18">
        <v>0</v>
      </c>
      <c r="Q124" s="18">
        <v>0</v>
      </c>
      <c r="R124" s="18">
        <f t="shared" si="164"/>
        <v>122.4587989016522</v>
      </c>
      <c r="S124" s="18">
        <f t="shared" si="87"/>
        <v>128</v>
      </c>
      <c r="T124" s="18">
        <f>Design!$N$67</f>
        <v>2.0499999999999998</v>
      </c>
      <c r="U124" s="18">
        <f t="shared" si="165"/>
        <v>138</v>
      </c>
      <c r="V124" s="18">
        <v>0</v>
      </c>
      <c r="W124" s="18">
        <f t="shared" si="166"/>
        <v>8487</v>
      </c>
      <c r="X124" s="19" t="str">
        <f t="shared" si="90"/>
        <v>N/A</v>
      </c>
      <c r="Y124" s="68">
        <f t="shared" si="167"/>
        <v>128</v>
      </c>
      <c r="Z124" s="18">
        <f>'Ohio Intensities'!I124</f>
        <v>0.93282662326845123</v>
      </c>
      <c r="AA124" s="18">
        <f>Design!$I$24*Z124*Design!$I$23</f>
        <v>1.6044617920217372</v>
      </c>
      <c r="AB124" s="18">
        <v>0</v>
      </c>
      <c r="AC124" s="18">
        <v>0</v>
      </c>
      <c r="AD124" s="18">
        <f>Design!$I$22</f>
        <v>10</v>
      </c>
      <c r="AE124" s="18">
        <f t="shared" si="168"/>
        <v>1.6044617920217372</v>
      </c>
      <c r="AF124" s="18">
        <f t="shared" si="169"/>
        <v>128</v>
      </c>
      <c r="AG124" s="18">
        <f t="shared" si="170"/>
        <v>1.6044617920217372</v>
      </c>
      <c r="AH124" s="18">
        <f t="shared" si="171"/>
        <v>138</v>
      </c>
      <c r="AI124" s="18">
        <v>0</v>
      </c>
      <c r="AJ124" s="18" t="str">
        <f t="shared" si="96"/>
        <v>N/A</v>
      </c>
      <c r="AK124" s="18">
        <f t="shared" si="172"/>
        <v>-0.16044617920217372</v>
      </c>
      <c r="AL124" s="18">
        <f t="shared" si="173"/>
        <v>22.141572729899973</v>
      </c>
      <c r="AM124" s="18">
        <f>(Design!$N$68-AL124)/AK124</f>
        <v>122.41845101933016</v>
      </c>
      <c r="AN124" s="18">
        <v>0</v>
      </c>
      <c r="AO124" s="18">
        <v>0</v>
      </c>
      <c r="AP124" s="18">
        <f t="shared" si="174"/>
        <v>122.41845101933016</v>
      </c>
      <c r="AQ124" s="18">
        <f t="shared" si="100"/>
        <v>128</v>
      </c>
      <c r="AR124" s="18">
        <f>Design!$N$68</f>
        <v>2.5</v>
      </c>
      <c r="AS124" s="18">
        <f t="shared" si="175"/>
        <v>138</v>
      </c>
      <c r="AT124" s="18">
        <v>0</v>
      </c>
      <c r="AU124" s="18">
        <f t="shared" si="176"/>
        <v>10350</v>
      </c>
      <c r="AV124" s="19" t="str">
        <f t="shared" si="103"/>
        <v>N/A</v>
      </c>
      <c r="AW124" s="68">
        <f t="shared" si="177"/>
        <v>128</v>
      </c>
      <c r="AX124" s="18">
        <f>'Ohio Intensities'!M124</f>
        <v>1.1077115610613362</v>
      </c>
      <c r="AY124" s="18">
        <f>Design!$I$24*AX124*Design!$I$23</f>
        <v>1.9052638850254995</v>
      </c>
      <c r="AZ124" s="18">
        <v>0</v>
      </c>
      <c r="BA124" s="18">
        <v>0</v>
      </c>
      <c r="BB124" s="18">
        <f>Design!$I$22</f>
        <v>10</v>
      </c>
      <c r="BC124" s="18">
        <f t="shared" si="178"/>
        <v>1.9052638850254995</v>
      </c>
      <c r="BD124" s="18">
        <f t="shared" si="179"/>
        <v>128</v>
      </c>
      <c r="BE124" s="18">
        <f t="shared" si="180"/>
        <v>1.9052638850254995</v>
      </c>
      <c r="BF124" s="18">
        <f t="shared" si="181"/>
        <v>138</v>
      </c>
      <c r="BG124" s="18">
        <v>0</v>
      </c>
      <c r="BH124" s="18" t="str">
        <f t="shared" si="109"/>
        <v>N/A</v>
      </c>
      <c r="BI124" s="18">
        <f t="shared" si="182"/>
        <v>-0.19052638850254994</v>
      </c>
      <c r="BJ124" s="18">
        <f t="shared" si="183"/>
        <v>26.29264161335189</v>
      </c>
      <c r="BK124" s="18">
        <f>(Design!$N$69-BJ124)/BI124</f>
        <v>123.04144217292053</v>
      </c>
      <c r="BL124" s="18">
        <v>0</v>
      </c>
      <c r="BM124" s="18">
        <v>0</v>
      </c>
      <c r="BN124" s="18">
        <f t="shared" si="184"/>
        <v>123.04144217292053</v>
      </c>
      <c r="BO124" s="18">
        <f t="shared" si="113"/>
        <v>128</v>
      </c>
      <c r="BP124" s="18">
        <f>Design!$N$69</f>
        <v>2.85</v>
      </c>
      <c r="BQ124" s="18">
        <f t="shared" si="185"/>
        <v>138</v>
      </c>
      <c r="BR124" s="18">
        <v>0</v>
      </c>
      <c r="BS124" s="18">
        <f t="shared" si="186"/>
        <v>11799</v>
      </c>
      <c r="BT124" s="19" t="str">
        <f t="shared" si="116"/>
        <v>N/A</v>
      </c>
      <c r="BU124" s="68">
        <f t="shared" si="187"/>
        <v>128</v>
      </c>
      <c r="BV124" s="18">
        <f>'Ohio Intensities'!Q124</f>
        <v>1.3179137955049207</v>
      </c>
      <c r="BW124" s="18">
        <f>Design!$I$24*BV124*Design!$I$23</f>
        <v>2.2668117282684652</v>
      </c>
      <c r="BX124" s="18">
        <v>0</v>
      </c>
      <c r="BY124" s="18">
        <v>0</v>
      </c>
      <c r="BZ124" s="18">
        <f>Design!$I$22</f>
        <v>10</v>
      </c>
      <c r="CA124" s="18">
        <f t="shared" si="188"/>
        <v>2.2668117282684652</v>
      </c>
      <c r="CB124" s="18">
        <f t="shared" si="189"/>
        <v>128</v>
      </c>
      <c r="CC124" s="18">
        <f t="shared" si="190"/>
        <v>2.2668117282684652</v>
      </c>
      <c r="CD124" s="18">
        <f t="shared" si="191"/>
        <v>138</v>
      </c>
      <c r="CE124" s="18">
        <v>0</v>
      </c>
      <c r="CF124" s="18" t="str">
        <f t="shared" si="122"/>
        <v>N/A</v>
      </c>
      <c r="CG124" s="18">
        <f t="shared" si="192"/>
        <v>-0.22668117282684652</v>
      </c>
      <c r="CH124" s="18">
        <f t="shared" si="193"/>
        <v>31.28200185010482</v>
      </c>
      <c r="CI124" s="18">
        <f>(Design!$N$70-CH124)/CG124</f>
        <v>125.4272752145278</v>
      </c>
      <c r="CJ124" s="18">
        <v>0</v>
      </c>
      <c r="CK124" s="18">
        <v>0</v>
      </c>
      <c r="CL124" s="18">
        <f t="shared" si="194"/>
        <v>125.4272752145278</v>
      </c>
      <c r="CM124" s="18">
        <f t="shared" si="126"/>
        <v>128</v>
      </c>
      <c r="CN124" s="18">
        <f>Design!$N$70</f>
        <v>2.85</v>
      </c>
      <c r="CO124" s="18">
        <f t="shared" si="195"/>
        <v>138</v>
      </c>
      <c r="CP124" s="18">
        <v>0</v>
      </c>
      <c r="CQ124" s="18">
        <f t="shared" si="196"/>
        <v>11799</v>
      </c>
      <c r="CR124" s="19" t="str">
        <f t="shared" si="129"/>
        <v>N/A</v>
      </c>
      <c r="CS124" s="68">
        <f t="shared" si="197"/>
        <v>128</v>
      </c>
      <c r="CT124" s="18">
        <f>'Ohio Intensities'!U124</f>
        <v>1.4928317145330492</v>
      </c>
      <c r="CU124" s="18">
        <f>Design!$I$24*CT124*Design!$I$23</f>
        <v>2.5676705489968463</v>
      </c>
      <c r="CV124" s="18">
        <v>0</v>
      </c>
      <c r="CW124" s="18">
        <v>0</v>
      </c>
      <c r="CX124" s="18">
        <f>Design!$I$22</f>
        <v>10</v>
      </c>
      <c r="CY124" s="18">
        <f t="shared" si="198"/>
        <v>2.5676705489968463</v>
      </c>
      <c r="CZ124" s="18">
        <f t="shared" si="199"/>
        <v>128</v>
      </c>
      <c r="DA124" s="18">
        <f t="shared" si="200"/>
        <v>2.5676705489968463</v>
      </c>
      <c r="DB124" s="18">
        <f t="shared" si="201"/>
        <v>138</v>
      </c>
      <c r="DC124" s="18">
        <v>0</v>
      </c>
      <c r="DD124" s="18" t="str">
        <f t="shared" si="135"/>
        <v>N/A</v>
      </c>
      <c r="DE124" s="18">
        <f t="shared" si="202"/>
        <v>-0.25676705489968465</v>
      </c>
      <c r="DF124" s="18">
        <f t="shared" si="203"/>
        <v>35.43385357615648</v>
      </c>
      <c r="DG124" s="18">
        <f>(Design!$N$71-DF124)/DE124</f>
        <v>126.90044518712317</v>
      </c>
      <c r="DH124" s="18">
        <v>0</v>
      </c>
      <c r="DI124" s="18">
        <v>0</v>
      </c>
      <c r="DJ124" s="18">
        <f t="shared" si="204"/>
        <v>126.90044518712317</v>
      </c>
      <c r="DK124" s="18">
        <f t="shared" si="139"/>
        <v>128</v>
      </c>
      <c r="DL124" s="18">
        <f>Design!$N$71</f>
        <v>2.85</v>
      </c>
      <c r="DM124" s="18">
        <f t="shared" si="205"/>
        <v>138</v>
      </c>
      <c r="DN124" s="18">
        <v>0</v>
      </c>
      <c r="DO124" s="18">
        <f t="shared" si="206"/>
        <v>11799</v>
      </c>
      <c r="DP124" s="19" t="str">
        <f t="shared" si="142"/>
        <v>N/A</v>
      </c>
      <c r="DQ124" s="68">
        <f t="shared" si="207"/>
        <v>128</v>
      </c>
      <c r="DR124" s="18">
        <f>'Ohio Intensities'!Y124</f>
        <v>1.6704572553113679</v>
      </c>
      <c r="DS124" s="18">
        <f>Design!$I$24*DR124*Design!$I$23</f>
        <v>2.8731864791355548</v>
      </c>
      <c r="DT124" s="18">
        <v>0</v>
      </c>
      <c r="DU124" s="18">
        <v>0</v>
      </c>
      <c r="DV124" s="18">
        <f>Design!$I$22</f>
        <v>10</v>
      </c>
      <c r="DW124" s="18">
        <f t="shared" si="208"/>
        <v>2.8731864791355548</v>
      </c>
      <c r="DX124" s="18">
        <f t="shared" si="209"/>
        <v>128</v>
      </c>
      <c r="DY124" s="18">
        <f t="shared" si="210"/>
        <v>2.8731864791355548</v>
      </c>
      <c r="DZ124" s="18">
        <f t="shared" si="211"/>
        <v>138</v>
      </c>
      <c r="EA124" s="18">
        <v>0</v>
      </c>
      <c r="EB124" s="18">
        <f t="shared" si="148"/>
        <v>22066.072159761061</v>
      </c>
      <c r="EC124" s="18">
        <f t="shared" si="212"/>
        <v>-0.28731864791355549</v>
      </c>
      <c r="ED124" s="18">
        <f t="shared" si="213"/>
        <v>39.649973412070658</v>
      </c>
      <c r="EE124" s="18">
        <f>(Design!$N$72-ED124)/EC124</f>
        <v>128.08069952752433</v>
      </c>
      <c r="EF124" s="18">
        <v>0</v>
      </c>
      <c r="EG124" s="18">
        <v>0</v>
      </c>
      <c r="EH124" s="18">
        <f t="shared" si="214"/>
        <v>128.08069952752433</v>
      </c>
      <c r="EI124" s="18">
        <f t="shared" si="152"/>
        <v>128.08069952752433</v>
      </c>
      <c r="EJ124" s="18">
        <f>Design!$N$72</f>
        <v>2.85</v>
      </c>
      <c r="EK124" s="18">
        <f t="shared" si="215"/>
        <v>138</v>
      </c>
      <c r="EL124" s="18">
        <v>0</v>
      </c>
      <c r="EM124" s="18">
        <f t="shared" si="216"/>
        <v>11799</v>
      </c>
      <c r="EN124" s="19">
        <f t="shared" si="155"/>
        <v>10267.072159761061</v>
      </c>
      <c r="EO124" s="19">
        <f t="shared" si="217"/>
        <v>128</v>
      </c>
    </row>
    <row r="125" spans="1:145" x14ac:dyDescent="0.25">
      <c r="A125" s="68">
        <f t="shared" si="157"/>
        <v>129</v>
      </c>
      <c r="B125" s="18">
        <f>'Ohio Intensities'!E125</f>
        <v>0.7620683915639187</v>
      </c>
      <c r="C125" s="18">
        <f>Design!$I$24*B125*Design!$I$23</f>
        <v>1.3107576334899409</v>
      </c>
      <c r="D125" s="18">
        <v>0</v>
      </c>
      <c r="E125" s="18">
        <v>0</v>
      </c>
      <c r="F125" s="18">
        <f>Design!$I$22</f>
        <v>10</v>
      </c>
      <c r="G125" s="18">
        <f t="shared" si="158"/>
        <v>1.3107576334899409</v>
      </c>
      <c r="H125" s="18">
        <f t="shared" si="159"/>
        <v>129</v>
      </c>
      <c r="I125" s="18">
        <f t="shared" si="160"/>
        <v>1.3107576334899409</v>
      </c>
      <c r="J125" s="18">
        <f t="shared" si="161"/>
        <v>139</v>
      </c>
      <c r="K125" s="18">
        <v>0</v>
      </c>
      <c r="L125" s="18" t="str">
        <f t="shared" si="83"/>
        <v>N/A</v>
      </c>
      <c r="M125" s="18">
        <f t="shared" si="162"/>
        <v>-0.1310757633489941</v>
      </c>
      <c r="N125" s="18">
        <f t="shared" si="163"/>
        <v>18.219531105510182</v>
      </c>
      <c r="O125" s="18">
        <f>(Design!$N$67-N125)/M125</f>
        <v>123.36019026231573</v>
      </c>
      <c r="P125" s="18">
        <v>0</v>
      </c>
      <c r="Q125" s="18">
        <v>0</v>
      </c>
      <c r="R125" s="18">
        <f t="shared" si="164"/>
        <v>123.36019026231573</v>
      </c>
      <c r="S125" s="18">
        <f t="shared" si="87"/>
        <v>129</v>
      </c>
      <c r="T125" s="18">
        <f>Design!$N$67</f>
        <v>2.0499999999999998</v>
      </c>
      <c r="U125" s="18">
        <f t="shared" si="165"/>
        <v>139</v>
      </c>
      <c r="V125" s="18">
        <v>0</v>
      </c>
      <c r="W125" s="18">
        <f t="shared" si="166"/>
        <v>8548.5</v>
      </c>
      <c r="X125" s="19" t="str">
        <f t="shared" si="90"/>
        <v>N/A</v>
      </c>
      <c r="Y125" s="68">
        <f t="shared" si="167"/>
        <v>129</v>
      </c>
      <c r="Z125" s="18">
        <f>'Ohio Intensities'!I125</f>
        <v>0.92703371885322894</v>
      </c>
      <c r="AA125" s="18">
        <f>Design!$I$24*Z125*Design!$I$23</f>
        <v>1.5944979964275547</v>
      </c>
      <c r="AB125" s="18">
        <v>0</v>
      </c>
      <c r="AC125" s="18">
        <v>0</v>
      </c>
      <c r="AD125" s="18">
        <f>Design!$I$22</f>
        <v>10</v>
      </c>
      <c r="AE125" s="18">
        <f t="shared" si="168"/>
        <v>1.5944979964275547</v>
      </c>
      <c r="AF125" s="18">
        <f t="shared" si="169"/>
        <v>129</v>
      </c>
      <c r="AG125" s="18">
        <f t="shared" si="170"/>
        <v>1.5944979964275547</v>
      </c>
      <c r="AH125" s="18">
        <f t="shared" si="171"/>
        <v>139</v>
      </c>
      <c r="AI125" s="18">
        <v>0</v>
      </c>
      <c r="AJ125" s="18" t="str">
        <f t="shared" si="96"/>
        <v>N/A</v>
      </c>
      <c r="AK125" s="18">
        <f t="shared" si="172"/>
        <v>-0.15944979964275546</v>
      </c>
      <c r="AL125" s="18">
        <f t="shared" si="173"/>
        <v>22.16352215034301</v>
      </c>
      <c r="AM125" s="18">
        <f>(Design!$N$68-AL125)/AK125</f>
        <v>123.32108409291698</v>
      </c>
      <c r="AN125" s="18">
        <v>0</v>
      </c>
      <c r="AO125" s="18">
        <v>0</v>
      </c>
      <c r="AP125" s="18">
        <f t="shared" si="174"/>
        <v>123.32108409291698</v>
      </c>
      <c r="AQ125" s="18">
        <f t="shared" si="100"/>
        <v>129</v>
      </c>
      <c r="AR125" s="18">
        <f>Design!$N$68</f>
        <v>2.5</v>
      </c>
      <c r="AS125" s="18">
        <f t="shared" si="175"/>
        <v>139</v>
      </c>
      <c r="AT125" s="18">
        <v>0</v>
      </c>
      <c r="AU125" s="18">
        <f t="shared" si="176"/>
        <v>10425</v>
      </c>
      <c r="AV125" s="19" t="str">
        <f t="shared" si="103"/>
        <v>N/A</v>
      </c>
      <c r="AW125" s="68">
        <f t="shared" si="177"/>
        <v>129</v>
      </c>
      <c r="AX125" s="18">
        <f>'Ohio Intensities'!M125</f>
        <v>1.1009205993930353</v>
      </c>
      <c r="AY125" s="18">
        <f>Design!$I$24*AX125*Design!$I$23</f>
        <v>1.893583430956022</v>
      </c>
      <c r="AZ125" s="18">
        <v>0</v>
      </c>
      <c r="BA125" s="18">
        <v>0</v>
      </c>
      <c r="BB125" s="18">
        <f>Design!$I$22</f>
        <v>10</v>
      </c>
      <c r="BC125" s="18">
        <f t="shared" si="178"/>
        <v>1.893583430956022</v>
      </c>
      <c r="BD125" s="18">
        <f t="shared" si="179"/>
        <v>129</v>
      </c>
      <c r="BE125" s="18">
        <f t="shared" si="180"/>
        <v>1.893583430956022</v>
      </c>
      <c r="BF125" s="18">
        <f t="shared" si="181"/>
        <v>139</v>
      </c>
      <c r="BG125" s="18">
        <v>0</v>
      </c>
      <c r="BH125" s="18" t="str">
        <f t="shared" si="109"/>
        <v>N/A</v>
      </c>
      <c r="BI125" s="18">
        <f t="shared" si="182"/>
        <v>-0.18935834309560221</v>
      </c>
      <c r="BJ125" s="18">
        <f t="shared" si="183"/>
        <v>26.320809690288705</v>
      </c>
      <c r="BK125" s="18">
        <f>(Design!$N$69-BJ125)/BI125</f>
        <v>123.949171219981</v>
      </c>
      <c r="BL125" s="18">
        <v>0</v>
      </c>
      <c r="BM125" s="18">
        <v>0</v>
      </c>
      <c r="BN125" s="18">
        <f t="shared" si="184"/>
        <v>123.949171219981</v>
      </c>
      <c r="BO125" s="18">
        <f t="shared" si="113"/>
        <v>129</v>
      </c>
      <c r="BP125" s="18">
        <f>Design!$N$69</f>
        <v>2.85</v>
      </c>
      <c r="BQ125" s="18">
        <f t="shared" si="185"/>
        <v>139</v>
      </c>
      <c r="BR125" s="18">
        <v>0</v>
      </c>
      <c r="BS125" s="18">
        <f t="shared" si="186"/>
        <v>11884.5</v>
      </c>
      <c r="BT125" s="19" t="str">
        <f t="shared" si="116"/>
        <v>N/A</v>
      </c>
      <c r="BU125" s="68">
        <f t="shared" si="187"/>
        <v>129</v>
      </c>
      <c r="BV125" s="18">
        <f>'Ohio Intensities'!Q125</f>
        <v>1.3100160431691199</v>
      </c>
      <c r="BW125" s="18">
        <f>Design!$I$24*BV125*Design!$I$23</f>
        <v>2.2532275942508875</v>
      </c>
      <c r="BX125" s="18">
        <v>0</v>
      </c>
      <c r="BY125" s="18">
        <v>0</v>
      </c>
      <c r="BZ125" s="18">
        <f>Design!$I$22</f>
        <v>10</v>
      </c>
      <c r="CA125" s="18">
        <f t="shared" si="188"/>
        <v>2.2532275942508875</v>
      </c>
      <c r="CB125" s="18">
        <f t="shared" si="189"/>
        <v>129</v>
      </c>
      <c r="CC125" s="18">
        <f t="shared" si="190"/>
        <v>2.2532275942508875</v>
      </c>
      <c r="CD125" s="18">
        <f t="shared" si="191"/>
        <v>139</v>
      </c>
      <c r="CE125" s="18">
        <v>0</v>
      </c>
      <c r="CF125" s="18" t="str">
        <f t="shared" si="122"/>
        <v>N/A</v>
      </c>
      <c r="CG125" s="18">
        <f t="shared" si="192"/>
        <v>-0.22532275942508875</v>
      </c>
      <c r="CH125" s="18">
        <f t="shared" si="193"/>
        <v>31.319863560087338</v>
      </c>
      <c r="CI125" s="18">
        <f>(Design!$N$70-CH125)/CG125</f>
        <v>126.35147746605013</v>
      </c>
      <c r="CJ125" s="18">
        <v>0</v>
      </c>
      <c r="CK125" s="18">
        <v>0</v>
      </c>
      <c r="CL125" s="18">
        <f t="shared" si="194"/>
        <v>126.35147746605013</v>
      </c>
      <c r="CM125" s="18">
        <f t="shared" si="126"/>
        <v>129</v>
      </c>
      <c r="CN125" s="18">
        <f>Design!$N$70</f>
        <v>2.85</v>
      </c>
      <c r="CO125" s="18">
        <f t="shared" si="195"/>
        <v>139</v>
      </c>
      <c r="CP125" s="18">
        <v>0</v>
      </c>
      <c r="CQ125" s="18">
        <f t="shared" si="196"/>
        <v>11884.500000000002</v>
      </c>
      <c r="CR125" s="19" t="str">
        <f t="shared" si="129"/>
        <v>N/A</v>
      </c>
      <c r="CS125" s="68">
        <f t="shared" si="197"/>
        <v>129</v>
      </c>
      <c r="CT125" s="18">
        <f>'Ohio Intensities'!U125</f>
        <v>1.4840373616771363</v>
      </c>
      <c r="CU125" s="18">
        <f>Design!$I$24*CT125*Design!$I$23</f>
        <v>2.5525442620846759</v>
      </c>
      <c r="CV125" s="18">
        <v>0</v>
      </c>
      <c r="CW125" s="18">
        <v>0</v>
      </c>
      <c r="CX125" s="18">
        <f>Design!$I$22</f>
        <v>10</v>
      </c>
      <c r="CY125" s="18">
        <f t="shared" si="198"/>
        <v>2.5525442620846759</v>
      </c>
      <c r="CZ125" s="18">
        <f t="shared" si="199"/>
        <v>129</v>
      </c>
      <c r="DA125" s="18">
        <f t="shared" si="200"/>
        <v>2.5525442620846759</v>
      </c>
      <c r="DB125" s="18">
        <f t="shared" si="201"/>
        <v>139</v>
      </c>
      <c r="DC125" s="18">
        <v>0</v>
      </c>
      <c r="DD125" s="18" t="str">
        <f t="shared" si="135"/>
        <v>N/A</v>
      </c>
      <c r="DE125" s="18">
        <f t="shared" si="202"/>
        <v>-0.25525442620846761</v>
      </c>
      <c r="DF125" s="18">
        <f t="shared" si="203"/>
        <v>35.480365242976994</v>
      </c>
      <c r="DG125" s="18">
        <f>(Design!$N$71-DF125)/DE125</f>
        <v>127.83466961833447</v>
      </c>
      <c r="DH125" s="18">
        <v>0</v>
      </c>
      <c r="DI125" s="18">
        <v>0</v>
      </c>
      <c r="DJ125" s="18">
        <f t="shared" si="204"/>
        <v>127.83466961833447</v>
      </c>
      <c r="DK125" s="18">
        <f t="shared" si="139"/>
        <v>129</v>
      </c>
      <c r="DL125" s="18">
        <f>Design!$N$71</f>
        <v>2.85</v>
      </c>
      <c r="DM125" s="18">
        <f t="shared" si="205"/>
        <v>139</v>
      </c>
      <c r="DN125" s="18">
        <v>0</v>
      </c>
      <c r="DO125" s="18">
        <f t="shared" si="206"/>
        <v>11884.5</v>
      </c>
      <c r="DP125" s="19" t="str">
        <f t="shared" si="142"/>
        <v>N/A</v>
      </c>
      <c r="DQ125" s="68">
        <f t="shared" si="207"/>
        <v>129</v>
      </c>
      <c r="DR125" s="18">
        <f>'Ohio Intensities'!Y125</f>
        <v>1.6609221979986197</v>
      </c>
      <c r="DS125" s="18">
        <f>Design!$I$24*DR125*Design!$I$23</f>
        <v>2.8567861805576276</v>
      </c>
      <c r="DT125" s="18">
        <v>0</v>
      </c>
      <c r="DU125" s="18">
        <v>0</v>
      </c>
      <c r="DV125" s="18">
        <f>Design!$I$22</f>
        <v>10</v>
      </c>
      <c r="DW125" s="18">
        <f t="shared" si="208"/>
        <v>2.8567861805576276</v>
      </c>
      <c r="DX125" s="18">
        <f t="shared" si="209"/>
        <v>129</v>
      </c>
      <c r="DY125" s="18">
        <f t="shared" si="210"/>
        <v>2.8567861805576276</v>
      </c>
      <c r="DZ125" s="18">
        <f t="shared" si="211"/>
        <v>139</v>
      </c>
      <c r="EA125" s="18">
        <v>0</v>
      </c>
      <c r="EB125" s="18">
        <f t="shared" si="148"/>
        <v>22111.525037516039</v>
      </c>
      <c r="EC125" s="18">
        <f t="shared" si="212"/>
        <v>-0.28567861805576278</v>
      </c>
      <c r="ED125" s="18">
        <f t="shared" si="213"/>
        <v>39.709327909751025</v>
      </c>
      <c r="EE125" s="18">
        <f>(Design!$N$72-ED125)/EC125</f>
        <v>129.02375459739972</v>
      </c>
      <c r="EF125" s="18">
        <v>0</v>
      </c>
      <c r="EG125" s="18">
        <v>0</v>
      </c>
      <c r="EH125" s="18">
        <f t="shared" si="214"/>
        <v>129.02375459739972</v>
      </c>
      <c r="EI125" s="18">
        <f t="shared" si="152"/>
        <v>129.02375459739972</v>
      </c>
      <c r="EJ125" s="18">
        <f>Design!$N$72</f>
        <v>2.85</v>
      </c>
      <c r="EK125" s="18">
        <f t="shared" si="215"/>
        <v>139</v>
      </c>
      <c r="EL125" s="18">
        <v>0</v>
      </c>
      <c r="EM125" s="18">
        <f t="shared" si="216"/>
        <v>11884.500000000002</v>
      </c>
      <c r="EN125" s="19">
        <f t="shared" si="155"/>
        <v>10227.025037516038</v>
      </c>
      <c r="EO125" s="19">
        <f t="shared" si="217"/>
        <v>129</v>
      </c>
    </row>
    <row r="126" spans="1:145" x14ac:dyDescent="0.25">
      <c r="A126" s="68">
        <f t="shared" si="157"/>
        <v>130</v>
      </c>
      <c r="B126" s="18">
        <f>'Ohio Intensities'!E126</f>
        <v>0.7572979033910634</v>
      </c>
      <c r="C126" s="18">
        <f>Design!$I$24*B126*Design!$I$23</f>
        <v>1.3025523938326298</v>
      </c>
      <c r="D126" s="18">
        <v>0</v>
      </c>
      <c r="E126" s="18">
        <v>0</v>
      </c>
      <c r="F126" s="18">
        <f>Design!$I$22</f>
        <v>10</v>
      </c>
      <c r="G126" s="18">
        <f t="shared" si="158"/>
        <v>1.3025523938326298</v>
      </c>
      <c r="H126" s="18">
        <f t="shared" si="159"/>
        <v>130</v>
      </c>
      <c r="I126" s="18">
        <f t="shared" si="160"/>
        <v>1.3025523938326298</v>
      </c>
      <c r="J126" s="18">
        <f t="shared" si="161"/>
        <v>140</v>
      </c>
      <c r="K126" s="18">
        <v>0</v>
      </c>
      <c r="L126" s="18" t="str">
        <f t="shared" si="83"/>
        <v>N/A</v>
      </c>
      <c r="M126" s="18">
        <f t="shared" si="162"/>
        <v>-0.13025523938326297</v>
      </c>
      <c r="N126" s="18">
        <f t="shared" si="163"/>
        <v>18.235733513656818</v>
      </c>
      <c r="O126" s="18">
        <f>(Design!$N$67-N126)/M126</f>
        <v>124.26166955197803</v>
      </c>
      <c r="P126" s="18">
        <v>0</v>
      </c>
      <c r="Q126" s="18">
        <v>0</v>
      </c>
      <c r="R126" s="18">
        <f t="shared" si="164"/>
        <v>124.26166955197803</v>
      </c>
      <c r="S126" s="18">
        <f t="shared" si="87"/>
        <v>130</v>
      </c>
      <c r="T126" s="18">
        <f>Design!$N$67</f>
        <v>2.0499999999999998</v>
      </c>
      <c r="U126" s="18">
        <f t="shared" si="165"/>
        <v>140</v>
      </c>
      <c r="V126" s="18">
        <v>0</v>
      </c>
      <c r="W126" s="18">
        <f t="shared" si="166"/>
        <v>8609.9999999999982</v>
      </c>
      <c r="X126" s="19" t="str">
        <f t="shared" si="90"/>
        <v>N/A</v>
      </c>
      <c r="Y126" s="68">
        <f t="shared" si="167"/>
        <v>130</v>
      </c>
      <c r="Z126" s="18">
        <f>'Ohio Intensities'!I126</f>
        <v>0.92131763704381664</v>
      </c>
      <c r="AA126" s="18">
        <f>Design!$I$24*Z126*Design!$I$23</f>
        <v>1.5846663357153656</v>
      </c>
      <c r="AB126" s="18">
        <v>0</v>
      </c>
      <c r="AC126" s="18">
        <v>0</v>
      </c>
      <c r="AD126" s="18">
        <f>Design!$I$22</f>
        <v>10</v>
      </c>
      <c r="AE126" s="18">
        <f t="shared" si="168"/>
        <v>1.5846663357153656</v>
      </c>
      <c r="AF126" s="18">
        <f t="shared" si="169"/>
        <v>130</v>
      </c>
      <c r="AG126" s="18">
        <f t="shared" si="170"/>
        <v>1.5846663357153656</v>
      </c>
      <c r="AH126" s="18">
        <f t="shared" si="171"/>
        <v>140</v>
      </c>
      <c r="AI126" s="18">
        <v>0</v>
      </c>
      <c r="AJ126" s="18" t="str">
        <f t="shared" si="96"/>
        <v>N/A</v>
      </c>
      <c r="AK126" s="18">
        <f t="shared" si="172"/>
        <v>-0.15846663357153656</v>
      </c>
      <c r="AL126" s="18">
        <f t="shared" si="173"/>
        <v>22.18532870001512</v>
      </c>
      <c r="AM126" s="18">
        <f>(Design!$N$68-AL126)/AK126</f>
        <v>124.22380823234045</v>
      </c>
      <c r="AN126" s="18">
        <v>0</v>
      </c>
      <c r="AO126" s="18">
        <v>0</v>
      </c>
      <c r="AP126" s="18">
        <f t="shared" si="174"/>
        <v>124.22380823234045</v>
      </c>
      <c r="AQ126" s="18">
        <f t="shared" si="100"/>
        <v>130</v>
      </c>
      <c r="AR126" s="18">
        <f>Design!$N$68</f>
        <v>2.5</v>
      </c>
      <c r="AS126" s="18">
        <f t="shared" si="175"/>
        <v>140</v>
      </c>
      <c r="AT126" s="18">
        <v>0</v>
      </c>
      <c r="AU126" s="18">
        <f t="shared" si="176"/>
        <v>10500</v>
      </c>
      <c r="AV126" s="19" t="str">
        <f t="shared" si="103"/>
        <v>N/A</v>
      </c>
      <c r="AW126" s="68">
        <f t="shared" si="177"/>
        <v>130</v>
      </c>
      <c r="AX126" s="18">
        <f>'Ohio Intensities'!M126</f>
        <v>1.094218823906012</v>
      </c>
      <c r="AY126" s="18">
        <f>Design!$I$24*AX126*Design!$I$23</f>
        <v>1.8820563771183418</v>
      </c>
      <c r="AZ126" s="18">
        <v>0</v>
      </c>
      <c r="BA126" s="18">
        <v>0</v>
      </c>
      <c r="BB126" s="18">
        <f>Design!$I$22</f>
        <v>10</v>
      </c>
      <c r="BC126" s="18">
        <f t="shared" si="178"/>
        <v>1.8820563771183418</v>
      </c>
      <c r="BD126" s="18">
        <f t="shared" si="179"/>
        <v>130</v>
      </c>
      <c r="BE126" s="18">
        <f t="shared" si="180"/>
        <v>1.8820563771183418</v>
      </c>
      <c r="BF126" s="18">
        <f t="shared" si="181"/>
        <v>140</v>
      </c>
      <c r="BG126" s="18">
        <v>0</v>
      </c>
      <c r="BH126" s="18" t="str">
        <f t="shared" si="109"/>
        <v>N/A</v>
      </c>
      <c r="BI126" s="18">
        <f t="shared" si="182"/>
        <v>-0.18820563771183418</v>
      </c>
      <c r="BJ126" s="18">
        <f t="shared" si="183"/>
        <v>26.348789279656785</v>
      </c>
      <c r="BK126" s="18">
        <f>(Design!$N$69-BJ126)/BI126</f>
        <v>124.85698922386321</v>
      </c>
      <c r="BL126" s="18">
        <v>0</v>
      </c>
      <c r="BM126" s="18">
        <v>0</v>
      </c>
      <c r="BN126" s="18">
        <f t="shared" si="184"/>
        <v>124.85698922386321</v>
      </c>
      <c r="BO126" s="18">
        <f t="shared" si="113"/>
        <v>130</v>
      </c>
      <c r="BP126" s="18">
        <f>Design!$N$69</f>
        <v>2.85</v>
      </c>
      <c r="BQ126" s="18">
        <f t="shared" si="185"/>
        <v>140</v>
      </c>
      <c r="BR126" s="18">
        <v>0</v>
      </c>
      <c r="BS126" s="18">
        <f t="shared" si="186"/>
        <v>11970</v>
      </c>
      <c r="BT126" s="19" t="str">
        <f t="shared" si="116"/>
        <v>N/A</v>
      </c>
      <c r="BU126" s="68">
        <f t="shared" si="187"/>
        <v>130</v>
      </c>
      <c r="BV126" s="18">
        <f>'Ohio Intensities'!Q126</f>
        <v>1.3022206424795832</v>
      </c>
      <c r="BW126" s="18">
        <f>Design!$I$24*BV126*Design!$I$23</f>
        <v>2.2398195050648848</v>
      </c>
      <c r="BX126" s="18">
        <v>0</v>
      </c>
      <c r="BY126" s="18">
        <v>0</v>
      </c>
      <c r="BZ126" s="18">
        <f>Design!$I$22</f>
        <v>10</v>
      </c>
      <c r="CA126" s="18">
        <f t="shared" si="188"/>
        <v>2.2398195050648848</v>
      </c>
      <c r="CB126" s="18">
        <f t="shared" si="189"/>
        <v>130</v>
      </c>
      <c r="CC126" s="18">
        <f t="shared" si="190"/>
        <v>2.2398195050648848</v>
      </c>
      <c r="CD126" s="18">
        <f t="shared" si="191"/>
        <v>140</v>
      </c>
      <c r="CE126" s="18">
        <v>0</v>
      </c>
      <c r="CF126" s="18" t="str">
        <f t="shared" si="122"/>
        <v>N/A</v>
      </c>
      <c r="CG126" s="18">
        <f t="shared" si="192"/>
        <v>-0.22398195050648848</v>
      </c>
      <c r="CH126" s="18">
        <f t="shared" si="193"/>
        <v>31.357473070908384</v>
      </c>
      <c r="CI126" s="18">
        <f>(Design!$N$70-CH126)/CG126</f>
        <v>127.27576041928681</v>
      </c>
      <c r="CJ126" s="18">
        <v>0</v>
      </c>
      <c r="CK126" s="18">
        <v>0</v>
      </c>
      <c r="CL126" s="18">
        <f t="shared" si="194"/>
        <v>127.27576041928681</v>
      </c>
      <c r="CM126" s="18">
        <f t="shared" si="126"/>
        <v>130</v>
      </c>
      <c r="CN126" s="18">
        <f>Design!$N$70</f>
        <v>2.85</v>
      </c>
      <c r="CO126" s="18">
        <f t="shared" si="195"/>
        <v>140</v>
      </c>
      <c r="CP126" s="18">
        <v>0</v>
      </c>
      <c r="CQ126" s="18">
        <f t="shared" si="196"/>
        <v>11970</v>
      </c>
      <c r="CR126" s="19" t="str">
        <f t="shared" si="129"/>
        <v>N/A</v>
      </c>
      <c r="CS126" s="68">
        <f t="shared" si="197"/>
        <v>130</v>
      </c>
      <c r="CT126" s="18">
        <f>'Ohio Intensities'!U126</f>
        <v>1.4753557748331305</v>
      </c>
      <c r="CU126" s="18">
        <f>Design!$I$24*CT126*Design!$I$23</f>
        <v>2.537611932712986</v>
      </c>
      <c r="CV126" s="18">
        <v>0</v>
      </c>
      <c r="CW126" s="18">
        <v>0</v>
      </c>
      <c r="CX126" s="18">
        <f>Design!$I$22</f>
        <v>10</v>
      </c>
      <c r="CY126" s="18">
        <f t="shared" si="198"/>
        <v>2.537611932712986</v>
      </c>
      <c r="CZ126" s="18">
        <f t="shared" si="199"/>
        <v>130</v>
      </c>
      <c r="DA126" s="18">
        <f t="shared" si="200"/>
        <v>2.537611932712986</v>
      </c>
      <c r="DB126" s="18">
        <f t="shared" si="201"/>
        <v>140</v>
      </c>
      <c r="DC126" s="18">
        <v>0</v>
      </c>
      <c r="DD126" s="18" t="str">
        <f t="shared" si="135"/>
        <v>N/A</v>
      </c>
      <c r="DE126" s="18">
        <f t="shared" si="202"/>
        <v>-0.25376119327129859</v>
      </c>
      <c r="DF126" s="18">
        <f t="shared" si="203"/>
        <v>35.526567057981801</v>
      </c>
      <c r="DG126" s="18">
        <f>(Design!$N$71-DF126)/DE126</f>
        <v>128.76896832309171</v>
      </c>
      <c r="DH126" s="18">
        <v>0</v>
      </c>
      <c r="DI126" s="18">
        <v>0</v>
      </c>
      <c r="DJ126" s="18">
        <f t="shared" si="204"/>
        <v>128.76896832309171</v>
      </c>
      <c r="DK126" s="18">
        <f t="shared" si="139"/>
        <v>130</v>
      </c>
      <c r="DL126" s="18">
        <f>Design!$N$71</f>
        <v>2.85</v>
      </c>
      <c r="DM126" s="18">
        <f t="shared" si="205"/>
        <v>140</v>
      </c>
      <c r="DN126" s="18">
        <v>0</v>
      </c>
      <c r="DO126" s="18">
        <f t="shared" si="206"/>
        <v>11970</v>
      </c>
      <c r="DP126" s="19" t="str">
        <f t="shared" si="142"/>
        <v>N/A</v>
      </c>
      <c r="DQ126" s="68">
        <f t="shared" si="207"/>
        <v>130</v>
      </c>
      <c r="DR126" s="18">
        <f>'Ohio Intensities'!Y126</f>
        <v>1.6515079096692948</v>
      </c>
      <c r="DS126" s="18">
        <f>Design!$I$24*DR126*Design!$I$23</f>
        <v>2.8405936046311888</v>
      </c>
      <c r="DT126" s="18">
        <v>0</v>
      </c>
      <c r="DU126" s="18">
        <v>0</v>
      </c>
      <c r="DV126" s="18">
        <f>Design!$I$22</f>
        <v>10</v>
      </c>
      <c r="DW126" s="18">
        <f t="shared" si="208"/>
        <v>2.8405936046311888</v>
      </c>
      <c r="DX126" s="18">
        <f t="shared" si="209"/>
        <v>130</v>
      </c>
      <c r="DY126" s="18">
        <f t="shared" si="210"/>
        <v>2.8405936046311888</v>
      </c>
      <c r="DZ126" s="18">
        <f t="shared" si="211"/>
        <v>140</v>
      </c>
      <c r="EA126" s="18">
        <v>0</v>
      </c>
      <c r="EB126" s="18" t="str">
        <f t="shared" si="148"/>
        <v>N/A</v>
      </c>
      <c r="EC126" s="18">
        <f t="shared" si="212"/>
        <v>-0.28405936046311886</v>
      </c>
      <c r="ED126" s="18">
        <f t="shared" si="213"/>
        <v>39.768310464836638</v>
      </c>
      <c r="EE126" s="18">
        <f>(Design!$N$72-ED126)/EC126</f>
        <v>129.96688581093233</v>
      </c>
      <c r="EF126" s="18">
        <v>0</v>
      </c>
      <c r="EG126" s="18">
        <v>0</v>
      </c>
      <c r="EH126" s="18">
        <f t="shared" si="214"/>
        <v>129.96688581093233</v>
      </c>
      <c r="EI126" s="18">
        <f t="shared" si="152"/>
        <v>130</v>
      </c>
      <c r="EJ126" s="18">
        <f>Design!$N$72</f>
        <v>2.85</v>
      </c>
      <c r="EK126" s="18">
        <f t="shared" si="215"/>
        <v>140</v>
      </c>
      <c r="EL126" s="18">
        <v>0</v>
      </c>
      <c r="EM126" s="18">
        <f t="shared" si="216"/>
        <v>11970</v>
      </c>
      <c r="EN126" s="19" t="str">
        <f t="shared" si="155"/>
        <v>N/A</v>
      </c>
      <c r="EO126" s="19">
        <f t="shared" si="217"/>
        <v>130</v>
      </c>
    </row>
    <row r="127" spans="1:145" x14ac:dyDescent="0.25">
      <c r="A127" s="68">
        <f t="shared" si="157"/>
        <v>131</v>
      </c>
      <c r="B127" s="18">
        <f>'Ohio Intensities'!E127</f>
        <v>0.75259091441141257</v>
      </c>
      <c r="C127" s="18">
        <f>Design!$I$24*B127*Design!$I$23</f>
        <v>1.2944563727876304</v>
      </c>
      <c r="D127" s="18">
        <v>0</v>
      </c>
      <c r="E127" s="18">
        <v>0</v>
      </c>
      <c r="F127" s="18">
        <f>Design!$I$22</f>
        <v>10</v>
      </c>
      <c r="G127" s="18">
        <f t="shared" si="158"/>
        <v>1.2944563727876304</v>
      </c>
      <c r="H127" s="18">
        <f t="shared" si="159"/>
        <v>131</v>
      </c>
      <c r="I127" s="18">
        <f t="shared" si="160"/>
        <v>1.2944563727876304</v>
      </c>
      <c r="J127" s="18">
        <f t="shared" si="161"/>
        <v>141</v>
      </c>
      <c r="K127" s="18">
        <v>0</v>
      </c>
      <c r="L127" s="18" t="str">
        <f t="shared" si="83"/>
        <v>N/A</v>
      </c>
      <c r="M127" s="18">
        <f t="shared" si="162"/>
        <v>-0.12944563727876304</v>
      </c>
      <c r="N127" s="18">
        <f t="shared" si="163"/>
        <v>18.251834856305592</v>
      </c>
      <c r="O127" s="18">
        <f>(Design!$N$67-N127)/M127</f>
        <v>125.16323606499543</v>
      </c>
      <c r="P127" s="18">
        <v>0</v>
      </c>
      <c r="Q127" s="18">
        <v>0</v>
      </c>
      <c r="R127" s="18">
        <f t="shared" si="164"/>
        <v>125.16323606499543</v>
      </c>
      <c r="S127" s="18">
        <f t="shared" si="87"/>
        <v>131</v>
      </c>
      <c r="T127" s="18">
        <f>Design!$N$67</f>
        <v>2.0499999999999998</v>
      </c>
      <c r="U127" s="18">
        <f t="shared" si="165"/>
        <v>141</v>
      </c>
      <c r="V127" s="18">
        <v>0</v>
      </c>
      <c r="W127" s="18">
        <f t="shared" si="166"/>
        <v>8671.5</v>
      </c>
      <c r="X127" s="19" t="str">
        <f t="shared" si="90"/>
        <v>N/A</v>
      </c>
      <c r="Y127" s="68">
        <f t="shared" si="167"/>
        <v>131</v>
      </c>
      <c r="Z127" s="18">
        <f>'Ohio Intensities'!I127</f>
        <v>0.91567682497940228</v>
      </c>
      <c r="AA127" s="18">
        <f>Design!$I$24*Z127*Design!$I$23</f>
        <v>1.574964138964573</v>
      </c>
      <c r="AB127" s="18">
        <v>0</v>
      </c>
      <c r="AC127" s="18">
        <v>0</v>
      </c>
      <c r="AD127" s="18">
        <f>Design!$I$22</f>
        <v>10</v>
      </c>
      <c r="AE127" s="18">
        <f t="shared" si="168"/>
        <v>1.574964138964573</v>
      </c>
      <c r="AF127" s="18">
        <f t="shared" si="169"/>
        <v>131</v>
      </c>
      <c r="AG127" s="18">
        <f t="shared" si="170"/>
        <v>1.574964138964573</v>
      </c>
      <c r="AH127" s="18">
        <f t="shared" si="171"/>
        <v>141</v>
      </c>
      <c r="AI127" s="18">
        <v>0</v>
      </c>
      <c r="AJ127" s="18" t="str">
        <f t="shared" si="96"/>
        <v>N/A</v>
      </c>
      <c r="AK127" s="18">
        <f t="shared" si="172"/>
        <v>-0.1574964138964573</v>
      </c>
      <c r="AL127" s="18">
        <f t="shared" si="173"/>
        <v>22.206994359400479</v>
      </c>
      <c r="AM127" s="18">
        <f>(Design!$N$68-AL127)/AK127</f>
        <v>125.12662270746321</v>
      </c>
      <c r="AN127" s="18">
        <v>0</v>
      </c>
      <c r="AO127" s="18">
        <v>0</v>
      </c>
      <c r="AP127" s="18">
        <f t="shared" si="174"/>
        <v>125.12662270746321</v>
      </c>
      <c r="AQ127" s="18">
        <f t="shared" si="100"/>
        <v>131</v>
      </c>
      <c r="AR127" s="18">
        <f>Design!$N$68</f>
        <v>2.5</v>
      </c>
      <c r="AS127" s="18">
        <f t="shared" si="175"/>
        <v>141</v>
      </c>
      <c r="AT127" s="18">
        <v>0</v>
      </c>
      <c r="AU127" s="18">
        <f t="shared" si="176"/>
        <v>10575</v>
      </c>
      <c r="AV127" s="19" t="str">
        <f t="shared" si="103"/>
        <v>N/A</v>
      </c>
      <c r="AW127" s="68">
        <f t="shared" si="177"/>
        <v>131</v>
      </c>
      <c r="AX127" s="18">
        <f>'Ohio Intensities'!M127</f>
        <v>1.0876044475282582</v>
      </c>
      <c r="AY127" s="18">
        <f>Design!$I$24*AX127*Design!$I$23</f>
        <v>1.8706796497486053</v>
      </c>
      <c r="AZ127" s="18">
        <v>0</v>
      </c>
      <c r="BA127" s="18">
        <v>0</v>
      </c>
      <c r="BB127" s="18">
        <f>Design!$I$22</f>
        <v>10</v>
      </c>
      <c r="BC127" s="18">
        <f t="shared" si="178"/>
        <v>1.8706796497486053</v>
      </c>
      <c r="BD127" s="18">
        <f t="shared" si="179"/>
        <v>131</v>
      </c>
      <c r="BE127" s="18">
        <f t="shared" si="180"/>
        <v>1.8706796497486053</v>
      </c>
      <c r="BF127" s="18">
        <f t="shared" si="181"/>
        <v>141</v>
      </c>
      <c r="BG127" s="18">
        <v>0</v>
      </c>
      <c r="BH127" s="18" t="str">
        <f t="shared" si="109"/>
        <v>N/A</v>
      </c>
      <c r="BI127" s="18">
        <f t="shared" si="182"/>
        <v>-0.18706796497486053</v>
      </c>
      <c r="BJ127" s="18">
        <f t="shared" si="183"/>
        <v>26.376583061455335</v>
      </c>
      <c r="BK127" s="18">
        <f>(Design!$N$69-BJ127)/BI127</f>
        <v>125.76489547324148</v>
      </c>
      <c r="BL127" s="18">
        <v>0</v>
      </c>
      <c r="BM127" s="18">
        <v>0</v>
      </c>
      <c r="BN127" s="18">
        <f t="shared" si="184"/>
        <v>125.76489547324148</v>
      </c>
      <c r="BO127" s="18">
        <f t="shared" si="113"/>
        <v>131</v>
      </c>
      <c r="BP127" s="18">
        <f>Design!$N$69</f>
        <v>2.85</v>
      </c>
      <c r="BQ127" s="18">
        <f t="shared" si="185"/>
        <v>141</v>
      </c>
      <c r="BR127" s="18">
        <v>0</v>
      </c>
      <c r="BS127" s="18">
        <f t="shared" si="186"/>
        <v>12055.5</v>
      </c>
      <c r="BT127" s="19" t="str">
        <f t="shared" si="116"/>
        <v>N/A</v>
      </c>
      <c r="BU127" s="68">
        <f t="shared" si="187"/>
        <v>131</v>
      </c>
      <c r="BV127" s="18">
        <f>'Ohio Intensities'!Q127</f>
        <v>1.2945255638449007</v>
      </c>
      <c r="BW127" s="18">
        <f>Design!$I$24*BV127*Design!$I$23</f>
        <v>2.2265839698132308</v>
      </c>
      <c r="BX127" s="18">
        <v>0</v>
      </c>
      <c r="BY127" s="18">
        <v>0</v>
      </c>
      <c r="BZ127" s="18">
        <f>Design!$I$22</f>
        <v>10</v>
      </c>
      <c r="CA127" s="18">
        <f t="shared" si="188"/>
        <v>2.2265839698132308</v>
      </c>
      <c r="CB127" s="18">
        <f t="shared" si="189"/>
        <v>131</v>
      </c>
      <c r="CC127" s="18">
        <f t="shared" si="190"/>
        <v>2.2265839698132308</v>
      </c>
      <c r="CD127" s="18">
        <f t="shared" si="191"/>
        <v>141</v>
      </c>
      <c r="CE127" s="18">
        <v>0</v>
      </c>
      <c r="CF127" s="18" t="str">
        <f t="shared" si="122"/>
        <v>N/A</v>
      </c>
      <c r="CG127" s="18">
        <f t="shared" si="192"/>
        <v>-0.22265839698132309</v>
      </c>
      <c r="CH127" s="18">
        <f t="shared" si="193"/>
        <v>31.394833974366556</v>
      </c>
      <c r="CI127" s="18">
        <f>(Design!$N$70-CH127)/CG127</f>
        <v>128.20012342386951</v>
      </c>
      <c r="CJ127" s="18">
        <v>0</v>
      </c>
      <c r="CK127" s="18">
        <v>0</v>
      </c>
      <c r="CL127" s="18">
        <f t="shared" si="194"/>
        <v>128.20012342386951</v>
      </c>
      <c r="CM127" s="18">
        <f t="shared" si="126"/>
        <v>131</v>
      </c>
      <c r="CN127" s="18">
        <f>Design!$N$70</f>
        <v>2.85</v>
      </c>
      <c r="CO127" s="18">
        <f t="shared" si="195"/>
        <v>141</v>
      </c>
      <c r="CP127" s="18">
        <v>0</v>
      </c>
      <c r="CQ127" s="18">
        <f t="shared" si="196"/>
        <v>12055.5</v>
      </c>
      <c r="CR127" s="19" t="str">
        <f t="shared" si="129"/>
        <v>N/A</v>
      </c>
      <c r="CS127" s="68">
        <f t="shared" si="197"/>
        <v>131</v>
      </c>
      <c r="CT127" s="18">
        <f>'Ohio Intensities'!U127</f>
        <v>1.4667847372400924</v>
      </c>
      <c r="CU127" s="18">
        <f>Design!$I$24*CT127*Design!$I$23</f>
        <v>2.5228697480529605</v>
      </c>
      <c r="CV127" s="18">
        <v>0</v>
      </c>
      <c r="CW127" s="18">
        <v>0</v>
      </c>
      <c r="CX127" s="18">
        <f>Design!$I$22</f>
        <v>10</v>
      </c>
      <c r="CY127" s="18">
        <f t="shared" si="198"/>
        <v>2.5228697480529605</v>
      </c>
      <c r="CZ127" s="18">
        <f t="shared" si="199"/>
        <v>131</v>
      </c>
      <c r="DA127" s="18">
        <f t="shared" si="200"/>
        <v>2.5228697480529605</v>
      </c>
      <c r="DB127" s="18">
        <f t="shared" si="201"/>
        <v>141</v>
      </c>
      <c r="DC127" s="18">
        <v>0</v>
      </c>
      <c r="DD127" s="18" t="str">
        <f t="shared" si="135"/>
        <v>N/A</v>
      </c>
      <c r="DE127" s="18">
        <f t="shared" si="202"/>
        <v>-0.25228697480529605</v>
      </c>
      <c r="DF127" s="18">
        <f t="shared" si="203"/>
        <v>35.572463447546745</v>
      </c>
      <c r="DG127" s="18">
        <f>(Design!$N$71-DF127)/DE127</f>
        <v>129.70334070080509</v>
      </c>
      <c r="DH127" s="18">
        <v>0</v>
      </c>
      <c r="DI127" s="18">
        <v>0</v>
      </c>
      <c r="DJ127" s="18">
        <f t="shared" si="204"/>
        <v>129.70334070080509</v>
      </c>
      <c r="DK127" s="18">
        <f t="shared" si="139"/>
        <v>131</v>
      </c>
      <c r="DL127" s="18">
        <f>Design!$N$71</f>
        <v>2.85</v>
      </c>
      <c r="DM127" s="18">
        <f t="shared" si="205"/>
        <v>141</v>
      </c>
      <c r="DN127" s="18">
        <v>0</v>
      </c>
      <c r="DO127" s="18">
        <f t="shared" si="206"/>
        <v>12055.5</v>
      </c>
      <c r="DP127" s="19" t="str">
        <f t="shared" si="142"/>
        <v>N/A</v>
      </c>
      <c r="DQ127" s="68">
        <f t="shared" si="207"/>
        <v>131</v>
      </c>
      <c r="DR127" s="18">
        <f>'Ohio Intensities'!Y127</f>
        <v>1.6422120320881584</v>
      </c>
      <c r="DS127" s="18">
        <f>Design!$I$24*DR127*Design!$I$23</f>
        <v>2.8246046951916344</v>
      </c>
      <c r="DT127" s="18">
        <v>0</v>
      </c>
      <c r="DU127" s="18">
        <v>0</v>
      </c>
      <c r="DV127" s="18">
        <f>Design!$I$22</f>
        <v>10</v>
      </c>
      <c r="DW127" s="18">
        <f t="shared" si="208"/>
        <v>2.8246046951916344</v>
      </c>
      <c r="DX127" s="18">
        <f t="shared" si="209"/>
        <v>131</v>
      </c>
      <c r="DY127" s="18">
        <f t="shared" si="210"/>
        <v>2.8246046951916344</v>
      </c>
      <c r="DZ127" s="18">
        <f t="shared" si="211"/>
        <v>141</v>
      </c>
      <c r="EA127" s="18">
        <v>0</v>
      </c>
      <c r="EB127" s="18" t="str">
        <f t="shared" si="148"/>
        <v>N/A</v>
      </c>
      <c r="EC127" s="18">
        <f t="shared" si="212"/>
        <v>-0.28246046951916343</v>
      </c>
      <c r="ED127" s="18">
        <f t="shared" si="213"/>
        <v>39.826926202202038</v>
      </c>
      <c r="EE127" s="18">
        <f>(Design!$N$72-ED127)/EC127</f>
        <v>130.91009253488957</v>
      </c>
      <c r="EF127" s="18">
        <v>0</v>
      </c>
      <c r="EG127" s="18">
        <v>0</v>
      </c>
      <c r="EH127" s="18">
        <f t="shared" si="214"/>
        <v>130.91009253488957</v>
      </c>
      <c r="EI127" s="18">
        <f t="shared" si="152"/>
        <v>131</v>
      </c>
      <c r="EJ127" s="18">
        <f>Design!$N$72</f>
        <v>2.85</v>
      </c>
      <c r="EK127" s="18">
        <f t="shared" si="215"/>
        <v>141</v>
      </c>
      <c r="EL127" s="18">
        <v>0</v>
      </c>
      <c r="EM127" s="18">
        <f t="shared" si="216"/>
        <v>12055.5</v>
      </c>
      <c r="EN127" s="19" t="str">
        <f t="shared" si="155"/>
        <v>N/A</v>
      </c>
      <c r="EO127" s="19">
        <f t="shared" si="217"/>
        <v>131</v>
      </c>
    </row>
    <row r="128" spans="1:145" x14ac:dyDescent="0.25">
      <c r="A128" s="68">
        <f t="shared" si="157"/>
        <v>132</v>
      </c>
      <c r="B128" s="18">
        <f>'Ohio Intensities'!E128</f>
        <v>0.74794613797835718</v>
      </c>
      <c r="C128" s="18">
        <f>Design!$I$24*B128*Design!$I$23</f>
        <v>1.2864673573227752</v>
      </c>
      <c r="D128" s="18">
        <v>0</v>
      </c>
      <c r="E128" s="18">
        <v>0</v>
      </c>
      <c r="F128" s="18">
        <f>Design!$I$22</f>
        <v>10</v>
      </c>
      <c r="G128" s="18">
        <f t="shared" si="158"/>
        <v>1.2864673573227752</v>
      </c>
      <c r="H128" s="18">
        <f t="shared" si="159"/>
        <v>132</v>
      </c>
      <c r="I128" s="18">
        <f t="shared" si="160"/>
        <v>1.2864673573227752</v>
      </c>
      <c r="J128" s="18">
        <f t="shared" si="161"/>
        <v>142</v>
      </c>
      <c r="K128" s="18">
        <v>0</v>
      </c>
      <c r="L128" s="18" t="str">
        <f t="shared" si="83"/>
        <v>N/A</v>
      </c>
      <c r="M128" s="18">
        <f t="shared" si="162"/>
        <v>-0.12864673573227753</v>
      </c>
      <c r="N128" s="18">
        <f t="shared" si="163"/>
        <v>18.267836473983408</v>
      </c>
      <c r="O128" s="18">
        <f>(Design!$N$67-N128)/M128</f>
        <v>126.06488910634943</v>
      </c>
      <c r="P128" s="18">
        <v>0</v>
      </c>
      <c r="Q128" s="18">
        <v>0</v>
      </c>
      <c r="R128" s="18">
        <f t="shared" si="164"/>
        <v>126.06488910634943</v>
      </c>
      <c r="S128" s="18">
        <f t="shared" si="87"/>
        <v>132</v>
      </c>
      <c r="T128" s="18">
        <f>Design!$N$67</f>
        <v>2.0499999999999998</v>
      </c>
      <c r="U128" s="18">
        <f t="shared" si="165"/>
        <v>142</v>
      </c>
      <c r="V128" s="18">
        <v>0</v>
      </c>
      <c r="W128" s="18">
        <f t="shared" si="166"/>
        <v>8732.9999999999982</v>
      </c>
      <c r="X128" s="19" t="str">
        <f t="shared" si="90"/>
        <v>N/A</v>
      </c>
      <c r="Y128" s="68">
        <f t="shared" si="167"/>
        <v>132</v>
      </c>
      <c r="Z128" s="18">
        <f>'Ohio Intensities'!I128</f>
        <v>0.91010977183265529</v>
      </c>
      <c r="AA128" s="18">
        <f>Design!$I$24*Z128*Design!$I$23</f>
        <v>1.565388807552168</v>
      </c>
      <c r="AB128" s="18">
        <v>0</v>
      </c>
      <c r="AC128" s="18">
        <v>0</v>
      </c>
      <c r="AD128" s="18">
        <f>Design!$I$22</f>
        <v>10</v>
      </c>
      <c r="AE128" s="18">
        <f t="shared" si="168"/>
        <v>1.565388807552168</v>
      </c>
      <c r="AF128" s="18">
        <f t="shared" si="169"/>
        <v>132</v>
      </c>
      <c r="AG128" s="18">
        <f t="shared" si="170"/>
        <v>1.565388807552168</v>
      </c>
      <c r="AH128" s="18">
        <f t="shared" si="171"/>
        <v>142</v>
      </c>
      <c r="AI128" s="18">
        <v>0</v>
      </c>
      <c r="AJ128" s="18" t="str">
        <f t="shared" si="96"/>
        <v>N/A</v>
      </c>
      <c r="AK128" s="18">
        <f t="shared" si="172"/>
        <v>-0.1565388807552168</v>
      </c>
      <c r="AL128" s="18">
        <f t="shared" si="173"/>
        <v>22.228521067240784</v>
      </c>
      <c r="AM128" s="18">
        <f>(Design!$N$68-AL128)/AK128</f>
        <v>126.02952679910044</v>
      </c>
      <c r="AN128" s="18">
        <v>0</v>
      </c>
      <c r="AO128" s="18">
        <v>0</v>
      </c>
      <c r="AP128" s="18">
        <f t="shared" si="174"/>
        <v>126.02952679910044</v>
      </c>
      <c r="AQ128" s="18">
        <f t="shared" si="100"/>
        <v>132</v>
      </c>
      <c r="AR128" s="18">
        <f>Design!$N$68</f>
        <v>2.5</v>
      </c>
      <c r="AS128" s="18">
        <f t="shared" si="175"/>
        <v>142</v>
      </c>
      <c r="AT128" s="18">
        <v>0</v>
      </c>
      <c r="AU128" s="18">
        <f t="shared" si="176"/>
        <v>10650</v>
      </c>
      <c r="AV128" s="19" t="str">
        <f t="shared" si="103"/>
        <v>N/A</v>
      </c>
      <c r="AW128" s="68">
        <f t="shared" si="177"/>
        <v>132</v>
      </c>
      <c r="AX128" s="18">
        <f>'Ohio Intensities'!M128</f>
        <v>1.0810757311636481</v>
      </c>
      <c r="AY128" s="18">
        <f>Design!$I$24*AX128*Design!$I$23</f>
        <v>1.859450257601476</v>
      </c>
      <c r="AZ128" s="18">
        <v>0</v>
      </c>
      <c r="BA128" s="18">
        <v>0</v>
      </c>
      <c r="BB128" s="18">
        <f>Design!$I$22</f>
        <v>10</v>
      </c>
      <c r="BC128" s="18">
        <f t="shared" si="178"/>
        <v>1.859450257601476</v>
      </c>
      <c r="BD128" s="18">
        <f t="shared" si="179"/>
        <v>132</v>
      </c>
      <c r="BE128" s="18">
        <f t="shared" si="180"/>
        <v>1.859450257601476</v>
      </c>
      <c r="BF128" s="18">
        <f t="shared" si="181"/>
        <v>142</v>
      </c>
      <c r="BG128" s="18">
        <v>0</v>
      </c>
      <c r="BH128" s="18" t="str">
        <f t="shared" si="109"/>
        <v>N/A</v>
      </c>
      <c r="BI128" s="18">
        <f t="shared" si="182"/>
        <v>-0.1859450257601476</v>
      </c>
      <c r="BJ128" s="18">
        <f t="shared" si="183"/>
        <v>26.404193657940962</v>
      </c>
      <c r="BK128" s="18">
        <f>(Design!$N$69-BJ128)/BI128</f>
        <v>126.67288926741045</v>
      </c>
      <c r="BL128" s="18">
        <v>0</v>
      </c>
      <c r="BM128" s="18">
        <v>0</v>
      </c>
      <c r="BN128" s="18">
        <f t="shared" si="184"/>
        <v>126.67288926741045</v>
      </c>
      <c r="BO128" s="18">
        <f t="shared" si="113"/>
        <v>132</v>
      </c>
      <c r="BP128" s="18">
        <f>Design!$N$69</f>
        <v>2.85</v>
      </c>
      <c r="BQ128" s="18">
        <f t="shared" si="185"/>
        <v>142</v>
      </c>
      <c r="BR128" s="18">
        <v>0</v>
      </c>
      <c r="BS128" s="18">
        <f t="shared" si="186"/>
        <v>12141.000000000002</v>
      </c>
      <c r="BT128" s="19" t="str">
        <f t="shared" si="116"/>
        <v>N/A</v>
      </c>
      <c r="BU128" s="68">
        <f t="shared" si="187"/>
        <v>132</v>
      </c>
      <c r="BV128" s="18">
        <f>'Ohio Intensities'!Q128</f>
        <v>1.2869288316701846</v>
      </c>
      <c r="BW128" s="18">
        <f>Design!$I$24*BV128*Design!$I$23</f>
        <v>2.2135175904727187</v>
      </c>
      <c r="BX128" s="18">
        <v>0</v>
      </c>
      <c r="BY128" s="18">
        <v>0</v>
      </c>
      <c r="BZ128" s="18">
        <f>Design!$I$22</f>
        <v>10</v>
      </c>
      <c r="CA128" s="18">
        <f t="shared" si="188"/>
        <v>2.2135175904727187</v>
      </c>
      <c r="CB128" s="18">
        <f t="shared" si="189"/>
        <v>132</v>
      </c>
      <c r="CC128" s="18">
        <f t="shared" si="190"/>
        <v>2.2135175904727187</v>
      </c>
      <c r="CD128" s="18">
        <f t="shared" si="191"/>
        <v>142</v>
      </c>
      <c r="CE128" s="18">
        <v>0</v>
      </c>
      <c r="CF128" s="18" t="str">
        <f t="shared" si="122"/>
        <v>N/A</v>
      </c>
      <c r="CG128" s="18">
        <f t="shared" si="192"/>
        <v>-0.22135175904727186</v>
      </c>
      <c r="CH128" s="18">
        <f t="shared" si="193"/>
        <v>31.431949784712604</v>
      </c>
      <c r="CI128" s="18">
        <f>(Design!$N$70-CH128)/CG128</f>
        <v>129.12456583915667</v>
      </c>
      <c r="CJ128" s="18">
        <v>0</v>
      </c>
      <c r="CK128" s="18">
        <v>0</v>
      </c>
      <c r="CL128" s="18">
        <f t="shared" si="194"/>
        <v>129.12456583915667</v>
      </c>
      <c r="CM128" s="18">
        <f t="shared" si="126"/>
        <v>132</v>
      </c>
      <c r="CN128" s="18">
        <f>Design!$N$70</f>
        <v>2.85</v>
      </c>
      <c r="CO128" s="18">
        <f t="shared" si="195"/>
        <v>142</v>
      </c>
      <c r="CP128" s="18">
        <v>0</v>
      </c>
      <c r="CQ128" s="18">
        <f t="shared" si="196"/>
        <v>12141</v>
      </c>
      <c r="CR128" s="19" t="str">
        <f t="shared" si="129"/>
        <v>N/A</v>
      </c>
      <c r="CS128" s="68">
        <f t="shared" si="197"/>
        <v>132</v>
      </c>
      <c r="CT128" s="18">
        <f>'Ohio Intensities'!U128</f>
        <v>1.4583220906586158</v>
      </c>
      <c r="CU128" s="18">
        <f>Design!$I$24*CT128*Design!$I$23</f>
        <v>2.5083139959328209</v>
      </c>
      <c r="CV128" s="18">
        <v>0</v>
      </c>
      <c r="CW128" s="18">
        <v>0</v>
      </c>
      <c r="CX128" s="18">
        <f>Design!$I$22</f>
        <v>10</v>
      </c>
      <c r="CY128" s="18">
        <f t="shared" si="198"/>
        <v>2.5083139959328209</v>
      </c>
      <c r="CZ128" s="18">
        <f t="shared" si="199"/>
        <v>132</v>
      </c>
      <c r="DA128" s="18">
        <f t="shared" si="200"/>
        <v>2.5083139959328209</v>
      </c>
      <c r="DB128" s="18">
        <f t="shared" si="201"/>
        <v>142</v>
      </c>
      <c r="DC128" s="18">
        <v>0</v>
      </c>
      <c r="DD128" s="18" t="str">
        <f t="shared" si="135"/>
        <v>N/A</v>
      </c>
      <c r="DE128" s="18">
        <f t="shared" si="202"/>
        <v>-0.2508313995932821</v>
      </c>
      <c r="DF128" s="18">
        <f t="shared" si="203"/>
        <v>35.618058742246063</v>
      </c>
      <c r="DG128" s="18">
        <f>(Design!$N$71-DF128)/DE128</f>
        <v>130.63778615986192</v>
      </c>
      <c r="DH128" s="18">
        <v>0</v>
      </c>
      <c r="DI128" s="18">
        <v>0</v>
      </c>
      <c r="DJ128" s="18">
        <f t="shared" si="204"/>
        <v>130.63778615986192</v>
      </c>
      <c r="DK128" s="18">
        <f t="shared" si="139"/>
        <v>132</v>
      </c>
      <c r="DL128" s="18">
        <f>Design!$N$71</f>
        <v>2.85</v>
      </c>
      <c r="DM128" s="18">
        <f t="shared" si="205"/>
        <v>142</v>
      </c>
      <c r="DN128" s="18">
        <v>0</v>
      </c>
      <c r="DO128" s="18">
        <f t="shared" si="206"/>
        <v>12141</v>
      </c>
      <c r="DP128" s="19" t="str">
        <f t="shared" si="142"/>
        <v>N/A</v>
      </c>
      <c r="DQ128" s="68">
        <f t="shared" si="207"/>
        <v>132</v>
      </c>
      <c r="DR128" s="18">
        <f>'Ohio Intensities'!Y128</f>
        <v>1.6330322690254881</v>
      </c>
      <c r="DS128" s="18">
        <f>Design!$I$24*DR128*Design!$I$23</f>
        <v>2.8088155027238413</v>
      </c>
      <c r="DT128" s="18">
        <v>0</v>
      </c>
      <c r="DU128" s="18">
        <v>0</v>
      </c>
      <c r="DV128" s="18">
        <f>Design!$I$22</f>
        <v>10</v>
      </c>
      <c r="DW128" s="18">
        <f t="shared" si="208"/>
        <v>2.8088155027238413</v>
      </c>
      <c r="DX128" s="18">
        <f t="shared" si="209"/>
        <v>132</v>
      </c>
      <c r="DY128" s="18">
        <f t="shared" si="210"/>
        <v>2.8088155027238413</v>
      </c>
      <c r="DZ128" s="18">
        <f t="shared" si="211"/>
        <v>142</v>
      </c>
      <c r="EA128" s="18">
        <v>0</v>
      </c>
      <c r="EB128" s="18" t="str">
        <f t="shared" si="148"/>
        <v>N/A</v>
      </c>
      <c r="EC128" s="18">
        <f t="shared" si="212"/>
        <v>-0.28088155027238415</v>
      </c>
      <c r="ED128" s="18">
        <f t="shared" si="213"/>
        <v>39.88518013867855</v>
      </c>
      <c r="EE128" s="18">
        <f>(Design!$N$72-ED128)/EC128</f>
        <v>131.85337414566311</v>
      </c>
      <c r="EF128" s="18">
        <v>0</v>
      </c>
      <c r="EG128" s="18">
        <v>0</v>
      </c>
      <c r="EH128" s="18">
        <f t="shared" si="214"/>
        <v>131.85337414566311</v>
      </c>
      <c r="EI128" s="18">
        <f t="shared" si="152"/>
        <v>132</v>
      </c>
      <c r="EJ128" s="18">
        <f>Design!$N$72</f>
        <v>2.85</v>
      </c>
      <c r="EK128" s="18">
        <f t="shared" si="215"/>
        <v>142</v>
      </c>
      <c r="EL128" s="18">
        <v>0</v>
      </c>
      <c r="EM128" s="18">
        <f t="shared" si="216"/>
        <v>12141.000000000002</v>
      </c>
      <c r="EN128" s="19" t="str">
        <f t="shared" si="155"/>
        <v>N/A</v>
      </c>
      <c r="EO128" s="19">
        <f t="shared" si="217"/>
        <v>132</v>
      </c>
    </row>
    <row r="129" spans="1:145" x14ac:dyDescent="0.25">
      <c r="A129" s="68">
        <f t="shared" si="157"/>
        <v>133</v>
      </c>
      <c r="B129" s="18">
        <f>'Ohio Intensities'!E129</f>
        <v>0.74336232233492394</v>
      </c>
      <c r="C129" s="18">
        <f>Design!$I$24*B129*Design!$I$23</f>
        <v>1.2785831944160699</v>
      </c>
      <c r="D129" s="18">
        <v>0</v>
      </c>
      <c r="E129" s="18">
        <v>0</v>
      </c>
      <c r="F129" s="18">
        <f>Design!$I$22</f>
        <v>10</v>
      </c>
      <c r="G129" s="18">
        <f t="shared" si="158"/>
        <v>1.2785831944160699</v>
      </c>
      <c r="H129" s="18">
        <f t="shared" si="159"/>
        <v>133</v>
      </c>
      <c r="I129" s="18">
        <f t="shared" si="160"/>
        <v>1.2785831944160699</v>
      </c>
      <c r="J129" s="18">
        <f t="shared" si="161"/>
        <v>143</v>
      </c>
      <c r="K129" s="18">
        <v>0</v>
      </c>
      <c r="L129" s="18" t="str">
        <f t="shared" si="83"/>
        <v>N/A</v>
      </c>
      <c r="M129" s="18">
        <f t="shared" si="162"/>
        <v>-0.127858319441607</v>
      </c>
      <c r="N129" s="18">
        <f t="shared" si="163"/>
        <v>18.2837396801498</v>
      </c>
      <c r="O129" s="18">
        <f>(Design!$N$67-N129)/M129</f>
        <v>126.96662799141328</v>
      </c>
      <c r="P129" s="18">
        <v>0</v>
      </c>
      <c r="Q129" s="18">
        <v>0</v>
      </c>
      <c r="R129" s="18">
        <f t="shared" si="164"/>
        <v>126.96662799141328</v>
      </c>
      <c r="S129" s="18">
        <f t="shared" si="87"/>
        <v>133</v>
      </c>
      <c r="T129" s="18">
        <f>Design!$N$67</f>
        <v>2.0499999999999998</v>
      </c>
      <c r="U129" s="18">
        <f t="shared" si="165"/>
        <v>143</v>
      </c>
      <c r="V129" s="18">
        <v>0</v>
      </c>
      <c r="W129" s="18">
        <f t="shared" si="166"/>
        <v>8794.5</v>
      </c>
      <c r="X129" s="19" t="str">
        <f t="shared" si="90"/>
        <v>N/A</v>
      </c>
      <c r="Y129" s="68">
        <f t="shared" si="167"/>
        <v>133</v>
      </c>
      <c r="Z129" s="18">
        <f>'Ohio Intensities'!I129</f>
        <v>0.90461500738781164</v>
      </c>
      <c r="AA129" s="18">
        <f>Design!$I$24*Z129*Design!$I$23</f>
        <v>1.5559378127070369</v>
      </c>
      <c r="AB129" s="18">
        <v>0</v>
      </c>
      <c r="AC129" s="18">
        <v>0</v>
      </c>
      <c r="AD129" s="18">
        <f>Design!$I$22</f>
        <v>10</v>
      </c>
      <c r="AE129" s="18">
        <f t="shared" si="168"/>
        <v>1.5559378127070369</v>
      </c>
      <c r="AF129" s="18">
        <f t="shared" si="169"/>
        <v>133</v>
      </c>
      <c r="AG129" s="18">
        <f t="shared" si="170"/>
        <v>1.5559378127070369</v>
      </c>
      <c r="AH129" s="18">
        <f t="shared" si="171"/>
        <v>143</v>
      </c>
      <c r="AI129" s="18">
        <v>0</v>
      </c>
      <c r="AJ129" s="18" t="str">
        <f t="shared" si="96"/>
        <v>N/A</v>
      </c>
      <c r="AK129" s="18">
        <f t="shared" si="172"/>
        <v>-0.1555937812707037</v>
      </c>
      <c r="AL129" s="18">
        <f t="shared" si="173"/>
        <v>22.249910721710627</v>
      </c>
      <c r="AM129" s="18">
        <f>(Design!$N$68-AL129)/AK129</f>
        <v>126.93251979877991</v>
      </c>
      <c r="AN129" s="18">
        <v>0</v>
      </c>
      <c r="AO129" s="18">
        <v>0</v>
      </c>
      <c r="AP129" s="18">
        <f t="shared" si="174"/>
        <v>126.93251979877991</v>
      </c>
      <c r="AQ129" s="18">
        <f t="shared" si="100"/>
        <v>133</v>
      </c>
      <c r="AR129" s="18">
        <f>Design!$N$68</f>
        <v>2.5</v>
      </c>
      <c r="AS129" s="18">
        <f t="shared" si="175"/>
        <v>143</v>
      </c>
      <c r="AT129" s="18">
        <v>0</v>
      </c>
      <c r="AU129" s="18">
        <f t="shared" si="176"/>
        <v>10725</v>
      </c>
      <c r="AV129" s="19" t="str">
        <f t="shared" si="103"/>
        <v>N/A</v>
      </c>
      <c r="AW129" s="68">
        <f t="shared" si="177"/>
        <v>133</v>
      </c>
      <c r="AX129" s="18">
        <f>'Ohio Intensities'!M129</f>
        <v>1.0746309820818383</v>
      </c>
      <c r="AY129" s="18">
        <f>Design!$I$24*AX129*Design!$I$23</f>
        <v>1.8483652891807629</v>
      </c>
      <c r="AZ129" s="18">
        <v>0</v>
      </c>
      <c r="BA129" s="18">
        <v>0</v>
      </c>
      <c r="BB129" s="18">
        <f>Design!$I$22</f>
        <v>10</v>
      </c>
      <c r="BC129" s="18">
        <f t="shared" si="178"/>
        <v>1.8483652891807629</v>
      </c>
      <c r="BD129" s="18">
        <f t="shared" si="179"/>
        <v>133</v>
      </c>
      <c r="BE129" s="18">
        <f t="shared" si="180"/>
        <v>1.8483652891807629</v>
      </c>
      <c r="BF129" s="18">
        <f t="shared" si="181"/>
        <v>143</v>
      </c>
      <c r="BG129" s="18">
        <v>0</v>
      </c>
      <c r="BH129" s="18" t="str">
        <f t="shared" si="109"/>
        <v>N/A</v>
      </c>
      <c r="BI129" s="18">
        <f t="shared" si="182"/>
        <v>-0.18483652891807628</v>
      </c>
      <c r="BJ129" s="18">
        <f t="shared" si="183"/>
        <v>26.431623635284907</v>
      </c>
      <c r="BK129" s="18">
        <f>(Design!$N$69-BJ129)/BI129</f>
        <v>127.58096991605385</v>
      </c>
      <c r="BL129" s="18">
        <v>0</v>
      </c>
      <c r="BM129" s="18">
        <v>0</v>
      </c>
      <c r="BN129" s="18">
        <f t="shared" si="184"/>
        <v>127.58096991605385</v>
      </c>
      <c r="BO129" s="18">
        <f t="shared" si="113"/>
        <v>133</v>
      </c>
      <c r="BP129" s="18">
        <f>Design!$N$69</f>
        <v>2.85</v>
      </c>
      <c r="BQ129" s="18">
        <f t="shared" si="185"/>
        <v>143</v>
      </c>
      <c r="BR129" s="18">
        <v>0</v>
      </c>
      <c r="BS129" s="18">
        <f t="shared" si="186"/>
        <v>12226.5</v>
      </c>
      <c r="BT129" s="19" t="str">
        <f t="shared" si="116"/>
        <v>N/A</v>
      </c>
      <c r="BU129" s="68">
        <f t="shared" si="187"/>
        <v>133</v>
      </c>
      <c r="BV129" s="18">
        <f>'Ohio Intensities'!Q129</f>
        <v>1.2794285225597151</v>
      </c>
      <c r="BW129" s="18">
        <f>Design!$I$24*BV129*Design!$I$23</f>
        <v>2.2006170588027114</v>
      </c>
      <c r="BX129" s="18">
        <v>0</v>
      </c>
      <c r="BY129" s="18">
        <v>0</v>
      </c>
      <c r="BZ129" s="18">
        <f>Design!$I$22</f>
        <v>10</v>
      </c>
      <c r="CA129" s="18">
        <f t="shared" si="188"/>
        <v>2.2006170588027114</v>
      </c>
      <c r="CB129" s="18">
        <f t="shared" si="189"/>
        <v>133</v>
      </c>
      <c r="CC129" s="18">
        <f t="shared" si="190"/>
        <v>2.2006170588027114</v>
      </c>
      <c r="CD129" s="18">
        <f t="shared" si="191"/>
        <v>143</v>
      </c>
      <c r="CE129" s="18">
        <v>0</v>
      </c>
      <c r="CF129" s="18" t="str">
        <f t="shared" si="122"/>
        <v>N/A</v>
      </c>
      <c r="CG129" s="18">
        <f t="shared" si="192"/>
        <v>-0.22006170588027113</v>
      </c>
      <c r="CH129" s="18">
        <f t="shared" si="193"/>
        <v>31.468823940878771</v>
      </c>
      <c r="CI129" s="18">
        <f>(Design!$N$70-CH129)/CG129</f>
        <v>130.04908703402216</v>
      </c>
      <c r="CJ129" s="18">
        <v>0</v>
      </c>
      <c r="CK129" s="18">
        <v>0</v>
      </c>
      <c r="CL129" s="18">
        <f t="shared" si="194"/>
        <v>130.04908703402216</v>
      </c>
      <c r="CM129" s="18">
        <f t="shared" si="126"/>
        <v>133</v>
      </c>
      <c r="CN129" s="18">
        <f>Design!$N$70</f>
        <v>2.85</v>
      </c>
      <c r="CO129" s="18">
        <f t="shared" si="195"/>
        <v>143</v>
      </c>
      <c r="CP129" s="18">
        <v>0</v>
      </c>
      <c r="CQ129" s="18">
        <f t="shared" si="196"/>
        <v>12226.5</v>
      </c>
      <c r="CR129" s="19" t="str">
        <f t="shared" si="129"/>
        <v>N/A</v>
      </c>
      <c r="CS129" s="68">
        <f t="shared" si="197"/>
        <v>133</v>
      </c>
      <c r="CT129" s="18">
        <f>'Ohio Intensities'!U129</f>
        <v>1.4499657334367446</v>
      </c>
      <c r="CU129" s="18">
        <f>Design!$I$24*CT129*Design!$I$23</f>
        <v>2.4939410615112023</v>
      </c>
      <c r="CV129" s="18">
        <v>0</v>
      </c>
      <c r="CW129" s="18">
        <v>0</v>
      </c>
      <c r="CX129" s="18">
        <f>Design!$I$22</f>
        <v>10</v>
      </c>
      <c r="CY129" s="18">
        <f t="shared" si="198"/>
        <v>2.4939410615112023</v>
      </c>
      <c r="CZ129" s="18">
        <f t="shared" si="199"/>
        <v>133</v>
      </c>
      <c r="DA129" s="18">
        <f t="shared" si="200"/>
        <v>2.4939410615112023</v>
      </c>
      <c r="DB129" s="18">
        <f t="shared" si="201"/>
        <v>143</v>
      </c>
      <c r="DC129" s="18">
        <v>0</v>
      </c>
      <c r="DD129" s="18" t="str">
        <f t="shared" si="135"/>
        <v>N/A</v>
      </c>
      <c r="DE129" s="18">
        <f t="shared" si="202"/>
        <v>-0.24939410615112023</v>
      </c>
      <c r="DF129" s="18">
        <f t="shared" si="203"/>
        <v>35.663357179610195</v>
      </c>
      <c r="DG129" s="18">
        <f>(Design!$N$71-DF129)/DE129</f>
        <v>131.57230411743154</v>
      </c>
      <c r="DH129" s="18">
        <v>0</v>
      </c>
      <c r="DI129" s="18">
        <v>0</v>
      </c>
      <c r="DJ129" s="18">
        <f t="shared" si="204"/>
        <v>131.57230411743154</v>
      </c>
      <c r="DK129" s="18">
        <f t="shared" si="139"/>
        <v>133</v>
      </c>
      <c r="DL129" s="18">
        <f>Design!$N$71</f>
        <v>2.85</v>
      </c>
      <c r="DM129" s="18">
        <f t="shared" si="205"/>
        <v>143</v>
      </c>
      <c r="DN129" s="18">
        <v>0</v>
      </c>
      <c r="DO129" s="18">
        <f t="shared" si="206"/>
        <v>12226.5</v>
      </c>
      <c r="DP129" s="19" t="str">
        <f t="shared" si="142"/>
        <v>N/A</v>
      </c>
      <c r="DQ129" s="68">
        <f t="shared" si="207"/>
        <v>133</v>
      </c>
      <c r="DR129" s="18">
        <f>'Ohio Intensities'!Y129</f>
        <v>1.6239663842129541</v>
      </c>
      <c r="DS129" s="18">
        <f>Design!$I$24*DR129*Design!$I$23</f>
        <v>2.7932221808462829</v>
      </c>
      <c r="DT129" s="18">
        <v>0</v>
      </c>
      <c r="DU129" s="18">
        <v>0</v>
      </c>
      <c r="DV129" s="18">
        <f>Design!$I$22</f>
        <v>10</v>
      </c>
      <c r="DW129" s="18">
        <f t="shared" si="208"/>
        <v>2.7932221808462829</v>
      </c>
      <c r="DX129" s="18">
        <f t="shared" si="209"/>
        <v>133</v>
      </c>
      <c r="DY129" s="18">
        <f t="shared" si="210"/>
        <v>2.7932221808462829</v>
      </c>
      <c r="DZ129" s="18">
        <f t="shared" si="211"/>
        <v>143</v>
      </c>
      <c r="EA129" s="18">
        <v>0</v>
      </c>
      <c r="EB129" s="18" t="str">
        <f t="shared" si="148"/>
        <v>N/A</v>
      </c>
      <c r="EC129" s="18">
        <f t="shared" si="212"/>
        <v>-0.27932221808462832</v>
      </c>
      <c r="ED129" s="18">
        <f t="shared" si="213"/>
        <v>39.943077186101853</v>
      </c>
      <c r="EE129" s="18">
        <f>(Design!$N$72-ED129)/EC129</f>
        <v>132.7967300290573</v>
      </c>
      <c r="EF129" s="18">
        <v>0</v>
      </c>
      <c r="EG129" s="18">
        <v>0</v>
      </c>
      <c r="EH129" s="18">
        <f t="shared" si="214"/>
        <v>132.7967300290573</v>
      </c>
      <c r="EI129" s="18">
        <f t="shared" si="152"/>
        <v>133</v>
      </c>
      <c r="EJ129" s="18">
        <f>Design!$N$72</f>
        <v>2.85</v>
      </c>
      <c r="EK129" s="18">
        <f t="shared" si="215"/>
        <v>143</v>
      </c>
      <c r="EL129" s="18">
        <v>0</v>
      </c>
      <c r="EM129" s="18">
        <f t="shared" si="216"/>
        <v>12226.5</v>
      </c>
      <c r="EN129" s="19" t="str">
        <f t="shared" si="155"/>
        <v>N/A</v>
      </c>
      <c r="EO129" s="19">
        <f t="shared" si="217"/>
        <v>133</v>
      </c>
    </row>
    <row r="130" spans="1:145" x14ac:dyDescent="0.25">
      <c r="A130" s="68">
        <f t="shared" si="157"/>
        <v>134</v>
      </c>
      <c r="B130" s="18">
        <f>'Ohio Intensities'!E130</f>
        <v>0.73883824943185816</v>
      </c>
      <c r="C130" s="18">
        <f>Design!$I$24*B130*Design!$I$23</f>
        <v>1.2708017890227969</v>
      </c>
      <c r="D130" s="18">
        <v>0</v>
      </c>
      <c r="E130" s="18">
        <v>0</v>
      </c>
      <c r="F130" s="18">
        <f>Design!$I$22</f>
        <v>10</v>
      </c>
      <c r="G130" s="18">
        <f t="shared" si="158"/>
        <v>1.2708017890227969</v>
      </c>
      <c r="H130" s="18">
        <f t="shared" si="159"/>
        <v>134</v>
      </c>
      <c r="I130" s="18">
        <f t="shared" si="160"/>
        <v>1.2708017890227969</v>
      </c>
      <c r="J130" s="18">
        <f t="shared" si="161"/>
        <v>144</v>
      </c>
      <c r="K130" s="18">
        <v>0</v>
      </c>
      <c r="L130" s="18" t="str">
        <f t="shared" si="83"/>
        <v>N/A</v>
      </c>
      <c r="M130" s="18">
        <f t="shared" si="162"/>
        <v>-0.12708017890227968</v>
      </c>
      <c r="N130" s="18">
        <f t="shared" si="163"/>
        <v>18.299545761928275</v>
      </c>
      <c r="O130" s="18">
        <f>(Design!$N$67-N130)/M130</f>
        <v>127.86845204572477</v>
      </c>
      <c r="P130" s="18">
        <v>0</v>
      </c>
      <c r="Q130" s="18">
        <v>0</v>
      </c>
      <c r="R130" s="18">
        <f t="shared" si="164"/>
        <v>127.86845204572477</v>
      </c>
      <c r="S130" s="18">
        <f t="shared" si="87"/>
        <v>134</v>
      </c>
      <c r="T130" s="18">
        <f>Design!$N$67</f>
        <v>2.0499999999999998</v>
      </c>
      <c r="U130" s="18">
        <f t="shared" si="165"/>
        <v>144</v>
      </c>
      <c r="V130" s="18">
        <v>0</v>
      </c>
      <c r="W130" s="18">
        <f t="shared" si="166"/>
        <v>8856</v>
      </c>
      <c r="X130" s="19" t="str">
        <f t="shared" si="90"/>
        <v>N/A</v>
      </c>
      <c r="Y130" s="68">
        <f t="shared" si="167"/>
        <v>134</v>
      </c>
      <c r="Z130" s="18">
        <f>'Ohio Intensities'!I130</f>
        <v>0.89919110067635277</v>
      </c>
      <c r="AA130" s="18">
        <f>Design!$I$24*Z130*Design!$I$23</f>
        <v>1.5466086931633278</v>
      </c>
      <c r="AB130" s="18">
        <v>0</v>
      </c>
      <c r="AC130" s="18">
        <v>0</v>
      </c>
      <c r="AD130" s="18">
        <f>Design!$I$22</f>
        <v>10</v>
      </c>
      <c r="AE130" s="18">
        <f t="shared" si="168"/>
        <v>1.5466086931633278</v>
      </c>
      <c r="AF130" s="18">
        <f t="shared" si="169"/>
        <v>134</v>
      </c>
      <c r="AG130" s="18">
        <f t="shared" si="170"/>
        <v>1.5466086931633278</v>
      </c>
      <c r="AH130" s="18">
        <f t="shared" si="171"/>
        <v>144</v>
      </c>
      <c r="AI130" s="18">
        <v>0</v>
      </c>
      <c r="AJ130" s="18" t="str">
        <f t="shared" si="96"/>
        <v>N/A</v>
      </c>
      <c r="AK130" s="18">
        <f t="shared" si="172"/>
        <v>-0.15466086931633277</v>
      </c>
      <c r="AL130" s="18">
        <f t="shared" si="173"/>
        <v>22.271165181551918</v>
      </c>
      <c r="AM130" s="18">
        <f>(Design!$N$68-AL130)/AK130</f>
        <v>127.83560100850933</v>
      </c>
      <c r="AN130" s="18">
        <v>0</v>
      </c>
      <c r="AO130" s="18">
        <v>0</v>
      </c>
      <c r="AP130" s="18">
        <f t="shared" si="174"/>
        <v>127.83560100850933</v>
      </c>
      <c r="AQ130" s="18">
        <f t="shared" si="100"/>
        <v>134</v>
      </c>
      <c r="AR130" s="18">
        <f>Design!$N$68</f>
        <v>2.5</v>
      </c>
      <c r="AS130" s="18">
        <f t="shared" si="175"/>
        <v>144</v>
      </c>
      <c r="AT130" s="18">
        <v>0</v>
      </c>
      <c r="AU130" s="18">
        <f t="shared" si="176"/>
        <v>10800</v>
      </c>
      <c r="AV130" s="19" t="str">
        <f t="shared" si="103"/>
        <v>N/A</v>
      </c>
      <c r="AW130" s="68">
        <f t="shared" si="177"/>
        <v>134</v>
      </c>
      <c r="AX130" s="18">
        <f>'Ohio Intensities'!M130</f>
        <v>1.0682685523728606</v>
      </c>
      <c r="AY130" s="18">
        <f>Design!$I$24*AX130*Design!$I$23</f>
        <v>1.8374219100813214</v>
      </c>
      <c r="AZ130" s="18">
        <v>0</v>
      </c>
      <c r="BA130" s="18">
        <v>0</v>
      </c>
      <c r="BB130" s="18">
        <f>Design!$I$22</f>
        <v>10</v>
      </c>
      <c r="BC130" s="18">
        <f t="shared" si="178"/>
        <v>1.8374219100813214</v>
      </c>
      <c r="BD130" s="18">
        <f t="shared" si="179"/>
        <v>134</v>
      </c>
      <c r="BE130" s="18">
        <f t="shared" si="180"/>
        <v>1.8374219100813214</v>
      </c>
      <c r="BF130" s="18">
        <f t="shared" si="181"/>
        <v>144</v>
      </c>
      <c r="BG130" s="18">
        <v>0</v>
      </c>
      <c r="BH130" s="18" t="str">
        <f t="shared" si="109"/>
        <v>N/A</v>
      </c>
      <c r="BI130" s="18">
        <f t="shared" si="182"/>
        <v>-0.18374219100813213</v>
      </c>
      <c r="BJ130" s="18">
        <f t="shared" si="183"/>
        <v>26.458875505171026</v>
      </c>
      <c r="BK130" s="18">
        <f>(Design!$N$69-BJ130)/BI130</f>
        <v>128.48913673902001</v>
      </c>
      <c r="BL130" s="18">
        <v>0</v>
      </c>
      <c r="BM130" s="18">
        <v>0</v>
      </c>
      <c r="BN130" s="18">
        <f t="shared" si="184"/>
        <v>128.48913673902001</v>
      </c>
      <c r="BO130" s="18">
        <f t="shared" si="113"/>
        <v>134</v>
      </c>
      <c r="BP130" s="18">
        <f>Design!$N$69</f>
        <v>2.85</v>
      </c>
      <c r="BQ130" s="18">
        <f t="shared" si="185"/>
        <v>144</v>
      </c>
      <c r="BR130" s="18">
        <v>0</v>
      </c>
      <c r="BS130" s="18">
        <f t="shared" si="186"/>
        <v>12312</v>
      </c>
      <c r="BT130" s="19" t="str">
        <f t="shared" si="116"/>
        <v>N/A</v>
      </c>
      <c r="BU130" s="68">
        <f t="shared" si="187"/>
        <v>134</v>
      </c>
      <c r="BV130" s="18">
        <f>'Ohio Intensities'!Q130</f>
        <v>1.2720227635912382</v>
      </c>
      <c r="BW130" s="18">
        <f>Design!$I$24*BV130*Design!$I$23</f>
        <v>2.1878791533769313</v>
      </c>
      <c r="BX130" s="18">
        <v>0</v>
      </c>
      <c r="BY130" s="18">
        <v>0</v>
      </c>
      <c r="BZ130" s="18">
        <f>Design!$I$22</f>
        <v>10</v>
      </c>
      <c r="CA130" s="18">
        <f t="shared" si="188"/>
        <v>2.1878791533769313</v>
      </c>
      <c r="CB130" s="18">
        <f t="shared" si="189"/>
        <v>134</v>
      </c>
      <c r="CC130" s="18">
        <f t="shared" si="190"/>
        <v>2.1878791533769313</v>
      </c>
      <c r="CD130" s="18">
        <f t="shared" si="191"/>
        <v>144</v>
      </c>
      <c r="CE130" s="18">
        <v>0</v>
      </c>
      <c r="CF130" s="18" t="str">
        <f t="shared" si="122"/>
        <v>N/A</v>
      </c>
      <c r="CG130" s="18">
        <f t="shared" si="192"/>
        <v>-0.21878791533769312</v>
      </c>
      <c r="CH130" s="18">
        <f t="shared" si="193"/>
        <v>31.505459808627812</v>
      </c>
      <c r="CI130" s="18">
        <f>(Design!$N$70-CH130)/CG130</f>
        <v>130.97368638664935</v>
      </c>
      <c r="CJ130" s="18">
        <v>0</v>
      </c>
      <c r="CK130" s="18">
        <v>0</v>
      </c>
      <c r="CL130" s="18">
        <f t="shared" si="194"/>
        <v>130.97368638664935</v>
      </c>
      <c r="CM130" s="18">
        <f t="shared" si="126"/>
        <v>134</v>
      </c>
      <c r="CN130" s="18">
        <f>Design!$N$70</f>
        <v>2.85</v>
      </c>
      <c r="CO130" s="18">
        <f t="shared" si="195"/>
        <v>144</v>
      </c>
      <c r="CP130" s="18">
        <v>0</v>
      </c>
      <c r="CQ130" s="18">
        <f t="shared" si="196"/>
        <v>12312</v>
      </c>
      <c r="CR130" s="19" t="str">
        <f t="shared" si="129"/>
        <v>N/A</v>
      </c>
      <c r="CS130" s="68">
        <f t="shared" si="197"/>
        <v>134</v>
      </c>
      <c r="CT130" s="18">
        <f>'Ohio Intensities'!U130</f>
        <v>1.4417136186525059</v>
      </c>
      <c r="CU130" s="18">
        <f>Design!$I$24*CT130*Design!$I$23</f>
        <v>2.4797474240823116</v>
      </c>
      <c r="CV130" s="18">
        <v>0</v>
      </c>
      <c r="CW130" s="18">
        <v>0</v>
      </c>
      <c r="CX130" s="18">
        <f>Design!$I$22</f>
        <v>10</v>
      </c>
      <c r="CY130" s="18">
        <f t="shared" si="198"/>
        <v>2.4797474240823116</v>
      </c>
      <c r="CZ130" s="18">
        <f t="shared" si="199"/>
        <v>134</v>
      </c>
      <c r="DA130" s="18">
        <f t="shared" si="200"/>
        <v>2.4797474240823116</v>
      </c>
      <c r="DB130" s="18">
        <f t="shared" si="201"/>
        <v>144</v>
      </c>
      <c r="DC130" s="18">
        <v>0</v>
      </c>
      <c r="DD130" s="18" t="str">
        <f t="shared" si="135"/>
        <v>N/A</v>
      </c>
      <c r="DE130" s="18">
        <f t="shared" si="202"/>
        <v>-0.24797474240823117</v>
      </c>
      <c r="DF130" s="18">
        <f t="shared" si="203"/>
        <v>35.70836290678529</v>
      </c>
      <c r="DG130" s="18">
        <f>(Design!$N$71-DF130)/DE130</f>
        <v>132.50689399927612</v>
      </c>
      <c r="DH130" s="18">
        <v>0</v>
      </c>
      <c r="DI130" s="18">
        <v>0</v>
      </c>
      <c r="DJ130" s="18">
        <f t="shared" si="204"/>
        <v>132.50689399927612</v>
      </c>
      <c r="DK130" s="18">
        <f t="shared" si="139"/>
        <v>134</v>
      </c>
      <c r="DL130" s="18">
        <f>Design!$N$71</f>
        <v>2.85</v>
      </c>
      <c r="DM130" s="18">
        <f t="shared" si="205"/>
        <v>144</v>
      </c>
      <c r="DN130" s="18">
        <v>0</v>
      </c>
      <c r="DO130" s="18">
        <f t="shared" si="206"/>
        <v>12312</v>
      </c>
      <c r="DP130" s="19" t="str">
        <f t="shared" si="142"/>
        <v>N/A</v>
      </c>
      <c r="DQ130" s="68">
        <f t="shared" si="207"/>
        <v>134</v>
      </c>
      <c r="DR130" s="18">
        <f>'Ohio Intensities'!Y130</f>
        <v>1.6150121993803421</v>
      </c>
      <c r="DS130" s="18">
        <f>Design!$I$24*DR130*Design!$I$23</f>
        <v>2.7778209829341902</v>
      </c>
      <c r="DT130" s="18">
        <v>0</v>
      </c>
      <c r="DU130" s="18">
        <v>0</v>
      </c>
      <c r="DV130" s="18">
        <f>Design!$I$22</f>
        <v>10</v>
      </c>
      <c r="DW130" s="18">
        <f t="shared" si="208"/>
        <v>2.7778209829341902</v>
      </c>
      <c r="DX130" s="18">
        <f t="shared" si="209"/>
        <v>134</v>
      </c>
      <c r="DY130" s="18">
        <f t="shared" si="210"/>
        <v>2.7778209829341902</v>
      </c>
      <c r="DZ130" s="18">
        <f t="shared" si="211"/>
        <v>144</v>
      </c>
      <c r="EA130" s="18">
        <v>0</v>
      </c>
      <c r="EB130" s="18" t="str">
        <f t="shared" si="148"/>
        <v>N/A</v>
      </c>
      <c r="EC130" s="18">
        <f t="shared" si="212"/>
        <v>-0.27778209829341904</v>
      </c>
      <c r="ED130" s="18">
        <f t="shared" si="213"/>
        <v>40.000622154252341</v>
      </c>
      <c r="EE130" s="18">
        <f>(Design!$N$72-ED130)/EC130</f>
        <v>133.74015958008363</v>
      </c>
      <c r="EF130" s="18">
        <v>0</v>
      </c>
      <c r="EG130" s="18">
        <v>0</v>
      </c>
      <c r="EH130" s="18">
        <f t="shared" si="214"/>
        <v>133.74015958008363</v>
      </c>
      <c r="EI130" s="18">
        <f t="shared" si="152"/>
        <v>134</v>
      </c>
      <c r="EJ130" s="18">
        <f>Design!$N$72</f>
        <v>2.85</v>
      </c>
      <c r="EK130" s="18">
        <f t="shared" si="215"/>
        <v>144</v>
      </c>
      <c r="EL130" s="18">
        <v>0</v>
      </c>
      <c r="EM130" s="18">
        <f t="shared" si="216"/>
        <v>12312.000000000002</v>
      </c>
      <c r="EN130" s="19" t="str">
        <f t="shared" si="155"/>
        <v>N/A</v>
      </c>
      <c r="EO130" s="19">
        <f t="shared" si="217"/>
        <v>134</v>
      </c>
    </row>
    <row r="131" spans="1:145" x14ac:dyDescent="0.25">
      <c r="A131" s="68">
        <f t="shared" si="157"/>
        <v>135</v>
      </c>
      <c r="B131" s="18">
        <f>'Ohio Intensities'!E131</f>
        <v>0.73437273379363299</v>
      </c>
      <c r="C131" s="18">
        <f>Design!$I$24*B131*Design!$I$23</f>
        <v>1.2631211021250495</v>
      </c>
      <c r="D131" s="18">
        <v>0</v>
      </c>
      <c r="E131" s="18">
        <v>0</v>
      </c>
      <c r="F131" s="18">
        <f>Design!$I$22</f>
        <v>10</v>
      </c>
      <c r="G131" s="18">
        <f t="shared" si="158"/>
        <v>1.2631211021250495</v>
      </c>
      <c r="H131" s="18">
        <f t="shared" si="159"/>
        <v>135</v>
      </c>
      <c r="I131" s="18">
        <f t="shared" si="160"/>
        <v>1.2631211021250495</v>
      </c>
      <c r="J131" s="18">
        <f t="shared" si="161"/>
        <v>145</v>
      </c>
      <c r="K131" s="18">
        <v>0</v>
      </c>
      <c r="L131" s="18" t="str">
        <f t="shared" si="83"/>
        <v>N/A</v>
      </c>
      <c r="M131" s="18">
        <f t="shared" si="162"/>
        <v>-0.12631211021250494</v>
      </c>
      <c r="N131" s="18">
        <f t="shared" si="163"/>
        <v>18.315255980813212</v>
      </c>
      <c r="O131" s="18">
        <f>(Design!$N$67-N131)/M131</f>
        <v>128.77036060476604</v>
      </c>
      <c r="P131" s="18">
        <v>0</v>
      </c>
      <c r="Q131" s="18">
        <v>0</v>
      </c>
      <c r="R131" s="18">
        <f t="shared" si="164"/>
        <v>128.77036060476604</v>
      </c>
      <c r="S131" s="18">
        <f t="shared" si="87"/>
        <v>135</v>
      </c>
      <c r="T131" s="18">
        <f>Design!$N$67</f>
        <v>2.0499999999999998</v>
      </c>
      <c r="U131" s="18">
        <f t="shared" si="165"/>
        <v>145</v>
      </c>
      <c r="V131" s="18">
        <v>0</v>
      </c>
      <c r="W131" s="18">
        <f t="shared" si="166"/>
        <v>8917.5</v>
      </c>
      <c r="X131" s="19" t="str">
        <f t="shared" si="90"/>
        <v>N/A</v>
      </c>
      <c r="Y131" s="68">
        <f t="shared" si="167"/>
        <v>135</v>
      </c>
      <c r="Z131" s="18">
        <f>'Ohio Intensities'!I131</f>
        <v>0.89383665866753936</v>
      </c>
      <c r="AA131" s="18">
        <f>Design!$I$24*Z131*Design!$I$23</f>
        <v>1.5373990529081687</v>
      </c>
      <c r="AB131" s="18">
        <v>0</v>
      </c>
      <c r="AC131" s="18">
        <v>0</v>
      </c>
      <c r="AD131" s="18">
        <f>Design!$I$22</f>
        <v>10</v>
      </c>
      <c r="AE131" s="18">
        <f t="shared" si="168"/>
        <v>1.5373990529081687</v>
      </c>
      <c r="AF131" s="18">
        <f t="shared" si="169"/>
        <v>135</v>
      </c>
      <c r="AG131" s="18">
        <f t="shared" si="170"/>
        <v>1.5373990529081687</v>
      </c>
      <c r="AH131" s="18">
        <f t="shared" si="171"/>
        <v>145</v>
      </c>
      <c r="AI131" s="18">
        <v>0</v>
      </c>
      <c r="AJ131" s="18" t="str">
        <f t="shared" si="96"/>
        <v>N/A</v>
      </c>
      <c r="AK131" s="18">
        <f t="shared" si="172"/>
        <v>-0.15373990529081688</v>
      </c>
      <c r="AL131" s="18">
        <f t="shared" si="173"/>
        <v>22.292286267168446</v>
      </c>
      <c r="AM131" s="18">
        <f>(Design!$N$68-AL131)/AK131</f>
        <v>128.73876974055005</v>
      </c>
      <c r="AN131" s="18">
        <v>0</v>
      </c>
      <c r="AO131" s="18">
        <v>0</v>
      </c>
      <c r="AP131" s="18">
        <f t="shared" si="174"/>
        <v>128.73876974055005</v>
      </c>
      <c r="AQ131" s="18">
        <f t="shared" si="100"/>
        <v>135</v>
      </c>
      <c r="AR131" s="18">
        <f>Design!$N$68</f>
        <v>2.5</v>
      </c>
      <c r="AS131" s="18">
        <f t="shared" si="175"/>
        <v>145</v>
      </c>
      <c r="AT131" s="18">
        <v>0</v>
      </c>
      <c r="AU131" s="18">
        <f t="shared" si="176"/>
        <v>10875</v>
      </c>
      <c r="AV131" s="19" t="str">
        <f t="shared" si="103"/>
        <v>N/A</v>
      </c>
      <c r="AW131" s="68">
        <f t="shared" si="177"/>
        <v>135</v>
      </c>
      <c r="AX131" s="18">
        <f>'Ohio Intensities'!M131</f>
        <v>1.0619868374633983</v>
      </c>
      <c r="AY131" s="18">
        <f>Design!$I$24*AX131*Design!$I$23</f>
        <v>1.8266173604370461</v>
      </c>
      <c r="AZ131" s="18">
        <v>0</v>
      </c>
      <c r="BA131" s="18">
        <v>0</v>
      </c>
      <c r="BB131" s="18">
        <f>Design!$I$22</f>
        <v>10</v>
      </c>
      <c r="BC131" s="18">
        <f t="shared" si="178"/>
        <v>1.8266173604370461</v>
      </c>
      <c r="BD131" s="18">
        <f t="shared" si="179"/>
        <v>135</v>
      </c>
      <c r="BE131" s="18">
        <f t="shared" si="180"/>
        <v>1.8266173604370461</v>
      </c>
      <c r="BF131" s="18">
        <f t="shared" si="181"/>
        <v>145</v>
      </c>
      <c r="BG131" s="18">
        <v>0</v>
      </c>
      <c r="BH131" s="18" t="str">
        <f t="shared" si="109"/>
        <v>N/A</v>
      </c>
      <c r="BI131" s="18">
        <f t="shared" si="182"/>
        <v>-0.18266173604370461</v>
      </c>
      <c r="BJ131" s="18">
        <f t="shared" si="183"/>
        <v>26.48595172633717</v>
      </c>
      <c r="BK131" s="18">
        <f>(Design!$N$69-BJ131)/BI131</f>
        <v>129.39738906610361</v>
      </c>
      <c r="BL131" s="18">
        <v>0</v>
      </c>
      <c r="BM131" s="18">
        <v>0</v>
      </c>
      <c r="BN131" s="18">
        <f t="shared" si="184"/>
        <v>129.39738906610361</v>
      </c>
      <c r="BO131" s="18">
        <f t="shared" si="113"/>
        <v>135</v>
      </c>
      <c r="BP131" s="18">
        <f>Design!$N$69</f>
        <v>2.85</v>
      </c>
      <c r="BQ131" s="18">
        <f t="shared" si="185"/>
        <v>145</v>
      </c>
      <c r="BR131" s="18">
        <v>0</v>
      </c>
      <c r="BS131" s="18">
        <f t="shared" si="186"/>
        <v>12397.5</v>
      </c>
      <c r="BT131" s="19" t="str">
        <f t="shared" si="116"/>
        <v>N/A</v>
      </c>
      <c r="BU131" s="68">
        <f t="shared" si="187"/>
        <v>135</v>
      </c>
      <c r="BV131" s="18">
        <f>'Ohio Intensities'!Q131</f>
        <v>1.2647097306586412</v>
      </c>
      <c r="BW131" s="18">
        <f>Design!$I$24*BV131*Design!$I$23</f>
        <v>2.1753007367328645</v>
      </c>
      <c r="BX131" s="18">
        <v>0</v>
      </c>
      <c r="BY131" s="18">
        <v>0</v>
      </c>
      <c r="BZ131" s="18">
        <f>Design!$I$22</f>
        <v>10</v>
      </c>
      <c r="CA131" s="18">
        <f t="shared" si="188"/>
        <v>2.1753007367328645</v>
      </c>
      <c r="CB131" s="18">
        <f t="shared" si="189"/>
        <v>135</v>
      </c>
      <c r="CC131" s="18">
        <f t="shared" si="190"/>
        <v>2.1753007367328645</v>
      </c>
      <c r="CD131" s="18">
        <f t="shared" si="191"/>
        <v>145</v>
      </c>
      <c r="CE131" s="18">
        <v>0</v>
      </c>
      <c r="CF131" s="18" t="str">
        <f t="shared" si="122"/>
        <v>N/A</v>
      </c>
      <c r="CG131" s="18">
        <f t="shared" si="192"/>
        <v>-0.21753007367328644</v>
      </c>
      <c r="CH131" s="18">
        <f t="shared" si="193"/>
        <v>31.541860682626535</v>
      </c>
      <c r="CI131" s="18">
        <f>(Design!$N$70-CH131)/CG131</f>
        <v>131.89836328433151</v>
      </c>
      <c r="CJ131" s="18">
        <v>0</v>
      </c>
      <c r="CK131" s="18">
        <v>0</v>
      </c>
      <c r="CL131" s="18">
        <f t="shared" si="194"/>
        <v>131.89836328433151</v>
      </c>
      <c r="CM131" s="18">
        <f t="shared" si="126"/>
        <v>135</v>
      </c>
      <c r="CN131" s="18">
        <f>Design!$N$70</f>
        <v>2.85</v>
      </c>
      <c r="CO131" s="18">
        <f t="shared" si="195"/>
        <v>145</v>
      </c>
      <c r="CP131" s="18">
        <v>0</v>
      </c>
      <c r="CQ131" s="18">
        <f t="shared" si="196"/>
        <v>12397.5</v>
      </c>
      <c r="CR131" s="19" t="str">
        <f t="shared" si="129"/>
        <v>N/A</v>
      </c>
      <c r="CS131" s="68">
        <f t="shared" si="197"/>
        <v>135</v>
      </c>
      <c r="CT131" s="18">
        <f>'Ohio Intensities'!U131</f>
        <v>1.4335637523295059</v>
      </c>
      <c r="CU131" s="18">
        <f>Design!$I$24*CT131*Design!$I$23</f>
        <v>2.4657296540067519</v>
      </c>
      <c r="CV131" s="18">
        <v>0</v>
      </c>
      <c r="CW131" s="18">
        <v>0</v>
      </c>
      <c r="CX131" s="18">
        <f>Design!$I$22</f>
        <v>10</v>
      </c>
      <c r="CY131" s="18">
        <f t="shared" si="198"/>
        <v>2.4657296540067519</v>
      </c>
      <c r="CZ131" s="18">
        <f t="shared" si="199"/>
        <v>135</v>
      </c>
      <c r="DA131" s="18">
        <f t="shared" si="200"/>
        <v>2.4657296540067519</v>
      </c>
      <c r="DB131" s="18">
        <f t="shared" si="201"/>
        <v>145</v>
      </c>
      <c r="DC131" s="18">
        <v>0</v>
      </c>
      <c r="DD131" s="18" t="str">
        <f t="shared" si="135"/>
        <v>N/A</v>
      </c>
      <c r="DE131" s="18">
        <f t="shared" si="202"/>
        <v>-0.24657296540067519</v>
      </c>
      <c r="DF131" s="18">
        <f t="shared" si="203"/>
        <v>35.753079983097905</v>
      </c>
      <c r="DG131" s="18">
        <f>(Design!$N$71-DF131)/DE131</f>
        <v>133.44155523956644</v>
      </c>
      <c r="DH131" s="18">
        <v>0</v>
      </c>
      <c r="DI131" s="18">
        <v>0</v>
      </c>
      <c r="DJ131" s="18">
        <f t="shared" si="204"/>
        <v>133.44155523956644</v>
      </c>
      <c r="DK131" s="18">
        <f t="shared" si="139"/>
        <v>135</v>
      </c>
      <c r="DL131" s="18">
        <f>Design!$N$71</f>
        <v>2.85</v>
      </c>
      <c r="DM131" s="18">
        <f t="shared" si="205"/>
        <v>145</v>
      </c>
      <c r="DN131" s="18">
        <v>0</v>
      </c>
      <c r="DO131" s="18">
        <f t="shared" si="206"/>
        <v>12397.500000000002</v>
      </c>
      <c r="DP131" s="19" t="str">
        <f t="shared" si="142"/>
        <v>N/A</v>
      </c>
      <c r="DQ131" s="68">
        <f t="shared" si="207"/>
        <v>135</v>
      </c>
      <c r="DR131" s="18">
        <f>'Ohio Intensities'!Y131</f>
        <v>1.606167592369391</v>
      </c>
      <c r="DS131" s="18">
        <f>Design!$I$24*DR131*Design!$I$23</f>
        <v>2.7626082588753542</v>
      </c>
      <c r="DT131" s="18">
        <v>0</v>
      </c>
      <c r="DU131" s="18">
        <v>0</v>
      </c>
      <c r="DV131" s="18">
        <f>Design!$I$22</f>
        <v>10</v>
      </c>
      <c r="DW131" s="18">
        <f t="shared" si="208"/>
        <v>2.7626082588753542</v>
      </c>
      <c r="DX131" s="18">
        <f t="shared" si="209"/>
        <v>135</v>
      </c>
      <c r="DY131" s="18">
        <f t="shared" si="210"/>
        <v>2.7626082588753542</v>
      </c>
      <c r="DZ131" s="18">
        <f t="shared" si="211"/>
        <v>145</v>
      </c>
      <c r="EA131" s="18">
        <v>0</v>
      </c>
      <c r="EB131" s="18" t="str">
        <f t="shared" si="148"/>
        <v>N/A</v>
      </c>
      <c r="EC131" s="18">
        <f t="shared" si="212"/>
        <v>-0.27626082588753542</v>
      </c>
      <c r="ED131" s="18">
        <f t="shared" si="213"/>
        <v>40.057819753692634</v>
      </c>
      <c r="EE131" s="18">
        <f>(Design!$N$72-ED131)/EC131</f>
        <v>134.68366220276116</v>
      </c>
      <c r="EF131" s="18">
        <v>0</v>
      </c>
      <c r="EG131" s="18">
        <v>0</v>
      </c>
      <c r="EH131" s="18">
        <f t="shared" si="214"/>
        <v>134.68366220276116</v>
      </c>
      <c r="EI131" s="18">
        <f t="shared" si="152"/>
        <v>135</v>
      </c>
      <c r="EJ131" s="18">
        <f>Design!$N$72</f>
        <v>2.85</v>
      </c>
      <c r="EK131" s="18">
        <f t="shared" si="215"/>
        <v>145</v>
      </c>
      <c r="EL131" s="18">
        <v>0</v>
      </c>
      <c r="EM131" s="18">
        <f t="shared" si="216"/>
        <v>12397.500000000002</v>
      </c>
      <c r="EN131" s="19" t="str">
        <f t="shared" si="155"/>
        <v>N/A</v>
      </c>
      <c r="EO131" s="19">
        <f t="shared" si="217"/>
        <v>135</v>
      </c>
    </row>
    <row r="132" spans="1:145" x14ac:dyDescent="0.25">
      <c r="A132" s="68">
        <f t="shared" si="157"/>
        <v>136</v>
      </c>
      <c r="B132" s="18">
        <f>'Ohio Intensities'!E132</f>
        <v>0.72996462143010388</v>
      </c>
      <c r="C132" s="18">
        <f>Design!$I$24*B132*Design!$I$23</f>
        <v>1.2555391488597794</v>
      </c>
      <c r="D132" s="18">
        <v>0</v>
      </c>
      <c r="E132" s="18">
        <v>0</v>
      </c>
      <c r="F132" s="18">
        <f>Design!$I$22</f>
        <v>10</v>
      </c>
      <c r="G132" s="18">
        <f t="shared" si="158"/>
        <v>1.2555391488597794</v>
      </c>
      <c r="H132" s="18">
        <f t="shared" si="159"/>
        <v>136</v>
      </c>
      <c r="I132" s="18">
        <f t="shared" si="160"/>
        <v>1.2555391488597794</v>
      </c>
      <c r="J132" s="18">
        <f t="shared" si="161"/>
        <v>146</v>
      </c>
      <c r="K132" s="18">
        <v>0</v>
      </c>
      <c r="L132" s="18" t="str">
        <f t="shared" si="83"/>
        <v>N/A</v>
      </c>
      <c r="M132" s="18">
        <f t="shared" si="162"/>
        <v>-0.12555391488597795</v>
      </c>
      <c r="N132" s="18">
        <f t="shared" si="163"/>
        <v>18.330871573352781</v>
      </c>
      <c r="O132" s="18">
        <f>(Design!$N$67-N132)/M132</f>
        <v>129.67235301374942</v>
      </c>
      <c r="P132" s="18">
        <v>0</v>
      </c>
      <c r="Q132" s="18">
        <v>0</v>
      </c>
      <c r="R132" s="18">
        <f t="shared" si="164"/>
        <v>129.67235301374942</v>
      </c>
      <c r="S132" s="18">
        <f t="shared" si="87"/>
        <v>136</v>
      </c>
      <c r="T132" s="18">
        <f>Design!$N$67</f>
        <v>2.0499999999999998</v>
      </c>
      <c r="U132" s="18">
        <f t="shared" si="165"/>
        <v>146</v>
      </c>
      <c r="V132" s="18">
        <v>0</v>
      </c>
      <c r="W132" s="18">
        <f t="shared" si="166"/>
        <v>8978.9999999999982</v>
      </c>
      <c r="X132" s="19" t="str">
        <f t="shared" si="90"/>
        <v>N/A</v>
      </c>
      <c r="Y132" s="68">
        <f t="shared" si="167"/>
        <v>136</v>
      </c>
      <c r="Z132" s="18">
        <f>'Ohio Intensities'!I132</f>
        <v>0.88855032501125919</v>
      </c>
      <c r="AA132" s="18">
        <f>Design!$I$24*Z132*Design!$I$23</f>
        <v>1.5283065590193667</v>
      </c>
      <c r="AB132" s="18">
        <v>0</v>
      </c>
      <c r="AC132" s="18">
        <v>0</v>
      </c>
      <c r="AD132" s="18">
        <f>Design!$I$22</f>
        <v>10</v>
      </c>
      <c r="AE132" s="18">
        <f t="shared" si="168"/>
        <v>1.5283065590193667</v>
      </c>
      <c r="AF132" s="18">
        <f t="shared" si="169"/>
        <v>136</v>
      </c>
      <c r="AG132" s="18">
        <f t="shared" si="170"/>
        <v>1.5283065590193667</v>
      </c>
      <c r="AH132" s="18">
        <f t="shared" si="171"/>
        <v>146</v>
      </c>
      <c r="AI132" s="18">
        <v>0</v>
      </c>
      <c r="AJ132" s="18" t="str">
        <f t="shared" si="96"/>
        <v>N/A</v>
      </c>
      <c r="AK132" s="18">
        <f t="shared" si="172"/>
        <v>-0.15283065590193667</v>
      </c>
      <c r="AL132" s="18">
        <f t="shared" si="173"/>
        <v>22.313275761682753</v>
      </c>
      <c r="AM132" s="18">
        <f>(Design!$N$68-AL132)/AK132</f>
        <v>129.64202531719738</v>
      </c>
      <c r="AN132" s="18">
        <v>0</v>
      </c>
      <c r="AO132" s="18">
        <v>0</v>
      </c>
      <c r="AP132" s="18">
        <f t="shared" si="174"/>
        <v>129.64202531719738</v>
      </c>
      <c r="AQ132" s="18">
        <f t="shared" si="100"/>
        <v>136</v>
      </c>
      <c r="AR132" s="18">
        <f>Design!$N$68</f>
        <v>2.5</v>
      </c>
      <c r="AS132" s="18">
        <f t="shared" si="175"/>
        <v>146</v>
      </c>
      <c r="AT132" s="18">
        <v>0</v>
      </c>
      <c r="AU132" s="18">
        <f t="shared" si="176"/>
        <v>10950</v>
      </c>
      <c r="AV132" s="19" t="str">
        <f t="shared" si="103"/>
        <v>N/A</v>
      </c>
      <c r="AW132" s="68">
        <f t="shared" si="177"/>
        <v>136</v>
      </c>
      <c r="AX132" s="18">
        <f>'Ohio Intensities'!M132</f>
        <v>1.0557842746918695</v>
      </c>
      <c r="AY132" s="18">
        <f>Design!$I$24*AX132*Design!$I$23</f>
        <v>1.8159489524700168</v>
      </c>
      <c r="AZ132" s="18">
        <v>0</v>
      </c>
      <c r="BA132" s="18">
        <v>0</v>
      </c>
      <c r="BB132" s="18">
        <f>Design!$I$22</f>
        <v>10</v>
      </c>
      <c r="BC132" s="18">
        <f t="shared" si="178"/>
        <v>1.8159489524700168</v>
      </c>
      <c r="BD132" s="18">
        <f t="shared" si="179"/>
        <v>136</v>
      </c>
      <c r="BE132" s="18">
        <f t="shared" si="180"/>
        <v>1.8159489524700168</v>
      </c>
      <c r="BF132" s="18">
        <f t="shared" si="181"/>
        <v>146</v>
      </c>
      <c r="BG132" s="18">
        <v>0</v>
      </c>
      <c r="BH132" s="18" t="str">
        <f t="shared" si="109"/>
        <v>N/A</v>
      </c>
      <c r="BI132" s="18">
        <f t="shared" si="182"/>
        <v>-0.18159489524700168</v>
      </c>
      <c r="BJ132" s="18">
        <f t="shared" si="183"/>
        <v>26.512854706062242</v>
      </c>
      <c r="BK132" s="18">
        <f>(Design!$N$69-BJ132)/BI132</f>
        <v>130.30572623683341</v>
      </c>
      <c r="BL132" s="18">
        <v>0</v>
      </c>
      <c r="BM132" s="18">
        <v>0</v>
      </c>
      <c r="BN132" s="18">
        <f t="shared" si="184"/>
        <v>130.30572623683341</v>
      </c>
      <c r="BO132" s="18">
        <f t="shared" si="113"/>
        <v>136</v>
      </c>
      <c r="BP132" s="18">
        <f>Design!$N$69</f>
        <v>2.85</v>
      </c>
      <c r="BQ132" s="18">
        <f t="shared" si="185"/>
        <v>146</v>
      </c>
      <c r="BR132" s="18">
        <v>0</v>
      </c>
      <c r="BS132" s="18">
        <f t="shared" si="186"/>
        <v>12483</v>
      </c>
      <c r="BT132" s="19" t="str">
        <f t="shared" si="116"/>
        <v>N/A</v>
      </c>
      <c r="BU132" s="68">
        <f t="shared" si="187"/>
        <v>136</v>
      </c>
      <c r="BV132" s="18">
        <f>'Ohio Intensities'!Q132</f>
        <v>1.257487646879802</v>
      </c>
      <c r="BW132" s="18">
        <f>Design!$I$24*BV132*Design!$I$23</f>
        <v>2.1628787526332607</v>
      </c>
      <c r="BX132" s="18">
        <v>0</v>
      </c>
      <c r="BY132" s="18">
        <v>0</v>
      </c>
      <c r="BZ132" s="18">
        <f>Design!$I$22</f>
        <v>10</v>
      </c>
      <c r="CA132" s="18">
        <f t="shared" si="188"/>
        <v>2.1628787526332607</v>
      </c>
      <c r="CB132" s="18">
        <f t="shared" si="189"/>
        <v>136</v>
      </c>
      <c r="CC132" s="18">
        <f t="shared" si="190"/>
        <v>2.1628787526332607</v>
      </c>
      <c r="CD132" s="18">
        <f t="shared" si="191"/>
        <v>146</v>
      </c>
      <c r="CE132" s="18">
        <v>0</v>
      </c>
      <c r="CF132" s="18" t="str">
        <f t="shared" si="122"/>
        <v>N/A</v>
      </c>
      <c r="CG132" s="18">
        <f t="shared" si="192"/>
        <v>-0.21628787526332607</v>
      </c>
      <c r="CH132" s="18">
        <f t="shared" si="193"/>
        <v>31.578029788445608</v>
      </c>
      <c r="CI132" s="18">
        <f>(Design!$N$70-CH132)/CG132</f>
        <v>132.82311712327757</v>
      </c>
      <c r="CJ132" s="18">
        <v>0</v>
      </c>
      <c r="CK132" s="18">
        <v>0</v>
      </c>
      <c r="CL132" s="18">
        <f t="shared" si="194"/>
        <v>132.82311712327757</v>
      </c>
      <c r="CM132" s="18">
        <f t="shared" si="126"/>
        <v>136</v>
      </c>
      <c r="CN132" s="18">
        <f>Design!$N$70</f>
        <v>2.85</v>
      </c>
      <c r="CO132" s="18">
        <f t="shared" si="195"/>
        <v>146</v>
      </c>
      <c r="CP132" s="18">
        <v>0</v>
      </c>
      <c r="CQ132" s="18">
        <f t="shared" si="196"/>
        <v>12483</v>
      </c>
      <c r="CR132" s="19" t="str">
        <f t="shared" si="129"/>
        <v>N/A</v>
      </c>
      <c r="CS132" s="68">
        <f t="shared" si="197"/>
        <v>136</v>
      </c>
      <c r="CT132" s="18">
        <f>'Ohio Intensities'!U132</f>
        <v>1.4255141917222705</v>
      </c>
      <c r="CU132" s="18">
        <f>Design!$I$24*CT132*Design!$I$23</f>
        <v>2.4518844097623069</v>
      </c>
      <c r="CV132" s="18">
        <v>0</v>
      </c>
      <c r="CW132" s="18">
        <v>0</v>
      </c>
      <c r="CX132" s="18">
        <f>Design!$I$22</f>
        <v>10</v>
      </c>
      <c r="CY132" s="18">
        <f t="shared" si="198"/>
        <v>2.4518844097623069</v>
      </c>
      <c r="CZ132" s="18">
        <f t="shared" si="199"/>
        <v>136</v>
      </c>
      <c r="DA132" s="18">
        <f t="shared" si="200"/>
        <v>2.4518844097623069</v>
      </c>
      <c r="DB132" s="18">
        <f t="shared" si="201"/>
        <v>146</v>
      </c>
      <c r="DC132" s="18">
        <v>0</v>
      </c>
      <c r="DD132" s="18" t="str">
        <f t="shared" si="135"/>
        <v>N/A</v>
      </c>
      <c r="DE132" s="18">
        <f t="shared" si="202"/>
        <v>-0.24518844097623069</v>
      </c>
      <c r="DF132" s="18">
        <f t="shared" si="203"/>
        <v>35.797512382529682</v>
      </c>
      <c r="DG132" s="18">
        <f>(Design!$N$71-DF132)/DE132</f>
        <v>134.37628728070305</v>
      </c>
      <c r="DH132" s="18">
        <v>0</v>
      </c>
      <c r="DI132" s="18">
        <v>0</v>
      </c>
      <c r="DJ132" s="18">
        <f t="shared" si="204"/>
        <v>134.37628728070305</v>
      </c>
      <c r="DK132" s="18">
        <f t="shared" si="139"/>
        <v>136</v>
      </c>
      <c r="DL132" s="18">
        <f>Design!$N$71</f>
        <v>2.85</v>
      </c>
      <c r="DM132" s="18">
        <f t="shared" si="205"/>
        <v>146</v>
      </c>
      <c r="DN132" s="18">
        <v>0</v>
      </c>
      <c r="DO132" s="18">
        <f t="shared" si="206"/>
        <v>12483</v>
      </c>
      <c r="DP132" s="19" t="str">
        <f t="shared" si="142"/>
        <v>N/A</v>
      </c>
      <c r="DQ132" s="68">
        <f t="shared" si="207"/>
        <v>136</v>
      </c>
      <c r="DR132" s="18">
        <f>'Ohio Intensities'!Y132</f>
        <v>1.5974304953212346</v>
      </c>
      <c r="DS132" s="18">
        <f>Design!$I$24*DR132*Design!$I$23</f>
        <v>2.7475804519525253</v>
      </c>
      <c r="DT132" s="18">
        <v>0</v>
      </c>
      <c r="DU132" s="18">
        <v>0</v>
      </c>
      <c r="DV132" s="18">
        <f>Design!$I$22</f>
        <v>10</v>
      </c>
      <c r="DW132" s="18">
        <f t="shared" si="208"/>
        <v>2.7475804519525253</v>
      </c>
      <c r="DX132" s="18">
        <f t="shared" si="209"/>
        <v>136</v>
      </c>
      <c r="DY132" s="18">
        <f t="shared" si="210"/>
        <v>2.7475804519525253</v>
      </c>
      <c r="DZ132" s="18">
        <f t="shared" si="211"/>
        <v>146</v>
      </c>
      <c r="EA132" s="18">
        <v>0</v>
      </c>
      <c r="EB132" s="18" t="str">
        <f t="shared" si="148"/>
        <v>N/A</v>
      </c>
      <c r="EC132" s="18">
        <f t="shared" si="212"/>
        <v>-0.27475804519525254</v>
      </c>
      <c r="ED132" s="18">
        <f t="shared" si="213"/>
        <v>40.114674598506866</v>
      </c>
      <c r="EE132" s="18">
        <f>(Design!$N$72-ED132)/EC132</f>
        <v>135.62723730992226</v>
      </c>
      <c r="EF132" s="18">
        <v>0</v>
      </c>
      <c r="EG132" s="18">
        <v>0</v>
      </c>
      <c r="EH132" s="18">
        <f t="shared" si="214"/>
        <v>135.62723730992226</v>
      </c>
      <c r="EI132" s="18">
        <f t="shared" si="152"/>
        <v>136</v>
      </c>
      <c r="EJ132" s="18">
        <f>Design!$N$72</f>
        <v>2.85</v>
      </c>
      <c r="EK132" s="18">
        <f t="shared" si="215"/>
        <v>146</v>
      </c>
      <c r="EL132" s="18">
        <v>0</v>
      </c>
      <c r="EM132" s="18">
        <f t="shared" si="216"/>
        <v>12483</v>
      </c>
      <c r="EN132" s="19" t="str">
        <f t="shared" si="155"/>
        <v>N/A</v>
      </c>
      <c r="EO132" s="19">
        <f t="shared" si="217"/>
        <v>136</v>
      </c>
    </row>
    <row r="133" spans="1:145" x14ac:dyDescent="0.25">
      <c r="A133" s="68">
        <f t="shared" si="157"/>
        <v>137</v>
      </c>
      <c r="B133" s="18">
        <f>'Ohio Intensities'!E133</f>
        <v>0.72561278879169733</v>
      </c>
      <c r="C133" s="18">
        <f>Design!$I$24*B133*Design!$I$23</f>
        <v>1.2480539967217201</v>
      </c>
      <c r="D133" s="18">
        <v>0</v>
      </c>
      <c r="E133" s="18">
        <v>0</v>
      </c>
      <c r="F133" s="18">
        <f>Design!$I$22</f>
        <v>10</v>
      </c>
      <c r="G133" s="18">
        <f t="shared" si="158"/>
        <v>1.2480539967217201</v>
      </c>
      <c r="H133" s="18">
        <f t="shared" si="159"/>
        <v>137</v>
      </c>
      <c r="I133" s="18">
        <f t="shared" si="160"/>
        <v>1.2480539967217201</v>
      </c>
      <c r="J133" s="18">
        <f t="shared" si="161"/>
        <v>147</v>
      </c>
      <c r="K133" s="18">
        <v>0</v>
      </c>
      <c r="L133" s="18" t="str">
        <f t="shared" si="83"/>
        <v>N/A</v>
      </c>
      <c r="M133" s="18">
        <f t="shared" si="162"/>
        <v>-0.12480539967217201</v>
      </c>
      <c r="N133" s="18">
        <f t="shared" si="163"/>
        <v>18.346393751809284</v>
      </c>
      <c r="O133" s="18">
        <f>(Design!$N$67-N133)/M133</f>
        <v>130.57442862740905</v>
      </c>
      <c r="P133" s="18">
        <v>0</v>
      </c>
      <c r="Q133" s="18">
        <v>0</v>
      </c>
      <c r="R133" s="18">
        <f t="shared" si="164"/>
        <v>130.57442862740905</v>
      </c>
      <c r="S133" s="18">
        <f t="shared" si="87"/>
        <v>137</v>
      </c>
      <c r="T133" s="18">
        <f>Design!$N$67</f>
        <v>2.0499999999999998</v>
      </c>
      <c r="U133" s="18">
        <f t="shared" si="165"/>
        <v>147</v>
      </c>
      <c r="V133" s="18">
        <v>0</v>
      </c>
      <c r="W133" s="18">
        <f t="shared" si="166"/>
        <v>9040.5</v>
      </c>
      <c r="X133" s="19" t="str">
        <f t="shared" si="90"/>
        <v>N/A</v>
      </c>
      <c r="Y133" s="68">
        <f t="shared" si="167"/>
        <v>137</v>
      </c>
      <c r="Z133" s="18">
        <f>'Ohio Intensities'!I133</f>
        <v>0.8833307788307444</v>
      </c>
      <c r="AA133" s="18">
        <f>Design!$I$24*Z133*Design!$I$23</f>
        <v>1.5193289395888814</v>
      </c>
      <c r="AB133" s="18">
        <v>0</v>
      </c>
      <c r="AC133" s="18">
        <v>0</v>
      </c>
      <c r="AD133" s="18">
        <f>Design!$I$22</f>
        <v>10</v>
      </c>
      <c r="AE133" s="18">
        <f t="shared" si="168"/>
        <v>1.5193289395888814</v>
      </c>
      <c r="AF133" s="18">
        <f t="shared" si="169"/>
        <v>137</v>
      </c>
      <c r="AG133" s="18">
        <f t="shared" si="170"/>
        <v>1.5193289395888814</v>
      </c>
      <c r="AH133" s="18">
        <f t="shared" si="171"/>
        <v>147</v>
      </c>
      <c r="AI133" s="18">
        <v>0</v>
      </c>
      <c r="AJ133" s="18" t="str">
        <f t="shared" si="96"/>
        <v>N/A</v>
      </c>
      <c r="AK133" s="18">
        <f t="shared" si="172"/>
        <v>-0.15193289395888815</v>
      </c>
      <c r="AL133" s="18">
        <f t="shared" si="173"/>
        <v>22.334135411956556</v>
      </c>
      <c r="AM133" s="18">
        <f>(Design!$N$68-AL133)/AK133</f>
        <v>130.54536707056681</v>
      </c>
      <c r="AN133" s="18">
        <v>0</v>
      </c>
      <c r="AO133" s="18">
        <v>0</v>
      </c>
      <c r="AP133" s="18">
        <f t="shared" si="174"/>
        <v>130.54536707056681</v>
      </c>
      <c r="AQ133" s="18">
        <f t="shared" si="100"/>
        <v>137</v>
      </c>
      <c r="AR133" s="18">
        <f>Design!$N$68</f>
        <v>2.5</v>
      </c>
      <c r="AS133" s="18">
        <f t="shared" si="175"/>
        <v>147</v>
      </c>
      <c r="AT133" s="18">
        <v>0</v>
      </c>
      <c r="AU133" s="18">
        <f t="shared" si="176"/>
        <v>11025</v>
      </c>
      <c r="AV133" s="19" t="str">
        <f t="shared" si="103"/>
        <v>N/A</v>
      </c>
      <c r="AW133" s="68">
        <f t="shared" si="177"/>
        <v>137</v>
      </c>
      <c r="AX133" s="18">
        <f>'Ohio Intensities'!M133</f>
        <v>1.0496593419396241</v>
      </c>
      <c r="AY133" s="18">
        <f>Design!$I$24*AX133*Design!$I$23</f>
        <v>1.8054140681361546</v>
      </c>
      <c r="AZ133" s="18">
        <v>0</v>
      </c>
      <c r="BA133" s="18">
        <v>0</v>
      </c>
      <c r="BB133" s="18">
        <f>Design!$I$22</f>
        <v>10</v>
      </c>
      <c r="BC133" s="18">
        <f t="shared" si="178"/>
        <v>1.8054140681361546</v>
      </c>
      <c r="BD133" s="18">
        <f t="shared" si="179"/>
        <v>137</v>
      </c>
      <c r="BE133" s="18">
        <f t="shared" si="180"/>
        <v>1.8054140681361546</v>
      </c>
      <c r="BF133" s="18">
        <f t="shared" si="181"/>
        <v>147</v>
      </c>
      <c r="BG133" s="18">
        <v>0</v>
      </c>
      <c r="BH133" s="18" t="str">
        <f t="shared" si="109"/>
        <v>N/A</v>
      </c>
      <c r="BI133" s="18">
        <f t="shared" si="182"/>
        <v>-0.18054140681361547</v>
      </c>
      <c r="BJ133" s="18">
        <f t="shared" si="183"/>
        <v>26.539586801601473</v>
      </c>
      <c r="BK133" s="18">
        <f>(Design!$N$69-BJ133)/BI133</f>
        <v>131.21414760026633</v>
      </c>
      <c r="BL133" s="18">
        <v>0</v>
      </c>
      <c r="BM133" s="18">
        <v>0</v>
      </c>
      <c r="BN133" s="18">
        <f t="shared" si="184"/>
        <v>131.21414760026633</v>
      </c>
      <c r="BO133" s="18">
        <f t="shared" si="113"/>
        <v>137</v>
      </c>
      <c r="BP133" s="18">
        <f>Design!$N$69</f>
        <v>2.85</v>
      </c>
      <c r="BQ133" s="18">
        <f t="shared" si="185"/>
        <v>147</v>
      </c>
      <c r="BR133" s="18">
        <v>0</v>
      </c>
      <c r="BS133" s="18">
        <f t="shared" si="186"/>
        <v>12568.500000000002</v>
      </c>
      <c r="BT133" s="19" t="str">
        <f t="shared" si="116"/>
        <v>N/A</v>
      </c>
      <c r="BU133" s="68">
        <f t="shared" si="187"/>
        <v>137</v>
      </c>
      <c r="BV133" s="18">
        <f>'Ohio Intensities'!Q133</f>
        <v>1.2503547810666797</v>
      </c>
      <c r="BW133" s="18">
        <f>Design!$I$24*BV133*Design!$I$23</f>
        <v>2.1506102234346907</v>
      </c>
      <c r="BX133" s="18">
        <v>0</v>
      </c>
      <c r="BY133" s="18">
        <v>0</v>
      </c>
      <c r="BZ133" s="18">
        <f>Design!$I$22</f>
        <v>10</v>
      </c>
      <c r="CA133" s="18">
        <f t="shared" si="188"/>
        <v>2.1506102234346907</v>
      </c>
      <c r="CB133" s="18">
        <f t="shared" si="189"/>
        <v>137</v>
      </c>
      <c r="CC133" s="18">
        <f t="shared" si="190"/>
        <v>2.1506102234346907</v>
      </c>
      <c r="CD133" s="18">
        <f t="shared" si="191"/>
        <v>147</v>
      </c>
      <c r="CE133" s="18">
        <v>0</v>
      </c>
      <c r="CF133" s="18" t="str">
        <f t="shared" si="122"/>
        <v>N/A</v>
      </c>
      <c r="CG133" s="18">
        <f t="shared" si="192"/>
        <v>-0.21506102234346908</v>
      </c>
      <c r="CH133" s="18">
        <f t="shared" si="193"/>
        <v>31.613970284489952</v>
      </c>
      <c r="CI133" s="18">
        <f>(Design!$N$70-CH133)/CG133</f>
        <v>133.74794730842331</v>
      </c>
      <c r="CJ133" s="18">
        <v>0</v>
      </c>
      <c r="CK133" s="18">
        <v>0</v>
      </c>
      <c r="CL133" s="18">
        <f t="shared" si="194"/>
        <v>133.74794730842331</v>
      </c>
      <c r="CM133" s="18">
        <f t="shared" si="126"/>
        <v>137</v>
      </c>
      <c r="CN133" s="18">
        <f>Design!$N$70</f>
        <v>2.85</v>
      </c>
      <c r="CO133" s="18">
        <f t="shared" si="195"/>
        <v>147</v>
      </c>
      <c r="CP133" s="18">
        <v>0</v>
      </c>
      <c r="CQ133" s="18">
        <f t="shared" si="196"/>
        <v>12568.500000000002</v>
      </c>
      <c r="CR133" s="19" t="str">
        <f t="shared" si="129"/>
        <v>N/A</v>
      </c>
      <c r="CS133" s="68">
        <f t="shared" si="197"/>
        <v>137</v>
      </c>
      <c r="CT133" s="18">
        <f>'Ohio Intensities'!U133</f>
        <v>1.4175630436681337</v>
      </c>
      <c r="CU133" s="18">
        <f>Design!$I$24*CT133*Design!$I$23</f>
        <v>2.4382084351091913</v>
      </c>
      <c r="CV133" s="18">
        <v>0</v>
      </c>
      <c r="CW133" s="18">
        <v>0</v>
      </c>
      <c r="CX133" s="18">
        <f>Design!$I$22</f>
        <v>10</v>
      </c>
      <c r="CY133" s="18">
        <f t="shared" si="198"/>
        <v>2.4382084351091913</v>
      </c>
      <c r="CZ133" s="18">
        <f t="shared" si="199"/>
        <v>137</v>
      </c>
      <c r="DA133" s="18">
        <f t="shared" si="200"/>
        <v>2.4382084351091913</v>
      </c>
      <c r="DB133" s="18">
        <f t="shared" si="201"/>
        <v>147</v>
      </c>
      <c r="DC133" s="18">
        <v>0</v>
      </c>
      <c r="DD133" s="18" t="str">
        <f t="shared" si="135"/>
        <v>N/A</v>
      </c>
      <c r="DE133" s="18">
        <f t="shared" si="202"/>
        <v>-0.24382084351091912</v>
      </c>
      <c r="DF133" s="18">
        <f t="shared" si="203"/>
        <v>35.841663996105112</v>
      </c>
      <c r="DG133" s="18">
        <f>(Design!$N$71-DF133)/DE133</f>
        <v>135.3110895731424</v>
      </c>
      <c r="DH133" s="18">
        <v>0</v>
      </c>
      <c r="DI133" s="18">
        <v>0</v>
      </c>
      <c r="DJ133" s="18">
        <f t="shared" si="204"/>
        <v>135.3110895731424</v>
      </c>
      <c r="DK133" s="18">
        <f t="shared" si="139"/>
        <v>137</v>
      </c>
      <c r="DL133" s="18">
        <f>Design!$N$71</f>
        <v>2.85</v>
      </c>
      <c r="DM133" s="18">
        <f t="shared" si="205"/>
        <v>147</v>
      </c>
      <c r="DN133" s="18">
        <v>0</v>
      </c>
      <c r="DO133" s="18">
        <f t="shared" si="206"/>
        <v>12568.5</v>
      </c>
      <c r="DP133" s="19" t="str">
        <f t="shared" si="142"/>
        <v>N/A</v>
      </c>
      <c r="DQ133" s="68">
        <f t="shared" si="207"/>
        <v>137</v>
      </c>
      <c r="DR133" s="18">
        <f>'Ohio Intensities'!Y133</f>
        <v>1.5887988929340873</v>
      </c>
      <c r="DS133" s="18">
        <f>Design!$I$24*DR133*Design!$I$23</f>
        <v>2.7327340958466317</v>
      </c>
      <c r="DT133" s="18">
        <v>0</v>
      </c>
      <c r="DU133" s="18">
        <v>0</v>
      </c>
      <c r="DV133" s="18">
        <f>Design!$I$22</f>
        <v>10</v>
      </c>
      <c r="DW133" s="18">
        <f t="shared" si="208"/>
        <v>2.7327340958466317</v>
      </c>
      <c r="DX133" s="18">
        <f t="shared" si="209"/>
        <v>137</v>
      </c>
      <c r="DY133" s="18">
        <f t="shared" si="210"/>
        <v>2.7327340958466317</v>
      </c>
      <c r="DZ133" s="18">
        <f t="shared" si="211"/>
        <v>147</v>
      </c>
      <c r="EA133" s="18">
        <v>0</v>
      </c>
      <c r="EB133" s="18" t="str">
        <f t="shared" si="148"/>
        <v>N/A</v>
      </c>
      <c r="EC133" s="18">
        <f t="shared" si="212"/>
        <v>-0.27327340958466317</v>
      </c>
      <c r="ED133" s="18">
        <f t="shared" si="213"/>
        <v>40.171191208945487</v>
      </c>
      <c r="EE133" s="18">
        <f>(Design!$N$72-ED133)/EC133</f>
        <v>136.57088432302433</v>
      </c>
      <c r="EF133" s="18">
        <v>0</v>
      </c>
      <c r="EG133" s="18">
        <v>0</v>
      </c>
      <c r="EH133" s="18">
        <f t="shared" si="214"/>
        <v>136.57088432302433</v>
      </c>
      <c r="EI133" s="18">
        <f t="shared" si="152"/>
        <v>137</v>
      </c>
      <c r="EJ133" s="18">
        <f>Design!$N$72</f>
        <v>2.85</v>
      </c>
      <c r="EK133" s="18">
        <f t="shared" si="215"/>
        <v>147</v>
      </c>
      <c r="EL133" s="18">
        <v>0</v>
      </c>
      <c r="EM133" s="18">
        <f t="shared" si="216"/>
        <v>12568.500000000002</v>
      </c>
      <c r="EN133" s="19" t="str">
        <f t="shared" si="155"/>
        <v>N/A</v>
      </c>
      <c r="EO133" s="19">
        <f t="shared" si="217"/>
        <v>137</v>
      </c>
    </row>
    <row r="134" spans="1:145" x14ac:dyDescent="0.25">
      <c r="A134" s="68">
        <f t="shared" si="157"/>
        <v>138</v>
      </c>
      <c r="B134" s="18">
        <f>'Ohio Intensities'!E134</f>
        <v>0.72131614176609182</v>
      </c>
      <c r="C134" s="18">
        <f>Design!$I$24*B134*Design!$I$23</f>
        <v>1.2406637638376787</v>
      </c>
      <c r="D134" s="18">
        <v>0</v>
      </c>
      <c r="E134" s="18">
        <v>0</v>
      </c>
      <c r="F134" s="18">
        <f>Design!$I$22</f>
        <v>10</v>
      </c>
      <c r="G134" s="18">
        <f t="shared" si="158"/>
        <v>1.2406637638376787</v>
      </c>
      <c r="H134" s="18">
        <f t="shared" si="159"/>
        <v>138</v>
      </c>
      <c r="I134" s="18">
        <f t="shared" si="160"/>
        <v>1.2406637638376787</v>
      </c>
      <c r="J134" s="18">
        <f t="shared" si="161"/>
        <v>148</v>
      </c>
      <c r="K134" s="18">
        <v>0</v>
      </c>
      <c r="L134" s="18" t="str">
        <f t="shared" si="83"/>
        <v>N/A</v>
      </c>
      <c r="M134" s="18">
        <f t="shared" si="162"/>
        <v>-0.12406637638376787</v>
      </c>
      <c r="N134" s="18">
        <f t="shared" si="163"/>
        <v>18.361823704797644</v>
      </c>
      <c r="O134" s="18">
        <f>(Design!$N$67-N134)/M134</f>
        <v>131.47658680979893</v>
      </c>
      <c r="P134" s="18">
        <v>0</v>
      </c>
      <c r="Q134" s="18">
        <v>0</v>
      </c>
      <c r="R134" s="18">
        <f t="shared" si="164"/>
        <v>131.47658680979893</v>
      </c>
      <c r="S134" s="18">
        <f t="shared" si="87"/>
        <v>138</v>
      </c>
      <c r="T134" s="18">
        <f>Design!$N$67</f>
        <v>2.0499999999999998</v>
      </c>
      <c r="U134" s="18">
        <f t="shared" si="165"/>
        <v>148</v>
      </c>
      <c r="V134" s="18">
        <v>0</v>
      </c>
      <c r="W134" s="18">
        <f t="shared" si="166"/>
        <v>9102</v>
      </c>
      <c r="X134" s="19" t="str">
        <f t="shared" si="90"/>
        <v>N/A</v>
      </c>
      <c r="Y134" s="68">
        <f t="shared" si="167"/>
        <v>138</v>
      </c>
      <c r="Z134" s="18">
        <f>'Ohio Intensities'!I134</f>
        <v>0.87817673356286574</v>
      </c>
      <c r="AA134" s="18">
        <f>Design!$I$24*Z134*Design!$I$23</f>
        <v>1.51046398172813</v>
      </c>
      <c r="AB134" s="18">
        <v>0</v>
      </c>
      <c r="AC134" s="18">
        <v>0</v>
      </c>
      <c r="AD134" s="18">
        <f>Design!$I$22</f>
        <v>10</v>
      </c>
      <c r="AE134" s="18">
        <f t="shared" si="168"/>
        <v>1.51046398172813</v>
      </c>
      <c r="AF134" s="18">
        <f t="shared" si="169"/>
        <v>138</v>
      </c>
      <c r="AG134" s="18">
        <f t="shared" si="170"/>
        <v>1.51046398172813</v>
      </c>
      <c r="AH134" s="18">
        <f t="shared" si="171"/>
        <v>148</v>
      </c>
      <c r="AI134" s="18">
        <v>0</v>
      </c>
      <c r="AJ134" s="18" t="str">
        <f t="shared" si="96"/>
        <v>N/A</v>
      </c>
      <c r="AK134" s="18">
        <f t="shared" si="172"/>
        <v>-0.15104639817281301</v>
      </c>
      <c r="AL134" s="18">
        <f t="shared" si="173"/>
        <v>22.354866929576325</v>
      </c>
      <c r="AM134" s="18">
        <f>(Design!$N$68-AL134)/AK134</f>
        <v>131.44879434238652</v>
      </c>
      <c r="AN134" s="18">
        <v>0</v>
      </c>
      <c r="AO134" s="18">
        <v>0</v>
      </c>
      <c r="AP134" s="18">
        <f t="shared" si="174"/>
        <v>131.44879434238652</v>
      </c>
      <c r="AQ134" s="18">
        <f t="shared" si="100"/>
        <v>138</v>
      </c>
      <c r="AR134" s="18">
        <f>Design!$N$68</f>
        <v>2.5</v>
      </c>
      <c r="AS134" s="18">
        <f t="shared" si="175"/>
        <v>148</v>
      </c>
      <c r="AT134" s="18">
        <v>0</v>
      </c>
      <c r="AU134" s="18">
        <f t="shared" si="176"/>
        <v>11100</v>
      </c>
      <c r="AV134" s="19" t="str">
        <f t="shared" si="103"/>
        <v>N/A</v>
      </c>
      <c r="AW134" s="68">
        <f t="shared" si="177"/>
        <v>138</v>
      </c>
      <c r="AX134" s="18">
        <f>'Ohio Intensities'!M134</f>
        <v>1.0436105563156675</v>
      </c>
      <c r="AY134" s="18">
        <f>Design!$I$24*AX134*Design!$I$23</f>
        <v>1.7950101568629491</v>
      </c>
      <c r="AZ134" s="18">
        <v>0</v>
      </c>
      <c r="BA134" s="18">
        <v>0</v>
      </c>
      <c r="BB134" s="18">
        <f>Design!$I$22</f>
        <v>10</v>
      </c>
      <c r="BC134" s="18">
        <f t="shared" si="178"/>
        <v>1.7950101568629491</v>
      </c>
      <c r="BD134" s="18">
        <f t="shared" si="179"/>
        <v>138</v>
      </c>
      <c r="BE134" s="18">
        <f t="shared" si="180"/>
        <v>1.7950101568629491</v>
      </c>
      <c r="BF134" s="18">
        <f t="shared" si="181"/>
        <v>148</v>
      </c>
      <c r="BG134" s="18">
        <v>0</v>
      </c>
      <c r="BH134" s="18" t="str">
        <f t="shared" si="109"/>
        <v>N/A</v>
      </c>
      <c r="BI134" s="18">
        <f t="shared" si="182"/>
        <v>-0.1795010156862949</v>
      </c>
      <c r="BJ134" s="18">
        <f t="shared" si="183"/>
        <v>26.566150321571648</v>
      </c>
      <c r="BK134" s="18">
        <f>(Design!$N$69-BJ134)/BI134</f>
        <v>132.12265251478686</v>
      </c>
      <c r="BL134" s="18">
        <v>0</v>
      </c>
      <c r="BM134" s="18">
        <v>0</v>
      </c>
      <c r="BN134" s="18">
        <f t="shared" si="184"/>
        <v>132.12265251478686</v>
      </c>
      <c r="BO134" s="18">
        <f t="shared" si="113"/>
        <v>138</v>
      </c>
      <c r="BP134" s="18">
        <f>Design!$N$69</f>
        <v>2.85</v>
      </c>
      <c r="BQ134" s="18">
        <f t="shared" si="185"/>
        <v>148</v>
      </c>
      <c r="BR134" s="18">
        <v>0</v>
      </c>
      <c r="BS134" s="18">
        <f t="shared" si="186"/>
        <v>12654.000000000002</v>
      </c>
      <c r="BT134" s="19" t="str">
        <f t="shared" si="116"/>
        <v>N/A</v>
      </c>
      <c r="BU134" s="68">
        <f t="shared" si="187"/>
        <v>138</v>
      </c>
      <c r="BV134" s="18">
        <f>'Ohio Intensities'!Q134</f>
        <v>1.2433094462547793</v>
      </c>
      <c r="BW134" s="18">
        <f>Design!$I$24*BV134*Design!$I$23</f>
        <v>2.1384922475582218</v>
      </c>
      <c r="BX134" s="18">
        <v>0</v>
      </c>
      <c r="BY134" s="18">
        <v>0</v>
      </c>
      <c r="BZ134" s="18">
        <f>Design!$I$22</f>
        <v>10</v>
      </c>
      <c r="CA134" s="18">
        <f t="shared" si="188"/>
        <v>2.1384922475582218</v>
      </c>
      <c r="CB134" s="18">
        <f t="shared" si="189"/>
        <v>138</v>
      </c>
      <c r="CC134" s="18">
        <f t="shared" si="190"/>
        <v>2.1384922475582218</v>
      </c>
      <c r="CD134" s="18">
        <f t="shared" si="191"/>
        <v>148</v>
      </c>
      <c r="CE134" s="18">
        <v>0</v>
      </c>
      <c r="CF134" s="18" t="str">
        <f t="shared" si="122"/>
        <v>N/A</v>
      </c>
      <c r="CG134" s="18">
        <f t="shared" si="192"/>
        <v>-0.21384922475582219</v>
      </c>
      <c r="CH134" s="18">
        <f t="shared" si="193"/>
        <v>31.649685263861684</v>
      </c>
      <c r="CI134" s="18">
        <f>(Design!$N$70-CH134)/CG134</f>
        <v>134.67285325324795</v>
      </c>
      <c r="CJ134" s="18">
        <v>0</v>
      </c>
      <c r="CK134" s="18">
        <v>0</v>
      </c>
      <c r="CL134" s="18">
        <f t="shared" si="194"/>
        <v>134.67285325324795</v>
      </c>
      <c r="CM134" s="18">
        <f t="shared" si="126"/>
        <v>138</v>
      </c>
      <c r="CN134" s="18">
        <f>Design!$N$70</f>
        <v>2.85</v>
      </c>
      <c r="CO134" s="18">
        <f t="shared" si="195"/>
        <v>148</v>
      </c>
      <c r="CP134" s="18">
        <v>0</v>
      </c>
      <c r="CQ134" s="18">
        <f t="shared" si="196"/>
        <v>12654</v>
      </c>
      <c r="CR134" s="19" t="str">
        <f t="shared" si="129"/>
        <v>N/A</v>
      </c>
      <c r="CS134" s="68">
        <f t="shared" si="197"/>
        <v>138</v>
      </c>
      <c r="CT134" s="18">
        <f>'Ohio Intensities'!U134</f>
        <v>1.4097084630026897</v>
      </c>
      <c r="CU134" s="18">
        <f>Design!$I$24*CT134*Design!$I$23</f>
        <v>2.4246985563646279</v>
      </c>
      <c r="CV134" s="18">
        <v>0</v>
      </c>
      <c r="CW134" s="18">
        <v>0</v>
      </c>
      <c r="CX134" s="18">
        <f>Design!$I$22</f>
        <v>10</v>
      </c>
      <c r="CY134" s="18">
        <f t="shared" si="198"/>
        <v>2.4246985563646279</v>
      </c>
      <c r="CZ134" s="18">
        <f t="shared" si="199"/>
        <v>138</v>
      </c>
      <c r="DA134" s="18">
        <f t="shared" si="200"/>
        <v>2.4246985563646279</v>
      </c>
      <c r="DB134" s="18">
        <f t="shared" si="201"/>
        <v>148</v>
      </c>
      <c r="DC134" s="18">
        <v>0</v>
      </c>
      <c r="DD134" s="18" t="str">
        <f t="shared" si="135"/>
        <v>N/A</v>
      </c>
      <c r="DE134" s="18">
        <f t="shared" si="202"/>
        <v>-0.24246985563646278</v>
      </c>
      <c r="DF134" s="18">
        <f t="shared" si="203"/>
        <v>35.885538634196486</v>
      </c>
      <c r="DG134" s="18">
        <f>(Design!$N$71-DF134)/DE134</f>
        <v>136.24596157522757</v>
      </c>
      <c r="DH134" s="18">
        <v>0</v>
      </c>
      <c r="DI134" s="18">
        <v>0</v>
      </c>
      <c r="DJ134" s="18">
        <f t="shared" si="204"/>
        <v>136.24596157522757</v>
      </c>
      <c r="DK134" s="18">
        <f t="shared" si="139"/>
        <v>138</v>
      </c>
      <c r="DL134" s="18">
        <f>Design!$N$71</f>
        <v>2.85</v>
      </c>
      <c r="DM134" s="18">
        <f t="shared" si="205"/>
        <v>148</v>
      </c>
      <c r="DN134" s="18">
        <v>0</v>
      </c>
      <c r="DO134" s="18">
        <f t="shared" si="206"/>
        <v>12654</v>
      </c>
      <c r="DP134" s="19" t="str">
        <f t="shared" si="142"/>
        <v>N/A</v>
      </c>
      <c r="DQ134" s="68">
        <f t="shared" si="207"/>
        <v>138</v>
      </c>
      <c r="DR134" s="18">
        <f>'Ohio Intensities'!Y134</f>
        <v>1.580270820788015</v>
      </c>
      <c r="DS134" s="18">
        <f>Design!$I$24*DR134*Design!$I$23</f>
        <v>2.7180658117553875</v>
      </c>
      <c r="DT134" s="18">
        <v>0</v>
      </c>
      <c r="DU134" s="18">
        <v>0</v>
      </c>
      <c r="DV134" s="18">
        <f>Design!$I$22</f>
        <v>10</v>
      </c>
      <c r="DW134" s="18">
        <f t="shared" si="208"/>
        <v>2.7180658117553875</v>
      </c>
      <c r="DX134" s="18">
        <f t="shared" si="209"/>
        <v>138</v>
      </c>
      <c r="DY134" s="18">
        <f t="shared" si="210"/>
        <v>2.7180658117553875</v>
      </c>
      <c r="DZ134" s="18">
        <f t="shared" si="211"/>
        <v>148</v>
      </c>
      <c r="EA134" s="18">
        <v>0</v>
      </c>
      <c r="EB134" s="18" t="str">
        <f t="shared" si="148"/>
        <v>N/A</v>
      </c>
      <c r="EC134" s="18">
        <f t="shared" si="212"/>
        <v>-0.27180658117553874</v>
      </c>
      <c r="ED134" s="18">
        <f t="shared" si="213"/>
        <v>40.227374013979734</v>
      </c>
      <c r="EE134" s="18">
        <f>(Design!$N$72-ED134)/EC134</f>
        <v>137.51460267196617</v>
      </c>
      <c r="EF134" s="18">
        <v>0</v>
      </c>
      <c r="EG134" s="18">
        <v>0</v>
      </c>
      <c r="EH134" s="18">
        <f t="shared" si="214"/>
        <v>137.51460267196617</v>
      </c>
      <c r="EI134" s="18">
        <f t="shared" si="152"/>
        <v>138</v>
      </c>
      <c r="EJ134" s="18">
        <f>Design!$N$72</f>
        <v>2.85</v>
      </c>
      <c r="EK134" s="18">
        <f t="shared" si="215"/>
        <v>148</v>
      </c>
      <c r="EL134" s="18">
        <v>0</v>
      </c>
      <c r="EM134" s="18">
        <f t="shared" si="216"/>
        <v>12654.000000000002</v>
      </c>
      <c r="EN134" s="19" t="str">
        <f t="shared" si="155"/>
        <v>N/A</v>
      </c>
      <c r="EO134" s="19">
        <f t="shared" si="217"/>
        <v>138</v>
      </c>
    </row>
    <row r="135" spans="1:145" x14ac:dyDescent="0.25">
      <c r="A135" s="68">
        <f t="shared" si="157"/>
        <v>139</v>
      </c>
      <c r="B135" s="18">
        <f>'Ohio Intensities'!E135</f>
        <v>0.71707361471448616</v>
      </c>
      <c r="C135" s="18">
        <f>Design!$I$24*B135*Design!$I$23</f>
        <v>1.2333666173089171</v>
      </c>
      <c r="D135" s="18">
        <v>0</v>
      </c>
      <c r="E135" s="18">
        <v>0</v>
      </c>
      <c r="F135" s="18">
        <f>Design!$I$22</f>
        <v>10</v>
      </c>
      <c r="G135" s="18">
        <f t="shared" si="158"/>
        <v>1.2333666173089171</v>
      </c>
      <c r="H135" s="18">
        <f t="shared" si="159"/>
        <v>139</v>
      </c>
      <c r="I135" s="18">
        <f t="shared" si="160"/>
        <v>1.2333666173089171</v>
      </c>
      <c r="J135" s="18">
        <f t="shared" si="161"/>
        <v>149</v>
      </c>
      <c r="K135" s="18">
        <v>0</v>
      </c>
      <c r="L135" s="18" t="str">
        <f t="shared" ref="L135:L196" si="218">IF(G135&lt;T135,"N/A",(0.5*F135*G135+(H135-F135)*G135+0.5*(J135-H135)*I135)*60)</f>
        <v>N/A</v>
      </c>
      <c r="M135" s="18">
        <f t="shared" si="162"/>
        <v>-0.12333666173089171</v>
      </c>
      <c r="N135" s="18">
        <f t="shared" si="163"/>
        <v>18.377162597902863</v>
      </c>
      <c r="O135" s="18">
        <f>(Design!$N$67-N135)/M135</f>
        <v>132.37882693409605</v>
      </c>
      <c r="P135" s="18">
        <v>0</v>
      </c>
      <c r="Q135" s="18">
        <v>0</v>
      </c>
      <c r="R135" s="18">
        <f t="shared" si="164"/>
        <v>132.37882693409605</v>
      </c>
      <c r="S135" s="18">
        <f t="shared" ref="S135:S196" si="219">MAX(R135,H135)</f>
        <v>139</v>
      </c>
      <c r="T135" s="18">
        <f>Design!$N$67</f>
        <v>2.0499999999999998</v>
      </c>
      <c r="U135" s="18">
        <f t="shared" si="165"/>
        <v>149</v>
      </c>
      <c r="V135" s="18">
        <v>0</v>
      </c>
      <c r="W135" s="18">
        <f t="shared" si="166"/>
        <v>9163.5</v>
      </c>
      <c r="X135" s="19" t="str">
        <f t="shared" ref="X135:X196" si="220">IF(L135="N/A","N/A",L135-W135)</f>
        <v>N/A</v>
      </c>
      <c r="Y135" s="68">
        <f t="shared" si="167"/>
        <v>139</v>
      </c>
      <c r="Z135" s="18">
        <f>'Ohio Intensities'!I135</f>
        <v>0.87308693584382102</v>
      </c>
      <c r="AA135" s="18">
        <f>Design!$I$24*Z135*Design!$I$23</f>
        <v>1.5017095296513732</v>
      </c>
      <c r="AB135" s="18">
        <v>0</v>
      </c>
      <c r="AC135" s="18">
        <v>0</v>
      </c>
      <c r="AD135" s="18">
        <f>Design!$I$22</f>
        <v>10</v>
      </c>
      <c r="AE135" s="18">
        <f t="shared" si="168"/>
        <v>1.5017095296513732</v>
      </c>
      <c r="AF135" s="18">
        <f t="shared" si="169"/>
        <v>139</v>
      </c>
      <c r="AG135" s="18">
        <f t="shared" si="170"/>
        <v>1.5017095296513732</v>
      </c>
      <c r="AH135" s="18">
        <f t="shared" si="171"/>
        <v>149</v>
      </c>
      <c r="AI135" s="18">
        <v>0</v>
      </c>
      <c r="AJ135" s="18" t="str">
        <f t="shared" ref="AJ135:AJ196" si="221">IF(AE135&lt;AR135,"N/A",(0.5*AD135*AE135+(AF135-AD135)*AE135+0.5*(AH135-AF135)*AG135)*60)</f>
        <v>N/A</v>
      </c>
      <c r="AK135" s="18">
        <f t="shared" si="172"/>
        <v>-0.15017095296513733</v>
      </c>
      <c r="AL135" s="18">
        <f t="shared" si="173"/>
        <v>22.375471991805462</v>
      </c>
      <c r="AM135" s="18">
        <f>(Design!$N$68-AL135)/AK135</f>
        <v>132.35230648379527</v>
      </c>
      <c r="AN135" s="18">
        <v>0</v>
      </c>
      <c r="AO135" s="18">
        <v>0</v>
      </c>
      <c r="AP135" s="18">
        <f t="shared" si="174"/>
        <v>132.35230648379527</v>
      </c>
      <c r="AQ135" s="18">
        <f t="shared" ref="AQ135:AQ196" si="222">MAX(AP135,AF135)</f>
        <v>139</v>
      </c>
      <c r="AR135" s="18">
        <f>Design!$N$68</f>
        <v>2.5</v>
      </c>
      <c r="AS135" s="18">
        <f t="shared" si="175"/>
        <v>149</v>
      </c>
      <c r="AT135" s="18">
        <v>0</v>
      </c>
      <c r="AU135" s="18">
        <f t="shared" si="176"/>
        <v>11175</v>
      </c>
      <c r="AV135" s="19" t="str">
        <f t="shared" ref="AV135:AV196" si="223">IF(AJ135="N/A","N/A",AJ135-AU135)</f>
        <v>N/A</v>
      </c>
      <c r="AW135" s="68">
        <f t="shared" si="177"/>
        <v>139</v>
      </c>
      <c r="AX135" s="18">
        <f>'Ohio Intensities'!M135</f>
        <v>1.0376364728924912</v>
      </c>
      <c r="AY135" s="18">
        <f>Design!$I$24*AX135*Design!$I$23</f>
        <v>1.784734733375086</v>
      </c>
      <c r="AZ135" s="18">
        <v>0</v>
      </c>
      <c r="BA135" s="18">
        <v>0</v>
      </c>
      <c r="BB135" s="18">
        <f>Design!$I$22</f>
        <v>10</v>
      </c>
      <c r="BC135" s="18">
        <f t="shared" si="178"/>
        <v>1.784734733375086</v>
      </c>
      <c r="BD135" s="18">
        <f t="shared" si="179"/>
        <v>139</v>
      </c>
      <c r="BE135" s="18">
        <f t="shared" si="180"/>
        <v>1.784734733375086</v>
      </c>
      <c r="BF135" s="18">
        <f t="shared" si="181"/>
        <v>149</v>
      </c>
      <c r="BG135" s="18">
        <v>0</v>
      </c>
      <c r="BH135" s="18" t="str">
        <f t="shared" ref="BH135:BH196" si="224">IF(BC135&lt;BP135,"N/A",(0.5*BB135*BC135+(BD135-BB135)*BC135+0.5*(BF135-BD135)*BE135)*60)</f>
        <v>N/A</v>
      </c>
      <c r="BI135" s="18">
        <f t="shared" si="182"/>
        <v>-0.1784734733375086</v>
      </c>
      <c r="BJ135" s="18">
        <f t="shared" si="183"/>
        <v>26.592547527288779</v>
      </c>
      <c r="BK135" s="18">
        <f>(Design!$N$69-BJ135)/BI135</f>
        <v>133.03124034791205</v>
      </c>
      <c r="BL135" s="18">
        <v>0</v>
      </c>
      <c r="BM135" s="18">
        <v>0</v>
      </c>
      <c r="BN135" s="18">
        <f t="shared" si="184"/>
        <v>133.03124034791205</v>
      </c>
      <c r="BO135" s="18">
        <f t="shared" ref="BO135:BO196" si="225">MAX(BN135,BD135)</f>
        <v>139</v>
      </c>
      <c r="BP135" s="18">
        <f>Design!$N$69</f>
        <v>2.85</v>
      </c>
      <c r="BQ135" s="18">
        <f t="shared" si="185"/>
        <v>149</v>
      </c>
      <c r="BR135" s="18">
        <v>0</v>
      </c>
      <c r="BS135" s="18">
        <f t="shared" si="186"/>
        <v>12739.500000000002</v>
      </c>
      <c r="BT135" s="19" t="str">
        <f t="shared" ref="BT135:BT196" si="226">IF(BH135="N/A","N/A",BH135-BS135)</f>
        <v>N/A</v>
      </c>
      <c r="BU135" s="68">
        <f t="shared" si="187"/>
        <v>139</v>
      </c>
      <c r="BV135" s="18">
        <f>'Ohio Intensities'!Q135</f>
        <v>1.2363499982893309</v>
      </c>
      <c r="BW135" s="18">
        <f>Design!$I$24*BV135*Design!$I$23</f>
        <v>2.1265219970576505</v>
      </c>
      <c r="BX135" s="18">
        <v>0</v>
      </c>
      <c r="BY135" s="18">
        <v>0</v>
      </c>
      <c r="BZ135" s="18">
        <f>Design!$I$22</f>
        <v>10</v>
      </c>
      <c r="CA135" s="18">
        <f t="shared" si="188"/>
        <v>2.1265219970576505</v>
      </c>
      <c r="CB135" s="18">
        <f t="shared" si="189"/>
        <v>139</v>
      </c>
      <c r="CC135" s="18">
        <f t="shared" si="190"/>
        <v>2.1265219970576505</v>
      </c>
      <c r="CD135" s="18">
        <f t="shared" si="191"/>
        <v>149</v>
      </c>
      <c r="CE135" s="18">
        <v>0</v>
      </c>
      <c r="CF135" s="18" t="str">
        <f t="shared" ref="CF135:CF196" si="227">IF(CA135&lt;CN135,"N/A",(0.5*BZ135*CA135+(CB135-BZ135)*CA135+0.5*(CD135-CB135)*CC135)*60)</f>
        <v>N/A</v>
      </c>
      <c r="CG135" s="18">
        <f t="shared" si="192"/>
        <v>-0.21265219970576504</v>
      </c>
      <c r="CH135" s="18">
        <f t="shared" si="193"/>
        <v>31.685177756158993</v>
      </c>
      <c r="CI135" s="18">
        <f>(Design!$N$70-CH135)/CG135</f>
        <v>135.59783437959547</v>
      </c>
      <c r="CJ135" s="18">
        <v>0</v>
      </c>
      <c r="CK135" s="18">
        <v>0</v>
      </c>
      <c r="CL135" s="18">
        <f t="shared" si="194"/>
        <v>135.59783437959547</v>
      </c>
      <c r="CM135" s="18">
        <f t="shared" ref="CM135:CM196" si="228">MAX(CL135,CB135)</f>
        <v>139</v>
      </c>
      <c r="CN135" s="18">
        <f>Design!$N$70</f>
        <v>2.85</v>
      </c>
      <c r="CO135" s="18">
        <f t="shared" si="195"/>
        <v>149</v>
      </c>
      <c r="CP135" s="18">
        <v>0</v>
      </c>
      <c r="CQ135" s="18">
        <f t="shared" si="196"/>
        <v>12739.500000000002</v>
      </c>
      <c r="CR135" s="19" t="str">
        <f t="shared" ref="CR135:CR196" si="229">IF(CF135="N/A","N/A",CF135-CQ135)</f>
        <v>N/A</v>
      </c>
      <c r="CS135" s="68">
        <f t="shared" si="197"/>
        <v>139</v>
      </c>
      <c r="CT135" s="18">
        <f>'Ohio Intensities'!U135</f>
        <v>1.4019486510359382</v>
      </c>
      <c r="CU135" s="18">
        <f>Design!$I$24*CT135*Design!$I$23</f>
        <v>2.4113516797818151</v>
      </c>
      <c r="CV135" s="18">
        <v>0</v>
      </c>
      <c r="CW135" s="18">
        <v>0</v>
      </c>
      <c r="CX135" s="18">
        <f>Design!$I$22</f>
        <v>10</v>
      </c>
      <c r="CY135" s="18">
        <f t="shared" si="198"/>
        <v>2.4113516797818151</v>
      </c>
      <c r="CZ135" s="18">
        <f t="shared" si="199"/>
        <v>139</v>
      </c>
      <c r="DA135" s="18">
        <f t="shared" si="200"/>
        <v>2.4113516797818151</v>
      </c>
      <c r="DB135" s="18">
        <f t="shared" si="201"/>
        <v>149</v>
      </c>
      <c r="DC135" s="18">
        <v>0</v>
      </c>
      <c r="DD135" s="18" t="str">
        <f t="shared" ref="DD135:DD196" si="230">IF(CY135&lt;DL135,"N/A",(0.5*CX135*CY135+(CZ135-CX135)*CY135+0.5*(DB135-CZ135)*DA135)*60)</f>
        <v>N/A</v>
      </c>
      <c r="DE135" s="18">
        <f t="shared" si="202"/>
        <v>-0.24113516797818152</v>
      </c>
      <c r="DF135" s="18">
        <f t="shared" si="203"/>
        <v>35.929140028749046</v>
      </c>
      <c r="DG135" s="18">
        <f>(Design!$N$71-DF135)/DE135</f>
        <v>137.18090275302407</v>
      </c>
      <c r="DH135" s="18">
        <v>0</v>
      </c>
      <c r="DI135" s="18">
        <v>0</v>
      </c>
      <c r="DJ135" s="18">
        <f t="shared" si="204"/>
        <v>137.18090275302407</v>
      </c>
      <c r="DK135" s="18">
        <f t="shared" ref="DK135:DK196" si="231">MAX(DJ135,CZ135)</f>
        <v>139</v>
      </c>
      <c r="DL135" s="18">
        <f>Design!$N$71</f>
        <v>2.85</v>
      </c>
      <c r="DM135" s="18">
        <f t="shared" si="205"/>
        <v>149</v>
      </c>
      <c r="DN135" s="18">
        <v>0</v>
      </c>
      <c r="DO135" s="18">
        <f t="shared" si="206"/>
        <v>12739.500000000002</v>
      </c>
      <c r="DP135" s="19" t="str">
        <f t="shared" ref="DP135:DP196" si="232">IF(DD135="N/A","N/A",DD135-DO135)</f>
        <v>N/A</v>
      </c>
      <c r="DQ135" s="68">
        <f t="shared" si="207"/>
        <v>139</v>
      </c>
      <c r="DR135" s="18">
        <f>'Ohio Intensities'!Y135</f>
        <v>1.571844363733778</v>
      </c>
      <c r="DS135" s="18">
        <f>Design!$I$24*DR135*Design!$I$23</f>
        <v>2.7035723056220999</v>
      </c>
      <c r="DT135" s="18">
        <v>0</v>
      </c>
      <c r="DU135" s="18">
        <v>0</v>
      </c>
      <c r="DV135" s="18">
        <f>Design!$I$22</f>
        <v>10</v>
      </c>
      <c r="DW135" s="18">
        <f t="shared" si="208"/>
        <v>2.7035723056220999</v>
      </c>
      <c r="DX135" s="18">
        <f t="shared" si="209"/>
        <v>139</v>
      </c>
      <c r="DY135" s="18">
        <f t="shared" si="210"/>
        <v>2.7035723056220999</v>
      </c>
      <c r="DZ135" s="18">
        <f t="shared" si="211"/>
        <v>149</v>
      </c>
      <c r="EA135" s="18">
        <v>0</v>
      </c>
      <c r="EB135" s="18" t="str">
        <f t="shared" ref="EB135:EB196" si="233">IF(DW135&lt;EJ135,"N/A",(0.5*DV135*DW135+(DX135-DV135)*DW135+0.5*(DZ135-DX135)*DY135)*60)</f>
        <v>N/A</v>
      </c>
      <c r="EC135" s="18">
        <f t="shared" si="212"/>
        <v>-0.27035723056221</v>
      </c>
      <c r="ED135" s="18">
        <f t="shared" si="213"/>
        <v>40.283227353769291</v>
      </c>
      <c r="EE135" s="18">
        <f>(Design!$N$72-ED135)/EC135</f>
        <v>138.45839179491</v>
      </c>
      <c r="EF135" s="18">
        <v>0</v>
      </c>
      <c r="EG135" s="18">
        <v>0</v>
      </c>
      <c r="EH135" s="18">
        <f t="shared" si="214"/>
        <v>138.45839179491</v>
      </c>
      <c r="EI135" s="18">
        <f t="shared" ref="EI135:EI196" si="234">MAX(EH135,DX135)</f>
        <v>139</v>
      </c>
      <c r="EJ135" s="18">
        <f>Design!$N$72</f>
        <v>2.85</v>
      </c>
      <c r="EK135" s="18">
        <f t="shared" si="215"/>
        <v>149</v>
      </c>
      <c r="EL135" s="18">
        <v>0</v>
      </c>
      <c r="EM135" s="18">
        <f t="shared" si="216"/>
        <v>12739.500000000002</v>
      </c>
      <c r="EN135" s="19" t="str">
        <f t="shared" ref="EN135:EN196" si="235">IF(EB135="N/A","N/A",EB135-EM135)</f>
        <v>N/A</v>
      </c>
      <c r="EO135" s="19">
        <f t="shared" si="217"/>
        <v>139</v>
      </c>
    </row>
    <row r="136" spans="1:145" x14ac:dyDescent="0.25">
      <c r="A136" s="68">
        <f t="shared" ref="A136:A196" si="236">A135+1</f>
        <v>140</v>
      </c>
      <c r="B136" s="18">
        <f>'Ohio Intensities'!E136</f>
        <v>0.71288416954563494</v>
      </c>
      <c r="C136" s="18">
        <f>Design!$I$24*B136*Design!$I$23</f>
        <v>1.2261607716184928</v>
      </c>
      <c r="D136" s="18">
        <v>0</v>
      </c>
      <c r="E136" s="18">
        <v>0</v>
      </c>
      <c r="F136" s="18">
        <f>Design!$I$22</f>
        <v>10</v>
      </c>
      <c r="G136" s="18">
        <f t="shared" si="158"/>
        <v>1.2261607716184928</v>
      </c>
      <c r="H136" s="18">
        <f t="shared" si="159"/>
        <v>140</v>
      </c>
      <c r="I136" s="18">
        <f t="shared" si="160"/>
        <v>1.2261607716184928</v>
      </c>
      <c r="J136" s="18">
        <f t="shared" si="161"/>
        <v>150</v>
      </c>
      <c r="K136" s="18">
        <v>0</v>
      </c>
      <c r="L136" s="18" t="str">
        <f t="shared" si="218"/>
        <v>N/A</v>
      </c>
      <c r="M136" s="18">
        <f t="shared" si="162"/>
        <v>-0.12261607716184927</v>
      </c>
      <c r="N136" s="18">
        <f t="shared" si="163"/>
        <v>18.392411574277389</v>
      </c>
      <c r="O136" s="18">
        <f>(Design!$N$67-N136)/M136</f>
        <v>133.28114838240936</v>
      </c>
      <c r="P136" s="18">
        <v>0</v>
      </c>
      <c r="Q136" s="18">
        <v>0</v>
      </c>
      <c r="R136" s="18">
        <f t="shared" si="164"/>
        <v>133.28114838240936</v>
      </c>
      <c r="S136" s="18">
        <f t="shared" si="219"/>
        <v>140</v>
      </c>
      <c r="T136" s="18">
        <f>Design!$N$67</f>
        <v>2.0499999999999998</v>
      </c>
      <c r="U136" s="18">
        <f t="shared" si="165"/>
        <v>150</v>
      </c>
      <c r="V136" s="18">
        <v>0</v>
      </c>
      <c r="W136" s="18">
        <f t="shared" si="166"/>
        <v>9225</v>
      </c>
      <c r="X136" s="19" t="str">
        <f t="shared" si="220"/>
        <v>N/A</v>
      </c>
      <c r="Y136" s="68">
        <f t="shared" si="167"/>
        <v>140</v>
      </c>
      <c r="Z136" s="18">
        <f>'Ohio Intensities'!I136</f>
        <v>0.86806016443815737</v>
      </c>
      <c r="AA136" s="18">
        <f>Design!$I$24*Z136*Design!$I$23</f>
        <v>1.4930634828336316</v>
      </c>
      <c r="AB136" s="18">
        <v>0</v>
      </c>
      <c r="AC136" s="18">
        <v>0</v>
      </c>
      <c r="AD136" s="18">
        <f>Design!$I$22</f>
        <v>10</v>
      </c>
      <c r="AE136" s="18">
        <f t="shared" si="168"/>
        <v>1.4930634828336316</v>
      </c>
      <c r="AF136" s="18">
        <f t="shared" si="169"/>
        <v>140</v>
      </c>
      <c r="AG136" s="18">
        <f t="shared" si="170"/>
        <v>1.4930634828336316</v>
      </c>
      <c r="AH136" s="18">
        <f t="shared" si="171"/>
        <v>150</v>
      </c>
      <c r="AI136" s="18">
        <v>0</v>
      </c>
      <c r="AJ136" s="18" t="str">
        <f t="shared" si="221"/>
        <v>N/A</v>
      </c>
      <c r="AK136" s="18">
        <f t="shared" si="172"/>
        <v>-0.14930634828336314</v>
      </c>
      <c r="AL136" s="18">
        <f t="shared" si="173"/>
        <v>22.395952242504471</v>
      </c>
      <c r="AM136" s="18">
        <f>(Design!$N$68-AL136)/AK136</f>
        <v>133.25590285514625</v>
      </c>
      <c r="AN136" s="18">
        <v>0</v>
      </c>
      <c r="AO136" s="18">
        <v>0</v>
      </c>
      <c r="AP136" s="18">
        <f t="shared" si="174"/>
        <v>133.25590285514625</v>
      </c>
      <c r="AQ136" s="18">
        <f t="shared" si="222"/>
        <v>140</v>
      </c>
      <c r="AR136" s="18">
        <f>Design!$N$68</f>
        <v>2.5</v>
      </c>
      <c r="AS136" s="18">
        <f t="shared" si="175"/>
        <v>150</v>
      </c>
      <c r="AT136" s="18">
        <v>0</v>
      </c>
      <c r="AU136" s="18">
        <f t="shared" si="176"/>
        <v>11250</v>
      </c>
      <c r="AV136" s="19" t="str">
        <f t="shared" si="223"/>
        <v>N/A</v>
      </c>
      <c r="AW136" s="68">
        <f t="shared" si="177"/>
        <v>140</v>
      </c>
      <c r="AX136" s="18">
        <f>'Ohio Intensities'!M136</f>
        <v>1.031735683490693</v>
      </c>
      <c r="AY136" s="18">
        <f>Design!$I$24*AX136*Design!$I$23</f>
        <v>1.7745853756039931</v>
      </c>
      <c r="AZ136" s="18">
        <v>0</v>
      </c>
      <c r="BA136" s="18">
        <v>0</v>
      </c>
      <c r="BB136" s="18">
        <f>Design!$I$22</f>
        <v>10</v>
      </c>
      <c r="BC136" s="18">
        <f t="shared" si="178"/>
        <v>1.7745853756039931</v>
      </c>
      <c r="BD136" s="18">
        <f t="shared" si="179"/>
        <v>140</v>
      </c>
      <c r="BE136" s="18">
        <f t="shared" si="180"/>
        <v>1.7745853756039931</v>
      </c>
      <c r="BF136" s="18">
        <f t="shared" si="181"/>
        <v>150</v>
      </c>
      <c r="BG136" s="18">
        <v>0</v>
      </c>
      <c r="BH136" s="18" t="str">
        <f t="shared" si="224"/>
        <v>N/A</v>
      </c>
      <c r="BI136" s="18">
        <f t="shared" si="182"/>
        <v>-0.17745853756039931</v>
      </c>
      <c r="BJ136" s="18">
        <f t="shared" si="183"/>
        <v>26.618780634059899</v>
      </c>
      <c r="BK136" s="18">
        <f>(Design!$N$69-BJ136)/BI136</f>
        <v>133.93991047610217</v>
      </c>
      <c r="BL136" s="18">
        <v>0</v>
      </c>
      <c r="BM136" s="18">
        <v>0</v>
      </c>
      <c r="BN136" s="18">
        <f t="shared" si="184"/>
        <v>133.93991047610217</v>
      </c>
      <c r="BO136" s="18">
        <f t="shared" si="225"/>
        <v>140</v>
      </c>
      <c r="BP136" s="18">
        <f>Design!$N$69</f>
        <v>2.85</v>
      </c>
      <c r="BQ136" s="18">
        <f t="shared" si="185"/>
        <v>150</v>
      </c>
      <c r="BR136" s="18">
        <v>0</v>
      </c>
      <c r="BS136" s="18">
        <f t="shared" si="186"/>
        <v>12825</v>
      </c>
      <c r="BT136" s="19" t="str">
        <f t="shared" si="226"/>
        <v>N/A</v>
      </c>
      <c r="BU136" s="68">
        <f t="shared" si="187"/>
        <v>140</v>
      </c>
      <c r="BV136" s="18">
        <f>'Ohio Intensities'!Q136</f>
        <v>1.2294748344656348</v>
      </c>
      <c r="BW136" s="18">
        <f>Design!$I$24*BV136*Design!$I$23</f>
        <v>2.1146967152808931</v>
      </c>
      <c r="BX136" s="18">
        <v>0</v>
      </c>
      <c r="BY136" s="18">
        <v>0</v>
      </c>
      <c r="BZ136" s="18">
        <f>Design!$I$22</f>
        <v>10</v>
      </c>
      <c r="CA136" s="18">
        <f t="shared" si="188"/>
        <v>2.1146967152808931</v>
      </c>
      <c r="CB136" s="18">
        <f t="shared" si="189"/>
        <v>140</v>
      </c>
      <c r="CC136" s="18">
        <f t="shared" si="190"/>
        <v>2.1146967152808931</v>
      </c>
      <c r="CD136" s="18">
        <f t="shared" si="191"/>
        <v>150</v>
      </c>
      <c r="CE136" s="18">
        <v>0</v>
      </c>
      <c r="CF136" s="18" t="str">
        <f t="shared" si="227"/>
        <v>N/A</v>
      </c>
      <c r="CG136" s="18">
        <f t="shared" si="192"/>
        <v>-0.21146967152808932</v>
      </c>
      <c r="CH136" s="18">
        <f t="shared" si="193"/>
        <v>31.720450729213397</v>
      </c>
      <c r="CI136" s="18">
        <f>(Design!$N$70-CH136)/CG136</f>
        <v>136.52289011750113</v>
      </c>
      <c r="CJ136" s="18">
        <v>0</v>
      </c>
      <c r="CK136" s="18">
        <v>0</v>
      </c>
      <c r="CL136" s="18">
        <f t="shared" si="194"/>
        <v>136.52289011750113</v>
      </c>
      <c r="CM136" s="18">
        <f t="shared" si="228"/>
        <v>140</v>
      </c>
      <c r="CN136" s="18">
        <f>Design!$N$70</f>
        <v>2.85</v>
      </c>
      <c r="CO136" s="18">
        <f t="shared" si="195"/>
        <v>150</v>
      </c>
      <c r="CP136" s="18">
        <v>0</v>
      </c>
      <c r="CQ136" s="18">
        <f t="shared" si="196"/>
        <v>12825</v>
      </c>
      <c r="CR136" s="19" t="str">
        <f t="shared" si="229"/>
        <v>N/A</v>
      </c>
      <c r="CS136" s="68">
        <f t="shared" si="197"/>
        <v>140</v>
      </c>
      <c r="CT136" s="18">
        <f>'Ohio Intensities'!U136</f>
        <v>1.3942818540864426</v>
      </c>
      <c r="CU136" s="18">
        <f>Design!$I$24*CT136*Design!$I$23</f>
        <v>2.3981647890286828</v>
      </c>
      <c r="CV136" s="18">
        <v>0</v>
      </c>
      <c r="CW136" s="18">
        <v>0</v>
      </c>
      <c r="CX136" s="18">
        <f>Design!$I$22</f>
        <v>10</v>
      </c>
      <c r="CY136" s="18">
        <f t="shared" si="198"/>
        <v>2.3981647890286828</v>
      </c>
      <c r="CZ136" s="18">
        <f t="shared" si="199"/>
        <v>140</v>
      </c>
      <c r="DA136" s="18">
        <f t="shared" si="200"/>
        <v>2.3981647890286828</v>
      </c>
      <c r="DB136" s="18">
        <f t="shared" si="201"/>
        <v>150</v>
      </c>
      <c r="DC136" s="18">
        <v>0</v>
      </c>
      <c r="DD136" s="18" t="str">
        <f t="shared" si="230"/>
        <v>N/A</v>
      </c>
      <c r="DE136" s="18">
        <f t="shared" si="202"/>
        <v>-0.23981647890286828</v>
      </c>
      <c r="DF136" s="18">
        <f t="shared" si="203"/>
        <v>35.972471835430241</v>
      </c>
      <c r="DG136" s="18">
        <f>(Design!$N$71-DF136)/DE136</f>
        <v>138.11591258015957</v>
      </c>
      <c r="DH136" s="18">
        <v>0</v>
      </c>
      <c r="DI136" s="18">
        <v>0</v>
      </c>
      <c r="DJ136" s="18">
        <f t="shared" si="204"/>
        <v>138.11591258015957</v>
      </c>
      <c r="DK136" s="18">
        <f t="shared" si="231"/>
        <v>140</v>
      </c>
      <c r="DL136" s="18">
        <f>Design!$N$71</f>
        <v>2.85</v>
      </c>
      <c r="DM136" s="18">
        <f t="shared" si="205"/>
        <v>150</v>
      </c>
      <c r="DN136" s="18">
        <v>0</v>
      </c>
      <c r="DO136" s="18">
        <f t="shared" si="206"/>
        <v>12825</v>
      </c>
      <c r="DP136" s="19" t="str">
        <f t="shared" si="232"/>
        <v>N/A</v>
      </c>
      <c r="DQ136" s="68">
        <f t="shared" si="207"/>
        <v>140</v>
      </c>
      <c r="DR136" s="18">
        <f>'Ohio Intensities'!Y136</f>
        <v>1.5635176543428977</v>
      </c>
      <c r="DS136" s="18">
        <f>Design!$I$24*DR136*Design!$I$23</f>
        <v>2.6892503654697859</v>
      </c>
      <c r="DT136" s="18">
        <v>0</v>
      </c>
      <c r="DU136" s="18">
        <v>0</v>
      </c>
      <c r="DV136" s="18">
        <f>Design!$I$22</f>
        <v>10</v>
      </c>
      <c r="DW136" s="18">
        <f t="shared" si="208"/>
        <v>2.6892503654697859</v>
      </c>
      <c r="DX136" s="18">
        <f t="shared" si="209"/>
        <v>140</v>
      </c>
      <c r="DY136" s="18">
        <f t="shared" si="210"/>
        <v>2.6892503654697859</v>
      </c>
      <c r="DZ136" s="18">
        <f t="shared" si="211"/>
        <v>150</v>
      </c>
      <c r="EA136" s="18">
        <v>0</v>
      </c>
      <c r="EB136" s="18" t="str">
        <f t="shared" si="233"/>
        <v>N/A</v>
      </c>
      <c r="EC136" s="18">
        <f t="shared" si="212"/>
        <v>-0.26892503654697858</v>
      </c>
      <c r="ED136" s="18">
        <f t="shared" si="213"/>
        <v>40.338755482046793</v>
      </c>
      <c r="EE136" s="18">
        <f>(Design!$N$72-ED136)/EC136</f>
        <v>139.40225113810803</v>
      </c>
      <c r="EF136" s="18">
        <v>0</v>
      </c>
      <c r="EG136" s="18">
        <v>0</v>
      </c>
      <c r="EH136" s="18">
        <f t="shared" si="214"/>
        <v>139.40225113810803</v>
      </c>
      <c r="EI136" s="18">
        <f t="shared" si="234"/>
        <v>140</v>
      </c>
      <c r="EJ136" s="18">
        <f>Design!$N$72</f>
        <v>2.85</v>
      </c>
      <c r="EK136" s="18">
        <f t="shared" si="215"/>
        <v>150</v>
      </c>
      <c r="EL136" s="18">
        <v>0</v>
      </c>
      <c r="EM136" s="18">
        <f t="shared" si="216"/>
        <v>12825</v>
      </c>
      <c r="EN136" s="19" t="str">
        <f t="shared" si="235"/>
        <v>N/A</v>
      </c>
      <c r="EO136" s="19">
        <f t="shared" si="217"/>
        <v>140</v>
      </c>
    </row>
    <row r="137" spans="1:145" x14ac:dyDescent="0.25">
      <c r="A137" s="68">
        <f t="shared" si="236"/>
        <v>141</v>
      </c>
      <c r="B137" s="18">
        <f>'Ohio Intensities'!E137</f>
        <v>0.70874679482593028</v>
      </c>
      <c r="C137" s="18">
        <f>Design!$I$24*B137*Design!$I$23</f>
        <v>1.2190444871006008</v>
      </c>
      <c r="D137" s="18">
        <v>0</v>
      </c>
      <c r="E137" s="18">
        <v>0</v>
      </c>
      <c r="F137" s="18">
        <f>Design!$I$22</f>
        <v>10</v>
      </c>
      <c r="G137" s="18">
        <f t="shared" si="158"/>
        <v>1.2190444871006008</v>
      </c>
      <c r="H137" s="18">
        <f t="shared" si="159"/>
        <v>141</v>
      </c>
      <c r="I137" s="18">
        <f t="shared" si="160"/>
        <v>1.2190444871006008</v>
      </c>
      <c r="J137" s="18">
        <f t="shared" si="161"/>
        <v>151</v>
      </c>
      <c r="K137" s="18">
        <v>0</v>
      </c>
      <c r="L137" s="18" t="str">
        <f t="shared" si="218"/>
        <v>N/A</v>
      </c>
      <c r="M137" s="18">
        <f t="shared" si="162"/>
        <v>-0.12190444871006008</v>
      </c>
      <c r="N137" s="18">
        <f t="shared" si="163"/>
        <v>18.40757175521907</v>
      </c>
      <c r="O137" s="18">
        <f>(Design!$N$67-N137)/M137</f>
        <v>134.18355054559359</v>
      </c>
      <c r="P137" s="18">
        <v>0</v>
      </c>
      <c r="Q137" s="18">
        <v>0</v>
      </c>
      <c r="R137" s="18">
        <f t="shared" si="164"/>
        <v>134.18355054559359</v>
      </c>
      <c r="S137" s="18">
        <f t="shared" si="219"/>
        <v>141</v>
      </c>
      <c r="T137" s="18">
        <f>Design!$N$67</f>
        <v>2.0499999999999998</v>
      </c>
      <c r="U137" s="18">
        <f t="shared" si="165"/>
        <v>151</v>
      </c>
      <c r="V137" s="18">
        <v>0</v>
      </c>
      <c r="W137" s="18">
        <f t="shared" si="166"/>
        <v>9286.5</v>
      </c>
      <c r="X137" s="19" t="str">
        <f t="shared" si="220"/>
        <v>N/A</v>
      </c>
      <c r="Y137" s="68">
        <f t="shared" si="167"/>
        <v>141</v>
      </c>
      <c r="Z137" s="18">
        <f>'Ohio Intensities'!I137</f>
        <v>0.86309522920915704</v>
      </c>
      <c r="AA137" s="18">
        <f>Design!$I$24*Z137*Design!$I$23</f>
        <v>1.4845237942397511</v>
      </c>
      <c r="AB137" s="18">
        <v>0</v>
      </c>
      <c r="AC137" s="18">
        <v>0</v>
      </c>
      <c r="AD137" s="18">
        <f>Design!$I$22</f>
        <v>10</v>
      </c>
      <c r="AE137" s="18">
        <f t="shared" si="168"/>
        <v>1.4845237942397511</v>
      </c>
      <c r="AF137" s="18">
        <f t="shared" si="169"/>
        <v>141</v>
      </c>
      <c r="AG137" s="18">
        <f t="shared" si="170"/>
        <v>1.4845237942397511</v>
      </c>
      <c r="AH137" s="18">
        <f t="shared" si="171"/>
        <v>151</v>
      </c>
      <c r="AI137" s="18">
        <v>0</v>
      </c>
      <c r="AJ137" s="18" t="str">
        <f t="shared" si="221"/>
        <v>N/A</v>
      </c>
      <c r="AK137" s="18">
        <f t="shared" si="172"/>
        <v>-0.1484523794239751</v>
      </c>
      <c r="AL137" s="18">
        <f t="shared" si="173"/>
        <v>22.416309293020241</v>
      </c>
      <c r="AM137" s="18">
        <f>(Design!$N$68-AL137)/AK137</f>
        <v>134.15958282581593</v>
      </c>
      <c r="AN137" s="18">
        <v>0</v>
      </c>
      <c r="AO137" s="18">
        <v>0</v>
      </c>
      <c r="AP137" s="18">
        <f t="shared" si="174"/>
        <v>134.15958282581593</v>
      </c>
      <c r="AQ137" s="18">
        <f t="shared" si="222"/>
        <v>141</v>
      </c>
      <c r="AR137" s="18">
        <f>Design!$N$68</f>
        <v>2.5</v>
      </c>
      <c r="AS137" s="18">
        <f t="shared" si="175"/>
        <v>151</v>
      </c>
      <c r="AT137" s="18">
        <v>0</v>
      </c>
      <c r="AU137" s="18">
        <f t="shared" si="176"/>
        <v>11325</v>
      </c>
      <c r="AV137" s="19" t="str">
        <f t="shared" si="223"/>
        <v>N/A</v>
      </c>
      <c r="AW137" s="68">
        <f t="shared" si="177"/>
        <v>141</v>
      </c>
      <c r="AX137" s="18">
        <f>'Ohio Intensities'!M137</f>
        <v>1.0259068155102045</v>
      </c>
      <c r="AY137" s="18">
        <f>Design!$I$24*AX137*Design!$I$23</f>
        <v>1.7645597226775527</v>
      </c>
      <c r="AZ137" s="18">
        <v>0</v>
      </c>
      <c r="BA137" s="18">
        <v>0</v>
      </c>
      <c r="BB137" s="18">
        <f>Design!$I$22</f>
        <v>10</v>
      </c>
      <c r="BC137" s="18">
        <f t="shared" si="178"/>
        <v>1.7645597226775527</v>
      </c>
      <c r="BD137" s="18">
        <f t="shared" si="179"/>
        <v>141</v>
      </c>
      <c r="BE137" s="18">
        <f t="shared" si="180"/>
        <v>1.7645597226775527</v>
      </c>
      <c r="BF137" s="18">
        <f t="shared" si="181"/>
        <v>151</v>
      </c>
      <c r="BG137" s="18">
        <v>0</v>
      </c>
      <c r="BH137" s="18" t="str">
        <f t="shared" si="224"/>
        <v>N/A</v>
      </c>
      <c r="BI137" s="18">
        <f t="shared" si="182"/>
        <v>-0.17645597226775528</v>
      </c>
      <c r="BJ137" s="18">
        <f t="shared" si="183"/>
        <v>26.64485181243105</v>
      </c>
      <c r="BK137" s="18">
        <f>(Design!$N$69-BJ137)/BI137</f>
        <v>134.84866228457605</v>
      </c>
      <c r="BL137" s="18">
        <v>0</v>
      </c>
      <c r="BM137" s="18">
        <v>0</v>
      </c>
      <c r="BN137" s="18">
        <f t="shared" si="184"/>
        <v>134.84866228457605</v>
      </c>
      <c r="BO137" s="18">
        <f t="shared" si="225"/>
        <v>141</v>
      </c>
      <c r="BP137" s="18">
        <f>Design!$N$69</f>
        <v>2.85</v>
      </c>
      <c r="BQ137" s="18">
        <f t="shared" si="185"/>
        <v>151</v>
      </c>
      <c r="BR137" s="18">
        <v>0</v>
      </c>
      <c r="BS137" s="18">
        <f t="shared" si="186"/>
        <v>12910.499999999998</v>
      </c>
      <c r="BT137" s="19" t="str">
        <f t="shared" si="226"/>
        <v>N/A</v>
      </c>
      <c r="BU137" s="68">
        <f t="shared" si="187"/>
        <v>141</v>
      </c>
      <c r="BV137" s="18">
        <f>'Ohio Intensities'!Q137</f>
        <v>1.2226823922211527</v>
      </c>
      <c r="BW137" s="18">
        <f>Design!$I$24*BV137*Design!$I$23</f>
        <v>2.103013714620384</v>
      </c>
      <c r="BX137" s="18">
        <v>0</v>
      </c>
      <c r="BY137" s="18">
        <v>0</v>
      </c>
      <c r="BZ137" s="18">
        <f>Design!$I$22</f>
        <v>10</v>
      </c>
      <c r="CA137" s="18">
        <f t="shared" si="188"/>
        <v>2.103013714620384</v>
      </c>
      <c r="CB137" s="18">
        <f t="shared" si="189"/>
        <v>141</v>
      </c>
      <c r="CC137" s="18">
        <f t="shared" si="190"/>
        <v>2.103013714620384</v>
      </c>
      <c r="CD137" s="18">
        <f t="shared" si="191"/>
        <v>151</v>
      </c>
      <c r="CE137" s="18">
        <v>0</v>
      </c>
      <c r="CF137" s="18" t="str">
        <f t="shared" si="227"/>
        <v>N/A</v>
      </c>
      <c r="CG137" s="18">
        <f t="shared" si="192"/>
        <v>-0.21030137146203839</v>
      </c>
      <c r="CH137" s="18">
        <f t="shared" si="193"/>
        <v>31.7555070907678</v>
      </c>
      <c r="CI137" s="18">
        <f>(Design!$N$70-CH137)/CG137</f>
        <v>137.44801990502256</v>
      </c>
      <c r="CJ137" s="18">
        <v>0</v>
      </c>
      <c r="CK137" s="18">
        <v>0</v>
      </c>
      <c r="CL137" s="18">
        <f t="shared" si="194"/>
        <v>137.44801990502256</v>
      </c>
      <c r="CM137" s="18">
        <f t="shared" si="228"/>
        <v>141</v>
      </c>
      <c r="CN137" s="18">
        <f>Design!$N$70</f>
        <v>2.85</v>
      </c>
      <c r="CO137" s="18">
        <f t="shared" si="195"/>
        <v>151</v>
      </c>
      <c r="CP137" s="18">
        <v>0</v>
      </c>
      <c r="CQ137" s="18">
        <f t="shared" si="196"/>
        <v>12910.5</v>
      </c>
      <c r="CR137" s="19" t="str">
        <f t="shared" si="229"/>
        <v>N/A</v>
      </c>
      <c r="CS137" s="68">
        <f t="shared" si="197"/>
        <v>141</v>
      </c>
      <c r="CT137" s="18">
        <f>'Ohio Intensities'!U137</f>
        <v>1.3867063620708886</v>
      </c>
      <c r="CU137" s="18">
        <f>Design!$I$24*CT137*Design!$I$23</f>
        <v>2.3851349427619297</v>
      </c>
      <c r="CV137" s="18">
        <v>0</v>
      </c>
      <c r="CW137" s="18">
        <v>0</v>
      </c>
      <c r="CX137" s="18">
        <f>Design!$I$22</f>
        <v>10</v>
      </c>
      <c r="CY137" s="18">
        <f t="shared" si="198"/>
        <v>2.3851349427619297</v>
      </c>
      <c r="CZ137" s="18">
        <f t="shared" si="199"/>
        <v>141</v>
      </c>
      <c r="DA137" s="18">
        <f t="shared" si="200"/>
        <v>2.3851349427619297</v>
      </c>
      <c r="DB137" s="18">
        <f t="shared" si="201"/>
        <v>151</v>
      </c>
      <c r="DC137" s="18">
        <v>0</v>
      </c>
      <c r="DD137" s="18" t="str">
        <f t="shared" si="230"/>
        <v>N/A</v>
      </c>
      <c r="DE137" s="18">
        <f t="shared" si="202"/>
        <v>-0.23851349427619298</v>
      </c>
      <c r="DF137" s="18">
        <f t="shared" si="203"/>
        <v>36.015537635705137</v>
      </c>
      <c r="DG137" s="18">
        <f>(Design!$N$71-DF137)/DE137</f>
        <v>139.05099053766841</v>
      </c>
      <c r="DH137" s="18">
        <v>0</v>
      </c>
      <c r="DI137" s="18">
        <v>0</v>
      </c>
      <c r="DJ137" s="18">
        <f t="shared" si="204"/>
        <v>139.05099053766841</v>
      </c>
      <c r="DK137" s="18">
        <f t="shared" si="231"/>
        <v>141</v>
      </c>
      <c r="DL137" s="18">
        <f>Design!$N$71</f>
        <v>2.85</v>
      </c>
      <c r="DM137" s="18">
        <f t="shared" si="205"/>
        <v>151</v>
      </c>
      <c r="DN137" s="18">
        <v>0</v>
      </c>
      <c r="DO137" s="18">
        <f t="shared" si="206"/>
        <v>12910.5</v>
      </c>
      <c r="DP137" s="19" t="str">
        <f t="shared" si="232"/>
        <v>N/A</v>
      </c>
      <c r="DQ137" s="68">
        <f t="shared" si="207"/>
        <v>141</v>
      </c>
      <c r="DR137" s="18">
        <f>'Ohio Intensities'!Y137</f>
        <v>1.5552888714162292</v>
      </c>
      <c r="DS137" s="18">
        <f>Design!$I$24*DR137*Design!$I$23</f>
        <v>2.6750968588359161</v>
      </c>
      <c r="DT137" s="18">
        <v>0</v>
      </c>
      <c r="DU137" s="18">
        <v>0</v>
      </c>
      <c r="DV137" s="18">
        <f>Design!$I$22</f>
        <v>10</v>
      </c>
      <c r="DW137" s="18">
        <f t="shared" si="208"/>
        <v>2.6750968588359161</v>
      </c>
      <c r="DX137" s="18">
        <f t="shared" si="209"/>
        <v>141</v>
      </c>
      <c r="DY137" s="18">
        <f t="shared" si="210"/>
        <v>2.6750968588359161</v>
      </c>
      <c r="DZ137" s="18">
        <f t="shared" si="211"/>
        <v>151</v>
      </c>
      <c r="EA137" s="18">
        <v>0</v>
      </c>
      <c r="EB137" s="18" t="str">
        <f t="shared" si="233"/>
        <v>N/A</v>
      </c>
      <c r="EC137" s="18">
        <f t="shared" si="212"/>
        <v>-0.26750968588359159</v>
      </c>
      <c r="ED137" s="18">
        <f t="shared" si="213"/>
        <v>40.393962568422324</v>
      </c>
      <c r="EE137" s="18">
        <f>(Design!$N$72-ED137)/EC137</f>
        <v>140.34618015573386</v>
      </c>
      <c r="EF137" s="18">
        <v>0</v>
      </c>
      <c r="EG137" s="18">
        <v>0</v>
      </c>
      <c r="EH137" s="18">
        <f t="shared" si="214"/>
        <v>140.34618015573386</v>
      </c>
      <c r="EI137" s="18">
        <f t="shared" si="234"/>
        <v>141</v>
      </c>
      <c r="EJ137" s="18">
        <f>Design!$N$72</f>
        <v>2.85</v>
      </c>
      <c r="EK137" s="18">
        <f t="shared" si="215"/>
        <v>151</v>
      </c>
      <c r="EL137" s="18">
        <v>0</v>
      </c>
      <c r="EM137" s="18">
        <f t="shared" si="216"/>
        <v>12910.5</v>
      </c>
      <c r="EN137" s="19" t="str">
        <f t="shared" si="235"/>
        <v>N/A</v>
      </c>
      <c r="EO137" s="19">
        <f t="shared" si="217"/>
        <v>141</v>
      </c>
    </row>
    <row r="138" spans="1:145" x14ac:dyDescent="0.25">
      <c r="A138" s="68">
        <f t="shared" si="236"/>
        <v>142</v>
      </c>
      <c r="B138" s="18">
        <f>'Ohio Intensities'!E138</f>
        <v>0.70466050492390431</v>
      </c>
      <c r="C138" s="18">
        <f>Design!$I$24*B138*Design!$I$23</f>
        <v>1.2120160684691161</v>
      </c>
      <c r="D138" s="18">
        <v>0</v>
      </c>
      <c r="E138" s="18">
        <v>0</v>
      </c>
      <c r="F138" s="18">
        <f>Design!$I$22</f>
        <v>10</v>
      </c>
      <c r="G138" s="18">
        <f t="shared" si="158"/>
        <v>1.2120160684691161</v>
      </c>
      <c r="H138" s="18">
        <f t="shared" si="159"/>
        <v>142</v>
      </c>
      <c r="I138" s="18">
        <f t="shared" si="160"/>
        <v>1.2120160684691161</v>
      </c>
      <c r="J138" s="18">
        <f t="shared" si="161"/>
        <v>152</v>
      </c>
      <c r="K138" s="18">
        <v>0</v>
      </c>
      <c r="L138" s="18" t="str">
        <f t="shared" si="218"/>
        <v>N/A</v>
      </c>
      <c r="M138" s="18">
        <f t="shared" si="162"/>
        <v>-0.12120160684691161</v>
      </c>
      <c r="N138" s="18">
        <f t="shared" si="163"/>
        <v>18.422644240730563</v>
      </c>
      <c r="O138" s="18">
        <f>(Design!$N$67-N138)/M138</f>
        <v>135.08603282306862</v>
      </c>
      <c r="P138" s="18">
        <v>0</v>
      </c>
      <c r="Q138" s="18">
        <v>0</v>
      </c>
      <c r="R138" s="18">
        <f t="shared" si="164"/>
        <v>135.08603282306862</v>
      </c>
      <c r="S138" s="18">
        <f t="shared" si="219"/>
        <v>142</v>
      </c>
      <c r="T138" s="18">
        <f>Design!$N$67</f>
        <v>2.0499999999999998</v>
      </c>
      <c r="U138" s="18">
        <f t="shared" si="165"/>
        <v>152</v>
      </c>
      <c r="V138" s="18">
        <v>0</v>
      </c>
      <c r="W138" s="18">
        <f t="shared" si="166"/>
        <v>9347.9999999999982</v>
      </c>
      <c r="X138" s="19" t="str">
        <f t="shared" si="220"/>
        <v>N/A</v>
      </c>
      <c r="Y138" s="68">
        <f t="shared" si="167"/>
        <v>142</v>
      </c>
      <c r="Z138" s="18">
        <f>'Ohio Intensities'!I138</f>
        <v>0.85819097012874035</v>
      </c>
      <c r="AA138" s="18">
        <f>Design!$I$24*Z138*Design!$I$23</f>
        <v>1.4760884686214344</v>
      </c>
      <c r="AB138" s="18">
        <v>0</v>
      </c>
      <c r="AC138" s="18">
        <v>0</v>
      </c>
      <c r="AD138" s="18">
        <f>Design!$I$22</f>
        <v>10</v>
      </c>
      <c r="AE138" s="18">
        <f t="shared" si="168"/>
        <v>1.4760884686214344</v>
      </c>
      <c r="AF138" s="18">
        <f t="shared" si="169"/>
        <v>142</v>
      </c>
      <c r="AG138" s="18">
        <f t="shared" si="170"/>
        <v>1.4760884686214344</v>
      </c>
      <c r="AH138" s="18">
        <f t="shared" si="171"/>
        <v>152</v>
      </c>
      <c r="AI138" s="18">
        <v>0</v>
      </c>
      <c r="AJ138" s="18" t="str">
        <f t="shared" si="221"/>
        <v>N/A</v>
      </c>
      <c r="AK138" s="18">
        <f t="shared" si="172"/>
        <v>-0.14760884686214343</v>
      </c>
      <c r="AL138" s="18">
        <f t="shared" si="173"/>
        <v>22.436544723045802</v>
      </c>
      <c r="AM138" s="18">
        <f>(Design!$N$68-AL138)/AK138</f>
        <v>135.06334577401836</v>
      </c>
      <c r="AN138" s="18">
        <v>0</v>
      </c>
      <c r="AO138" s="18">
        <v>0</v>
      </c>
      <c r="AP138" s="18">
        <f t="shared" si="174"/>
        <v>135.06334577401836</v>
      </c>
      <c r="AQ138" s="18">
        <f t="shared" si="222"/>
        <v>142</v>
      </c>
      <c r="AR138" s="18">
        <f>Design!$N$68</f>
        <v>2.5</v>
      </c>
      <c r="AS138" s="18">
        <f t="shared" si="175"/>
        <v>152</v>
      </c>
      <c r="AT138" s="18">
        <v>0</v>
      </c>
      <c r="AU138" s="18">
        <f t="shared" si="176"/>
        <v>11400</v>
      </c>
      <c r="AV138" s="19" t="str">
        <f t="shared" si="223"/>
        <v>N/A</v>
      </c>
      <c r="AW138" s="68">
        <f t="shared" si="177"/>
        <v>142</v>
      </c>
      <c r="AX138" s="18">
        <f>'Ohio Intensities'!M138</f>
        <v>1.0201485308060321</v>
      </c>
      <c r="AY138" s="18">
        <f>Design!$I$24*AX138*Design!$I$23</f>
        <v>1.7546554729863764</v>
      </c>
      <c r="AZ138" s="18">
        <v>0</v>
      </c>
      <c r="BA138" s="18">
        <v>0</v>
      </c>
      <c r="BB138" s="18">
        <f>Design!$I$22</f>
        <v>10</v>
      </c>
      <c r="BC138" s="18">
        <f t="shared" si="178"/>
        <v>1.7546554729863764</v>
      </c>
      <c r="BD138" s="18">
        <f t="shared" si="179"/>
        <v>142</v>
      </c>
      <c r="BE138" s="18">
        <f t="shared" si="180"/>
        <v>1.7546554729863764</v>
      </c>
      <c r="BF138" s="18">
        <f t="shared" si="181"/>
        <v>152</v>
      </c>
      <c r="BG138" s="18">
        <v>0</v>
      </c>
      <c r="BH138" s="18" t="str">
        <f t="shared" si="224"/>
        <v>N/A</v>
      </c>
      <c r="BI138" s="18">
        <f t="shared" si="182"/>
        <v>-0.17546554729863764</v>
      </c>
      <c r="BJ138" s="18">
        <f t="shared" si="183"/>
        <v>26.670763189392922</v>
      </c>
      <c r="BK138" s="18">
        <f>(Design!$N$69-BJ138)/BI138</f>
        <v>135.75749516713171</v>
      </c>
      <c r="BL138" s="18">
        <v>0</v>
      </c>
      <c r="BM138" s="18">
        <v>0</v>
      </c>
      <c r="BN138" s="18">
        <f t="shared" si="184"/>
        <v>135.75749516713171</v>
      </c>
      <c r="BO138" s="18">
        <f t="shared" si="225"/>
        <v>142</v>
      </c>
      <c r="BP138" s="18">
        <f>Design!$N$69</f>
        <v>2.85</v>
      </c>
      <c r="BQ138" s="18">
        <f t="shared" si="185"/>
        <v>152</v>
      </c>
      <c r="BR138" s="18">
        <v>0</v>
      </c>
      <c r="BS138" s="18">
        <f t="shared" si="186"/>
        <v>12996</v>
      </c>
      <c r="BT138" s="19" t="str">
        <f t="shared" si="226"/>
        <v>N/A</v>
      </c>
      <c r="BU138" s="68">
        <f t="shared" si="187"/>
        <v>142</v>
      </c>
      <c r="BV138" s="18">
        <f>'Ohio Intensities'!Q138</f>
        <v>1.2159711478770558</v>
      </c>
      <c r="BW138" s="18">
        <f>Design!$I$24*BV138*Design!$I$23</f>
        <v>2.0914703743485372</v>
      </c>
      <c r="BX138" s="18">
        <v>0</v>
      </c>
      <c r="BY138" s="18">
        <v>0</v>
      </c>
      <c r="BZ138" s="18">
        <f>Design!$I$22</f>
        <v>10</v>
      </c>
      <c r="CA138" s="18">
        <f t="shared" si="188"/>
        <v>2.0914703743485372</v>
      </c>
      <c r="CB138" s="18">
        <f t="shared" si="189"/>
        <v>142</v>
      </c>
      <c r="CC138" s="18">
        <f t="shared" si="190"/>
        <v>2.0914703743485372</v>
      </c>
      <c r="CD138" s="18">
        <f t="shared" si="191"/>
        <v>152</v>
      </c>
      <c r="CE138" s="18">
        <v>0</v>
      </c>
      <c r="CF138" s="18" t="str">
        <f t="shared" si="227"/>
        <v>N/A</v>
      </c>
      <c r="CG138" s="18">
        <f t="shared" si="192"/>
        <v>-0.20914703743485372</v>
      </c>
      <c r="CH138" s="18">
        <f t="shared" si="193"/>
        <v>31.790349690097763</v>
      </c>
      <c r="CI138" s="18">
        <f>(Design!$N$70-CH138)/CG138</f>
        <v>138.37322318807534</v>
      </c>
      <c r="CJ138" s="18">
        <v>0</v>
      </c>
      <c r="CK138" s="18">
        <v>0</v>
      </c>
      <c r="CL138" s="18">
        <f t="shared" si="194"/>
        <v>138.37322318807534</v>
      </c>
      <c r="CM138" s="18">
        <f t="shared" si="228"/>
        <v>142</v>
      </c>
      <c r="CN138" s="18">
        <f>Design!$N$70</f>
        <v>2.85</v>
      </c>
      <c r="CO138" s="18">
        <f t="shared" si="195"/>
        <v>152</v>
      </c>
      <c r="CP138" s="18">
        <v>0</v>
      </c>
      <c r="CQ138" s="18">
        <f t="shared" si="196"/>
        <v>12996.000000000002</v>
      </c>
      <c r="CR138" s="19" t="str">
        <f t="shared" si="229"/>
        <v>N/A</v>
      </c>
      <c r="CS138" s="68">
        <f t="shared" si="197"/>
        <v>142</v>
      </c>
      <c r="CT138" s="18">
        <f>'Ohio Intensities'!U138</f>
        <v>1.3792205071466648</v>
      </c>
      <c r="CU138" s="18">
        <f>Design!$I$24*CT138*Design!$I$23</f>
        <v>2.3722592722922649</v>
      </c>
      <c r="CV138" s="18">
        <v>0</v>
      </c>
      <c r="CW138" s="18">
        <v>0</v>
      </c>
      <c r="CX138" s="18">
        <f>Design!$I$22</f>
        <v>10</v>
      </c>
      <c r="CY138" s="18">
        <f t="shared" si="198"/>
        <v>2.3722592722922649</v>
      </c>
      <c r="CZ138" s="18">
        <f t="shared" si="199"/>
        <v>142</v>
      </c>
      <c r="DA138" s="18">
        <f t="shared" si="200"/>
        <v>2.3722592722922649</v>
      </c>
      <c r="DB138" s="18">
        <f t="shared" si="201"/>
        <v>152</v>
      </c>
      <c r="DC138" s="18">
        <v>0</v>
      </c>
      <c r="DD138" s="18" t="str">
        <f t="shared" si="230"/>
        <v>N/A</v>
      </c>
      <c r="DE138" s="18">
        <f t="shared" si="202"/>
        <v>-0.23722592722922647</v>
      </c>
      <c r="DF138" s="18">
        <f t="shared" si="203"/>
        <v>36.05834093884242</v>
      </c>
      <c r="DG138" s="18">
        <f>(Design!$N$71-DF138)/DE138</f>
        <v>139.98613611384008</v>
      </c>
      <c r="DH138" s="18">
        <v>0</v>
      </c>
      <c r="DI138" s="18">
        <v>0</v>
      </c>
      <c r="DJ138" s="18">
        <f t="shared" si="204"/>
        <v>139.98613611384008</v>
      </c>
      <c r="DK138" s="18">
        <f t="shared" si="231"/>
        <v>142</v>
      </c>
      <c r="DL138" s="18">
        <f>Design!$N$71</f>
        <v>2.85</v>
      </c>
      <c r="DM138" s="18">
        <f t="shared" si="205"/>
        <v>152</v>
      </c>
      <c r="DN138" s="18">
        <v>0</v>
      </c>
      <c r="DO138" s="18">
        <f t="shared" si="206"/>
        <v>12996.000000000002</v>
      </c>
      <c r="DP138" s="19" t="str">
        <f t="shared" si="232"/>
        <v>N/A</v>
      </c>
      <c r="DQ138" s="68">
        <f t="shared" si="207"/>
        <v>142</v>
      </c>
      <c r="DR138" s="18">
        <f>'Ohio Intensities'!Y138</f>
        <v>1.5471562385484747</v>
      </c>
      <c r="DS138" s="18">
        <f>Design!$I$24*DR138*Design!$I$23</f>
        <v>2.6611087303033782</v>
      </c>
      <c r="DT138" s="18">
        <v>0</v>
      </c>
      <c r="DU138" s="18">
        <v>0</v>
      </c>
      <c r="DV138" s="18">
        <f>Design!$I$22</f>
        <v>10</v>
      </c>
      <c r="DW138" s="18">
        <f t="shared" si="208"/>
        <v>2.6611087303033782</v>
      </c>
      <c r="DX138" s="18">
        <f t="shared" si="209"/>
        <v>142</v>
      </c>
      <c r="DY138" s="18">
        <f t="shared" si="210"/>
        <v>2.6611087303033782</v>
      </c>
      <c r="DZ138" s="18">
        <f t="shared" si="211"/>
        <v>152</v>
      </c>
      <c r="EA138" s="18">
        <v>0</v>
      </c>
      <c r="EB138" s="18" t="str">
        <f t="shared" si="233"/>
        <v>N/A</v>
      </c>
      <c r="EC138" s="18">
        <f t="shared" si="212"/>
        <v>-0.26611087303033781</v>
      </c>
      <c r="ED138" s="18">
        <f t="shared" si="213"/>
        <v>40.448852700611347</v>
      </c>
      <c r="EE138" s="18">
        <f>(Design!$N$72-ED138)/EC138</f>
        <v>141.2901783097187</v>
      </c>
      <c r="EF138" s="18">
        <v>0</v>
      </c>
      <c r="EG138" s="18">
        <v>0</v>
      </c>
      <c r="EH138" s="18">
        <f t="shared" si="214"/>
        <v>141.2901783097187</v>
      </c>
      <c r="EI138" s="18">
        <f t="shared" si="234"/>
        <v>142</v>
      </c>
      <c r="EJ138" s="18">
        <f>Design!$N$72</f>
        <v>2.85</v>
      </c>
      <c r="EK138" s="18">
        <f t="shared" si="215"/>
        <v>152</v>
      </c>
      <c r="EL138" s="18">
        <v>0</v>
      </c>
      <c r="EM138" s="18">
        <f t="shared" si="216"/>
        <v>12996</v>
      </c>
      <c r="EN138" s="19" t="str">
        <f t="shared" si="235"/>
        <v>N/A</v>
      </c>
      <c r="EO138" s="19">
        <f t="shared" si="217"/>
        <v>142</v>
      </c>
    </row>
    <row r="139" spans="1:145" x14ac:dyDescent="0.25">
      <c r="A139" s="68">
        <f t="shared" si="236"/>
        <v>143</v>
      </c>
      <c r="B139" s="18">
        <f>'Ohio Intensities'!E139</f>
        <v>0.7006243391875957</v>
      </c>
      <c r="C139" s="18">
        <f>Design!$I$24*B139*Design!$I$23</f>
        <v>1.2050738634026654</v>
      </c>
      <c r="D139" s="18">
        <v>0</v>
      </c>
      <c r="E139" s="18">
        <v>0</v>
      </c>
      <c r="F139" s="18">
        <f>Design!$I$22</f>
        <v>10</v>
      </c>
      <c r="G139" s="18">
        <f t="shared" si="158"/>
        <v>1.2050738634026654</v>
      </c>
      <c r="H139" s="18">
        <f t="shared" si="159"/>
        <v>143</v>
      </c>
      <c r="I139" s="18">
        <f t="shared" si="160"/>
        <v>1.2050738634026654</v>
      </c>
      <c r="J139" s="18">
        <f t="shared" si="161"/>
        <v>153</v>
      </c>
      <c r="K139" s="18">
        <v>0</v>
      </c>
      <c r="L139" s="18" t="str">
        <f t="shared" si="218"/>
        <v>N/A</v>
      </c>
      <c r="M139" s="18">
        <f t="shared" si="162"/>
        <v>-0.12050738634026655</v>
      </c>
      <c r="N139" s="18">
        <f t="shared" si="163"/>
        <v>18.43763011006078</v>
      </c>
      <c r="O139" s="18">
        <f>(Design!$N$67-N139)/M139</f>
        <v>135.98859462264338</v>
      </c>
      <c r="P139" s="18">
        <v>0</v>
      </c>
      <c r="Q139" s="18">
        <v>0</v>
      </c>
      <c r="R139" s="18">
        <f t="shared" si="164"/>
        <v>135.98859462264338</v>
      </c>
      <c r="S139" s="18">
        <f t="shared" si="219"/>
        <v>143</v>
      </c>
      <c r="T139" s="18">
        <f>Design!$N$67</f>
        <v>2.0499999999999998</v>
      </c>
      <c r="U139" s="18">
        <f t="shared" si="165"/>
        <v>153</v>
      </c>
      <c r="V139" s="18">
        <v>0</v>
      </c>
      <c r="W139" s="18">
        <f t="shared" si="166"/>
        <v>9409.5</v>
      </c>
      <c r="X139" s="19" t="str">
        <f t="shared" si="220"/>
        <v>N/A</v>
      </c>
      <c r="Y139" s="68">
        <f t="shared" si="167"/>
        <v>143</v>
      </c>
      <c r="Z139" s="18">
        <f>'Ohio Intensities'!I139</f>
        <v>0.85334625632511851</v>
      </c>
      <c r="AA139" s="18">
        <f>Design!$I$24*Z139*Design!$I$23</f>
        <v>1.4677555608792048</v>
      </c>
      <c r="AB139" s="18">
        <v>0</v>
      </c>
      <c r="AC139" s="18">
        <v>0</v>
      </c>
      <c r="AD139" s="18">
        <f>Design!$I$22</f>
        <v>10</v>
      </c>
      <c r="AE139" s="18">
        <f t="shared" si="168"/>
        <v>1.4677555608792048</v>
      </c>
      <c r="AF139" s="18">
        <f t="shared" si="169"/>
        <v>143</v>
      </c>
      <c r="AG139" s="18">
        <f t="shared" si="170"/>
        <v>1.4677555608792048</v>
      </c>
      <c r="AH139" s="18">
        <f t="shared" si="171"/>
        <v>153</v>
      </c>
      <c r="AI139" s="18">
        <v>0</v>
      </c>
      <c r="AJ139" s="18" t="str">
        <f t="shared" si="221"/>
        <v>N/A</v>
      </c>
      <c r="AK139" s="18">
        <f t="shared" si="172"/>
        <v>-0.14677555608792048</v>
      </c>
      <c r="AL139" s="18">
        <f t="shared" si="173"/>
        <v>22.456660081451833</v>
      </c>
      <c r="AM139" s="18">
        <f>(Design!$N$68-AL139)/AK139</f>
        <v>135.96719108662435</v>
      </c>
      <c r="AN139" s="18">
        <v>0</v>
      </c>
      <c r="AO139" s="18">
        <v>0</v>
      </c>
      <c r="AP139" s="18">
        <f t="shared" si="174"/>
        <v>135.96719108662435</v>
      </c>
      <c r="AQ139" s="18">
        <f t="shared" si="222"/>
        <v>143</v>
      </c>
      <c r="AR139" s="18">
        <f>Design!$N$68</f>
        <v>2.5</v>
      </c>
      <c r="AS139" s="18">
        <f t="shared" si="175"/>
        <v>153</v>
      </c>
      <c r="AT139" s="18">
        <v>0</v>
      </c>
      <c r="AU139" s="18">
        <f t="shared" si="176"/>
        <v>11475</v>
      </c>
      <c r="AV139" s="19" t="str">
        <f t="shared" si="223"/>
        <v>N/A</v>
      </c>
      <c r="AW139" s="68">
        <f t="shared" si="177"/>
        <v>143</v>
      </c>
      <c r="AX139" s="18">
        <f>'Ohio Intensities'!M139</f>
        <v>1.0144595246065629</v>
      </c>
      <c r="AY139" s="18">
        <f>Design!$I$24*AX139*Design!$I$23</f>
        <v>1.7448703823232892</v>
      </c>
      <c r="AZ139" s="18">
        <v>0</v>
      </c>
      <c r="BA139" s="18">
        <v>0</v>
      </c>
      <c r="BB139" s="18">
        <f>Design!$I$22</f>
        <v>10</v>
      </c>
      <c r="BC139" s="18">
        <f t="shared" si="178"/>
        <v>1.7448703823232892</v>
      </c>
      <c r="BD139" s="18">
        <f t="shared" si="179"/>
        <v>143</v>
      </c>
      <c r="BE139" s="18">
        <f t="shared" si="180"/>
        <v>1.7448703823232892</v>
      </c>
      <c r="BF139" s="18">
        <f t="shared" si="181"/>
        <v>153</v>
      </c>
      <c r="BG139" s="18">
        <v>0</v>
      </c>
      <c r="BH139" s="18" t="str">
        <f t="shared" si="224"/>
        <v>N/A</v>
      </c>
      <c r="BI139" s="18">
        <f t="shared" si="182"/>
        <v>-0.17448703823232892</v>
      </c>
      <c r="BJ139" s="18">
        <f t="shared" si="183"/>
        <v>26.696516849546324</v>
      </c>
      <c r="BK139" s="18">
        <f>(Design!$N$69-BJ139)/BI139</f>
        <v>136.6664085259718</v>
      </c>
      <c r="BL139" s="18">
        <v>0</v>
      </c>
      <c r="BM139" s="18">
        <v>0</v>
      </c>
      <c r="BN139" s="18">
        <f t="shared" si="184"/>
        <v>136.6664085259718</v>
      </c>
      <c r="BO139" s="18">
        <f t="shared" si="225"/>
        <v>143</v>
      </c>
      <c r="BP139" s="18">
        <f>Design!$N$69</f>
        <v>2.85</v>
      </c>
      <c r="BQ139" s="18">
        <f t="shared" si="185"/>
        <v>153</v>
      </c>
      <c r="BR139" s="18">
        <v>0</v>
      </c>
      <c r="BS139" s="18">
        <f t="shared" si="186"/>
        <v>13081.5</v>
      </c>
      <c r="BT139" s="19" t="str">
        <f t="shared" si="226"/>
        <v>N/A</v>
      </c>
      <c r="BU139" s="68">
        <f t="shared" si="187"/>
        <v>143</v>
      </c>
      <c r="BV139" s="18">
        <f>'Ohio Intensities'!Q139</f>
        <v>1.2093396154270644</v>
      </c>
      <c r="BW139" s="18">
        <f>Design!$I$24*BV139*Design!$I$23</f>
        <v>2.080064138534552</v>
      </c>
      <c r="BX139" s="18">
        <v>0</v>
      </c>
      <c r="BY139" s="18">
        <v>0</v>
      </c>
      <c r="BZ139" s="18">
        <f>Design!$I$22</f>
        <v>10</v>
      </c>
      <c r="CA139" s="18">
        <f t="shared" si="188"/>
        <v>2.080064138534552</v>
      </c>
      <c r="CB139" s="18">
        <f t="shared" si="189"/>
        <v>143</v>
      </c>
      <c r="CC139" s="18">
        <f t="shared" si="190"/>
        <v>2.080064138534552</v>
      </c>
      <c r="CD139" s="18">
        <f t="shared" si="191"/>
        <v>153</v>
      </c>
      <c r="CE139" s="18">
        <v>0</v>
      </c>
      <c r="CF139" s="18" t="str">
        <f t="shared" si="227"/>
        <v>N/A</v>
      </c>
      <c r="CG139" s="18">
        <f t="shared" si="192"/>
        <v>-0.2080064138534552</v>
      </c>
      <c r="CH139" s="18">
        <f t="shared" si="193"/>
        <v>31.824981319578647</v>
      </c>
      <c r="CI139" s="18">
        <f>(Design!$N$70-CH139)/CG139</f>
        <v>139.29849942027326</v>
      </c>
      <c r="CJ139" s="18">
        <v>0</v>
      </c>
      <c r="CK139" s="18">
        <v>0</v>
      </c>
      <c r="CL139" s="18">
        <f t="shared" si="194"/>
        <v>139.29849942027326</v>
      </c>
      <c r="CM139" s="18">
        <f t="shared" si="228"/>
        <v>143</v>
      </c>
      <c r="CN139" s="18">
        <f>Design!$N$70</f>
        <v>2.85</v>
      </c>
      <c r="CO139" s="18">
        <f t="shared" si="195"/>
        <v>153</v>
      </c>
      <c r="CP139" s="18">
        <v>0</v>
      </c>
      <c r="CQ139" s="18">
        <f t="shared" si="196"/>
        <v>13081.499999999998</v>
      </c>
      <c r="CR139" s="19" t="str">
        <f t="shared" si="229"/>
        <v>N/A</v>
      </c>
      <c r="CS139" s="68">
        <f t="shared" si="197"/>
        <v>143</v>
      </c>
      <c r="CT139" s="18">
        <f>'Ohio Intensities'!U139</f>
        <v>1.3718226624050855</v>
      </c>
      <c r="CU139" s="18">
        <f>Design!$I$24*CT139*Design!$I$23</f>
        <v>2.3595349793367486</v>
      </c>
      <c r="CV139" s="18">
        <v>0</v>
      </c>
      <c r="CW139" s="18">
        <v>0</v>
      </c>
      <c r="CX139" s="18">
        <f>Design!$I$22</f>
        <v>10</v>
      </c>
      <c r="CY139" s="18">
        <f t="shared" si="198"/>
        <v>2.3595349793367486</v>
      </c>
      <c r="CZ139" s="18">
        <f t="shared" si="199"/>
        <v>143</v>
      </c>
      <c r="DA139" s="18">
        <f t="shared" si="200"/>
        <v>2.3595349793367486</v>
      </c>
      <c r="DB139" s="18">
        <f t="shared" si="201"/>
        <v>153</v>
      </c>
      <c r="DC139" s="18">
        <v>0</v>
      </c>
      <c r="DD139" s="18" t="str">
        <f t="shared" si="230"/>
        <v>N/A</v>
      </c>
      <c r="DE139" s="18">
        <f t="shared" si="202"/>
        <v>-0.23595349793367487</v>
      </c>
      <c r="DF139" s="18">
        <f t="shared" si="203"/>
        <v>36.100885183852256</v>
      </c>
      <c r="DG139" s="18">
        <f>(Design!$N$71-DF139)/DE139</f>
        <v>140.9213488040719</v>
      </c>
      <c r="DH139" s="18">
        <v>0</v>
      </c>
      <c r="DI139" s="18">
        <v>0</v>
      </c>
      <c r="DJ139" s="18">
        <f t="shared" si="204"/>
        <v>140.9213488040719</v>
      </c>
      <c r="DK139" s="18">
        <f t="shared" si="231"/>
        <v>143</v>
      </c>
      <c r="DL139" s="18">
        <f>Design!$N$71</f>
        <v>2.85</v>
      </c>
      <c r="DM139" s="18">
        <f t="shared" si="205"/>
        <v>153</v>
      </c>
      <c r="DN139" s="18">
        <v>0</v>
      </c>
      <c r="DO139" s="18">
        <f t="shared" si="206"/>
        <v>13081.5</v>
      </c>
      <c r="DP139" s="19" t="str">
        <f t="shared" si="232"/>
        <v>N/A</v>
      </c>
      <c r="DQ139" s="68">
        <f t="shared" si="207"/>
        <v>143</v>
      </c>
      <c r="DR139" s="18">
        <f>'Ohio Intensities'!Y139</f>
        <v>1.5391180227461947</v>
      </c>
      <c r="DS139" s="18">
        <f>Design!$I$24*DR139*Design!$I$23</f>
        <v>2.6472829991234565</v>
      </c>
      <c r="DT139" s="18">
        <v>0</v>
      </c>
      <c r="DU139" s="18">
        <v>0</v>
      </c>
      <c r="DV139" s="18">
        <f>Design!$I$22</f>
        <v>10</v>
      </c>
      <c r="DW139" s="18">
        <f t="shared" si="208"/>
        <v>2.6472829991234565</v>
      </c>
      <c r="DX139" s="18">
        <f t="shared" si="209"/>
        <v>143</v>
      </c>
      <c r="DY139" s="18">
        <f t="shared" si="210"/>
        <v>2.6472829991234565</v>
      </c>
      <c r="DZ139" s="18">
        <f t="shared" si="211"/>
        <v>153</v>
      </c>
      <c r="EA139" s="18">
        <v>0</v>
      </c>
      <c r="EB139" s="18" t="str">
        <f t="shared" si="233"/>
        <v>N/A</v>
      </c>
      <c r="EC139" s="18">
        <f t="shared" si="212"/>
        <v>-0.26472829991234564</v>
      </c>
      <c r="ED139" s="18">
        <f t="shared" si="213"/>
        <v>40.503429886588883</v>
      </c>
      <c r="EE139" s="18">
        <f>(Design!$N$72-ED139)/EC139</f>
        <v>142.23424506959148</v>
      </c>
      <c r="EF139" s="18">
        <v>0</v>
      </c>
      <c r="EG139" s="18">
        <v>0</v>
      </c>
      <c r="EH139" s="18">
        <f t="shared" si="214"/>
        <v>142.23424506959148</v>
      </c>
      <c r="EI139" s="18">
        <f t="shared" si="234"/>
        <v>143</v>
      </c>
      <c r="EJ139" s="18">
        <f>Design!$N$72</f>
        <v>2.85</v>
      </c>
      <c r="EK139" s="18">
        <f t="shared" si="215"/>
        <v>153</v>
      </c>
      <c r="EL139" s="18">
        <v>0</v>
      </c>
      <c r="EM139" s="18">
        <f t="shared" si="216"/>
        <v>13081.5</v>
      </c>
      <c r="EN139" s="19" t="str">
        <f t="shared" si="235"/>
        <v>N/A</v>
      </c>
      <c r="EO139" s="19">
        <f t="shared" si="217"/>
        <v>143</v>
      </c>
    </row>
    <row r="140" spans="1:145" x14ac:dyDescent="0.25">
      <c r="A140" s="68">
        <f t="shared" si="236"/>
        <v>144</v>
      </c>
      <c r="B140" s="18">
        <f>'Ohio Intensities'!E140</f>
        <v>0.69663736115332031</v>
      </c>
      <c r="C140" s="18">
        <f>Design!$I$24*B140*Design!$I$23</f>
        <v>1.1982162611837117</v>
      </c>
      <c r="D140" s="18">
        <v>0</v>
      </c>
      <c r="E140" s="18">
        <v>0</v>
      </c>
      <c r="F140" s="18">
        <f>Design!$I$22</f>
        <v>10</v>
      </c>
      <c r="G140" s="18">
        <f t="shared" si="158"/>
        <v>1.1982162611837117</v>
      </c>
      <c r="H140" s="18">
        <f t="shared" si="159"/>
        <v>144</v>
      </c>
      <c r="I140" s="18">
        <f t="shared" si="160"/>
        <v>1.1982162611837117</v>
      </c>
      <c r="J140" s="18">
        <f t="shared" si="161"/>
        <v>154</v>
      </c>
      <c r="K140" s="18">
        <v>0</v>
      </c>
      <c r="L140" s="18" t="str">
        <f t="shared" si="218"/>
        <v>N/A</v>
      </c>
      <c r="M140" s="18">
        <f t="shared" si="162"/>
        <v>-0.11982162611837117</v>
      </c>
      <c r="N140" s="18">
        <f t="shared" si="163"/>
        <v>18.452530422229163</v>
      </c>
      <c r="O140" s="18">
        <f>(Design!$N$67-N140)/M140</f>
        <v>136.89123536034461</v>
      </c>
      <c r="P140" s="18">
        <v>0</v>
      </c>
      <c r="Q140" s="18">
        <v>0</v>
      </c>
      <c r="R140" s="18">
        <f t="shared" si="164"/>
        <v>136.89123536034461</v>
      </c>
      <c r="S140" s="18">
        <f t="shared" si="219"/>
        <v>144</v>
      </c>
      <c r="T140" s="18">
        <f>Design!$N$67</f>
        <v>2.0499999999999998</v>
      </c>
      <c r="U140" s="18">
        <f t="shared" si="165"/>
        <v>154</v>
      </c>
      <c r="V140" s="18">
        <v>0</v>
      </c>
      <c r="W140" s="18">
        <f t="shared" si="166"/>
        <v>9471</v>
      </c>
      <c r="X140" s="19" t="str">
        <f t="shared" si="220"/>
        <v>N/A</v>
      </c>
      <c r="Y140" s="68">
        <f t="shared" si="167"/>
        <v>144</v>
      </c>
      <c r="Z140" s="18">
        <f>'Ohio Intensities'!I140</f>
        <v>0.84855998516651709</v>
      </c>
      <c r="AA140" s="18">
        <f>Design!$I$24*Z140*Design!$I$23</f>
        <v>1.4595231744864103</v>
      </c>
      <c r="AB140" s="18">
        <v>0</v>
      </c>
      <c r="AC140" s="18">
        <v>0</v>
      </c>
      <c r="AD140" s="18">
        <f>Design!$I$22</f>
        <v>10</v>
      </c>
      <c r="AE140" s="18">
        <f t="shared" si="168"/>
        <v>1.4595231744864103</v>
      </c>
      <c r="AF140" s="18">
        <f t="shared" si="169"/>
        <v>144</v>
      </c>
      <c r="AG140" s="18">
        <f t="shared" si="170"/>
        <v>1.4595231744864103</v>
      </c>
      <c r="AH140" s="18">
        <f t="shared" si="171"/>
        <v>154</v>
      </c>
      <c r="AI140" s="18">
        <v>0</v>
      </c>
      <c r="AJ140" s="18" t="str">
        <f t="shared" si="221"/>
        <v>N/A</v>
      </c>
      <c r="AK140" s="18">
        <f t="shared" si="172"/>
        <v>-0.14595231744864104</v>
      </c>
      <c r="AL140" s="18">
        <f t="shared" si="173"/>
        <v>22.476656887090719</v>
      </c>
      <c r="AM140" s="18">
        <f>(Design!$N$68-AL140)/AK140</f>
        <v>136.87111815898558</v>
      </c>
      <c r="AN140" s="18">
        <v>0</v>
      </c>
      <c r="AO140" s="18">
        <v>0</v>
      </c>
      <c r="AP140" s="18">
        <f t="shared" si="174"/>
        <v>136.87111815898558</v>
      </c>
      <c r="AQ140" s="18">
        <f t="shared" si="222"/>
        <v>144</v>
      </c>
      <c r="AR140" s="18">
        <f>Design!$N$68</f>
        <v>2.5</v>
      </c>
      <c r="AS140" s="18">
        <f t="shared" si="175"/>
        <v>154</v>
      </c>
      <c r="AT140" s="18">
        <v>0</v>
      </c>
      <c r="AU140" s="18">
        <f t="shared" si="176"/>
        <v>11550</v>
      </c>
      <c r="AV140" s="19" t="str">
        <f t="shared" si="223"/>
        <v>N/A</v>
      </c>
      <c r="AW140" s="68">
        <f t="shared" si="177"/>
        <v>144</v>
      </c>
      <c r="AX140" s="18">
        <f>'Ohio Intensities'!M140</f>
        <v>1.00883852447254</v>
      </c>
      <c r="AY140" s="18">
        <f>Design!$I$24*AX140*Design!$I$23</f>
        <v>1.7352022620927698</v>
      </c>
      <c r="AZ140" s="18">
        <v>0</v>
      </c>
      <c r="BA140" s="18">
        <v>0</v>
      </c>
      <c r="BB140" s="18">
        <f>Design!$I$22</f>
        <v>10</v>
      </c>
      <c r="BC140" s="18">
        <f t="shared" si="178"/>
        <v>1.7352022620927698</v>
      </c>
      <c r="BD140" s="18">
        <f t="shared" si="179"/>
        <v>144</v>
      </c>
      <c r="BE140" s="18">
        <f t="shared" si="180"/>
        <v>1.7352022620927698</v>
      </c>
      <c r="BF140" s="18">
        <f t="shared" si="181"/>
        <v>154</v>
      </c>
      <c r="BG140" s="18">
        <v>0</v>
      </c>
      <c r="BH140" s="18" t="str">
        <f t="shared" si="224"/>
        <v>N/A</v>
      </c>
      <c r="BI140" s="18">
        <f t="shared" si="182"/>
        <v>-0.17352022620927698</v>
      </c>
      <c r="BJ140" s="18">
        <f t="shared" si="183"/>
        <v>26.722114836228656</v>
      </c>
      <c r="BK140" s="18">
        <f>(Design!$N$69-BJ140)/BI140</f>
        <v>137.57540177153348</v>
      </c>
      <c r="BL140" s="18">
        <v>0</v>
      </c>
      <c r="BM140" s="18">
        <v>0</v>
      </c>
      <c r="BN140" s="18">
        <f t="shared" si="184"/>
        <v>137.57540177153348</v>
      </c>
      <c r="BO140" s="18">
        <f t="shared" si="225"/>
        <v>144</v>
      </c>
      <c r="BP140" s="18">
        <f>Design!$N$69</f>
        <v>2.85</v>
      </c>
      <c r="BQ140" s="18">
        <f t="shared" si="185"/>
        <v>154</v>
      </c>
      <c r="BR140" s="18">
        <v>0</v>
      </c>
      <c r="BS140" s="18">
        <f t="shared" si="186"/>
        <v>13167</v>
      </c>
      <c r="BT140" s="19" t="str">
        <f t="shared" si="226"/>
        <v>N/A</v>
      </c>
      <c r="BU140" s="68">
        <f t="shared" si="187"/>
        <v>144</v>
      </c>
      <c r="BV140" s="18">
        <f>'Ohio Intensities'!Q140</f>
        <v>1.2027863453714911</v>
      </c>
      <c r="BW140" s="18">
        <f>Design!$I$24*BV140*Design!$I$23</f>
        <v>2.0687925140389658</v>
      </c>
      <c r="BX140" s="18">
        <v>0</v>
      </c>
      <c r="BY140" s="18">
        <v>0</v>
      </c>
      <c r="BZ140" s="18">
        <f>Design!$I$22</f>
        <v>10</v>
      </c>
      <c r="CA140" s="18">
        <f t="shared" si="188"/>
        <v>2.0687925140389658</v>
      </c>
      <c r="CB140" s="18">
        <f t="shared" si="189"/>
        <v>144</v>
      </c>
      <c r="CC140" s="18">
        <f t="shared" si="190"/>
        <v>2.0687925140389658</v>
      </c>
      <c r="CD140" s="18">
        <f t="shared" si="191"/>
        <v>154</v>
      </c>
      <c r="CE140" s="18">
        <v>0</v>
      </c>
      <c r="CF140" s="18" t="str">
        <f t="shared" si="227"/>
        <v>N/A</v>
      </c>
      <c r="CG140" s="18">
        <f t="shared" si="192"/>
        <v>-0.20687925140389657</v>
      </c>
      <c r="CH140" s="18">
        <f t="shared" si="193"/>
        <v>31.859404716200071</v>
      </c>
      <c r="CI140" s="18">
        <f>(Design!$N$70-CH140)/CG140</f>
        <v>140.22384806277233</v>
      </c>
      <c r="CJ140" s="18">
        <v>0</v>
      </c>
      <c r="CK140" s="18">
        <v>0</v>
      </c>
      <c r="CL140" s="18">
        <f t="shared" si="194"/>
        <v>140.22384806277233</v>
      </c>
      <c r="CM140" s="18">
        <f t="shared" si="228"/>
        <v>144</v>
      </c>
      <c r="CN140" s="18">
        <f>Design!$N$70</f>
        <v>2.85</v>
      </c>
      <c r="CO140" s="18">
        <f t="shared" si="195"/>
        <v>154</v>
      </c>
      <c r="CP140" s="18">
        <v>0</v>
      </c>
      <c r="CQ140" s="18">
        <f t="shared" si="196"/>
        <v>13167</v>
      </c>
      <c r="CR140" s="19" t="str">
        <f t="shared" si="229"/>
        <v>N/A</v>
      </c>
      <c r="CS140" s="68">
        <f t="shared" si="197"/>
        <v>144</v>
      </c>
      <c r="CT140" s="18">
        <f>'Ohio Intensities'!U140</f>
        <v>1.3645112406131028</v>
      </c>
      <c r="CU140" s="18">
        <f>Design!$I$24*CT140*Design!$I$23</f>
        <v>2.3469593338545383</v>
      </c>
      <c r="CV140" s="18">
        <v>0</v>
      </c>
      <c r="CW140" s="18">
        <v>0</v>
      </c>
      <c r="CX140" s="18">
        <f>Design!$I$22</f>
        <v>10</v>
      </c>
      <c r="CY140" s="18">
        <f t="shared" si="198"/>
        <v>2.3469593338545383</v>
      </c>
      <c r="CZ140" s="18">
        <f t="shared" si="199"/>
        <v>144</v>
      </c>
      <c r="DA140" s="18">
        <f t="shared" si="200"/>
        <v>2.3469593338545383</v>
      </c>
      <c r="DB140" s="18">
        <f t="shared" si="201"/>
        <v>154</v>
      </c>
      <c r="DC140" s="18">
        <v>0</v>
      </c>
      <c r="DD140" s="18" t="str">
        <f t="shared" si="230"/>
        <v>N/A</v>
      </c>
      <c r="DE140" s="18">
        <f t="shared" si="202"/>
        <v>-0.23469593338545383</v>
      </c>
      <c r="DF140" s="18">
        <f t="shared" si="203"/>
        <v>36.143173741359888</v>
      </c>
      <c r="DG140" s="18">
        <f>(Design!$N$71-DF140)/DE140</f>
        <v>141.85662811072532</v>
      </c>
      <c r="DH140" s="18">
        <v>0</v>
      </c>
      <c r="DI140" s="18">
        <v>0</v>
      </c>
      <c r="DJ140" s="18">
        <f t="shared" si="204"/>
        <v>141.85662811072532</v>
      </c>
      <c r="DK140" s="18">
        <f t="shared" si="231"/>
        <v>144</v>
      </c>
      <c r="DL140" s="18">
        <f>Design!$N$71</f>
        <v>2.85</v>
      </c>
      <c r="DM140" s="18">
        <f t="shared" si="205"/>
        <v>154</v>
      </c>
      <c r="DN140" s="18">
        <v>0</v>
      </c>
      <c r="DO140" s="18">
        <f t="shared" si="206"/>
        <v>13167.000000000002</v>
      </c>
      <c r="DP140" s="19" t="str">
        <f t="shared" si="232"/>
        <v>N/A</v>
      </c>
      <c r="DQ140" s="68">
        <f t="shared" si="207"/>
        <v>144</v>
      </c>
      <c r="DR140" s="18">
        <f>'Ohio Intensities'!Y140</f>
        <v>1.5311725330969912</v>
      </c>
      <c r="DS140" s="18">
        <f>Design!$I$24*DR140*Design!$I$23</f>
        <v>2.6336167569268265</v>
      </c>
      <c r="DT140" s="18">
        <v>0</v>
      </c>
      <c r="DU140" s="18">
        <v>0</v>
      </c>
      <c r="DV140" s="18">
        <f>Design!$I$22</f>
        <v>10</v>
      </c>
      <c r="DW140" s="18">
        <f t="shared" si="208"/>
        <v>2.6336167569268265</v>
      </c>
      <c r="DX140" s="18">
        <f t="shared" si="209"/>
        <v>144</v>
      </c>
      <c r="DY140" s="18">
        <f t="shared" si="210"/>
        <v>2.6336167569268265</v>
      </c>
      <c r="DZ140" s="18">
        <f t="shared" si="211"/>
        <v>154</v>
      </c>
      <c r="EA140" s="18">
        <v>0</v>
      </c>
      <c r="EB140" s="18" t="str">
        <f t="shared" si="233"/>
        <v>N/A</v>
      </c>
      <c r="EC140" s="18">
        <f t="shared" si="212"/>
        <v>-0.26336167569268265</v>
      </c>
      <c r="ED140" s="18">
        <f t="shared" si="213"/>
        <v>40.557698056673132</v>
      </c>
      <c r="EE140" s="18">
        <f>(Design!$N$72-ED140)/EC140</f>
        <v>143.17837991232381</v>
      </c>
      <c r="EF140" s="18">
        <v>0</v>
      </c>
      <c r="EG140" s="18">
        <v>0</v>
      </c>
      <c r="EH140" s="18">
        <f t="shared" si="214"/>
        <v>143.17837991232381</v>
      </c>
      <c r="EI140" s="18">
        <f t="shared" si="234"/>
        <v>144</v>
      </c>
      <c r="EJ140" s="18">
        <f>Design!$N$72</f>
        <v>2.85</v>
      </c>
      <c r="EK140" s="18">
        <f t="shared" si="215"/>
        <v>154</v>
      </c>
      <c r="EL140" s="18">
        <v>0</v>
      </c>
      <c r="EM140" s="18">
        <f t="shared" si="216"/>
        <v>13167.000000000002</v>
      </c>
      <c r="EN140" s="19" t="str">
        <f t="shared" si="235"/>
        <v>N/A</v>
      </c>
      <c r="EO140" s="19">
        <f t="shared" si="217"/>
        <v>144</v>
      </c>
    </row>
    <row r="141" spans="1:145" x14ac:dyDescent="0.25">
      <c r="A141" s="68">
        <f t="shared" si="236"/>
        <v>145</v>
      </c>
      <c r="B141" s="18">
        <f>'Ohio Intensities'!E141</f>
        <v>0.69269865778444961</v>
      </c>
      <c r="C141" s="18">
        <f>Design!$I$24*B141*Design!$I$23</f>
        <v>1.191441691389254</v>
      </c>
      <c r="D141" s="18">
        <v>0</v>
      </c>
      <c r="E141" s="18">
        <v>0</v>
      </c>
      <c r="F141" s="18">
        <f>Design!$I$22</f>
        <v>10</v>
      </c>
      <c r="G141" s="18">
        <f t="shared" si="158"/>
        <v>1.191441691389254</v>
      </c>
      <c r="H141" s="18">
        <f t="shared" si="159"/>
        <v>145</v>
      </c>
      <c r="I141" s="18">
        <f t="shared" si="160"/>
        <v>1.191441691389254</v>
      </c>
      <c r="J141" s="18">
        <f t="shared" si="161"/>
        <v>155</v>
      </c>
      <c r="K141" s="18">
        <v>0</v>
      </c>
      <c r="L141" s="18" t="str">
        <f t="shared" si="218"/>
        <v>N/A</v>
      </c>
      <c r="M141" s="18">
        <f t="shared" si="162"/>
        <v>-0.11914416913892541</v>
      </c>
      <c r="N141" s="18">
        <f t="shared" si="163"/>
        <v>18.467346216533439</v>
      </c>
      <c r="O141" s="18">
        <f>(Design!$N$67-N141)/M141</f>
        <v>137.79395446025023</v>
      </c>
      <c r="P141" s="18">
        <v>0</v>
      </c>
      <c r="Q141" s="18">
        <v>0</v>
      </c>
      <c r="R141" s="18">
        <f t="shared" si="164"/>
        <v>137.79395446025023</v>
      </c>
      <c r="S141" s="18">
        <f t="shared" si="219"/>
        <v>145</v>
      </c>
      <c r="T141" s="18">
        <f>Design!$N$67</f>
        <v>2.0499999999999998</v>
      </c>
      <c r="U141" s="18">
        <f t="shared" si="165"/>
        <v>155</v>
      </c>
      <c r="V141" s="18">
        <v>0</v>
      </c>
      <c r="W141" s="18">
        <f t="shared" si="166"/>
        <v>9532.5</v>
      </c>
      <c r="X141" s="19" t="str">
        <f t="shared" si="220"/>
        <v>N/A</v>
      </c>
      <c r="Y141" s="68">
        <f t="shared" si="167"/>
        <v>145</v>
      </c>
      <c r="Z141" s="18">
        <f>'Ohio Intensities'!I141</f>
        <v>0.84383108137939189</v>
      </c>
      <c r="AA141" s="18">
        <f>Design!$I$24*Z141*Design!$I$23</f>
        <v>1.451389459972555</v>
      </c>
      <c r="AB141" s="18">
        <v>0</v>
      </c>
      <c r="AC141" s="18">
        <v>0</v>
      </c>
      <c r="AD141" s="18">
        <f>Design!$I$22</f>
        <v>10</v>
      </c>
      <c r="AE141" s="18">
        <f t="shared" si="168"/>
        <v>1.451389459972555</v>
      </c>
      <c r="AF141" s="18">
        <f t="shared" si="169"/>
        <v>145</v>
      </c>
      <c r="AG141" s="18">
        <f t="shared" si="170"/>
        <v>1.451389459972555</v>
      </c>
      <c r="AH141" s="18">
        <f t="shared" si="171"/>
        <v>155</v>
      </c>
      <c r="AI141" s="18">
        <v>0</v>
      </c>
      <c r="AJ141" s="18" t="str">
        <f t="shared" si="221"/>
        <v>N/A</v>
      </c>
      <c r="AK141" s="18">
        <f t="shared" si="172"/>
        <v>-0.14513894599725549</v>
      </c>
      <c r="AL141" s="18">
        <f t="shared" si="173"/>
        <v>22.496536629574599</v>
      </c>
      <c r="AM141" s="18">
        <f>(Design!$N$68-AL141)/AK141</f>
        <v>137.7751263947633</v>
      </c>
      <c r="AN141" s="18">
        <v>0</v>
      </c>
      <c r="AO141" s="18">
        <v>0</v>
      </c>
      <c r="AP141" s="18">
        <f t="shared" si="174"/>
        <v>137.7751263947633</v>
      </c>
      <c r="AQ141" s="18">
        <f t="shared" si="222"/>
        <v>145</v>
      </c>
      <c r="AR141" s="18">
        <f>Design!$N$68</f>
        <v>2.5</v>
      </c>
      <c r="AS141" s="18">
        <f t="shared" si="175"/>
        <v>155</v>
      </c>
      <c r="AT141" s="18">
        <v>0</v>
      </c>
      <c r="AU141" s="18">
        <f t="shared" si="176"/>
        <v>11625</v>
      </c>
      <c r="AV141" s="19" t="str">
        <f t="shared" si="223"/>
        <v>N/A</v>
      </c>
      <c r="AW141" s="68">
        <f t="shared" si="177"/>
        <v>145</v>
      </c>
      <c r="AX141" s="18">
        <f>'Ohio Intensities'!M141</f>
        <v>1.0032842892949421</v>
      </c>
      <c r="AY141" s="18">
        <f>Design!$I$24*AX141*Design!$I$23</f>
        <v>1.7256489775873014</v>
      </c>
      <c r="AZ141" s="18">
        <v>0</v>
      </c>
      <c r="BA141" s="18">
        <v>0</v>
      </c>
      <c r="BB141" s="18">
        <f>Design!$I$22</f>
        <v>10</v>
      </c>
      <c r="BC141" s="18">
        <f t="shared" si="178"/>
        <v>1.7256489775873014</v>
      </c>
      <c r="BD141" s="18">
        <f t="shared" si="179"/>
        <v>145</v>
      </c>
      <c r="BE141" s="18">
        <f t="shared" si="180"/>
        <v>1.7256489775873014</v>
      </c>
      <c r="BF141" s="18">
        <f t="shared" si="181"/>
        <v>155</v>
      </c>
      <c r="BG141" s="18">
        <v>0</v>
      </c>
      <c r="BH141" s="18" t="str">
        <f t="shared" si="224"/>
        <v>N/A</v>
      </c>
      <c r="BI141" s="18">
        <f t="shared" si="182"/>
        <v>-0.17256489775873013</v>
      </c>
      <c r="BJ141" s="18">
        <f t="shared" si="183"/>
        <v>26.74755915260317</v>
      </c>
      <c r="BK141" s="18">
        <f>(Design!$N$69-BJ141)/BI141</f>
        <v>138.48447432232308</v>
      </c>
      <c r="BL141" s="18">
        <v>0</v>
      </c>
      <c r="BM141" s="18">
        <v>0</v>
      </c>
      <c r="BN141" s="18">
        <f t="shared" si="184"/>
        <v>138.48447432232308</v>
      </c>
      <c r="BO141" s="18">
        <f t="shared" si="225"/>
        <v>145</v>
      </c>
      <c r="BP141" s="18">
        <f>Design!$N$69</f>
        <v>2.85</v>
      </c>
      <c r="BQ141" s="18">
        <f t="shared" si="185"/>
        <v>155</v>
      </c>
      <c r="BR141" s="18">
        <v>0</v>
      </c>
      <c r="BS141" s="18">
        <f t="shared" si="186"/>
        <v>13252.500000000002</v>
      </c>
      <c r="BT141" s="19" t="str">
        <f t="shared" si="226"/>
        <v>N/A</v>
      </c>
      <c r="BU141" s="68">
        <f t="shared" si="187"/>
        <v>145</v>
      </c>
      <c r="BV141" s="18">
        <f>'Ohio Intensities'!Q141</f>
        <v>1.1963099235945469</v>
      </c>
      <c r="BW141" s="18">
        <f>Design!$I$24*BV141*Design!$I$23</f>
        <v>2.057653068582622</v>
      </c>
      <c r="BX141" s="18">
        <v>0</v>
      </c>
      <c r="BY141" s="18">
        <v>0</v>
      </c>
      <c r="BZ141" s="18">
        <f>Design!$I$22</f>
        <v>10</v>
      </c>
      <c r="CA141" s="18">
        <f t="shared" si="188"/>
        <v>2.057653068582622</v>
      </c>
      <c r="CB141" s="18">
        <f t="shared" si="189"/>
        <v>145</v>
      </c>
      <c r="CC141" s="18">
        <f t="shared" si="190"/>
        <v>2.057653068582622</v>
      </c>
      <c r="CD141" s="18">
        <f t="shared" si="191"/>
        <v>155</v>
      </c>
      <c r="CE141" s="18">
        <v>0</v>
      </c>
      <c r="CF141" s="18" t="str">
        <f t="shared" si="227"/>
        <v>N/A</v>
      </c>
      <c r="CG141" s="18">
        <f t="shared" si="192"/>
        <v>-0.20576530685826219</v>
      </c>
      <c r="CH141" s="18">
        <f t="shared" si="193"/>
        <v>31.89362256303064</v>
      </c>
      <c r="CI141" s="18">
        <f>(Design!$N$70-CH141)/CG141</f>
        <v>141.1492685841196</v>
      </c>
      <c r="CJ141" s="18">
        <v>0</v>
      </c>
      <c r="CK141" s="18">
        <v>0</v>
      </c>
      <c r="CL141" s="18">
        <f t="shared" si="194"/>
        <v>141.1492685841196</v>
      </c>
      <c r="CM141" s="18">
        <f t="shared" si="228"/>
        <v>145</v>
      </c>
      <c r="CN141" s="18">
        <f>Design!$N$70</f>
        <v>2.85</v>
      </c>
      <c r="CO141" s="18">
        <f t="shared" si="195"/>
        <v>155</v>
      </c>
      <c r="CP141" s="18">
        <v>0</v>
      </c>
      <c r="CQ141" s="18">
        <f t="shared" si="196"/>
        <v>13252.500000000002</v>
      </c>
      <c r="CR141" s="19" t="str">
        <f t="shared" si="229"/>
        <v>N/A</v>
      </c>
      <c r="CS141" s="68">
        <f t="shared" si="197"/>
        <v>145</v>
      </c>
      <c r="CT141" s="18">
        <f>'Ohio Intensities'!U141</f>
        <v>1.357284693001394</v>
      </c>
      <c r="CU141" s="18">
        <f>Design!$I$24*CT141*Design!$I$23</f>
        <v>2.3345296719623989</v>
      </c>
      <c r="CV141" s="18">
        <v>0</v>
      </c>
      <c r="CW141" s="18">
        <v>0</v>
      </c>
      <c r="CX141" s="18">
        <f>Design!$I$22</f>
        <v>10</v>
      </c>
      <c r="CY141" s="18">
        <f t="shared" si="198"/>
        <v>2.3345296719623989</v>
      </c>
      <c r="CZ141" s="18">
        <f t="shared" si="199"/>
        <v>145</v>
      </c>
      <c r="DA141" s="18">
        <f t="shared" si="200"/>
        <v>2.3345296719623989</v>
      </c>
      <c r="DB141" s="18">
        <f t="shared" si="201"/>
        <v>155</v>
      </c>
      <c r="DC141" s="18">
        <v>0</v>
      </c>
      <c r="DD141" s="18" t="str">
        <f t="shared" si="230"/>
        <v>N/A</v>
      </c>
      <c r="DE141" s="18">
        <f t="shared" si="202"/>
        <v>-0.2334529671962399</v>
      </c>
      <c r="DF141" s="18">
        <f t="shared" si="203"/>
        <v>36.185209915417182</v>
      </c>
      <c r="DG141" s="18">
        <f>(Design!$N$71-DF141)/DE141</f>
        <v>142.79197354298648</v>
      </c>
      <c r="DH141" s="18">
        <v>0</v>
      </c>
      <c r="DI141" s="18">
        <v>0</v>
      </c>
      <c r="DJ141" s="18">
        <f t="shared" si="204"/>
        <v>142.79197354298648</v>
      </c>
      <c r="DK141" s="18">
        <f t="shared" si="231"/>
        <v>145</v>
      </c>
      <c r="DL141" s="18">
        <f>Design!$N$71</f>
        <v>2.85</v>
      </c>
      <c r="DM141" s="18">
        <f t="shared" si="205"/>
        <v>155</v>
      </c>
      <c r="DN141" s="18">
        <v>0</v>
      </c>
      <c r="DO141" s="18">
        <f t="shared" si="206"/>
        <v>13252.5</v>
      </c>
      <c r="DP141" s="19" t="str">
        <f t="shared" si="232"/>
        <v>N/A</v>
      </c>
      <c r="DQ141" s="68">
        <f t="shared" si="207"/>
        <v>145</v>
      </c>
      <c r="DR141" s="18">
        <f>'Ohio Intensities'!Y141</f>
        <v>1.5233181194876513</v>
      </c>
      <c r="DS141" s="18">
        <f>Design!$I$24*DR141*Design!$I$23</f>
        <v>2.6201071655187618</v>
      </c>
      <c r="DT141" s="18">
        <v>0</v>
      </c>
      <c r="DU141" s="18">
        <v>0</v>
      </c>
      <c r="DV141" s="18">
        <f>Design!$I$22</f>
        <v>10</v>
      </c>
      <c r="DW141" s="18">
        <f t="shared" si="208"/>
        <v>2.6201071655187618</v>
      </c>
      <c r="DX141" s="18">
        <f t="shared" si="209"/>
        <v>145</v>
      </c>
      <c r="DY141" s="18">
        <f t="shared" si="210"/>
        <v>2.6201071655187618</v>
      </c>
      <c r="DZ141" s="18">
        <f t="shared" si="211"/>
        <v>155</v>
      </c>
      <c r="EA141" s="18">
        <v>0</v>
      </c>
      <c r="EB141" s="18" t="str">
        <f t="shared" si="233"/>
        <v>N/A</v>
      </c>
      <c r="EC141" s="18">
        <f t="shared" si="212"/>
        <v>-0.26201071655187619</v>
      </c>
      <c r="ED141" s="18">
        <f t="shared" si="213"/>
        <v>40.611661065540808</v>
      </c>
      <c r="EE141" s="18">
        <f>(Design!$N$72-ED141)/EC141</f>
        <v>144.12258232217872</v>
      </c>
      <c r="EF141" s="18">
        <v>0</v>
      </c>
      <c r="EG141" s="18">
        <v>0</v>
      </c>
      <c r="EH141" s="18">
        <f t="shared" si="214"/>
        <v>144.12258232217872</v>
      </c>
      <c r="EI141" s="18">
        <f t="shared" si="234"/>
        <v>145</v>
      </c>
      <c r="EJ141" s="18">
        <f>Design!$N$72</f>
        <v>2.85</v>
      </c>
      <c r="EK141" s="18">
        <f t="shared" si="215"/>
        <v>155</v>
      </c>
      <c r="EL141" s="18">
        <v>0</v>
      </c>
      <c r="EM141" s="18">
        <f t="shared" si="216"/>
        <v>13252.5</v>
      </c>
      <c r="EN141" s="19" t="str">
        <f t="shared" si="235"/>
        <v>N/A</v>
      </c>
      <c r="EO141" s="19">
        <f t="shared" si="217"/>
        <v>145</v>
      </c>
    </row>
    <row r="142" spans="1:145" x14ac:dyDescent="0.25">
      <c r="A142" s="68">
        <f t="shared" si="236"/>
        <v>146</v>
      </c>
      <c r="B142" s="18">
        <f>'Ohio Intensities'!E142</f>
        <v>0.68880733873886957</v>
      </c>
      <c r="C142" s="18">
        <f>Design!$I$24*B142*Design!$I$23</f>
        <v>1.1847486226308563</v>
      </c>
      <c r="D142" s="18">
        <v>0</v>
      </c>
      <c r="E142" s="18">
        <v>0</v>
      </c>
      <c r="F142" s="18">
        <f>Design!$I$22</f>
        <v>10</v>
      </c>
      <c r="G142" s="18">
        <f t="shared" si="158"/>
        <v>1.1847486226308563</v>
      </c>
      <c r="H142" s="18">
        <f t="shared" si="159"/>
        <v>146</v>
      </c>
      <c r="I142" s="18">
        <f t="shared" si="160"/>
        <v>1.1847486226308563</v>
      </c>
      <c r="J142" s="18">
        <f t="shared" si="161"/>
        <v>156</v>
      </c>
      <c r="K142" s="18">
        <v>0</v>
      </c>
      <c r="L142" s="18" t="str">
        <f t="shared" si="218"/>
        <v>N/A</v>
      </c>
      <c r="M142" s="18">
        <f t="shared" si="162"/>
        <v>-0.11847486226308564</v>
      </c>
      <c r="N142" s="18">
        <f t="shared" si="163"/>
        <v>18.482078513041358</v>
      </c>
      <c r="O142" s="18">
        <f>(Design!$N$67-N142)/M142</f>
        <v>138.69675135432726</v>
      </c>
      <c r="P142" s="18">
        <v>0</v>
      </c>
      <c r="Q142" s="18">
        <v>0</v>
      </c>
      <c r="R142" s="18">
        <f t="shared" si="164"/>
        <v>138.69675135432726</v>
      </c>
      <c r="S142" s="18">
        <f t="shared" si="219"/>
        <v>146</v>
      </c>
      <c r="T142" s="18">
        <f>Design!$N$67</f>
        <v>2.0499999999999998</v>
      </c>
      <c r="U142" s="18">
        <f t="shared" si="165"/>
        <v>156</v>
      </c>
      <c r="V142" s="18">
        <v>0</v>
      </c>
      <c r="W142" s="18">
        <f t="shared" si="166"/>
        <v>9593.9999999999982</v>
      </c>
      <c r="X142" s="19" t="str">
        <f t="shared" si="220"/>
        <v>N/A</v>
      </c>
      <c r="Y142" s="68">
        <f t="shared" si="167"/>
        <v>146</v>
      </c>
      <c r="Z142" s="18">
        <f>'Ohio Intensities'!I142</f>
        <v>0.83915849619961835</v>
      </c>
      <c r="AA142" s="18">
        <f>Design!$I$24*Z142*Design!$I$23</f>
        <v>1.4433526134633445</v>
      </c>
      <c r="AB142" s="18">
        <v>0</v>
      </c>
      <c r="AC142" s="18">
        <v>0</v>
      </c>
      <c r="AD142" s="18">
        <f>Design!$I$22</f>
        <v>10</v>
      </c>
      <c r="AE142" s="18">
        <f t="shared" si="168"/>
        <v>1.4433526134633445</v>
      </c>
      <c r="AF142" s="18">
        <f t="shared" si="169"/>
        <v>146</v>
      </c>
      <c r="AG142" s="18">
        <f t="shared" si="170"/>
        <v>1.4433526134633445</v>
      </c>
      <c r="AH142" s="18">
        <f t="shared" si="171"/>
        <v>156</v>
      </c>
      <c r="AI142" s="18">
        <v>0</v>
      </c>
      <c r="AJ142" s="18" t="str">
        <f t="shared" si="221"/>
        <v>N/A</v>
      </c>
      <c r="AK142" s="18">
        <f t="shared" si="172"/>
        <v>-0.14433526134633445</v>
      </c>
      <c r="AL142" s="18">
        <f t="shared" si="173"/>
        <v>22.516300770028174</v>
      </c>
      <c r="AM142" s="18">
        <f>(Design!$N$68-AL142)/AK142</f>
        <v>138.67921520576169</v>
      </c>
      <c r="AN142" s="18">
        <v>0</v>
      </c>
      <c r="AO142" s="18">
        <v>0</v>
      </c>
      <c r="AP142" s="18">
        <f t="shared" si="174"/>
        <v>138.67921520576169</v>
      </c>
      <c r="AQ142" s="18">
        <f t="shared" si="222"/>
        <v>146</v>
      </c>
      <c r="AR142" s="18">
        <f>Design!$N$68</f>
        <v>2.5</v>
      </c>
      <c r="AS142" s="18">
        <f t="shared" si="175"/>
        <v>156</v>
      </c>
      <c r="AT142" s="18">
        <v>0</v>
      </c>
      <c r="AU142" s="18">
        <f t="shared" si="176"/>
        <v>11700</v>
      </c>
      <c r="AV142" s="19" t="str">
        <f t="shared" si="223"/>
        <v>N/A</v>
      </c>
      <c r="AW142" s="68">
        <f t="shared" si="177"/>
        <v>146</v>
      </c>
      <c r="AX142" s="18">
        <f>'Ohio Intensities'!M142</f>
        <v>0.99779560833006908</v>
      </c>
      <c r="AY142" s="18">
        <f>Design!$I$24*AX142*Design!$I$23</f>
        <v>1.7162084463277198</v>
      </c>
      <c r="AZ142" s="18">
        <v>0</v>
      </c>
      <c r="BA142" s="18">
        <v>0</v>
      </c>
      <c r="BB142" s="18">
        <f>Design!$I$22</f>
        <v>10</v>
      </c>
      <c r="BC142" s="18">
        <f t="shared" si="178"/>
        <v>1.7162084463277198</v>
      </c>
      <c r="BD142" s="18">
        <f t="shared" si="179"/>
        <v>146</v>
      </c>
      <c r="BE142" s="18">
        <f t="shared" si="180"/>
        <v>1.7162084463277198</v>
      </c>
      <c r="BF142" s="18">
        <f t="shared" si="181"/>
        <v>156</v>
      </c>
      <c r="BG142" s="18">
        <v>0</v>
      </c>
      <c r="BH142" s="18" t="str">
        <f t="shared" si="224"/>
        <v>N/A</v>
      </c>
      <c r="BI142" s="18">
        <f t="shared" si="182"/>
        <v>-0.171620844632772</v>
      </c>
      <c r="BJ142" s="18">
        <f t="shared" si="183"/>
        <v>26.772851762712431</v>
      </c>
      <c r="BK142" s="18">
        <f>(Design!$N$69-BJ142)/BI142</f>
        <v>139.3936256047549</v>
      </c>
      <c r="BL142" s="18">
        <v>0</v>
      </c>
      <c r="BM142" s="18">
        <v>0</v>
      </c>
      <c r="BN142" s="18">
        <f t="shared" si="184"/>
        <v>139.3936256047549</v>
      </c>
      <c r="BO142" s="18">
        <f t="shared" si="225"/>
        <v>146</v>
      </c>
      <c r="BP142" s="18">
        <f>Design!$N$69</f>
        <v>2.85</v>
      </c>
      <c r="BQ142" s="18">
        <f t="shared" si="185"/>
        <v>156</v>
      </c>
      <c r="BR142" s="18">
        <v>0</v>
      </c>
      <c r="BS142" s="18">
        <f t="shared" si="186"/>
        <v>13338</v>
      </c>
      <c r="BT142" s="19" t="str">
        <f t="shared" si="226"/>
        <v>N/A</v>
      </c>
      <c r="BU142" s="68">
        <f t="shared" si="187"/>
        <v>146</v>
      </c>
      <c r="BV142" s="18">
        <f>'Ohio Intensities'!Q142</f>
        <v>1.1899089702830263</v>
      </c>
      <c r="BW142" s="18">
        <f>Design!$I$24*BV142*Design!$I$23</f>
        <v>2.0466434288868065</v>
      </c>
      <c r="BX142" s="18">
        <v>0</v>
      </c>
      <c r="BY142" s="18">
        <v>0</v>
      </c>
      <c r="BZ142" s="18">
        <f>Design!$I$22</f>
        <v>10</v>
      </c>
      <c r="CA142" s="18">
        <f t="shared" si="188"/>
        <v>2.0466434288868065</v>
      </c>
      <c r="CB142" s="18">
        <f t="shared" si="189"/>
        <v>146</v>
      </c>
      <c r="CC142" s="18">
        <f t="shared" si="190"/>
        <v>2.0466434288868065</v>
      </c>
      <c r="CD142" s="18">
        <f t="shared" si="191"/>
        <v>156</v>
      </c>
      <c r="CE142" s="18">
        <v>0</v>
      </c>
      <c r="CF142" s="18" t="str">
        <f t="shared" si="227"/>
        <v>N/A</v>
      </c>
      <c r="CG142" s="18">
        <f t="shared" si="192"/>
        <v>-0.20466434288868066</v>
      </c>
      <c r="CH142" s="18">
        <f t="shared" si="193"/>
        <v>31.927637490634183</v>
      </c>
      <c r="CI142" s="18">
        <f>(Design!$N$70-CH142)/CG142</f>
        <v>142.07476046010541</v>
      </c>
      <c r="CJ142" s="18">
        <v>0</v>
      </c>
      <c r="CK142" s="18">
        <v>0</v>
      </c>
      <c r="CL142" s="18">
        <f t="shared" si="194"/>
        <v>142.07476046010541</v>
      </c>
      <c r="CM142" s="18">
        <f t="shared" si="228"/>
        <v>146</v>
      </c>
      <c r="CN142" s="18">
        <f>Design!$N$70</f>
        <v>2.85</v>
      </c>
      <c r="CO142" s="18">
        <f t="shared" si="195"/>
        <v>156</v>
      </c>
      <c r="CP142" s="18">
        <v>0</v>
      </c>
      <c r="CQ142" s="18">
        <f t="shared" si="196"/>
        <v>13338</v>
      </c>
      <c r="CR142" s="19" t="str">
        <f t="shared" si="229"/>
        <v>N/A</v>
      </c>
      <c r="CS142" s="68">
        <f t="shared" si="197"/>
        <v>146</v>
      </c>
      <c r="CT142" s="18">
        <f>'Ohio Intensities'!U142</f>
        <v>1.3501415080968284</v>
      </c>
      <c r="CU142" s="18">
        <f>Design!$I$24*CT142*Design!$I$23</f>
        <v>2.3222433939265463</v>
      </c>
      <c r="CV142" s="18">
        <v>0</v>
      </c>
      <c r="CW142" s="18">
        <v>0</v>
      </c>
      <c r="CX142" s="18">
        <f>Design!$I$22</f>
        <v>10</v>
      </c>
      <c r="CY142" s="18">
        <f t="shared" si="198"/>
        <v>2.3222433939265463</v>
      </c>
      <c r="CZ142" s="18">
        <f t="shared" si="199"/>
        <v>146</v>
      </c>
      <c r="DA142" s="18">
        <f t="shared" si="200"/>
        <v>2.3222433939265463</v>
      </c>
      <c r="DB142" s="18">
        <f t="shared" si="201"/>
        <v>156</v>
      </c>
      <c r="DC142" s="18">
        <v>0</v>
      </c>
      <c r="DD142" s="18" t="str">
        <f t="shared" si="230"/>
        <v>N/A</v>
      </c>
      <c r="DE142" s="18">
        <f t="shared" si="202"/>
        <v>-0.23222433939265463</v>
      </c>
      <c r="DF142" s="18">
        <f t="shared" si="203"/>
        <v>36.226996945254122</v>
      </c>
      <c r="DG142" s="18">
        <f>(Design!$N$71-DF142)/DE142</f>
        <v>143.72738461673001</v>
      </c>
      <c r="DH142" s="18">
        <v>0</v>
      </c>
      <c r="DI142" s="18">
        <v>0</v>
      </c>
      <c r="DJ142" s="18">
        <f t="shared" si="204"/>
        <v>143.72738461673001</v>
      </c>
      <c r="DK142" s="18">
        <f t="shared" si="231"/>
        <v>146</v>
      </c>
      <c r="DL142" s="18">
        <f>Design!$N$71</f>
        <v>2.85</v>
      </c>
      <c r="DM142" s="18">
        <f t="shared" si="205"/>
        <v>156</v>
      </c>
      <c r="DN142" s="18">
        <v>0</v>
      </c>
      <c r="DO142" s="18">
        <f t="shared" si="206"/>
        <v>13337.999999999998</v>
      </c>
      <c r="DP142" s="19" t="str">
        <f t="shared" si="232"/>
        <v>N/A</v>
      </c>
      <c r="DQ142" s="68">
        <f t="shared" si="207"/>
        <v>146</v>
      </c>
      <c r="DR142" s="18">
        <f>'Ohio Intensities'!Y142</f>
        <v>1.5155531713691794</v>
      </c>
      <c r="DS142" s="18">
        <f>Design!$I$24*DR142*Design!$I$23</f>
        <v>2.6067514547549901</v>
      </c>
      <c r="DT142" s="18">
        <v>0</v>
      </c>
      <c r="DU142" s="18">
        <v>0</v>
      </c>
      <c r="DV142" s="18">
        <f>Design!$I$22</f>
        <v>10</v>
      </c>
      <c r="DW142" s="18">
        <f t="shared" si="208"/>
        <v>2.6067514547549901</v>
      </c>
      <c r="DX142" s="18">
        <f t="shared" si="209"/>
        <v>146</v>
      </c>
      <c r="DY142" s="18">
        <f t="shared" si="210"/>
        <v>2.6067514547549901</v>
      </c>
      <c r="DZ142" s="18">
        <f t="shared" si="211"/>
        <v>156</v>
      </c>
      <c r="EA142" s="18">
        <v>0</v>
      </c>
      <c r="EB142" s="18" t="str">
        <f t="shared" si="233"/>
        <v>N/A</v>
      </c>
      <c r="EC142" s="18">
        <f t="shared" si="212"/>
        <v>-0.26067514547549903</v>
      </c>
      <c r="ED142" s="18">
        <f t="shared" si="213"/>
        <v>40.665322694177853</v>
      </c>
      <c r="EE142" s="18">
        <f>(Design!$N$72-ED142)/EC142</f>
        <v>145.0668517905637</v>
      </c>
      <c r="EF142" s="18">
        <v>0</v>
      </c>
      <c r="EG142" s="18">
        <v>0</v>
      </c>
      <c r="EH142" s="18">
        <f t="shared" si="214"/>
        <v>145.0668517905637</v>
      </c>
      <c r="EI142" s="18">
        <f t="shared" si="234"/>
        <v>146</v>
      </c>
      <c r="EJ142" s="18">
        <f>Design!$N$72</f>
        <v>2.85</v>
      </c>
      <c r="EK142" s="18">
        <f t="shared" si="215"/>
        <v>156</v>
      </c>
      <c r="EL142" s="18">
        <v>0</v>
      </c>
      <c r="EM142" s="18">
        <f t="shared" si="216"/>
        <v>13337.999999999998</v>
      </c>
      <c r="EN142" s="19" t="str">
        <f t="shared" si="235"/>
        <v>N/A</v>
      </c>
      <c r="EO142" s="19">
        <f t="shared" si="217"/>
        <v>146</v>
      </c>
    </row>
    <row r="143" spans="1:145" x14ac:dyDescent="0.25">
      <c r="A143" s="68">
        <f t="shared" si="236"/>
        <v>147</v>
      </c>
      <c r="B143" s="18">
        <f>'Ohio Intensities'!E143</f>
        <v>0.68496253566387078</v>
      </c>
      <c r="C143" s="18">
        <f>Design!$I$24*B143*Design!$I$23</f>
        <v>1.1781355613418585</v>
      </c>
      <c r="D143" s="18">
        <v>0</v>
      </c>
      <c r="E143" s="18">
        <v>0</v>
      </c>
      <c r="F143" s="18">
        <f>Design!$I$22</f>
        <v>10</v>
      </c>
      <c r="G143" s="18">
        <f t="shared" si="158"/>
        <v>1.1781355613418585</v>
      </c>
      <c r="H143" s="18">
        <f t="shared" si="159"/>
        <v>147</v>
      </c>
      <c r="I143" s="18">
        <f t="shared" si="160"/>
        <v>1.1781355613418585</v>
      </c>
      <c r="J143" s="18">
        <f t="shared" si="161"/>
        <v>157</v>
      </c>
      <c r="K143" s="18">
        <v>0</v>
      </c>
      <c r="L143" s="18" t="str">
        <f t="shared" si="218"/>
        <v>N/A</v>
      </c>
      <c r="M143" s="18">
        <f t="shared" si="162"/>
        <v>-0.11781355613418584</v>
      </c>
      <c r="N143" s="18">
        <f t="shared" si="163"/>
        <v>18.496728313067177</v>
      </c>
      <c r="O143" s="18">
        <f>(Design!$N$67-N143)/M143</f>
        <v>139.59962548227372</v>
      </c>
      <c r="P143" s="18">
        <v>0</v>
      </c>
      <c r="Q143" s="18">
        <v>0</v>
      </c>
      <c r="R143" s="18">
        <f t="shared" si="164"/>
        <v>139.59962548227372</v>
      </c>
      <c r="S143" s="18">
        <f t="shared" si="219"/>
        <v>147</v>
      </c>
      <c r="T143" s="18">
        <f>Design!$N$67</f>
        <v>2.0499999999999998</v>
      </c>
      <c r="U143" s="18">
        <f t="shared" si="165"/>
        <v>157</v>
      </c>
      <c r="V143" s="18">
        <v>0</v>
      </c>
      <c r="W143" s="18">
        <f t="shared" si="166"/>
        <v>9655.4999999999982</v>
      </c>
      <c r="X143" s="19" t="str">
        <f t="shared" si="220"/>
        <v>N/A</v>
      </c>
      <c r="Y143" s="68">
        <f t="shared" si="167"/>
        <v>147</v>
      </c>
      <c r="Z143" s="18">
        <f>'Ohio Intensities'!I143</f>
        <v>0.83454120655522102</v>
      </c>
      <c r="AA143" s="18">
        <f>Design!$I$24*Z143*Design!$I$23</f>
        <v>1.435410875274981</v>
      </c>
      <c r="AB143" s="18">
        <v>0</v>
      </c>
      <c r="AC143" s="18">
        <v>0</v>
      </c>
      <c r="AD143" s="18">
        <f>Design!$I$22</f>
        <v>10</v>
      </c>
      <c r="AE143" s="18">
        <f t="shared" si="168"/>
        <v>1.435410875274981</v>
      </c>
      <c r="AF143" s="18">
        <f t="shared" si="169"/>
        <v>147</v>
      </c>
      <c r="AG143" s="18">
        <f t="shared" si="170"/>
        <v>1.435410875274981</v>
      </c>
      <c r="AH143" s="18">
        <f t="shared" si="171"/>
        <v>157</v>
      </c>
      <c r="AI143" s="18">
        <v>0</v>
      </c>
      <c r="AJ143" s="18" t="str">
        <f t="shared" si="221"/>
        <v>N/A</v>
      </c>
      <c r="AK143" s="18">
        <f t="shared" si="172"/>
        <v>-0.14354108752749811</v>
      </c>
      <c r="AL143" s="18">
        <f t="shared" si="173"/>
        <v>22.535950741817206</v>
      </c>
      <c r="AM143" s="18">
        <f>(Design!$N$68-AL143)/AK143</f>
        <v>139.58338401176545</v>
      </c>
      <c r="AN143" s="18">
        <v>0</v>
      </c>
      <c r="AO143" s="18">
        <v>0</v>
      </c>
      <c r="AP143" s="18">
        <f t="shared" si="174"/>
        <v>139.58338401176545</v>
      </c>
      <c r="AQ143" s="18">
        <f t="shared" si="222"/>
        <v>147</v>
      </c>
      <c r="AR143" s="18">
        <f>Design!$N$68</f>
        <v>2.5</v>
      </c>
      <c r="AS143" s="18">
        <f t="shared" si="175"/>
        <v>157</v>
      </c>
      <c r="AT143" s="18">
        <v>0</v>
      </c>
      <c r="AU143" s="18">
        <f t="shared" si="176"/>
        <v>11775</v>
      </c>
      <c r="AV143" s="19" t="str">
        <f t="shared" si="223"/>
        <v>N/A</v>
      </c>
      <c r="AW143" s="68">
        <f t="shared" si="177"/>
        <v>147</v>
      </c>
      <c r="AX143" s="18">
        <f>'Ohio Intensities'!M143</f>
        <v>0.9923713002702319</v>
      </c>
      <c r="AY143" s="18">
        <f>Design!$I$24*AX143*Design!$I$23</f>
        <v>1.7068786364647999</v>
      </c>
      <c r="AZ143" s="18">
        <v>0</v>
      </c>
      <c r="BA143" s="18">
        <v>0</v>
      </c>
      <c r="BB143" s="18">
        <f>Design!$I$22</f>
        <v>10</v>
      </c>
      <c r="BC143" s="18">
        <f t="shared" si="178"/>
        <v>1.7068786364647999</v>
      </c>
      <c r="BD143" s="18">
        <f t="shared" si="179"/>
        <v>147</v>
      </c>
      <c r="BE143" s="18">
        <f t="shared" si="180"/>
        <v>1.7068786364647999</v>
      </c>
      <c r="BF143" s="18">
        <f t="shared" si="181"/>
        <v>157</v>
      </c>
      <c r="BG143" s="18">
        <v>0</v>
      </c>
      <c r="BH143" s="18" t="str">
        <f t="shared" si="224"/>
        <v>N/A</v>
      </c>
      <c r="BI143" s="18">
        <f t="shared" si="182"/>
        <v>-0.17068786364647998</v>
      </c>
      <c r="BJ143" s="18">
        <f t="shared" si="183"/>
        <v>26.797994592497357</v>
      </c>
      <c r="BK143" s="18">
        <f>(Design!$N$69-BJ143)/BI143</f>
        <v>140.30285505299443</v>
      </c>
      <c r="BL143" s="18">
        <v>0</v>
      </c>
      <c r="BM143" s="18">
        <v>0</v>
      </c>
      <c r="BN143" s="18">
        <f t="shared" si="184"/>
        <v>140.30285505299443</v>
      </c>
      <c r="BO143" s="18">
        <f t="shared" si="225"/>
        <v>147</v>
      </c>
      <c r="BP143" s="18">
        <f>Design!$N$69</f>
        <v>2.85</v>
      </c>
      <c r="BQ143" s="18">
        <f t="shared" si="185"/>
        <v>157</v>
      </c>
      <c r="BR143" s="18">
        <v>0</v>
      </c>
      <c r="BS143" s="18">
        <f t="shared" si="186"/>
        <v>13423.5</v>
      </c>
      <c r="BT143" s="19" t="str">
        <f t="shared" si="226"/>
        <v>N/A</v>
      </c>
      <c r="BU143" s="68">
        <f t="shared" si="187"/>
        <v>147</v>
      </c>
      <c r="BV143" s="18">
        <f>'Ohio Intensities'!Q143</f>
        <v>1.1835821388845957</v>
      </c>
      <c r="BW143" s="18">
        <f>Design!$I$24*BV143*Design!$I$23</f>
        <v>2.0357612788815058</v>
      </c>
      <c r="BX143" s="18">
        <v>0</v>
      </c>
      <c r="BY143" s="18">
        <v>0</v>
      </c>
      <c r="BZ143" s="18">
        <f>Design!$I$22</f>
        <v>10</v>
      </c>
      <c r="CA143" s="18">
        <f t="shared" si="188"/>
        <v>2.0357612788815058</v>
      </c>
      <c r="CB143" s="18">
        <f t="shared" si="189"/>
        <v>147</v>
      </c>
      <c r="CC143" s="18">
        <f t="shared" si="190"/>
        <v>2.0357612788815058</v>
      </c>
      <c r="CD143" s="18">
        <f t="shared" si="191"/>
        <v>157</v>
      </c>
      <c r="CE143" s="18">
        <v>0</v>
      </c>
      <c r="CF143" s="18" t="str">
        <f t="shared" si="227"/>
        <v>N/A</v>
      </c>
      <c r="CG143" s="18">
        <f t="shared" si="192"/>
        <v>-0.20357612788815058</v>
      </c>
      <c r="CH143" s="18">
        <f t="shared" si="193"/>
        <v>31.961452078439642</v>
      </c>
      <c r="CI143" s="18">
        <f>(Design!$N$70-CH143)/CG143</f>
        <v>143.00032317361956</v>
      </c>
      <c r="CJ143" s="18">
        <v>0</v>
      </c>
      <c r="CK143" s="18">
        <v>0</v>
      </c>
      <c r="CL143" s="18">
        <f t="shared" si="194"/>
        <v>143.00032317361956</v>
      </c>
      <c r="CM143" s="18">
        <f t="shared" si="228"/>
        <v>147</v>
      </c>
      <c r="CN143" s="18">
        <f>Design!$N$70</f>
        <v>2.85</v>
      </c>
      <c r="CO143" s="18">
        <f t="shared" si="195"/>
        <v>157</v>
      </c>
      <c r="CP143" s="18">
        <v>0</v>
      </c>
      <c r="CQ143" s="18">
        <f t="shared" si="196"/>
        <v>13423.5</v>
      </c>
      <c r="CR143" s="19" t="str">
        <f t="shared" si="229"/>
        <v>N/A</v>
      </c>
      <c r="CS143" s="68">
        <f t="shared" si="197"/>
        <v>147</v>
      </c>
      <c r="CT143" s="18">
        <f>'Ohio Intensities'!U143</f>
        <v>1.3430802105974418</v>
      </c>
      <c r="CU143" s="18">
        <f>Design!$I$24*CT143*Design!$I$23</f>
        <v>2.3100979622276014</v>
      </c>
      <c r="CV143" s="18">
        <v>0</v>
      </c>
      <c r="CW143" s="18">
        <v>0</v>
      </c>
      <c r="CX143" s="18">
        <f>Design!$I$22</f>
        <v>10</v>
      </c>
      <c r="CY143" s="18">
        <f t="shared" si="198"/>
        <v>2.3100979622276014</v>
      </c>
      <c r="CZ143" s="18">
        <f t="shared" si="199"/>
        <v>147</v>
      </c>
      <c r="DA143" s="18">
        <f t="shared" si="200"/>
        <v>2.3100979622276014</v>
      </c>
      <c r="DB143" s="18">
        <f t="shared" si="201"/>
        <v>157</v>
      </c>
      <c r="DC143" s="18">
        <v>0</v>
      </c>
      <c r="DD143" s="18" t="str">
        <f t="shared" si="230"/>
        <v>N/A</v>
      </c>
      <c r="DE143" s="18">
        <f t="shared" si="202"/>
        <v>-0.23100979622276013</v>
      </c>
      <c r="DF143" s="18">
        <f t="shared" si="203"/>
        <v>36.268538006973344</v>
      </c>
      <c r="DG143" s="18">
        <f>(Design!$N$71-DF143)/DE143</f>
        <v>144.66286085438657</v>
      </c>
      <c r="DH143" s="18">
        <v>0</v>
      </c>
      <c r="DI143" s="18">
        <v>0</v>
      </c>
      <c r="DJ143" s="18">
        <f t="shared" si="204"/>
        <v>144.66286085438657</v>
      </c>
      <c r="DK143" s="18">
        <f t="shared" si="231"/>
        <v>147</v>
      </c>
      <c r="DL143" s="18">
        <f>Design!$N$71</f>
        <v>2.85</v>
      </c>
      <c r="DM143" s="18">
        <f t="shared" si="205"/>
        <v>157</v>
      </c>
      <c r="DN143" s="18">
        <v>0</v>
      </c>
      <c r="DO143" s="18">
        <f t="shared" si="206"/>
        <v>13423.5</v>
      </c>
      <c r="DP143" s="19" t="str">
        <f t="shared" si="232"/>
        <v>N/A</v>
      </c>
      <c r="DQ143" s="68">
        <f t="shared" si="207"/>
        <v>147</v>
      </c>
      <c r="DR143" s="18">
        <f>'Ohio Intensities'!Y143</f>
        <v>1.5078761165666719</v>
      </c>
      <c r="DS143" s="18">
        <f>Design!$I$24*DR143*Design!$I$23</f>
        <v>2.5935469204946773</v>
      </c>
      <c r="DT143" s="18">
        <v>0</v>
      </c>
      <c r="DU143" s="18">
        <v>0</v>
      </c>
      <c r="DV143" s="18">
        <f>Design!$I$22</f>
        <v>10</v>
      </c>
      <c r="DW143" s="18">
        <f t="shared" si="208"/>
        <v>2.5935469204946773</v>
      </c>
      <c r="DX143" s="18">
        <f t="shared" si="209"/>
        <v>147</v>
      </c>
      <c r="DY143" s="18">
        <f t="shared" si="210"/>
        <v>2.5935469204946773</v>
      </c>
      <c r="DZ143" s="18">
        <f t="shared" si="211"/>
        <v>157</v>
      </c>
      <c r="EA143" s="18">
        <v>0</v>
      </c>
      <c r="EB143" s="18" t="str">
        <f t="shared" si="233"/>
        <v>N/A</v>
      </c>
      <c r="EC143" s="18">
        <f t="shared" si="212"/>
        <v>-0.25935469204946771</v>
      </c>
      <c r="ED143" s="18">
        <f t="shared" si="213"/>
        <v>40.718686651766426</v>
      </c>
      <c r="EE143" s="18">
        <f>(Design!$N$72-ED143)/EC143</f>
        <v>146.01118781588724</v>
      </c>
      <c r="EF143" s="18">
        <v>0</v>
      </c>
      <c r="EG143" s="18">
        <v>0</v>
      </c>
      <c r="EH143" s="18">
        <f t="shared" si="214"/>
        <v>146.01118781588724</v>
      </c>
      <c r="EI143" s="18">
        <f t="shared" si="234"/>
        <v>147</v>
      </c>
      <c r="EJ143" s="18">
        <f>Design!$N$72</f>
        <v>2.85</v>
      </c>
      <c r="EK143" s="18">
        <f t="shared" si="215"/>
        <v>157</v>
      </c>
      <c r="EL143" s="18">
        <v>0</v>
      </c>
      <c r="EM143" s="18">
        <f t="shared" si="216"/>
        <v>13423.5</v>
      </c>
      <c r="EN143" s="19" t="str">
        <f t="shared" si="235"/>
        <v>N/A</v>
      </c>
      <c r="EO143" s="19">
        <f t="shared" si="217"/>
        <v>147</v>
      </c>
    </row>
    <row r="144" spans="1:145" x14ac:dyDescent="0.25">
      <c r="A144" s="68">
        <f t="shared" si="236"/>
        <v>148</v>
      </c>
      <c r="B144" s="18">
        <f>'Ohio Intensities'!E144</f>
        <v>0.68116340151727128</v>
      </c>
      <c r="C144" s="18">
        <f>Design!$I$24*B144*Design!$I$23</f>
        <v>1.1716010506097074</v>
      </c>
      <c r="D144" s="18">
        <v>0</v>
      </c>
      <c r="E144" s="18">
        <v>0</v>
      </c>
      <c r="F144" s="18">
        <f>Design!$I$22</f>
        <v>10</v>
      </c>
      <c r="G144" s="18">
        <f t="shared" si="158"/>
        <v>1.1716010506097074</v>
      </c>
      <c r="H144" s="18">
        <f t="shared" si="159"/>
        <v>148</v>
      </c>
      <c r="I144" s="18">
        <f t="shared" si="160"/>
        <v>1.1716010506097074</v>
      </c>
      <c r="J144" s="18">
        <f t="shared" si="161"/>
        <v>158</v>
      </c>
      <c r="K144" s="18">
        <v>0</v>
      </c>
      <c r="L144" s="18" t="str">
        <f t="shared" si="218"/>
        <v>N/A</v>
      </c>
      <c r="M144" s="18">
        <f t="shared" si="162"/>
        <v>-0.11716010506097074</v>
      </c>
      <c r="N144" s="18">
        <f t="shared" si="163"/>
        <v>18.511296599633376</v>
      </c>
      <c r="O144" s="18">
        <f>(Design!$N$67-N144)/M144</f>
        <v>140.50257629136496</v>
      </c>
      <c r="P144" s="18">
        <v>0</v>
      </c>
      <c r="Q144" s="18">
        <v>0</v>
      </c>
      <c r="R144" s="18">
        <f t="shared" si="164"/>
        <v>140.50257629136496</v>
      </c>
      <c r="S144" s="18">
        <f t="shared" si="219"/>
        <v>148</v>
      </c>
      <c r="T144" s="18">
        <f>Design!$N$67</f>
        <v>2.0499999999999998</v>
      </c>
      <c r="U144" s="18">
        <f t="shared" si="165"/>
        <v>158</v>
      </c>
      <c r="V144" s="18">
        <v>0</v>
      </c>
      <c r="W144" s="18">
        <f t="shared" si="166"/>
        <v>9717</v>
      </c>
      <c r="X144" s="19" t="str">
        <f t="shared" si="220"/>
        <v>N/A</v>
      </c>
      <c r="Y144" s="68">
        <f t="shared" si="167"/>
        <v>148</v>
      </c>
      <c r="Z144" s="18">
        <f>'Ohio Intensities'!I144</f>
        <v>0.8299782142792923</v>
      </c>
      <c r="AA144" s="18">
        <f>Design!$I$24*Z144*Design!$I$23</f>
        <v>1.4275625285603837</v>
      </c>
      <c r="AB144" s="18">
        <v>0</v>
      </c>
      <c r="AC144" s="18">
        <v>0</v>
      </c>
      <c r="AD144" s="18">
        <f>Design!$I$22</f>
        <v>10</v>
      </c>
      <c r="AE144" s="18">
        <f t="shared" si="168"/>
        <v>1.4275625285603837</v>
      </c>
      <c r="AF144" s="18">
        <f t="shared" si="169"/>
        <v>148</v>
      </c>
      <c r="AG144" s="18">
        <f t="shared" si="170"/>
        <v>1.4275625285603837</v>
      </c>
      <c r="AH144" s="18">
        <f t="shared" si="171"/>
        <v>158</v>
      </c>
      <c r="AI144" s="18">
        <v>0</v>
      </c>
      <c r="AJ144" s="18" t="str">
        <f t="shared" si="221"/>
        <v>N/A</v>
      </c>
      <c r="AK144" s="18">
        <f t="shared" si="172"/>
        <v>-0.14275625285603838</v>
      </c>
      <c r="AL144" s="18">
        <f t="shared" si="173"/>
        <v>22.555487951254062</v>
      </c>
      <c r="AM144" s="18">
        <f>(Design!$N$68-AL144)/AK144</f>
        <v>140.48763224038171</v>
      </c>
      <c r="AN144" s="18">
        <v>0</v>
      </c>
      <c r="AO144" s="18">
        <v>0</v>
      </c>
      <c r="AP144" s="18">
        <f t="shared" si="174"/>
        <v>140.48763224038171</v>
      </c>
      <c r="AQ144" s="18">
        <f t="shared" si="222"/>
        <v>148</v>
      </c>
      <c r="AR144" s="18">
        <f>Design!$N$68</f>
        <v>2.5</v>
      </c>
      <c r="AS144" s="18">
        <f t="shared" si="175"/>
        <v>158</v>
      </c>
      <c r="AT144" s="18">
        <v>0</v>
      </c>
      <c r="AU144" s="18">
        <f t="shared" si="176"/>
        <v>11850</v>
      </c>
      <c r="AV144" s="19" t="str">
        <f t="shared" si="223"/>
        <v>N/A</v>
      </c>
      <c r="AW144" s="68">
        <f t="shared" si="177"/>
        <v>148</v>
      </c>
      <c r="AX144" s="18">
        <f>'Ohio Intensities'!M144</f>
        <v>0.98701021234851405</v>
      </c>
      <c r="AY144" s="18">
        <f>Design!$I$24*AX144*Design!$I$23</f>
        <v>1.6976575652394452</v>
      </c>
      <c r="AZ144" s="18">
        <v>0</v>
      </c>
      <c r="BA144" s="18">
        <v>0</v>
      </c>
      <c r="BB144" s="18">
        <f>Design!$I$22</f>
        <v>10</v>
      </c>
      <c r="BC144" s="18">
        <f t="shared" si="178"/>
        <v>1.6976575652394452</v>
      </c>
      <c r="BD144" s="18">
        <f t="shared" si="179"/>
        <v>148</v>
      </c>
      <c r="BE144" s="18">
        <f t="shared" si="180"/>
        <v>1.6976575652394452</v>
      </c>
      <c r="BF144" s="18">
        <f t="shared" si="181"/>
        <v>158</v>
      </c>
      <c r="BG144" s="18">
        <v>0</v>
      </c>
      <c r="BH144" s="18" t="str">
        <f t="shared" si="224"/>
        <v>N/A</v>
      </c>
      <c r="BI144" s="18">
        <f t="shared" si="182"/>
        <v>-0.16976575652394452</v>
      </c>
      <c r="BJ144" s="18">
        <f t="shared" si="183"/>
        <v>26.822989530783236</v>
      </c>
      <c r="BK144" s="18">
        <f>(Design!$N$69-BJ144)/BI144</f>
        <v>141.21216210880536</v>
      </c>
      <c r="BL144" s="18">
        <v>0</v>
      </c>
      <c r="BM144" s="18">
        <v>0</v>
      </c>
      <c r="BN144" s="18">
        <f t="shared" si="184"/>
        <v>141.21216210880536</v>
      </c>
      <c r="BO144" s="18">
        <f t="shared" si="225"/>
        <v>148</v>
      </c>
      <c r="BP144" s="18">
        <f>Design!$N$69</f>
        <v>2.85</v>
      </c>
      <c r="BQ144" s="18">
        <f t="shared" si="185"/>
        <v>158</v>
      </c>
      <c r="BR144" s="18">
        <v>0</v>
      </c>
      <c r="BS144" s="18">
        <f t="shared" si="186"/>
        <v>13509</v>
      </c>
      <c r="BT144" s="19" t="str">
        <f t="shared" si="226"/>
        <v>N/A</v>
      </c>
      <c r="BU144" s="68">
        <f t="shared" si="187"/>
        <v>148</v>
      </c>
      <c r="BV144" s="18">
        <f>'Ohio Intensities'!Q144</f>
        <v>1.1773281151040191</v>
      </c>
      <c r="BW144" s="18">
        <f>Design!$I$24*BV144*Design!$I$23</f>
        <v>2.0250043579789141</v>
      </c>
      <c r="BX144" s="18">
        <v>0</v>
      </c>
      <c r="BY144" s="18">
        <v>0</v>
      </c>
      <c r="BZ144" s="18">
        <f>Design!$I$22</f>
        <v>10</v>
      </c>
      <c r="CA144" s="18">
        <f t="shared" si="188"/>
        <v>2.0250043579789141</v>
      </c>
      <c r="CB144" s="18">
        <f t="shared" si="189"/>
        <v>148</v>
      </c>
      <c r="CC144" s="18">
        <f t="shared" si="190"/>
        <v>2.0250043579789141</v>
      </c>
      <c r="CD144" s="18">
        <f t="shared" si="191"/>
        <v>158</v>
      </c>
      <c r="CE144" s="18">
        <v>0</v>
      </c>
      <c r="CF144" s="18" t="str">
        <f t="shared" si="227"/>
        <v>N/A</v>
      </c>
      <c r="CG144" s="18">
        <f t="shared" si="192"/>
        <v>-0.2025004357978914</v>
      </c>
      <c r="CH144" s="18">
        <f t="shared" si="193"/>
        <v>31.99506885606684</v>
      </c>
      <c r="CI144" s="18">
        <f>(Design!$N$70-CH144)/CG144</f>
        <v>143.92595621451161</v>
      </c>
      <c r="CJ144" s="18">
        <v>0</v>
      </c>
      <c r="CK144" s="18">
        <v>0</v>
      </c>
      <c r="CL144" s="18">
        <f t="shared" si="194"/>
        <v>143.92595621451161</v>
      </c>
      <c r="CM144" s="18">
        <f t="shared" si="228"/>
        <v>148</v>
      </c>
      <c r="CN144" s="18">
        <f>Design!$N$70</f>
        <v>2.85</v>
      </c>
      <c r="CO144" s="18">
        <f t="shared" si="195"/>
        <v>158</v>
      </c>
      <c r="CP144" s="18">
        <v>0</v>
      </c>
      <c r="CQ144" s="18">
        <f t="shared" si="196"/>
        <v>13509</v>
      </c>
      <c r="CR144" s="19" t="str">
        <f t="shared" si="229"/>
        <v>N/A</v>
      </c>
      <c r="CS144" s="68">
        <f t="shared" si="197"/>
        <v>148</v>
      </c>
      <c r="CT144" s="18">
        <f>'Ohio Intensities'!U144</f>
        <v>1.3360993602880995</v>
      </c>
      <c r="CU144" s="18">
        <f>Design!$I$24*CT144*Design!$I$23</f>
        <v>2.2980908996955325</v>
      </c>
      <c r="CV144" s="18">
        <v>0</v>
      </c>
      <c r="CW144" s="18">
        <v>0</v>
      </c>
      <c r="CX144" s="18">
        <f>Design!$I$22</f>
        <v>10</v>
      </c>
      <c r="CY144" s="18">
        <f t="shared" si="198"/>
        <v>2.2980908996955325</v>
      </c>
      <c r="CZ144" s="18">
        <f t="shared" si="199"/>
        <v>148</v>
      </c>
      <c r="DA144" s="18">
        <f t="shared" si="200"/>
        <v>2.2980908996955325</v>
      </c>
      <c r="DB144" s="18">
        <f t="shared" si="201"/>
        <v>158</v>
      </c>
      <c r="DC144" s="18">
        <v>0</v>
      </c>
      <c r="DD144" s="18" t="str">
        <f t="shared" si="230"/>
        <v>N/A</v>
      </c>
      <c r="DE144" s="18">
        <f t="shared" si="202"/>
        <v>-0.22980908996955324</v>
      </c>
      <c r="DF144" s="18">
        <f t="shared" si="203"/>
        <v>36.309836215189407</v>
      </c>
      <c r="DG144" s="18">
        <f>(Design!$N$71-DF144)/DE144</f>
        <v>145.59840178481366</v>
      </c>
      <c r="DH144" s="18">
        <v>0</v>
      </c>
      <c r="DI144" s="18">
        <v>0</v>
      </c>
      <c r="DJ144" s="18">
        <f t="shared" si="204"/>
        <v>145.59840178481366</v>
      </c>
      <c r="DK144" s="18">
        <f t="shared" si="231"/>
        <v>148</v>
      </c>
      <c r="DL144" s="18">
        <f>Design!$N$71</f>
        <v>2.85</v>
      </c>
      <c r="DM144" s="18">
        <f t="shared" si="205"/>
        <v>158</v>
      </c>
      <c r="DN144" s="18">
        <v>0</v>
      </c>
      <c r="DO144" s="18">
        <f t="shared" si="206"/>
        <v>13509</v>
      </c>
      <c r="DP144" s="19" t="str">
        <f t="shared" si="232"/>
        <v>N/A</v>
      </c>
      <c r="DQ144" s="68">
        <f t="shared" si="207"/>
        <v>148</v>
      </c>
      <c r="DR144" s="18">
        <f>'Ohio Intensities'!Y144</f>
        <v>1.5002854201321865</v>
      </c>
      <c r="DS144" s="18">
        <f>Design!$I$24*DR144*Design!$I$23</f>
        <v>2.5804909226273622</v>
      </c>
      <c r="DT144" s="18">
        <v>0</v>
      </c>
      <c r="DU144" s="18">
        <v>0</v>
      </c>
      <c r="DV144" s="18">
        <f>Design!$I$22</f>
        <v>10</v>
      </c>
      <c r="DW144" s="18">
        <f t="shared" si="208"/>
        <v>2.5804909226273622</v>
      </c>
      <c r="DX144" s="18">
        <f t="shared" si="209"/>
        <v>148</v>
      </c>
      <c r="DY144" s="18">
        <f t="shared" si="210"/>
        <v>2.5804909226273622</v>
      </c>
      <c r="DZ144" s="18">
        <f t="shared" si="211"/>
        <v>158</v>
      </c>
      <c r="EA144" s="18">
        <v>0</v>
      </c>
      <c r="EB144" s="18" t="str">
        <f t="shared" si="233"/>
        <v>N/A</v>
      </c>
      <c r="EC144" s="18">
        <f t="shared" si="212"/>
        <v>-0.2580490922627362</v>
      </c>
      <c r="ED144" s="18">
        <f t="shared" si="213"/>
        <v>40.771756577512321</v>
      </c>
      <c r="EE144" s="18">
        <f>(Design!$N$72-ED144)/EC144</f>
        <v>146.95558990341948</v>
      </c>
      <c r="EF144" s="18">
        <v>0</v>
      </c>
      <c r="EG144" s="18">
        <v>0</v>
      </c>
      <c r="EH144" s="18">
        <f t="shared" si="214"/>
        <v>146.95558990341948</v>
      </c>
      <c r="EI144" s="18">
        <f t="shared" si="234"/>
        <v>148</v>
      </c>
      <c r="EJ144" s="18">
        <f>Design!$N$72</f>
        <v>2.85</v>
      </c>
      <c r="EK144" s="18">
        <f t="shared" si="215"/>
        <v>158</v>
      </c>
      <c r="EL144" s="18">
        <v>0</v>
      </c>
      <c r="EM144" s="18">
        <f t="shared" si="216"/>
        <v>13509</v>
      </c>
      <c r="EN144" s="19" t="str">
        <f t="shared" si="235"/>
        <v>N/A</v>
      </c>
      <c r="EO144" s="19">
        <f t="shared" si="217"/>
        <v>148</v>
      </c>
    </row>
    <row r="145" spans="1:145" x14ac:dyDescent="0.25">
      <c r="A145" s="68">
        <f t="shared" si="236"/>
        <v>149</v>
      </c>
      <c r="B145" s="18">
        <f>'Ohio Intensities'!E145</f>
        <v>0.67740910991363645</v>
      </c>
      <c r="C145" s="18">
        <f>Design!$I$24*B145*Design!$I$23</f>
        <v>1.1651436690514554</v>
      </c>
      <c r="D145" s="18">
        <v>0</v>
      </c>
      <c r="E145" s="18">
        <v>0</v>
      </c>
      <c r="F145" s="18">
        <f>Design!$I$22</f>
        <v>10</v>
      </c>
      <c r="G145" s="18">
        <f t="shared" si="158"/>
        <v>1.1651436690514554</v>
      </c>
      <c r="H145" s="18">
        <f t="shared" si="159"/>
        <v>149</v>
      </c>
      <c r="I145" s="18">
        <f t="shared" si="160"/>
        <v>1.1651436690514554</v>
      </c>
      <c r="J145" s="18">
        <f t="shared" si="161"/>
        <v>159</v>
      </c>
      <c r="K145" s="18">
        <v>0</v>
      </c>
      <c r="L145" s="18" t="str">
        <f t="shared" si="218"/>
        <v>N/A</v>
      </c>
      <c r="M145" s="18">
        <f t="shared" si="162"/>
        <v>-0.11651436690514554</v>
      </c>
      <c r="N145" s="18">
        <f t="shared" si="163"/>
        <v>18.525784337918143</v>
      </c>
      <c r="O145" s="18">
        <f>(Design!$N$67-N145)/M145</f>
        <v>141.40560323630385</v>
      </c>
      <c r="P145" s="18">
        <v>0</v>
      </c>
      <c r="Q145" s="18">
        <v>0</v>
      </c>
      <c r="R145" s="18">
        <f t="shared" si="164"/>
        <v>141.40560323630385</v>
      </c>
      <c r="S145" s="18">
        <f t="shared" si="219"/>
        <v>149</v>
      </c>
      <c r="T145" s="18">
        <f>Design!$N$67</f>
        <v>2.0499999999999998</v>
      </c>
      <c r="U145" s="18">
        <f t="shared" si="165"/>
        <v>159</v>
      </c>
      <c r="V145" s="18">
        <v>0</v>
      </c>
      <c r="W145" s="18">
        <f t="shared" si="166"/>
        <v>9778.5</v>
      </c>
      <c r="X145" s="19" t="str">
        <f t="shared" si="220"/>
        <v>N/A</v>
      </c>
      <c r="Y145" s="68">
        <f t="shared" si="167"/>
        <v>149</v>
      </c>
      <c r="Z145" s="18">
        <f>'Ohio Intensities'!I145</f>
        <v>0.82546854535178138</v>
      </c>
      <c r="AA145" s="18">
        <f>Design!$I$24*Z145*Design!$I$23</f>
        <v>1.419805898005065</v>
      </c>
      <c r="AB145" s="18">
        <v>0</v>
      </c>
      <c r="AC145" s="18">
        <v>0</v>
      </c>
      <c r="AD145" s="18">
        <f>Design!$I$22</f>
        <v>10</v>
      </c>
      <c r="AE145" s="18">
        <f t="shared" si="168"/>
        <v>1.419805898005065</v>
      </c>
      <c r="AF145" s="18">
        <f t="shared" si="169"/>
        <v>149</v>
      </c>
      <c r="AG145" s="18">
        <f t="shared" si="170"/>
        <v>1.419805898005065</v>
      </c>
      <c r="AH145" s="18">
        <f t="shared" si="171"/>
        <v>159</v>
      </c>
      <c r="AI145" s="18">
        <v>0</v>
      </c>
      <c r="AJ145" s="18" t="str">
        <f t="shared" si="221"/>
        <v>N/A</v>
      </c>
      <c r="AK145" s="18">
        <f t="shared" si="172"/>
        <v>-0.14198058980050648</v>
      </c>
      <c r="AL145" s="18">
        <f t="shared" si="173"/>
        <v>22.574913778280532</v>
      </c>
      <c r="AM145" s="18">
        <f>(Design!$N$68-AL145)/AK145</f>
        <v>141.39195932688625</v>
      </c>
      <c r="AN145" s="18">
        <v>0</v>
      </c>
      <c r="AO145" s="18">
        <v>0</v>
      </c>
      <c r="AP145" s="18">
        <f t="shared" si="174"/>
        <v>141.39195932688625</v>
      </c>
      <c r="AQ145" s="18">
        <f t="shared" si="222"/>
        <v>149</v>
      </c>
      <c r="AR145" s="18">
        <f>Design!$N$68</f>
        <v>2.5</v>
      </c>
      <c r="AS145" s="18">
        <f t="shared" si="175"/>
        <v>159</v>
      </c>
      <c r="AT145" s="18">
        <v>0</v>
      </c>
      <c r="AU145" s="18">
        <f t="shared" si="176"/>
        <v>11925</v>
      </c>
      <c r="AV145" s="19" t="str">
        <f t="shared" si="223"/>
        <v>N/A</v>
      </c>
      <c r="AW145" s="68">
        <f t="shared" si="177"/>
        <v>149</v>
      </c>
      <c r="AX145" s="18">
        <f>'Ohio Intensities'!M145</f>
        <v>0.98171121947615381</v>
      </c>
      <c r="AY145" s="18">
        <f>Design!$I$24*AX145*Design!$I$23</f>
        <v>1.6885432974989856</v>
      </c>
      <c r="AZ145" s="18">
        <v>0</v>
      </c>
      <c r="BA145" s="18">
        <v>0</v>
      </c>
      <c r="BB145" s="18">
        <f>Design!$I$22</f>
        <v>10</v>
      </c>
      <c r="BC145" s="18">
        <f t="shared" si="178"/>
        <v>1.6885432974989856</v>
      </c>
      <c r="BD145" s="18">
        <f t="shared" si="179"/>
        <v>149</v>
      </c>
      <c r="BE145" s="18">
        <f t="shared" si="180"/>
        <v>1.6885432974989856</v>
      </c>
      <c r="BF145" s="18">
        <f t="shared" si="181"/>
        <v>159</v>
      </c>
      <c r="BG145" s="18">
        <v>0</v>
      </c>
      <c r="BH145" s="18" t="str">
        <f t="shared" si="224"/>
        <v>N/A</v>
      </c>
      <c r="BI145" s="18">
        <f t="shared" si="182"/>
        <v>-0.16885432974989856</v>
      </c>
      <c r="BJ145" s="18">
        <f t="shared" si="183"/>
        <v>26.847838430233871</v>
      </c>
      <c r="BK145" s="18">
        <f>(Design!$N$69-BJ145)/BI145</f>
        <v>142.12154622140085</v>
      </c>
      <c r="BL145" s="18">
        <v>0</v>
      </c>
      <c r="BM145" s="18">
        <v>0</v>
      </c>
      <c r="BN145" s="18">
        <f t="shared" si="184"/>
        <v>142.12154622140085</v>
      </c>
      <c r="BO145" s="18">
        <f t="shared" si="225"/>
        <v>149</v>
      </c>
      <c r="BP145" s="18">
        <f>Design!$N$69</f>
        <v>2.85</v>
      </c>
      <c r="BQ145" s="18">
        <f t="shared" si="185"/>
        <v>159</v>
      </c>
      <c r="BR145" s="18">
        <v>0</v>
      </c>
      <c r="BS145" s="18">
        <f t="shared" si="186"/>
        <v>13594.500000000002</v>
      </c>
      <c r="BT145" s="19" t="str">
        <f t="shared" si="226"/>
        <v>N/A</v>
      </c>
      <c r="BU145" s="68">
        <f t="shared" si="187"/>
        <v>149</v>
      </c>
      <c r="BV145" s="18">
        <f>'Ohio Intensities'!Q145</f>
        <v>1.1711456159356839</v>
      </c>
      <c r="BW145" s="18">
        <f>Design!$I$24*BV145*Design!$I$23</f>
        <v>2.0143704594093776</v>
      </c>
      <c r="BX145" s="18">
        <v>0</v>
      </c>
      <c r="BY145" s="18">
        <v>0</v>
      </c>
      <c r="BZ145" s="18">
        <f>Design!$I$22</f>
        <v>10</v>
      </c>
      <c r="CA145" s="18">
        <f t="shared" si="188"/>
        <v>2.0143704594093776</v>
      </c>
      <c r="CB145" s="18">
        <f t="shared" si="189"/>
        <v>149</v>
      </c>
      <c r="CC145" s="18">
        <f t="shared" si="190"/>
        <v>2.0143704594093776</v>
      </c>
      <c r="CD145" s="18">
        <f t="shared" si="191"/>
        <v>159</v>
      </c>
      <c r="CE145" s="18">
        <v>0</v>
      </c>
      <c r="CF145" s="18" t="str">
        <f t="shared" si="227"/>
        <v>N/A</v>
      </c>
      <c r="CG145" s="18">
        <f t="shared" si="192"/>
        <v>-0.20143704594093775</v>
      </c>
      <c r="CH145" s="18">
        <f t="shared" si="193"/>
        <v>32.028490304609107</v>
      </c>
      <c r="CI145" s="18">
        <f>(Design!$N$70-CH145)/CG145</f>
        <v>144.85165907945438</v>
      </c>
      <c r="CJ145" s="18">
        <v>0</v>
      </c>
      <c r="CK145" s="18">
        <v>0</v>
      </c>
      <c r="CL145" s="18">
        <f t="shared" si="194"/>
        <v>144.85165907945438</v>
      </c>
      <c r="CM145" s="18">
        <f t="shared" si="228"/>
        <v>149</v>
      </c>
      <c r="CN145" s="18">
        <f>Design!$N$70</f>
        <v>2.85</v>
      </c>
      <c r="CO145" s="18">
        <f t="shared" si="195"/>
        <v>159</v>
      </c>
      <c r="CP145" s="18">
        <v>0</v>
      </c>
      <c r="CQ145" s="18">
        <f t="shared" si="196"/>
        <v>13594.500000000002</v>
      </c>
      <c r="CR145" s="19" t="str">
        <f t="shared" si="229"/>
        <v>N/A</v>
      </c>
      <c r="CS145" s="68">
        <f t="shared" si="197"/>
        <v>149</v>
      </c>
      <c r="CT145" s="18">
        <f>'Ohio Intensities'!U145</f>
        <v>1.3291975509951441</v>
      </c>
      <c r="CU145" s="18">
        <f>Design!$I$24*CT145*Design!$I$23</f>
        <v>2.2862197877116492</v>
      </c>
      <c r="CV145" s="18">
        <v>0</v>
      </c>
      <c r="CW145" s="18">
        <v>0</v>
      </c>
      <c r="CX145" s="18">
        <f>Design!$I$22</f>
        <v>10</v>
      </c>
      <c r="CY145" s="18">
        <f t="shared" si="198"/>
        <v>2.2862197877116492</v>
      </c>
      <c r="CZ145" s="18">
        <f t="shared" si="199"/>
        <v>149</v>
      </c>
      <c r="DA145" s="18">
        <f t="shared" si="200"/>
        <v>2.2862197877116492</v>
      </c>
      <c r="DB145" s="18">
        <f t="shared" si="201"/>
        <v>159</v>
      </c>
      <c r="DC145" s="18">
        <v>0</v>
      </c>
      <c r="DD145" s="18" t="str">
        <f t="shared" si="230"/>
        <v>N/A</v>
      </c>
      <c r="DE145" s="18">
        <f t="shared" si="202"/>
        <v>-0.22862197877116491</v>
      </c>
      <c r="DF145" s="18">
        <f t="shared" si="203"/>
        <v>36.350894624615222</v>
      </c>
      <c r="DG145" s="18">
        <f>(Design!$N$71-DF145)/DE145</f>
        <v>146.53400694317034</v>
      </c>
      <c r="DH145" s="18">
        <v>0</v>
      </c>
      <c r="DI145" s="18">
        <v>0</v>
      </c>
      <c r="DJ145" s="18">
        <f t="shared" si="204"/>
        <v>146.53400694317034</v>
      </c>
      <c r="DK145" s="18">
        <f t="shared" si="231"/>
        <v>149</v>
      </c>
      <c r="DL145" s="18">
        <f>Design!$N$71</f>
        <v>2.85</v>
      </c>
      <c r="DM145" s="18">
        <f t="shared" si="205"/>
        <v>159</v>
      </c>
      <c r="DN145" s="18">
        <v>0</v>
      </c>
      <c r="DO145" s="18">
        <f t="shared" si="206"/>
        <v>13594.500000000002</v>
      </c>
      <c r="DP145" s="19" t="str">
        <f t="shared" si="232"/>
        <v>N/A</v>
      </c>
      <c r="DQ145" s="68">
        <f t="shared" si="207"/>
        <v>149</v>
      </c>
      <c r="DR145" s="18">
        <f>'Ohio Intensities'!Y145</f>
        <v>1.4927795832387738</v>
      </c>
      <c r="DS145" s="18">
        <f>Design!$I$24*DR145*Design!$I$23</f>
        <v>2.5675808831706926</v>
      </c>
      <c r="DT145" s="18">
        <v>0</v>
      </c>
      <c r="DU145" s="18">
        <v>0</v>
      </c>
      <c r="DV145" s="18">
        <f>Design!$I$22</f>
        <v>10</v>
      </c>
      <c r="DW145" s="18">
        <f t="shared" si="208"/>
        <v>2.5675808831706926</v>
      </c>
      <c r="DX145" s="18">
        <f t="shared" si="209"/>
        <v>149</v>
      </c>
      <c r="DY145" s="18">
        <f t="shared" si="210"/>
        <v>2.5675808831706926</v>
      </c>
      <c r="DZ145" s="18">
        <f t="shared" si="211"/>
        <v>159</v>
      </c>
      <c r="EA145" s="18">
        <v>0</v>
      </c>
      <c r="EB145" s="18" t="str">
        <f t="shared" si="233"/>
        <v>N/A</v>
      </c>
      <c r="EC145" s="18">
        <f t="shared" si="212"/>
        <v>-0.25675808831706926</v>
      </c>
      <c r="ED145" s="18">
        <f t="shared" si="213"/>
        <v>40.82453604241401</v>
      </c>
      <c r="EE145" s="18">
        <f>(Design!$N$72-ED145)/EC145</f>
        <v>147.90005756515623</v>
      </c>
      <c r="EF145" s="18">
        <v>0</v>
      </c>
      <c r="EG145" s="18">
        <v>0</v>
      </c>
      <c r="EH145" s="18">
        <f t="shared" si="214"/>
        <v>147.90005756515623</v>
      </c>
      <c r="EI145" s="18">
        <f t="shared" si="234"/>
        <v>149</v>
      </c>
      <c r="EJ145" s="18">
        <f>Design!$N$72</f>
        <v>2.85</v>
      </c>
      <c r="EK145" s="18">
        <f t="shared" si="215"/>
        <v>159</v>
      </c>
      <c r="EL145" s="18">
        <v>0</v>
      </c>
      <c r="EM145" s="18">
        <f t="shared" si="216"/>
        <v>13594.500000000002</v>
      </c>
      <c r="EN145" s="19" t="str">
        <f t="shared" si="235"/>
        <v>N/A</v>
      </c>
      <c r="EO145" s="19">
        <f t="shared" si="217"/>
        <v>149</v>
      </c>
    </row>
    <row r="146" spans="1:145" x14ac:dyDescent="0.25">
      <c r="A146" s="68">
        <f t="shared" si="236"/>
        <v>150</v>
      </c>
      <c r="B146" s="18">
        <f>'Ohio Intensities'!E146</f>
        <v>0.67369885449451872</v>
      </c>
      <c r="C146" s="18">
        <f>Design!$I$24*B146*Design!$I$23</f>
        <v>1.158762029730573</v>
      </c>
      <c r="D146" s="18">
        <v>0</v>
      </c>
      <c r="E146" s="18">
        <v>0</v>
      </c>
      <c r="F146" s="18">
        <f>Design!$I$22</f>
        <v>10</v>
      </c>
      <c r="G146" s="18">
        <f t="shared" si="158"/>
        <v>1.158762029730573</v>
      </c>
      <c r="H146" s="18">
        <f t="shared" si="159"/>
        <v>150</v>
      </c>
      <c r="I146" s="18">
        <f t="shared" si="160"/>
        <v>1.158762029730573</v>
      </c>
      <c r="J146" s="18">
        <f t="shared" si="161"/>
        <v>160</v>
      </c>
      <c r="K146" s="18">
        <v>0</v>
      </c>
      <c r="L146" s="18" t="str">
        <f t="shared" si="218"/>
        <v>N/A</v>
      </c>
      <c r="M146" s="18">
        <f t="shared" si="162"/>
        <v>-0.1158762029730573</v>
      </c>
      <c r="N146" s="18">
        <f t="shared" si="163"/>
        <v>18.540192475689167</v>
      </c>
      <c r="O146" s="18">
        <f>(Design!$N$67-N146)/M146</f>
        <v>142.30870577907481</v>
      </c>
      <c r="P146" s="18">
        <v>0</v>
      </c>
      <c r="Q146" s="18">
        <v>0</v>
      </c>
      <c r="R146" s="18">
        <f t="shared" si="164"/>
        <v>142.30870577907481</v>
      </c>
      <c r="S146" s="18">
        <f t="shared" si="219"/>
        <v>150</v>
      </c>
      <c r="T146" s="18">
        <f>Design!$N$67</f>
        <v>2.0499999999999998</v>
      </c>
      <c r="U146" s="18">
        <f t="shared" si="165"/>
        <v>160</v>
      </c>
      <c r="V146" s="18">
        <v>0</v>
      </c>
      <c r="W146" s="18">
        <f t="shared" si="166"/>
        <v>9840</v>
      </c>
      <c r="X146" s="19" t="str">
        <f t="shared" si="220"/>
        <v>N/A</v>
      </c>
      <c r="Y146" s="68">
        <f t="shared" si="167"/>
        <v>150</v>
      </c>
      <c r="Z146" s="18">
        <f>'Ohio Intensities'!I146</f>
        <v>0.82101124916894241</v>
      </c>
      <c r="AA146" s="18">
        <f>Design!$I$24*Z146*Design!$I$23</f>
        <v>1.4121393485705818</v>
      </c>
      <c r="AB146" s="18">
        <v>0</v>
      </c>
      <c r="AC146" s="18">
        <v>0</v>
      </c>
      <c r="AD146" s="18">
        <f>Design!$I$22</f>
        <v>10</v>
      </c>
      <c r="AE146" s="18">
        <f t="shared" si="168"/>
        <v>1.4121393485705818</v>
      </c>
      <c r="AF146" s="18">
        <f t="shared" si="169"/>
        <v>150</v>
      </c>
      <c r="AG146" s="18">
        <f t="shared" si="170"/>
        <v>1.4121393485705818</v>
      </c>
      <c r="AH146" s="18">
        <f t="shared" si="171"/>
        <v>160</v>
      </c>
      <c r="AI146" s="18">
        <v>0</v>
      </c>
      <c r="AJ146" s="18" t="str">
        <f t="shared" si="221"/>
        <v>N/A</v>
      </c>
      <c r="AK146" s="18">
        <f t="shared" si="172"/>
        <v>-0.14121393485705819</v>
      </c>
      <c r="AL146" s="18">
        <f t="shared" si="173"/>
        <v>22.594229577129308</v>
      </c>
      <c r="AM146" s="18">
        <f>(Design!$N$68-AL146)/AK146</f>
        <v>142.29636471407306</v>
      </c>
      <c r="AN146" s="18">
        <v>0</v>
      </c>
      <c r="AO146" s="18">
        <v>0</v>
      </c>
      <c r="AP146" s="18">
        <f t="shared" si="174"/>
        <v>142.29636471407306</v>
      </c>
      <c r="AQ146" s="18">
        <f t="shared" si="222"/>
        <v>150</v>
      </c>
      <c r="AR146" s="18">
        <f>Design!$N$68</f>
        <v>2.5</v>
      </c>
      <c r="AS146" s="18">
        <f t="shared" si="175"/>
        <v>160</v>
      </c>
      <c r="AT146" s="18">
        <v>0</v>
      </c>
      <c r="AU146" s="18">
        <f t="shared" si="176"/>
        <v>12000</v>
      </c>
      <c r="AV146" s="19" t="str">
        <f t="shared" si="223"/>
        <v>N/A</v>
      </c>
      <c r="AW146" s="68">
        <f t="shared" si="177"/>
        <v>150</v>
      </c>
      <c r="AX146" s="18">
        <f>'Ohio Intensities'!M146</f>
        <v>0.97647322341116682</v>
      </c>
      <c r="AY146" s="18">
        <f>Design!$I$24*AX146*Design!$I$23</f>
        <v>1.6795339442672079</v>
      </c>
      <c r="AZ146" s="18">
        <v>0</v>
      </c>
      <c r="BA146" s="18">
        <v>0</v>
      </c>
      <c r="BB146" s="18">
        <f>Design!$I$22</f>
        <v>10</v>
      </c>
      <c r="BC146" s="18">
        <f t="shared" si="178"/>
        <v>1.6795339442672079</v>
      </c>
      <c r="BD146" s="18">
        <f t="shared" si="179"/>
        <v>150</v>
      </c>
      <c r="BE146" s="18">
        <f t="shared" si="180"/>
        <v>1.6795339442672079</v>
      </c>
      <c r="BF146" s="18">
        <f t="shared" si="181"/>
        <v>160</v>
      </c>
      <c r="BG146" s="18">
        <v>0</v>
      </c>
      <c r="BH146" s="18" t="str">
        <f t="shared" si="224"/>
        <v>N/A</v>
      </c>
      <c r="BI146" s="18">
        <f t="shared" si="182"/>
        <v>-0.1679533944267208</v>
      </c>
      <c r="BJ146" s="18">
        <f t="shared" si="183"/>
        <v>26.87254310827533</v>
      </c>
      <c r="BK146" s="18">
        <f>(Design!$N$69-BJ146)/BI146</f>
        <v>143.0310068472985</v>
      </c>
      <c r="BL146" s="18">
        <v>0</v>
      </c>
      <c r="BM146" s="18">
        <v>0</v>
      </c>
      <c r="BN146" s="18">
        <f t="shared" si="184"/>
        <v>143.0310068472985</v>
      </c>
      <c r="BO146" s="18">
        <f t="shared" si="225"/>
        <v>150</v>
      </c>
      <c r="BP146" s="18">
        <f>Design!$N$69</f>
        <v>2.85</v>
      </c>
      <c r="BQ146" s="18">
        <f t="shared" si="185"/>
        <v>160</v>
      </c>
      <c r="BR146" s="18">
        <v>0</v>
      </c>
      <c r="BS146" s="18">
        <f t="shared" si="186"/>
        <v>13680</v>
      </c>
      <c r="BT146" s="19" t="str">
        <f t="shared" si="226"/>
        <v>N/A</v>
      </c>
      <c r="BU146" s="68">
        <f t="shared" si="187"/>
        <v>150</v>
      </c>
      <c r="BV146" s="18">
        <f>'Ohio Intensities'!Q146</f>
        <v>1.165033388730915</v>
      </c>
      <c r="BW146" s="18">
        <f>Design!$I$24*BV146*Design!$I$23</f>
        <v>2.0038574286171751</v>
      </c>
      <c r="BX146" s="18">
        <v>0</v>
      </c>
      <c r="BY146" s="18">
        <v>0</v>
      </c>
      <c r="BZ146" s="18">
        <f>Design!$I$22</f>
        <v>10</v>
      </c>
      <c r="CA146" s="18">
        <f t="shared" si="188"/>
        <v>2.0038574286171751</v>
      </c>
      <c r="CB146" s="18">
        <f t="shared" si="189"/>
        <v>150</v>
      </c>
      <c r="CC146" s="18">
        <f t="shared" si="190"/>
        <v>2.0038574286171751</v>
      </c>
      <c r="CD146" s="18">
        <f t="shared" si="191"/>
        <v>160</v>
      </c>
      <c r="CE146" s="18">
        <v>0</v>
      </c>
      <c r="CF146" s="18" t="str">
        <f t="shared" si="227"/>
        <v>N/A</v>
      </c>
      <c r="CG146" s="18">
        <f t="shared" si="192"/>
        <v>-0.20038574286171751</v>
      </c>
      <c r="CH146" s="18">
        <f t="shared" si="193"/>
        <v>32.061718857874801</v>
      </c>
      <c r="CI146" s="18">
        <f>(Design!$N$70-CH146)/CG146</f>
        <v>145.77743127181091</v>
      </c>
      <c r="CJ146" s="18">
        <v>0</v>
      </c>
      <c r="CK146" s="18">
        <v>0</v>
      </c>
      <c r="CL146" s="18">
        <f t="shared" si="194"/>
        <v>145.77743127181091</v>
      </c>
      <c r="CM146" s="18">
        <f t="shared" si="228"/>
        <v>150</v>
      </c>
      <c r="CN146" s="18">
        <f>Design!$N$70</f>
        <v>2.85</v>
      </c>
      <c r="CO146" s="18">
        <f t="shared" si="195"/>
        <v>160</v>
      </c>
      <c r="CP146" s="18">
        <v>0</v>
      </c>
      <c r="CQ146" s="18">
        <f t="shared" si="196"/>
        <v>13680</v>
      </c>
      <c r="CR146" s="19" t="str">
        <f t="shared" si="229"/>
        <v>N/A</v>
      </c>
      <c r="CS146" s="68">
        <f t="shared" si="197"/>
        <v>150</v>
      </c>
      <c r="CT146" s="18">
        <f>'Ohio Intensities'!U146</f>
        <v>1.3223734095783921</v>
      </c>
      <c r="CU146" s="18">
        <f>Design!$I$24*CT146*Design!$I$23</f>
        <v>2.2744822644748357</v>
      </c>
      <c r="CV146" s="18">
        <v>0</v>
      </c>
      <c r="CW146" s="18">
        <v>0</v>
      </c>
      <c r="CX146" s="18">
        <f>Design!$I$22</f>
        <v>10</v>
      </c>
      <c r="CY146" s="18">
        <f t="shared" si="198"/>
        <v>2.2744822644748357</v>
      </c>
      <c r="CZ146" s="18">
        <f t="shared" si="199"/>
        <v>150</v>
      </c>
      <c r="DA146" s="18">
        <f t="shared" si="200"/>
        <v>2.2744822644748357</v>
      </c>
      <c r="DB146" s="18">
        <f t="shared" si="201"/>
        <v>160</v>
      </c>
      <c r="DC146" s="18">
        <v>0</v>
      </c>
      <c r="DD146" s="18" t="str">
        <f t="shared" si="230"/>
        <v>N/A</v>
      </c>
      <c r="DE146" s="18">
        <f t="shared" si="202"/>
        <v>-0.22744822644748358</v>
      </c>
      <c r="DF146" s="18">
        <f t="shared" si="203"/>
        <v>36.391716231597371</v>
      </c>
      <c r="DG146" s="18">
        <f>(Design!$N$71-DF146)/DE146</f>
        <v>147.46967587079405</v>
      </c>
      <c r="DH146" s="18">
        <v>0</v>
      </c>
      <c r="DI146" s="18">
        <v>0</v>
      </c>
      <c r="DJ146" s="18">
        <f t="shared" si="204"/>
        <v>147.46967587079405</v>
      </c>
      <c r="DK146" s="18">
        <f t="shared" si="231"/>
        <v>150</v>
      </c>
      <c r="DL146" s="18">
        <f>Design!$N$71</f>
        <v>2.85</v>
      </c>
      <c r="DM146" s="18">
        <f t="shared" si="205"/>
        <v>160</v>
      </c>
      <c r="DN146" s="18">
        <v>0</v>
      </c>
      <c r="DO146" s="18">
        <f t="shared" si="206"/>
        <v>13680</v>
      </c>
      <c r="DP146" s="19" t="str">
        <f t="shared" si="232"/>
        <v>N/A</v>
      </c>
      <c r="DQ146" s="68">
        <f t="shared" si="207"/>
        <v>150</v>
      </c>
      <c r="DR146" s="18">
        <f>'Ohio Intensities'!Y146</f>
        <v>1.4853571421139444</v>
      </c>
      <c r="DS146" s="18">
        <f>Design!$I$24*DR146*Design!$I$23</f>
        <v>2.5548142844359862</v>
      </c>
      <c r="DT146" s="18">
        <v>0</v>
      </c>
      <c r="DU146" s="18">
        <v>0</v>
      </c>
      <c r="DV146" s="18">
        <f>Design!$I$22</f>
        <v>10</v>
      </c>
      <c r="DW146" s="18">
        <f t="shared" si="208"/>
        <v>2.5548142844359862</v>
      </c>
      <c r="DX146" s="18">
        <f t="shared" si="209"/>
        <v>150</v>
      </c>
      <c r="DY146" s="18">
        <f t="shared" si="210"/>
        <v>2.5548142844359862</v>
      </c>
      <c r="DZ146" s="18">
        <f t="shared" si="211"/>
        <v>160</v>
      </c>
      <c r="EA146" s="18">
        <v>0</v>
      </c>
      <c r="EB146" s="18" t="str">
        <f t="shared" si="233"/>
        <v>N/A</v>
      </c>
      <c r="EC146" s="18">
        <f t="shared" si="212"/>
        <v>-0.25548142844359861</v>
      </c>
      <c r="ED146" s="18">
        <f t="shared" si="213"/>
        <v>40.87702855097578</v>
      </c>
      <c r="EE146" s="18">
        <f>(Design!$N$72-ED146)/EC146</f>
        <v>148.84459031968666</v>
      </c>
      <c r="EF146" s="18">
        <v>0</v>
      </c>
      <c r="EG146" s="18">
        <v>0</v>
      </c>
      <c r="EH146" s="18">
        <f t="shared" si="214"/>
        <v>148.84459031968666</v>
      </c>
      <c r="EI146" s="18">
        <f t="shared" si="234"/>
        <v>150</v>
      </c>
      <c r="EJ146" s="18">
        <f>Design!$N$72</f>
        <v>2.85</v>
      </c>
      <c r="EK146" s="18">
        <f t="shared" si="215"/>
        <v>160</v>
      </c>
      <c r="EL146" s="18">
        <v>0</v>
      </c>
      <c r="EM146" s="18">
        <f t="shared" si="216"/>
        <v>13680</v>
      </c>
      <c r="EN146" s="19" t="str">
        <f t="shared" si="235"/>
        <v>N/A</v>
      </c>
      <c r="EO146" s="19">
        <f t="shared" si="217"/>
        <v>150</v>
      </c>
    </row>
    <row r="147" spans="1:145" x14ac:dyDescent="0.25">
      <c r="A147" s="68">
        <f t="shared" si="236"/>
        <v>151</v>
      </c>
      <c r="B147" s="18">
        <f>'Ohio Intensities'!E147</f>
        <v>0.67003184832169171</v>
      </c>
      <c r="C147" s="18">
        <f>Design!$I$24*B147*Design!$I$23</f>
        <v>1.1524547791133104</v>
      </c>
      <c r="D147" s="18">
        <v>0</v>
      </c>
      <c r="E147" s="18">
        <v>0</v>
      </c>
      <c r="F147" s="18">
        <f>Design!$I$22</f>
        <v>10</v>
      </c>
      <c r="G147" s="18">
        <f t="shared" si="158"/>
        <v>1.1524547791133104</v>
      </c>
      <c r="H147" s="18">
        <f t="shared" si="159"/>
        <v>151</v>
      </c>
      <c r="I147" s="18">
        <f t="shared" si="160"/>
        <v>1.1524547791133104</v>
      </c>
      <c r="J147" s="18">
        <f t="shared" si="161"/>
        <v>161</v>
      </c>
      <c r="K147" s="18">
        <v>0</v>
      </c>
      <c r="L147" s="18" t="str">
        <f t="shared" si="218"/>
        <v>N/A</v>
      </c>
      <c r="M147" s="18">
        <f t="shared" si="162"/>
        <v>-0.11524547791133104</v>
      </c>
      <c r="N147" s="18">
        <f t="shared" si="163"/>
        <v>18.554521943724296</v>
      </c>
      <c r="O147" s="18">
        <f>(Design!$N$67-N147)/M147</f>
        <v>143.21188338880199</v>
      </c>
      <c r="P147" s="18">
        <v>0</v>
      </c>
      <c r="Q147" s="18">
        <v>0</v>
      </c>
      <c r="R147" s="18">
        <f t="shared" si="164"/>
        <v>143.21188338880199</v>
      </c>
      <c r="S147" s="18">
        <f t="shared" si="219"/>
        <v>151</v>
      </c>
      <c r="T147" s="18">
        <f>Design!$N$67</f>
        <v>2.0499999999999998</v>
      </c>
      <c r="U147" s="18">
        <f t="shared" si="165"/>
        <v>161</v>
      </c>
      <c r="V147" s="18">
        <v>0</v>
      </c>
      <c r="W147" s="18">
        <f t="shared" si="166"/>
        <v>9901.4999999999982</v>
      </c>
      <c r="X147" s="19" t="str">
        <f t="shared" si="220"/>
        <v>N/A</v>
      </c>
      <c r="Y147" s="68">
        <f t="shared" si="167"/>
        <v>151</v>
      </c>
      <c r="Z147" s="18">
        <f>'Ohio Intensities'!I147</f>
        <v>0.81660539783926178</v>
      </c>
      <c r="AA147" s="18">
        <f>Design!$I$24*Z147*Design!$I$23</f>
        <v>1.4045612842835311</v>
      </c>
      <c r="AB147" s="18">
        <v>0</v>
      </c>
      <c r="AC147" s="18">
        <v>0</v>
      </c>
      <c r="AD147" s="18">
        <f>Design!$I$22</f>
        <v>10</v>
      </c>
      <c r="AE147" s="18">
        <f t="shared" si="168"/>
        <v>1.4045612842835311</v>
      </c>
      <c r="AF147" s="18">
        <f t="shared" si="169"/>
        <v>151</v>
      </c>
      <c r="AG147" s="18">
        <f t="shared" si="170"/>
        <v>1.4045612842835311</v>
      </c>
      <c r="AH147" s="18">
        <f t="shared" si="171"/>
        <v>161</v>
      </c>
      <c r="AI147" s="18">
        <v>0</v>
      </c>
      <c r="AJ147" s="18" t="str">
        <f t="shared" si="221"/>
        <v>N/A</v>
      </c>
      <c r="AK147" s="18">
        <f t="shared" si="172"/>
        <v>-0.14045612842835312</v>
      </c>
      <c r="AL147" s="18">
        <f t="shared" si="173"/>
        <v>22.613436676964852</v>
      </c>
      <c r="AM147" s="18">
        <f>(Design!$N$68-AL147)/AK147</f>
        <v>143.20084785210884</v>
      </c>
      <c r="AN147" s="18">
        <v>0</v>
      </c>
      <c r="AO147" s="18">
        <v>0</v>
      </c>
      <c r="AP147" s="18">
        <f t="shared" si="174"/>
        <v>143.20084785210884</v>
      </c>
      <c r="AQ147" s="18">
        <f t="shared" si="222"/>
        <v>151</v>
      </c>
      <c r="AR147" s="18">
        <f>Design!$N$68</f>
        <v>2.5</v>
      </c>
      <c r="AS147" s="18">
        <f t="shared" si="175"/>
        <v>161</v>
      </c>
      <c r="AT147" s="18">
        <v>0</v>
      </c>
      <c r="AU147" s="18">
        <f t="shared" si="176"/>
        <v>12075</v>
      </c>
      <c r="AV147" s="19" t="str">
        <f t="shared" si="223"/>
        <v>N/A</v>
      </c>
      <c r="AW147" s="68">
        <f t="shared" si="177"/>
        <v>151</v>
      </c>
      <c r="AX147" s="18">
        <f>'Ohio Intensities'!M147</f>
        <v>0.97129515195688809</v>
      </c>
      <c r="AY147" s="18">
        <f>Design!$I$24*AX147*Design!$I$23</f>
        <v>1.6706276613658486</v>
      </c>
      <c r="AZ147" s="18">
        <v>0</v>
      </c>
      <c r="BA147" s="18">
        <v>0</v>
      </c>
      <c r="BB147" s="18">
        <f>Design!$I$22</f>
        <v>10</v>
      </c>
      <c r="BC147" s="18">
        <f t="shared" si="178"/>
        <v>1.6706276613658486</v>
      </c>
      <c r="BD147" s="18">
        <f t="shared" si="179"/>
        <v>151</v>
      </c>
      <c r="BE147" s="18">
        <f t="shared" si="180"/>
        <v>1.6706276613658486</v>
      </c>
      <c r="BF147" s="18">
        <f t="shared" si="181"/>
        <v>161</v>
      </c>
      <c r="BG147" s="18">
        <v>0</v>
      </c>
      <c r="BH147" s="18" t="str">
        <f t="shared" si="224"/>
        <v>N/A</v>
      </c>
      <c r="BI147" s="18">
        <f t="shared" si="182"/>
        <v>-0.16706276613658486</v>
      </c>
      <c r="BJ147" s="18">
        <f t="shared" si="183"/>
        <v>26.897105347990163</v>
      </c>
      <c r="BK147" s="18">
        <f>(Design!$N$69-BJ147)/BI147</f>
        <v>143.94054345017886</v>
      </c>
      <c r="BL147" s="18">
        <v>0</v>
      </c>
      <c r="BM147" s="18">
        <v>0</v>
      </c>
      <c r="BN147" s="18">
        <f t="shared" si="184"/>
        <v>143.94054345017886</v>
      </c>
      <c r="BO147" s="18">
        <f t="shared" si="225"/>
        <v>151</v>
      </c>
      <c r="BP147" s="18">
        <f>Design!$N$69</f>
        <v>2.85</v>
      </c>
      <c r="BQ147" s="18">
        <f t="shared" si="185"/>
        <v>161</v>
      </c>
      <c r="BR147" s="18">
        <v>0</v>
      </c>
      <c r="BS147" s="18">
        <f t="shared" si="186"/>
        <v>13765.5</v>
      </c>
      <c r="BT147" s="19" t="str">
        <f t="shared" si="226"/>
        <v>N/A</v>
      </c>
      <c r="BU147" s="68">
        <f t="shared" si="187"/>
        <v>151</v>
      </c>
      <c r="BV147" s="18">
        <f>'Ohio Intensities'!Q147</f>
        <v>1.1589902102986294</v>
      </c>
      <c r="BW147" s="18">
        <f>Design!$I$24*BV147*Design!$I$23</f>
        <v>1.9934631617136438</v>
      </c>
      <c r="BX147" s="18">
        <v>0</v>
      </c>
      <c r="BY147" s="18">
        <v>0</v>
      </c>
      <c r="BZ147" s="18">
        <f>Design!$I$22</f>
        <v>10</v>
      </c>
      <c r="CA147" s="18">
        <f t="shared" si="188"/>
        <v>1.9934631617136438</v>
      </c>
      <c r="CB147" s="18">
        <f t="shared" si="189"/>
        <v>151</v>
      </c>
      <c r="CC147" s="18">
        <f t="shared" si="190"/>
        <v>1.9934631617136438</v>
      </c>
      <c r="CD147" s="18">
        <f t="shared" si="191"/>
        <v>161</v>
      </c>
      <c r="CE147" s="18">
        <v>0</v>
      </c>
      <c r="CF147" s="18" t="str">
        <f t="shared" si="227"/>
        <v>N/A</v>
      </c>
      <c r="CG147" s="18">
        <f t="shared" si="192"/>
        <v>-0.19934631617136439</v>
      </c>
      <c r="CH147" s="18">
        <f t="shared" si="193"/>
        <v>32.094756903589669</v>
      </c>
      <c r="CI147" s="18">
        <f>(Design!$N$70-CH147)/CG147</f>
        <v>146.70327230150545</v>
      </c>
      <c r="CJ147" s="18">
        <v>0</v>
      </c>
      <c r="CK147" s="18">
        <v>0</v>
      </c>
      <c r="CL147" s="18">
        <f t="shared" si="194"/>
        <v>146.70327230150545</v>
      </c>
      <c r="CM147" s="18">
        <f t="shared" si="228"/>
        <v>151</v>
      </c>
      <c r="CN147" s="18">
        <f>Design!$N$70</f>
        <v>2.85</v>
      </c>
      <c r="CO147" s="18">
        <f t="shared" si="195"/>
        <v>161</v>
      </c>
      <c r="CP147" s="18">
        <v>0</v>
      </c>
      <c r="CQ147" s="18">
        <f t="shared" si="196"/>
        <v>13765.5</v>
      </c>
      <c r="CR147" s="19" t="str">
        <f t="shared" si="229"/>
        <v>N/A</v>
      </c>
      <c r="CS147" s="68">
        <f t="shared" si="197"/>
        <v>151</v>
      </c>
      <c r="CT147" s="18">
        <f>'Ohio Intensities'!U147</f>
        <v>1.3156255949589322</v>
      </c>
      <c r="CU147" s="18">
        <f>Design!$I$24*CT147*Design!$I$23</f>
        <v>2.2628760233293645</v>
      </c>
      <c r="CV147" s="18">
        <v>0</v>
      </c>
      <c r="CW147" s="18">
        <v>0</v>
      </c>
      <c r="CX147" s="18">
        <f>Design!$I$22</f>
        <v>10</v>
      </c>
      <c r="CY147" s="18">
        <f t="shared" si="198"/>
        <v>2.2628760233293645</v>
      </c>
      <c r="CZ147" s="18">
        <f t="shared" si="199"/>
        <v>151</v>
      </c>
      <c r="DA147" s="18">
        <f t="shared" si="200"/>
        <v>2.2628760233293645</v>
      </c>
      <c r="DB147" s="18">
        <f t="shared" si="201"/>
        <v>161</v>
      </c>
      <c r="DC147" s="18">
        <v>0</v>
      </c>
      <c r="DD147" s="18" t="str">
        <f t="shared" si="230"/>
        <v>N/A</v>
      </c>
      <c r="DE147" s="18">
        <f t="shared" si="202"/>
        <v>-0.22628760233293646</v>
      </c>
      <c r="DF147" s="18">
        <f t="shared" si="203"/>
        <v>36.432303975602764</v>
      </c>
      <c r="DG147" s="18">
        <f>(Design!$N$71-DF147)/DE147</f>
        <v>148.40540811508177</v>
      </c>
      <c r="DH147" s="18">
        <v>0</v>
      </c>
      <c r="DI147" s="18">
        <v>0</v>
      </c>
      <c r="DJ147" s="18">
        <f t="shared" si="204"/>
        <v>148.40540811508177</v>
      </c>
      <c r="DK147" s="18">
        <f t="shared" si="231"/>
        <v>151</v>
      </c>
      <c r="DL147" s="18">
        <f>Design!$N$71</f>
        <v>2.85</v>
      </c>
      <c r="DM147" s="18">
        <f t="shared" si="205"/>
        <v>161</v>
      </c>
      <c r="DN147" s="18">
        <v>0</v>
      </c>
      <c r="DO147" s="18">
        <f t="shared" si="206"/>
        <v>13765.5</v>
      </c>
      <c r="DP147" s="19" t="str">
        <f t="shared" si="232"/>
        <v>N/A</v>
      </c>
      <c r="DQ147" s="68">
        <f t="shared" si="207"/>
        <v>151</v>
      </c>
      <c r="DR147" s="18">
        <f>'Ohio Intensities'!Y147</f>
        <v>1.4780166670109518</v>
      </c>
      <c r="DS147" s="18">
        <f>Design!$I$24*DR147*Design!$I$23</f>
        <v>2.5421886672588387</v>
      </c>
      <c r="DT147" s="18">
        <v>0</v>
      </c>
      <c r="DU147" s="18">
        <v>0</v>
      </c>
      <c r="DV147" s="18">
        <f>Design!$I$22</f>
        <v>10</v>
      </c>
      <c r="DW147" s="18">
        <f t="shared" si="208"/>
        <v>2.5421886672588387</v>
      </c>
      <c r="DX147" s="18">
        <f t="shared" si="209"/>
        <v>151</v>
      </c>
      <c r="DY147" s="18">
        <f t="shared" si="210"/>
        <v>2.5421886672588387</v>
      </c>
      <c r="DZ147" s="18">
        <f t="shared" si="211"/>
        <v>161</v>
      </c>
      <c r="EA147" s="18">
        <v>0</v>
      </c>
      <c r="EB147" s="18" t="str">
        <f t="shared" si="233"/>
        <v>N/A</v>
      </c>
      <c r="EC147" s="18">
        <f t="shared" si="212"/>
        <v>-0.2542188667258839</v>
      </c>
      <c r="ED147" s="18">
        <f t="shared" si="213"/>
        <v>40.929237542867313</v>
      </c>
      <c r="EE147" s="18">
        <f>(Design!$N$72-ED147)/EC147</f>
        <v>149.78918769206433</v>
      </c>
      <c r="EF147" s="18">
        <v>0</v>
      </c>
      <c r="EG147" s="18">
        <v>0</v>
      </c>
      <c r="EH147" s="18">
        <f t="shared" si="214"/>
        <v>149.78918769206433</v>
      </c>
      <c r="EI147" s="18">
        <f t="shared" si="234"/>
        <v>151</v>
      </c>
      <c r="EJ147" s="18">
        <f>Design!$N$72</f>
        <v>2.85</v>
      </c>
      <c r="EK147" s="18">
        <f t="shared" si="215"/>
        <v>161</v>
      </c>
      <c r="EL147" s="18">
        <v>0</v>
      </c>
      <c r="EM147" s="18">
        <f t="shared" si="216"/>
        <v>13765.5</v>
      </c>
      <c r="EN147" s="19" t="str">
        <f t="shared" si="235"/>
        <v>N/A</v>
      </c>
      <c r="EO147" s="19">
        <f t="shared" si="217"/>
        <v>151</v>
      </c>
    </row>
    <row r="148" spans="1:145" x14ac:dyDescent="0.25">
      <c r="A148" s="68">
        <f t="shared" si="236"/>
        <v>152</v>
      </c>
      <c r="B148" s="18">
        <f>'Ohio Intensities'!E148</f>
        <v>0.66640732329240071</v>
      </c>
      <c r="C148" s="18">
        <f>Design!$I$24*B148*Design!$I$23</f>
        <v>1.1462205960629299</v>
      </c>
      <c r="D148" s="18">
        <v>0</v>
      </c>
      <c r="E148" s="18">
        <v>0</v>
      </c>
      <c r="F148" s="18">
        <f>Design!$I$22</f>
        <v>10</v>
      </c>
      <c r="G148" s="18">
        <f t="shared" si="158"/>
        <v>1.1462205960629299</v>
      </c>
      <c r="H148" s="18">
        <f t="shared" si="159"/>
        <v>152</v>
      </c>
      <c r="I148" s="18">
        <f t="shared" si="160"/>
        <v>1.1462205960629299</v>
      </c>
      <c r="J148" s="18">
        <f t="shared" si="161"/>
        <v>162</v>
      </c>
      <c r="K148" s="18">
        <v>0</v>
      </c>
      <c r="L148" s="18" t="str">
        <f t="shared" si="218"/>
        <v>N/A</v>
      </c>
      <c r="M148" s="18">
        <f t="shared" si="162"/>
        <v>-0.11462205960629299</v>
      </c>
      <c r="N148" s="18">
        <f t="shared" si="163"/>
        <v>18.568773656219463</v>
      </c>
      <c r="O148" s="18">
        <f>(Design!$N$67-N148)/M148</f>
        <v>144.11513554161041</v>
      </c>
      <c r="P148" s="18">
        <v>0</v>
      </c>
      <c r="Q148" s="18">
        <v>0</v>
      </c>
      <c r="R148" s="18">
        <f t="shared" si="164"/>
        <v>144.11513554161041</v>
      </c>
      <c r="S148" s="18">
        <f t="shared" si="219"/>
        <v>152</v>
      </c>
      <c r="T148" s="18">
        <f>Design!$N$67</f>
        <v>2.0499999999999998</v>
      </c>
      <c r="U148" s="18">
        <f t="shared" si="165"/>
        <v>162</v>
      </c>
      <c r="V148" s="18">
        <v>0</v>
      </c>
      <c r="W148" s="18">
        <f t="shared" si="166"/>
        <v>9962.9999999999982</v>
      </c>
      <c r="X148" s="19" t="str">
        <f t="shared" si="220"/>
        <v>N/A</v>
      </c>
      <c r="Y148" s="68">
        <f t="shared" si="167"/>
        <v>152</v>
      </c>
      <c r="Z148" s="18">
        <f>'Ohio Intensities'!I148</f>
        <v>0.81225008550473599</v>
      </c>
      <c r="AA148" s="18">
        <f>Design!$I$24*Z148*Design!$I$23</f>
        <v>1.3970701470681468</v>
      </c>
      <c r="AB148" s="18">
        <v>0</v>
      </c>
      <c r="AC148" s="18">
        <v>0</v>
      </c>
      <c r="AD148" s="18">
        <f>Design!$I$22</f>
        <v>10</v>
      </c>
      <c r="AE148" s="18">
        <f t="shared" si="168"/>
        <v>1.3970701470681468</v>
      </c>
      <c r="AF148" s="18">
        <f t="shared" si="169"/>
        <v>152</v>
      </c>
      <c r="AG148" s="18">
        <f t="shared" si="170"/>
        <v>1.3970701470681468</v>
      </c>
      <c r="AH148" s="18">
        <f t="shared" si="171"/>
        <v>162</v>
      </c>
      <c r="AI148" s="18">
        <v>0</v>
      </c>
      <c r="AJ148" s="18" t="str">
        <f t="shared" si="221"/>
        <v>N/A</v>
      </c>
      <c r="AK148" s="18">
        <f t="shared" si="172"/>
        <v>-0.13970701470681468</v>
      </c>
      <c r="AL148" s="18">
        <f t="shared" si="173"/>
        <v>22.632536382503975</v>
      </c>
      <c r="AM148" s="18">
        <f>(Design!$N$68-AL148)/AK148</f>
        <v>144.1054081983898</v>
      </c>
      <c r="AN148" s="18">
        <v>0</v>
      </c>
      <c r="AO148" s="18">
        <v>0</v>
      </c>
      <c r="AP148" s="18">
        <f t="shared" si="174"/>
        <v>144.1054081983898</v>
      </c>
      <c r="AQ148" s="18">
        <f t="shared" si="222"/>
        <v>152</v>
      </c>
      <c r="AR148" s="18">
        <f>Design!$N$68</f>
        <v>2.5</v>
      </c>
      <c r="AS148" s="18">
        <f t="shared" si="175"/>
        <v>162</v>
      </c>
      <c r="AT148" s="18">
        <v>0</v>
      </c>
      <c r="AU148" s="18">
        <f t="shared" si="176"/>
        <v>12150</v>
      </c>
      <c r="AV148" s="19" t="str">
        <f t="shared" si="223"/>
        <v>N/A</v>
      </c>
      <c r="AW148" s="68">
        <f t="shared" si="177"/>
        <v>152</v>
      </c>
      <c r="AX148" s="18">
        <f>'Ohio Intensities'!M148</f>
        <v>0.96617595818918234</v>
      </c>
      <c r="AY148" s="18">
        <f>Design!$I$24*AX148*Design!$I$23</f>
        <v>1.6618226480853946</v>
      </c>
      <c r="AZ148" s="18">
        <v>0</v>
      </c>
      <c r="BA148" s="18">
        <v>0</v>
      </c>
      <c r="BB148" s="18">
        <f>Design!$I$22</f>
        <v>10</v>
      </c>
      <c r="BC148" s="18">
        <f t="shared" si="178"/>
        <v>1.6618226480853946</v>
      </c>
      <c r="BD148" s="18">
        <f t="shared" si="179"/>
        <v>152</v>
      </c>
      <c r="BE148" s="18">
        <f t="shared" si="180"/>
        <v>1.6618226480853946</v>
      </c>
      <c r="BF148" s="18">
        <f t="shared" si="181"/>
        <v>162</v>
      </c>
      <c r="BG148" s="18">
        <v>0</v>
      </c>
      <c r="BH148" s="18" t="str">
        <f t="shared" si="224"/>
        <v>N/A</v>
      </c>
      <c r="BI148" s="18">
        <f t="shared" si="182"/>
        <v>-0.16618226480853945</v>
      </c>
      <c r="BJ148" s="18">
        <f t="shared" si="183"/>
        <v>26.921526898983391</v>
      </c>
      <c r="BK148" s="18">
        <f>(Design!$N$69-BJ148)/BI148</f>
        <v>144.8501555007478</v>
      </c>
      <c r="BL148" s="18">
        <v>0</v>
      </c>
      <c r="BM148" s="18">
        <v>0</v>
      </c>
      <c r="BN148" s="18">
        <f t="shared" si="184"/>
        <v>144.8501555007478</v>
      </c>
      <c r="BO148" s="18">
        <f t="shared" si="225"/>
        <v>152</v>
      </c>
      <c r="BP148" s="18">
        <f>Design!$N$69</f>
        <v>2.85</v>
      </c>
      <c r="BQ148" s="18">
        <f t="shared" si="185"/>
        <v>162</v>
      </c>
      <c r="BR148" s="18">
        <v>0</v>
      </c>
      <c r="BS148" s="18">
        <f t="shared" si="186"/>
        <v>13851.000000000002</v>
      </c>
      <c r="BT148" s="19" t="str">
        <f t="shared" si="226"/>
        <v>N/A</v>
      </c>
      <c r="BU148" s="68">
        <f t="shared" si="187"/>
        <v>152</v>
      </c>
      <c r="BV148" s="18">
        <f>'Ohio Intensities'!Q148</f>
        <v>1.1530148860379164</v>
      </c>
      <c r="BW148" s="18">
        <f>Design!$I$24*BV148*Design!$I$23</f>
        <v>1.9831856039852174</v>
      </c>
      <c r="BX148" s="18">
        <v>0</v>
      </c>
      <c r="BY148" s="18">
        <v>0</v>
      </c>
      <c r="BZ148" s="18">
        <f>Design!$I$22</f>
        <v>10</v>
      </c>
      <c r="CA148" s="18">
        <f t="shared" si="188"/>
        <v>1.9831856039852174</v>
      </c>
      <c r="CB148" s="18">
        <f t="shared" si="189"/>
        <v>152</v>
      </c>
      <c r="CC148" s="18">
        <f t="shared" si="190"/>
        <v>1.9831856039852174</v>
      </c>
      <c r="CD148" s="18">
        <f t="shared" si="191"/>
        <v>162</v>
      </c>
      <c r="CE148" s="18">
        <v>0</v>
      </c>
      <c r="CF148" s="18" t="str">
        <f t="shared" si="227"/>
        <v>N/A</v>
      </c>
      <c r="CG148" s="18">
        <f t="shared" si="192"/>
        <v>-0.19831856039852175</v>
      </c>
      <c r="CH148" s="18">
        <f t="shared" si="193"/>
        <v>32.127606784560527</v>
      </c>
      <c r="CI148" s="18">
        <f>(Design!$N$70-CH148)/CG148</f>
        <v>147.62918168489668</v>
      </c>
      <c r="CJ148" s="18">
        <v>0</v>
      </c>
      <c r="CK148" s="18">
        <v>0</v>
      </c>
      <c r="CL148" s="18">
        <f t="shared" si="194"/>
        <v>147.62918168489668</v>
      </c>
      <c r="CM148" s="18">
        <f t="shared" si="228"/>
        <v>152</v>
      </c>
      <c r="CN148" s="18">
        <f>Design!$N$70</f>
        <v>2.85</v>
      </c>
      <c r="CO148" s="18">
        <f t="shared" si="195"/>
        <v>162</v>
      </c>
      <c r="CP148" s="18">
        <v>0</v>
      </c>
      <c r="CQ148" s="18">
        <f t="shared" si="196"/>
        <v>13851.000000000002</v>
      </c>
      <c r="CR148" s="19" t="str">
        <f t="shared" si="229"/>
        <v>N/A</v>
      </c>
      <c r="CS148" s="68">
        <f t="shared" si="197"/>
        <v>152</v>
      </c>
      <c r="CT148" s="18">
        <f>'Ohio Intensities'!U148</f>
        <v>1.3089527971812309</v>
      </c>
      <c r="CU148" s="18">
        <f>Design!$I$24*CT148*Design!$I$23</f>
        <v>2.2513988111517187</v>
      </c>
      <c r="CV148" s="18">
        <v>0</v>
      </c>
      <c r="CW148" s="18">
        <v>0</v>
      </c>
      <c r="CX148" s="18">
        <f>Design!$I$22</f>
        <v>10</v>
      </c>
      <c r="CY148" s="18">
        <f t="shared" si="198"/>
        <v>2.2513988111517187</v>
      </c>
      <c r="CZ148" s="18">
        <f t="shared" si="199"/>
        <v>152</v>
      </c>
      <c r="DA148" s="18">
        <f t="shared" si="200"/>
        <v>2.2513988111517187</v>
      </c>
      <c r="DB148" s="18">
        <f t="shared" si="201"/>
        <v>162</v>
      </c>
      <c r="DC148" s="18">
        <v>0</v>
      </c>
      <c r="DD148" s="18" t="str">
        <f t="shared" si="230"/>
        <v>N/A</v>
      </c>
      <c r="DE148" s="18">
        <f t="shared" si="202"/>
        <v>-0.22513988111517186</v>
      </c>
      <c r="DF148" s="18">
        <f t="shared" si="203"/>
        <v>36.472660740657837</v>
      </c>
      <c r="DG148" s="18">
        <f>(Design!$N$71-DF148)/DE148</f>
        <v>149.34120322937335</v>
      </c>
      <c r="DH148" s="18">
        <v>0</v>
      </c>
      <c r="DI148" s="18">
        <v>0</v>
      </c>
      <c r="DJ148" s="18">
        <f t="shared" si="204"/>
        <v>149.34120322937335</v>
      </c>
      <c r="DK148" s="18">
        <f t="shared" si="231"/>
        <v>152</v>
      </c>
      <c r="DL148" s="18">
        <f>Design!$N$71</f>
        <v>2.85</v>
      </c>
      <c r="DM148" s="18">
        <f t="shared" si="205"/>
        <v>162</v>
      </c>
      <c r="DN148" s="18">
        <v>0</v>
      </c>
      <c r="DO148" s="18">
        <f t="shared" si="206"/>
        <v>13851</v>
      </c>
      <c r="DP148" s="19" t="str">
        <f t="shared" si="232"/>
        <v>N/A</v>
      </c>
      <c r="DQ148" s="68">
        <f t="shared" si="207"/>
        <v>152</v>
      </c>
      <c r="DR148" s="18">
        <f>'Ohio Intensities'!Y148</f>
        <v>1.4707567612163164</v>
      </c>
      <c r="DS148" s="18">
        <f>Design!$I$24*DR148*Design!$I$23</f>
        <v>2.5297016292920658</v>
      </c>
      <c r="DT148" s="18">
        <v>0</v>
      </c>
      <c r="DU148" s="18">
        <v>0</v>
      </c>
      <c r="DV148" s="18">
        <f>Design!$I$22</f>
        <v>10</v>
      </c>
      <c r="DW148" s="18">
        <f t="shared" si="208"/>
        <v>2.5297016292920658</v>
      </c>
      <c r="DX148" s="18">
        <f t="shared" si="209"/>
        <v>152</v>
      </c>
      <c r="DY148" s="18">
        <f t="shared" si="210"/>
        <v>2.5297016292920658</v>
      </c>
      <c r="DZ148" s="18">
        <f t="shared" si="211"/>
        <v>162</v>
      </c>
      <c r="EA148" s="18">
        <v>0</v>
      </c>
      <c r="EB148" s="18" t="str">
        <f t="shared" si="233"/>
        <v>N/A</v>
      </c>
      <c r="EC148" s="18">
        <f t="shared" si="212"/>
        <v>-0.2529701629292066</v>
      </c>
      <c r="ED148" s="18">
        <f t="shared" si="213"/>
        <v>40.981166394531463</v>
      </c>
      <c r="EE148" s="18">
        <f>(Design!$N$72-ED148)/EC148</f>
        <v>150.73384921368148</v>
      </c>
      <c r="EF148" s="18">
        <v>0</v>
      </c>
      <c r="EG148" s="18">
        <v>0</v>
      </c>
      <c r="EH148" s="18">
        <f t="shared" si="214"/>
        <v>150.73384921368148</v>
      </c>
      <c r="EI148" s="18">
        <f t="shared" si="234"/>
        <v>152</v>
      </c>
      <c r="EJ148" s="18">
        <f>Design!$N$72</f>
        <v>2.85</v>
      </c>
      <c r="EK148" s="18">
        <f t="shared" si="215"/>
        <v>162</v>
      </c>
      <c r="EL148" s="18">
        <v>0</v>
      </c>
      <c r="EM148" s="18">
        <f t="shared" si="216"/>
        <v>13851</v>
      </c>
      <c r="EN148" s="19" t="str">
        <f t="shared" si="235"/>
        <v>N/A</v>
      </c>
      <c r="EO148" s="19">
        <f t="shared" si="217"/>
        <v>152</v>
      </c>
    </row>
    <row r="149" spans="1:145" x14ac:dyDescent="0.25">
      <c r="A149" s="68">
        <f t="shared" si="236"/>
        <v>153</v>
      </c>
      <c r="B149" s="18">
        <f>'Ohio Intensities'!E149</f>
        <v>0.66282452957569749</v>
      </c>
      <c r="C149" s="18">
        <f>Design!$I$24*B149*Design!$I$23</f>
        <v>1.1400581908702003</v>
      </c>
      <c r="D149" s="18">
        <v>0</v>
      </c>
      <c r="E149" s="18">
        <v>0</v>
      </c>
      <c r="F149" s="18">
        <f>Design!$I$22</f>
        <v>10</v>
      </c>
      <c r="G149" s="18">
        <f t="shared" si="158"/>
        <v>1.1400581908702003</v>
      </c>
      <c r="H149" s="18">
        <f t="shared" si="159"/>
        <v>153</v>
      </c>
      <c r="I149" s="18">
        <f t="shared" si="160"/>
        <v>1.1400581908702003</v>
      </c>
      <c r="J149" s="18">
        <f t="shared" si="161"/>
        <v>163</v>
      </c>
      <c r="K149" s="18">
        <v>0</v>
      </c>
      <c r="L149" s="18" t="str">
        <f t="shared" si="218"/>
        <v>N/A</v>
      </c>
      <c r="M149" s="18">
        <f t="shared" si="162"/>
        <v>-0.11400581908702004</v>
      </c>
      <c r="N149" s="18">
        <f t="shared" si="163"/>
        <v>18.582948511184266</v>
      </c>
      <c r="O149" s="18">
        <f>(Design!$N$67-N149)/M149</f>
        <v>145.01846172049125</v>
      </c>
      <c r="P149" s="18">
        <v>0</v>
      </c>
      <c r="Q149" s="18">
        <v>0</v>
      </c>
      <c r="R149" s="18">
        <f t="shared" si="164"/>
        <v>145.01846172049125</v>
      </c>
      <c r="S149" s="18">
        <f t="shared" si="219"/>
        <v>153</v>
      </c>
      <c r="T149" s="18">
        <f>Design!$N$67</f>
        <v>2.0499999999999998</v>
      </c>
      <c r="U149" s="18">
        <f t="shared" si="165"/>
        <v>163</v>
      </c>
      <c r="V149" s="18">
        <v>0</v>
      </c>
      <c r="W149" s="18">
        <f t="shared" si="166"/>
        <v>10024.5</v>
      </c>
      <c r="X149" s="19" t="str">
        <f t="shared" si="220"/>
        <v>N/A</v>
      </c>
      <c r="Y149" s="68">
        <f t="shared" si="167"/>
        <v>153</v>
      </c>
      <c r="Z149" s="18">
        <f>'Ohio Intensities'!I149</f>
        <v>0.80794442768646091</v>
      </c>
      <c r="AA149" s="18">
        <f>Design!$I$24*Z149*Design!$I$23</f>
        <v>1.3896644156207136</v>
      </c>
      <c r="AB149" s="18">
        <v>0</v>
      </c>
      <c r="AC149" s="18">
        <v>0</v>
      </c>
      <c r="AD149" s="18">
        <f>Design!$I$22</f>
        <v>10</v>
      </c>
      <c r="AE149" s="18">
        <f t="shared" si="168"/>
        <v>1.3896644156207136</v>
      </c>
      <c r="AF149" s="18">
        <f t="shared" si="169"/>
        <v>153</v>
      </c>
      <c r="AG149" s="18">
        <f t="shared" si="170"/>
        <v>1.3896644156207136</v>
      </c>
      <c r="AH149" s="18">
        <f t="shared" si="171"/>
        <v>163</v>
      </c>
      <c r="AI149" s="18">
        <v>0</v>
      </c>
      <c r="AJ149" s="18" t="str">
        <f t="shared" si="221"/>
        <v>N/A</v>
      </c>
      <c r="AK149" s="18">
        <f t="shared" si="172"/>
        <v>-0.13896644156207136</v>
      </c>
      <c r="AL149" s="18">
        <f t="shared" si="173"/>
        <v>22.651529974617631</v>
      </c>
      <c r="AM149" s="18">
        <f>(Design!$N$68-AL149)/AK149</f>
        <v>145.01004521740353</v>
      </c>
      <c r="AN149" s="18">
        <v>0</v>
      </c>
      <c r="AO149" s="18">
        <v>0</v>
      </c>
      <c r="AP149" s="18">
        <f t="shared" si="174"/>
        <v>145.01004521740353</v>
      </c>
      <c r="AQ149" s="18">
        <f t="shared" si="222"/>
        <v>153</v>
      </c>
      <c r="AR149" s="18">
        <f>Design!$N$68</f>
        <v>2.5</v>
      </c>
      <c r="AS149" s="18">
        <f t="shared" si="175"/>
        <v>163</v>
      </c>
      <c r="AT149" s="18">
        <v>0</v>
      </c>
      <c r="AU149" s="18">
        <f t="shared" si="176"/>
        <v>12225</v>
      </c>
      <c r="AV149" s="19" t="str">
        <f t="shared" si="223"/>
        <v>N/A</v>
      </c>
      <c r="AW149" s="68">
        <f t="shared" si="177"/>
        <v>153</v>
      </c>
      <c r="AX149" s="18">
        <f>'Ohio Intensities'!M149</f>
        <v>0.96111461971113588</v>
      </c>
      <c r="AY149" s="18">
        <f>Design!$I$24*AX149*Design!$I$23</f>
        <v>1.6531171459031548</v>
      </c>
      <c r="AZ149" s="18">
        <v>0</v>
      </c>
      <c r="BA149" s="18">
        <v>0</v>
      </c>
      <c r="BB149" s="18">
        <f>Design!$I$22</f>
        <v>10</v>
      </c>
      <c r="BC149" s="18">
        <f t="shared" si="178"/>
        <v>1.6531171459031548</v>
      </c>
      <c r="BD149" s="18">
        <f t="shared" si="179"/>
        <v>153</v>
      </c>
      <c r="BE149" s="18">
        <f t="shared" si="180"/>
        <v>1.6531171459031548</v>
      </c>
      <c r="BF149" s="18">
        <f t="shared" si="181"/>
        <v>163</v>
      </c>
      <c r="BG149" s="18">
        <v>0</v>
      </c>
      <c r="BH149" s="18" t="str">
        <f t="shared" si="224"/>
        <v>N/A</v>
      </c>
      <c r="BI149" s="18">
        <f t="shared" si="182"/>
        <v>-0.16531171459031549</v>
      </c>
      <c r="BJ149" s="18">
        <f t="shared" si="183"/>
        <v>26.945809478221427</v>
      </c>
      <c r="BK149" s="18">
        <f>(Design!$N$69-BJ149)/BI149</f>
        <v>145.7598424766023</v>
      </c>
      <c r="BL149" s="18">
        <v>0</v>
      </c>
      <c r="BM149" s="18">
        <v>0</v>
      </c>
      <c r="BN149" s="18">
        <f t="shared" si="184"/>
        <v>145.7598424766023</v>
      </c>
      <c r="BO149" s="18">
        <f t="shared" si="225"/>
        <v>153</v>
      </c>
      <c r="BP149" s="18">
        <f>Design!$N$69</f>
        <v>2.85</v>
      </c>
      <c r="BQ149" s="18">
        <f t="shared" si="185"/>
        <v>163</v>
      </c>
      <c r="BR149" s="18">
        <v>0</v>
      </c>
      <c r="BS149" s="18">
        <f t="shared" si="186"/>
        <v>13936.5</v>
      </c>
      <c r="BT149" s="19" t="str">
        <f t="shared" si="226"/>
        <v>N/A</v>
      </c>
      <c r="BU149" s="68">
        <f t="shared" si="187"/>
        <v>153</v>
      </c>
      <c r="BV149" s="18">
        <f>'Ohio Intensities'!Q149</f>
        <v>1.1471062491012609</v>
      </c>
      <c r="BW149" s="18">
        <f>Design!$I$24*BV149*Design!$I$23</f>
        <v>1.97302274845417</v>
      </c>
      <c r="BX149" s="18">
        <v>0</v>
      </c>
      <c r="BY149" s="18">
        <v>0</v>
      </c>
      <c r="BZ149" s="18">
        <f>Design!$I$22</f>
        <v>10</v>
      </c>
      <c r="CA149" s="18">
        <f t="shared" si="188"/>
        <v>1.97302274845417</v>
      </c>
      <c r="CB149" s="18">
        <f t="shared" si="189"/>
        <v>153</v>
      </c>
      <c r="CC149" s="18">
        <f t="shared" si="190"/>
        <v>1.97302274845417</v>
      </c>
      <c r="CD149" s="18">
        <f t="shared" si="191"/>
        <v>163</v>
      </c>
      <c r="CE149" s="18">
        <v>0</v>
      </c>
      <c r="CF149" s="18" t="str">
        <f t="shared" si="227"/>
        <v>N/A</v>
      </c>
      <c r="CG149" s="18">
        <f t="shared" si="192"/>
        <v>-0.19730227484541701</v>
      </c>
      <c r="CH149" s="18">
        <f t="shared" si="193"/>
        <v>32.160270799802973</v>
      </c>
      <c r="CI149" s="18">
        <f>(Design!$N$70-CH149)/CG149</f>
        <v>148.5551589446552</v>
      </c>
      <c r="CJ149" s="18">
        <v>0</v>
      </c>
      <c r="CK149" s="18">
        <v>0</v>
      </c>
      <c r="CL149" s="18">
        <f t="shared" si="194"/>
        <v>148.5551589446552</v>
      </c>
      <c r="CM149" s="18">
        <f t="shared" si="228"/>
        <v>153</v>
      </c>
      <c r="CN149" s="18">
        <f>Design!$N$70</f>
        <v>2.85</v>
      </c>
      <c r="CO149" s="18">
        <f t="shared" si="195"/>
        <v>163</v>
      </c>
      <c r="CP149" s="18">
        <v>0</v>
      </c>
      <c r="CQ149" s="18">
        <f t="shared" si="196"/>
        <v>13936.5</v>
      </c>
      <c r="CR149" s="19" t="str">
        <f t="shared" si="229"/>
        <v>N/A</v>
      </c>
      <c r="CS149" s="68">
        <f t="shared" si="197"/>
        <v>153</v>
      </c>
      <c r="CT149" s="18">
        <f>'Ohio Intensities'!U149</f>
        <v>1.3023537365081608</v>
      </c>
      <c r="CU149" s="18">
        <f>Design!$I$24*CT149*Design!$I$23</f>
        <v>2.2400484267940381</v>
      </c>
      <c r="CV149" s="18">
        <v>0</v>
      </c>
      <c r="CW149" s="18">
        <v>0</v>
      </c>
      <c r="CX149" s="18">
        <f>Design!$I$22</f>
        <v>10</v>
      </c>
      <c r="CY149" s="18">
        <f t="shared" si="198"/>
        <v>2.2400484267940381</v>
      </c>
      <c r="CZ149" s="18">
        <f t="shared" si="199"/>
        <v>153</v>
      </c>
      <c r="DA149" s="18">
        <f t="shared" si="200"/>
        <v>2.2400484267940381</v>
      </c>
      <c r="DB149" s="18">
        <f t="shared" si="201"/>
        <v>163</v>
      </c>
      <c r="DC149" s="18">
        <v>0</v>
      </c>
      <c r="DD149" s="18" t="str">
        <f t="shared" si="230"/>
        <v>N/A</v>
      </c>
      <c r="DE149" s="18">
        <f t="shared" si="202"/>
        <v>-0.22400484267940382</v>
      </c>
      <c r="DF149" s="18">
        <f t="shared" si="203"/>
        <v>36.512789356742822</v>
      </c>
      <c r="DG149" s="18">
        <f>(Design!$N$71-DF149)/DE149</f>
        <v>150.27706077283815</v>
      </c>
      <c r="DH149" s="18">
        <v>0</v>
      </c>
      <c r="DI149" s="18">
        <v>0</v>
      </c>
      <c r="DJ149" s="18">
        <f t="shared" si="204"/>
        <v>150.27706077283815</v>
      </c>
      <c r="DK149" s="18">
        <f t="shared" si="231"/>
        <v>153</v>
      </c>
      <c r="DL149" s="18">
        <f>Design!$N$71</f>
        <v>2.85</v>
      </c>
      <c r="DM149" s="18">
        <f t="shared" si="205"/>
        <v>163</v>
      </c>
      <c r="DN149" s="18">
        <v>0</v>
      </c>
      <c r="DO149" s="18">
        <f t="shared" si="206"/>
        <v>13936.5</v>
      </c>
      <c r="DP149" s="19" t="str">
        <f t="shared" si="232"/>
        <v>N/A</v>
      </c>
      <c r="DQ149" s="68">
        <f t="shared" si="207"/>
        <v>153</v>
      </c>
      <c r="DR149" s="18">
        <f>'Ohio Intensities'!Y149</f>
        <v>1.4635760600920984</v>
      </c>
      <c r="DS149" s="18">
        <f>Design!$I$24*DR149*Design!$I$23</f>
        <v>2.5173508233584108</v>
      </c>
      <c r="DT149" s="18">
        <v>0</v>
      </c>
      <c r="DU149" s="18">
        <v>0</v>
      </c>
      <c r="DV149" s="18">
        <f>Design!$I$22</f>
        <v>10</v>
      </c>
      <c r="DW149" s="18">
        <f t="shared" si="208"/>
        <v>2.5173508233584108</v>
      </c>
      <c r="DX149" s="18">
        <f t="shared" si="209"/>
        <v>153</v>
      </c>
      <c r="DY149" s="18">
        <f t="shared" si="210"/>
        <v>2.5173508233584108</v>
      </c>
      <c r="DZ149" s="18">
        <f t="shared" si="211"/>
        <v>163</v>
      </c>
      <c r="EA149" s="18">
        <v>0</v>
      </c>
      <c r="EB149" s="18" t="str">
        <f t="shared" si="233"/>
        <v>N/A</v>
      </c>
      <c r="EC149" s="18">
        <f t="shared" si="212"/>
        <v>-0.25173508233584108</v>
      </c>
      <c r="ED149" s="18">
        <f t="shared" si="213"/>
        <v>41.032818420742096</v>
      </c>
      <c r="EE149" s="18">
        <f>(Design!$N$72-ED149)/EC149</f>
        <v>151.67857442214668</v>
      </c>
      <c r="EF149" s="18">
        <v>0</v>
      </c>
      <c r="EG149" s="18">
        <v>0</v>
      </c>
      <c r="EH149" s="18">
        <f t="shared" si="214"/>
        <v>151.67857442214668</v>
      </c>
      <c r="EI149" s="18">
        <f t="shared" si="234"/>
        <v>153</v>
      </c>
      <c r="EJ149" s="18">
        <f>Design!$N$72</f>
        <v>2.85</v>
      </c>
      <c r="EK149" s="18">
        <f t="shared" si="215"/>
        <v>163</v>
      </c>
      <c r="EL149" s="18">
        <v>0</v>
      </c>
      <c r="EM149" s="18">
        <f t="shared" si="216"/>
        <v>13936.5</v>
      </c>
      <c r="EN149" s="19" t="str">
        <f t="shared" si="235"/>
        <v>N/A</v>
      </c>
      <c r="EO149" s="19">
        <f t="shared" si="217"/>
        <v>153</v>
      </c>
    </row>
    <row r="150" spans="1:145" x14ac:dyDescent="0.25">
      <c r="A150" s="68">
        <f t="shared" si="236"/>
        <v>154</v>
      </c>
      <c r="B150" s="18">
        <f>'Ohio Intensities'!E150</f>
        <v>0.65928273506898716</v>
      </c>
      <c r="C150" s="18">
        <f>Design!$I$24*B150*Design!$I$23</f>
        <v>1.1339663043186585</v>
      </c>
      <c r="D150" s="18">
        <v>0</v>
      </c>
      <c r="E150" s="18">
        <v>0</v>
      </c>
      <c r="F150" s="18">
        <f>Design!$I$22</f>
        <v>10</v>
      </c>
      <c r="G150" s="18">
        <f t="shared" si="158"/>
        <v>1.1339663043186585</v>
      </c>
      <c r="H150" s="18">
        <f t="shared" si="159"/>
        <v>154</v>
      </c>
      <c r="I150" s="18">
        <f t="shared" si="160"/>
        <v>1.1339663043186585</v>
      </c>
      <c r="J150" s="18">
        <f t="shared" si="161"/>
        <v>164</v>
      </c>
      <c r="K150" s="18">
        <v>0</v>
      </c>
      <c r="L150" s="18" t="str">
        <f t="shared" si="218"/>
        <v>N/A</v>
      </c>
      <c r="M150" s="18">
        <f t="shared" si="162"/>
        <v>-0.11339663043186585</v>
      </c>
      <c r="N150" s="18">
        <f t="shared" si="163"/>
        <v>18.597047390825999</v>
      </c>
      <c r="O150" s="18">
        <f>(Design!$N$67-N150)/M150</f>
        <v>145.92186141517018</v>
      </c>
      <c r="P150" s="18">
        <v>0</v>
      </c>
      <c r="Q150" s="18">
        <v>0</v>
      </c>
      <c r="R150" s="18">
        <f t="shared" si="164"/>
        <v>145.92186141517018</v>
      </c>
      <c r="S150" s="18">
        <f t="shared" si="219"/>
        <v>154</v>
      </c>
      <c r="T150" s="18">
        <f>Design!$N$67</f>
        <v>2.0499999999999998</v>
      </c>
      <c r="U150" s="18">
        <f t="shared" si="165"/>
        <v>164</v>
      </c>
      <c r="V150" s="18">
        <v>0</v>
      </c>
      <c r="W150" s="18">
        <f t="shared" si="166"/>
        <v>10086</v>
      </c>
      <c r="X150" s="19" t="str">
        <f t="shared" si="220"/>
        <v>N/A</v>
      </c>
      <c r="Y150" s="68">
        <f t="shared" si="167"/>
        <v>154</v>
      </c>
      <c r="Z150" s="18">
        <f>'Ohio Intensities'!I150</f>
        <v>0.80368756065350022</v>
      </c>
      <c r="AA150" s="18">
        <f>Design!$I$24*Z150*Design!$I$23</f>
        <v>1.3823426043240212</v>
      </c>
      <c r="AB150" s="18">
        <v>0</v>
      </c>
      <c r="AC150" s="18">
        <v>0</v>
      </c>
      <c r="AD150" s="18">
        <f>Design!$I$22</f>
        <v>10</v>
      </c>
      <c r="AE150" s="18">
        <f t="shared" si="168"/>
        <v>1.3823426043240212</v>
      </c>
      <c r="AF150" s="18">
        <f t="shared" si="169"/>
        <v>154</v>
      </c>
      <c r="AG150" s="18">
        <f t="shared" si="170"/>
        <v>1.3823426043240212</v>
      </c>
      <c r="AH150" s="18">
        <f t="shared" si="171"/>
        <v>164</v>
      </c>
      <c r="AI150" s="18">
        <v>0</v>
      </c>
      <c r="AJ150" s="18" t="str">
        <f t="shared" si="221"/>
        <v>N/A</v>
      </c>
      <c r="AK150" s="18">
        <f t="shared" si="172"/>
        <v>-0.13823426043240211</v>
      </c>
      <c r="AL150" s="18">
        <f t="shared" si="173"/>
        <v>22.670418710913946</v>
      </c>
      <c r="AM150" s="18">
        <f>(Design!$N$68-AL150)/AK150</f>
        <v>145.91475838059318</v>
      </c>
      <c r="AN150" s="18">
        <v>0</v>
      </c>
      <c r="AO150" s="18">
        <v>0</v>
      </c>
      <c r="AP150" s="18">
        <f t="shared" si="174"/>
        <v>145.91475838059318</v>
      </c>
      <c r="AQ150" s="18">
        <f t="shared" si="222"/>
        <v>154</v>
      </c>
      <c r="AR150" s="18">
        <f>Design!$N$68</f>
        <v>2.5</v>
      </c>
      <c r="AS150" s="18">
        <f t="shared" si="175"/>
        <v>164</v>
      </c>
      <c r="AT150" s="18">
        <v>0</v>
      </c>
      <c r="AU150" s="18">
        <f t="shared" si="176"/>
        <v>12300</v>
      </c>
      <c r="AV150" s="19" t="str">
        <f t="shared" si="223"/>
        <v>N/A</v>
      </c>
      <c r="AW150" s="68">
        <f t="shared" si="177"/>
        <v>154</v>
      </c>
      <c r="AX150" s="18">
        <f>'Ohio Intensities'!M150</f>
        <v>0.95611013793407362</v>
      </c>
      <c r="AY150" s="18">
        <f>Design!$I$24*AX150*Design!$I$23</f>
        <v>1.6445094372466076</v>
      </c>
      <c r="AZ150" s="18">
        <v>0</v>
      </c>
      <c r="BA150" s="18">
        <v>0</v>
      </c>
      <c r="BB150" s="18">
        <f>Design!$I$22</f>
        <v>10</v>
      </c>
      <c r="BC150" s="18">
        <f t="shared" si="178"/>
        <v>1.6445094372466076</v>
      </c>
      <c r="BD150" s="18">
        <f t="shared" si="179"/>
        <v>154</v>
      </c>
      <c r="BE150" s="18">
        <f t="shared" si="180"/>
        <v>1.6445094372466076</v>
      </c>
      <c r="BF150" s="18">
        <f t="shared" si="181"/>
        <v>164</v>
      </c>
      <c r="BG150" s="18">
        <v>0</v>
      </c>
      <c r="BH150" s="18" t="str">
        <f t="shared" si="224"/>
        <v>N/A</v>
      </c>
      <c r="BI150" s="18">
        <f t="shared" si="182"/>
        <v>-0.16445094372466076</v>
      </c>
      <c r="BJ150" s="18">
        <f t="shared" si="183"/>
        <v>26.969954770844367</v>
      </c>
      <c r="BK150" s="18">
        <f>(Design!$N$69-BJ150)/BI150</f>
        <v>146.66960386209922</v>
      </c>
      <c r="BL150" s="18">
        <v>0</v>
      </c>
      <c r="BM150" s="18">
        <v>0</v>
      </c>
      <c r="BN150" s="18">
        <f t="shared" si="184"/>
        <v>146.66960386209922</v>
      </c>
      <c r="BO150" s="18">
        <f t="shared" si="225"/>
        <v>154</v>
      </c>
      <c r="BP150" s="18">
        <f>Design!$N$69</f>
        <v>2.85</v>
      </c>
      <c r="BQ150" s="18">
        <f t="shared" si="185"/>
        <v>164</v>
      </c>
      <c r="BR150" s="18">
        <v>0</v>
      </c>
      <c r="BS150" s="18">
        <f t="shared" si="186"/>
        <v>14022</v>
      </c>
      <c r="BT150" s="19" t="str">
        <f t="shared" si="226"/>
        <v>N/A</v>
      </c>
      <c r="BU150" s="68">
        <f t="shared" si="187"/>
        <v>154</v>
      </c>
      <c r="BV150" s="18">
        <f>'Ohio Intensities'!Q150</f>
        <v>1.1412631595871161</v>
      </c>
      <c r="BW150" s="18">
        <f>Design!$I$24*BV150*Design!$I$23</f>
        <v>1.9629726344898408</v>
      </c>
      <c r="BX150" s="18">
        <v>0</v>
      </c>
      <c r="BY150" s="18">
        <v>0</v>
      </c>
      <c r="BZ150" s="18">
        <f>Design!$I$22</f>
        <v>10</v>
      </c>
      <c r="CA150" s="18">
        <f t="shared" si="188"/>
        <v>1.9629726344898408</v>
      </c>
      <c r="CB150" s="18">
        <f t="shared" si="189"/>
        <v>154</v>
      </c>
      <c r="CC150" s="18">
        <f t="shared" si="190"/>
        <v>1.9629726344898408</v>
      </c>
      <c r="CD150" s="18">
        <f t="shared" si="191"/>
        <v>164</v>
      </c>
      <c r="CE150" s="18">
        <v>0</v>
      </c>
      <c r="CF150" s="18" t="str">
        <f t="shared" si="227"/>
        <v>N/A</v>
      </c>
      <c r="CG150" s="18">
        <f t="shared" si="192"/>
        <v>-0.19629726344898407</v>
      </c>
      <c r="CH150" s="18">
        <f t="shared" si="193"/>
        <v>32.192751205633385</v>
      </c>
      <c r="CI150" s="18">
        <f>(Design!$N$70-CH150)/CG150</f>
        <v>149.48120360964333</v>
      </c>
      <c r="CJ150" s="18">
        <v>0</v>
      </c>
      <c r="CK150" s="18">
        <v>0</v>
      </c>
      <c r="CL150" s="18">
        <f t="shared" si="194"/>
        <v>149.48120360964333</v>
      </c>
      <c r="CM150" s="18">
        <f t="shared" si="228"/>
        <v>154</v>
      </c>
      <c r="CN150" s="18">
        <f>Design!$N$70</f>
        <v>2.85</v>
      </c>
      <c r="CO150" s="18">
        <f t="shared" si="195"/>
        <v>164</v>
      </c>
      <c r="CP150" s="18">
        <v>0</v>
      </c>
      <c r="CQ150" s="18">
        <f t="shared" si="196"/>
        <v>14022</v>
      </c>
      <c r="CR150" s="19" t="str">
        <f t="shared" si="229"/>
        <v>N/A</v>
      </c>
      <c r="CS150" s="68">
        <f t="shared" si="197"/>
        <v>154</v>
      </c>
      <c r="CT150" s="18">
        <f>'Ohio Intensities'!U150</f>
        <v>1.2958271625475746</v>
      </c>
      <c r="CU150" s="18">
        <f>Design!$I$24*CT150*Design!$I$23</f>
        <v>2.2288227195818298</v>
      </c>
      <c r="CV150" s="18">
        <v>0</v>
      </c>
      <c r="CW150" s="18">
        <v>0</v>
      </c>
      <c r="CX150" s="18">
        <f>Design!$I$22</f>
        <v>10</v>
      </c>
      <c r="CY150" s="18">
        <f t="shared" si="198"/>
        <v>2.2288227195818298</v>
      </c>
      <c r="CZ150" s="18">
        <f t="shared" si="199"/>
        <v>154</v>
      </c>
      <c r="DA150" s="18">
        <f t="shared" si="200"/>
        <v>2.2288227195818298</v>
      </c>
      <c r="DB150" s="18">
        <f t="shared" si="201"/>
        <v>164</v>
      </c>
      <c r="DC150" s="18">
        <v>0</v>
      </c>
      <c r="DD150" s="18" t="str">
        <f t="shared" si="230"/>
        <v>N/A</v>
      </c>
      <c r="DE150" s="18">
        <f t="shared" si="202"/>
        <v>-0.22288227195818297</v>
      </c>
      <c r="DF150" s="18">
        <f t="shared" si="203"/>
        <v>36.552692601142006</v>
      </c>
      <c r="DG150" s="18">
        <f>(Design!$N$71-DF150)/DE150</f>
        <v>151.2129803103644</v>
      </c>
      <c r="DH150" s="18">
        <v>0</v>
      </c>
      <c r="DI150" s="18">
        <v>0</v>
      </c>
      <c r="DJ150" s="18">
        <f t="shared" si="204"/>
        <v>151.2129803103644</v>
      </c>
      <c r="DK150" s="18">
        <f t="shared" si="231"/>
        <v>154</v>
      </c>
      <c r="DL150" s="18">
        <f>Design!$N$71</f>
        <v>2.85</v>
      </c>
      <c r="DM150" s="18">
        <f t="shared" si="205"/>
        <v>164</v>
      </c>
      <c r="DN150" s="18">
        <v>0</v>
      </c>
      <c r="DO150" s="18">
        <f t="shared" si="206"/>
        <v>14022.000000000002</v>
      </c>
      <c r="DP150" s="19" t="str">
        <f t="shared" si="232"/>
        <v>N/A</v>
      </c>
      <c r="DQ150" s="68">
        <f t="shared" si="207"/>
        <v>154</v>
      </c>
      <c r="DR150" s="18">
        <f>'Ohio Intensities'!Y150</f>
        <v>1.4564732301515255</v>
      </c>
      <c r="DS150" s="18">
        <f>Design!$I$24*DR150*Design!$I$23</f>
        <v>2.5051339558606256</v>
      </c>
      <c r="DT150" s="18">
        <v>0</v>
      </c>
      <c r="DU150" s="18">
        <v>0</v>
      </c>
      <c r="DV150" s="18">
        <f>Design!$I$22</f>
        <v>10</v>
      </c>
      <c r="DW150" s="18">
        <f t="shared" si="208"/>
        <v>2.5051339558606256</v>
      </c>
      <c r="DX150" s="18">
        <f t="shared" si="209"/>
        <v>154</v>
      </c>
      <c r="DY150" s="18">
        <f t="shared" si="210"/>
        <v>2.5051339558606256</v>
      </c>
      <c r="DZ150" s="18">
        <f t="shared" si="211"/>
        <v>164</v>
      </c>
      <c r="EA150" s="18">
        <v>0</v>
      </c>
      <c r="EB150" s="18" t="str">
        <f t="shared" si="233"/>
        <v>N/A</v>
      </c>
      <c r="EC150" s="18">
        <f t="shared" si="212"/>
        <v>-0.25051339558606256</v>
      </c>
      <c r="ED150" s="18">
        <f t="shared" si="213"/>
        <v>41.084196876114262</v>
      </c>
      <c r="EE150" s="18">
        <f>(Design!$N$72-ED150)/EC150</f>
        <v>152.62336286116525</v>
      </c>
      <c r="EF150" s="18">
        <v>0</v>
      </c>
      <c r="EG150" s="18">
        <v>0</v>
      </c>
      <c r="EH150" s="18">
        <f t="shared" si="214"/>
        <v>152.62336286116525</v>
      </c>
      <c r="EI150" s="18">
        <f t="shared" si="234"/>
        <v>154</v>
      </c>
      <c r="EJ150" s="18">
        <f>Design!$N$72</f>
        <v>2.85</v>
      </c>
      <c r="EK150" s="18">
        <f t="shared" si="215"/>
        <v>164</v>
      </c>
      <c r="EL150" s="18">
        <v>0</v>
      </c>
      <c r="EM150" s="18">
        <f t="shared" si="216"/>
        <v>14022</v>
      </c>
      <c r="EN150" s="19" t="str">
        <f t="shared" si="235"/>
        <v>N/A</v>
      </c>
      <c r="EO150" s="19">
        <f t="shared" si="217"/>
        <v>154</v>
      </c>
    </row>
    <row r="151" spans="1:145" x14ac:dyDescent="0.25">
      <c r="A151" s="68">
        <f t="shared" si="236"/>
        <v>155</v>
      </c>
      <c r="B151" s="18">
        <f>'Ohio Intensities'!E151</f>
        <v>0.65578122487392554</v>
      </c>
      <c r="C151" s="18">
        <f>Design!$I$24*B151*Design!$I$23</f>
        <v>1.1279437067831526</v>
      </c>
      <c r="D151" s="18">
        <v>0</v>
      </c>
      <c r="E151" s="18">
        <v>0</v>
      </c>
      <c r="F151" s="18">
        <f>Design!$I$22</f>
        <v>10</v>
      </c>
      <c r="G151" s="18">
        <f t="shared" si="158"/>
        <v>1.1279437067831526</v>
      </c>
      <c r="H151" s="18">
        <f t="shared" si="159"/>
        <v>155</v>
      </c>
      <c r="I151" s="18">
        <f t="shared" si="160"/>
        <v>1.1279437067831526</v>
      </c>
      <c r="J151" s="18">
        <f t="shared" si="161"/>
        <v>165</v>
      </c>
      <c r="K151" s="18">
        <v>0</v>
      </c>
      <c r="L151" s="18" t="str">
        <f t="shared" si="218"/>
        <v>N/A</v>
      </c>
      <c r="M151" s="18">
        <f t="shared" si="162"/>
        <v>-0.11279437067831526</v>
      </c>
      <c r="N151" s="18">
        <f t="shared" si="163"/>
        <v>18.611071161922016</v>
      </c>
      <c r="O151" s="18">
        <f>(Design!$N$67-N151)/M151</f>
        <v>146.82533412197924</v>
      </c>
      <c r="P151" s="18">
        <v>0</v>
      </c>
      <c r="Q151" s="18">
        <v>0</v>
      </c>
      <c r="R151" s="18">
        <f t="shared" si="164"/>
        <v>146.82533412197924</v>
      </c>
      <c r="S151" s="18">
        <f t="shared" si="219"/>
        <v>155</v>
      </c>
      <c r="T151" s="18">
        <f>Design!$N$67</f>
        <v>2.0499999999999998</v>
      </c>
      <c r="U151" s="18">
        <f t="shared" si="165"/>
        <v>165</v>
      </c>
      <c r="V151" s="18">
        <v>0</v>
      </c>
      <c r="W151" s="18">
        <f t="shared" si="166"/>
        <v>10147.5</v>
      </c>
      <c r="X151" s="19" t="str">
        <f t="shared" si="220"/>
        <v>N/A</v>
      </c>
      <c r="Y151" s="68">
        <f t="shared" si="167"/>
        <v>155</v>
      </c>
      <c r="Z151" s="18">
        <f>'Ohio Intensities'!I151</f>
        <v>0.79947864081407527</v>
      </c>
      <c r="AA151" s="18">
        <f>Design!$I$24*Z151*Design!$I$23</f>
        <v>1.3751032622002104</v>
      </c>
      <c r="AB151" s="18">
        <v>0</v>
      </c>
      <c r="AC151" s="18">
        <v>0</v>
      </c>
      <c r="AD151" s="18">
        <f>Design!$I$22</f>
        <v>10</v>
      </c>
      <c r="AE151" s="18">
        <f t="shared" si="168"/>
        <v>1.3751032622002104</v>
      </c>
      <c r="AF151" s="18">
        <f t="shared" si="169"/>
        <v>155</v>
      </c>
      <c r="AG151" s="18">
        <f t="shared" si="170"/>
        <v>1.3751032622002104</v>
      </c>
      <c r="AH151" s="18">
        <f t="shared" si="171"/>
        <v>165</v>
      </c>
      <c r="AI151" s="18">
        <v>0</v>
      </c>
      <c r="AJ151" s="18" t="str">
        <f t="shared" si="221"/>
        <v>N/A</v>
      </c>
      <c r="AK151" s="18">
        <f t="shared" si="172"/>
        <v>-0.13751032622002105</v>
      </c>
      <c r="AL151" s="18">
        <f t="shared" si="173"/>
        <v>22.689203826303473</v>
      </c>
      <c r="AM151" s="18">
        <f>(Design!$N$68-AL151)/AK151</f>
        <v>146.81954716622579</v>
      </c>
      <c r="AN151" s="18">
        <v>0</v>
      </c>
      <c r="AO151" s="18">
        <v>0</v>
      </c>
      <c r="AP151" s="18">
        <f t="shared" si="174"/>
        <v>146.81954716622579</v>
      </c>
      <c r="AQ151" s="18">
        <f t="shared" si="222"/>
        <v>155</v>
      </c>
      <c r="AR151" s="18">
        <f>Design!$N$68</f>
        <v>2.5</v>
      </c>
      <c r="AS151" s="18">
        <f t="shared" si="175"/>
        <v>165</v>
      </c>
      <c r="AT151" s="18">
        <v>0</v>
      </c>
      <c r="AU151" s="18">
        <f t="shared" si="176"/>
        <v>12375</v>
      </c>
      <c r="AV151" s="19" t="str">
        <f t="shared" si="223"/>
        <v>N/A</v>
      </c>
      <c r="AW151" s="68">
        <f t="shared" si="177"/>
        <v>155</v>
      </c>
      <c r="AX151" s="18">
        <f>'Ohio Intensities'!M151</f>
        <v>0.95116153738385512</v>
      </c>
      <c r="AY151" s="18">
        <f>Design!$I$24*AX151*Design!$I$23</f>
        <v>1.6359978443002319</v>
      </c>
      <c r="AZ151" s="18">
        <v>0</v>
      </c>
      <c r="BA151" s="18">
        <v>0</v>
      </c>
      <c r="BB151" s="18">
        <f>Design!$I$22</f>
        <v>10</v>
      </c>
      <c r="BC151" s="18">
        <f t="shared" si="178"/>
        <v>1.6359978443002319</v>
      </c>
      <c r="BD151" s="18">
        <f t="shared" si="179"/>
        <v>155</v>
      </c>
      <c r="BE151" s="18">
        <f t="shared" si="180"/>
        <v>1.6359978443002319</v>
      </c>
      <c r="BF151" s="18">
        <f t="shared" si="181"/>
        <v>165</v>
      </c>
      <c r="BG151" s="18">
        <v>0</v>
      </c>
      <c r="BH151" s="18" t="str">
        <f t="shared" si="224"/>
        <v>N/A</v>
      </c>
      <c r="BI151" s="18">
        <f t="shared" si="182"/>
        <v>-0.16359978443002318</v>
      </c>
      <c r="BJ151" s="18">
        <f t="shared" si="183"/>
        <v>26.993964430953824</v>
      </c>
      <c r="BK151" s="18">
        <f>(Design!$N$69-BJ151)/BI151</f>
        <v>147.57943914822798</v>
      </c>
      <c r="BL151" s="18">
        <v>0</v>
      </c>
      <c r="BM151" s="18">
        <v>0</v>
      </c>
      <c r="BN151" s="18">
        <f t="shared" si="184"/>
        <v>147.57943914822798</v>
      </c>
      <c r="BO151" s="18">
        <f t="shared" si="225"/>
        <v>155</v>
      </c>
      <c r="BP151" s="18">
        <f>Design!$N$69</f>
        <v>2.85</v>
      </c>
      <c r="BQ151" s="18">
        <f t="shared" si="185"/>
        <v>165</v>
      </c>
      <c r="BR151" s="18">
        <v>0</v>
      </c>
      <c r="BS151" s="18">
        <f t="shared" si="186"/>
        <v>14107.5</v>
      </c>
      <c r="BT151" s="19" t="str">
        <f t="shared" si="226"/>
        <v>N/A</v>
      </c>
      <c r="BU151" s="68">
        <f t="shared" si="187"/>
        <v>155</v>
      </c>
      <c r="BV151" s="18">
        <f>'Ohio Intensities'!Q151</f>
        <v>1.1354845037606498</v>
      </c>
      <c r="BW151" s="18">
        <f>Design!$I$24*BV151*Design!$I$23</f>
        <v>1.9530333464683189</v>
      </c>
      <c r="BX151" s="18">
        <v>0</v>
      </c>
      <c r="BY151" s="18">
        <v>0</v>
      </c>
      <c r="BZ151" s="18">
        <f>Design!$I$22</f>
        <v>10</v>
      </c>
      <c r="CA151" s="18">
        <f t="shared" si="188"/>
        <v>1.9530333464683189</v>
      </c>
      <c r="CB151" s="18">
        <f t="shared" si="189"/>
        <v>155</v>
      </c>
      <c r="CC151" s="18">
        <f t="shared" si="190"/>
        <v>1.9530333464683189</v>
      </c>
      <c r="CD151" s="18">
        <f t="shared" si="191"/>
        <v>165</v>
      </c>
      <c r="CE151" s="18">
        <v>0</v>
      </c>
      <c r="CF151" s="18" t="str">
        <f t="shared" si="227"/>
        <v>N/A</v>
      </c>
      <c r="CG151" s="18">
        <f t="shared" si="192"/>
        <v>-0.19530333464683189</v>
      </c>
      <c r="CH151" s="18">
        <f t="shared" si="193"/>
        <v>32.225050216727261</v>
      </c>
      <c r="CI151" s="18">
        <f>(Design!$N$70-CH151)/CG151</f>
        <v>150.40731521479819</v>
      </c>
      <c r="CJ151" s="18">
        <v>0</v>
      </c>
      <c r="CK151" s="18">
        <v>0</v>
      </c>
      <c r="CL151" s="18">
        <f t="shared" si="194"/>
        <v>150.40731521479819</v>
      </c>
      <c r="CM151" s="18">
        <f t="shared" si="228"/>
        <v>155</v>
      </c>
      <c r="CN151" s="18">
        <f>Design!$N$70</f>
        <v>2.85</v>
      </c>
      <c r="CO151" s="18">
        <f t="shared" si="195"/>
        <v>165</v>
      </c>
      <c r="CP151" s="18">
        <v>0</v>
      </c>
      <c r="CQ151" s="18">
        <f t="shared" si="196"/>
        <v>14107.500000000002</v>
      </c>
      <c r="CR151" s="19" t="str">
        <f t="shared" si="229"/>
        <v>N/A</v>
      </c>
      <c r="CS151" s="68">
        <f t="shared" si="197"/>
        <v>155</v>
      </c>
      <c r="CT151" s="18">
        <f>'Ohio Intensities'!U151</f>
        <v>1.2893718534091698</v>
      </c>
      <c r="CU151" s="18">
        <f>Design!$I$24*CT151*Design!$I$23</f>
        <v>2.2177195878637734</v>
      </c>
      <c r="CV151" s="18">
        <v>0</v>
      </c>
      <c r="CW151" s="18">
        <v>0</v>
      </c>
      <c r="CX151" s="18">
        <f>Design!$I$22</f>
        <v>10</v>
      </c>
      <c r="CY151" s="18">
        <f t="shared" si="198"/>
        <v>2.2177195878637734</v>
      </c>
      <c r="CZ151" s="18">
        <f t="shared" si="199"/>
        <v>155</v>
      </c>
      <c r="DA151" s="18">
        <f t="shared" si="200"/>
        <v>2.2177195878637734</v>
      </c>
      <c r="DB151" s="18">
        <f t="shared" si="201"/>
        <v>165</v>
      </c>
      <c r="DC151" s="18">
        <v>0</v>
      </c>
      <c r="DD151" s="18" t="str">
        <f t="shared" si="230"/>
        <v>N/A</v>
      </c>
      <c r="DE151" s="18">
        <f t="shared" si="202"/>
        <v>-0.22177195878637734</v>
      </c>
      <c r="DF151" s="18">
        <f t="shared" si="203"/>
        <v>36.592373199752267</v>
      </c>
      <c r="DG151" s="18">
        <f>(Design!$N$71-DF151)/DE151</f>
        <v>152.14896141245129</v>
      </c>
      <c r="DH151" s="18">
        <v>0</v>
      </c>
      <c r="DI151" s="18">
        <v>0</v>
      </c>
      <c r="DJ151" s="18">
        <f t="shared" si="204"/>
        <v>152.14896141245129</v>
      </c>
      <c r="DK151" s="18">
        <f t="shared" si="231"/>
        <v>155</v>
      </c>
      <c r="DL151" s="18">
        <f>Design!$N$71</f>
        <v>2.85</v>
      </c>
      <c r="DM151" s="18">
        <f t="shared" si="205"/>
        <v>165</v>
      </c>
      <c r="DN151" s="18">
        <v>0</v>
      </c>
      <c r="DO151" s="18">
        <f t="shared" si="206"/>
        <v>14107.5</v>
      </c>
      <c r="DP151" s="19" t="str">
        <f t="shared" si="232"/>
        <v>N/A</v>
      </c>
      <c r="DQ151" s="68">
        <f t="shared" si="207"/>
        <v>155</v>
      </c>
      <c r="DR151" s="18">
        <f>'Ohio Intensities'!Y151</f>
        <v>1.4494469681665945</v>
      </c>
      <c r="DS151" s="18">
        <f>Design!$I$24*DR151*Design!$I$23</f>
        <v>2.4930487852465442</v>
      </c>
      <c r="DT151" s="18">
        <v>0</v>
      </c>
      <c r="DU151" s="18">
        <v>0</v>
      </c>
      <c r="DV151" s="18">
        <f>Design!$I$22</f>
        <v>10</v>
      </c>
      <c r="DW151" s="18">
        <f t="shared" si="208"/>
        <v>2.4930487852465442</v>
      </c>
      <c r="DX151" s="18">
        <f t="shared" si="209"/>
        <v>155</v>
      </c>
      <c r="DY151" s="18">
        <f t="shared" si="210"/>
        <v>2.4930487852465442</v>
      </c>
      <c r="DZ151" s="18">
        <f t="shared" si="211"/>
        <v>165</v>
      </c>
      <c r="EA151" s="18">
        <v>0</v>
      </c>
      <c r="EB151" s="18" t="str">
        <f t="shared" si="233"/>
        <v>N/A</v>
      </c>
      <c r="EC151" s="18">
        <f t="shared" si="212"/>
        <v>-0.24930487852465441</v>
      </c>
      <c r="ED151" s="18">
        <f t="shared" si="213"/>
        <v>41.135304956567978</v>
      </c>
      <c r="EE151" s="18">
        <f>(Design!$N$72-ED151)/EC151</f>
        <v>153.56821408042299</v>
      </c>
      <c r="EF151" s="18">
        <v>0</v>
      </c>
      <c r="EG151" s="18">
        <v>0</v>
      </c>
      <c r="EH151" s="18">
        <f t="shared" si="214"/>
        <v>153.56821408042299</v>
      </c>
      <c r="EI151" s="18">
        <f t="shared" si="234"/>
        <v>155</v>
      </c>
      <c r="EJ151" s="18">
        <f>Design!$N$72</f>
        <v>2.85</v>
      </c>
      <c r="EK151" s="18">
        <f t="shared" si="215"/>
        <v>165</v>
      </c>
      <c r="EL151" s="18">
        <v>0</v>
      </c>
      <c r="EM151" s="18">
        <f t="shared" si="216"/>
        <v>14107.5</v>
      </c>
      <c r="EN151" s="19" t="str">
        <f t="shared" si="235"/>
        <v>N/A</v>
      </c>
      <c r="EO151" s="19">
        <f t="shared" si="217"/>
        <v>155</v>
      </c>
    </row>
    <row r="152" spans="1:145" x14ac:dyDescent="0.25">
      <c r="A152" s="68">
        <f t="shared" si="236"/>
        <v>156</v>
      </c>
      <c r="B152" s="18">
        <f>'Ohio Intensities'!E152</f>
        <v>0.65231930079088141</v>
      </c>
      <c r="C152" s="18">
        <f>Design!$I$24*B152*Design!$I$23</f>
        <v>1.1219891973603167</v>
      </c>
      <c r="D152" s="18">
        <v>0</v>
      </c>
      <c r="E152" s="18">
        <v>0</v>
      </c>
      <c r="F152" s="18">
        <f>Design!$I$22</f>
        <v>10</v>
      </c>
      <c r="G152" s="18">
        <f t="shared" si="158"/>
        <v>1.1219891973603167</v>
      </c>
      <c r="H152" s="18">
        <f t="shared" si="159"/>
        <v>156</v>
      </c>
      <c r="I152" s="18">
        <f t="shared" si="160"/>
        <v>1.1219891973603167</v>
      </c>
      <c r="J152" s="18">
        <f t="shared" si="161"/>
        <v>166</v>
      </c>
      <c r="K152" s="18">
        <v>0</v>
      </c>
      <c r="L152" s="18" t="str">
        <f t="shared" si="218"/>
        <v>N/A</v>
      </c>
      <c r="M152" s="18">
        <f t="shared" si="162"/>
        <v>-0.11219891973603166</v>
      </c>
      <c r="N152" s="18">
        <f t="shared" si="163"/>
        <v>18.625020676181258</v>
      </c>
      <c r="O152" s="18">
        <f>(Design!$N$67-N152)/M152</f>
        <v>147.72887934373168</v>
      </c>
      <c r="P152" s="18">
        <v>0</v>
      </c>
      <c r="Q152" s="18">
        <v>0</v>
      </c>
      <c r="R152" s="18">
        <f t="shared" si="164"/>
        <v>147.72887934373168</v>
      </c>
      <c r="S152" s="18">
        <f t="shared" si="219"/>
        <v>156</v>
      </c>
      <c r="T152" s="18">
        <f>Design!$N$67</f>
        <v>2.0499999999999998</v>
      </c>
      <c r="U152" s="18">
        <f t="shared" si="165"/>
        <v>166</v>
      </c>
      <c r="V152" s="18">
        <v>0</v>
      </c>
      <c r="W152" s="18">
        <f t="shared" si="166"/>
        <v>10208.999999999998</v>
      </c>
      <c r="X152" s="19" t="str">
        <f t="shared" si="220"/>
        <v>N/A</v>
      </c>
      <c r="Y152" s="68">
        <f t="shared" si="167"/>
        <v>156</v>
      </c>
      <c r="Z152" s="18">
        <f>'Ohio Intensities'!I152</f>
        <v>0.7953168441281685</v>
      </c>
      <c r="AA152" s="18">
        <f>Design!$I$24*Z152*Design!$I$23</f>
        <v>1.3679449719004506</v>
      </c>
      <c r="AB152" s="18">
        <v>0</v>
      </c>
      <c r="AC152" s="18">
        <v>0</v>
      </c>
      <c r="AD152" s="18">
        <f>Design!$I$22</f>
        <v>10</v>
      </c>
      <c r="AE152" s="18">
        <f t="shared" si="168"/>
        <v>1.3679449719004506</v>
      </c>
      <c r="AF152" s="18">
        <f t="shared" si="169"/>
        <v>156</v>
      </c>
      <c r="AG152" s="18">
        <f t="shared" si="170"/>
        <v>1.3679449719004506</v>
      </c>
      <c r="AH152" s="18">
        <f t="shared" si="171"/>
        <v>166</v>
      </c>
      <c r="AI152" s="18">
        <v>0</v>
      </c>
      <c r="AJ152" s="18" t="str">
        <f t="shared" si="221"/>
        <v>N/A</v>
      </c>
      <c r="AK152" s="18">
        <f t="shared" si="172"/>
        <v>-0.13679449719004505</v>
      </c>
      <c r="AL152" s="18">
        <f t="shared" si="173"/>
        <v>22.707886533547477</v>
      </c>
      <c r="AM152" s="18">
        <f>(Design!$N$68-AL152)/AK152</f>
        <v>147.72441105926347</v>
      </c>
      <c r="AN152" s="18">
        <v>0</v>
      </c>
      <c r="AO152" s="18">
        <v>0</v>
      </c>
      <c r="AP152" s="18">
        <f t="shared" si="174"/>
        <v>147.72441105926347</v>
      </c>
      <c r="AQ152" s="18">
        <f t="shared" si="222"/>
        <v>156</v>
      </c>
      <c r="AR152" s="18">
        <f>Design!$N$68</f>
        <v>2.5</v>
      </c>
      <c r="AS152" s="18">
        <f t="shared" si="175"/>
        <v>166</v>
      </c>
      <c r="AT152" s="18">
        <v>0</v>
      </c>
      <c r="AU152" s="18">
        <f t="shared" si="176"/>
        <v>12450</v>
      </c>
      <c r="AV152" s="19" t="str">
        <f t="shared" si="223"/>
        <v>N/A</v>
      </c>
      <c r="AW152" s="68">
        <f t="shared" si="177"/>
        <v>156</v>
      </c>
      <c r="AX152" s="18">
        <f>'Ohio Intensities'!M152</f>
        <v>0.94626786503136917</v>
      </c>
      <c r="AY152" s="18">
        <f>Design!$I$24*AX152*Design!$I$23</f>
        <v>1.627580727853956</v>
      </c>
      <c r="AZ152" s="18">
        <v>0</v>
      </c>
      <c r="BA152" s="18">
        <v>0</v>
      </c>
      <c r="BB152" s="18">
        <f>Design!$I$22</f>
        <v>10</v>
      </c>
      <c r="BC152" s="18">
        <f t="shared" si="178"/>
        <v>1.627580727853956</v>
      </c>
      <c r="BD152" s="18">
        <f t="shared" si="179"/>
        <v>156</v>
      </c>
      <c r="BE152" s="18">
        <f t="shared" si="180"/>
        <v>1.627580727853956</v>
      </c>
      <c r="BF152" s="18">
        <f t="shared" si="181"/>
        <v>166</v>
      </c>
      <c r="BG152" s="18">
        <v>0</v>
      </c>
      <c r="BH152" s="18" t="str">
        <f t="shared" si="224"/>
        <v>N/A</v>
      </c>
      <c r="BI152" s="18">
        <f t="shared" si="182"/>
        <v>-0.16275807278539561</v>
      </c>
      <c r="BJ152" s="18">
        <f t="shared" si="183"/>
        <v>27.017840082375674</v>
      </c>
      <c r="BK152" s="18">
        <f>(Design!$N$69-BJ152)/BI152</f>
        <v>148.48934783248595</v>
      </c>
      <c r="BL152" s="18">
        <v>0</v>
      </c>
      <c r="BM152" s="18">
        <v>0</v>
      </c>
      <c r="BN152" s="18">
        <f t="shared" si="184"/>
        <v>148.48934783248595</v>
      </c>
      <c r="BO152" s="18">
        <f t="shared" si="225"/>
        <v>156</v>
      </c>
      <c r="BP152" s="18">
        <f>Design!$N$69</f>
        <v>2.85</v>
      </c>
      <c r="BQ152" s="18">
        <f t="shared" si="185"/>
        <v>166</v>
      </c>
      <c r="BR152" s="18">
        <v>0</v>
      </c>
      <c r="BS152" s="18">
        <f t="shared" si="186"/>
        <v>14193</v>
      </c>
      <c r="BT152" s="19" t="str">
        <f t="shared" si="226"/>
        <v>N/A</v>
      </c>
      <c r="BU152" s="68">
        <f t="shared" si="187"/>
        <v>156</v>
      </c>
      <c r="BV152" s="18">
        <f>'Ohio Intensities'!Q152</f>
        <v>1.1297691933015079</v>
      </c>
      <c r="BW152" s="18">
        <f>Design!$I$24*BV152*Design!$I$23</f>
        <v>1.9432030124785948</v>
      </c>
      <c r="BX152" s="18">
        <v>0</v>
      </c>
      <c r="BY152" s="18">
        <v>0</v>
      </c>
      <c r="BZ152" s="18">
        <f>Design!$I$22</f>
        <v>10</v>
      </c>
      <c r="CA152" s="18">
        <f t="shared" si="188"/>
        <v>1.9432030124785948</v>
      </c>
      <c r="CB152" s="18">
        <f t="shared" si="189"/>
        <v>156</v>
      </c>
      <c r="CC152" s="18">
        <f t="shared" si="190"/>
        <v>1.9432030124785948</v>
      </c>
      <c r="CD152" s="18">
        <f t="shared" si="191"/>
        <v>166</v>
      </c>
      <c r="CE152" s="18">
        <v>0</v>
      </c>
      <c r="CF152" s="18" t="str">
        <f t="shared" si="227"/>
        <v>N/A</v>
      </c>
      <c r="CG152" s="18">
        <f t="shared" si="192"/>
        <v>-0.19432030124785948</v>
      </c>
      <c r="CH152" s="18">
        <f t="shared" si="193"/>
        <v>32.257170007144673</v>
      </c>
      <c r="CI152" s="18">
        <f>(Design!$N$70-CH152)/CG152</f>
        <v>151.33349330101763</v>
      </c>
      <c r="CJ152" s="18">
        <v>0</v>
      </c>
      <c r="CK152" s="18">
        <v>0</v>
      </c>
      <c r="CL152" s="18">
        <f t="shared" si="194"/>
        <v>151.33349330101763</v>
      </c>
      <c r="CM152" s="18">
        <f t="shared" si="228"/>
        <v>156</v>
      </c>
      <c r="CN152" s="18">
        <f>Design!$N$70</f>
        <v>2.85</v>
      </c>
      <c r="CO152" s="18">
        <f t="shared" si="195"/>
        <v>166</v>
      </c>
      <c r="CP152" s="18">
        <v>0</v>
      </c>
      <c r="CQ152" s="18">
        <f t="shared" si="196"/>
        <v>14193</v>
      </c>
      <c r="CR152" s="19" t="str">
        <f t="shared" si="229"/>
        <v>N/A</v>
      </c>
      <c r="CS152" s="68">
        <f t="shared" si="197"/>
        <v>156</v>
      </c>
      <c r="CT152" s="18">
        <f>'Ohio Intensities'!U152</f>
        <v>1.282986614890413</v>
      </c>
      <c r="CU152" s="18">
        <f>Design!$I$24*CT152*Design!$I$23</f>
        <v>2.2067369776115116</v>
      </c>
      <c r="CV152" s="18">
        <v>0</v>
      </c>
      <c r="CW152" s="18">
        <v>0</v>
      </c>
      <c r="CX152" s="18">
        <f>Design!$I$22</f>
        <v>10</v>
      </c>
      <c r="CY152" s="18">
        <f t="shared" si="198"/>
        <v>2.2067369776115116</v>
      </c>
      <c r="CZ152" s="18">
        <f t="shared" si="199"/>
        <v>156</v>
      </c>
      <c r="DA152" s="18">
        <f t="shared" si="200"/>
        <v>2.2067369776115116</v>
      </c>
      <c r="DB152" s="18">
        <f t="shared" si="201"/>
        <v>166</v>
      </c>
      <c r="DC152" s="18">
        <v>0</v>
      </c>
      <c r="DD152" s="18" t="str">
        <f t="shared" si="230"/>
        <v>N/A</v>
      </c>
      <c r="DE152" s="18">
        <f t="shared" si="202"/>
        <v>-0.22067369776115114</v>
      </c>
      <c r="DF152" s="18">
        <f t="shared" si="203"/>
        <v>36.631833828351091</v>
      </c>
      <c r="DG152" s="18">
        <f>(Design!$N$71-DF152)/DE152</f>
        <v>153.08500365510378</v>
      </c>
      <c r="DH152" s="18">
        <v>0</v>
      </c>
      <c r="DI152" s="18">
        <v>0</v>
      </c>
      <c r="DJ152" s="18">
        <f t="shared" si="204"/>
        <v>153.08500365510378</v>
      </c>
      <c r="DK152" s="18">
        <f t="shared" si="231"/>
        <v>156</v>
      </c>
      <c r="DL152" s="18">
        <f>Design!$N$71</f>
        <v>2.85</v>
      </c>
      <c r="DM152" s="18">
        <f t="shared" si="205"/>
        <v>166</v>
      </c>
      <c r="DN152" s="18">
        <v>0</v>
      </c>
      <c r="DO152" s="18">
        <f t="shared" si="206"/>
        <v>14193</v>
      </c>
      <c r="DP152" s="19" t="str">
        <f t="shared" si="232"/>
        <v>N/A</v>
      </c>
      <c r="DQ152" s="68">
        <f t="shared" si="207"/>
        <v>156</v>
      </c>
      <c r="DR152" s="18">
        <f>'Ohio Intensities'!Y152</f>
        <v>1.442496000306366</v>
      </c>
      <c r="DS152" s="18">
        <f>Design!$I$24*DR152*Design!$I$23</f>
        <v>2.4810931205269511</v>
      </c>
      <c r="DT152" s="18">
        <v>0</v>
      </c>
      <c r="DU152" s="18">
        <v>0</v>
      </c>
      <c r="DV152" s="18">
        <f>Design!$I$22</f>
        <v>10</v>
      </c>
      <c r="DW152" s="18">
        <f t="shared" si="208"/>
        <v>2.4810931205269511</v>
      </c>
      <c r="DX152" s="18">
        <f t="shared" si="209"/>
        <v>156</v>
      </c>
      <c r="DY152" s="18">
        <f t="shared" si="210"/>
        <v>2.4810931205269511</v>
      </c>
      <c r="DZ152" s="18">
        <f t="shared" si="211"/>
        <v>166</v>
      </c>
      <c r="EA152" s="18">
        <v>0</v>
      </c>
      <c r="EB152" s="18" t="str">
        <f t="shared" si="233"/>
        <v>N/A</v>
      </c>
      <c r="EC152" s="18">
        <f t="shared" si="212"/>
        <v>-0.2481093120526951</v>
      </c>
      <c r="ED152" s="18">
        <f t="shared" si="213"/>
        <v>41.186145800747383</v>
      </c>
      <c r="EE152" s="18">
        <f>(Design!$N$72-ED152)/EC152</f>
        <v>154.51312763547261</v>
      </c>
      <c r="EF152" s="18">
        <v>0</v>
      </c>
      <c r="EG152" s="18">
        <v>0</v>
      </c>
      <c r="EH152" s="18">
        <f t="shared" si="214"/>
        <v>154.51312763547261</v>
      </c>
      <c r="EI152" s="18">
        <f t="shared" si="234"/>
        <v>156</v>
      </c>
      <c r="EJ152" s="18">
        <f>Design!$N$72</f>
        <v>2.85</v>
      </c>
      <c r="EK152" s="18">
        <f t="shared" si="215"/>
        <v>166</v>
      </c>
      <c r="EL152" s="18">
        <v>0</v>
      </c>
      <c r="EM152" s="18">
        <f t="shared" si="216"/>
        <v>14193</v>
      </c>
      <c r="EN152" s="19" t="str">
        <f t="shared" si="235"/>
        <v>N/A</v>
      </c>
      <c r="EO152" s="19">
        <f t="shared" si="217"/>
        <v>156</v>
      </c>
    </row>
    <row r="153" spans="1:145" x14ac:dyDescent="0.25">
      <c r="A153" s="68">
        <f t="shared" si="236"/>
        <v>157</v>
      </c>
      <c r="B153" s="18">
        <f>'Ohio Intensities'!E153</f>
        <v>0.64889628083119322</v>
      </c>
      <c r="C153" s="18">
        <f>Design!$I$24*B153*Design!$I$23</f>
        <v>1.1161016030296531</v>
      </c>
      <c r="D153" s="18">
        <v>0</v>
      </c>
      <c r="E153" s="18">
        <v>0</v>
      </c>
      <c r="F153" s="18">
        <f>Design!$I$22</f>
        <v>10</v>
      </c>
      <c r="G153" s="18">
        <f t="shared" si="158"/>
        <v>1.1161016030296531</v>
      </c>
      <c r="H153" s="18">
        <f t="shared" si="159"/>
        <v>157</v>
      </c>
      <c r="I153" s="18">
        <f t="shared" si="160"/>
        <v>1.1161016030296531</v>
      </c>
      <c r="J153" s="18">
        <f t="shared" si="161"/>
        <v>167</v>
      </c>
      <c r="K153" s="18">
        <v>0</v>
      </c>
      <c r="L153" s="18" t="str">
        <f t="shared" si="218"/>
        <v>N/A</v>
      </c>
      <c r="M153" s="18">
        <f t="shared" si="162"/>
        <v>-0.11161016030296531</v>
      </c>
      <c r="N153" s="18">
        <f t="shared" si="163"/>
        <v>18.638896770595206</v>
      </c>
      <c r="O153" s="18">
        <f>(Design!$N$67-N153)/M153</f>
        <v>148.63249658960004</v>
      </c>
      <c r="P153" s="18">
        <v>0</v>
      </c>
      <c r="Q153" s="18">
        <v>0</v>
      </c>
      <c r="R153" s="18">
        <f t="shared" si="164"/>
        <v>148.63249658960004</v>
      </c>
      <c r="S153" s="18">
        <f t="shared" si="219"/>
        <v>157</v>
      </c>
      <c r="T153" s="18">
        <f>Design!$N$67</f>
        <v>2.0499999999999998</v>
      </c>
      <c r="U153" s="18">
        <f t="shared" si="165"/>
        <v>167</v>
      </c>
      <c r="V153" s="18">
        <v>0</v>
      </c>
      <c r="W153" s="18">
        <f t="shared" si="166"/>
        <v>10270.499999999998</v>
      </c>
      <c r="X153" s="19" t="str">
        <f t="shared" si="220"/>
        <v>N/A</v>
      </c>
      <c r="Y153" s="68">
        <f t="shared" si="167"/>
        <v>157</v>
      </c>
      <c r="Z153" s="18">
        <f>'Ohio Intensities'!I153</f>
        <v>0.79120136554064446</v>
      </c>
      <c r="AA153" s="18">
        <f>Design!$I$24*Z153*Design!$I$23</f>
        <v>1.3608663487299093</v>
      </c>
      <c r="AB153" s="18">
        <v>0</v>
      </c>
      <c r="AC153" s="18">
        <v>0</v>
      </c>
      <c r="AD153" s="18">
        <f>Design!$I$22</f>
        <v>10</v>
      </c>
      <c r="AE153" s="18">
        <f t="shared" si="168"/>
        <v>1.3608663487299093</v>
      </c>
      <c r="AF153" s="18">
        <f t="shared" si="169"/>
        <v>157</v>
      </c>
      <c r="AG153" s="18">
        <f t="shared" si="170"/>
        <v>1.3608663487299093</v>
      </c>
      <c r="AH153" s="18">
        <f t="shared" si="171"/>
        <v>167</v>
      </c>
      <c r="AI153" s="18">
        <v>0</v>
      </c>
      <c r="AJ153" s="18" t="str">
        <f t="shared" si="221"/>
        <v>N/A</v>
      </c>
      <c r="AK153" s="18">
        <f t="shared" si="172"/>
        <v>-0.13608663487299094</v>
      </c>
      <c r="AL153" s="18">
        <f t="shared" si="173"/>
        <v>22.726468023789486</v>
      </c>
      <c r="AM153" s="18">
        <f>(Design!$N$68-AL153)/AK153</f>
        <v>148.62934955123816</v>
      </c>
      <c r="AN153" s="18">
        <v>0</v>
      </c>
      <c r="AO153" s="18">
        <v>0</v>
      </c>
      <c r="AP153" s="18">
        <f t="shared" si="174"/>
        <v>148.62934955123816</v>
      </c>
      <c r="AQ153" s="18">
        <f t="shared" si="222"/>
        <v>157</v>
      </c>
      <c r="AR153" s="18">
        <f>Design!$N$68</f>
        <v>2.5</v>
      </c>
      <c r="AS153" s="18">
        <f t="shared" si="175"/>
        <v>167</v>
      </c>
      <c r="AT153" s="18">
        <v>0</v>
      </c>
      <c r="AU153" s="18">
        <f t="shared" si="176"/>
        <v>12525</v>
      </c>
      <c r="AV153" s="19" t="str">
        <f t="shared" si="223"/>
        <v>N/A</v>
      </c>
      <c r="AW153" s="68">
        <f t="shared" si="177"/>
        <v>157</v>
      </c>
      <c r="AX153" s="18">
        <f>'Ohio Intensities'!M153</f>
        <v>0.94142818964628905</v>
      </c>
      <c r="AY153" s="18">
        <f>Design!$I$24*AX153*Design!$I$23</f>
        <v>1.6192564861916181</v>
      </c>
      <c r="AZ153" s="18">
        <v>0</v>
      </c>
      <c r="BA153" s="18">
        <v>0</v>
      </c>
      <c r="BB153" s="18">
        <f>Design!$I$22</f>
        <v>10</v>
      </c>
      <c r="BC153" s="18">
        <f t="shared" si="178"/>
        <v>1.6192564861916181</v>
      </c>
      <c r="BD153" s="18">
        <f t="shared" si="179"/>
        <v>157</v>
      </c>
      <c r="BE153" s="18">
        <f t="shared" si="180"/>
        <v>1.6192564861916181</v>
      </c>
      <c r="BF153" s="18">
        <f t="shared" si="181"/>
        <v>167</v>
      </c>
      <c r="BG153" s="18">
        <v>0</v>
      </c>
      <c r="BH153" s="18" t="str">
        <f t="shared" si="224"/>
        <v>N/A</v>
      </c>
      <c r="BI153" s="18">
        <f t="shared" si="182"/>
        <v>-0.16192564861916181</v>
      </c>
      <c r="BJ153" s="18">
        <f t="shared" si="183"/>
        <v>27.041583319400022</v>
      </c>
      <c r="BK153" s="18">
        <f>(Design!$N$69-BJ153)/BI153</f>
        <v>149.39932941875682</v>
      </c>
      <c r="BL153" s="18">
        <v>0</v>
      </c>
      <c r="BM153" s="18">
        <v>0</v>
      </c>
      <c r="BN153" s="18">
        <f t="shared" si="184"/>
        <v>149.39932941875682</v>
      </c>
      <c r="BO153" s="18">
        <f t="shared" si="225"/>
        <v>157</v>
      </c>
      <c r="BP153" s="18">
        <f>Design!$N$69</f>
        <v>2.85</v>
      </c>
      <c r="BQ153" s="18">
        <f t="shared" si="185"/>
        <v>167</v>
      </c>
      <c r="BR153" s="18">
        <v>0</v>
      </c>
      <c r="BS153" s="18">
        <f t="shared" si="186"/>
        <v>14278.5</v>
      </c>
      <c r="BT153" s="19" t="str">
        <f t="shared" si="226"/>
        <v>N/A</v>
      </c>
      <c r="BU153" s="68">
        <f t="shared" si="187"/>
        <v>157</v>
      </c>
      <c r="BV153" s="18">
        <f>'Ohio Intensities'!Q153</f>
        <v>1.1241161645775144</v>
      </c>
      <c r="BW153" s="18">
        <f>Design!$I$24*BV153*Design!$I$23</f>
        <v>1.933479803073326</v>
      </c>
      <c r="BX153" s="18">
        <v>0</v>
      </c>
      <c r="BY153" s="18">
        <v>0</v>
      </c>
      <c r="BZ153" s="18">
        <f>Design!$I$22</f>
        <v>10</v>
      </c>
      <c r="CA153" s="18">
        <f t="shared" si="188"/>
        <v>1.933479803073326</v>
      </c>
      <c r="CB153" s="18">
        <f t="shared" si="189"/>
        <v>157</v>
      </c>
      <c r="CC153" s="18">
        <f t="shared" si="190"/>
        <v>1.933479803073326</v>
      </c>
      <c r="CD153" s="18">
        <f t="shared" si="191"/>
        <v>167</v>
      </c>
      <c r="CE153" s="18">
        <v>0</v>
      </c>
      <c r="CF153" s="18" t="str">
        <f t="shared" si="227"/>
        <v>N/A</v>
      </c>
      <c r="CG153" s="18">
        <f t="shared" si="192"/>
        <v>-0.19334798030733261</v>
      </c>
      <c r="CH153" s="18">
        <f t="shared" si="193"/>
        <v>32.289112711324549</v>
      </c>
      <c r="CI153" s="18">
        <f>(Design!$N$70-CH153)/CG153</f>
        <v>152.2597374150491</v>
      </c>
      <c r="CJ153" s="18">
        <v>0</v>
      </c>
      <c r="CK153" s="18">
        <v>0</v>
      </c>
      <c r="CL153" s="18">
        <f t="shared" si="194"/>
        <v>152.2597374150491</v>
      </c>
      <c r="CM153" s="18">
        <f t="shared" si="228"/>
        <v>157</v>
      </c>
      <c r="CN153" s="18">
        <f>Design!$N$70</f>
        <v>2.85</v>
      </c>
      <c r="CO153" s="18">
        <f t="shared" si="195"/>
        <v>167</v>
      </c>
      <c r="CP153" s="18">
        <v>0</v>
      </c>
      <c r="CQ153" s="18">
        <f t="shared" si="196"/>
        <v>14278.500000000002</v>
      </c>
      <c r="CR153" s="19" t="str">
        <f t="shared" si="229"/>
        <v>N/A</v>
      </c>
      <c r="CS153" s="68">
        <f t="shared" si="197"/>
        <v>157</v>
      </c>
      <c r="CT153" s="18">
        <f>'Ohio Intensities'!U153</f>
        <v>1.2766702796903484</v>
      </c>
      <c r="CU153" s="18">
        <f>Design!$I$24*CT153*Design!$I$23</f>
        <v>2.1958728810674009</v>
      </c>
      <c r="CV153" s="18">
        <v>0</v>
      </c>
      <c r="CW153" s="18">
        <v>0</v>
      </c>
      <c r="CX153" s="18">
        <f>Design!$I$22</f>
        <v>10</v>
      </c>
      <c r="CY153" s="18">
        <f t="shared" si="198"/>
        <v>2.1958728810674009</v>
      </c>
      <c r="CZ153" s="18">
        <f t="shared" si="199"/>
        <v>157</v>
      </c>
      <c r="DA153" s="18">
        <f t="shared" si="200"/>
        <v>2.1958728810674009</v>
      </c>
      <c r="DB153" s="18">
        <f t="shared" si="201"/>
        <v>167</v>
      </c>
      <c r="DC153" s="18">
        <v>0</v>
      </c>
      <c r="DD153" s="18" t="str">
        <f t="shared" si="230"/>
        <v>N/A</v>
      </c>
      <c r="DE153" s="18">
        <f t="shared" si="202"/>
        <v>-0.21958728810674008</v>
      </c>
      <c r="DF153" s="18">
        <f t="shared" si="203"/>
        <v>36.671077113825596</v>
      </c>
      <c r="DG153" s="18">
        <f>(Design!$N$71-DF153)/DE153</f>
        <v>154.02110661973006</v>
      </c>
      <c r="DH153" s="18">
        <v>0</v>
      </c>
      <c r="DI153" s="18">
        <v>0</v>
      </c>
      <c r="DJ153" s="18">
        <f t="shared" si="204"/>
        <v>154.02110661973006</v>
      </c>
      <c r="DK153" s="18">
        <f t="shared" si="231"/>
        <v>157</v>
      </c>
      <c r="DL153" s="18">
        <f>Design!$N$71</f>
        <v>2.85</v>
      </c>
      <c r="DM153" s="18">
        <f t="shared" si="205"/>
        <v>167</v>
      </c>
      <c r="DN153" s="18">
        <v>0</v>
      </c>
      <c r="DO153" s="18">
        <f t="shared" si="206"/>
        <v>14278.500000000002</v>
      </c>
      <c r="DP153" s="19" t="str">
        <f t="shared" si="232"/>
        <v>N/A</v>
      </c>
      <c r="DQ153" s="68">
        <f t="shared" si="207"/>
        <v>157</v>
      </c>
      <c r="DR153" s="18">
        <f>'Ohio Intensities'!Y153</f>
        <v>1.4356190813047451</v>
      </c>
      <c r="DS153" s="18">
        <f>Design!$I$24*DR153*Design!$I$23</f>
        <v>2.4692648198441631</v>
      </c>
      <c r="DT153" s="18">
        <v>0</v>
      </c>
      <c r="DU153" s="18">
        <v>0</v>
      </c>
      <c r="DV153" s="18">
        <f>Design!$I$22</f>
        <v>10</v>
      </c>
      <c r="DW153" s="18">
        <f t="shared" si="208"/>
        <v>2.4692648198441631</v>
      </c>
      <c r="DX153" s="18">
        <f t="shared" si="209"/>
        <v>157</v>
      </c>
      <c r="DY153" s="18">
        <f t="shared" si="210"/>
        <v>2.4692648198441631</v>
      </c>
      <c r="DZ153" s="18">
        <f t="shared" si="211"/>
        <v>167</v>
      </c>
      <c r="EA153" s="18">
        <v>0</v>
      </c>
      <c r="EB153" s="18" t="str">
        <f t="shared" si="233"/>
        <v>N/A</v>
      </c>
      <c r="EC153" s="18">
        <f t="shared" si="212"/>
        <v>-0.2469264819844163</v>
      </c>
      <c r="ED153" s="18">
        <f t="shared" si="213"/>
        <v>41.236722491397522</v>
      </c>
      <c r="EE153" s="18">
        <f>(Design!$N$72-ED153)/EC153</f>
        <v>155.45810308762319</v>
      </c>
      <c r="EF153" s="18">
        <v>0</v>
      </c>
      <c r="EG153" s="18">
        <v>0</v>
      </c>
      <c r="EH153" s="18">
        <f t="shared" si="214"/>
        <v>155.45810308762319</v>
      </c>
      <c r="EI153" s="18">
        <f t="shared" si="234"/>
        <v>157</v>
      </c>
      <c r="EJ153" s="18">
        <f>Design!$N$72</f>
        <v>2.85</v>
      </c>
      <c r="EK153" s="18">
        <f t="shared" si="215"/>
        <v>167</v>
      </c>
      <c r="EL153" s="18">
        <v>0</v>
      </c>
      <c r="EM153" s="18">
        <f t="shared" si="216"/>
        <v>14278.5</v>
      </c>
      <c r="EN153" s="19" t="str">
        <f t="shared" si="235"/>
        <v>N/A</v>
      </c>
      <c r="EO153" s="19">
        <f t="shared" si="217"/>
        <v>157</v>
      </c>
    </row>
    <row r="154" spans="1:145" x14ac:dyDescent="0.25">
      <c r="A154" s="68">
        <f t="shared" si="236"/>
        <v>158</v>
      </c>
      <c r="B154" s="18">
        <f>'Ohio Intensities'!E154</f>
        <v>0.6455114987464895</v>
      </c>
      <c r="C154" s="18">
        <f>Design!$I$24*B154*Design!$I$23</f>
        <v>1.1102797778439626</v>
      </c>
      <c r="D154" s="18">
        <v>0</v>
      </c>
      <c r="E154" s="18">
        <v>0</v>
      </c>
      <c r="F154" s="18">
        <f>Design!$I$22</f>
        <v>10</v>
      </c>
      <c r="G154" s="18">
        <f t="shared" si="158"/>
        <v>1.1102797778439626</v>
      </c>
      <c r="H154" s="18">
        <f t="shared" si="159"/>
        <v>158</v>
      </c>
      <c r="I154" s="18">
        <f t="shared" si="160"/>
        <v>1.1102797778439626</v>
      </c>
      <c r="J154" s="18">
        <f t="shared" si="161"/>
        <v>168</v>
      </c>
      <c r="K154" s="18">
        <v>0</v>
      </c>
      <c r="L154" s="18" t="str">
        <f t="shared" si="218"/>
        <v>N/A</v>
      </c>
      <c r="M154" s="18">
        <f t="shared" si="162"/>
        <v>-0.11102797778439626</v>
      </c>
      <c r="N154" s="18">
        <f t="shared" si="163"/>
        <v>18.652700267778574</v>
      </c>
      <c r="O154" s="18">
        <f>(Design!$N$67-N154)/M154</f>
        <v>149.53618537499742</v>
      </c>
      <c r="P154" s="18">
        <v>0</v>
      </c>
      <c r="Q154" s="18">
        <v>0</v>
      </c>
      <c r="R154" s="18">
        <f t="shared" si="164"/>
        <v>149.53618537499742</v>
      </c>
      <c r="S154" s="18">
        <f t="shared" si="219"/>
        <v>158</v>
      </c>
      <c r="T154" s="18">
        <f>Design!$N$67</f>
        <v>2.0499999999999998</v>
      </c>
      <c r="U154" s="18">
        <f t="shared" si="165"/>
        <v>168</v>
      </c>
      <c r="V154" s="18">
        <v>0</v>
      </c>
      <c r="W154" s="18">
        <f t="shared" si="166"/>
        <v>10332</v>
      </c>
      <c r="X154" s="19" t="str">
        <f t="shared" si="220"/>
        <v>N/A</v>
      </c>
      <c r="Y154" s="68">
        <f t="shared" si="167"/>
        <v>158</v>
      </c>
      <c r="Z154" s="18">
        <f>'Ohio Intensities'!I154</f>
        <v>0.78713141843406953</v>
      </c>
      <c r="AA154" s="18">
        <f>Design!$I$24*Z154*Design!$I$23</f>
        <v>1.3538660397066005</v>
      </c>
      <c r="AB154" s="18">
        <v>0</v>
      </c>
      <c r="AC154" s="18">
        <v>0</v>
      </c>
      <c r="AD154" s="18">
        <f>Design!$I$22</f>
        <v>10</v>
      </c>
      <c r="AE154" s="18">
        <f t="shared" si="168"/>
        <v>1.3538660397066005</v>
      </c>
      <c r="AF154" s="18">
        <f t="shared" si="169"/>
        <v>158</v>
      </c>
      <c r="AG154" s="18">
        <f t="shared" si="170"/>
        <v>1.3538660397066005</v>
      </c>
      <c r="AH154" s="18">
        <f t="shared" si="171"/>
        <v>168</v>
      </c>
      <c r="AI154" s="18">
        <v>0</v>
      </c>
      <c r="AJ154" s="18" t="str">
        <f t="shared" si="221"/>
        <v>N/A</v>
      </c>
      <c r="AK154" s="18">
        <f t="shared" si="172"/>
        <v>-0.13538660397066005</v>
      </c>
      <c r="AL154" s="18">
        <f t="shared" si="173"/>
        <v>22.744949467070885</v>
      </c>
      <c r="AM154" s="18">
        <f>(Design!$N$68-AL154)/AK154</f>
        <v>149.53436214012885</v>
      </c>
      <c r="AN154" s="18">
        <v>0</v>
      </c>
      <c r="AO154" s="18">
        <v>0</v>
      </c>
      <c r="AP154" s="18">
        <f t="shared" si="174"/>
        <v>149.53436214012885</v>
      </c>
      <c r="AQ154" s="18">
        <f t="shared" si="222"/>
        <v>158</v>
      </c>
      <c r="AR154" s="18">
        <f>Design!$N$68</f>
        <v>2.5</v>
      </c>
      <c r="AS154" s="18">
        <f t="shared" si="175"/>
        <v>168</v>
      </c>
      <c r="AT154" s="18">
        <v>0</v>
      </c>
      <c r="AU154" s="18">
        <f t="shared" si="176"/>
        <v>12600</v>
      </c>
      <c r="AV154" s="19" t="str">
        <f t="shared" si="223"/>
        <v>N/A</v>
      </c>
      <c r="AW154" s="68">
        <f t="shared" si="177"/>
        <v>158</v>
      </c>
      <c r="AX154" s="18">
        <f>'Ohio Intensities'!M154</f>
        <v>0.9366416011731139</v>
      </c>
      <c r="AY154" s="18">
        <f>Design!$I$24*AX154*Design!$I$23</f>
        <v>1.6110235540177569</v>
      </c>
      <c r="AZ154" s="18">
        <v>0</v>
      </c>
      <c r="BA154" s="18">
        <v>0</v>
      </c>
      <c r="BB154" s="18">
        <f>Design!$I$22</f>
        <v>10</v>
      </c>
      <c r="BC154" s="18">
        <f t="shared" si="178"/>
        <v>1.6110235540177569</v>
      </c>
      <c r="BD154" s="18">
        <f t="shared" si="179"/>
        <v>158</v>
      </c>
      <c r="BE154" s="18">
        <f t="shared" si="180"/>
        <v>1.6110235540177569</v>
      </c>
      <c r="BF154" s="18">
        <f t="shared" si="181"/>
        <v>168</v>
      </c>
      <c r="BG154" s="18">
        <v>0</v>
      </c>
      <c r="BH154" s="18" t="str">
        <f t="shared" si="224"/>
        <v>N/A</v>
      </c>
      <c r="BI154" s="18">
        <f t="shared" si="182"/>
        <v>-0.1611023554017757</v>
      </c>
      <c r="BJ154" s="18">
        <f t="shared" si="183"/>
        <v>27.065195707498315</v>
      </c>
      <c r="BK154" s="18">
        <f>(Design!$N$69-BJ154)/BI154</f>
        <v>150.30938341719249</v>
      </c>
      <c r="BL154" s="18">
        <v>0</v>
      </c>
      <c r="BM154" s="18">
        <v>0</v>
      </c>
      <c r="BN154" s="18">
        <f t="shared" si="184"/>
        <v>150.30938341719249</v>
      </c>
      <c r="BO154" s="18">
        <f t="shared" si="225"/>
        <v>158</v>
      </c>
      <c r="BP154" s="18">
        <f>Design!$N$69</f>
        <v>2.85</v>
      </c>
      <c r="BQ154" s="18">
        <f t="shared" si="185"/>
        <v>168</v>
      </c>
      <c r="BR154" s="18">
        <v>0</v>
      </c>
      <c r="BS154" s="18">
        <f t="shared" si="186"/>
        <v>14364.000000000002</v>
      </c>
      <c r="BT154" s="19" t="str">
        <f t="shared" si="226"/>
        <v>N/A</v>
      </c>
      <c r="BU154" s="68">
        <f t="shared" si="187"/>
        <v>158</v>
      </c>
      <c r="BV154" s="18">
        <f>'Ohio Intensities'!Q154</f>
        <v>1.1185243779432581</v>
      </c>
      <c r="BW154" s="18">
        <f>Design!$I$24*BV154*Design!$I$23</f>
        <v>1.9238619300624051</v>
      </c>
      <c r="BX154" s="18">
        <v>0</v>
      </c>
      <c r="BY154" s="18">
        <v>0</v>
      </c>
      <c r="BZ154" s="18">
        <f>Design!$I$22</f>
        <v>10</v>
      </c>
      <c r="CA154" s="18">
        <f t="shared" si="188"/>
        <v>1.9238619300624051</v>
      </c>
      <c r="CB154" s="18">
        <f t="shared" si="189"/>
        <v>158</v>
      </c>
      <c r="CC154" s="18">
        <f t="shared" si="190"/>
        <v>1.9238619300624051</v>
      </c>
      <c r="CD154" s="18">
        <f t="shared" si="191"/>
        <v>168</v>
      </c>
      <c r="CE154" s="18">
        <v>0</v>
      </c>
      <c r="CF154" s="18" t="str">
        <f t="shared" si="227"/>
        <v>N/A</v>
      </c>
      <c r="CG154" s="18">
        <f t="shared" si="192"/>
        <v>-0.19238619300624052</v>
      </c>
      <c r="CH154" s="18">
        <f t="shared" si="193"/>
        <v>32.320880425048408</v>
      </c>
      <c r="CI154" s="18">
        <f>(Design!$N$70-CH154)/CG154</f>
        <v>153.18604710938089</v>
      </c>
      <c r="CJ154" s="18">
        <v>0</v>
      </c>
      <c r="CK154" s="18">
        <v>0</v>
      </c>
      <c r="CL154" s="18">
        <f t="shared" si="194"/>
        <v>153.18604710938089</v>
      </c>
      <c r="CM154" s="18">
        <f t="shared" si="228"/>
        <v>158</v>
      </c>
      <c r="CN154" s="18">
        <f>Design!$N$70</f>
        <v>2.85</v>
      </c>
      <c r="CO154" s="18">
        <f t="shared" si="195"/>
        <v>168</v>
      </c>
      <c r="CP154" s="18">
        <v>0</v>
      </c>
      <c r="CQ154" s="18">
        <f t="shared" si="196"/>
        <v>14364</v>
      </c>
      <c r="CR154" s="19" t="str">
        <f t="shared" si="229"/>
        <v>N/A</v>
      </c>
      <c r="CS154" s="68">
        <f t="shared" si="197"/>
        <v>158</v>
      </c>
      <c r="CT154" s="18">
        <f>'Ohio Intensities'!U154</f>
        <v>1.2704217066501977</v>
      </c>
      <c r="CU154" s="18">
        <f>Design!$I$24*CT154*Design!$I$23</f>
        <v>2.1851253354383413</v>
      </c>
      <c r="CV154" s="18">
        <v>0</v>
      </c>
      <c r="CW154" s="18">
        <v>0</v>
      </c>
      <c r="CX154" s="18">
        <f>Design!$I$22</f>
        <v>10</v>
      </c>
      <c r="CY154" s="18">
        <f t="shared" si="198"/>
        <v>2.1851253354383413</v>
      </c>
      <c r="CZ154" s="18">
        <f t="shared" si="199"/>
        <v>158</v>
      </c>
      <c r="DA154" s="18">
        <f t="shared" si="200"/>
        <v>2.1851253354383413</v>
      </c>
      <c r="DB154" s="18">
        <f t="shared" si="201"/>
        <v>168</v>
      </c>
      <c r="DC154" s="18">
        <v>0</v>
      </c>
      <c r="DD154" s="18" t="str">
        <f t="shared" si="230"/>
        <v>N/A</v>
      </c>
      <c r="DE154" s="18">
        <f t="shared" si="202"/>
        <v>-0.21851253354383413</v>
      </c>
      <c r="DF154" s="18">
        <f t="shared" si="203"/>
        <v>36.710105635364137</v>
      </c>
      <c r="DG154" s="18">
        <f>(Design!$N$71-DF154)/DE154</f>
        <v>154.95726989304126</v>
      </c>
      <c r="DH154" s="18">
        <v>0</v>
      </c>
      <c r="DI154" s="18">
        <v>0</v>
      </c>
      <c r="DJ154" s="18">
        <f t="shared" si="204"/>
        <v>154.95726989304126</v>
      </c>
      <c r="DK154" s="18">
        <f t="shared" si="231"/>
        <v>158</v>
      </c>
      <c r="DL154" s="18">
        <f>Design!$N$71</f>
        <v>2.85</v>
      </c>
      <c r="DM154" s="18">
        <f t="shared" si="205"/>
        <v>168</v>
      </c>
      <c r="DN154" s="18">
        <v>0</v>
      </c>
      <c r="DO154" s="18">
        <f t="shared" si="206"/>
        <v>14364</v>
      </c>
      <c r="DP154" s="19" t="str">
        <f t="shared" si="232"/>
        <v>N/A</v>
      </c>
      <c r="DQ154" s="68">
        <f t="shared" si="207"/>
        <v>158</v>
      </c>
      <c r="DR154" s="18">
        <f>'Ohio Intensities'!Y154</f>
        <v>1.4288149936565318</v>
      </c>
      <c r="DS154" s="18">
        <f>Design!$I$24*DR154*Design!$I$23</f>
        <v>2.4575617890892363</v>
      </c>
      <c r="DT154" s="18">
        <v>0</v>
      </c>
      <c r="DU154" s="18">
        <v>0</v>
      </c>
      <c r="DV154" s="18">
        <f>Design!$I$22</f>
        <v>10</v>
      </c>
      <c r="DW154" s="18">
        <f t="shared" si="208"/>
        <v>2.4575617890892363</v>
      </c>
      <c r="DX154" s="18">
        <f t="shared" si="209"/>
        <v>158</v>
      </c>
      <c r="DY154" s="18">
        <f t="shared" si="210"/>
        <v>2.4575617890892363</v>
      </c>
      <c r="DZ154" s="18">
        <f t="shared" si="211"/>
        <v>168</v>
      </c>
      <c r="EA154" s="18">
        <v>0</v>
      </c>
      <c r="EB154" s="18" t="str">
        <f t="shared" si="233"/>
        <v>N/A</v>
      </c>
      <c r="EC154" s="18">
        <f t="shared" si="212"/>
        <v>-0.24575617890892362</v>
      </c>
      <c r="ED154" s="18">
        <f t="shared" si="213"/>
        <v>41.287038056699167</v>
      </c>
      <c r="EE154" s="18">
        <f>(Design!$N$72-ED154)/EC154</f>
        <v>156.40314000383199</v>
      </c>
      <c r="EF154" s="18">
        <v>0</v>
      </c>
      <c r="EG154" s="18">
        <v>0</v>
      </c>
      <c r="EH154" s="18">
        <f t="shared" si="214"/>
        <v>156.40314000383199</v>
      </c>
      <c r="EI154" s="18">
        <f t="shared" si="234"/>
        <v>158</v>
      </c>
      <c r="EJ154" s="18">
        <f>Design!$N$72</f>
        <v>2.85</v>
      </c>
      <c r="EK154" s="18">
        <f t="shared" si="215"/>
        <v>168</v>
      </c>
      <c r="EL154" s="18">
        <v>0</v>
      </c>
      <c r="EM154" s="18">
        <f t="shared" si="216"/>
        <v>14364</v>
      </c>
      <c r="EN154" s="19" t="str">
        <f t="shared" si="235"/>
        <v>N/A</v>
      </c>
      <c r="EO154" s="19">
        <f t="shared" si="217"/>
        <v>158</v>
      </c>
    </row>
    <row r="155" spans="1:145" x14ac:dyDescent="0.25">
      <c r="A155" s="68">
        <f t="shared" si="236"/>
        <v>159</v>
      </c>
      <c r="B155" s="18">
        <f>'Ohio Intensities'!E155</f>
        <v>0.6421643035743807</v>
      </c>
      <c r="C155" s="18">
        <f>Design!$I$24*B155*Design!$I$23</f>
        <v>1.1045226021479355</v>
      </c>
      <c r="D155" s="18">
        <v>0</v>
      </c>
      <c r="E155" s="18">
        <v>0</v>
      </c>
      <c r="F155" s="18">
        <f>Design!$I$22</f>
        <v>10</v>
      </c>
      <c r="G155" s="18">
        <f t="shared" si="158"/>
        <v>1.1045226021479355</v>
      </c>
      <c r="H155" s="18">
        <f t="shared" si="159"/>
        <v>159</v>
      </c>
      <c r="I155" s="18">
        <f t="shared" si="160"/>
        <v>1.1045226021479355</v>
      </c>
      <c r="J155" s="18">
        <f t="shared" si="161"/>
        <v>169</v>
      </c>
      <c r="K155" s="18">
        <v>0</v>
      </c>
      <c r="L155" s="18" t="str">
        <f t="shared" si="218"/>
        <v>N/A</v>
      </c>
      <c r="M155" s="18">
        <f t="shared" si="162"/>
        <v>-0.11045226021479355</v>
      </c>
      <c r="N155" s="18">
        <f t="shared" si="163"/>
        <v>18.66643197630011</v>
      </c>
      <c r="O155" s="18">
        <f>(Design!$N$67-N155)/M155</f>
        <v>150.4399452214611</v>
      </c>
      <c r="P155" s="18">
        <v>0</v>
      </c>
      <c r="Q155" s="18">
        <v>0</v>
      </c>
      <c r="R155" s="18">
        <f t="shared" si="164"/>
        <v>150.4399452214611</v>
      </c>
      <c r="S155" s="18">
        <f t="shared" si="219"/>
        <v>159</v>
      </c>
      <c r="T155" s="18">
        <f>Design!$N$67</f>
        <v>2.0499999999999998</v>
      </c>
      <c r="U155" s="18">
        <f t="shared" si="165"/>
        <v>169</v>
      </c>
      <c r="V155" s="18">
        <v>0</v>
      </c>
      <c r="W155" s="18">
        <f t="shared" si="166"/>
        <v>10393.499999999998</v>
      </c>
      <c r="X155" s="19" t="str">
        <f t="shared" si="220"/>
        <v>N/A</v>
      </c>
      <c r="Y155" s="68">
        <f t="shared" si="167"/>
        <v>159</v>
      </c>
      <c r="Z155" s="18">
        <f>'Ohio Intensities'!I155</f>
        <v>0.78310623410043312</v>
      </c>
      <c r="AA155" s="18">
        <f>Design!$I$24*Z155*Design!$I$23</f>
        <v>1.3469427226527457</v>
      </c>
      <c r="AB155" s="18">
        <v>0</v>
      </c>
      <c r="AC155" s="18">
        <v>0</v>
      </c>
      <c r="AD155" s="18">
        <f>Design!$I$22</f>
        <v>10</v>
      </c>
      <c r="AE155" s="18">
        <f t="shared" si="168"/>
        <v>1.3469427226527457</v>
      </c>
      <c r="AF155" s="18">
        <f t="shared" si="169"/>
        <v>159</v>
      </c>
      <c r="AG155" s="18">
        <f t="shared" si="170"/>
        <v>1.3469427226527457</v>
      </c>
      <c r="AH155" s="18">
        <f t="shared" si="171"/>
        <v>169</v>
      </c>
      <c r="AI155" s="18">
        <v>0</v>
      </c>
      <c r="AJ155" s="18" t="str">
        <f t="shared" si="221"/>
        <v>N/A</v>
      </c>
      <c r="AK155" s="18">
        <f t="shared" si="172"/>
        <v>-0.13469427226527458</v>
      </c>
      <c r="AL155" s="18">
        <f t="shared" si="173"/>
        <v>22.763332012831405</v>
      </c>
      <c r="AM155" s="18">
        <f>(Design!$N$68-AL155)/AK155</f>
        <v>150.43944833024261</v>
      </c>
      <c r="AN155" s="18">
        <v>0</v>
      </c>
      <c r="AO155" s="18">
        <v>0</v>
      </c>
      <c r="AP155" s="18">
        <f t="shared" si="174"/>
        <v>150.43944833024261</v>
      </c>
      <c r="AQ155" s="18">
        <f t="shared" si="222"/>
        <v>159</v>
      </c>
      <c r="AR155" s="18">
        <f>Design!$N$68</f>
        <v>2.5</v>
      </c>
      <c r="AS155" s="18">
        <f t="shared" si="175"/>
        <v>169</v>
      </c>
      <c r="AT155" s="18">
        <v>0</v>
      </c>
      <c r="AU155" s="18">
        <f t="shared" si="176"/>
        <v>12675</v>
      </c>
      <c r="AV155" s="19" t="str">
        <f t="shared" si="223"/>
        <v>N/A</v>
      </c>
      <c r="AW155" s="68">
        <f t="shared" si="177"/>
        <v>159</v>
      </c>
      <c r="AX155" s="18">
        <f>'Ohio Intensities'!M155</f>
        <v>0.93190721012862676</v>
      </c>
      <c r="AY155" s="18">
        <f>Design!$I$24*AX155*Design!$I$23</f>
        <v>1.602880401421239</v>
      </c>
      <c r="AZ155" s="18">
        <v>0</v>
      </c>
      <c r="BA155" s="18">
        <v>0</v>
      </c>
      <c r="BB155" s="18">
        <f>Design!$I$22</f>
        <v>10</v>
      </c>
      <c r="BC155" s="18">
        <f t="shared" si="178"/>
        <v>1.602880401421239</v>
      </c>
      <c r="BD155" s="18">
        <f t="shared" si="179"/>
        <v>159</v>
      </c>
      <c r="BE155" s="18">
        <f t="shared" si="180"/>
        <v>1.602880401421239</v>
      </c>
      <c r="BF155" s="18">
        <f t="shared" si="181"/>
        <v>169</v>
      </c>
      <c r="BG155" s="18">
        <v>0</v>
      </c>
      <c r="BH155" s="18" t="str">
        <f t="shared" si="224"/>
        <v>N/A</v>
      </c>
      <c r="BI155" s="18">
        <f t="shared" si="182"/>
        <v>-0.16028804014212389</v>
      </c>
      <c r="BJ155" s="18">
        <f t="shared" si="183"/>
        <v>27.088678784018935</v>
      </c>
      <c r="BK155" s="18">
        <f>(Design!$N$69-BJ155)/BI155</f>
        <v>151.21950934409722</v>
      </c>
      <c r="BL155" s="18">
        <v>0</v>
      </c>
      <c r="BM155" s="18">
        <v>0</v>
      </c>
      <c r="BN155" s="18">
        <f t="shared" si="184"/>
        <v>151.21950934409722</v>
      </c>
      <c r="BO155" s="18">
        <f t="shared" si="225"/>
        <v>159</v>
      </c>
      <c r="BP155" s="18">
        <f>Design!$N$69</f>
        <v>2.85</v>
      </c>
      <c r="BQ155" s="18">
        <f t="shared" si="185"/>
        <v>169</v>
      </c>
      <c r="BR155" s="18">
        <v>0</v>
      </c>
      <c r="BS155" s="18">
        <f t="shared" si="186"/>
        <v>14449.500000000002</v>
      </c>
      <c r="BT155" s="19" t="str">
        <f t="shared" si="226"/>
        <v>N/A</v>
      </c>
      <c r="BU155" s="68">
        <f t="shared" si="187"/>
        <v>159</v>
      </c>
      <c r="BV155" s="18">
        <f>'Ohio Intensities'!Q155</f>
        <v>1.1129928170625727</v>
      </c>
      <c r="BW155" s="18">
        <f>Design!$I$24*BV155*Design!$I$23</f>
        <v>1.9143476453476262</v>
      </c>
      <c r="BX155" s="18">
        <v>0</v>
      </c>
      <c r="BY155" s="18">
        <v>0</v>
      </c>
      <c r="BZ155" s="18">
        <f>Design!$I$22</f>
        <v>10</v>
      </c>
      <c r="CA155" s="18">
        <f t="shared" si="188"/>
        <v>1.9143476453476262</v>
      </c>
      <c r="CB155" s="18">
        <f t="shared" si="189"/>
        <v>159</v>
      </c>
      <c r="CC155" s="18">
        <f t="shared" si="190"/>
        <v>1.9143476453476262</v>
      </c>
      <c r="CD155" s="18">
        <f t="shared" si="191"/>
        <v>169</v>
      </c>
      <c r="CE155" s="18">
        <v>0</v>
      </c>
      <c r="CF155" s="18" t="str">
        <f t="shared" si="227"/>
        <v>N/A</v>
      </c>
      <c r="CG155" s="18">
        <f t="shared" si="192"/>
        <v>-0.19143476453476263</v>
      </c>
      <c r="CH155" s="18">
        <f t="shared" si="193"/>
        <v>32.352475206374883</v>
      </c>
      <c r="CI155" s="18">
        <f>(Design!$N$70-CH155)/CG155</f>
        <v>154.11242194213648</v>
      </c>
      <c r="CJ155" s="18">
        <v>0</v>
      </c>
      <c r="CK155" s="18">
        <v>0</v>
      </c>
      <c r="CL155" s="18">
        <f t="shared" si="194"/>
        <v>154.11242194213648</v>
      </c>
      <c r="CM155" s="18">
        <f t="shared" si="228"/>
        <v>159</v>
      </c>
      <c r="CN155" s="18">
        <f>Design!$N$70</f>
        <v>2.85</v>
      </c>
      <c r="CO155" s="18">
        <f t="shared" si="195"/>
        <v>169</v>
      </c>
      <c r="CP155" s="18">
        <v>0</v>
      </c>
      <c r="CQ155" s="18">
        <f t="shared" si="196"/>
        <v>14449.5</v>
      </c>
      <c r="CR155" s="19" t="str">
        <f t="shared" si="229"/>
        <v>N/A</v>
      </c>
      <c r="CS155" s="68">
        <f t="shared" si="197"/>
        <v>159</v>
      </c>
      <c r="CT155" s="18">
        <f>'Ohio Intensities'!U155</f>
        <v>1.2642397800196652</v>
      </c>
      <c r="CU155" s="18">
        <f>Design!$I$24*CT155*Design!$I$23</f>
        <v>2.1744924216338255</v>
      </c>
      <c r="CV155" s="18">
        <v>0</v>
      </c>
      <c r="CW155" s="18">
        <v>0</v>
      </c>
      <c r="CX155" s="18">
        <f>Design!$I$22</f>
        <v>10</v>
      </c>
      <c r="CY155" s="18">
        <f t="shared" si="198"/>
        <v>2.1744924216338255</v>
      </c>
      <c r="CZ155" s="18">
        <f t="shared" si="199"/>
        <v>159</v>
      </c>
      <c r="DA155" s="18">
        <f t="shared" si="200"/>
        <v>2.1744924216338255</v>
      </c>
      <c r="DB155" s="18">
        <f t="shared" si="201"/>
        <v>169</v>
      </c>
      <c r="DC155" s="18">
        <v>0</v>
      </c>
      <c r="DD155" s="18" t="str">
        <f t="shared" si="230"/>
        <v>N/A</v>
      </c>
      <c r="DE155" s="18">
        <f t="shared" si="202"/>
        <v>-0.21744924216338254</v>
      </c>
      <c r="DF155" s="18">
        <f t="shared" si="203"/>
        <v>36.748921925611654</v>
      </c>
      <c r="DG155" s="18">
        <f>(Design!$N$71-DF155)/DE155</f>
        <v>155.89349306695388</v>
      </c>
      <c r="DH155" s="18">
        <v>0</v>
      </c>
      <c r="DI155" s="18">
        <v>0</v>
      </c>
      <c r="DJ155" s="18">
        <f t="shared" si="204"/>
        <v>155.89349306695388</v>
      </c>
      <c r="DK155" s="18">
        <f t="shared" si="231"/>
        <v>159</v>
      </c>
      <c r="DL155" s="18">
        <f>Design!$N$71</f>
        <v>2.85</v>
      </c>
      <c r="DM155" s="18">
        <f t="shared" si="205"/>
        <v>169</v>
      </c>
      <c r="DN155" s="18">
        <v>0</v>
      </c>
      <c r="DO155" s="18">
        <f t="shared" si="206"/>
        <v>14449.5</v>
      </c>
      <c r="DP155" s="19" t="str">
        <f t="shared" si="232"/>
        <v>N/A</v>
      </c>
      <c r="DQ155" s="68">
        <f t="shared" si="207"/>
        <v>159</v>
      </c>
      <c r="DR155" s="18">
        <f>'Ohio Intensities'!Y155</f>
        <v>1.4220825468406597</v>
      </c>
      <c r="DS155" s="18">
        <f>Design!$I$24*DR155*Design!$I$23</f>
        <v>2.4459819805659362</v>
      </c>
      <c r="DT155" s="18">
        <v>0</v>
      </c>
      <c r="DU155" s="18">
        <v>0</v>
      </c>
      <c r="DV155" s="18">
        <f>Design!$I$22</f>
        <v>10</v>
      </c>
      <c r="DW155" s="18">
        <f t="shared" si="208"/>
        <v>2.4459819805659362</v>
      </c>
      <c r="DX155" s="18">
        <f t="shared" si="209"/>
        <v>159</v>
      </c>
      <c r="DY155" s="18">
        <f t="shared" si="210"/>
        <v>2.4459819805659362</v>
      </c>
      <c r="DZ155" s="18">
        <f t="shared" si="211"/>
        <v>169</v>
      </c>
      <c r="EA155" s="18">
        <v>0</v>
      </c>
      <c r="EB155" s="18" t="str">
        <f t="shared" si="233"/>
        <v>N/A</v>
      </c>
      <c r="EC155" s="18">
        <f t="shared" si="212"/>
        <v>-0.24459819805659361</v>
      </c>
      <c r="ED155" s="18">
        <f t="shared" si="213"/>
        <v>41.337095471564325</v>
      </c>
      <c r="EE155" s="18">
        <f>(Design!$N$72-ED155)/EC155</f>
        <v>157.34823795659941</v>
      </c>
      <c r="EF155" s="18">
        <v>0</v>
      </c>
      <c r="EG155" s="18">
        <v>0</v>
      </c>
      <c r="EH155" s="18">
        <f t="shared" si="214"/>
        <v>157.34823795659941</v>
      </c>
      <c r="EI155" s="18">
        <f t="shared" si="234"/>
        <v>159</v>
      </c>
      <c r="EJ155" s="18">
        <f>Design!$N$72</f>
        <v>2.85</v>
      </c>
      <c r="EK155" s="18">
        <f t="shared" si="215"/>
        <v>169</v>
      </c>
      <c r="EL155" s="18">
        <v>0</v>
      </c>
      <c r="EM155" s="18">
        <f t="shared" si="216"/>
        <v>14449.500000000002</v>
      </c>
      <c r="EN155" s="19" t="str">
        <f t="shared" si="235"/>
        <v>N/A</v>
      </c>
      <c r="EO155" s="19">
        <f t="shared" si="217"/>
        <v>159</v>
      </c>
    </row>
    <row r="156" spans="1:145" x14ac:dyDescent="0.25">
      <c r="A156" s="68">
        <f t="shared" si="236"/>
        <v>160</v>
      </c>
      <c r="B156" s="18">
        <f>'Ohio Intensities'!E156</f>
        <v>0.63885405919986149</v>
      </c>
      <c r="C156" s="18">
        <f>Design!$I$24*B156*Design!$I$23</f>
        <v>1.0988289818237624</v>
      </c>
      <c r="D156" s="18">
        <v>0</v>
      </c>
      <c r="E156" s="18">
        <v>0</v>
      </c>
      <c r="F156" s="18">
        <f>Design!$I$22</f>
        <v>10</v>
      </c>
      <c r="G156" s="18">
        <f t="shared" si="158"/>
        <v>1.0988289818237624</v>
      </c>
      <c r="H156" s="18">
        <f t="shared" si="159"/>
        <v>160</v>
      </c>
      <c r="I156" s="18">
        <f t="shared" si="160"/>
        <v>1.0988289818237624</v>
      </c>
      <c r="J156" s="18">
        <f t="shared" si="161"/>
        <v>170</v>
      </c>
      <c r="K156" s="18">
        <v>0</v>
      </c>
      <c r="L156" s="18" t="str">
        <f t="shared" si="218"/>
        <v>N/A</v>
      </c>
      <c r="M156" s="18">
        <f t="shared" si="162"/>
        <v>-0.10988289818237625</v>
      </c>
      <c r="N156" s="18">
        <f t="shared" si="163"/>
        <v>18.68009269100396</v>
      </c>
      <c r="O156" s="18">
        <f>(Design!$N$67-N156)/M156</f>
        <v>151.34377565653983</v>
      </c>
      <c r="P156" s="18">
        <v>0</v>
      </c>
      <c r="Q156" s="18">
        <v>0</v>
      </c>
      <c r="R156" s="18">
        <f t="shared" si="164"/>
        <v>151.34377565653983</v>
      </c>
      <c r="S156" s="18">
        <f t="shared" si="219"/>
        <v>160</v>
      </c>
      <c r="T156" s="18">
        <f>Design!$N$67</f>
        <v>2.0499999999999998</v>
      </c>
      <c r="U156" s="18">
        <f t="shared" si="165"/>
        <v>170</v>
      </c>
      <c r="V156" s="18">
        <v>0</v>
      </c>
      <c r="W156" s="18">
        <f t="shared" si="166"/>
        <v>10455</v>
      </c>
      <c r="X156" s="19" t="str">
        <f t="shared" si="220"/>
        <v>N/A</v>
      </c>
      <c r="Y156" s="68">
        <f t="shared" si="167"/>
        <v>160</v>
      </c>
      <c r="Z156" s="18">
        <f>'Ohio Intensities'!I156</f>
        <v>0.77912506123100189</v>
      </c>
      <c r="AA156" s="18">
        <f>Design!$I$24*Z156*Design!$I$23</f>
        <v>1.340095105317324</v>
      </c>
      <c r="AB156" s="18">
        <v>0</v>
      </c>
      <c r="AC156" s="18">
        <v>0</v>
      </c>
      <c r="AD156" s="18">
        <f>Design!$I$22</f>
        <v>10</v>
      </c>
      <c r="AE156" s="18">
        <f t="shared" si="168"/>
        <v>1.340095105317324</v>
      </c>
      <c r="AF156" s="18">
        <f t="shared" si="169"/>
        <v>160</v>
      </c>
      <c r="AG156" s="18">
        <f t="shared" si="170"/>
        <v>1.340095105317324</v>
      </c>
      <c r="AH156" s="18">
        <f t="shared" si="171"/>
        <v>170</v>
      </c>
      <c r="AI156" s="18">
        <v>0</v>
      </c>
      <c r="AJ156" s="18" t="str">
        <f t="shared" si="221"/>
        <v>N/A</v>
      </c>
      <c r="AK156" s="18">
        <f t="shared" si="172"/>
        <v>-0.13400951053173241</v>
      </c>
      <c r="AL156" s="18">
        <f t="shared" si="173"/>
        <v>22.781616790394509</v>
      </c>
      <c r="AM156" s="18">
        <f>(Design!$N$68-AL156)/AK156</f>
        <v>151.34460763209773</v>
      </c>
      <c r="AN156" s="18">
        <v>0</v>
      </c>
      <c r="AO156" s="18">
        <v>0</v>
      </c>
      <c r="AP156" s="18">
        <f t="shared" si="174"/>
        <v>151.34460763209773</v>
      </c>
      <c r="AQ156" s="18">
        <f t="shared" si="222"/>
        <v>160</v>
      </c>
      <c r="AR156" s="18">
        <f>Design!$N$68</f>
        <v>2.5</v>
      </c>
      <c r="AS156" s="18">
        <f t="shared" si="175"/>
        <v>170</v>
      </c>
      <c r="AT156" s="18">
        <v>0</v>
      </c>
      <c r="AU156" s="18">
        <f t="shared" si="176"/>
        <v>12750</v>
      </c>
      <c r="AV156" s="19" t="str">
        <f t="shared" si="223"/>
        <v>N/A</v>
      </c>
      <c r="AW156" s="68">
        <f t="shared" si="177"/>
        <v>160</v>
      </c>
      <c r="AX156" s="18">
        <f>'Ohio Intensities'!M156</f>
        <v>0.92722414701989297</v>
      </c>
      <c r="AY156" s="18">
        <f>Design!$I$24*AX156*Design!$I$23</f>
        <v>1.5948255328742169</v>
      </c>
      <c r="AZ156" s="18">
        <v>0</v>
      </c>
      <c r="BA156" s="18">
        <v>0</v>
      </c>
      <c r="BB156" s="18">
        <f>Design!$I$22</f>
        <v>10</v>
      </c>
      <c r="BC156" s="18">
        <f t="shared" si="178"/>
        <v>1.5948255328742169</v>
      </c>
      <c r="BD156" s="18">
        <f t="shared" si="179"/>
        <v>160</v>
      </c>
      <c r="BE156" s="18">
        <f t="shared" si="180"/>
        <v>1.5948255328742169</v>
      </c>
      <c r="BF156" s="18">
        <f t="shared" si="181"/>
        <v>170</v>
      </c>
      <c r="BG156" s="18">
        <v>0</v>
      </c>
      <c r="BH156" s="18" t="str">
        <f t="shared" si="224"/>
        <v>N/A</v>
      </c>
      <c r="BI156" s="18">
        <f t="shared" si="182"/>
        <v>-0.1594825532874217</v>
      </c>
      <c r="BJ156" s="18">
        <f t="shared" si="183"/>
        <v>27.112034058861688</v>
      </c>
      <c r="BK156" s="18">
        <f>(Design!$N$69-BJ156)/BI156</f>
        <v>152.12970672181496</v>
      </c>
      <c r="BL156" s="18">
        <v>0</v>
      </c>
      <c r="BM156" s="18">
        <v>0</v>
      </c>
      <c r="BN156" s="18">
        <f t="shared" si="184"/>
        <v>152.12970672181496</v>
      </c>
      <c r="BO156" s="18">
        <f t="shared" si="225"/>
        <v>160</v>
      </c>
      <c r="BP156" s="18">
        <f>Design!$N$69</f>
        <v>2.85</v>
      </c>
      <c r="BQ156" s="18">
        <f t="shared" si="185"/>
        <v>170</v>
      </c>
      <c r="BR156" s="18">
        <v>0</v>
      </c>
      <c r="BS156" s="18">
        <f t="shared" si="186"/>
        <v>14535</v>
      </c>
      <c r="BT156" s="19" t="str">
        <f t="shared" si="226"/>
        <v>N/A</v>
      </c>
      <c r="BU156" s="68">
        <f t="shared" si="187"/>
        <v>160</v>
      </c>
      <c r="BV156" s="18">
        <f>'Ohio Intensities'!Q156</f>
        <v>1.1075204882539784</v>
      </c>
      <c r="BW156" s="18">
        <f>Design!$I$24*BV156*Design!$I$23</f>
        <v>1.904935239796844</v>
      </c>
      <c r="BX156" s="18">
        <v>0</v>
      </c>
      <c r="BY156" s="18">
        <v>0</v>
      </c>
      <c r="BZ156" s="18">
        <f>Design!$I$22</f>
        <v>10</v>
      </c>
      <c r="CA156" s="18">
        <f t="shared" si="188"/>
        <v>1.904935239796844</v>
      </c>
      <c r="CB156" s="18">
        <f t="shared" si="189"/>
        <v>160</v>
      </c>
      <c r="CC156" s="18">
        <f t="shared" si="190"/>
        <v>1.904935239796844</v>
      </c>
      <c r="CD156" s="18">
        <f t="shared" si="191"/>
        <v>170</v>
      </c>
      <c r="CE156" s="18">
        <v>0</v>
      </c>
      <c r="CF156" s="18" t="str">
        <f t="shared" si="227"/>
        <v>N/A</v>
      </c>
      <c r="CG156" s="18">
        <f t="shared" si="192"/>
        <v>-0.19049352397968439</v>
      </c>
      <c r="CH156" s="18">
        <f t="shared" si="193"/>
        <v>32.383899076546342</v>
      </c>
      <c r="CI156" s="18">
        <f>(Design!$N$70-CH156)/CG156</f>
        <v>155.03886147697099</v>
      </c>
      <c r="CJ156" s="18">
        <v>0</v>
      </c>
      <c r="CK156" s="18">
        <v>0</v>
      </c>
      <c r="CL156" s="18">
        <f t="shared" si="194"/>
        <v>155.03886147697099</v>
      </c>
      <c r="CM156" s="18">
        <f t="shared" si="228"/>
        <v>160</v>
      </c>
      <c r="CN156" s="18">
        <f>Design!$N$70</f>
        <v>2.85</v>
      </c>
      <c r="CO156" s="18">
        <f t="shared" si="195"/>
        <v>170</v>
      </c>
      <c r="CP156" s="18">
        <v>0</v>
      </c>
      <c r="CQ156" s="18">
        <f t="shared" si="196"/>
        <v>14535.000000000002</v>
      </c>
      <c r="CR156" s="19" t="str">
        <f t="shared" si="229"/>
        <v>N/A</v>
      </c>
      <c r="CS156" s="68">
        <f t="shared" si="197"/>
        <v>160</v>
      </c>
      <c r="CT156" s="18">
        <f>'Ohio Intensities'!U156</f>
        <v>1.2581234087479534</v>
      </c>
      <c r="CU156" s="18">
        <f>Design!$I$24*CT156*Design!$I$23</f>
        <v>2.1639722630464813</v>
      </c>
      <c r="CV156" s="18">
        <v>0</v>
      </c>
      <c r="CW156" s="18">
        <v>0</v>
      </c>
      <c r="CX156" s="18">
        <f>Design!$I$22</f>
        <v>10</v>
      </c>
      <c r="CY156" s="18">
        <f t="shared" si="198"/>
        <v>2.1639722630464813</v>
      </c>
      <c r="CZ156" s="18">
        <f t="shared" si="199"/>
        <v>160</v>
      </c>
      <c r="DA156" s="18">
        <f t="shared" si="200"/>
        <v>2.1639722630464813</v>
      </c>
      <c r="DB156" s="18">
        <f t="shared" si="201"/>
        <v>170</v>
      </c>
      <c r="DC156" s="18">
        <v>0</v>
      </c>
      <c r="DD156" s="18" t="str">
        <f t="shared" si="230"/>
        <v>N/A</v>
      </c>
      <c r="DE156" s="18">
        <f t="shared" si="202"/>
        <v>-0.21639722630464814</v>
      </c>
      <c r="DF156" s="18">
        <f t="shared" si="203"/>
        <v>36.787528471790182</v>
      </c>
      <c r="DG156" s="18">
        <f>(Design!$N$71-DF156)/DE156</f>
        <v>156.82977573849436</v>
      </c>
      <c r="DH156" s="18">
        <v>0</v>
      </c>
      <c r="DI156" s="18">
        <v>0</v>
      </c>
      <c r="DJ156" s="18">
        <f t="shared" si="204"/>
        <v>156.82977573849436</v>
      </c>
      <c r="DK156" s="18">
        <f t="shared" si="231"/>
        <v>160</v>
      </c>
      <c r="DL156" s="18">
        <f>Design!$N$71</f>
        <v>2.85</v>
      </c>
      <c r="DM156" s="18">
        <f t="shared" si="205"/>
        <v>170</v>
      </c>
      <c r="DN156" s="18">
        <v>0</v>
      </c>
      <c r="DO156" s="18">
        <f t="shared" si="206"/>
        <v>14535</v>
      </c>
      <c r="DP156" s="19" t="str">
        <f t="shared" si="232"/>
        <v>N/A</v>
      </c>
      <c r="DQ156" s="68">
        <f t="shared" si="207"/>
        <v>160</v>
      </c>
      <c r="DR156" s="18">
        <f>'Ohio Intensities'!Y156</f>
        <v>1.4154205765695211</v>
      </c>
      <c r="DS156" s="18">
        <f>Design!$I$24*DR156*Design!$I$23</f>
        <v>2.4345233916995781</v>
      </c>
      <c r="DT156" s="18">
        <v>0</v>
      </c>
      <c r="DU156" s="18">
        <v>0</v>
      </c>
      <c r="DV156" s="18">
        <f>Design!$I$22</f>
        <v>10</v>
      </c>
      <c r="DW156" s="18">
        <f t="shared" si="208"/>
        <v>2.4345233916995781</v>
      </c>
      <c r="DX156" s="18">
        <f t="shared" si="209"/>
        <v>160</v>
      </c>
      <c r="DY156" s="18">
        <f t="shared" si="210"/>
        <v>2.4345233916995781</v>
      </c>
      <c r="DZ156" s="18">
        <f t="shared" si="211"/>
        <v>170</v>
      </c>
      <c r="EA156" s="18">
        <v>0</v>
      </c>
      <c r="EB156" s="18" t="str">
        <f t="shared" si="233"/>
        <v>N/A</v>
      </c>
      <c r="EC156" s="18">
        <f t="shared" si="212"/>
        <v>-0.24345233916995782</v>
      </c>
      <c r="ED156" s="18">
        <f t="shared" si="213"/>
        <v>41.386897658892828</v>
      </c>
      <c r="EE156" s="18">
        <f>(Design!$N$72-ED156)/EC156</f>
        <v>158.29339652386591</v>
      </c>
      <c r="EF156" s="18">
        <v>0</v>
      </c>
      <c r="EG156" s="18">
        <v>0</v>
      </c>
      <c r="EH156" s="18">
        <f t="shared" si="214"/>
        <v>158.29339652386591</v>
      </c>
      <c r="EI156" s="18">
        <f t="shared" si="234"/>
        <v>160</v>
      </c>
      <c r="EJ156" s="18">
        <f>Design!$N$72</f>
        <v>2.85</v>
      </c>
      <c r="EK156" s="18">
        <f t="shared" si="215"/>
        <v>170</v>
      </c>
      <c r="EL156" s="18">
        <v>0</v>
      </c>
      <c r="EM156" s="18">
        <f t="shared" si="216"/>
        <v>14535</v>
      </c>
      <c r="EN156" s="19" t="str">
        <f t="shared" si="235"/>
        <v>N/A</v>
      </c>
      <c r="EO156" s="19">
        <f t="shared" si="217"/>
        <v>160</v>
      </c>
    </row>
    <row r="157" spans="1:145" x14ac:dyDescent="0.25">
      <c r="A157" s="68">
        <f t="shared" si="236"/>
        <v>161</v>
      </c>
      <c r="B157" s="18">
        <f>'Ohio Intensities'!E157</f>
        <v>0.63558014393178719</v>
      </c>
      <c r="C157" s="18">
        <f>Design!$I$24*B157*Design!$I$23</f>
        <v>1.0931978475626747</v>
      </c>
      <c r="D157" s="18">
        <v>0</v>
      </c>
      <c r="E157" s="18">
        <v>0</v>
      </c>
      <c r="F157" s="18">
        <f>Design!$I$22</f>
        <v>10</v>
      </c>
      <c r="G157" s="18">
        <f t="shared" si="158"/>
        <v>1.0931978475626747</v>
      </c>
      <c r="H157" s="18">
        <f t="shared" si="159"/>
        <v>161</v>
      </c>
      <c r="I157" s="18">
        <f t="shared" si="160"/>
        <v>1.0931978475626747</v>
      </c>
      <c r="J157" s="18">
        <f t="shared" si="161"/>
        <v>171</v>
      </c>
      <c r="K157" s="18">
        <v>0</v>
      </c>
      <c r="L157" s="18" t="str">
        <f t="shared" si="218"/>
        <v>N/A</v>
      </c>
      <c r="M157" s="18">
        <f t="shared" si="162"/>
        <v>-0.10931978475626747</v>
      </c>
      <c r="N157" s="18">
        <f t="shared" si="163"/>
        <v>18.693683193321736</v>
      </c>
      <c r="O157" s="18">
        <f>(Design!$N$67-N157)/M157</f>
        <v>152.24767621368306</v>
      </c>
      <c r="P157" s="18">
        <v>0</v>
      </c>
      <c r="Q157" s="18">
        <v>0</v>
      </c>
      <c r="R157" s="18">
        <f t="shared" si="164"/>
        <v>152.24767621368306</v>
      </c>
      <c r="S157" s="18">
        <f t="shared" si="219"/>
        <v>161</v>
      </c>
      <c r="T157" s="18">
        <f>Design!$N$67</f>
        <v>2.0499999999999998</v>
      </c>
      <c r="U157" s="18">
        <f t="shared" si="165"/>
        <v>171</v>
      </c>
      <c r="V157" s="18">
        <v>0</v>
      </c>
      <c r="W157" s="18">
        <f t="shared" si="166"/>
        <v>10516.5</v>
      </c>
      <c r="X157" s="19" t="str">
        <f t="shared" si="220"/>
        <v>N/A</v>
      </c>
      <c r="Y157" s="68">
        <f t="shared" si="167"/>
        <v>161</v>
      </c>
      <c r="Z157" s="18">
        <f>'Ohio Intensities'!I157</f>
        <v>0.77518716542358979</v>
      </c>
      <c r="AA157" s="18">
        <f>Design!$I$24*Z157*Design!$I$23</f>
        <v>1.3333219245285752</v>
      </c>
      <c r="AB157" s="18">
        <v>0</v>
      </c>
      <c r="AC157" s="18">
        <v>0</v>
      </c>
      <c r="AD157" s="18">
        <f>Design!$I$22</f>
        <v>10</v>
      </c>
      <c r="AE157" s="18">
        <f t="shared" si="168"/>
        <v>1.3333219245285752</v>
      </c>
      <c r="AF157" s="18">
        <f t="shared" si="169"/>
        <v>161</v>
      </c>
      <c r="AG157" s="18">
        <f t="shared" si="170"/>
        <v>1.3333219245285752</v>
      </c>
      <c r="AH157" s="18">
        <f t="shared" si="171"/>
        <v>171</v>
      </c>
      <c r="AI157" s="18">
        <v>0</v>
      </c>
      <c r="AJ157" s="18" t="str">
        <f t="shared" si="221"/>
        <v>N/A</v>
      </c>
      <c r="AK157" s="18">
        <f t="shared" si="172"/>
        <v>-0.13333219245285752</v>
      </c>
      <c r="AL157" s="18">
        <f t="shared" si="173"/>
        <v>22.799804909438638</v>
      </c>
      <c r="AM157" s="18">
        <f>(Design!$N$68-AL157)/AK157</f>
        <v>152.24983956231031</v>
      </c>
      <c r="AN157" s="18">
        <v>0</v>
      </c>
      <c r="AO157" s="18">
        <v>0</v>
      </c>
      <c r="AP157" s="18">
        <f t="shared" si="174"/>
        <v>152.24983956231031</v>
      </c>
      <c r="AQ157" s="18">
        <f t="shared" si="222"/>
        <v>161</v>
      </c>
      <c r="AR157" s="18">
        <f>Design!$N$68</f>
        <v>2.5</v>
      </c>
      <c r="AS157" s="18">
        <f t="shared" si="175"/>
        <v>171</v>
      </c>
      <c r="AT157" s="18">
        <v>0</v>
      </c>
      <c r="AU157" s="18">
        <f t="shared" si="176"/>
        <v>12825</v>
      </c>
      <c r="AV157" s="19" t="str">
        <f t="shared" si="223"/>
        <v>N/A</v>
      </c>
      <c r="AW157" s="68">
        <f t="shared" si="177"/>
        <v>161</v>
      </c>
      <c r="AX157" s="18">
        <f>'Ohio Intensities'!M157</f>
        <v>0.92259156178200064</v>
      </c>
      <c r="AY157" s="18">
        <f>Design!$I$24*AX157*Design!$I$23</f>
        <v>1.5868574862650422</v>
      </c>
      <c r="AZ157" s="18">
        <v>0</v>
      </c>
      <c r="BA157" s="18">
        <v>0</v>
      </c>
      <c r="BB157" s="18">
        <f>Design!$I$22</f>
        <v>10</v>
      </c>
      <c r="BC157" s="18">
        <f t="shared" si="178"/>
        <v>1.5868574862650422</v>
      </c>
      <c r="BD157" s="18">
        <f t="shared" si="179"/>
        <v>161</v>
      </c>
      <c r="BE157" s="18">
        <f t="shared" si="180"/>
        <v>1.5868574862650422</v>
      </c>
      <c r="BF157" s="18">
        <f t="shared" si="181"/>
        <v>171</v>
      </c>
      <c r="BG157" s="18">
        <v>0</v>
      </c>
      <c r="BH157" s="18" t="str">
        <f t="shared" si="224"/>
        <v>N/A</v>
      </c>
      <c r="BI157" s="18">
        <f t="shared" si="182"/>
        <v>-0.15868574862650422</v>
      </c>
      <c r="BJ157" s="18">
        <f t="shared" si="183"/>
        <v>27.135263015132224</v>
      </c>
      <c r="BK157" s="18">
        <f>(Design!$N$69-BJ157)/BI157</f>
        <v>153.03997507861911</v>
      </c>
      <c r="BL157" s="18">
        <v>0</v>
      </c>
      <c r="BM157" s="18">
        <v>0</v>
      </c>
      <c r="BN157" s="18">
        <f t="shared" si="184"/>
        <v>153.03997507861911</v>
      </c>
      <c r="BO157" s="18">
        <f t="shared" si="225"/>
        <v>161</v>
      </c>
      <c r="BP157" s="18">
        <f>Design!$N$69</f>
        <v>2.85</v>
      </c>
      <c r="BQ157" s="18">
        <f t="shared" si="185"/>
        <v>171</v>
      </c>
      <c r="BR157" s="18">
        <v>0</v>
      </c>
      <c r="BS157" s="18">
        <f t="shared" si="186"/>
        <v>14620.5</v>
      </c>
      <c r="BT157" s="19" t="str">
        <f t="shared" si="226"/>
        <v>N/A</v>
      </c>
      <c r="BU157" s="68">
        <f t="shared" si="187"/>
        <v>161</v>
      </c>
      <c r="BV157" s="18">
        <f>'Ohio Intensities'!Q157</f>
        <v>1.1021064198581556</v>
      </c>
      <c r="BW157" s="18">
        <f>Design!$I$24*BV157*Design!$I$23</f>
        <v>1.8956230421560287</v>
      </c>
      <c r="BX157" s="18">
        <v>0</v>
      </c>
      <c r="BY157" s="18">
        <v>0</v>
      </c>
      <c r="BZ157" s="18">
        <f>Design!$I$22</f>
        <v>10</v>
      </c>
      <c r="CA157" s="18">
        <f t="shared" si="188"/>
        <v>1.8956230421560287</v>
      </c>
      <c r="CB157" s="18">
        <f t="shared" si="189"/>
        <v>161</v>
      </c>
      <c r="CC157" s="18">
        <f t="shared" si="190"/>
        <v>1.8956230421560287</v>
      </c>
      <c r="CD157" s="18">
        <f t="shared" si="191"/>
        <v>171</v>
      </c>
      <c r="CE157" s="18">
        <v>0</v>
      </c>
      <c r="CF157" s="18" t="str">
        <f t="shared" si="227"/>
        <v>N/A</v>
      </c>
      <c r="CG157" s="18">
        <f t="shared" si="192"/>
        <v>-0.18956230421560288</v>
      </c>
      <c r="CH157" s="18">
        <f t="shared" si="193"/>
        <v>32.415154020868094</v>
      </c>
      <c r="CI157" s="18">
        <f>(Design!$N$70-CH157)/CG157</f>
        <v>155.96536528297057</v>
      </c>
      <c r="CJ157" s="18">
        <v>0</v>
      </c>
      <c r="CK157" s="18">
        <v>0</v>
      </c>
      <c r="CL157" s="18">
        <f t="shared" si="194"/>
        <v>155.96536528297057</v>
      </c>
      <c r="CM157" s="18">
        <f t="shared" si="228"/>
        <v>161</v>
      </c>
      <c r="CN157" s="18">
        <f>Design!$N$70</f>
        <v>2.85</v>
      </c>
      <c r="CO157" s="18">
        <f t="shared" si="195"/>
        <v>171</v>
      </c>
      <c r="CP157" s="18">
        <v>0</v>
      </c>
      <c r="CQ157" s="18">
        <f t="shared" si="196"/>
        <v>14620.5</v>
      </c>
      <c r="CR157" s="19" t="str">
        <f t="shared" si="229"/>
        <v>N/A</v>
      </c>
      <c r="CS157" s="68">
        <f t="shared" si="197"/>
        <v>161</v>
      </c>
      <c r="CT157" s="18">
        <f>'Ohio Intensities'!U157</f>
        <v>1.2520715257985138</v>
      </c>
      <c r="CU157" s="18">
        <f>Design!$I$24*CT157*Design!$I$23</f>
        <v>2.1535630243734452</v>
      </c>
      <c r="CV157" s="18">
        <v>0</v>
      </c>
      <c r="CW157" s="18">
        <v>0</v>
      </c>
      <c r="CX157" s="18">
        <f>Design!$I$22</f>
        <v>10</v>
      </c>
      <c r="CY157" s="18">
        <f t="shared" si="198"/>
        <v>2.1535630243734452</v>
      </c>
      <c r="CZ157" s="18">
        <f t="shared" si="199"/>
        <v>161</v>
      </c>
      <c r="DA157" s="18">
        <f t="shared" si="200"/>
        <v>2.1535630243734452</v>
      </c>
      <c r="DB157" s="18">
        <f t="shared" si="201"/>
        <v>171</v>
      </c>
      <c r="DC157" s="18">
        <v>0</v>
      </c>
      <c r="DD157" s="18" t="str">
        <f t="shared" si="230"/>
        <v>N/A</v>
      </c>
      <c r="DE157" s="18">
        <f t="shared" si="202"/>
        <v>-0.21535630243734452</v>
      </c>
      <c r="DF157" s="18">
        <f t="shared" si="203"/>
        <v>36.825927716785912</v>
      </c>
      <c r="DG157" s="18">
        <f>(Design!$N$71-DF157)/DE157</f>
        <v>157.76611750970613</v>
      </c>
      <c r="DH157" s="18">
        <v>0</v>
      </c>
      <c r="DI157" s="18">
        <v>0</v>
      </c>
      <c r="DJ157" s="18">
        <f t="shared" si="204"/>
        <v>157.76611750970613</v>
      </c>
      <c r="DK157" s="18">
        <f t="shared" si="231"/>
        <v>161</v>
      </c>
      <c r="DL157" s="18">
        <f>Design!$N$71</f>
        <v>2.85</v>
      </c>
      <c r="DM157" s="18">
        <f t="shared" si="205"/>
        <v>171</v>
      </c>
      <c r="DN157" s="18">
        <v>0</v>
      </c>
      <c r="DO157" s="18">
        <f t="shared" si="206"/>
        <v>14620.5</v>
      </c>
      <c r="DP157" s="19" t="str">
        <f t="shared" si="232"/>
        <v>N/A</v>
      </c>
      <c r="DQ157" s="68">
        <f t="shared" si="207"/>
        <v>161</v>
      </c>
      <c r="DR157" s="18">
        <f>'Ohio Intensities'!Y157</f>
        <v>1.4088279440633871</v>
      </c>
      <c r="DS157" s="18">
        <f>Design!$I$24*DR157*Design!$I$23</f>
        <v>2.4231840637890274</v>
      </c>
      <c r="DT157" s="18">
        <v>0</v>
      </c>
      <c r="DU157" s="18">
        <v>0</v>
      </c>
      <c r="DV157" s="18">
        <f>Design!$I$22</f>
        <v>10</v>
      </c>
      <c r="DW157" s="18">
        <f t="shared" si="208"/>
        <v>2.4231840637890274</v>
      </c>
      <c r="DX157" s="18">
        <f t="shared" si="209"/>
        <v>161</v>
      </c>
      <c r="DY157" s="18">
        <f t="shared" si="210"/>
        <v>2.4231840637890274</v>
      </c>
      <c r="DZ157" s="18">
        <f t="shared" si="211"/>
        <v>171</v>
      </c>
      <c r="EA157" s="18">
        <v>0</v>
      </c>
      <c r="EB157" s="18" t="str">
        <f t="shared" si="233"/>
        <v>N/A</v>
      </c>
      <c r="EC157" s="18">
        <f t="shared" si="212"/>
        <v>-0.24231840637890273</v>
      </c>
      <c r="ED157" s="18">
        <f t="shared" si="213"/>
        <v>41.436447490792368</v>
      </c>
      <c r="EE157" s="18">
        <f>(Design!$N$72-ED157)/EC157</f>
        <v>159.23861528891214</v>
      </c>
      <c r="EF157" s="18">
        <v>0</v>
      </c>
      <c r="EG157" s="18">
        <v>0</v>
      </c>
      <c r="EH157" s="18">
        <f t="shared" si="214"/>
        <v>159.23861528891214</v>
      </c>
      <c r="EI157" s="18">
        <f t="shared" si="234"/>
        <v>161</v>
      </c>
      <c r="EJ157" s="18">
        <f>Design!$N$72</f>
        <v>2.85</v>
      </c>
      <c r="EK157" s="18">
        <f t="shared" si="215"/>
        <v>171</v>
      </c>
      <c r="EL157" s="18">
        <v>0</v>
      </c>
      <c r="EM157" s="18">
        <f t="shared" si="216"/>
        <v>14620.499999999998</v>
      </c>
      <c r="EN157" s="19" t="str">
        <f t="shared" si="235"/>
        <v>N/A</v>
      </c>
      <c r="EO157" s="19">
        <f t="shared" si="217"/>
        <v>161</v>
      </c>
    </row>
    <row r="158" spans="1:145" x14ac:dyDescent="0.25">
      <c r="A158" s="68">
        <f t="shared" si="236"/>
        <v>162</v>
      </c>
      <c r="B158" s="18">
        <f>'Ohio Intensities'!E158</f>
        <v>0.63234195009382865</v>
      </c>
      <c r="C158" s="18">
        <f>Design!$I$24*B158*Design!$I$23</f>
        <v>1.0876281541613859</v>
      </c>
      <c r="D158" s="18">
        <v>0</v>
      </c>
      <c r="E158" s="18">
        <v>0</v>
      </c>
      <c r="F158" s="18">
        <f>Design!$I$22</f>
        <v>10</v>
      </c>
      <c r="G158" s="18">
        <f t="shared" si="158"/>
        <v>1.0876281541613859</v>
      </c>
      <c r="H158" s="18">
        <f t="shared" si="159"/>
        <v>162</v>
      </c>
      <c r="I158" s="18">
        <f t="shared" si="160"/>
        <v>1.0876281541613859</v>
      </c>
      <c r="J158" s="18">
        <f t="shared" si="161"/>
        <v>172</v>
      </c>
      <c r="K158" s="18">
        <v>0</v>
      </c>
      <c r="L158" s="18" t="str">
        <f t="shared" si="218"/>
        <v>N/A</v>
      </c>
      <c r="M158" s="18">
        <f t="shared" si="162"/>
        <v>-0.10876281541613859</v>
      </c>
      <c r="N158" s="18">
        <f t="shared" si="163"/>
        <v>18.707204251575838</v>
      </c>
      <c r="O158" s="18">
        <f>(Design!$N$67-N158)/M158</f>
        <v>153.15164643213333</v>
      </c>
      <c r="P158" s="18">
        <v>0</v>
      </c>
      <c r="Q158" s="18">
        <v>0</v>
      </c>
      <c r="R158" s="18">
        <f t="shared" si="164"/>
        <v>153.15164643213333</v>
      </c>
      <c r="S158" s="18">
        <f t="shared" si="219"/>
        <v>162</v>
      </c>
      <c r="T158" s="18">
        <f>Design!$N$67</f>
        <v>2.0499999999999998</v>
      </c>
      <c r="U158" s="18">
        <f t="shared" si="165"/>
        <v>172</v>
      </c>
      <c r="V158" s="18">
        <v>0</v>
      </c>
      <c r="W158" s="18">
        <f t="shared" si="166"/>
        <v>10577.999999999998</v>
      </c>
      <c r="X158" s="19" t="str">
        <f t="shared" si="220"/>
        <v>N/A</v>
      </c>
      <c r="Y158" s="68">
        <f t="shared" si="167"/>
        <v>162</v>
      </c>
      <c r="Z158" s="18">
        <f>'Ohio Intensities'!I158</f>
        <v>0.77129182870654711</v>
      </c>
      <c r="AA158" s="18">
        <f>Design!$I$24*Z158*Design!$I$23</f>
        <v>1.3266219453752619</v>
      </c>
      <c r="AB158" s="18">
        <v>0</v>
      </c>
      <c r="AC158" s="18">
        <v>0</v>
      </c>
      <c r="AD158" s="18">
        <f>Design!$I$22</f>
        <v>10</v>
      </c>
      <c r="AE158" s="18">
        <f t="shared" si="168"/>
        <v>1.3266219453752619</v>
      </c>
      <c r="AF158" s="18">
        <f t="shared" si="169"/>
        <v>162</v>
      </c>
      <c r="AG158" s="18">
        <f t="shared" si="170"/>
        <v>1.3266219453752619</v>
      </c>
      <c r="AH158" s="18">
        <f t="shared" si="171"/>
        <v>172</v>
      </c>
      <c r="AI158" s="18">
        <v>0</v>
      </c>
      <c r="AJ158" s="18" t="str">
        <f t="shared" si="221"/>
        <v>N/A</v>
      </c>
      <c r="AK158" s="18">
        <f t="shared" si="172"/>
        <v>-0.1326621945375262</v>
      </c>
      <c r="AL158" s="18">
        <f t="shared" si="173"/>
        <v>22.817897460454507</v>
      </c>
      <c r="AM158" s="18">
        <f>(Design!$N$68-AL158)/AK158</f>
        <v>153.15514364348297</v>
      </c>
      <c r="AN158" s="18">
        <v>0</v>
      </c>
      <c r="AO158" s="18">
        <v>0</v>
      </c>
      <c r="AP158" s="18">
        <f t="shared" si="174"/>
        <v>153.15514364348297</v>
      </c>
      <c r="AQ158" s="18">
        <f t="shared" si="222"/>
        <v>162</v>
      </c>
      <c r="AR158" s="18">
        <f>Design!$N$68</f>
        <v>2.5</v>
      </c>
      <c r="AS158" s="18">
        <f t="shared" si="175"/>
        <v>172</v>
      </c>
      <c r="AT158" s="18">
        <v>0</v>
      </c>
      <c r="AU158" s="18">
        <f t="shared" si="176"/>
        <v>12900</v>
      </c>
      <c r="AV158" s="19" t="str">
        <f t="shared" si="223"/>
        <v>N/A</v>
      </c>
      <c r="AW158" s="68">
        <f t="shared" si="177"/>
        <v>162</v>
      </c>
      <c r="AX158" s="18">
        <f>'Ohio Intensities'!M158</f>
        <v>0.91800862323476062</v>
      </c>
      <c r="AY158" s="18">
        <f>Design!$I$24*AX158*Design!$I$23</f>
        <v>1.5789748319637893</v>
      </c>
      <c r="AZ158" s="18">
        <v>0</v>
      </c>
      <c r="BA158" s="18">
        <v>0</v>
      </c>
      <c r="BB158" s="18">
        <f>Design!$I$22</f>
        <v>10</v>
      </c>
      <c r="BC158" s="18">
        <f t="shared" si="178"/>
        <v>1.5789748319637893</v>
      </c>
      <c r="BD158" s="18">
        <f t="shared" si="179"/>
        <v>162</v>
      </c>
      <c r="BE158" s="18">
        <f t="shared" si="180"/>
        <v>1.5789748319637893</v>
      </c>
      <c r="BF158" s="18">
        <f t="shared" si="181"/>
        <v>172</v>
      </c>
      <c r="BG158" s="18">
        <v>0</v>
      </c>
      <c r="BH158" s="18" t="str">
        <f t="shared" si="224"/>
        <v>N/A</v>
      </c>
      <c r="BI158" s="18">
        <f t="shared" si="182"/>
        <v>-0.15789748319637892</v>
      </c>
      <c r="BJ158" s="18">
        <f t="shared" si="183"/>
        <v>27.158367109777174</v>
      </c>
      <c r="BK158" s="18">
        <f>(Design!$N$69-BJ158)/BI158</f>
        <v>153.95031394860536</v>
      </c>
      <c r="BL158" s="18">
        <v>0</v>
      </c>
      <c r="BM158" s="18">
        <v>0</v>
      </c>
      <c r="BN158" s="18">
        <f t="shared" si="184"/>
        <v>153.95031394860536</v>
      </c>
      <c r="BO158" s="18">
        <f t="shared" si="225"/>
        <v>162</v>
      </c>
      <c r="BP158" s="18">
        <f>Design!$N$69</f>
        <v>2.85</v>
      </c>
      <c r="BQ158" s="18">
        <f t="shared" si="185"/>
        <v>172</v>
      </c>
      <c r="BR158" s="18">
        <v>0</v>
      </c>
      <c r="BS158" s="18">
        <f t="shared" si="186"/>
        <v>14706.000000000002</v>
      </c>
      <c r="BT158" s="19" t="str">
        <f t="shared" si="226"/>
        <v>N/A</v>
      </c>
      <c r="BU158" s="68">
        <f t="shared" si="187"/>
        <v>162</v>
      </c>
      <c r="BV158" s="18">
        <f>'Ohio Intensities'!Q158</f>
        <v>1.0967496616266021</v>
      </c>
      <c r="BW158" s="18">
        <f>Design!$I$24*BV158*Design!$I$23</f>
        <v>1.8864094179977569</v>
      </c>
      <c r="BX158" s="18">
        <v>0</v>
      </c>
      <c r="BY158" s="18">
        <v>0</v>
      </c>
      <c r="BZ158" s="18">
        <f>Design!$I$22</f>
        <v>10</v>
      </c>
      <c r="CA158" s="18">
        <f t="shared" si="188"/>
        <v>1.8864094179977569</v>
      </c>
      <c r="CB158" s="18">
        <f t="shared" si="189"/>
        <v>162</v>
      </c>
      <c r="CC158" s="18">
        <f t="shared" si="190"/>
        <v>1.8864094179977569</v>
      </c>
      <c r="CD158" s="18">
        <f t="shared" si="191"/>
        <v>172</v>
      </c>
      <c r="CE158" s="18">
        <v>0</v>
      </c>
      <c r="CF158" s="18" t="str">
        <f t="shared" si="227"/>
        <v>N/A</v>
      </c>
      <c r="CG158" s="18">
        <f t="shared" si="192"/>
        <v>-0.1886409417997757</v>
      </c>
      <c r="CH158" s="18">
        <f t="shared" si="193"/>
        <v>32.446241989561422</v>
      </c>
      <c r="CI158" s="18">
        <f>(Design!$N$70-CH158)/CG158</f>
        <v>156.89193293455352</v>
      </c>
      <c r="CJ158" s="18">
        <v>0</v>
      </c>
      <c r="CK158" s="18">
        <v>0</v>
      </c>
      <c r="CL158" s="18">
        <f t="shared" si="194"/>
        <v>156.89193293455352</v>
      </c>
      <c r="CM158" s="18">
        <f t="shared" si="228"/>
        <v>162</v>
      </c>
      <c r="CN158" s="18">
        <f>Design!$N$70</f>
        <v>2.85</v>
      </c>
      <c r="CO158" s="18">
        <f t="shared" si="195"/>
        <v>172</v>
      </c>
      <c r="CP158" s="18">
        <v>0</v>
      </c>
      <c r="CQ158" s="18">
        <f t="shared" si="196"/>
        <v>14706</v>
      </c>
      <c r="CR158" s="19" t="str">
        <f t="shared" si="229"/>
        <v>N/A</v>
      </c>
      <c r="CS158" s="68">
        <f t="shared" si="197"/>
        <v>162</v>
      </c>
      <c r="CT158" s="18">
        <f>'Ohio Intensities'!U158</f>
        <v>1.246083087486602</v>
      </c>
      <c r="CU158" s="18">
        <f>Design!$I$24*CT158*Design!$I$23</f>
        <v>2.1432629104769569</v>
      </c>
      <c r="CV158" s="18">
        <v>0</v>
      </c>
      <c r="CW158" s="18">
        <v>0</v>
      </c>
      <c r="CX158" s="18">
        <f>Design!$I$22</f>
        <v>10</v>
      </c>
      <c r="CY158" s="18">
        <f t="shared" si="198"/>
        <v>2.1432629104769569</v>
      </c>
      <c r="CZ158" s="18">
        <f t="shared" si="199"/>
        <v>162</v>
      </c>
      <c r="DA158" s="18">
        <f t="shared" si="200"/>
        <v>2.1432629104769569</v>
      </c>
      <c r="DB158" s="18">
        <f t="shared" si="201"/>
        <v>172</v>
      </c>
      <c r="DC158" s="18">
        <v>0</v>
      </c>
      <c r="DD158" s="18" t="str">
        <f t="shared" si="230"/>
        <v>N/A</v>
      </c>
      <c r="DE158" s="18">
        <f t="shared" si="202"/>
        <v>-0.21432629104769568</v>
      </c>
      <c r="DF158" s="18">
        <f t="shared" si="203"/>
        <v>36.864122060203655</v>
      </c>
      <c r="DG158" s="18">
        <f>(Design!$N$71-DF158)/DE158</f>
        <v>158.70251798755865</v>
      </c>
      <c r="DH158" s="18">
        <v>0</v>
      </c>
      <c r="DI158" s="18">
        <v>0</v>
      </c>
      <c r="DJ158" s="18">
        <f t="shared" si="204"/>
        <v>158.70251798755865</v>
      </c>
      <c r="DK158" s="18">
        <f t="shared" si="231"/>
        <v>162</v>
      </c>
      <c r="DL158" s="18">
        <f>Design!$N$71</f>
        <v>2.85</v>
      </c>
      <c r="DM158" s="18">
        <f t="shared" si="205"/>
        <v>172</v>
      </c>
      <c r="DN158" s="18">
        <v>0</v>
      </c>
      <c r="DO158" s="18">
        <f t="shared" si="206"/>
        <v>14706</v>
      </c>
      <c r="DP158" s="19" t="str">
        <f t="shared" si="232"/>
        <v>N/A</v>
      </c>
      <c r="DQ158" s="68">
        <f t="shared" si="207"/>
        <v>162</v>
      </c>
      <c r="DR158" s="18">
        <f>'Ohio Intensities'!Y158</f>
        <v>1.4023035353489164</v>
      </c>
      <c r="DS158" s="18">
        <f>Design!$I$24*DR158*Design!$I$23</f>
        <v>2.4119620808001376</v>
      </c>
      <c r="DT158" s="18">
        <v>0</v>
      </c>
      <c r="DU158" s="18">
        <v>0</v>
      </c>
      <c r="DV158" s="18">
        <f>Design!$I$22</f>
        <v>10</v>
      </c>
      <c r="DW158" s="18">
        <f t="shared" si="208"/>
        <v>2.4119620808001376</v>
      </c>
      <c r="DX158" s="18">
        <f t="shared" si="209"/>
        <v>162</v>
      </c>
      <c r="DY158" s="18">
        <f t="shared" si="210"/>
        <v>2.4119620808001376</v>
      </c>
      <c r="DZ158" s="18">
        <f t="shared" si="211"/>
        <v>172</v>
      </c>
      <c r="EA158" s="18">
        <v>0</v>
      </c>
      <c r="EB158" s="18" t="str">
        <f t="shared" si="233"/>
        <v>N/A</v>
      </c>
      <c r="EC158" s="18">
        <f t="shared" si="212"/>
        <v>-0.24119620808001377</v>
      </c>
      <c r="ED158" s="18">
        <f t="shared" si="213"/>
        <v>41.485747789762371</v>
      </c>
      <c r="EE158" s="18">
        <f>(Design!$N$72-ED158)/EC158</f>
        <v>160.18389384026077</v>
      </c>
      <c r="EF158" s="18">
        <v>0</v>
      </c>
      <c r="EG158" s="18">
        <v>0</v>
      </c>
      <c r="EH158" s="18">
        <f t="shared" si="214"/>
        <v>160.18389384026077</v>
      </c>
      <c r="EI158" s="18">
        <f t="shared" si="234"/>
        <v>162</v>
      </c>
      <c r="EJ158" s="18">
        <f>Design!$N$72</f>
        <v>2.85</v>
      </c>
      <c r="EK158" s="18">
        <f t="shared" si="215"/>
        <v>172</v>
      </c>
      <c r="EL158" s="18">
        <v>0</v>
      </c>
      <c r="EM158" s="18">
        <f t="shared" si="216"/>
        <v>14706</v>
      </c>
      <c r="EN158" s="19" t="str">
        <f t="shared" si="235"/>
        <v>N/A</v>
      </c>
      <c r="EO158" s="19">
        <f t="shared" si="217"/>
        <v>162</v>
      </c>
    </row>
    <row r="159" spans="1:145" x14ac:dyDescent="0.25">
      <c r="A159" s="68">
        <f t="shared" si="236"/>
        <v>163</v>
      </c>
      <c r="B159" s="18">
        <f>'Ohio Intensities'!E159</f>
        <v>0.62913888362931858</v>
      </c>
      <c r="C159" s="18">
        <f>Design!$I$24*B159*Design!$I$23</f>
        <v>1.0821188798424286</v>
      </c>
      <c r="D159" s="18">
        <v>0</v>
      </c>
      <c r="E159" s="18">
        <v>0</v>
      </c>
      <c r="F159" s="18">
        <f>Design!$I$22</f>
        <v>10</v>
      </c>
      <c r="G159" s="18">
        <f t="shared" si="158"/>
        <v>1.0821188798424286</v>
      </c>
      <c r="H159" s="18">
        <f t="shared" si="159"/>
        <v>163</v>
      </c>
      <c r="I159" s="18">
        <f t="shared" si="160"/>
        <v>1.0821188798424286</v>
      </c>
      <c r="J159" s="18">
        <f t="shared" si="161"/>
        <v>173</v>
      </c>
      <c r="K159" s="18">
        <v>0</v>
      </c>
      <c r="L159" s="18" t="str">
        <f t="shared" si="218"/>
        <v>N/A</v>
      </c>
      <c r="M159" s="18">
        <f t="shared" si="162"/>
        <v>-0.10821188798424286</v>
      </c>
      <c r="N159" s="18">
        <f t="shared" si="163"/>
        <v>18.720656621274017</v>
      </c>
      <c r="O159" s="18">
        <f>(Design!$N$67-N159)/M159</f>
        <v>154.05568585682096</v>
      </c>
      <c r="P159" s="18">
        <v>0</v>
      </c>
      <c r="Q159" s="18">
        <v>0</v>
      </c>
      <c r="R159" s="18">
        <f t="shared" si="164"/>
        <v>154.05568585682096</v>
      </c>
      <c r="S159" s="18">
        <f t="shared" si="219"/>
        <v>163</v>
      </c>
      <c r="T159" s="18">
        <f>Design!$N$67</f>
        <v>2.0499999999999998</v>
      </c>
      <c r="U159" s="18">
        <f t="shared" si="165"/>
        <v>173</v>
      </c>
      <c r="V159" s="18">
        <v>0</v>
      </c>
      <c r="W159" s="18">
        <f t="shared" si="166"/>
        <v>10639.5</v>
      </c>
      <c r="X159" s="19" t="str">
        <f t="shared" si="220"/>
        <v>N/A</v>
      </c>
      <c r="Y159" s="68">
        <f t="shared" si="167"/>
        <v>163</v>
      </c>
      <c r="Z159" s="18">
        <f>'Ohio Intensities'!I159</f>
        <v>0.76743834907882469</v>
      </c>
      <c r="AA159" s="18">
        <f>Design!$I$24*Z159*Design!$I$23</f>
        <v>1.3199939604155793</v>
      </c>
      <c r="AB159" s="18">
        <v>0</v>
      </c>
      <c r="AC159" s="18">
        <v>0</v>
      </c>
      <c r="AD159" s="18">
        <f>Design!$I$22</f>
        <v>10</v>
      </c>
      <c r="AE159" s="18">
        <f t="shared" si="168"/>
        <v>1.3199939604155793</v>
      </c>
      <c r="AF159" s="18">
        <f t="shared" si="169"/>
        <v>163</v>
      </c>
      <c r="AG159" s="18">
        <f t="shared" si="170"/>
        <v>1.3199939604155793</v>
      </c>
      <c r="AH159" s="18">
        <f t="shared" si="171"/>
        <v>173</v>
      </c>
      <c r="AI159" s="18">
        <v>0</v>
      </c>
      <c r="AJ159" s="18" t="str">
        <f t="shared" si="221"/>
        <v>N/A</v>
      </c>
      <c r="AK159" s="18">
        <f t="shared" si="172"/>
        <v>-0.13199939604155791</v>
      </c>
      <c r="AL159" s="18">
        <f t="shared" si="173"/>
        <v>22.83589551518952</v>
      </c>
      <c r="AM159" s="18">
        <f>(Design!$N$68-AL159)/AK159</f>
        <v>154.06051940409702</v>
      </c>
      <c r="AN159" s="18">
        <v>0</v>
      </c>
      <c r="AO159" s="18">
        <v>0</v>
      </c>
      <c r="AP159" s="18">
        <f t="shared" si="174"/>
        <v>154.06051940409702</v>
      </c>
      <c r="AQ159" s="18">
        <f t="shared" si="222"/>
        <v>163</v>
      </c>
      <c r="AR159" s="18">
        <f>Design!$N$68</f>
        <v>2.5</v>
      </c>
      <c r="AS159" s="18">
        <f t="shared" si="175"/>
        <v>173</v>
      </c>
      <c r="AT159" s="18">
        <v>0</v>
      </c>
      <c r="AU159" s="18">
        <f t="shared" si="176"/>
        <v>12975</v>
      </c>
      <c r="AV159" s="19" t="str">
        <f t="shared" si="223"/>
        <v>N/A</v>
      </c>
      <c r="AW159" s="68">
        <f t="shared" si="177"/>
        <v>163</v>
      </c>
      <c r="AX159" s="18">
        <f>'Ohio Intensities'!M159</f>
        <v>0.9134745185576062</v>
      </c>
      <c r="AY159" s="18">
        <f>Design!$I$24*AX159*Design!$I$23</f>
        <v>1.5711761719190835</v>
      </c>
      <c r="AZ159" s="18">
        <v>0</v>
      </c>
      <c r="BA159" s="18">
        <v>0</v>
      </c>
      <c r="BB159" s="18">
        <f>Design!$I$22</f>
        <v>10</v>
      </c>
      <c r="BC159" s="18">
        <f t="shared" si="178"/>
        <v>1.5711761719190835</v>
      </c>
      <c r="BD159" s="18">
        <f t="shared" si="179"/>
        <v>163</v>
      </c>
      <c r="BE159" s="18">
        <f t="shared" si="180"/>
        <v>1.5711761719190835</v>
      </c>
      <c r="BF159" s="18">
        <f t="shared" si="181"/>
        <v>173</v>
      </c>
      <c r="BG159" s="18">
        <v>0</v>
      </c>
      <c r="BH159" s="18" t="str">
        <f t="shared" si="224"/>
        <v>N/A</v>
      </c>
      <c r="BI159" s="18">
        <f t="shared" si="182"/>
        <v>-0.15711761719190837</v>
      </c>
      <c r="BJ159" s="18">
        <f t="shared" si="183"/>
        <v>27.181347774200148</v>
      </c>
      <c r="BK159" s="18">
        <f>(Design!$N$69-BJ159)/BI159</f>
        <v>154.86072287158657</v>
      </c>
      <c r="BL159" s="18">
        <v>0</v>
      </c>
      <c r="BM159" s="18">
        <v>0</v>
      </c>
      <c r="BN159" s="18">
        <f t="shared" si="184"/>
        <v>154.86072287158657</v>
      </c>
      <c r="BO159" s="18">
        <f t="shared" si="225"/>
        <v>163</v>
      </c>
      <c r="BP159" s="18">
        <f>Design!$N$69</f>
        <v>2.85</v>
      </c>
      <c r="BQ159" s="18">
        <f t="shared" si="185"/>
        <v>173</v>
      </c>
      <c r="BR159" s="18">
        <v>0</v>
      </c>
      <c r="BS159" s="18">
        <f t="shared" si="186"/>
        <v>14791.5</v>
      </c>
      <c r="BT159" s="19" t="str">
        <f t="shared" si="226"/>
        <v>N/A</v>
      </c>
      <c r="BU159" s="68">
        <f t="shared" si="187"/>
        <v>163</v>
      </c>
      <c r="BV159" s="18">
        <f>'Ohio Intensities'!Q159</f>
        <v>1.0914492841306525</v>
      </c>
      <c r="BW159" s="18">
        <f>Design!$I$24*BV159*Design!$I$23</f>
        <v>1.8772927687047234</v>
      </c>
      <c r="BX159" s="18">
        <v>0</v>
      </c>
      <c r="BY159" s="18">
        <v>0</v>
      </c>
      <c r="BZ159" s="18">
        <f>Design!$I$22</f>
        <v>10</v>
      </c>
      <c r="CA159" s="18">
        <f t="shared" si="188"/>
        <v>1.8772927687047234</v>
      </c>
      <c r="CB159" s="18">
        <f t="shared" si="189"/>
        <v>163</v>
      </c>
      <c r="CC159" s="18">
        <f t="shared" si="190"/>
        <v>1.8772927687047234</v>
      </c>
      <c r="CD159" s="18">
        <f t="shared" si="191"/>
        <v>173</v>
      </c>
      <c r="CE159" s="18">
        <v>0</v>
      </c>
      <c r="CF159" s="18" t="str">
        <f t="shared" si="227"/>
        <v>N/A</v>
      </c>
      <c r="CG159" s="18">
        <f t="shared" si="192"/>
        <v>-0.18772927687047233</v>
      </c>
      <c r="CH159" s="18">
        <f t="shared" si="193"/>
        <v>32.47716489859171</v>
      </c>
      <c r="CI159" s="18">
        <f>(Design!$N$70-CH159)/CG159</f>
        <v>157.81856401137463</v>
      </c>
      <c r="CJ159" s="18">
        <v>0</v>
      </c>
      <c r="CK159" s="18">
        <v>0</v>
      </c>
      <c r="CL159" s="18">
        <f t="shared" si="194"/>
        <v>157.81856401137463</v>
      </c>
      <c r="CM159" s="18">
        <f t="shared" si="228"/>
        <v>163</v>
      </c>
      <c r="CN159" s="18">
        <f>Design!$N$70</f>
        <v>2.85</v>
      </c>
      <c r="CO159" s="18">
        <f t="shared" si="195"/>
        <v>173</v>
      </c>
      <c r="CP159" s="18">
        <v>0</v>
      </c>
      <c r="CQ159" s="18">
        <f t="shared" si="196"/>
        <v>14791.500000000002</v>
      </c>
      <c r="CR159" s="19" t="str">
        <f t="shared" si="229"/>
        <v>N/A</v>
      </c>
      <c r="CS159" s="68">
        <f t="shared" si="197"/>
        <v>163</v>
      </c>
      <c r="CT159" s="18">
        <f>'Ohio Intensities'!U159</f>
        <v>1.2401570728387634</v>
      </c>
      <c r="CU159" s="18">
        <f>Design!$I$24*CT159*Design!$I$23</f>
        <v>2.1330701652826742</v>
      </c>
      <c r="CV159" s="18">
        <v>0</v>
      </c>
      <c r="CW159" s="18">
        <v>0</v>
      </c>
      <c r="CX159" s="18">
        <f>Design!$I$22</f>
        <v>10</v>
      </c>
      <c r="CY159" s="18">
        <f t="shared" si="198"/>
        <v>2.1330701652826742</v>
      </c>
      <c r="CZ159" s="18">
        <f t="shared" si="199"/>
        <v>163</v>
      </c>
      <c r="DA159" s="18">
        <f t="shared" si="200"/>
        <v>2.1330701652826742</v>
      </c>
      <c r="DB159" s="18">
        <f t="shared" si="201"/>
        <v>173</v>
      </c>
      <c r="DC159" s="18">
        <v>0</v>
      </c>
      <c r="DD159" s="18" t="str">
        <f t="shared" si="230"/>
        <v>N/A</v>
      </c>
      <c r="DE159" s="18">
        <f t="shared" si="202"/>
        <v>-0.21330701652826742</v>
      </c>
      <c r="DF159" s="18">
        <f t="shared" si="203"/>
        <v>36.902113859390262</v>
      </c>
      <c r="DG159" s="18">
        <f>(Design!$N$71-DF159)/DE159</f>
        <v>159.63897678385877</v>
      </c>
      <c r="DH159" s="18">
        <v>0</v>
      </c>
      <c r="DI159" s="18">
        <v>0</v>
      </c>
      <c r="DJ159" s="18">
        <f t="shared" si="204"/>
        <v>159.63897678385877</v>
      </c>
      <c r="DK159" s="18">
        <f t="shared" si="231"/>
        <v>163</v>
      </c>
      <c r="DL159" s="18">
        <f>Design!$N$71</f>
        <v>2.85</v>
      </c>
      <c r="DM159" s="18">
        <f t="shared" si="205"/>
        <v>173</v>
      </c>
      <c r="DN159" s="18">
        <v>0</v>
      </c>
      <c r="DO159" s="18">
        <f t="shared" si="206"/>
        <v>14791.5</v>
      </c>
      <c r="DP159" s="19" t="str">
        <f t="shared" si="232"/>
        <v>N/A</v>
      </c>
      <c r="DQ159" s="68">
        <f t="shared" si="207"/>
        <v>163</v>
      </c>
      <c r="DR159" s="18">
        <f>'Ohio Intensities'!Y159</f>
        <v>1.3958462605808468</v>
      </c>
      <c r="DS159" s="18">
        <f>Design!$I$24*DR159*Design!$I$23</f>
        <v>2.400855568199058</v>
      </c>
      <c r="DT159" s="18">
        <v>0</v>
      </c>
      <c r="DU159" s="18">
        <v>0</v>
      </c>
      <c r="DV159" s="18">
        <f>Design!$I$22</f>
        <v>10</v>
      </c>
      <c r="DW159" s="18">
        <f t="shared" si="208"/>
        <v>2.400855568199058</v>
      </c>
      <c r="DX159" s="18">
        <f t="shared" si="209"/>
        <v>163</v>
      </c>
      <c r="DY159" s="18">
        <f t="shared" si="210"/>
        <v>2.400855568199058</v>
      </c>
      <c r="DZ159" s="18">
        <f t="shared" si="211"/>
        <v>173</v>
      </c>
      <c r="EA159" s="18">
        <v>0</v>
      </c>
      <c r="EB159" s="18" t="str">
        <f t="shared" si="233"/>
        <v>N/A</v>
      </c>
      <c r="EC159" s="18">
        <f t="shared" si="212"/>
        <v>-0.24008555681990579</v>
      </c>
      <c r="ED159" s="18">
        <f t="shared" si="213"/>
        <v>41.534801329843702</v>
      </c>
      <c r="EE159" s="18">
        <f>(Design!$N$72-ED159)/EC159</f>
        <v>161.12923177158109</v>
      </c>
      <c r="EF159" s="18">
        <v>0</v>
      </c>
      <c r="EG159" s="18">
        <v>0</v>
      </c>
      <c r="EH159" s="18">
        <f t="shared" si="214"/>
        <v>161.12923177158109</v>
      </c>
      <c r="EI159" s="18">
        <f t="shared" si="234"/>
        <v>163</v>
      </c>
      <c r="EJ159" s="18">
        <f>Design!$N$72</f>
        <v>2.85</v>
      </c>
      <c r="EK159" s="18">
        <f t="shared" si="215"/>
        <v>173</v>
      </c>
      <c r="EL159" s="18">
        <v>0</v>
      </c>
      <c r="EM159" s="18">
        <f t="shared" si="216"/>
        <v>14791.5</v>
      </c>
      <c r="EN159" s="19" t="str">
        <f t="shared" si="235"/>
        <v>N/A</v>
      </c>
      <c r="EO159" s="19">
        <f t="shared" si="217"/>
        <v>163</v>
      </c>
    </row>
    <row r="160" spans="1:145" x14ac:dyDescent="0.25">
      <c r="A160" s="68">
        <f t="shared" si="236"/>
        <v>164</v>
      </c>
      <c r="B160" s="18">
        <f>'Ohio Intensities'!E160</f>
        <v>0.62597036371945458</v>
      </c>
      <c r="C160" s="18">
        <f>Design!$I$24*B160*Design!$I$23</f>
        <v>1.0766690255974625</v>
      </c>
      <c r="D160" s="18">
        <v>0</v>
      </c>
      <c r="E160" s="18">
        <v>0</v>
      </c>
      <c r="F160" s="18">
        <f>Design!$I$22</f>
        <v>10</v>
      </c>
      <c r="G160" s="18">
        <f t="shared" si="158"/>
        <v>1.0766690255974625</v>
      </c>
      <c r="H160" s="18">
        <f t="shared" si="159"/>
        <v>164</v>
      </c>
      <c r="I160" s="18">
        <f t="shared" si="160"/>
        <v>1.0766690255974625</v>
      </c>
      <c r="J160" s="18">
        <f t="shared" si="161"/>
        <v>174</v>
      </c>
      <c r="K160" s="18">
        <v>0</v>
      </c>
      <c r="L160" s="18" t="str">
        <f t="shared" si="218"/>
        <v>N/A</v>
      </c>
      <c r="M160" s="18">
        <f t="shared" si="162"/>
        <v>-0.10766690255974624</v>
      </c>
      <c r="N160" s="18">
        <f t="shared" si="163"/>
        <v>18.734041045395845</v>
      </c>
      <c r="O160" s="18">
        <f>(Design!$N$67-N160)/M160</f>
        <v>154.95979403826146</v>
      </c>
      <c r="P160" s="18">
        <v>0</v>
      </c>
      <c r="Q160" s="18">
        <v>0</v>
      </c>
      <c r="R160" s="18">
        <f t="shared" si="164"/>
        <v>154.95979403826146</v>
      </c>
      <c r="S160" s="18">
        <f t="shared" si="219"/>
        <v>164</v>
      </c>
      <c r="T160" s="18">
        <f>Design!$N$67</f>
        <v>2.0499999999999998</v>
      </c>
      <c r="U160" s="18">
        <f t="shared" si="165"/>
        <v>174</v>
      </c>
      <c r="V160" s="18">
        <v>0</v>
      </c>
      <c r="W160" s="18">
        <f t="shared" si="166"/>
        <v>10701</v>
      </c>
      <c r="X160" s="19" t="str">
        <f t="shared" si="220"/>
        <v>N/A</v>
      </c>
      <c r="Y160" s="68">
        <f t="shared" si="167"/>
        <v>164</v>
      </c>
      <c r="Z160" s="18">
        <f>'Ohio Intensities'!I160</f>
        <v>0.76362604006544466</v>
      </c>
      <c r="AA160" s="18">
        <f>Design!$I$24*Z160*Design!$I$23</f>
        <v>1.3134367889125655</v>
      </c>
      <c r="AB160" s="18">
        <v>0</v>
      </c>
      <c r="AC160" s="18">
        <v>0</v>
      </c>
      <c r="AD160" s="18">
        <f>Design!$I$22</f>
        <v>10</v>
      </c>
      <c r="AE160" s="18">
        <f t="shared" si="168"/>
        <v>1.3134367889125655</v>
      </c>
      <c r="AF160" s="18">
        <f t="shared" si="169"/>
        <v>164</v>
      </c>
      <c r="AG160" s="18">
        <f t="shared" si="170"/>
        <v>1.3134367889125655</v>
      </c>
      <c r="AH160" s="18">
        <f t="shared" si="171"/>
        <v>174</v>
      </c>
      <c r="AI160" s="18">
        <v>0</v>
      </c>
      <c r="AJ160" s="18" t="str">
        <f t="shared" si="221"/>
        <v>N/A</v>
      </c>
      <c r="AK160" s="18">
        <f t="shared" si="172"/>
        <v>-0.13134367889125656</v>
      </c>
      <c r="AL160" s="18">
        <f t="shared" si="173"/>
        <v>22.853800127078642</v>
      </c>
      <c r="AM160" s="18">
        <f>(Design!$N$68-AL160)/AK160</f>
        <v>154.96596637840619</v>
      </c>
      <c r="AN160" s="18">
        <v>0</v>
      </c>
      <c r="AO160" s="18">
        <v>0</v>
      </c>
      <c r="AP160" s="18">
        <f t="shared" si="174"/>
        <v>154.96596637840619</v>
      </c>
      <c r="AQ160" s="18">
        <f t="shared" si="222"/>
        <v>164</v>
      </c>
      <c r="AR160" s="18">
        <f>Design!$N$68</f>
        <v>2.5</v>
      </c>
      <c r="AS160" s="18">
        <f t="shared" si="175"/>
        <v>174</v>
      </c>
      <c r="AT160" s="18">
        <v>0</v>
      </c>
      <c r="AU160" s="18">
        <f t="shared" si="176"/>
        <v>13050</v>
      </c>
      <c r="AV160" s="19" t="str">
        <f t="shared" si="223"/>
        <v>N/A</v>
      </c>
      <c r="AW160" s="68">
        <f t="shared" si="177"/>
        <v>164</v>
      </c>
      <c r="AX160" s="18">
        <f>'Ohio Intensities'!M160</f>
        <v>0.90898845278200857</v>
      </c>
      <c r="AY160" s="18">
        <f>Design!$I$24*AX160*Design!$I$23</f>
        <v>1.5634601387850557</v>
      </c>
      <c r="AZ160" s="18">
        <v>0</v>
      </c>
      <c r="BA160" s="18">
        <v>0</v>
      </c>
      <c r="BB160" s="18">
        <f>Design!$I$22</f>
        <v>10</v>
      </c>
      <c r="BC160" s="18">
        <f t="shared" si="178"/>
        <v>1.5634601387850557</v>
      </c>
      <c r="BD160" s="18">
        <f t="shared" si="179"/>
        <v>164</v>
      </c>
      <c r="BE160" s="18">
        <f t="shared" si="180"/>
        <v>1.5634601387850557</v>
      </c>
      <c r="BF160" s="18">
        <f t="shared" si="181"/>
        <v>174</v>
      </c>
      <c r="BG160" s="18">
        <v>0</v>
      </c>
      <c r="BH160" s="18" t="str">
        <f t="shared" si="224"/>
        <v>N/A</v>
      </c>
      <c r="BI160" s="18">
        <f t="shared" si="182"/>
        <v>-0.15634601387850558</v>
      </c>
      <c r="BJ160" s="18">
        <f t="shared" si="183"/>
        <v>27.204206414859971</v>
      </c>
      <c r="BK160" s="18">
        <f>(Design!$N$69-BJ160)/BI160</f>
        <v>155.77120139299043</v>
      </c>
      <c r="BL160" s="18">
        <v>0</v>
      </c>
      <c r="BM160" s="18">
        <v>0</v>
      </c>
      <c r="BN160" s="18">
        <f t="shared" si="184"/>
        <v>155.77120139299043</v>
      </c>
      <c r="BO160" s="18">
        <f t="shared" si="225"/>
        <v>164</v>
      </c>
      <c r="BP160" s="18">
        <f>Design!$N$69</f>
        <v>2.85</v>
      </c>
      <c r="BQ160" s="18">
        <f t="shared" si="185"/>
        <v>174</v>
      </c>
      <c r="BR160" s="18">
        <v>0</v>
      </c>
      <c r="BS160" s="18">
        <f t="shared" si="186"/>
        <v>14877.000000000002</v>
      </c>
      <c r="BT160" s="19" t="str">
        <f t="shared" si="226"/>
        <v>N/A</v>
      </c>
      <c r="BU160" s="68">
        <f t="shared" si="187"/>
        <v>164</v>
      </c>
      <c r="BV160" s="18">
        <f>'Ohio Intensities'!Q160</f>
        <v>1.0862043781900503</v>
      </c>
      <c r="BW160" s="18">
        <f>Design!$I$24*BV160*Design!$I$23</f>
        <v>1.8682715304868878</v>
      </c>
      <c r="BX160" s="18">
        <v>0</v>
      </c>
      <c r="BY160" s="18">
        <v>0</v>
      </c>
      <c r="BZ160" s="18">
        <f>Design!$I$22</f>
        <v>10</v>
      </c>
      <c r="CA160" s="18">
        <f t="shared" si="188"/>
        <v>1.8682715304868878</v>
      </c>
      <c r="CB160" s="18">
        <f t="shared" si="189"/>
        <v>164</v>
      </c>
      <c r="CC160" s="18">
        <f t="shared" si="190"/>
        <v>1.8682715304868878</v>
      </c>
      <c r="CD160" s="18">
        <f t="shared" si="191"/>
        <v>174</v>
      </c>
      <c r="CE160" s="18">
        <v>0</v>
      </c>
      <c r="CF160" s="18" t="str">
        <f t="shared" si="227"/>
        <v>N/A</v>
      </c>
      <c r="CG160" s="18">
        <f t="shared" si="192"/>
        <v>-0.18682715304868877</v>
      </c>
      <c r="CH160" s="18">
        <f t="shared" si="193"/>
        <v>32.507924630471848</v>
      </c>
      <c r="CI160" s="18">
        <f>(Design!$N$70-CH160)/CG160</f>
        <v>158.74525809823123</v>
      </c>
      <c r="CJ160" s="18">
        <v>0</v>
      </c>
      <c r="CK160" s="18">
        <v>0</v>
      </c>
      <c r="CL160" s="18">
        <f t="shared" si="194"/>
        <v>158.74525809823123</v>
      </c>
      <c r="CM160" s="18">
        <f t="shared" si="228"/>
        <v>164</v>
      </c>
      <c r="CN160" s="18">
        <f>Design!$N$70</f>
        <v>2.85</v>
      </c>
      <c r="CO160" s="18">
        <f t="shared" si="195"/>
        <v>174</v>
      </c>
      <c r="CP160" s="18">
        <v>0</v>
      </c>
      <c r="CQ160" s="18">
        <f t="shared" si="196"/>
        <v>14877.000000000002</v>
      </c>
      <c r="CR160" s="19" t="str">
        <f t="shared" si="229"/>
        <v>N/A</v>
      </c>
      <c r="CS160" s="68">
        <f t="shared" si="197"/>
        <v>164</v>
      </c>
      <c r="CT160" s="18">
        <f>'Ohio Intensities'!U160</f>
        <v>1.2342924829733943</v>
      </c>
      <c r="CU160" s="18">
        <f>Design!$I$24*CT160*Design!$I$23</f>
        <v>2.1229830707142394</v>
      </c>
      <c r="CV160" s="18">
        <v>0</v>
      </c>
      <c r="CW160" s="18">
        <v>0</v>
      </c>
      <c r="CX160" s="18">
        <f>Design!$I$22</f>
        <v>10</v>
      </c>
      <c r="CY160" s="18">
        <f t="shared" si="198"/>
        <v>2.1229830707142394</v>
      </c>
      <c r="CZ160" s="18">
        <f t="shared" si="199"/>
        <v>164</v>
      </c>
      <c r="DA160" s="18">
        <f t="shared" si="200"/>
        <v>2.1229830707142394</v>
      </c>
      <c r="DB160" s="18">
        <f t="shared" si="201"/>
        <v>174</v>
      </c>
      <c r="DC160" s="18">
        <v>0</v>
      </c>
      <c r="DD160" s="18" t="str">
        <f t="shared" si="230"/>
        <v>N/A</v>
      </c>
      <c r="DE160" s="18">
        <f t="shared" si="202"/>
        <v>-0.21229830707142394</v>
      </c>
      <c r="DF160" s="18">
        <f t="shared" si="203"/>
        <v>36.939905430427771</v>
      </c>
      <c r="DG160" s="18">
        <f>(Design!$N$71-DF160)/DE160</f>
        <v>160.5754935151642</v>
      </c>
      <c r="DH160" s="18">
        <v>0</v>
      </c>
      <c r="DI160" s="18">
        <v>0</v>
      </c>
      <c r="DJ160" s="18">
        <f t="shared" si="204"/>
        <v>160.5754935151642</v>
      </c>
      <c r="DK160" s="18">
        <f t="shared" si="231"/>
        <v>164</v>
      </c>
      <c r="DL160" s="18">
        <f>Design!$N$71</f>
        <v>2.85</v>
      </c>
      <c r="DM160" s="18">
        <f t="shared" si="205"/>
        <v>174</v>
      </c>
      <c r="DN160" s="18">
        <v>0</v>
      </c>
      <c r="DO160" s="18">
        <f t="shared" si="206"/>
        <v>14877</v>
      </c>
      <c r="DP160" s="19" t="str">
        <f t="shared" si="232"/>
        <v>N/A</v>
      </c>
      <c r="DQ160" s="68">
        <f t="shared" si="207"/>
        <v>164</v>
      </c>
      <c r="DR160" s="18">
        <f>'Ohio Intensities'!Y160</f>
        <v>1.3894550533859478</v>
      </c>
      <c r="DS160" s="18">
        <f>Design!$I$24*DR160*Design!$I$23</f>
        <v>2.3898626918238315</v>
      </c>
      <c r="DT160" s="18">
        <v>0</v>
      </c>
      <c r="DU160" s="18">
        <v>0</v>
      </c>
      <c r="DV160" s="18">
        <f>Design!$I$22</f>
        <v>10</v>
      </c>
      <c r="DW160" s="18">
        <f t="shared" si="208"/>
        <v>2.3898626918238315</v>
      </c>
      <c r="DX160" s="18">
        <f t="shared" si="209"/>
        <v>164</v>
      </c>
      <c r="DY160" s="18">
        <f t="shared" si="210"/>
        <v>2.3898626918238315</v>
      </c>
      <c r="DZ160" s="18">
        <f t="shared" si="211"/>
        <v>174</v>
      </c>
      <c r="EA160" s="18">
        <v>0</v>
      </c>
      <c r="EB160" s="18" t="str">
        <f t="shared" si="233"/>
        <v>N/A</v>
      </c>
      <c r="EC160" s="18">
        <f t="shared" si="212"/>
        <v>-0.23898626918238314</v>
      </c>
      <c r="ED160" s="18">
        <f t="shared" si="213"/>
        <v>41.58361083773466</v>
      </c>
      <c r="EE160" s="18">
        <f>(Design!$N$72-ED160)/EC160</f>
        <v>162.07462868159584</v>
      </c>
      <c r="EF160" s="18">
        <v>0</v>
      </c>
      <c r="EG160" s="18">
        <v>0</v>
      </c>
      <c r="EH160" s="18">
        <f t="shared" si="214"/>
        <v>162.07462868159584</v>
      </c>
      <c r="EI160" s="18">
        <f t="shared" si="234"/>
        <v>164</v>
      </c>
      <c r="EJ160" s="18">
        <f>Design!$N$72</f>
        <v>2.85</v>
      </c>
      <c r="EK160" s="18">
        <f t="shared" si="215"/>
        <v>174</v>
      </c>
      <c r="EL160" s="18">
        <v>0</v>
      </c>
      <c r="EM160" s="18">
        <f t="shared" si="216"/>
        <v>14877</v>
      </c>
      <c r="EN160" s="19" t="str">
        <f t="shared" si="235"/>
        <v>N/A</v>
      </c>
      <c r="EO160" s="19">
        <f t="shared" si="217"/>
        <v>164</v>
      </c>
    </row>
    <row r="161" spans="1:145" x14ac:dyDescent="0.25">
      <c r="A161" s="68">
        <f t="shared" si="236"/>
        <v>165</v>
      </c>
      <c r="B161" s="18">
        <f>'Ohio Intensities'!E161</f>
        <v>0.62283582241432145</v>
      </c>
      <c r="C161" s="18">
        <f>Design!$I$24*B161*Design!$I$23</f>
        <v>1.0712776145526335</v>
      </c>
      <c r="D161" s="18">
        <v>0</v>
      </c>
      <c r="E161" s="18">
        <v>0</v>
      </c>
      <c r="F161" s="18">
        <f>Design!$I$22</f>
        <v>10</v>
      </c>
      <c r="G161" s="18">
        <f t="shared" si="158"/>
        <v>1.0712776145526335</v>
      </c>
      <c r="H161" s="18">
        <f t="shared" si="159"/>
        <v>165</v>
      </c>
      <c r="I161" s="18">
        <f t="shared" si="160"/>
        <v>1.0712776145526335</v>
      </c>
      <c r="J161" s="18">
        <f t="shared" si="161"/>
        <v>175</v>
      </c>
      <c r="K161" s="18">
        <v>0</v>
      </c>
      <c r="L161" s="18" t="str">
        <f t="shared" si="218"/>
        <v>N/A</v>
      </c>
      <c r="M161" s="18">
        <f t="shared" si="162"/>
        <v>-0.10712776145526334</v>
      </c>
      <c r="N161" s="18">
        <f t="shared" si="163"/>
        <v>18.747358254671088</v>
      </c>
      <c r="O161" s="18">
        <f>(Design!$N$67-N161)/M161</f>
        <v>155.86397053245548</v>
      </c>
      <c r="P161" s="18">
        <v>0</v>
      </c>
      <c r="Q161" s="18">
        <v>0</v>
      </c>
      <c r="R161" s="18">
        <f t="shared" si="164"/>
        <v>155.86397053245548</v>
      </c>
      <c r="S161" s="18">
        <f t="shared" si="219"/>
        <v>165</v>
      </c>
      <c r="T161" s="18">
        <f>Design!$N$67</f>
        <v>2.0499999999999998</v>
      </c>
      <c r="U161" s="18">
        <f t="shared" si="165"/>
        <v>175</v>
      </c>
      <c r="V161" s="18">
        <v>0</v>
      </c>
      <c r="W161" s="18">
        <f t="shared" si="166"/>
        <v>10762.5</v>
      </c>
      <c r="X161" s="19" t="str">
        <f t="shared" si="220"/>
        <v>N/A</v>
      </c>
      <c r="Y161" s="68">
        <f t="shared" si="167"/>
        <v>165</v>
      </c>
      <c r="Z161" s="18">
        <f>'Ohio Intensities'!I161</f>
        <v>0.75985423028782895</v>
      </c>
      <c r="AA161" s="18">
        <f>Design!$I$24*Z161*Design!$I$23</f>
        <v>1.3069492760950665</v>
      </c>
      <c r="AB161" s="18">
        <v>0</v>
      </c>
      <c r="AC161" s="18">
        <v>0</v>
      </c>
      <c r="AD161" s="18">
        <f>Design!$I$22</f>
        <v>10</v>
      </c>
      <c r="AE161" s="18">
        <f t="shared" si="168"/>
        <v>1.3069492760950665</v>
      </c>
      <c r="AF161" s="18">
        <f t="shared" si="169"/>
        <v>165</v>
      </c>
      <c r="AG161" s="18">
        <f t="shared" si="170"/>
        <v>1.3069492760950665</v>
      </c>
      <c r="AH161" s="18">
        <f t="shared" si="171"/>
        <v>175</v>
      </c>
      <c r="AI161" s="18">
        <v>0</v>
      </c>
      <c r="AJ161" s="18" t="str">
        <f t="shared" si="221"/>
        <v>N/A</v>
      </c>
      <c r="AK161" s="18">
        <f t="shared" si="172"/>
        <v>-0.13069492760950666</v>
      </c>
      <c r="AL161" s="18">
        <f t="shared" si="173"/>
        <v>22.871612331663666</v>
      </c>
      <c r="AM161" s="18">
        <f>(Design!$N$68-AL161)/AK161</f>
        <v>155.87148410633381</v>
      </c>
      <c r="AN161" s="18">
        <v>0</v>
      </c>
      <c r="AO161" s="18">
        <v>0</v>
      </c>
      <c r="AP161" s="18">
        <f t="shared" si="174"/>
        <v>155.87148410633381</v>
      </c>
      <c r="AQ161" s="18">
        <f t="shared" si="222"/>
        <v>165</v>
      </c>
      <c r="AR161" s="18">
        <f>Design!$N$68</f>
        <v>2.5</v>
      </c>
      <c r="AS161" s="18">
        <f t="shared" si="175"/>
        <v>175</v>
      </c>
      <c r="AT161" s="18">
        <v>0</v>
      </c>
      <c r="AU161" s="18">
        <f t="shared" si="176"/>
        <v>13125</v>
      </c>
      <c r="AV161" s="19" t="str">
        <f t="shared" si="223"/>
        <v>N/A</v>
      </c>
      <c r="AW161" s="68">
        <f t="shared" si="177"/>
        <v>165</v>
      </c>
      <c r="AX161" s="18">
        <f>'Ohio Intensities'!M161</f>
        <v>0.90454964830070272</v>
      </c>
      <c r="AY161" s="18">
        <f>Design!$I$24*AX161*Design!$I$23</f>
        <v>1.5558253950772096</v>
      </c>
      <c r="AZ161" s="18">
        <v>0</v>
      </c>
      <c r="BA161" s="18">
        <v>0</v>
      </c>
      <c r="BB161" s="18">
        <f>Design!$I$22</f>
        <v>10</v>
      </c>
      <c r="BC161" s="18">
        <f t="shared" si="178"/>
        <v>1.5558253950772096</v>
      </c>
      <c r="BD161" s="18">
        <f t="shared" si="179"/>
        <v>165</v>
      </c>
      <c r="BE161" s="18">
        <f t="shared" si="180"/>
        <v>1.5558253950772096</v>
      </c>
      <c r="BF161" s="18">
        <f t="shared" si="181"/>
        <v>175</v>
      </c>
      <c r="BG161" s="18">
        <v>0</v>
      </c>
      <c r="BH161" s="18" t="str">
        <f t="shared" si="224"/>
        <v>N/A</v>
      </c>
      <c r="BI161" s="18">
        <f t="shared" si="182"/>
        <v>-0.15558253950772097</v>
      </c>
      <c r="BJ161" s="18">
        <f t="shared" si="183"/>
        <v>27.226944413851172</v>
      </c>
      <c r="BK161" s="18">
        <f>(Design!$N$69-BJ161)/BI161</f>
        <v>156.68174906375941</v>
      </c>
      <c r="BL161" s="18">
        <v>0</v>
      </c>
      <c r="BM161" s="18">
        <v>0</v>
      </c>
      <c r="BN161" s="18">
        <f t="shared" si="184"/>
        <v>156.68174906375941</v>
      </c>
      <c r="BO161" s="18">
        <f t="shared" si="225"/>
        <v>165</v>
      </c>
      <c r="BP161" s="18">
        <f>Design!$N$69</f>
        <v>2.85</v>
      </c>
      <c r="BQ161" s="18">
        <f t="shared" si="185"/>
        <v>175</v>
      </c>
      <c r="BR161" s="18">
        <v>0</v>
      </c>
      <c r="BS161" s="18">
        <f t="shared" si="186"/>
        <v>14962.500000000002</v>
      </c>
      <c r="BT161" s="19" t="str">
        <f t="shared" si="226"/>
        <v>N/A</v>
      </c>
      <c r="BU161" s="68">
        <f t="shared" si="187"/>
        <v>165</v>
      </c>
      <c r="BV161" s="18">
        <f>'Ohio Intensities'!Q161</f>
        <v>1.0810140543203435</v>
      </c>
      <c r="BW161" s="18">
        <f>Design!$I$24*BV161*Design!$I$23</f>
        <v>1.8593441734309919</v>
      </c>
      <c r="BX161" s="18">
        <v>0</v>
      </c>
      <c r="BY161" s="18">
        <v>0</v>
      </c>
      <c r="BZ161" s="18">
        <f>Design!$I$22</f>
        <v>10</v>
      </c>
      <c r="CA161" s="18">
        <f t="shared" si="188"/>
        <v>1.8593441734309919</v>
      </c>
      <c r="CB161" s="18">
        <f t="shared" si="189"/>
        <v>165</v>
      </c>
      <c r="CC161" s="18">
        <f t="shared" si="190"/>
        <v>1.8593441734309919</v>
      </c>
      <c r="CD161" s="18">
        <f t="shared" si="191"/>
        <v>175</v>
      </c>
      <c r="CE161" s="18">
        <v>0</v>
      </c>
      <c r="CF161" s="18" t="str">
        <f t="shared" si="227"/>
        <v>N/A</v>
      </c>
      <c r="CG161" s="18">
        <f t="shared" si="192"/>
        <v>-0.18593441734309918</v>
      </c>
      <c r="CH161" s="18">
        <f t="shared" si="193"/>
        <v>32.53852303504236</v>
      </c>
      <c r="CI161" s="18">
        <f>(Design!$N$70-CH161)/CG161</f>
        <v>159.67201478497131</v>
      </c>
      <c r="CJ161" s="18">
        <v>0</v>
      </c>
      <c r="CK161" s="18">
        <v>0</v>
      </c>
      <c r="CL161" s="18">
        <f t="shared" si="194"/>
        <v>159.67201478497131</v>
      </c>
      <c r="CM161" s="18">
        <f t="shared" si="228"/>
        <v>165</v>
      </c>
      <c r="CN161" s="18">
        <f>Design!$N$70</f>
        <v>2.85</v>
      </c>
      <c r="CO161" s="18">
        <f t="shared" si="195"/>
        <v>175</v>
      </c>
      <c r="CP161" s="18">
        <v>0</v>
      </c>
      <c r="CQ161" s="18">
        <f t="shared" si="196"/>
        <v>14962.5</v>
      </c>
      <c r="CR161" s="19" t="str">
        <f t="shared" si="229"/>
        <v>N/A</v>
      </c>
      <c r="CS161" s="68">
        <f t="shared" si="197"/>
        <v>165</v>
      </c>
      <c r="CT161" s="18">
        <f>'Ohio Intensities'!U161</f>
        <v>1.2284883405015796</v>
      </c>
      <c r="CU161" s="18">
        <f>Design!$I$24*CT161*Design!$I$23</f>
        <v>2.1129999456627182</v>
      </c>
      <c r="CV161" s="18">
        <v>0</v>
      </c>
      <c r="CW161" s="18">
        <v>0</v>
      </c>
      <c r="CX161" s="18">
        <f>Design!$I$22</f>
        <v>10</v>
      </c>
      <c r="CY161" s="18">
        <f t="shared" si="198"/>
        <v>2.1129999456627182</v>
      </c>
      <c r="CZ161" s="18">
        <f t="shared" si="199"/>
        <v>165</v>
      </c>
      <c r="DA161" s="18">
        <f t="shared" si="200"/>
        <v>2.1129999456627182</v>
      </c>
      <c r="DB161" s="18">
        <f t="shared" si="201"/>
        <v>175</v>
      </c>
      <c r="DC161" s="18">
        <v>0</v>
      </c>
      <c r="DD161" s="18" t="str">
        <f t="shared" si="230"/>
        <v>N/A</v>
      </c>
      <c r="DE161" s="18">
        <f t="shared" si="202"/>
        <v>-0.21129999456627183</v>
      </c>
      <c r="DF161" s="18">
        <f t="shared" si="203"/>
        <v>36.977499049097574</v>
      </c>
      <c r="DG161" s="18">
        <f>(Design!$N$71-DF161)/DE161</f>
        <v>161.51206780269874</v>
      </c>
      <c r="DH161" s="18">
        <v>0</v>
      </c>
      <c r="DI161" s="18">
        <v>0</v>
      </c>
      <c r="DJ161" s="18">
        <f t="shared" si="204"/>
        <v>161.51206780269874</v>
      </c>
      <c r="DK161" s="18">
        <f t="shared" si="231"/>
        <v>165</v>
      </c>
      <c r="DL161" s="18">
        <f>Design!$N$71</f>
        <v>2.85</v>
      </c>
      <c r="DM161" s="18">
        <f t="shared" si="205"/>
        <v>175</v>
      </c>
      <c r="DN161" s="18">
        <v>0</v>
      </c>
      <c r="DO161" s="18">
        <f t="shared" si="206"/>
        <v>14962.500000000002</v>
      </c>
      <c r="DP161" s="19" t="str">
        <f t="shared" si="232"/>
        <v>N/A</v>
      </c>
      <c r="DQ161" s="68">
        <f t="shared" si="207"/>
        <v>165</v>
      </c>
      <c r="DR161" s="18">
        <f>'Ohio Intensities'!Y161</f>
        <v>1.3831288702284148</v>
      </c>
      <c r="DS161" s="18">
        <f>Design!$I$24*DR161*Design!$I$23</f>
        <v>2.3789816567928748</v>
      </c>
      <c r="DT161" s="18">
        <v>0</v>
      </c>
      <c r="DU161" s="18">
        <v>0</v>
      </c>
      <c r="DV161" s="18">
        <f>Design!$I$22</f>
        <v>10</v>
      </c>
      <c r="DW161" s="18">
        <f t="shared" si="208"/>
        <v>2.3789816567928748</v>
      </c>
      <c r="DX161" s="18">
        <f t="shared" si="209"/>
        <v>165</v>
      </c>
      <c r="DY161" s="18">
        <f t="shared" si="210"/>
        <v>2.3789816567928748</v>
      </c>
      <c r="DZ161" s="18">
        <f t="shared" si="211"/>
        <v>175</v>
      </c>
      <c r="EA161" s="18">
        <v>0</v>
      </c>
      <c r="EB161" s="18" t="str">
        <f t="shared" si="233"/>
        <v>N/A</v>
      </c>
      <c r="EC161" s="18">
        <f t="shared" si="212"/>
        <v>-0.23789816567928748</v>
      </c>
      <c r="ED161" s="18">
        <f t="shared" si="213"/>
        <v>41.632178993875307</v>
      </c>
      <c r="EE161" s="18">
        <f>(Design!$N$72-ED161)/EC161</f>
        <v>163.02008417399017</v>
      </c>
      <c r="EF161" s="18">
        <v>0</v>
      </c>
      <c r="EG161" s="18">
        <v>0</v>
      </c>
      <c r="EH161" s="18">
        <f t="shared" si="214"/>
        <v>163.02008417399017</v>
      </c>
      <c r="EI161" s="18">
        <f t="shared" si="234"/>
        <v>165</v>
      </c>
      <c r="EJ161" s="18">
        <f>Design!$N$72</f>
        <v>2.85</v>
      </c>
      <c r="EK161" s="18">
        <f t="shared" si="215"/>
        <v>175</v>
      </c>
      <c r="EL161" s="18">
        <v>0</v>
      </c>
      <c r="EM161" s="18">
        <f t="shared" si="216"/>
        <v>14962.5</v>
      </c>
      <c r="EN161" s="19" t="str">
        <f t="shared" si="235"/>
        <v>N/A</v>
      </c>
      <c r="EO161" s="19">
        <f t="shared" si="217"/>
        <v>165</v>
      </c>
    </row>
    <row r="162" spans="1:145" x14ac:dyDescent="0.25">
      <c r="A162" s="68">
        <f t="shared" si="236"/>
        <v>166</v>
      </c>
      <c r="B162" s="18">
        <f>'Ohio Intensities'!E162</f>
        <v>0.61973470427623911</v>
      </c>
      <c r="C162" s="18">
        <f>Design!$I$24*B162*Design!$I$23</f>
        <v>1.0659436913551319</v>
      </c>
      <c r="D162" s="18">
        <v>0</v>
      </c>
      <c r="E162" s="18">
        <v>0</v>
      </c>
      <c r="F162" s="18">
        <f>Design!$I$22</f>
        <v>10</v>
      </c>
      <c r="G162" s="18">
        <f t="shared" si="158"/>
        <v>1.0659436913551319</v>
      </c>
      <c r="H162" s="18">
        <f t="shared" si="159"/>
        <v>166</v>
      </c>
      <c r="I162" s="18">
        <f t="shared" si="160"/>
        <v>1.0659436913551319</v>
      </c>
      <c r="J162" s="18">
        <f t="shared" si="161"/>
        <v>176</v>
      </c>
      <c r="K162" s="18">
        <v>0</v>
      </c>
      <c r="L162" s="18" t="str">
        <f t="shared" si="218"/>
        <v>N/A</v>
      </c>
      <c r="M162" s="18">
        <f t="shared" si="162"/>
        <v>-0.10659436913551319</v>
      </c>
      <c r="N162" s="18">
        <f t="shared" si="163"/>
        <v>18.76060896785032</v>
      </c>
      <c r="O162" s="18">
        <f>(Design!$N$67-N162)/M162</f>
        <v>156.76821490079047</v>
      </c>
      <c r="P162" s="18">
        <v>0</v>
      </c>
      <c r="Q162" s="18">
        <v>0</v>
      </c>
      <c r="R162" s="18">
        <f t="shared" si="164"/>
        <v>156.76821490079047</v>
      </c>
      <c r="S162" s="18">
        <f t="shared" si="219"/>
        <v>166</v>
      </c>
      <c r="T162" s="18">
        <f>Design!$N$67</f>
        <v>2.0499999999999998</v>
      </c>
      <c r="U162" s="18">
        <f t="shared" si="165"/>
        <v>176</v>
      </c>
      <c r="V162" s="18">
        <v>0</v>
      </c>
      <c r="W162" s="18">
        <f t="shared" si="166"/>
        <v>10823.999999999998</v>
      </c>
      <c r="X162" s="19" t="str">
        <f t="shared" si="220"/>
        <v>N/A</v>
      </c>
      <c r="Y162" s="68">
        <f t="shared" si="167"/>
        <v>166</v>
      </c>
      <c r="Z162" s="18">
        <f>'Ohio Intensities'!I162</f>
        <v>0.75612226304835239</v>
      </c>
      <c r="AA162" s="18">
        <f>Design!$I$24*Z162*Design!$I$23</f>
        <v>1.300530292443167</v>
      </c>
      <c r="AB162" s="18">
        <v>0</v>
      </c>
      <c r="AC162" s="18">
        <v>0</v>
      </c>
      <c r="AD162" s="18">
        <f>Design!$I$22</f>
        <v>10</v>
      </c>
      <c r="AE162" s="18">
        <f t="shared" si="168"/>
        <v>1.300530292443167</v>
      </c>
      <c r="AF162" s="18">
        <f t="shared" si="169"/>
        <v>166</v>
      </c>
      <c r="AG162" s="18">
        <f t="shared" si="170"/>
        <v>1.300530292443167</v>
      </c>
      <c r="AH162" s="18">
        <f t="shared" si="171"/>
        <v>176</v>
      </c>
      <c r="AI162" s="18">
        <v>0</v>
      </c>
      <c r="AJ162" s="18" t="str">
        <f t="shared" si="221"/>
        <v>N/A</v>
      </c>
      <c r="AK162" s="18">
        <f t="shared" si="172"/>
        <v>-0.13005302924431669</v>
      </c>
      <c r="AL162" s="18">
        <f t="shared" si="173"/>
        <v>22.889333146999739</v>
      </c>
      <c r="AM162" s="18">
        <f>(Design!$N$68-AL162)/AK162</f>
        <v>156.77707213337172</v>
      </c>
      <c r="AN162" s="18">
        <v>0</v>
      </c>
      <c r="AO162" s="18">
        <v>0</v>
      </c>
      <c r="AP162" s="18">
        <f t="shared" si="174"/>
        <v>156.77707213337172</v>
      </c>
      <c r="AQ162" s="18">
        <f t="shared" si="222"/>
        <v>166</v>
      </c>
      <c r="AR162" s="18">
        <f>Design!$N$68</f>
        <v>2.5</v>
      </c>
      <c r="AS162" s="18">
        <f t="shared" si="175"/>
        <v>176</v>
      </c>
      <c r="AT162" s="18">
        <v>0</v>
      </c>
      <c r="AU162" s="18">
        <f t="shared" si="176"/>
        <v>13200</v>
      </c>
      <c r="AV162" s="19" t="str">
        <f t="shared" si="223"/>
        <v>N/A</v>
      </c>
      <c r="AW162" s="68">
        <f t="shared" si="177"/>
        <v>166</v>
      </c>
      <c r="AX162" s="18">
        <f>'Ohio Intensities'!M162</f>
        <v>0.90015734439310324</v>
      </c>
      <c r="AY162" s="18">
        <f>Design!$I$24*AX162*Design!$I$23</f>
        <v>1.5482706323561386</v>
      </c>
      <c r="AZ162" s="18">
        <v>0</v>
      </c>
      <c r="BA162" s="18">
        <v>0</v>
      </c>
      <c r="BB162" s="18">
        <f>Design!$I$22</f>
        <v>10</v>
      </c>
      <c r="BC162" s="18">
        <f t="shared" si="178"/>
        <v>1.5482706323561386</v>
      </c>
      <c r="BD162" s="18">
        <f t="shared" si="179"/>
        <v>166</v>
      </c>
      <c r="BE162" s="18">
        <f t="shared" si="180"/>
        <v>1.5482706323561386</v>
      </c>
      <c r="BF162" s="18">
        <f t="shared" si="181"/>
        <v>176</v>
      </c>
      <c r="BG162" s="18">
        <v>0</v>
      </c>
      <c r="BH162" s="18" t="str">
        <f t="shared" si="224"/>
        <v>N/A</v>
      </c>
      <c r="BI162" s="18">
        <f t="shared" si="182"/>
        <v>-0.15482706323561385</v>
      </c>
      <c r="BJ162" s="18">
        <f t="shared" si="183"/>
        <v>27.24956312946804</v>
      </c>
      <c r="BK162" s="18">
        <f>(Design!$N$69-BJ162)/BI162</f>
        <v>157.59236544025313</v>
      </c>
      <c r="BL162" s="18">
        <v>0</v>
      </c>
      <c r="BM162" s="18">
        <v>0</v>
      </c>
      <c r="BN162" s="18">
        <f t="shared" si="184"/>
        <v>157.59236544025313</v>
      </c>
      <c r="BO162" s="18">
        <f t="shared" si="225"/>
        <v>166</v>
      </c>
      <c r="BP162" s="18">
        <f>Design!$N$69</f>
        <v>2.85</v>
      </c>
      <c r="BQ162" s="18">
        <f t="shared" si="185"/>
        <v>176</v>
      </c>
      <c r="BR162" s="18">
        <v>0</v>
      </c>
      <c r="BS162" s="18">
        <f t="shared" si="186"/>
        <v>15048</v>
      </c>
      <c r="BT162" s="19" t="str">
        <f t="shared" si="226"/>
        <v>N/A</v>
      </c>
      <c r="BU162" s="68">
        <f t="shared" si="187"/>
        <v>166</v>
      </c>
      <c r="BV162" s="18">
        <f>'Ohio Intensities'!Q162</f>
        <v>1.0758774421983563</v>
      </c>
      <c r="BW162" s="18">
        <f>Design!$I$24*BV162*Design!$I$23</f>
        <v>1.8505092005811741</v>
      </c>
      <c r="BX162" s="18">
        <v>0</v>
      </c>
      <c r="BY162" s="18">
        <v>0</v>
      </c>
      <c r="BZ162" s="18">
        <f>Design!$I$22</f>
        <v>10</v>
      </c>
      <c r="CA162" s="18">
        <f t="shared" si="188"/>
        <v>1.8505092005811741</v>
      </c>
      <c r="CB162" s="18">
        <f t="shared" si="189"/>
        <v>166</v>
      </c>
      <c r="CC162" s="18">
        <f t="shared" si="190"/>
        <v>1.8505092005811741</v>
      </c>
      <c r="CD162" s="18">
        <f t="shared" si="191"/>
        <v>176</v>
      </c>
      <c r="CE162" s="18">
        <v>0</v>
      </c>
      <c r="CF162" s="18" t="str">
        <f t="shared" si="227"/>
        <v>N/A</v>
      </c>
      <c r="CG162" s="18">
        <f t="shared" si="192"/>
        <v>-0.18505092005811741</v>
      </c>
      <c r="CH162" s="18">
        <f t="shared" si="193"/>
        <v>32.56896193022866</v>
      </c>
      <c r="CI162" s="18">
        <f>(Design!$N$70-CH162)/CG162</f>
        <v>160.5988336664042</v>
      </c>
      <c r="CJ162" s="18">
        <v>0</v>
      </c>
      <c r="CK162" s="18">
        <v>0</v>
      </c>
      <c r="CL162" s="18">
        <f t="shared" si="194"/>
        <v>160.5988336664042</v>
      </c>
      <c r="CM162" s="18">
        <f t="shared" si="228"/>
        <v>166</v>
      </c>
      <c r="CN162" s="18">
        <f>Design!$N$70</f>
        <v>2.85</v>
      </c>
      <c r="CO162" s="18">
        <f t="shared" si="195"/>
        <v>176</v>
      </c>
      <c r="CP162" s="18">
        <v>0</v>
      </c>
      <c r="CQ162" s="18">
        <f t="shared" si="196"/>
        <v>15048</v>
      </c>
      <c r="CR162" s="19" t="str">
        <f t="shared" si="229"/>
        <v>N/A</v>
      </c>
      <c r="CS162" s="68">
        <f t="shared" si="197"/>
        <v>166</v>
      </c>
      <c r="CT162" s="18">
        <f>'Ohio Intensities'!U162</f>
        <v>1.222743688947421</v>
      </c>
      <c r="CU162" s="18">
        <f>Design!$I$24*CT162*Design!$I$23</f>
        <v>2.1031191449895656</v>
      </c>
      <c r="CV162" s="18">
        <v>0</v>
      </c>
      <c r="CW162" s="18">
        <v>0</v>
      </c>
      <c r="CX162" s="18">
        <f>Design!$I$22</f>
        <v>10</v>
      </c>
      <c r="CY162" s="18">
        <f t="shared" si="198"/>
        <v>2.1031191449895656</v>
      </c>
      <c r="CZ162" s="18">
        <f t="shared" si="199"/>
        <v>166</v>
      </c>
      <c r="DA162" s="18">
        <f t="shared" si="200"/>
        <v>2.1031191449895656</v>
      </c>
      <c r="DB162" s="18">
        <f t="shared" si="201"/>
        <v>176</v>
      </c>
      <c r="DC162" s="18">
        <v>0</v>
      </c>
      <c r="DD162" s="18" t="str">
        <f t="shared" si="230"/>
        <v>N/A</v>
      </c>
      <c r="DE162" s="18">
        <f t="shared" si="202"/>
        <v>-0.21031191449895656</v>
      </c>
      <c r="DF162" s="18">
        <f t="shared" si="203"/>
        <v>37.014896951816354</v>
      </c>
      <c r="DG162" s="18">
        <f>(Design!$N$71-DF162)/DE162</f>
        <v>162.44869927226998</v>
      </c>
      <c r="DH162" s="18">
        <v>0</v>
      </c>
      <c r="DI162" s="18">
        <v>0</v>
      </c>
      <c r="DJ162" s="18">
        <f t="shared" si="204"/>
        <v>162.44869927226998</v>
      </c>
      <c r="DK162" s="18">
        <f t="shared" si="231"/>
        <v>166</v>
      </c>
      <c r="DL162" s="18">
        <f>Design!$N$71</f>
        <v>2.85</v>
      </c>
      <c r="DM162" s="18">
        <f t="shared" si="205"/>
        <v>176</v>
      </c>
      <c r="DN162" s="18">
        <v>0</v>
      </c>
      <c r="DO162" s="18">
        <f t="shared" si="206"/>
        <v>15048</v>
      </c>
      <c r="DP162" s="19" t="str">
        <f t="shared" si="232"/>
        <v>N/A</v>
      </c>
      <c r="DQ162" s="68">
        <f t="shared" si="207"/>
        <v>166</v>
      </c>
      <c r="DR162" s="18">
        <f>'Ohio Intensities'!Y162</f>
        <v>1.3768666897958637</v>
      </c>
      <c r="DS162" s="18">
        <f>Design!$I$24*DR162*Design!$I$23</f>
        <v>2.3682107064488869</v>
      </c>
      <c r="DT162" s="18">
        <v>0</v>
      </c>
      <c r="DU162" s="18">
        <v>0</v>
      </c>
      <c r="DV162" s="18">
        <f>Design!$I$22</f>
        <v>10</v>
      </c>
      <c r="DW162" s="18">
        <f t="shared" si="208"/>
        <v>2.3682107064488869</v>
      </c>
      <c r="DX162" s="18">
        <f t="shared" si="209"/>
        <v>166</v>
      </c>
      <c r="DY162" s="18">
        <f t="shared" si="210"/>
        <v>2.3682107064488869</v>
      </c>
      <c r="DZ162" s="18">
        <f t="shared" si="211"/>
        <v>176</v>
      </c>
      <c r="EA162" s="18">
        <v>0</v>
      </c>
      <c r="EB162" s="18" t="str">
        <f t="shared" si="233"/>
        <v>N/A</v>
      </c>
      <c r="EC162" s="18">
        <f t="shared" si="212"/>
        <v>-0.23682107064488869</v>
      </c>
      <c r="ED162" s="18">
        <f t="shared" si="213"/>
        <v>41.680508433500407</v>
      </c>
      <c r="EE162" s="18">
        <f>(Design!$N$72-ED162)/EC162</f>
        <v>163.96559785732259</v>
      </c>
      <c r="EF162" s="18">
        <v>0</v>
      </c>
      <c r="EG162" s="18">
        <v>0</v>
      </c>
      <c r="EH162" s="18">
        <f t="shared" si="214"/>
        <v>163.96559785732259</v>
      </c>
      <c r="EI162" s="18">
        <f t="shared" si="234"/>
        <v>166</v>
      </c>
      <c r="EJ162" s="18">
        <f>Design!$N$72</f>
        <v>2.85</v>
      </c>
      <c r="EK162" s="18">
        <f t="shared" si="215"/>
        <v>176</v>
      </c>
      <c r="EL162" s="18">
        <v>0</v>
      </c>
      <c r="EM162" s="18">
        <f t="shared" si="216"/>
        <v>15048</v>
      </c>
      <c r="EN162" s="19" t="str">
        <f t="shared" si="235"/>
        <v>N/A</v>
      </c>
      <c r="EO162" s="19">
        <f t="shared" si="217"/>
        <v>166</v>
      </c>
    </row>
    <row r="163" spans="1:145" x14ac:dyDescent="0.25">
      <c r="A163" s="68">
        <f t="shared" si="236"/>
        <v>167</v>
      </c>
      <c r="B163" s="18">
        <f>'Ohio Intensities'!E163</f>
        <v>0.61666646603495079</v>
      </c>
      <c r="C163" s="18">
        <f>Design!$I$24*B163*Design!$I$23</f>
        <v>1.060666321580116</v>
      </c>
      <c r="D163" s="18">
        <v>0</v>
      </c>
      <c r="E163" s="18">
        <v>0</v>
      </c>
      <c r="F163" s="18">
        <f>Design!$I$22</f>
        <v>10</v>
      </c>
      <c r="G163" s="18">
        <f t="shared" si="158"/>
        <v>1.060666321580116</v>
      </c>
      <c r="H163" s="18">
        <f t="shared" si="159"/>
        <v>167</v>
      </c>
      <c r="I163" s="18">
        <f t="shared" si="160"/>
        <v>1.060666321580116</v>
      </c>
      <c r="J163" s="18">
        <f t="shared" si="161"/>
        <v>177</v>
      </c>
      <c r="K163" s="18">
        <v>0</v>
      </c>
      <c r="L163" s="18" t="str">
        <f t="shared" si="218"/>
        <v>N/A</v>
      </c>
      <c r="M163" s="18">
        <f t="shared" si="162"/>
        <v>-0.1060666321580116</v>
      </c>
      <c r="N163" s="18">
        <f t="shared" si="163"/>
        <v>18.773793891968051</v>
      </c>
      <c r="O163" s="18">
        <f>(Design!$N$67-N163)/M163</f>
        <v>157.67252670994552</v>
      </c>
      <c r="P163" s="18">
        <v>0</v>
      </c>
      <c r="Q163" s="18">
        <v>0</v>
      </c>
      <c r="R163" s="18">
        <f t="shared" si="164"/>
        <v>157.67252670994552</v>
      </c>
      <c r="S163" s="18">
        <f t="shared" si="219"/>
        <v>167</v>
      </c>
      <c r="T163" s="18">
        <f>Design!$N$67</f>
        <v>2.0499999999999998</v>
      </c>
      <c r="U163" s="18">
        <f t="shared" si="165"/>
        <v>177</v>
      </c>
      <c r="V163" s="18">
        <v>0</v>
      </c>
      <c r="W163" s="18">
        <f t="shared" si="166"/>
        <v>10885.499999999998</v>
      </c>
      <c r="X163" s="19" t="str">
        <f t="shared" si="220"/>
        <v>N/A</v>
      </c>
      <c r="Y163" s="68">
        <f t="shared" si="167"/>
        <v>167</v>
      </c>
      <c r="Z163" s="18">
        <f>'Ohio Intensities'!I163</f>
        <v>0.75242949592862318</v>
      </c>
      <c r="AA163" s="18">
        <f>Design!$I$24*Z163*Design!$I$23</f>
        <v>1.2941787329972327</v>
      </c>
      <c r="AB163" s="18">
        <v>0</v>
      </c>
      <c r="AC163" s="18">
        <v>0</v>
      </c>
      <c r="AD163" s="18">
        <f>Design!$I$22</f>
        <v>10</v>
      </c>
      <c r="AE163" s="18">
        <f t="shared" si="168"/>
        <v>1.2941787329972327</v>
      </c>
      <c r="AF163" s="18">
        <f t="shared" si="169"/>
        <v>167</v>
      </c>
      <c r="AG163" s="18">
        <f t="shared" si="170"/>
        <v>1.2941787329972327</v>
      </c>
      <c r="AH163" s="18">
        <f t="shared" si="171"/>
        <v>177</v>
      </c>
      <c r="AI163" s="18">
        <v>0</v>
      </c>
      <c r="AJ163" s="18" t="str">
        <f t="shared" si="221"/>
        <v>N/A</v>
      </c>
      <c r="AK163" s="18">
        <f t="shared" si="172"/>
        <v>-0.12941787329972326</v>
      </c>
      <c r="AL163" s="18">
        <f t="shared" si="173"/>
        <v>22.906963574051016</v>
      </c>
      <c r="AM163" s="18">
        <f>(Design!$N$68-AL163)/AK163</f>
        <v>157.68273001048189</v>
      </c>
      <c r="AN163" s="18">
        <v>0</v>
      </c>
      <c r="AO163" s="18">
        <v>0</v>
      </c>
      <c r="AP163" s="18">
        <f t="shared" si="174"/>
        <v>157.68273001048189</v>
      </c>
      <c r="AQ163" s="18">
        <f t="shared" si="222"/>
        <v>167</v>
      </c>
      <c r="AR163" s="18">
        <f>Design!$N$68</f>
        <v>2.5</v>
      </c>
      <c r="AS163" s="18">
        <f t="shared" si="175"/>
        <v>177</v>
      </c>
      <c r="AT163" s="18">
        <v>0</v>
      </c>
      <c r="AU163" s="18">
        <f t="shared" si="176"/>
        <v>13275</v>
      </c>
      <c r="AV163" s="19" t="str">
        <f t="shared" si="223"/>
        <v>N/A</v>
      </c>
      <c r="AW163" s="68">
        <f t="shared" si="177"/>
        <v>167</v>
      </c>
      <c r="AX163" s="18">
        <f>'Ohio Intensities'!M163</f>
        <v>0.89581079676625597</v>
      </c>
      <c r="AY163" s="18">
        <f>Design!$I$24*AX163*Design!$I$23</f>
        <v>1.5407945704379613</v>
      </c>
      <c r="AZ163" s="18">
        <v>0</v>
      </c>
      <c r="BA163" s="18">
        <v>0</v>
      </c>
      <c r="BB163" s="18">
        <f>Design!$I$22</f>
        <v>10</v>
      </c>
      <c r="BC163" s="18">
        <f t="shared" si="178"/>
        <v>1.5407945704379613</v>
      </c>
      <c r="BD163" s="18">
        <f t="shared" si="179"/>
        <v>167</v>
      </c>
      <c r="BE163" s="18">
        <f t="shared" si="180"/>
        <v>1.5407945704379613</v>
      </c>
      <c r="BF163" s="18">
        <f t="shared" si="181"/>
        <v>177</v>
      </c>
      <c r="BG163" s="18">
        <v>0</v>
      </c>
      <c r="BH163" s="18" t="str">
        <f t="shared" si="224"/>
        <v>N/A</v>
      </c>
      <c r="BI163" s="18">
        <f t="shared" si="182"/>
        <v>-0.15407945704379614</v>
      </c>
      <c r="BJ163" s="18">
        <f t="shared" si="183"/>
        <v>27.272063896751916</v>
      </c>
      <c r="BK163" s="18">
        <f>(Design!$N$69-BJ163)/BI163</f>
        <v>158.50305008415296</v>
      </c>
      <c r="BL163" s="18">
        <v>0</v>
      </c>
      <c r="BM163" s="18">
        <v>0</v>
      </c>
      <c r="BN163" s="18">
        <f t="shared" si="184"/>
        <v>158.50305008415296</v>
      </c>
      <c r="BO163" s="18">
        <f t="shared" si="225"/>
        <v>167</v>
      </c>
      <c r="BP163" s="18">
        <f>Design!$N$69</f>
        <v>2.85</v>
      </c>
      <c r="BQ163" s="18">
        <f t="shared" si="185"/>
        <v>177</v>
      </c>
      <c r="BR163" s="18">
        <v>0</v>
      </c>
      <c r="BS163" s="18">
        <f t="shared" si="186"/>
        <v>15133.5</v>
      </c>
      <c r="BT163" s="19" t="str">
        <f t="shared" si="226"/>
        <v>N/A</v>
      </c>
      <c r="BU163" s="68">
        <f t="shared" si="187"/>
        <v>167</v>
      </c>
      <c r="BV163" s="18">
        <f>'Ohio Intensities'!Q163</f>
        <v>1.0707936901450783</v>
      </c>
      <c r="BW163" s="18">
        <f>Design!$I$24*BV163*Design!$I$23</f>
        <v>1.8417651470495358</v>
      </c>
      <c r="BX163" s="18">
        <v>0</v>
      </c>
      <c r="BY163" s="18">
        <v>0</v>
      </c>
      <c r="BZ163" s="18">
        <f>Design!$I$22</f>
        <v>10</v>
      </c>
      <c r="CA163" s="18">
        <f t="shared" si="188"/>
        <v>1.8417651470495358</v>
      </c>
      <c r="CB163" s="18">
        <f t="shared" si="189"/>
        <v>167</v>
      </c>
      <c r="CC163" s="18">
        <f t="shared" si="190"/>
        <v>1.8417651470495358</v>
      </c>
      <c r="CD163" s="18">
        <f t="shared" si="191"/>
        <v>177</v>
      </c>
      <c r="CE163" s="18">
        <v>0</v>
      </c>
      <c r="CF163" s="18" t="str">
        <f t="shared" si="227"/>
        <v>N/A</v>
      </c>
      <c r="CG163" s="18">
        <f t="shared" si="192"/>
        <v>-0.18417651470495358</v>
      </c>
      <c r="CH163" s="18">
        <f t="shared" si="193"/>
        <v>32.599243102776782</v>
      </c>
      <c r="CI163" s="18">
        <f>(Design!$N$70-CH163)/CG163</f>
        <v>161.52571434221332</v>
      </c>
      <c r="CJ163" s="18">
        <v>0</v>
      </c>
      <c r="CK163" s="18">
        <v>0</v>
      </c>
      <c r="CL163" s="18">
        <f t="shared" si="194"/>
        <v>161.52571434221332</v>
      </c>
      <c r="CM163" s="18">
        <f t="shared" si="228"/>
        <v>167</v>
      </c>
      <c r="CN163" s="18">
        <f>Design!$N$70</f>
        <v>2.85</v>
      </c>
      <c r="CO163" s="18">
        <f t="shared" si="195"/>
        <v>177</v>
      </c>
      <c r="CP163" s="18">
        <v>0</v>
      </c>
      <c r="CQ163" s="18">
        <f t="shared" si="196"/>
        <v>15133.5</v>
      </c>
      <c r="CR163" s="19" t="str">
        <f t="shared" si="229"/>
        <v>N/A</v>
      </c>
      <c r="CS163" s="68">
        <f t="shared" si="197"/>
        <v>167</v>
      </c>
      <c r="CT163" s="18">
        <f>'Ohio Intensities'!U163</f>
        <v>1.2170575921871365</v>
      </c>
      <c r="CU163" s="18">
        <f>Design!$I$24*CT163*Design!$I$23</f>
        <v>2.0933390585618761</v>
      </c>
      <c r="CV163" s="18">
        <v>0</v>
      </c>
      <c r="CW163" s="18">
        <v>0</v>
      </c>
      <c r="CX163" s="18">
        <f>Design!$I$22</f>
        <v>10</v>
      </c>
      <c r="CY163" s="18">
        <f t="shared" si="198"/>
        <v>2.0933390585618761</v>
      </c>
      <c r="CZ163" s="18">
        <f t="shared" si="199"/>
        <v>167</v>
      </c>
      <c r="DA163" s="18">
        <f t="shared" si="200"/>
        <v>2.0933390585618761</v>
      </c>
      <c r="DB163" s="18">
        <f t="shared" si="201"/>
        <v>177</v>
      </c>
      <c r="DC163" s="18">
        <v>0</v>
      </c>
      <c r="DD163" s="18" t="str">
        <f t="shared" si="230"/>
        <v>N/A</v>
      </c>
      <c r="DE163" s="18">
        <f t="shared" si="202"/>
        <v>-0.20933390585618761</v>
      </c>
      <c r="DF163" s="18">
        <f t="shared" si="203"/>
        <v>37.052101336545206</v>
      </c>
      <c r="DG163" s="18">
        <f>(Design!$N$71-DF163)/DE163</f>
        <v>163.38538755418841</v>
      </c>
      <c r="DH163" s="18">
        <v>0</v>
      </c>
      <c r="DI163" s="18">
        <v>0</v>
      </c>
      <c r="DJ163" s="18">
        <f t="shared" si="204"/>
        <v>163.38538755418841</v>
      </c>
      <c r="DK163" s="18">
        <f t="shared" si="231"/>
        <v>167</v>
      </c>
      <c r="DL163" s="18">
        <f>Design!$N$71</f>
        <v>2.85</v>
      </c>
      <c r="DM163" s="18">
        <f t="shared" si="205"/>
        <v>177</v>
      </c>
      <c r="DN163" s="18">
        <v>0</v>
      </c>
      <c r="DO163" s="18">
        <f t="shared" si="206"/>
        <v>15133.5</v>
      </c>
      <c r="DP163" s="19" t="str">
        <f t="shared" si="232"/>
        <v>N/A</v>
      </c>
      <c r="DQ163" s="68">
        <f t="shared" si="207"/>
        <v>167</v>
      </c>
      <c r="DR163" s="18">
        <f>'Ohio Intensities'!Y163</f>
        <v>1.3706675124051577</v>
      </c>
      <c r="DS163" s="18">
        <f>Design!$I$24*DR163*Design!$I$23</f>
        <v>2.357548121336873</v>
      </c>
      <c r="DT163" s="18">
        <v>0</v>
      </c>
      <c r="DU163" s="18">
        <v>0</v>
      </c>
      <c r="DV163" s="18">
        <f>Design!$I$22</f>
        <v>10</v>
      </c>
      <c r="DW163" s="18">
        <f t="shared" si="208"/>
        <v>2.357548121336873</v>
      </c>
      <c r="DX163" s="18">
        <f t="shared" si="209"/>
        <v>167</v>
      </c>
      <c r="DY163" s="18">
        <f t="shared" si="210"/>
        <v>2.357548121336873</v>
      </c>
      <c r="DZ163" s="18">
        <f t="shared" si="211"/>
        <v>177</v>
      </c>
      <c r="EA163" s="18">
        <v>0</v>
      </c>
      <c r="EB163" s="18" t="str">
        <f t="shared" si="233"/>
        <v>N/A</v>
      </c>
      <c r="EC163" s="18">
        <f t="shared" si="212"/>
        <v>-0.23575481213368729</v>
      </c>
      <c r="ED163" s="18">
        <f t="shared" si="213"/>
        <v>41.728601747662651</v>
      </c>
      <c r="EE163" s="18">
        <f>(Design!$N$72-ED163)/EC163</f>
        <v>164.91116934493843</v>
      </c>
      <c r="EF163" s="18">
        <v>0</v>
      </c>
      <c r="EG163" s="18">
        <v>0</v>
      </c>
      <c r="EH163" s="18">
        <f t="shared" si="214"/>
        <v>164.91116934493843</v>
      </c>
      <c r="EI163" s="18">
        <f t="shared" si="234"/>
        <v>167</v>
      </c>
      <c r="EJ163" s="18">
        <f>Design!$N$72</f>
        <v>2.85</v>
      </c>
      <c r="EK163" s="18">
        <f t="shared" si="215"/>
        <v>177</v>
      </c>
      <c r="EL163" s="18">
        <v>0</v>
      </c>
      <c r="EM163" s="18">
        <f t="shared" si="216"/>
        <v>15133.5</v>
      </c>
      <c r="EN163" s="19" t="str">
        <f t="shared" si="235"/>
        <v>N/A</v>
      </c>
      <c r="EO163" s="19">
        <f t="shared" si="217"/>
        <v>167</v>
      </c>
    </row>
    <row r="164" spans="1:145" x14ac:dyDescent="0.25">
      <c r="A164" s="68">
        <f t="shared" si="236"/>
        <v>168</v>
      </c>
      <c r="B164" s="18">
        <f>'Ohio Intensities'!E164</f>
        <v>0.61363057625420536</v>
      </c>
      <c r="C164" s="18">
        <f>Design!$I$24*B164*Design!$I$23</f>
        <v>1.0554445911572339</v>
      </c>
      <c r="D164" s="18">
        <v>0</v>
      </c>
      <c r="E164" s="18">
        <v>0</v>
      </c>
      <c r="F164" s="18">
        <f>Design!$I$22</f>
        <v>10</v>
      </c>
      <c r="G164" s="18">
        <f t="shared" si="158"/>
        <v>1.0554445911572339</v>
      </c>
      <c r="H164" s="18">
        <f t="shared" si="159"/>
        <v>168</v>
      </c>
      <c r="I164" s="18">
        <f t="shared" si="160"/>
        <v>1.0554445911572339</v>
      </c>
      <c r="J164" s="18">
        <f t="shared" si="161"/>
        <v>178</v>
      </c>
      <c r="K164" s="18">
        <v>0</v>
      </c>
      <c r="L164" s="18" t="str">
        <f t="shared" si="218"/>
        <v>N/A</v>
      </c>
      <c r="M164" s="18">
        <f t="shared" si="162"/>
        <v>-0.10554445911572338</v>
      </c>
      <c r="N164" s="18">
        <f t="shared" si="163"/>
        <v>18.786913722598761</v>
      </c>
      <c r="O164" s="18">
        <f>(Design!$N$67-N164)/M164</f>
        <v>158.57690553179779</v>
      </c>
      <c r="P164" s="18">
        <v>0</v>
      </c>
      <c r="Q164" s="18">
        <v>0</v>
      </c>
      <c r="R164" s="18">
        <f t="shared" si="164"/>
        <v>158.57690553179779</v>
      </c>
      <c r="S164" s="18">
        <f t="shared" si="219"/>
        <v>168</v>
      </c>
      <c r="T164" s="18">
        <f>Design!$N$67</f>
        <v>2.0499999999999998</v>
      </c>
      <c r="U164" s="18">
        <f t="shared" si="165"/>
        <v>178</v>
      </c>
      <c r="V164" s="18">
        <v>0</v>
      </c>
      <c r="W164" s="18">
        <f t="shared" si="166"/>
        <v>10947</v>
      </c>
      <c r="X164" s="19" t="str">
        <f t="shared" si="220"/>
        <v>N/A</v>
      </c>
      <c r="Y164" s="68">
        <f t="shared" si="167"/>
        <v>168</v>
      </c>
      <c r="Z164" s="18">
        <f>'Ohio Intensities'!I164</f>
        <v>0.748775300400921</v>
      </c>
      <c r="AA164" s="18">
        <f>Design!$I$24*Z164*Design!$I$23</f>
        <v>1.2878935166895848</v>
      </c>
      <c r="AB164" s="18">
        <v>0</v>
      </c>
      <c r="AC164" s="18">
        <v>0</v>
      </c>
      <c r="AD164" s="18">
        <f>Design!$I$22</f>
        <v>10</v>
      </c>
      <c r="AE164" s="18">
        <f t="shared" si="168"/>
        <v>1.2878935166895848</v>
      </c>
      <c r="AF164" s="18">
        <f t="shared" si="169"/>
        <v>168</v>
      </c>
      <c r="AG164" s="18">
        <f t="shared" si="170"/>
        <v>1.2878935166895848</v>
      </c>
      <c r="AH164" s="18">
        <f t="shared" si="171"/>
        <v>178</v>
      </c>
      <c r="AI164" s="18">
        <v>0</v>
      </c>
      <c r="AJ164" s="18" t="str">
        <f t="shared" si="221"/>
        <v>N/A</v>
      </c>
      <c r="AK164" s="18">
        <f t="shared" si="172"/>
        <v>-0.1287893516689585</v>
      </c>
      <c r="AL164" s="18">
        <f t="shared" si="173"/>
        <v>22.924504597074613</v>
      </c>
      <c r="AM164" s="18">
        <f>(Design!$N$68-AL164)/AK164</f>
        <v>158.58845729400031</v>
      </c>
      <c r="AN164" s="18">
        <v>0</v>
      </c>
      <c r="AO164" s="18">
        <v>0</v>
      </c>
      <c r="AP164" s="18">
        <f t="shared" si="174"/>
        <v>158.58845729400031</v>
      </c>
      <c r="AQ164" s="18">
        <f t="shared" si="222"/>
        <v>168</v>
      </c>
      <c r="AR164" s="18">
        <f>Design!$N$68</f>
        <v>2.5</v>
      </c>
      <c r="AS164" s="18">
        <f t="shared" si="175"/>
        <v>178</v>
      </c>
      <c r="AT164" s="18">
        <v>0</v>
      </c>
      <c r="AU164" s="18">
        <f t="shared" si="176"/>
        <v>13350</v>
      </c>
      <c r="AV164" s="19" t="str">
        <f t="shared" si="223"/>
        <v>N/A</v>
      </c>
      <c r="AW164" s="68">
        <f t="shared" si="177"/>
        <v>168</v>
      </c>
      <c r="AX164" s="18">
        <f>'Ohio Intensities'!M164</f>
        <v>0.89150927711076267</v>
      </c>
      <c r="AY164" s="18">
        <f>Design!$I$24*AX164*Design!$I$23</f>
        <v>1.5333959566305126</v>
      </c>
      <c r="AZ164" s="18">
        <v>0</v>
      </c>
      <c r="BA164" s="18">
        <v>0</v>
      </c>
      <c r="BB164" s="18">
        <f>Design!$I$22</f>
        <v>10</v>
      </c>
      <c r="BC164" s="18">
        <f t="shared" si="178"/>
        <v>1.5333959566305126</v>
      </c>
      <c r="BD164" s="18">
        <f t="shared" si="179"/>
        <v>168</v>
      </c>
      <c r="BE164" s="18">
        <f t="shared" si="180"/>
        <v>1.5333959566305126</v>
      </c>
      <c r="BF164" s="18">
        <f t="shared" si="181"/>
        <v>178</v>
      </c>
      <c r="BG164" s="18">
        <v>0</v>
      </c>
      <c r="BH164" s="18" t="str">
        <f t="shared" si="224"/>
        <v>N/A</v>
      </c>
      <c r="BI164" s="18">
        <f t="shared" si="182"/>
        <v>-0.15333959566305128</v>
      </c>
      <c r="BJ164" s="18">
        <f t="shared" si="183"/>
        <v>27.29444802802313</v>
      </c>
      <c r="BK164" s="18">
        <f>(Design!$N$69-BJ164)/BI164</f>
        <v>159.41380256236886</v>
      </c>
      <c r="BL164" s="18">
        <v>0</v>
      </c>
      <c r="BM164" s="18">
        <v>0</v>
      </c>
      <c r="BN164" s="18">
        <f t="shared" si="184"/>
        <v>159.41380256236886</v>
      </c>
      <c r="BO164" s="18">
        <f t="shared" si="225"/>
        <v>168</v>
      </c>
      <c r="BP164" s="18">
        <f>Design!$N$69</f>
        <v>2.85</v>
      </c>
      <c r="BQ164" s="18">
        <f t="shared" si="185"/>
        <v>178</v>
      </c>
      <c r="BR164" s="18">
        <v>0</v>
      </c>
      <c r="BS164" s="18">
        <f t="shared" si="186"/>
        <v>15219</v>
      </c>
      <c r="BT164" s="19" t="str">
        <f t="shared" si="226"/>
        <v>N/A</v>
      </c>
      <c r="BU164" s="68">
        <f t="shared" si="187"/>
        <v>168</v>
      </c>
      <c r="BV164" s="18">
        <f>'Ohio Intensities'!Q164</f>
        <v>1.0657619646252794</v>
      </c>
      <c r="BW164" s="18">
        <f>Design!$I$24*BV164*Design!$I$23</f>
        <v>1.8331105791554818</v>
      </c>
      <c r="BX164" s="18">
        <v>0</v>
      </c>
      <c r="BY164" s="18">
        <v>0</v>
      </c>
      <c r="BZ164" s="18">
        <f>Design!$I$22</f>
        <v>10</v>
      </c>
      <c r="CA164" s="18">
        <f t="shared" si="188"/>
        <v>1.8331105791554818</v>
      </c>
      <c r="CB164" s="18">
        <f t="shared" si="189"/>
        <v>168</v>
      </c>
      <c r="CC164" s="18">
        <f t="shared" si="190"/>
        <v>1.8331105791554818</v>
      </c>
      <c r="CD164" s="18">
        <f t="shared" si="191"/>
        <v>178</v>
      </c>
      <c r="CE164" s="18">
        <v>0</v>
      </c>
      <c r="CF164" s="18" t="str">
        <f t="shared" si="227"/>
        <v>N/A</v>
      </c>
      <c r="CG164" s="18">
        <f t="shared" si="192"/>
        <v>-0.18331105791554819</v>
      </c>
      <c r="CH164" s="18">
        <f t="shared" si="193"/>
        <v>32.629368308967578</v>
      </c>
      <c r="CI164" s="18">
        <f>(Design!$N$70-CH164)/CG164</f>
        <v>162.45265641687038</v>
      </c>
      <c r="CJ164" s="18">
        <v>0</v>
      </c>
      <c r="CK164" s="18">
        <v>0</v>
      </c>
      <c r="CL164" s="18">
        <f t="shared" si="194"/>
        <v>162.45265641687038</v>
      </c>
      <c r="CM164" s="18">
        <f t="shared" si="228"/>
        <v>168</v>
      </c>
      <c r="CN164" s="18">
        <f>Design!$N$70</f>
        <v>2.85</v>
      </c>
      <c r="CO164" s="18">
        <f t="shared" si="195"/>
        <v>178</v>
      </c>
      <c r="CP164" s="18">
        <v>0</v>
      </c>
      <c r="CQ164" s="18">
        <f t="shared" si="196"/>
        <v>15219.000000000002</v>
      </c>
      <c r="CR164" s="19" t="str">
        <f t="shared" si="229"/>
        <v>N/A</v>
      </c>
      <c r="CS164" s="68">
        <f t="shared" si="197"/>
        <v>168</v>
      </c>
      <c r="CT164" s="18">
        <f>'Ohio Intensities'!U164</f>
        <v>1.2114291339062084</v>
      </c>
      <c r="CU164" s="18">
        <f>Design!$I$24*CT164*Design!$I$23</f>
        <v>2.0836581103186798</v>
      </c>
      <c r="CV164" s="18">
        <v>0</v>
      </c>
      <c r="CW164" s="18">
        <v>0</v>
      </c>
      <c r="CX164" s="18">
        <f>Design!$I$22</f>
        <v>10</v>
      </c>
      <c r="CY164" s="18">
        <f t="shared" si="198"/>
        <v>2.0836581103186798</v>
      </c>
      <c r="CZ164" s="18">
        <f t="shared" si="199"/>
        <v>168</v>
      </c>
      <c r="DA164" s="18">
        <f t="shared" si="200"/>
        <v>2.0836581103186798</v>
      </c>
      <c r="DB164" s="18">
        <f t="shared" si="201"/>
        <v>178</v>
      </c>
      <c r="DC164" s="18">
        <v>0</v>
      </c>
      <c r="DD164" s="18" t="str">
        <f t="shared" si="230"/>
        <v>N/A</v>
      </c>
      <c r="DE164" s="18">
        <f t="shared" si="202"/>
        <v>-0.20836581103186796</v>
      </c>
      <c r="DF164" s="18">
        <f t="shared" si="203"/>
        <v>37.0891143636725</v>
      </c>
      <c r="DG164" s="18">
        <f>(Design!$N$71-DF164)/DE164</f>
        <v>164.32213228318867</v>
      </c>
      <c r="DH164" s="18">
        <v>0</v>
      </c>
      <c r="DI164" s="18">
        <v>0</v>
      </c>
      <c r="DJ164" s="18">
        <f t="shared" si="204"/>
        <v>164.32213228318867</v>
      </c>
      <c r="DK164" s="18">
        <f t="shared" si="231"/>
        <v>168</v>
      </c>
      <c r="DL164" s="18">
        <f>Design!$N$71</f>
        <v>2.85</v>
      </c>
      <c r="DM164" s="18">
        <f t="shared" si="205"/>
        <v>178</v>
      </c>
      <c r="DN164" s="18">
        <v>0</v>
      </c>
      <c r="DO164" s="18">
        <f t="shared" si="206"/>
        <v>15219</v>
      </c>
      <c r="DP164" s="19" t="str">
        <f t="shared" si="232"/>
        <v>N/A</v>
      </c>
      <c r="DQ164" s="68">
        <f t="shared" si="207"/>
        <v>168</v>
      </c>
      <c r="DR164" s="18">
        <f>'Ohio Intensities'!Y164</f>
        <v>1.3645303594273095</v>
      </c>
      <c r="DS164" s="18">
        <f>Design!$I$24*DR164*Design!$I$23</f>
        <v>2.3469922182149738</v>
      </c>
      <c r="DT164" s="18">
        <v>0</v>
      </c>
      <c r="DU164" s="18">
        <v>0</v>
      </c>
      <c r="DV164" s="18">
        <f>Design!$I$22</f>
        <v>10</v>
      </c>
      <c r="DW164" s="18">
        <f t="shared" si="208"/>
        <v>2.3469922182149738</v>
      </c>
      <c r="DX164" s="18">
        <f t="shared" si="209"/>
        <v>168</v>
      </c>
      <c r="DY164" s="18">
        <f t="shared" si="210"/>
        <v>2.3469922182149738</v>
      </c>
      <c r="DZ164" s="18">
        <f t="shared" si="211"/>
        <v>178</v>
      </c>
      <c r="EA164" s="18">
        <v>0</v>
      </c>
      <c r="EB164" s="18" t="str">
        <f t="shared" si="233"/>
        <v>N/A</v>
      </c>
      <c r="EC164" s="18">
        <f t="shared" si="212"/>
        <v>-0.23469922182149738</v>
      </c>
      <c r="ED164" s="18">
        <f t="shared" si="213"/>
        <v>41.77646148422653</v>
      </c>
      <c r="EE164" s="18">
        <f>(Design!$N$72-ED164)/EC164</f>
        <v>165.85679825488472</v>
      </c>
      <c r="EF164" s="18">
        <v>0</v>
      </c>
      <c r="EG164" s="18">
        <v>0</v>
      </c>
      <c r="EH164" s="18">
        <f t="shared" si="214"/>
        <v>165.85679825488472</v>
      </c>
      <c r="EI164" s="18">
        <f t="shared" si="234"/>
        <v>168</v>
      </c>
      <c r="EJ164" s="18">
        <f>Design!$N$72</f>
        <v>2.85</v>
      </c>
      <c r="EK164" s="18">
        <f t="shared" si="215"/>
        <v>178</v>
      </c>
      <c r="EL164" s="18">
        <v>0</v>
      </c>
      <c r="EM164" s="18">
        <f t="shared" si="216"/>
        <v>15219</v>
      </c>
      <c r="EN164" s="19" t="str">
        <f t="shared" si="235"/>
        <v>N/A</v>
      </c>
      <c r="EO164" s="19">
        <f t="shared" si="217"/>
        <v>168</v>
      </c>
    </row>
    <row r="165" spans="1:145" x14ac:dyDescent="0.25">
      <c r="A165" s="68">
        <f t="shared" si="236"/>
        <v>169</v>
      </c>
      <c r="B165" s="18">
        <f>'Ohio Intensities'!E165</f>
        <v>0.61062651500928122</v>
      </c>
      <c r="C165" s="18">
        <f>Design!$I$24*B165*Design!$I$23</f>
        <v>1.0502776058159644</v>
      </c>
      <c r="D165" s="18">
        <v>0</v>
      </c>
      <c r="E165" s="18">
        <v>0</v>
      </c>
      <c r="F165" s="18">
        <f>Design!$I$22</f>
        <v>10</v>
      </c>
      <c r="G165" s="18">
        <f t="shared" si="158"/>
        <v>1.0502776058159644</v>
      </c>
      <c r="H165" s="18">
        <f t="shared" si="159"/>
        <v>169</v>
      </c>
      <c r="I165" s="18">
        <f t="shared" si="160"/>
        <v>1.0502776058159644</v>
      </c>
      <c r="J165" s="18">
        <f t="shared" si="161"/>
        <v>179</v>
      </c>
      <c r="K165" s="18">
        <v>0</v>
      </c>
      <c r="L165" s="18" t="str">
        <f t="shared" si="218"/>
        <v>N/A</v>
      </c>
      <c r="M165" s="18">
        <f t="shared" si="162"/>
        <v>-0.10502776058159644</v>
      </c>
      <c r="N165" s="18">
        <f t="shared" si="163"/>
        <v>18.799969144105763</v>
      </c>
      <c r="O165" s="18">
        <f>(Design!$N$67-N165)/M165</f>
        <v>159.48135094333134</v>
      </c>
      <c r="P165" s="18">
        <v>0</v>
      </c>
      <c r="Q165" s="18">
        <v>0</v>
      </c>
      <c r="R165" s="18">
        <f t="shared" si="164"/>
        <v>159.48135094333134</v>
      </c>
      <c r="S165" s="18">
        <f t="shared" si="219"/>
        <v>169</v>
      </c>
      <c r="T165" s="18">
        <f>Design!$N$67</f>
        <v>2.0499999999999998</v>
      </c>
      <c r="U165" s="18">
        <f t="shared" si="165"/>
        <v>179</v>
      </c>
      <c r="V165" s="18">
        <v>0</v>
      </c>
      <c r="W165" s="18">
        <f t="shared" si="166"/>
        <v>11008.5</v>
      </c>
      <c r="X165" s="19" t="str">
        <f t="shared" si="220"/>
        <v>N/A</v>
      </c>
      <c r="Y165" s="68">
        <f t="shared" si="167"/>
        <v>169</v>
      </c>
      <c r="Z165" s="18">
        <f>'Ohio Intensities'!I165</f>
        <v>0.74515906145232236</v>
      </c>
      <c r="AA165" s="18">
        <f>Design!$I$24*Z165*Design!$I$23</f>
        <v>1.2816735856979953</v>
      </c>
      <c r="AB165" s="18">
        <v>0</v>
      </c>
      <c r="AC165" s="18">
        <v>0</v>
      </c>
      <c r="AD165" s="18">
        <f>Design!$I$22</f>
        <v>10</v>
      </c>
      <c r="AE165" s="18">
        <f t="shared" si="168"/>
        <v>1.2816735856979953</v>
      </c>
      <c r="AF165" s="18">
        <f t="shared" si="169"/>
        <v>169</v>
      </c>
      <c r="AG165" s="18">
        <f t="shared" si="170"/>
        <v>1.2816735856979953</v>
      </c>
      <c r="AH165" s="18">
        <f t="shared" si="171"/>
        <v>179</v>
      </c>
      <c r="AI165" s="18">
        <v>0</v>
      </c>
      <c r="AJ165" s="18" t="str">
        <f t="shared" si="221"/>
        <v>N/A</v>
      </c>
      <c r="AK165" s="18">
        <f t="shared" si="172"/>
        <v>-0.12816735856979952</v>
      </c>
      <c r="AL165" s="18">
        <f t="shared" si="173"/>
        <v>22.941957183994113</v>
      </c>
      <c r="AM165" s="18">
        <f>(Design!$N$68-AL165)/AK165</f>
        <v>159.49425354554288</v>
      </c>
      <c r="AN165" s="18">
        <v>0</v>
      </c>
      <c r="AO165" s="18">
        <v>0</v>
      </c>
      <c r="AP165" s="18">
        <f t="shared" si="174"/>
        <v>159.49425354554288</v>
      </c>
      <c r="AQ165" s="18">
        <f t="shared" si="222"/>
        <v>169</v>
      </c>
      <c r="AR165" s="18">
        <f>Design!$N$68</f>
        <v>2.5</v>
      </c>
      <c r="AS165" s="18">
        <f t="shared" si="175"/>
        <v>179</v>
      </c>
      <c r="AT165" s="18">
        <v>0</v>
      </c>
      <c r="AU165" s="18">
        <f t="shared" si="176"/>
        <v>13425</v>
      </c>
      <c r="AV165" s="19" t="str">
        <f t="shared" si="223"/>
        <v>N/A</v>
      </c>
      <c r="AW165" s="68">
        <f t="shared" si="177"/>
        <v>169</v>
      </c>
      <c r="AX165" s="18">
        <f>'Ohio Intensities'!M165</f>
        <v>0.88725207267109163</v>
      </c>
      <c r="AY165" s="18">
        <f>Design!$I$24*AX165*Design!$I$23</f>
        <v>1.5260735649942785</v>
      </c>
      <c r="AZ165" s="18">
        <v>0</v>
      </c>
      <c r="BA165" s="18">
        <v>0</v>
      </c>
      <c r="BB165" s="18">
        <f>Design!$I$22</f>
        <v>10</v>
      </c>
      <c r="BC165" s="18">
        <f t="shared" si="178"/>
        <v>1.5260735649942785</v>
      </c>
      <c r="BD165" s="18">
        <f t="shared" si="179"/>
        <v>169</v>
      </c>
      <c r="BE165" s="18">
        <f t="shared" si="180"/>
        <v>1.5260735649942785</v>
      </c>
      <c r="BF165" s="18">
        <f t="shared" si="181"/>
        <v>179</v>
      </c>
      <c r="BG165" s="18">
        <v>0</v>
      </c>
      <c r="BH165" s="18" t="str">
        <f t="shared" si="224"/>
        <v>N/A</v>
      </c>
      <c r="BI165" s="18">
        <f t="shared" si="182"/>
        <v>-0.15260735649942786</v>
      </c>
      <c r="BJ165" s="18">
        <f t="shared" si="183"/>
        <v>27.316716813397587</v>
      </c>
      <c r="BK165" s="18">
        <f>(Design!$N$69-BJ165)/BI165</f>
        <v>160.32462244694813</v>
      </c>
      <c r="BL165" s="18">
        <v>0</v>
      </c>
      <c r="BM165" s="18">
        <v>0</v>
      </c>
      <c r="BN165" s="18">
        <f t="shared" si="184"/>
        <v>160.32462244694813</v>
      </c>
      <c r="BO165" s="18">
        <f t="shared" si="225"/>
        <v>169</v>
      </c>
      <c r="BP165" s="18">
        <f>Design!$N$69</f>
        <v>2.85</v>
      </c>
      <c r="BQ165" s="18">
        <f t="shared" si="185"/>
        <v>179</v>
      </c>
      <c r="BR165" s="18">
        <v>0</v>
      </c>
      <c r="BS165" s="18">
        <f t="shared" si="186"/>
        <v>15304.500000000002</v>
      </c>
      <c r="BT165" s="19" t="str">
        <f t="shared" si="226"/>
        <v>N/A</v>
      </c>
      <c r="BU165" s="68">
        <f t="shared" si="187"/>
        <v>169</v>
      </c>
      <c r="BV165" s="18">
        <f>'Ohio Intensities'!Q165</f>
        <v>1.0607814497632408</v>
      </c>
      <c r="BW165" s="18">
        <f>Design!$I$24*BV165*Design!$I$23</f>
        <v>1.8245440935927755</v>
      </c>
      <c r="BX165" s="18">
        <v>0</v>
      </c>
      <c r="BY165" s="18">
        <v>0</v>
      </c>
      <c r="BZ165" s="18">
        <f>Design!$I$22</f>
        <v>10</v>
      </c>
      <c r="CA165" s="18">
        <f t="shared" si="188"/>
        <v>1.8245440935927755</v>
      </c>
      <c r="CB165" s="18">
        <f t="shared" si="189"/>
        <v>169</v>
      </c>
      <c r="CC165" s="18">
        <f t="shared" si="190"/>
        <v>1.8245440935927755</v>
      </c>
      <c r="CD165" s="18">
        <f t="shared" si="191"/>
        <v>179</v>
      </c>
      <c r="CE165" s="18">
        <v>0</v>
      </c>
      <c r="CF165" s="18" t="str">
        <f t="shared" si="227"/>
        <v>N/A</v>
      </c>
      <c r="CG165" s="18">
        <f t="shared" si="192"/>
        <v>-0.18245440935927754</v>
      </c>
      <c r="CH165" s="18">
        <f t="shared" si="193"/>
        <v>32.659339275310678</v>
      </c>
      <c r="CI165" s="18">
        <f>(Design!$N$70-CH165)/CG165</f>
        <v>163.37965949955222</v>
      </c>
      <c r="CJ165" s="18">
        <v>0</v>
      </c>
      <c r="CK165" s="18">
        <v>0</v>
      </c>
      <c r="CL165" s="18">
        <f t="shared" si="194"/>
        <v>163.37965949955222</v>
      </c>
      <c r="CM165" s="18">
        <f t="shared" si="228"/>
        <v>169</v>
      </c>
      <c r="CN165" s="18">
        <f>Design!$N$70</f>
        <v>2.85</v>
      </c>
      <c r="CO165" s="18">
        <f t="shared" si="195"/>
        <v>179</v>
      </c>
      <c r="CP165" s="18">
        <v>0</v>
      </c>
      <c r="CQ165" s="18">
        <f t="shared" si="196"/>
        <v>15304.500000000002</v>
      </c>
      <c r="CR165" s="19" t="str">
        <f t="shared" si="229"/>
        <v>N/A</v>
      </c>
      <c r="CS165" s="68">
        <f t="shared" si="197"/>
        <v>169</v>
      </c>
      <c r="CT165" s="18">
        <f>'Ohio Intensities'!U165</f>
        <v>1.2058574170738998</v>
      </c>
      <c r="CU165" s="18">
        <f>Design!$I$24*CT165*Design!$I$23</f>
        <v>2.074074757367109</v>
      </c>
      <c r="CV165" s="18">
        <v>0</v>
      </c>
      <c r="CW165" s="18">
        <v>0</v>
      </c>
      <c r="CX165" s="18">
        <f>Design!$I$22</f>
        <v>10</v>
      </c>
      <c r="CY165" s="18">
        <f t="shared" si="198"/>
        <v>2.074074757367109</v>
      </c>
      <c r="CZ165" s="18">
        <f t="shared" si="199"/>
        <v>169</v>
      </c>
      <c r="DA165" s="18">
        <f t="shared" si="200"/>
        <v>2.074074757367109</v>
      </c>
      <c r="DB165" s="18">
        <f t="shared" si="201"/>
        <v>179</v>
      </c>
      <c r="DC165" s="18">
        <v>0</v>
      </c>
      <c r="DD165" s="18" t="str">
        <f t="shared" si="230"/>
        <v>N/A</v>
      </c>
      <c r="DE165" s="18">
        <f t="shared" si="202"/>
        <v>-0.20740747573671089</v>
      </c>
      <c r="DF165" s="18">
        <f t="shared" si="203"/>
        <v>37.12593815687125</v>
      </c>
      <c r="DG165" s="18">
        <f>(Design!$N$71-DF165)/DE165</f>
        <v>165.25893309835237</v>
      </c>
      <c r="DH165" s="18">
        <v>0</v>
      </c>
      <c r="DI165" s="18">
        <v>0</v>
      </c>
      <c r="DJ165" s="18">
        <f t="shared" si="204"/>
        <v>165.25893309835237</v>
      </c>
      <c r="DK165" s="18">
        <f t="shared" si="231"/>
        <v>169</v>
      </c>
      <c r="DL165" s="18">
        <f>Design!$N$71</f>
        <v>2.85</v>
      </c>
      <c r="DM165" s="18">
        <f t="shared" si="205"/>
        <v>179</v>
      </c>
      <c r="DN165" s="18">
        <v>0</v>
      </c>
      <c r="DO165" s="18">
        <f t="shared" si="206"/>
        <v>15304.5</v>
      </c>
      <c r="DP165" s="19" t="str">
        <f t="shared" si="232"/>
        <v>N/A</v>
      </c>
      <c r="DQ165" s="68">
        <f t="shared" si="207"/>
        <v>169</v>
      </c>
      <c r="DR165" s="18">
        <f>'Ohio Intensities'!Y165</f>
        <v>1.358454272730768</v>
      </c>
      <c r="DS165" s="18">
        <f>Design!$I$24*DR165*Design!$I$23</f>
        <v>2.3365413490969225</v>
      </c>
      <c r="DT165" s="18">
        <v>0</v>
      </c>
      <c r="DU165" s="18">
        <v>0</v>
      </c>
      <c r="DV165" s="18">
        <f>Design!$I$22</f>
        <v>10</v>
      </c>
      <c r="DW165" s="18">
        <f t="shared" si="208"/>
        <v>2.3365413490969225</v>
      </c>
      <c r="DX165" s="18">
        <f t="shared" si="209"/>
        <v>169</v>
      </c>
      <c r="DY165" s="18">
        <f t="shared" si="210"/>
        <v>2.3365413490969225</v>
      </c>
      <c r="DZ165" s="18">
        <f t="shared" si="211"/>
        <v>179</v>
      </c>
      <c r="EA165" s="18">
        <v>0</v>
      </c>
      <c r="EB165" s="18" t="str">
        <f t="shared" si="233"/>
        <v>N/A</v>
      </c>
      <c r="EC165" s="18">
        <f t="shared" si="212"/>
        <v>-0.23365413490969225</v>
      </c>
      <c r="ED165" s="18">
        <f t="shared" si="213"/>
        <v>41.824090148834912</v>
      </c>
      <c r="EE165" s="18">
        <f>(Design!$N$72-ED165)/EC165</f>
        <v>166.80248420982778</v>
      </c>
      <c r="EF165" s="18">
        <v>0</v>
      </c>
      <c r="EG165" s="18">
        <v>0</v>
      </c>
      <c r="EH165" s="18">
        <f t="shared" si="214"/>
        <v>166.80248420982778</v>
      </c>
      <c r="EI165" s="18">
        <f t="shared" si="234"/>
        <v>169</v>
      </c>
      <c r="EJ165" s="18">
        <f>Design!$N$72</f>
        <v>2.85</v>
      </c>
      <c r="EK165" s="18">
        <f t="shared" si="215"/>
        <v>179</v>
      </c>
      <c r="EL165" s="18">
        <v>0</v>
      </c>
      <c r="EM165" s="18">
        <f t="shared" si="216"/>
        <v>15304.500000000002</v>
      </c>
      <c r="EN165" s="19" t="str">
        <f t="shared" si="235"/>
        <v>N/A</v>
      </c>
      <c r="EO165" s="19">
        <f t="shared" si="217"/>
        <v>169</v>
      </c>
    </row>
    <row r="166" spans="1:145" x14ac:dyDescent="0.25">
      <c r="A166" s="68">
        <f t="shared" si="236"/>
        <v>170</v>
      </c>
      <c r="B166" s="18">
        <f>'Ohio Intensities'!E166</f>
        <v>0.60765377357504458</v>
      </c>
      <c r="C166" s="18">
        <f>Design!$I$24*B166*Design!$I$23</f>
        <v>1.0451644905490773</v>
      </c>
      <c r="D166" s="18">
        <v>0</v>
      </c>
      <c r="E166" s="18">
        <v>0</v>
      </c>
      <c r="F166" s="18">
        <f>Design!$I$22</f>
        <v>10</v>
      </c>
      <c r="G166" s="18">
        <f t="shared" si="158"/>
        <v>1.0451644905490773</v>
      </c>
      <c r="H166" s="18">
        <f t="shared" si="159"/>
        <v>170</v>
      </c>
      <c r="I166" s="18">
        <f t="shared" si="160"/>
        <v>1.0451644905490773</v>
      </c>
      <c r="J166" s="18">
        <f t="shared" si="161"/>
        <v>180</v>
      </c>
      <c r="K166" s="18">
        <v>0</v>
      </c>
      <c r="L166" s="18" t="str">
        <f t="shared" si="218"/>
        <v>N/A</v>
      </c>
      <c r="M166" s="18">
        <f t="shared" si="162"/>
        <v>-0.10451644905490773</v>
      </c>
      <c r="N166" s="18">
        <f t="shared" si="163"/>
        <v>18.812960829883391</v>
      </c>
      <c r="O166" s="18">
        <f>(Design!$N$67-N166)/M166</f>
        <v>160.38586252654801</v>
      </c>
      <c r="P166" s="18">
        <v>0</v>
      </c>
      <c r="Q166" s="18">
        <v>0</v>
      </c>
      <c r="R166" s="18">
        <f t="shared" si="164"/>
        <v>160.38586252654801</v>
      </c>
      <c r="S166" s="18">
        <f t="shared" si="219"/>
        <v>170</v>
      </c>
      <c r="T166" s="18">
        <f>Design!$N$67</f>
        <v>2.0499999999999998</v>
      </c>
      <c r="U166" s="18">
        <f t="shared" si="165"/>
        <v>180</v>
      </c>
      <c r="V166" s="18">
        <v>0</v>
      </c>
      <c r="W166" s="18">
        <f t="shared" si="166"/>
        <v>11070</v>
      </c>
      <c r="X166" s="19" t="str">
        <f t="shared" si="220"/>
        <v>N/A</v>
      </c>
      <c r="Y166" s="68">
        <f t="shared" si="167"/>
        <v>170</v>
      </c>
      <c r="Z166" s="18">
        <f>'Ohio Intensities'!I166</f>
        <v>0.74158017722100966</v>
      </c>
      <c r="AA166" s="18">
        <f>Design!$I$24*Z166*Design!$I$23</f>
        <v>1.2755179048201375</v>
      </c>
      <c r="AB166" s="18">
        <v>0</v>
      </c>
      <c r="AC166" s="18">
        <v>0</v>
      </c>
      <c r="AD166" s="18">
        <f>Design!$I$22</f>
        <v>10</v>
      </c>
      <c r="AE166" s="18">
        <f t="shared" si="168"/>
        <v>1.2755179048201375</v>
      </c>
      <c r="AF166" s="18">
        <f t="shared" si="169"/>
        <v>170</v>
      </c>
      <c r="AG166" s="18">
        <f t="shared" si="170"/>
        <v>1.2755179048201375</v>
      </c>
      <c r="AH166" s="18">
        <f t="shared" si="171"/>
        <v>180</v>
      </c>
      <c r="AI166" s="18">
        <v>0</v>
      </c>
      <c r="AJ166" s="18" t="str">
        <f t="shared" si="221"/>
        <v>N/A</v>
      </c>
      <c r="AK166" s="18">
        <f t="shared" si="172"/>
        <v>-0.12755179048201376</v>
      </c>
      <c r="AL166" s="18">
        <f t="shared" si="173"/>
        <v>22.959322286762475</v>
      </c>
      <c r="AM166" s="18">
        <f>(Design!$N$68-AL166)/AK166</f>
        <v>160.40011833191375</v>
      </c>
      <c r="AN166" s="18">
        <v>0</v>
      </c>
      <c r="AO166" s="18">
        <v>0</v>
      </c>
      <c r="AP166" s="18">
        <f t="shared" si="174"/>
        <v>160.40011833191375</v>
      </c>
      <c r="AQ166" s="18">
        <f t="shared" si="222"/>
        <v>170</v>
      </c>
      <c r="AR166" s="18">
        <f>Design!$N$68</f>
        <v>2.5</v>
      </c>
      <c r="AS166" s="18">
        <f t="shared" si="175"/>
        <v>180</v>
      </c>
      <c r="AT166" s="18">
        <v>0</v>
      </c>
      <c r="AU166" s="18">
        <f t="shared" si="176"/>
        <v>13500</v>
      </c>
      <c r="AV166" s="19" t="str">
        <f t="shared" si="223"/>
        <v>N/A</v>
      </c>
      <c r="AW166" s="68">
        <f t="shared" si="177"/>
        <v>170</v>
      </c>
      <c r="AX166" s="18">
        <f>'Ohio Intensities'!M166</f>
        <v>0.88303848582974032</v>
      </c>
      <c r="AY166" s="18">
        <f>Design!$I$24*AX166*Design!$I$23</f>
        <v>1.5188261956271543</v>
      </c>
      <c r="AZ166" s="18">
        <v>0</v>
      </c>
      <c r="BA166" s="18">
        <v>0</v>
      </c>
      <c r="BB166" s="18">
        <f>Design!$I$22</f>
        <v>10</v>
      </c>
      <c r="BC166" s="18">
        <f t="shared" si="178"/>
        <v>1.5188261956271543</v>
      </c>
      <c r="BD166" s="18">
        <f t="shared" si="179"/>
        <v>170</v>
      </c>
      <c r="BE166" s="18">
        <f t="shared" si="180"/>
        <v>1.5188261956271543</v>
      </c>
      <c r="BF166" s="18">
        <f t="shared" si="181"/>
        <v>180</v>
      </c>
      <c r="BG166" s="18">
        <v>0</v>
      </c>
      <c r="BH166" s="18" t="str">
        <f t="shared" si="224"/>
        <v>N/A</v>
      </c>
      <c r="BI166" s="18">
        <f t="shared" si="182"/>
        <v>-0.15188261956271543</v>
      </c>
      <c r="BJ166" s="18">
        <f t="shared" si="183"/>
        <v>27.33887152128878</v>
      </c>
      <c r="BK166" s="18">
        <f>(Design!$N$69-BJ166)/BI166</f>
        <v>161.23550931498667</v>
      </c>
      <c r="BL166" s="18">
        <v>0</v>
      </c>
      <c r="BM166" s="18">
        <v>0</v>
      </c>
      <c r="BN166" s="18">
        <f t="shared" si="184"/>
        <v>161.23550931498667</v>
      </c>
      <c r="BO166" s="18">
        <f t="shared" si="225"/>
        <v>170</v>
      </c>
      <c r="BP166" s="18">
        <f>Design!$N$69</f>
        <v>2.85</v>
      </c>
      <c r="BQ166" s="18">
        <f t="shared" si="185"/>
        <v>180</v>
      </c>
      <c r="BR166" s="18">
        <v>0</v>
      </c>
      <c r="BS166" s="18">
        <f t="shared" si="186"/>
        <v>15390</v>
      </c>
      <c r="BT166" s="19" t="str">
        <f t="shared" si="226"/>
        <v>N/A</v>
      </c>
      <c r="BU166" s="68">
        <f t="shared" si="187"/>
        <v>170</v>
      </c>
      <c r="BV166" s="18">
        <f>'Ohio Intensities'!Q166</f>
        <v>1.0558513468739927</v>
      </c>
      <c r="BW166" s="18">
        <f>Design!$I$24*BV166*Design!$I$23</f>
        <v>1.8160643166232686</v>
      </c>
      <c r="BX166" s="18">
        <v>0</v>
      </c>
      <c r="BY166" s="18">
        <v>0</v>
      </c>
      <c r="BZ166" s="18">
        <f>Design!$I$22</f>
        <v>10</v>
      </c>
      <c r="CA166" s="18">
        <f t="shared" si="188"/>
        <v>1.8160643166232686</v>
      </c>
      <c r="CB166" s="18">
        <f t="shared" si="189"/>
        <v>170</v>
      </c>
      <c r="CC166" s="18">
        <f t="shared" si="190"/>
        <v>1.8160643166232686</v>
      </c>
      <c r="CD166" s="18">
        <f t="shared" si="191"/>
        <v>180</v>
      </c>
      <c r="CE166" s="18">
        <v>0</v>
      </c>
      <c r="CF166" s="18" t="str">
        <f t="shared" si="227"/>
        <v>N/A</v>
      </c>
      <c r="CG166" s="18">
        <f t="shared" si="192"/>
        <v>-0.18160643166232687</v>
      </c>
      <c r="CH166" s="18">
        <f t="shared" si="193"/>
        <v>32.689157699218832</v>
      </c>
      <c r="CI166" s="18">
        <f>(Design!$N$70-CH166)/CG166</f>
        <v>164.30672320405918</v>
      </c>
      <c r="CJ166" s="18">
        <v>0</v>
      </c>
      <c r="CK166" s="18">
        <v>0</v>
      </c>
      <c r="CL166" s="18">
        <f t="shared" si="194"/>
        <v>164.30672320405918</v>
      </c>
      <c r="CM166" s="18">
        <f t="shared" si="228"/>
        <v>170</v>
      </c>
      <c r="CN166" s="18">
        <f>Design!$N$70</f>
        <v>2.85</v>
      </c>
      <c r="CO166" s="18">
        <f t="shared" si="195"/>
        <v>180</v>
      </c>
      <c r="CP166" s="18">
        <v>0</v>
      </c>
      <c r="CQ166" s="18">
        <f t="shared" si="196"/>
        <v>15390</v>
      </c>
      <c r="CR166" s="19" t="str">
        <f t="shared" si="229"/>
        <v>N/A</v>
      </c>
      <c r="CS166" s="68">
        <f t="shared" si="197"/>
        <v>170</v>
      </c>
      <c r="CT166" s="18">
        <f>'Ohio Intensities'!U166</f>
        <v>1.2003415634345129</v>
      </c>
      <c r="CU166" s="18">
        <f>Design!$I$24*CT166*Design!$I$23</f>
        <v>2.0645874891073634</v>
      </c>
      <c r="CV166" s="18">
        <v>0</v>
      </c>
      <c r="CW166" s="18">
        <v>0</v>
      </c>
      <c r="CX166" s="18">
        <f>Design!$I$22</f>
        <v>10</v>
      </c>
      <c r="CY166" s="18">
        <f t="shared" si="198"/>
        <v>2.0645874891073634</v>
      </c>
      <c r="CZ166" s="18">
        <f t="shared" si="199"/>
        <v>170</v>
      </c>
      <c r="DA166" s="18">
        <f t="shared" si="200"/>
        <v>2.0645874891073634</v>
      </c>
      <c r="DB166" s="18">
        <f t="shared" si="201"/>
        <v>180</v>
      </c>
      <c r="DC166" s="18">
        <v>0</v>
      </c>
      <c r="DD166" s="18" t="str">
        <f t="shared" si="230"/>
        <v>N/A</v>
      </c>
      <c r="DE166" s="18">
        <f t="shared" si="202"/>
        <v>-0.20645874891073634</v>
      </c>
      <c r="DF166" s="18">
        <f t="shared" si="203"/>
        <v>37.162574803932536</v>
      </c>
      <c r="DG166" s="18">
        <f>(Design!$N$71-DF166)/DE166</f>
        <v>166.19578964303312</v>
      </c>
      <c r="DH166" s="18">
        <v>0</v>
      </c>
      <c r="DI166" s="18">
        <v>0</v>
      </c>
      <c r="DJ166" s="18">
        <f t="shared" si="204"/>
        <v>166.19578964303312</v>
      </c>
      <c r="DK166" s="18">
        <f t="shared" si="231"/>
        <v>170</v>
      </c>
      <c r="DL166" s="18">
        <f>Design!$N$71</f>
        <v>2.85</v>
      </c>
      <c r="DM166" s="18">
        <f t="shared" si="205"/>
        <v>180</v>
      </c>
      <c r="DN166" s="18">
        <v>0</v>
      </c>
      <c r="DO166" s="18">
        <f t="shared" si="206"/>
        <v>15390</v>
      </c>
      <c r="DP166" s="19" t="str">
        <f t="shared" si="232"/>
        <v>N/A</v>
      </c>
      <c r="DQ166" s="68">
        <f t="shared" si="207"/>
        <v>170</v>
      </c>
      <c r="DR166" s="18">
        <f>'Ohio Intensities'!Y166</f>
        <v>1.3524383141423677</v>
      </c>
      <c r="DS166" s="18">
        <f>Design!$I$24*DR166*Design!$I$23</f>
        <v>2.3261939003248737</v>
      </c>
      <c r="DT166" s="18">
        <v>0</v>
      </c>
      <c r="DU166" s="18">
        <v>0</v>
      </c>
      <c r="DV166" s="18">
        <f>Design!$I$22</f>
        <v>10</v>
      </c>
      <c r="DW166" s="18">
        <f t="shared" si="208"/>
        <v>2.3261939003248737</v>
      </c>
      <c r="DX166" s="18">
        <f t="shared" si="209"/>
        <v>170</v>
      </c>
      <c r="DY166" s="18">
        <f t="shared" si="210"/>
        <v>2.3261939003248737</v>
      </c>
      <c r="DZ166" s="18">
        <f t="shared" si="211"/>
        <v>180</v>
      </c>
      <c r="EA166" s="18">
        <v>0</v>
      </c>
      <c r="EB166" s="18" t="str">
        <f t="shared" si="233"/>
        <v>N/A</v>
      </c>
      <c r="EC166" s="18">
        <f t="shared" si="212"/>
        <v>-0.23261939003248738</v>
      </c>
      <c r="ED166" s="18">
        <f t="shared" si="213"/>
        <v>41.871490205847728</v>
      </c>
      <c r="EE166" s="18">
        <f>(Design!$N$72-ED166)/EC166</f>
        <v>167.74822683697187</v>
      </c>
      <c r="EF166" s="18">
        <v>0</v>
      </c>
      <c r="EG166" s="18">
        <v>0</v>
      </c>
      <c r="EH166" s="18">
        <f t="shared" si="214"/>
        <v>167.74822683697187</v>
      </c>
      <c r="EI166" s="18">
        <f t="shared" si="234"/>
        <v>170</v>
      </c>
      <c r="EJ166" s="18">
        <f>Design!$N$72</f>
        <v>2.85</v>
      </c>
      <c r="EK166" s="18">
        <f t="shared" si="215"/>
        <v>180</v>
      </c>
      <c r="EL166" s="18">
        <v>0</v>
      </c>
      <c r="EM166" s="18">
        <f t="shared" si="216"/>
        <v>15390</v>
      </c>
      <c r="EN166" s="19" t="str">
        <f t="shared" si="235"/>
        <v>N/A</v>
      </c>
      <c r="EO166" s="19">
        <f t="shared" si="217"/>
        <v>170</v>
      </c>
    </row>
    <row r="167" spans="1:145" x14ac:dyDescent="0.25">
      <c r="A167" s="68">
        <f t="shared" si="236"/>
        <v>171</v>
      </c>
      <c r="B167" s="18">
        <f>'Ohio Intensities'!E167</f>
        <v>0.60471185412413631</v>
      </c>
      <c r="C167" s="18">
        <f>Design!$I$24*B167*Design!$I$23</f>
        <v>1.0401043890935151</v>
      </c>
      <c r="D167" s="18">
        <v>0</v>
      </c>
      <c r="E167" s="18">
        <v>0</v>
      </c>
      <c r="F167" s="18">
        <f>Design!$I$22</f>
        <v>10</v>
      </c>
      <c r="G167" s="18">
        <f t="shared" si="158"/>
        <v>1.0401043890935151</v>
      </c>
      <c r="H167" s="18">
        <f t="shared" si="159"/>
        <v>171</v>
      </c>
      <c r="I167" s="18">
        <f t="shared" si="160"/>
        <v>1.0401043890935151</v>
      </c>
      <c r="J167" s="18">
        <f t="shared" si="161"/>
        <v>181</v>
      </c>
      <c r="K167" s="18">
        <v>0</v>
      </c>
      <c r="L167" s="18" t="str">
        <f t="shared" si="218"/>
        <v>N/A</v>
      </c>
      <c r="M167" s="18">
        <f t="shared" si="162"/>
        <v>-0.10401043890935151</v>
      </c>
      <c r="N167" s="18">
        <f t="shared" si="163"/>
        <v>18.825889442592622</v>
      </c>
      <c r="O167" s="18">
        <f>(Design!$N$67-N167)/M167</f>
        <v>161.29043986838047</v>
      </c>
      <c r="P167" s="18">
        <v>0</v>
      </c>
      <c r="Q167" s="18">
        <v>0</v>
      </c>
      <c r="R167" s="18">
        <f t="shared" si="164"/>
        <v>161.29043986838047</v>
      </c>
      <c r="S167" s="18">
        <f t="shared" si="219"/>
        <v>171</v>
      </c>
      <c r="T167" s="18">
        <f>Design!$N$67</f>
        <v>2.0499999999999998</v>
      </c>
      <c r="U167" s="18">
        <f t="shared" si="165"/>
        <v>181</v>
      </c>
      <c r="V167" s="18">
        <v>0</v>
      </c>
      <c r="W167" s="18">
        <f t="shared" si="166"/>
        <v>11131.5</v>
      </c>
      <c r="X167" s="19" t="str">
        <f t="shared" si="220"/>
        <v>N/A</v>
      </c>
      <c r="Y167" s="68">
        <f t="shared" si="167"/>
        <v>171</v>
      </c>
      <c r="Z167" s="18">
        <f>'Ohio Intensities'!I167</f>
        <v>0.73803805864431526</v>
      </c>
      <c r="AA167" s="18">
        <f>Design!$I$24*Z167*Design!$I$23</f>
        <v>1.2694254608682232</v>
      </c>
      <c r="AB167" s="18">
        <v>0</v>
      </c>
      <c r="AC167" s="18">
        <v>0</v>
      </c>
      <c r="AD167" s="18">
        <f>Design!$I$22</f>
        <v>10</v>
      </c>
      <c r="AE167" s="18">
        <f t="shared" si="168"/>
        <v>1.2694254608682232</v>
      </c>
      <c r="AF167" s="18">
        <f t="shared" si="169"/>
        <v>171</v>
      </c>
      <c r="AG167" s="18">
        <f t="shared" si="170"/>
        <v>1.2694254608682232</v>
      </c>
      <c r="AH167" s="18">
        <f t="shared" si="171"/>
        <v>181</v>
      </c>
      <c r="AI167" s="18">
        <v>0</v>
      </c>
      <c r="AJ167" s="18" t="str">
        <f t="shared" si="221"/>
        <v>N/A</v>
      </c>
      <c r="AK167" s="18">
        <f t="shared" si="172"/>
        <v>-0.12694254608682232</v>
      </c>
      <c r="AL167" s="18">
        <f t="shared" si="173"/>
        <v>22.976600841714841</v>
      </c>
      <c r="AM167" s="18">
        <f>(Design!$N$68-AL167)/AK167</f>
        <v>161.30605122501541</v>
      </c>
      <c r="AN167" s="18">
        <v>0</v>
      </c>
      <c r="AO167" s="18">
        <v>0</v>
      </c>
      <c r="AP167" s="18">
        <f t="shared" si="174"/>
        <v>161.30605122501541</v>
      </c>
      <c r="AQ167" s="18">
        <f t="shared" si="222"/>
        <v>171</v>
      </c>
      <c r="AR167" s="18">
        <f>Design!$N$68</f>
        <v>2.5</v>
      </c>
      <c r="AS167" s="18">
        <f t="shared" si="175"/>
        <v>181</v>
      </c>
      <c r="AT167" s="18">
        <v>0</v>
      </c>
      <c r="AU167" s="18">
        <f t="shared" si="176"/>
        <v>13575</v>
      </c>
      <c r="AV167" s="19" t="str">
        <f t="shared" si="223"/>
        <v>N/A</v>
      </c>
      <c r="AW167" s="68">
        <f t="shared" si="177"/>
        <v>171</v>
      </c>
      <c r="AX167" s="18">
        <f>'Ohio Intensities'!M167</f>
        <v>0.87886783370472865</v>
      </c>
      <c r="AY167" s="18">
        <f>Design!$I$24*AX167*Design!$I$23</f>
        <v>1.5116526739721343</v>
      </c>
      <c r="AZ167" s="18">
        <v>0</v>
      </c>
      <c r="BA167" s="18">
        <v>0</v>
      </c>
      <c r="BB167" s="18">
        <f>Design!$I$22</f>
        <v>10</v>
      </c>
      <c r="BC167" s="18">
        <f t="shared" si="178"/>
        <v>1.5116526739721343</v>
      </c>
      <c r="BD167" s="18">
        <f t="shared" si="179"/>
        <v>171</v>
      </c>
      <c r="BE167" s="18">
        <f t="shared" si="180"/>
        <v>1.5116526739721343</v>
      </c>
      <c r="BF167" s="18">
        <f t="shared" si="181"/>
        <v>181</v>
      </c>
      <c r="BG167" s="18">
        <v>0</v>
      </c>
      <c r="BH167" s="18" t="str">
        <f t="shared" si="224"/>
        <v>N/A</v>
      </c>
      <c r="BI167" s="18">
        <f t="shared" si="182"/>
        <v>-0.15116526739721342</v>
      </c>
      <c r="BJ167" s="18">
        <f t="shared" si="183"/>
        <v>27.360913398895629</v>
      </c>
      <c r="BK167" s="18">
        <f>(Design!$N$69-BJ167)/BI167</f>
        <v>162.14646274854181</v>
      </c>
      <c r="BL167" s="18">
        <v>0</v>
      </c>
      <c r="BM167" s="18">
        <v>0</v>
      </c>
      <c r="BN167" s="18">
        <f t="shared" si="184"/>
        <v>162.14646274854181</v>
      </c>
      <c r="BO167" s="18">
        <f t="shared" si="225"/>
        <v>171</v>
      </c>
      <c r="BP167" s="18">
        <f>Design!$N$69</f>
        <v>2.85</v>
      </c>
      <c r="BQ167" s="18">
        <f t="shared" si="185"/>
        <v>181</v>
      </c>
      <c r="BR167" s="18">
        <v>0</v>
      </c>
      <c r="BS167" s="18">
        <f t="shared" si="186"/>
        <v>15475.5</v>
      </c>
      <c r="BT167" s="19" t="str">
        <f t="shared" si="226"/>
        <v>N/A</v>
      </c>
      <c r="BU167" s="68">
        <f t="shared" si="187"/>
        <v>171</v>
      </c>
      <c r="BV167" s="18">
        <f>'Ohio Intensities'!Q167</f>
        <v>1.0509708740094812</v>
      </c>
      <c r="BW167" s="18">
        <f>Design!$I$24*BV167*Design!$I$23</f>
        <v>1.8076699032963088</v>
      </c>
      <c r="BX167" s="18">
        <v>0</v>
      </c>
      <c r="BY167" s="18">
        <v>0</v>
      </c>
      <c r="BZ167" s="18">
        <f>Design!$I$22</f>
        <v>10</v>
      </c>
      <c r="CA167" s="18">
        <f t="shared" si="188"/>
        <v>1.8076699032963088</v>
      </c>
      <c r="CB167" s="18">
        <f t="shared" si="189"/>
        <v>171</v>
      </c>
      <c r="CC167" s="18">
        <f t="shared" si="190"/>
        <v>1.8076699032963088</v>
      </c>
      <c r="CD167" s="18">
        <f t="shared" si="191"/>
        <v>181</v>
      </c>
      <c r="CE167" s="18">
        <v>0</v>
      </c>
      <c r="CF167" s="18" t="str">
        <f t="shared" si="227"/>
        <v>N/A</v>
      </c>
      <c r="CG167" s="18">
        <f t="shared" si="192"/>
        <v>-0.18076699032963089</v>
      </c>
      <c r="CH167" s="18">
        <f t="shared" si="193"/>
        <v>32.71882524966319</v>
      </c>
      <c r="CI167" s="18">
        <f>(Design!$N$70-CH167)/CG167</f>
        <v>165.23384714873555</v>
      </c>
      <c r="CJ167" s="18">
        <v>0</v>
      </c>
      <c r="CK167" s="18">
        <v>0</v>
      </c>
      <c r="CL167" s="18">
        <f t="shared" si="194"/>
        <v>165.23384714873555</v>
      </c>
      <c r="CM167" s="18">
        <f t="shared" si="228"/>
        <v>171</v>
      </c>
      <c r="CN167" s="18">
        <f>Design!$N$70</f>
        <v>2.85</v>
      </c>
      <c r="CO167" s="18">
        <f t="shared" si="195"/>
        <v>181</v>
      </c>
      <c r="CP167" s="18">
        <v>0</v>
      </c>
      <c r="CQ167" s="18">
        <f t="shared" si="196"/>
        <v>15475.5</v>
      </c>
      <c r="CR167" s="19" t="str">
        <f t="shared" si="229"/>
        <v>N/A</v>
      </c>
      <c r="CS167" s="68">
        <f t="shared" si="197"/>
        <v>171</v>
      </c>
      <c r="CT167" s="18">
        <f>'Ohio Intensities'!U167</f>
        <v>1.1948807130147443</v>
      </c>
      <c r="CU167" s="18">
        <f>Design!$I$24*CT167*Design!$I$23</f>
        <v>2.0551948263853617</v>
      </c>
      <c r="CV167" s="18">
        <v>0</v>
      </c>
      <c r="CW167" s="18">
        <v>0</v>
      </c>
      <c r="CX167" s="18">
        <f>Design!$I$22</f>
        <v>10</v>
      </c>
      <c r="CY167" s="18">
        <f t="shared" si="198"/>
        <v>2.0551948263853617</v>
      </c>
      <c r="CZ167" s="18">
        <f t="shared" si="199"/>
        <v>171</v>
      </c>
      <c r="DA167" s="18">
        <f t="shared" si="200"/>
        <v>2.0551948263853617</v>
      </c>
      <c r="DB167" s="18">
        <f t="shared" si="201"/>
        <v>181</v>
      </c>
      <c r="DC167" s="18">
        <v>0</v>
      </c>
      <c r="DD167" s="18" t="str">
        <f t="shared" si="230"/>
        <v>N/A</v>
      </c>
      <c r="DE167" s="18">
        <f t="shared" si="202"/>
        <v>-0.20551948263853617</v>
      </c>
      <c r="DF167" s="18">
        <f t="shared" si="203"/>
        <v>37.199026357575043</v>
      </c>
      <c r="DG167" s="18">
        <f>(Design!$N$71-DF167)/DE167</f>
        <v>167.13270156478288</v>
      </c>
      <c r="DH167" s="18">
        <v>0</v>
      </c>
      <c r="DI167" s="18">
        <v>0</v>
      </c>
      <c r="DJ167" s="18">
        <f t="shared" si="204"/>
        <v>167.13270156478288</v>
      </c>
      <c r="DK167" s="18">
        <f t="shared" si="231"/>
        <v>171</v>
      </c>
      <c r="DL167" s="18">
        <f>Design!$N$71</f>
        <v>2.85</v>
      </c>
      <c r="DM167" s="18">
        <f t="shared" si="205"/>
        <v>181</v>
      </c>
      <c r="DN167" s="18">
        <v>0</v>
      </c>
      <c r="DO167" s="18">
        <f t="shared" si="206"/>
        <v>15475.5</v>
      </c>
      <c r="DP167" s="19" t="str">
        <f t="shared" si="232"/>
        <v>N/A</v>
      </c>
      <c r="DQ167" s="68">
        <f t="shared" si="207"/>
        <v>171</v>
      </c>
      <c r="DR167" s="18">
        <f>'Ohio Intensities'!Y167</f>
        <v>1.3464815649253306</v>
      </c>
      <c r="DS167" s="18">
        <f>Design!$I$24*DR167*Design!$I$23</f>
        <v>2.3159482916715701</v>
      </c>
      <c r="DT167" s="18">
        <v>0</v>
      </c>
      <c r="DU167" s="18">
        <v>0</v>
      </c>
      <c r="DV167" s="18">
        <f>Design!$I$22</f>
        <v>10</v>
      </c>
      <c r="DW167" s="18">
        <f t="shared" si="208"/>
        <v>2.3159482916715701</v>
      </c>
      <c r="DX167" s="18">
        <f t="shared" si="209"/>
        <v>171</v>
      </c>
      <c r="DY167" s="18">
        <f t="shared" si="210"/>
        <v>2.3159482916715701</v>
      </c>
      <c r="DZ167" s="18">
        <f t="shared" si="211"/>
        <v>181</v>
      </c>
      <c r="EA167" s="18">
        <v>0</v>
      </c>
      <c r="EB167" s="18" t="str">
        <f t="shared" si="233"/>
        <v>N/A</v>
      </c>
      <c r="EC167" s="18">
        <f t="shared" si="212"/>
        <v>-0.23159482916715701</v>
      </c>
      <c r="ED167" s="18">
        <f t="shared" si="213"/>
        <v>41.918664079255414</v>
      </c>
      <c r="EE167" s="18">
        <f>(Design!$N$72-ED167)/EC167</f>
        <v>168.69402576798043</v>
      </c>
      <c r="EF167" s="18">
        <v>0</v>
      </c>
      <c r="EG167" s="18">
        <v>0</v>
      </c>
      <c r="EH167" s="18">
        <f t="shared" si="214"/>
        <v>168.69402576798043</v>
      </c>
      <c r="EI167" s="18">
        <f t="shared" si="234"/>
        <v>171</v>
      </c>
      <c r="EJ167" s="18">
        <f>Design!$N$72</f>
        <v>2.85</v>
      </c>
      <c r="EK167" s="18">
        <f t="shared" si="215"/>
        <v>181</v>
      </c>
      <c r="EL167" s="18">
        <v>0</v>
      </c>
      <c r="EM167" s="18">
        <f t="shared" si="216"/>
        <v>15475.5</v>
      </c>
      <c r="EN167" s="19" t="str">
        <f t="shared" si="235"/>
        <v>N/A</v>
      </c>
      <c r="EO167" s="19">
        <f t="shared" si="217"/>
        <v>171</v>
      </c>
    </row>
    <row r="168" spans="1:145" x14ac:dyDescent="0.25">
      <c r="A168" s="68">
        <f t="shared" si="236"/>
        <v>172</v>
      </c>
      <c r="B168" s="18">
        <f>'Ohio Intensities'!E168</f>
        <v>0.60180026943490872</v>
      </c>
      <c r="C168" s="18">
        <f>Design!$I$24*B168*Design!$I$23</f>
        <v>1.0350964634280437</v>
      </c>
      <c r="D168" s="18">
        <v>0</v>
      </c>
      <c r="E168" s="18">
        <v>0</v>
      </c>
      <c r="F168" s="18">
        <f>Design!$I$22</f>
        <v>10</v>
      </c>
      <c r="G168" s="18">
        <f t="shared" si="158"/>
        <v>1.0350964634280437</v>
      </c>
      <c r="H168" s="18">
        <f t="shared" si="159"/>
        <v>172</v>
      </c>
      <c r="I168" s="18">
        <f t="shared" si="160"/>
        <v>1.0350964634280437</v>
      </c>
      <c r="J168" s="18">
        <f t="shared" si="161"/>
        <v>182</v>
      </c>
      <c r="K168" s="18">
        <v>0</v>
      </c>
      <c r="L168" s="18" t="str">
        <f t="shared" si="218"/>
        <v>N/A</v>
      </c>
      <c r="M168" s="18">
        <f t="shared" si="162"/>
        <v>-0.10350964634280438</v>
      </c>
      <c r="N168" s="18">
        <f t="shared" si="163"/>
        <v>18.838755634390395</v>
      </c>
      <c r="O168" s="18">
        <f>(Design!$N$67-N168)/M168</f>
        <v>162.19508256060706</v>
      </c>
      <c r="P168" s="18">
        <v>0</v>
      </c>
      <c r="Q168" s="18">
        <v>0</v>
      </c>
      <c r="R168" s="18">
        <f t="shared" si="164"/>
        <v>162.19508256060706</v>
      </c>
      <c r="S168" s="18">
        <f t="shared" si="219"/>
        <v>172</v>
      </c>
      <c r="T168" s="18">
        <f>Design!$N$67</f>
        <v>2.0499999999999998</v>
      </c>
      <c r="U168" s="18">
        <f t="shared" si="165"/>
        <v>182</v>
      </c>
      <c r="V168" s="18">
        <v>0</v>
      </c>
      <c r="W168" s="18">
        <f t="shared" si="166"/>
        <v>11192.999999999998</v>
      </c>
      <c r="X168" s="19" t="str">
        <f t="shared" si="220"/>
        <v>N/A</v>
      </c>
      <c r="Y168" s="68">
        <f t="shared" si="167"/>
        <v>172</v>
      </c>
      <c r="Z168" s="18">
        <f>'Ohio Intensities'!I168</f>
        <v>0.73453212911806065</v>
      </c>
      <c r="AA168" s="18">
        <f>Design!$I$24*Z168*Design!$I$23</f>
        <v>1.2633952620830651</v>
      </c>
      <c r="AB168" s="18">
        <v>0</v>
      </c>
      <c r="AC168" s="18">
        <v>0</v>
      </c>
      <c r="AD168" s="18">
        <f>Design!$I$22</f>
        <v>10</v>
      </c>
      <c r="AE168" s="18">
        <f t="shared" si="168"/>
        <v>1.2633952620830651</v>
      </c>
      <c r="AF168" s="18">
        <f t="shared" si="169"/>
        <v>172</v>
      </c>
      <c r="AG168" s="18">
        <f t="shared" si="170"/>
        <v>1.2633952620830651</v>
      </c>
      <c r="AH168" s="18">
        <f t="shared" si="171"/>
        <v>182</v>
      </c>
      <c r="AI168" s="18">
        <v>0</v>
      </c>
      <c r="AJ168" s="18" t="str">
        <f t="shared" si="221"/>
        <v>N/A</v>
      </c>
      <c r="AK168" s="18">
        <f t="shared" si="172"/>
        <v>-0.12633952620830652</v>
      </c>
      <c r="AL168" s="18">
        <f t="shared" si="173"/>
        <v>22.993793769911786</v>
      </c>
      <c r="AM168" s="18">
        <f>(Design!$N$68-AL168)/AK168</f>
        <v>162.21205180176122</v>
      </c>
      <c r="AN168" s="18">
        <v>0</v>
      </c>
      <c r="AO168" s="18">
        <v>0</v>
      </c>
      <c r="AP168" s="18">
        <f t="shared" si="174"/>
        <v>162.21205180176122</v>
      </c>
      <c r="AQ168" s="18">
        <f t="shared" si="222"/>
        <v>172</v>
      </c>
      <c r="AR168" s="18">
        <f>Design!$N$68</f>
        <v>2.5</v>
      </c>
      <c r="AS168" s="18">
        <f t="shared" si="175"/>
        <v>182</v>
      </c>
      <c r="AT168" s="18">
        <v>0</v>
      </c>
      <c r="AU168" s="18">
        <f t="shared" si="176"/>
        <v>13650</v>
      </c>
      <c r="AV168" s="19" t="str">
        <f t="shared" si="223"/>
        <v>N/A</v>
      </c>
      <c r="AW168" s="68">
        <f t="shared" si="177"/>
        <v>172</v>
      </c>
      <c r="AX168" s="18">
        <f>'Ohio Intensities'!M168</f>
        <v>0.87473944775992463</v>
      </c>
      <c r="AY168" s="18">
        <f>Design!$I$24*AX168*Design!$I$23</f>
        <v>1.5045518501470714</v>
      </c>
      <c r="AZ168" s="18">
        <v>0</v>
      </c>
      <c r="BA168" s="18">
        <v>0</v>
      </c>
      <c r="BB168" s="18">
        <f>Design!$I$22</f>
        <v>10</v>
      </c>
      <c r="BC168" s="18">
        <f t="shared" si="178"/>
        <v>1.5045518501470714</v>
      </c>
      <c r="BD168" s="18">
        <f t="shared" si="179"/>
        <v>172</v>
      </c>
      <c r="BE168" s="18">
        <f t="shared" si="180"/>
        <v>1.5045518501470714</v>
      </c>
      <c r="BF168" s="18">
        <f t="shared" si="181"/>
        <v>182</v>
      </c>
      <c r="BG168" s="18">
        <v>0</v>
      </c>
      <c r="BH168" s="18" t="str">
        <f t="shared" si="224"/>
        <v>N/A</v>
      </c>
      <c r="BI168" s="18">
        <f t="shared" si="182"/>
        <v>-0.15045518501470714</v>
      </c>
      <c r="BJ168" s="18">
        <f t="shared" si="183"/>
        <v>27.382843672676699</v>
      </c>
      <c r="BK168" s="18">
        <f>(Design!$N$69-BJ168)/BI168</f>
        <v>163.05748233454759</v>
      </c>
      <c r="BL168" s="18">
        <v>0</v>
      </c>
      <c r="BM168" s="18">
        <v>0</v>
      </c>
      <c r="BN168" s="18">
        <f t="shared" si="184"/>
        <v>163.05748233454759</v>
      </c>
      <c r="BO168" s="18">
        <f t="shared" si="225"/>
        <v>172</v>
      </c>
      <c r="BP168" s="18">
        <f>Design!$N$69</f>
        <v>2.85</v>
      </c>
      <c r="BQ168" s="18">
        <f t="shared" si="185"/>
        <v>182</v>
      </c>
      <c r="BR168" s="18">
        <v>0</v>
      </c>
      <c r="BS168" s="18">
        <f t="shared" si="186"/>
        <v>15561.000000000002</v>
      </c>
      <c r="BT168" s="19" t="str">
        <f t="shared" si="226"/>
        <v>N/A</v>
      </c>
      <c r="BU168" s="68">
        <f t="shared" si="187"/>
        <v>172</v>
      </c>
      <c r="BV168" s="18">
        <f>'Ohio Intensities'!Q168</f>
        <v>1.0461392655190975</v>
      </c>
      <c r="BW168" s="18">
        <f>Design!$I$24*BV168*Design!$I$23</f>
        <v>1.799359536692849</v>
      </c>
      <c r="BX168" s="18">
        <v>0</v>
      </c>
      <c r="BY168" s="18">
        <v>0</v>
      </c>
      <c r="BZ168" s="18">
        <f>Design!$I$22</f>
        <v>10</v>
      </c>
      <c r="CA168" s="18">
        <f t="shared" si="188"/>
        <v>1.799359536692849</v>
      </c>
      <c r="CB168" s="18">
        <f t="shared" si="189"/>
        <v>172</v>
      </c>
      <c r="CC168" s="18">
        <f t="shared" si="190"/>
        <v>1.799359536692849</v>
      </c>
      <c r="CD168" s="18">
        <f t="shared" si="191"/>
        <v>182</v>
      </c>
      <c r="CE168" s="18">
        <v>0</v>
      </c>
      <c r="CF168" s="18" t="str">
        <f t="shared" si="227"/>
        <v>N/A</v>
      </c>
      <c r="CG168" s="18">
        <f t="shared" si="192"/>
        <v>-0.17993595366928489</v>
      </c>
      <c r="CH168" s="18">
        <f t="shared" si="193"/>
        <v>32.748343567809847</v>
      </c>
      <c r="CI168" s="18">
        <f>(Design!$N$70-CH168)/CG168</f>
        <v>166.16103095639136</v>
      </c>
      <c r="CJ168" s="18">
        <v>0</v>
      </c>
      <c r="CK168" s="18">
        <v>0</v>
      </c>
      <c r="CL168" s="18">
        <f t="shared" si="194"/>
        <v>166.16103095639136</v>
      </c>
      <c r="CM168" s="18">
        <f t="shared" si="228"/>
        <v>172</v>
      </c>
      <c r="CN168" s="18">
        <f>Design!$N$70</f>
        <v>2.85</v>
      </c>
      <c r="CO168" s="18">
        <f t="shared" si="195"/>
        <v>182</v>
      </c>
      <c r="CP168" s="18">
        <v>0</v>
      </c>
      <c r="CQ168" s="18">
        <f t="shared" si="196"/>
        <v>15561.000000000002</v>
      </c>
      <c r="CR168" s="19" t="str">
        <f t="shared" si="229"/>
        <v>N/A</v>
      </c>
      <c r="CS168" s="68">
        <f t="shared" si="197"/>
        <v>172</v>
      </c>
      <c r="CT168" s="18">
        <f>'Ohio Intensities'!U168</f>
        <v>1.1894740236465553</v>
      </c>
      <c r="CU168" s="18">
        <f>Design!$I$24*CT168*Design!$I$23</f>
        <v>2.0458953206720762</v>
      </c>
      <c r="CV168" s="18">
        <v>0</v>
      </c>
      <c r="CW168" s="18">
        <v>0</v>
      </c>
      <c r="CX168" s="18">
        <f>Design!$I$22</f>
        <v>10</v>
      </c>
      <c r="CY168" s="18">
        <f t="shared" si="198"/>
        <v>2.0458953206720762</v>
      </c>
      <c r="CZ168" s="18">
        <f t="shared" si="199"/>
        <v>172</v>
      </c>
      <c r="DA168" s="18">
        <f t="shared" si="200"/>
        <v>2.0458953206720762</v>
      </c>
      <c r="DB168" s="18">
        <f t="shared" si="201"/>
        <v>182</v>
      </c>
      <c r="DC168" s="18">
        <v>0</v>
      </c>
      <c r="DD168" s="18" t="str">
        <f t="shared" si="230"/>
        <v>N/A</v>
      </c>
      <c r="DE168" s="18">
        <f t="shared" si="202"/>
        <v>-0.20458953206720762</v>
      </c>
      <c r="DF168" s="18">
        <f t="shared" si="203"/>
        <v>37.235294836231787</v>
      </c>
      <c r="DG168" s="18">
        <f>(Design!$N$71-DF168)/DE168</f>
        <v>168.06966851527977</v>
      </c>
      <c r="DH168" s="18">
        <v>0</v>
      </c>
      <c r="DI168" s="18">
        <v>0</v>
      </c>
      <c r="DJ168" s="18">
        <f t="shared" si="204"/>
        <v>168.06966851527977</v>
      </c>
      <c r="DK168" s="18">
        <f t="shared" si="231"/>
        <v>172</v>
      </c>
      <c r="DL168" s="18">
        <f>Design!$N$71</f>
        <v>2.85</v>
      </c>
      <c r="DM168" s="18">
        <f t="shared" si="205"/>
        <v>182</v>
      </c>
      <c r="DN168" s="18">
        <v>0</v>
      </c>
      <c r="DO168" s="18">
        <f t="shared" si="206"/>
        <v>15561.000000000002</v>
      </c>
      <c r="DP168" s="19" t="str">
        <f t="shared" si="232"/>
        <v>N/A</v>
      </c>
      <c r="DQ168" s="68">
        <f t="shared" si="207"/>
        <v>172</v>
      </c>
      <c r="DR168" s="18">
        <f>'Ohio Intensities'!Y168</f>
        <v>1.3405831252736495</v>
      </c>
      <c r="DS168" s="18">
        <f>Design!$I$24*DR168*Design!$I$23</f>
        <v>2.3058029754706788</v>
      </c>
      <c r="DT168" s="18">
        <v>0</v>
      </c>
      <c r="DU168" s="18">
        <v>0</v>
      </c>
      <c r="DV168" s="18">
        <f>Design!$I$22</f>
        <v>10</v>
      </c>
      <c r="DW168" s="18">
        <f t="shared" si="208"/>
        <v>2.3058029754706788</v>
      </c>
      <c r="DX168" s="18">
        <f t="shared" si="209"/>
        <v>172</v>
      </c>
      <c r="DY168" s="18">
        <f t="shared" si="210"/>
        <v>2.3058029754706788</v>
      </c>
      <c r="DZ168" s="18">
        <f t="shared" si="211"/>
        <v>182</v>
      </c>
      <c r="EA168" s="18">
        <v>0</v>
      </c>
      <c r="EB168" s="18" t="str">
        <f t="shared" si="233"/>
        <v>N/A</v>
      </c>
      <c r="EC168" s="18">
        <f t="shared" si="212"/>
        <v>-0.23058029754706788</v>
      </c>
      <c r="ED168" s="18">
        <f t="shared" si="213"/>
        <v>41.965614153566349</v>
      </c>
      <c r="EE168" s="18">
        <f>(Design!$N$72-ED168)/EC168</f>
        <v>169.63988063889872</v>
      </c>
      <c r="EF168" s="18">
        <v>0</v>
      </c>
      <c r="EG168" s="18">
        <v>0</v>
      </c>
      <c r="EH168" s="18">
        <f t="shared" si="214"/>
        <v>169.63988063889872</v>
      </c>
      <c r="EI168" s="18">
        <f t="shared" si="234"/>
        <v>172</v>
      </c>
      <c r="EJ168" s="18">
        <f>Design!$N$72</f>
        <v>2.85</v>
      </c>
      <c r="EK168" s="18">
        <f t="shared" si="215"/>
        <v>182</v>
      </c>
      <c r="EL168" s="18">
        <v>0</v>
      </c>
      <c r="EM168" s="18">
        <f t="shared" si="216"/>
        <v>15561.000000000002</v>
      </c>
      <c r="EN168" s="19" t="str">
        <f t="shared" si="235"/>
        <v>N/A</v>
      </c>
      <c r="EO168" s="19">
        <f t="shared" si="217"/>
        <v>172</v>
      </c>
    </row>
    <row r="169" spans="1:145" x14ac:dyDescent="0.25">
      <c r="A169" s="68">
        <f t="shared" si="236"/>
        <v>173</v>
      </c>
      <c r="B169" s="18">
        <f>'Ohio Intensities'!E169</f>
        <v>0.59891854260874122</v>
      </c>
      <c r="C169" s="18">
        <f>Design!$I$24*B169*Design!$I$23</f>
        <v>1.0301398932870356</v>
      </c>
      <c r="D169" s="18">
        <v>0</v>
      </c>
      <c r="E169" s="18">
        <v>0</v>
      </c>
      <c r="F169" s="18">
        <f>Design!$I$22</f>
        <v>10</v>
      </c>
      <c r="G169" s="18">
        <f t="shared" si="158"/>
        <v>1.0301398932870356</v>
      </c>
      <c r="H169" s="18">
        <f t="shared" si="159"/>
        <v>173</v>
      </c>
      <c r="I169" s="18">
        <f t="shared" si="160"/>
        <v>1.0301398932870356</v>
      </c>
      <c r="J169" s="18">
        <f t="shared" si="161"/>
        <v>183</v>
      </c>
      <c r="K169" s="18">
        <v>0</v>
      </c>
      <c r="L169" s="18" t="str">
        <f t="shared" si="218"/>
        <v>N/A</v>
      </c>
      <c r="M169" s="18">
        <f t="shared" si="162"/>
        <v>-0.10301398932870356</v>
      </c>
      <c r="N169" s="18">
        <f t="shared" si="163"/>
        <v>18.851560047152752</v>
      </c>
      <c r="O169" s="18">
        <f>(Design!$N$67-N169)/M169</f>
        <v>163.09979019976859</v>
      </c>
      <c r="P169" s="18">
        <v>0</v>
      </c>
      <c r="Q169" s="18">
        <v>0</v>
      </c>
      <c r="R169" s="18">
        <f t="shared" si="164"/>
        <v>163.09979019976859</v>
      </c>
      <c r="S169" s="18">
        <f t="shared" si="219"/>
        <v>173</v>
      </c>
      <c r="T169" s="18">
        <f>Design!$N$67</f>
        <v>2.0499999999999998</v>
      </c>
      <c r="U169" s="18">
        <f t="shared" si="165"/>
        <v>183</v>
      </c>
      <c r="V169" s="18">
        <v>0</v>
      </c>
      <c r="W169" s="18">
        <f t="shared" si="166"/>
        <v>11254.5</v>
      </c>
      <c r="X169" s="19" t="str">
        <f t="shared" si="220"/>
        <v>N/A</v>
      </c>
      <c r="Y169" s="68">
        <f t="shared" si="167"/>
        <v>173</v>
      </c>
      <c r="Z169" s="18">
        <f>'Ohio Intensities'!I169</f>
        <v>0.7310618241667588</v>
      </c>
      <c r="AA169" s="18">
        <f>Design!$I$24*Z169*Design!$I$23</f>
        <v>1.257426337566826</v>
      </c>
      <c r="AB169" s="18">
        <v>0</v>
      </c>
      <c r="AC169" s="18">
        <v>0</v>
      </c>
      <c r="AD169" s="18">
        <f>Design!$I$22</f>
        <v>10</v>
      </c>
      <c r="AE169" s="18">
        <f t="shared" si="168"/>
        <v>1.257426337566826</v>
      </c>
      <c r="AF169" s="18">
        <f t="shared" si="169"/>
        <v>173</v>
      </c>
      <c r="AG169" s="18">
        <f t="shared" si="170"/>
        <v>1.257426337566826</v>
      </c>
      <c r="AH169" s="18">
        <f t="shared" si="171"/>
        <v>183</v>
      </c>
      <c r="AI169" s="18">
        <v>0</v>
      </c>
      <c r="AJ169" s="18" t="str">
        <f t="shared" si="221"/>
        <v>N/A</v>
      </c>
      <c r="AK169" s="18">
        <f t="shared" si="172"/>
        <v>-0.1257426337566826</v>
      </c>
      <c r="AL169" s="18">
        <f t="shared" si="173"/>
        <v>23.010901977472916</v>
      </c>
      <c r="AM169" s="18">
        <f>(Design!$N$68-AL169)/AK169</f>
        <v>163.11811964398959</v>
      </c>
      <c r="AN169" s="18">
        <v>0</v>
      </c>
      <c r="AO169" s="18">
        <v>0</v>
      </c>
      <c r="AP169" s="18">
        <f t="shared" si="174"/>
        <v>163.11811964398959</v>
      </c>
      <c r="AQ169" s="18">
        <f t="shared" si="222"/>
        <v>173</v>
      </c>
      <c r="AR169" s="18">
        <f>Design!$N$68</f>
        <v>2.5</v>
      </c>
      <c r="AS169" s="18">
        <f t="shared" si="175"/>
        <v>183</v>
      </c>
      <c r="AT169" s="18">
        <v>0</v>
      </c>
      <c r="AU169" s="18">
        <f t="shared" si="176"/>
        <v>13725</v>
      </c>
      <c r="AV169" s="19" t="str">
        <f t="shared" si="223"/>
        <v>N/A</v>
      </c>
      <c r="AW169" s="68">
        <f t="shared" si="177"/>
        <v>173</v>
      </c>
      <c r="AX169" s="18">
        <f>'Ohio Intensities'!M169</f>
        <v>0.87065267342772301</v>
      </c>
      <c r="AY169" s="18">
        <f>Design!$I$24*AX169*Design!$I$23</f>
        <v>1.4975225982956846</v>
      </c>
      <c r="AZ169" s="18">
        <v>0</v>
      </c>
      <c r="BA169" s="18">
        <v>0</v>
      </c>
      <c r="BB169" s="18">
        <f>Design!$I$22</f>
        <v>10</v>
      </c>
      <c r="BC169" s="18">
        <f t="shared" si="178"/>
        <v>1.4975225982956846</v>
      </c>
      <c r="BD169" s="18">
        <f t="shared" si="179"/>
        <v>173</v>
      </c>
      <c r="BE169" s="18">
        <f t="shared" si="180"/>
        <v>1.4975225982956846</v>
      </c>
      <c r="BF169" s="18">
        <f t="shared" si="181"/>
        <v>183</v>
      </c>
      <c r="BG169" s="18">
        <v>0</v>
      </c>
      <c r="BH169" s="18" t="str">
        <f t="shared" si="224"/>
        <v>N/A</v>
      </c>
      <c r="BI169" s="18">
        <f t="shared" si="182"/>
        <v>-0.14975225982956847</v>
      </c>
      <c r="BJ169" s="18">
        <f t="shared" si="183"/>
        <v>27.40466354881103</v>
      </c>
      <c r="BK169" s="18">
        <f>(Design!$N$69-BJ169)/BI169</f>
        <v>163.96856766473135</v>
      </c>
      <c r="BL169" s="18">
        <v>0</v>
      </c>
      <c r="BM169" s="18">
        <v>0</v>
      </c>
      <c r="BN169" s="18">
        <f t="shared" si="184"/>
        <v>163.96856766473135</v>
      </c>
      <c r="BO169" s="18">
        <f t="shared" si="225"/>
        <v>173</v>
      </c>
      <c r="BP169" s="18">
        <f>Design!$N$69</f>
        <v>2.85</v>
      </c>
      <c r="BQ169" s="18">
        <f t="shared" si="185"/>
        <v>183</v>
      </c>
      <c r="BR169" s="18">
        <v>0</v>
      </c>
      <c r="BS169" s="18">
        <f t="shared" si="186"/>
        <v>15646.500000000002</v>
      </c>
      <c r="BT169" s="19" t="str">
        <f t="shared" si="226"/>
        <v>N/A</v>
      </c>
      <c r="BU169" s="68">
        <f t="shared" si="187"/>
        <v>173</v>
      </c>
      <c r="BV169" s="18">
        <f>'Ohio Intensities'!Q169</f>
        <v>1.0413557716240702</v>
      </c>
      <c r="BW169" s="18">
        <f>Design!$I$24*BV169*Design!$I$23</f>
        <v>1.7911319271934019</v>
      </c>
      <c r="BX169" s="18">
        <v>0</v>
      </c>
      <c r="BY169" s="18">
        <v>0</v>
      </c>
      <c r="BZ169" s="18">
        <f>Design!$I$22</f>
        <v>10</v>
      </c>
      <c r="CA169" s="18">
        <f t="shared" si="188"/>
        <v>1.7911319271934019</v>
      </c>
      <c r="CB169" s="18">
        <f t="shared" si="189"/>
        <v>173</v>
      </c>
      <c r="CC169" s="18">
        <f t="shared" si="190"/>
        <v>1.7911319271934019</v>
      </c>
      <c r="CD169" s="18">
        <f t="shared" si="191"/>
        <v>183</v>
      </c>
      <c r="CE169" s="18">
        <v>0</v>
      </c>
      <c r="CF169" s="18" t="str">
        <f t="shared" si="227"/>
        <v>N/A</v>
      </c>
      <c r="CG169" s="18">
        <f t="shared" si="192"/>
        <v>-0.17911319271934018</v>
      </c>
      <c r="CH169" s="18">
        <f t="shared" si="193"/>
        <v>32.777714267639254</v>
      </c>
      <c r="CI169" s="18">
        <f>(Design!$N$70-CH169)/CG169</f>
        <v>167.0882742542266</v>
      </c>
      <c r="CJ169" s="18">
        <v>0</v>
      </c>
      <c r="CK169" s="18">
        <v>0</v>
      </c>
      <c r="CL169" s="18">
        <f t="shared" si="194"/>
        <v>167.0882742542266</v>
      </c>
      <c r="CM169" s="18">
        <f t="shared" si="228"/>
        <v>173</v>
      </c>
      <c r="CN169" s="18">
        <f>Design!$N$70</f>
        <v>2.85</v>
      </c>
      <c r="CO169" s="18">
        <f t="shared" si="195"/>
        <v>183</v>
      </c>
      <c r="CP169" s="18">
        <v>0</v>
      </c>
      <c r="CQ169" s="18">
        <f t="shared" si="196"/>
        <v>15646.500000000002</v>
      </c>
      <c r="CR169" s="19" t="str">
        <f t="shared" si="229"/>
        <v>N/A</v>
      </c>
      <c r="CS169" s="68">
        <f t="shared" si="197"/>
        <v>173</v>
      </c>
      <c r="CT169" s="18">
        <f>'Ohio Intensities'!U169</f>
        <v>1.1841206705049958</v>
      </c>
      <c r="CU169" s="18">
        <f>Design!$I$24*CT169*Design!$I$23</f>
        <v>2.0366875532685942</v>
      </c>
      <c r="CV169" s="18">
        <v>0</v>
      </c>
      <c r="CW169" s="18">
        <v>0</v>
      </c>
      <c r="CX169" s="18">
        <f>Design!$I$22</f>
        <v>10</v>
      </c>
      <c r="CY169" s="18">
        <f t="shared" si="198"/>
        <v>2.0366875532685942</v>
      </c>
      <c r="CZ169" s="18">
        <f t="shared" si="199"/>
        <v>173</v>
      </c>
      <c r="DA169" s="18">
        <f t="shared" si="200"/>
        <v>2.0366875532685942</v>
      </c>
      <c r="DB169" s="18">
        <f t="shared" si="201"/>
        <v>183</v>
      </c>
      <c r="DC169" s="18">
        <v>0</v>
      </c>
      <c r="DD169" s="18" t="str">
        <f t="shared" si="230"/>
        <v>N/A</v>
      </c>
      <c r="DE169" s="18">
        <f t="shared" si="202"/>
        <v>-0.20366875532685941</v>
      </c>
      <c r="DF169" s="18">
        <f t="shared" si="203"/>
        <v>37.27138222481527</v>
      </c>
      <c r="DG169" s="18">
        <f>(Design!$N$71-DF169)/DE169</f>
        <v>169.00669015025815</v>
      </c>
      <c r="DH169" s="18">
        <v>0</v>
      </c>
      <c r="DI169" s="18">
        <v>0</v>
      </c>
      <c r="DJ169" s="18">
        <f t="shared" si="204"/>
        <v>169.00669015025815</v>
      </c>
      <c r="DK169" s="18">
        <f t="shared" si="231"/>
        <v>173</v>
      </c>
      <c r="DL169" s="18">
        <f>Design!$N$71</f>
        <v>2.85</v>
      </c>
      <c r="DM169" s="18">
        <f t="shared" si="205"/>
        <v>183</v>
      </c>
      <c r="DN169" s="18">
        <v>0</v>
      </c>
      <c r="DO169" s="18">
        <f t="shared" si="206"/>
        <v>15646.499999999998</v>
      </c>
      <c r="DP169" s="19" t="str">
        <f t="shared" si="232"/>
        <v>N/A</v>
      </c>
      <c r="DQ169" s="68">
        <f t="shared" si="207"/>
        <v>173</v>
      </c>
      <c r="DR169" s="18">
        <f>'Ohio Intensities'!Y169</f>
        <v>1.3347421138222901</v>
      </c>
      <c r="DS169" s="18">
        <f>Design!$I$24*DR169*Design!$I$23</f>
        <v>2.2957564357743405</v>
      </c>
      <c r="DT169" s="18">
        <v>0</v>
      </c>
      <c r="DU169" s="18">
        <v>0</v>
      </c>
      <c r="DV169" s="18">
        <f>Design!$I$22</f>
        <v>10</v>
      </c>
      <c r="DW169" s="18">
        <f t="shared" si="208"/>
        <v>2.2957564357743405</v>
      </c>
      <c r="DX169" s="18">
        <f t="shared" si="209"/>
        <v>173</v>
      </c>
      <c r="DY169" s="18">
        <f t="shared" si="210"/>
        <v>2.2957564357743405</v>
      </c>
      <c r="DZ169" s="18">
        <f t="shared" si="211"/>
        <v>183</v>
      </c>
      <c r="EA169" s="18">
        <v>0</v>
      </c>
      <c r="EB169" s="18" t="str">
        <f t="shared" si="233"/>
        <v>N/A</v>
      </c>
      <c r="EC169" s="18">
        <f t="shared" si="212"/>
        <v>-0.22957564357743404</v>
      </c>
      <c r="ED169" s="18">
        <f t="shared" si="213"/>
        <v>42.012342774670429</v>
      </c>
      <c r="EE169" s="18">
        <f>(Design!$N$72-ED169)/EC169</f>
        <v>170.58579109007826</v>
      </c>
      <c r="EF169" s="18">
        <v>0</v>
      </c>
      <c r="EG169" s="18">
        <v>0</v>
      </c>
      <c r="EH169" s="18">
        <f t="shared" si="214"/>
        <v>170.58579109007826</v>
      </c>
      <c r="EI169" s="18">
        <f t="shared" si="234"/>
        <v>173</v>
      </c>
      <c r="EJ169" s="18">
        <f>Design!$N$72</f>
        <v>2.85</v>
      </c>
      <c r="EK169" s="18">
        <f t="shared" si="215"/>
        <v>183</v>
      </c>
      <c r="EL169" s="18">
        <v>0</v>
      </c>
      <c r="EM169" s="18">
        <f t="shared" si="216"/>
        <v>15646.500000000002</v>
      </c>
      <c r="EN169" s="19" t="str">
        <f t="shared" si="235"/>
        <v>N/A</v>
      </c>
      <c r="EO169" s="19">
        <f t="shared" si="217"/>
        <v>173</v>
      </c>
    </row>
    <row r="170" spans="1:145" x14ac:dyDescent="0.25">
      <c r="A170" s="68">
        <f t="shared" si="236"/>
        <v>174</v>
      </c>
      <c r="B170" s="18">
        <f>'Ohio Intensities'!E170</f>
        <v>0.59606620679638811</v>
      </c>
      <c r="C170" s="18">
        <f>Design!$I$24*B170*Design!$I$23</f>
        <v>1.0252338756897883</v>
      </c>
      <c r="D170" s="18">
        <v>0</v>
      </c>
      <c r="E170" s="18">
        <v>0</v>
      </c>
      <c r="F170" s="18">
        <f>Design!$I$22</f>
        <v>10</v>
      </c>
      <c r="G170" s="18">
        <f t="shared" si="158"/>
        <v>1.0252338756897883</v>
      </c>
      <c r="H170" s="18">
        <f t="shared" si="159"/>
        <v>174</v>
      </c>
      <c r="I170" s="18">
        <f t="shared" si="160"/>
        <v>1.0252338756897883</v>
      </c>
      <c r="J170" s="18">
        <f t="shared" si="161"/>
        <v>184</v>
      </c>
      <c r="K170" s="18">
        <v>0</v>
      </c>
      <c r="L170" s="18" t="str">
        <f t="shared" si="218"/>
        <v>N/A</v>
      </c>
      <c r="M170" s="18">
        <f t="shared" si="162"/>
        <v>-0.10252338756897883</v>
      </c>
      <c r="N170" s="18">
        <f t="shared" si="163"/>
        <v>18.864303312692105</v>
      </c>
      <c r="O170" s="18">
        <f>(Design!$N$67-N170)/M170</f>
        <v>164.00456238708716</v>
      </c>
      <c r="P170" s="18">
        <v>0</v>
      </c>
      <c r="Q170" s="18">
        <v>0</v>
      </c>
      <c r="R170" s="18">
        <f t="shared" si="164"/>
        <v>164.00456238708716</v>
      </c>
      <c r="S170" s="18">
        <f t="shared" si="219"/>
        <v>174</v>
      </c>
      <c r="T170" s="18">
        <f>Design!$N$67</f>
        <v>2.0499999999999998</v>
      </c>
      <c r="U170" s="18">
        <f t="shared" si="165"/>
        <v>184</v>
      </c>
      <c r="V170" s="18">
        <v>0</v>
      </c>
      <c r="W170" s="18">
        <f t="shared" si="166"/>
        <v>11316</v>
      </c>
      <c r="X170" s="19" t="str">
        <f t="shared" si="220"/>
        <v>N/A</v>
      </c>
      <c r="Y170" s="68">
        <f t="shared" si="167"/>
        <v>174</v>
      </c>
      <c r="Z170" s="18">
        <f>'Ohio Intensities'!I170</f>
        <v>0.72762659112428918</v>
      </c>
      <c r="AA170" s="18">
        <f>Design!$I$24*Z170*Design!$I$23</f>
        <v>1.2515177367337782</v>
      </c>
      <c r="AB170" s="18">
        <v>0</v>
      </c>
      <c r="AC170" s="18">
        <v>0</v>
      </c>
      <c r="AD170" s="18">
        <f>Design!$I$22</f>
        <v>10</v>
      </c>
      <c r="AE170" s="18">
        <f t="shared" si="168"/>
        <v>1.2515177367337782</v>
      </c>
      <c r="AF170" s="18">
        <f t="shared" si="169"/>
        <v>174</v>
      </c>
      <c r="AG170" s="18">
        <f t="shared" si="170"/>
        <v>1.2515177367337782</v>
      </c>
      <c r="AH170" s="18">
        <f t="shared" si="171"/>
        <v>184</v>
      </c>
      <c r="AI170" s="18">
        <v>0</v>
      </c>
      <c r="AJ170" s="18" t="str">
        <f t="shared" si="221"/>
        <v>N/A</v>
      </c>
      <c r="AK170" s="18">
        <f t="shared" si="172"/>
        <v>-0.12515177367337782</v>
      </c>
      <c r="AL170" s="18">
        <f t="shared" si="173"/>
        <v>23.027926355901517</v>
      </c>
      <c r="AM170" s="18">
        <f>(Design!$N$68-AL170)/AK170</f>
        <v>164.02425433838019</v>
      </c>
      <c r="AN170" s="18">
        <v>0</v>
      </c>
      <c r="AO170" s="18">
        <v>0</v>
      </c>
      <c r="AP170" s="18">
        <f t="shared" si="174"/>
        <v>164.02425433838019</v>
      </c>
      <c r="AQ170" s="18">
        <f t="shared" si="222"/>
        <v>174</v>
      </c>
      <c r="AR170" s="18">
        <f>Design!$N$68</f>
        <v>2.5</v>
      </c>
      <c r="AS170" s="18">
        <f t="shared" si="175"/>
        <v>184</v>
      </c>
      <c r="AT170" s="18">
        <v>0</v>
      </c>
      <c r="AU170" s="18">
        <f t="shared" si="176"/>
        <v>13800</v>
      </c>
      <c r="AV170" s="19" t="str">
        <f t="shared" si="223"/>
        <v>N/A</v>
      </c>
      <c r="AW170" s="68">
        <f t="shared" si="177"/>
        <v>174</v>
      </c>
      <c r="AX170" s="18">
        <f>'Ohio Intensities'!M170</f>
        <v>0.866606869743626</v>
      </c>
      <c r="AY170" s="18">
        <f>Design!$I$24*AX170*Design!$I$23</f>
        <v>1.4905638159590378</v>
      </c>
      <c r="AZ170" s="18">
        <v>0</v>
      </c>
      <c r="BA170" s="18">
        <v>0</v>
      </c>
      <c r="BB170" s="18">
        <f>Design!$I$22</f>
        <v>10</v>
      </c>
      <c r="BC170" s="18">
        <f t="shared" si="178"/>
        <v>1.4905638159590378</v>
      </c>
      <c r="BD170" s="18">
        <f t="shared" si="179"/>
        <v>174</v>
      </c>
      <c r="BE170" s="18">
        <f t="shared" si="180"/>
        <v>1.4905638159590378</v>
      </c>
      <c r="BF170" s="18">
        <f t="shared" si="181"/>
        <v>184</v>
      </c>
      <c r="BG170" s="18">
        <v>0</v>
      </c>
      <c r="BH170" s="18" t="str">
        <f t="shared" si="224"/>
        <v>N/A</v>
      </c>
      <c r="BI170" s="18">
        <f t="shared" si="182"/>
        <v>-0.14905638159590379</v>
      </c>
      <c r="BJ170" s="18">
        <f t="shared" si="183"/>
        <v>27.426374213646298</v>
      </c>
      <c r="BK170" s="18">
        <f>(Design!$N$69-BJ170)/BI170</f>
        <v>164.87971833553271</v>
      </c>
      <c r="BL170" s="18">
        <v>0</v>
      </c>
      <c r="BM170" s="18">
        <v>0</v>
      </c>
      <c r="BN170" s="18">
        <f t="shared" si="184"/>
        <v>164.87971833553271</v>
      </c>
      <c r="BO170" s="18">
        <f t="shared" si="225"/>
        <v>174</v>
      </c>
      <c r="BP170" s="18">
        <f>Design!$N$69</f>
        <v>2.85</v>
      </c>
      <c r="BQ170" s="18">
        <f t="shared" si="185"/>
        <v>184</v>
      </c>
      <c r="BR170" s="18">
        <v>0</v>
      </c>
      <c r="BS170" s="18">
        <f t="shared" si="186"/>
        <v>15732</v>
      </c>
      <c r="BT170" s="19" t="str">
        <f t="shared" si="226"/>
        <v>N/A</v>
      </c>
      <c r="BU170" s="68">
        <f t="shared" si="187"/>
        <v>174</v>
      </c>
      <c r="BV170" s="18">
        <f>'Ohio Intensities'!Q170</f>
        <v>1.0366196580051719</v>
      </c>
      <c r="BW170" s="18">
        <f>Design!$I$24*BV170*Design!$I$23</f>
        <v>1.7829858117688968</v>
      </c>
      <c r="BX170" s="18">
        <v>0</v>
      </c>
      <c r="BY170" s="18">
        <v>0</v>
      </c>
      <c r="BZ170" s="18">
        <f>Design!$I$22</f>
        <v>10</v>
      </c>
      <c r="CA170" s="18">
        <f t="shared" si="188"/>
        <v>1.7829858117688968</v>
      </c>
      <c r="CB170" s="18">
        <f t="shared" si="189"/>
        <v>174</v>
      </c>
      <c r="CC170" s="18">
        <f t="shared" si="190"/>
        <v>1.7829858117688968</v>
      </c>
      <c r="CD170" s="18">
        <f t="shared" si="191"/>
        <v>184</v>
      </c>
      <c r="CE170" s="18">
        <v>0</v>
      </c>
      <c r="CF170" s="18" t="str">
        <f t="shared" si="227"/>
        <v>N/A</v>
      </c>
      <c r="CG170" s="18">
        <f t="shared" si="192"/>
        <v>-0.17829858117688968</v>
      </c>
      <c r="CH170" s="18">
        <f t="shared" si="193"/>
        <v>32.806938936547702</v>
      </c>
      <c r="CI170" s="18">
        <f>(Design!$N$70-CH170)/CG170</f>
        <v>168.01557667375647</v>
      </c>
      <c r="CJ170" s="18">
        <v>0</v>
      </c>
      <c r="CK170" s="18">
        <v>0</v>
      </c>
      <c r="CL170" s="18">
        <f t="shared" si="194"/>
        <v>168.01557667375647</v>
      </c>
      <c r="CM170" s="18">
        <f t="shared" si="228"/>
        <v>174</v>
      </c>
      <c r="CN170" s="18">
        <f>Design!$N$70</f>
        <v>2.85</v>
      </c>
      <c r="CO170" s="18">
        <f t="shared" si="195"/>
        <v>184</v>
      </c>
      <c r="CP170" s="18">
        <v>0</v>
      </c>
      <c r="CQ170" s="18">
        <f t="shared" si="196"/>
        <v>15732.000000000004</v>
      </c>
      <c r="CR170" s="19" t="str">
        <f t="shared" si="229"/>
        <v>N/A</v>
      </c>
      <c r="CS170" s="68">
        <f t="shared" si="197"/>
        <v>174</v>
      </c>
      <c r="CT170" s="18">
        <f>'Ohio Intensities'!U170</f>
        <v>1.1788198456604151</v>
      </c>
      <c r="CU170" s="18">
        <f>Design!$I$24*CT170*Design!$I$23</f>
        <v>2.0275701345359152</v>
      </c>
      <c r="CV170" s="18">
        <v>0</v>
      </c>
      <c r="CW170" s="18">
        <v>0</v>
      </c>
      <c r="CX170" s="18">
        <f>Design!$I$22</f>
        <v>10</v>
      </c>
      <c r="CY170" s="18">
        <f t="shared" si="198"/>
        <v>2.0275701345359152</v>
      </c>
      <c r="CZ170" s="18">
        <f t="shared" si="199"/>
        <v>174</v>
      </c>
      <c r="DA170" s="18">
        <f t="shared" si="200"/>
        <v>2.0275701345359152</v>
      </c>
      <c r="DB170" s="18">
        <f t="shared" si="201"/>
        <v>184</v>
      </c>
      <c r="DC170" s="18">
        <v>0</v>
      </c>
      <c r="DD170" s="18" t="str">
        <f t="shared" si="230"/>
        <v>N/A</v>
      </c>
      <c r="DE170" s="18">
        <f t="shared" si="202"/>
        <v>-0.20275701345359151</v>
      </c>
      <c r="DF170" s="18">
        <f t="shared" si="203"/>
        <v>37.307290475460839</v>
      </c>
      <c r="DG170" s="18">
        <f>(Design!$N$71-DF170)/DE170</f>
        <v>169.94376612943981</v>
      </c>
      <c r="DH170" s="18">
        <v>0</v>
      </c>
      <c r="DI170" s="18">
        <v>0</v>
      </c>
      <c r="DJ170" s="18">
        <f t="shared" si="204"/>
        <v>169.94376612943981</v>
      </c>
      <c r="DK170" s="18">
        <f t="shared" si="231"/>
        <v>174</v>
      </c>
      <c r="DL170" s="18">
        <f>Design!$N$71</f>
        <v>2.85</v>
      </c>
      <c r="DM170" s="18">
        <f t="shared" si="205"/>
        <v>184</v>
      </c>
      <c r="DN170" s="18">
        <v>0</v>
      </c>
      <c r="DO170" s="18">
        <f t="shared" si="206"/>
        <v>15732.000000000004</v>
      </c>
      <c r="DP170" s="19" t="str">
        <f t="shared" si="232"/>
        <v>N/A</v>
      </c>
      <c r="DQ170" s="68">
        <f t="shared" si="207"/>
        <v>174</v>
      </c>
      <c r="DR170" s="18">
        <f>'Ohio Intensities'!Y170</f>
        <v>1.3289576671726104</v>
      </c>
      <c r="DS170" s="18">
        <f>Design!$I$24*DR170*Design!$I$23</f>
        <v>2.2858071875368915</v>
      </c>
      <c r="DT170" s="18">
        <v>0</v>
      </c>
      <c r="DU170" s="18">
        <v>0</v>
      </c>
      <c r="DV170" s="18">
        <f>Design!$I$22</f>
        <v>10</v>
      </c>
      <c r="DW170" s="18">
        <f t="shared" si="208"/>
        <v>2.2858071875368915</v>
      </c>
      <c r="DX170" s="18">
        <f t="shared" si="209"/>
        <v>174</v>
      </c>
      <c r="DY170" s="18">
        <f t="shared" si="210"/>
        <v>2.2858071875368915</v>
      </c>
      <c r="DZ170" s="18">
        <f t="shared" si="211"/>
        <v>184</v>
      </c>
      <c r="EA170" s="18">
        <v>0</v>
      </c>
      <c r="EB170" s="18" t="str">
        <f t="shared" si="233"/>
        <v>N/A</v>
      </c>
      <c r="EC170" s="18">
        <f t="shared" si="212"/>
        <v>-0.22858071875368915</v>
      </c>
      <c r="ED170" s="18">
        <f t="shared" si="213"/>
        <v>42.058852250678804</v>
      </c>
      <c r="EE170" s="18">
        <f>(Design!$N$72-ED170)/EC170</f>
        <v>171.53175676610297</v>
      </c>
      <c r="EF170" s="18">
        <v>0</v>
      </c>
      <c r="EG170" s="18">
        <v>0</v>
      </c>
      <c r="EH170" s="18">
        <f t="shared" si="214"/>
        <v>171.53175676610297</v>
      </c>
      <c r="EI170" s="18">
        <f t="shared" si="234"/>
        <v>174</v>
      </c>
      <c r="EJ170" s="18">
        <f>Design!$N$72</f>
        <v>2.85</v>
      </c>
      <c r="EK170" s="18">
        <f t="shared" si="215"/>
        <v>184</v>
      </c>
      <c r="EL170" s="18">
        <v>0</v>
      </c>
      <c r="EM170" s="18">
        <f t="shared" si="216"/>
        <v>15732</v>
      </c>
      <c r="EN170" s="19" t="str">
        <f t="shared" si="235"/>
        <v>N/A</v>
      </c>
      <c r="EO170" s="19">
        <f t="shared" si="217"/>
        <v>174</v>
      </c>
    </row>
    <row r="171" spans="1:145" x14ac:dyDescent="0.25">
      <c r="A171" s="68">
        <f t="shared" si="236"/>
        <v>175</v>
      </c>
      <c r="B171" s="18">
        <f>'Ohio Intensities'!E171</f>
        <v>0.59324280493301951</v>
      </c>
      <c r="C171" s="18">
        <f>Design!$I$24*B171*Design!$I$23</f>
        <v>1.0203776244847942</v>
      </c>
      <c r="D171" s="18">
        <v>0</v>
      </c>
      <c r="E171" s="18">
        <v>0</v>
      </c>
      <c r="F171" s="18">
        <f>Design!$I$22</f>
        <v>10</v>
      </c>
      <c r="G171" s="18">
        <f t="shared" si="158"/>
        <v>1.0203776244847942</v>
      </c>
      <c r="H171" s="18">
        <f t="shared" si="159"/>
        <v>175</v>
      </c>
      <c r="I171" s="18">
        <f t="shared" si="160"/>
        <v>1.0203776244847942</v>
      </c>
      <c r="J171" s="18">
        <f t="shared" si="161"/>
        <v>185</v>
      </c>
      <c r="K171" s="18">
        <v>0</v>
      </c>
      <c r="L171" s="18" t="str">
        <f t="shared" si="218"/>
        <v>N/A</v>
      </c>
      <c r="M171" s="18">
        <f t="shared" si="162"/>
        <v>-0.10203776244847942</v>
      </c>
      <c r="N171" s="18">
        <f t="shared" si="163"/>
        <v>18.876986052968693</v>
      </c>
      <c r="O171" s="18">
        <f>(Design!$N$67-N171)/M171</f>
        <v>164.90939872838666</v>
      </c>
      <c r="P171" s="18">
        <v>0</v>
      </c>
      <c r="Q171" s="18">
        <v>0</v>
      </c>
      <c r="R171" s="18">
        <f t="shared" si="164"/>
        <v>164.90939872838666</v>
      </c>
      <c r="S171" s="18">
        <f t="shared" si="219"/>
        <v>175</v>
      </c>
      <c r="T171" s="18">
        <f>Design!$N$67</f>
        <v>2.0499999999999998</v>
      </c>
      <c r="U171" s="18">
        <f t="shared" si="165"/>
        <v>185</v>
      </c>
      <c r="V171" s="18">
        <v>0</v>
      </c>
      <c r="W171" s="18">
        <f t="shared" si="166"/>
        <v>11377.499999999998</v>
      </c>
      <c r="X171" s="19" t="str">
        <f t="shared" si="220"/>
        <v>N/A</v>
      </c>
      <c r="Y171" s="68">
        <f t="shared" si="167"/>
        <v>175</v>
      </c>
      <c r="Z171" s="18">
        <f>'Ohio Intensities'!I171</f>
        <v>0.72422588882464656</v>
      </c>
      <c r="AA171" s="18">
        <f>Design!$I$24*Z171*Design!$I$23</f>
        <v>1.2456685287783928</v>
      </c>
      <c r="AB171" s="18">
        <v>0</v>
      </c>
      <c r="AC171" s="18">
        <v>0</v>
      </c>
      <c r="AD171" s="18">
        <f>Design!$I$22</f>
        <v>10</v>
      </c>
      <c r="AE171" s="18">
        <f t="shared" si="168"/>
        <v>1.2456685287783928</v>
      </c>
      <c r="AF171" s="18">
        <f t="shared" si="169"/>
        <v>175</v>
      </c>
      <c r="AG171" s="18">
        <f t="shared" si="170"/>
        <v>1.2456685287783928</v>
      </c>
      <c r="AH171" s="18">
        <f t="shared" si="171"/>
        <v>185</v>
      </c>
      <c r="AI171" s="18">
        <v>0</v>
      </c>
      <c r="AJ171" s="18" t="str">
        <f t="shared" si="221"/>
        <v>N/A</v>
      </c>
      <c r="AK171" s="18">
        <f t="shared" si="172"/>
        <v>-0.12456685287783928</v>
      </c>
      <c r="AL171" s="18">
        <f t="shared" si="173"/>
        <v>23.044867782400267</v>
      </c>
      <c r="AM171" s="18">
        <f>(Design!$N$68-AL171)/AK171</f>
        <v>164.93045547637212</v>
      </c>
      <c r="AN171" s="18">
        <v>0</v>
      </c>
      <c r="AO171" s="18">
        <v>0</v>
      </c>
      <c r="AP171" s="18">
        <f t="shared" si="174"/>
        <v>164.93045547637212</v>
      </c>
      <c r="AQ171" s="18">
        <f t="shared" si="222"/>
        <v>175</v>
      </c>
      <c r="AR171" s="18">
        <f>Design!$N$68</f>
        <v>2.5</v>
      </c>
      <c r="AS171" s="18">
        <f t="shared" si="175"/>
        <v>185</v>
      </c>
      <c r="AT171" s="18">
        <v>0</v>
      </c>
      <c r="AU171" s="18">
        <f t="shared" si="176"/>
        <v>13875</v>
      </c>
      <c r="AV171" s="19" t="str">
        <f t="shared" si="223"/>
        <v>N/A</v>
      </c>
      <c r="AW171" s="68">
        <f t="shared" si="177"/>
        <v>175</v>
      </c>
      <c r="AX171" s="18">
        <f>'Ohio Intensities'!M171</f>
        <v>0.86260140899229421</v>
      </c>
      <c r="AY171" s="18">
        <f>Design!$I$24*AX171*Design!$I$23</f>
        <v>1.4836744234667469</v>
      </c>
      <c r="AZ171" s="18">
        <v>0</v>
      </c>
      <c r="BA171" s="18">
        <v>0</v>
      </c>
      <c r="BB171" s="18">
        <f>Design!$I$22</f>
        <v>10</v>
      </c>
      <c r="BC171" s="18">
        <f t="shared" si="178"/>
        <v>1.4836744234667469</v>
      </c>
      <c r="BD171" s="18">
        <f t="shared" si="179"/>
        <v>175</v>
      </c>
      <c r="BE171" s="18">
        <f t="shared" si="180"/>
        <v>1.4836744234667469</v>
      </c>
      <c r="BF171" s="18">
        <f t="shared" si="181"/>
        <v>185</v>
      </c>
      <c r="BG171" s="18">
        <v>0</v>
      </c>
      <c r="BH171" s="18" t="str">
        <f t="shared" si="224"/>
        <v>N/A</v>
      </c>
      <c r="BI171" s="18">
        <f t="shared" si="182"/>
        <v>-0.1483674423466747</v>
      </c>
      <c r="BJ171" s="18">
        <f t="shared" si="183"/>
        <v>27.44797683413482</v>
      </c>
      <c r="BK171" s="18">
        <f>(Design!$N$69-BJ171)/BI171</f>
        <v>165.7909339480241</v>
      </c>
      <c r="BL171" s="18">
        <v>0</v>
      </c>
      <c r="BM171" s="18">
        <v>0</v>
      </c>
      <c r="BN171" s="18">
        <f t="shared" si="184"/>
        <v>165.7909339480241</v>
      </c>
      <c r="BO171" s="18">
        <f t="shared" si="225"/>
        <v>175</v>
      </c>
      <c r="BP171" s="18">
        <f>Design!$N$69</f>
        <v>2.85</v>
      </c>
      <c r="BQ171" s="18">
        <f t="shared" si="185"/>
        <v>185</v>
      </c>
      <c r="BR171" s="18">
        <v>0</v>
      </c>
      <c r="BS171" s="18">
        <f t="shared" si="186"/>
        <v>15817.5</v>
      </c>
      <c r="BT171" s="19" t="str">
        <f t="shared" si="226"/>
        <v>N/A</v>
      </c>
      <c r="BU171" s="68">
        <f t="shared" si="187"/>
        <v>175</v>
      </c>
      <c r="BV171" s="18">
        <f>'Ohio Intensities'!Q171</f>
        <v>1.0319302054032935</v>
      </c>
      <c r="BW171" s="18">
        <f>Design!$I$24*BV171*Design!$I$23</f>
        <v>1.7749199532936659</v>
      </c>
      <c r="BX171" s="18">
        <v>0</v>
      </c>
      <c r="BY171" s="18">
        <v>0</v>
      </c>
      <c r="BZ171" s="18">
        <f>Design!$I$22</f>
        <v>10</v>
      </c>
      <c r="CA171" s="18">
        <f t="shared" si="188"/>
        <v>1.7749199532936659</v>
      </c>
      <c r="CB171" s="18">
        <f t="shared" si="189"/>
        <v>175</v>
      </c>
      <c r="CC171" s="18">
        <f t="shared" si="190"/>
        <v>1.7749199532936659</v>
      </c>
      <c r="CD171" s="18">
        <f t="shared" si="191"/>
        <v>185</v>
      </c>
      <c r="CE171" s="18">
        <v>0</v>
      </c>
      <c r="CF171" s="18" t="str">
        <f t="shared" si="227"/>
        <v>N/A</v>
      </c>
      <c r="CG171" s="18">
        <f t="shared" si="192"/>
        <v>-0.1774919953293666</v>
      </c>
      <c r="CH171" s="18">
        <f t="shared" si="193"/>
        <v>32.836019135932823</v>
      </c>
      <c r="CI171" s="18">
        <f>(Design!$N$70-CH171)/CG171</f>
        <v>168.9429378507389</v>
      </c>
      <c r="CJ171" s="18">
        <v>0</v>
      </c>
      <c r="CK171" s="18">
        <v>0</v>
      </c>
      <c r="CL171" s="18">
        <f t="shared" si="194"/>
        <v>168.9429378507389</v>
      </c>
      <c r="CM171" s="18">
        <f t="shared" si="228"/>
        <v>175</v>
      </c>
      <c r="CN171" s="18">
        <f>Design!$N$70</f>
        <v>2.85</v>
      </c>
      <c r="CO171" s="18">
        <f t="shared" si="195"/>
        <v>185</v>
      </c>
      <c r="CP171" s="18">
        <v>0</v>
      </c>
      <c r="CQ171" s="18">
        <f t="shared" si="196"/>
        <v>15817.5</v>
      </c>
      <c r="CR171" s="19" t="str">
        <f t="shared" si="229"/>
        <v>N/A</v>
      </c>
      <c r="CS171" s="68">
        <f t="shared" si="197"/>
        <v>175</v>
      </c>
      <c r="CT171" s="18">
        <f>'Ohio Intensities'!U171</f>
        <v>1.1735707576445562</v>
      </c>
      <c r="CU171" s="18">
        <f>Design!$I$24*CT171*Design!$I$23</f>
        <v>2.0185417031486379</v>
      </c>
      <c r="CV171" s="18">
        <v>0</v>
      </c>
      <c r="CW171" s="18">
        <v>0</v>
      </c>
      <c r="CX171" s="18">
        <f>Design!$I$22</f>
        <v>10</v>
      </c>
      <c r="CY171" s="18">
        <f t="shared" si="198"/>
        <v>2.0185417031486379</v>
      </c>
      <c r="CZ171" s="18">
        <f t="shared" si="199"/>
        <v>175</v>
      </c>
      <c r="DA171" s="18">
        <f t="shared" si="200"/>
        <v>2.0185417031486379</v>
      </c>
      <c r="DB171" s="18">
        <f t="shared" si="201"/>
        <v>185</v>
      </c>
      <c r="DC171" s="18">
        <v>0</v>
      </c>
      <c r="DD171" s="18" t="str">
        <f t="shared" si="230"/>
        <v>N/A</v>
      </c>
      <c r="DE171" s="18">
        <f t="shared" si="202"/>
        <v>-0.2018541703148638</v>
      </c>
      <c r="DF171" s="18">
        <f t="shared" si="203"/>
        <v>37.343021508249798</v>
      </c>
      <c r="DG171" s="18">
        <f>(Design!$N$71-DF171)/DE171</f>
        <v>170.8808961164666</v>
      </c>
      <c r="DH171" s="18">
        <v>0</v>
      </c>
      <c r="DI171" s="18">
        <v>0</v>
      </c>
      <c r="DJ171" s="18">
        <f t="shared" si="204"/>
        <v>170.8808961164666</v>
      </c>
      <c r="DK171" s="18">
        <f t="shared" si="231"/>
        <v>175</v>
      </c>
      <c r="DL171" s="18">
        <f>Design!$N$71</f>
        <v>2.85</v>
      </c>
      <c r="DM171" s="18">
        <f t="shared" si="205"/>
        <v>185</v>
      </c>
      <c r="DN171" s="18">
        <v>0</v>
      </c>
      <c r="DO171" s="18">
        <f t="shared" si="206"/>
        <v>15817.5</v>
      </c>
      <c r="DP171" s="19" t="str">
        <f t="shared" si="232"/>
        <v>N/A</v>
      </c>
      <c r="DQ171" s="68">
        <f t="shared" si="207"/>
        <v>175</v>
      </c>
      <c r="DR171" s="18">
        <f>'Ohio Intensities'!Y171</f>
        <v>1.3232289394324475</v>
      </c>
      <c r="DS171" s="18">
        <f>Design!$I$24*DR171*Design!$I$23</f>
        <v>2.2759537758238109</v>
      </c>
      <c r="DT171" s="18">
        <v>0</v>
      </c>
      <c r="DU171" s="18">
        <v>0</v>
      </c>
      <c r="DV171" s="18">
        <f>Design!$I$22</f>
        <v>10</v>
      </c>
      <c r="DW171" s="18">
        <f t="shared" si="208"/>
        <v>2.2759537758238109</v>
      </c>
      <c r="DX171" s="18">
        <f t="shared" si="209"/>
        <v>175</v>
      </c>
      <c r="DY171" s="18">
        <f t="shared" si="210"/>
        <v>2.2759537758238109</v>
      </c>
      <c r="DZ171" s="18">
        <f t="shared" si="211"/>
        <v>185</v>
      </c>
      <c r="EA171" s="18">
        <v>0</v>
      </c>
      <c r="EB171" s="18" t="str">
        <f t="shared" si="233"/>
        <v>N/A</v>
      </c>
      <c r="EC171" s="18">
        <f t="shared" si="212"/>
        <v>-0.22759537758238108</v>
      </c>
      <c r="ED171" s="18">
        <f t="shared" si="213"/>
        <v>42.105144852740494</v>
      </c>
      <c r="EE171" s="18">
        <f>(Design!$N$72-ED171)/EC171</f>
        <v>172.47777731571719</v>
      </c>
      <c r="EF171" s="18">
        <v>0</v>
      </c>
      <c r="EG171" s="18">
        <v>0</v>
      </c>
      <c r="EH171" s="18">
        <f t="shared" si="214"/>
        <v>172.47777731571719</v>
      </c>
      <c r="EI171" s="18">
        <f t="shared" si="234"/>
        <v>175</v>
      </c>
      <c r="EJ171" s="18">
        <f>Design!$N$72</f>
        <v>2.85</v>
      </c>
      <c r="EK171" s="18">
        <f t="shared" si="215"/>
        <v>185</v>
      </c>
      <c r="EL171" s="18">
        <v>0</v>
      </c>
      <c r="EM171" s="18">
        <f t="shared" si="216"/>
        <v>15817.5</v>
      </c>
      <c r="EN171" s="19" t="str">
        <f t="shared" si="235"/>
        <v>N/A</v>
      </c>
      <c r="EO171" s="19">
        <f t="shared" si="217"/>
        <v>175</v>
      </c>
    </row>
    <row r="172" spans="1:145" x14ac:dyDescent="0.25">
      <c r="A172" s="68">
        <f t="shared" si="236"/>
        <v>176</v>
      </c>
      <c r="B172" s="18">
        <f>'Ohio Intensities'!E172</f>
        <v>0.59044788948163651</v>
      </c>
      <c r="C172" s="18">
        <f>Design!$I$24*B172*Design!$I$23</f>
        <v>1.0155703699084155</v>
      </c>
      <c r="D172" s="18">
        <v>0</v>
      </c>
      <c r="E172" s="18">
        <v>0</v>
      </c>
      <c r="F172" s="18">
        <f>Design!$I$22</f>
        <v>10</v>
      </c>
      <c r="G172" s="18">
        <f t="shared" si="158"/>
        <v>1.0155703699084155</v>
      </c>
      <c r="H172" s="18">
        <f t="shared" si="159"/>
        <v>176</v>
      </c>
      <c r="I172" s="18">
        <f t="shared" si="160"/>
        <v>1.0155703699084155</v>
      </c>
      <c r="J172" s="18">
        <f t="shared" si="161"/>
        <v>186</v>
      </c>
      <c r="K172" s="18">
        <v>0</v>
      </c>
      <c r="L172" s="18" t="str">
        <f t="shared" si="218"/>
        <v>N/A</v>
      </c>
      <c r="M172" s="18">
        <f t="shared" si="162"/>
        <v>-0.10155703699084155</v>
      </c>
      <c r="N172" s="18">
        <f t="shared" si="163"/>
        <v>18.889608880296532</v>
      </c>
      <c r="O172" s="18">
        <f>(Design!$N$67-N172)/M172</f>
        <v>165.81429883401515</v>
      </c>
      <c r="P172" s="18">
        <v>0</v>
      </c>
      <c r="Q172" s="18">
        <v>0</v>
      </c>
      <c r="R172" s="18">
        <f t="shared" si="164"/>
        <v>165.81429883401515</v>
      </c>
      <c r="S172" s="18">
        <f t="shared" si="219"/>
        <v>176</v>
      </c>
      <c r="T172" s="18">
        <f>Design!$N$67</f>
        <v>2.0499999999999998</v>
      </c>
      <c r="U172" s="18">
        <f t="shared" si="165"/>
        <v>186</v>
      </c>
      <c r="V172" s="18">
        <v>0</v>
      </c>
      <c r="W172" s="18">
        <f t="shared" si="166"/>
        <v>11438.999999999998</v>
      </c>
      <c r="X172" s="19" t="str">
        <f t="shared" si="220"/>
        <v>N/A</v>
      </c>
      <c r="Y172" s="68">
        <f t="shared" si="167"/>
        <v>176</v>
      </c>
      <c r="Z172" s="18">
        <f>'Ohio Intensities'!I172</f>
        <v>0.72085918730240739</v>
      </c>
      <c r="AA172" s="18">
        <f>Design!$I$24*Z172*Design!$I$23</f>
        <v>1.2398778021601415</v>
      </c>
      <c r="AB172" s="18">
        <v>0</v>
      </c>
      <c r="AC172" s="18">
        <v>0</v>
      </c>
      <c r="AD172" s="18">
        <f>Design!$I$22</f>
        <v>10</v>
      </c>
      <c r="AE172" s="18">
        <f t="shared" si="168"/>
        <v>1.2398778021601415</v>
      </c>
      <c r="AF172" s="18">
        <f t="shared" si="169"/>
        <v>176</v>
      </c>
      <c r="AG172" s="18">
        <f t="shared" si="170"/>
        <v>1.2398778021601415</v>
      </c>
      <c r="AH172" s="18">
        <f t="shared" si="171"/>
        <v>186</v>
      </c>
      <c r="AI172" s="18">
        <v>0</v>
      </c>
      <c r="AJ172" s="18" t="str">
        <f t="shared" si="221"/>
        <v>N/A</v>
      </c>
      <c r="AK172" s="18">
        <f t="shared" si="172"/>
        <v>-0.12398778021601416</v>
      </c>
      <c r="AL172" s="18">
        <f t="shared" si="173"/>
        <v>23.061727120178631</v>
      </c>
      <c r="AM172" s="18">
        <f>(Design!$N$68-AL172)/AK172</f>
        <v>165.83672265408373</v>
      </c>
      <c r="AN172" s="18">
        <v>0</v>
      </c>
      <c r="AO172" s="18">
        <v>0</v>
      </c>
      <c r="AP172" s="18">
        <f t="shared" si="174"/>
        <v>165.83672265408373</v>
      </c>
      <c r="AQ172" s="18">
        <f t="shared" si="222"/>
        <v>176</v>
      </c>
      <c r="AR172" s="18">
        <f>Design!$N$68</f>
        <v>2.5</v>
      </c>
      <c r="AS172" s="18">
        <f t="shared" si="175"/>
        <v>186</v>
      </c>
      <c r="AT172" s="18">
        <v>0</v>
      </c>
      <c r="AU172" s="18">
        <f t="shared" si="176"/>
        <v>13950</v>
      </c>
      <c r="AV172" s="19" t="str">
        <f t="shared" si="223"/>
        <v>N/A</v>
      </c>
      <c r="AW172" s="68">
        <f t="shared" si="177"/>
        <v>176</v>
      </c>
      <c r="AX172" s="18">
        <f>'Ohio Intensities'!M172</f>
        <v>0.85863567636462557</v>
      </c>
      <c r="AY172" s="18">
        <f>Design!$I$24*AX172*Design!$I$23</f>
        <v>1.476853363347157</v>
      </c>
      <c r="AZ172" s="18">
        <v>0</v>
      </c>
      <c r="BA172" s="18">
        <v>0</v>
      </c>
      <c r="BB172" s="18">
        <f>Design!$I$22</f>
        <v>10</v>
      </c>
      <c r="BC172" s="18">
        <f t="shared" si="178"/>
        <v>1.476853363347157</v>
      </c>
      <c r="BD172" s="18">
        <f t="shared" si="179"/>
        <v>176</v>
      </c>
      <c r="BE172" s="18">
        <f t="shared" si="180"/>
        <v>1.476853363347157</v>
      </c>
      <c r="BF172" s="18">
        <f t="shared" si="181"/>
        <v>186</v>
      </c>
      <c r="BG172" s="18">
        <v>0</v>
      </c>
      <c r="BH172" s="18" t="str">
        <f t="shared" si="224"/>
        <v>N/A</v>
      </c>
      <c r="BI172" s="18">
        <f t="shared" si="182"/>
        <v>-0.1476853363347157</v>
      </c>
      <c r="BJ172" s="18">
        <f t="shared" si="183"/>
        <v>27.46947255825712</v>
      </c>
      <c r="BK172" s="18">
        <f>(Design!$N$69-BJ172)/BI172</f>
        <v>166.7022141078331</v>
      </c>
      <c r="BL172" s="18">
        <v>0</v>
      </c>
      <c r="BM172" s="18">
        <v>0</v>
      </c>
      <c r="BN172" s="18">
        <f t="shared" si="184"/>
        <v>166.7022141078331</v>
      </c>
      <c r="BO172" s="18">
        <f t="shared" si="225"/>
        <v>176</v>
      </c>
      <c r="BP172" s="18">
        <f>Design!$N$69</f>
        <v>2.85</v>
      </c>
      <c r="BQ172" s="18">
        <f t="shared" si="185"/>
        <v>186</v>
      </c>
      <c r="BR172" s="18">
        <v>0</v>
      </c>
      <c r="BS172" s="18">
        <f t="shared" si="186"/>
        <v>15903</v>
      </c>
      <c r="BT172" s="19" t="str">
        <f t="shared" si="226"/>
        <v>N/A</v>
      </c>
      <c r="BU172" s="68">
        <f t="shared" si="187"/>
        <v>176</v>
      </c>
      <c r="BV172" s="18">
        <f>'Ohio Intensities'!Q172</f>
        <v>1.0272867092323923</v>
      </c>
      <c r="BW172" s="18">
        <f>Design!$I$24*BV172*Design!$I$23</f>
        <v>1.7669331398797159</v>
      </c>
      <c r="BX172" s="18">
        <v>0</v>
      </c>
      <c r="BY172" s="18">
        <v>0</v>
      </c>
      <c r="BZ172" s="18">
        <f>Design!$I$22</f>
        <v>10</v>
      </c>
      <c r="CA172" s="18">
        <f t="shared" si="188"/>
        <v>1.7669331398797159</v>
      </c>
      <c r="CB172" s="18">
        <f t="shared" si="189"/>
        <v>176</v>
      </c>
      <c r="CC172" s="18">
        <f t="shared" si="190"/>
        <v>1.7669331398797159</v>
      </c>
      <c r="CD172" s="18">
        <f t="shared" si="191"/>
        <v>186</v>
      </c>
      <c r="CE172" s="18">
        <v>0</v>
      </c>
      <c r="CF172" s="18" t="str">
        <f t="shared" si="227"/>
        <v>N/A</v>
      </c>
      <c r="CG172" s="18">
        <f t="shared" si="192"/>
        <v>-0.17669331398797158</v>
      </c>
      <c r="CH172" s="18">
        <f t="shared" si="193"/>
        <v>32.864956401762718</v>
      </c>
      <c r="CI172" s="18">
        <f>(Design!$N$70-CH172)/CG172</f>
        <v>169.87035742510318</v>
      </c>
      <c r="CJ172" s="18">
        <v>0</v>
      </c>
      <c r="CK172" s="18">
        <v>0</v>
      </c>
      <c r="CL172" s="18">
        <f t="shared" si="194"/>
        <v>169.87035742510318</v>
      </c>
      <c r="CM172" s="18">
        <f t="shared" si="228"/>
        <v>176</v>
      </c>
      <c r="CN172" s="18">
        <f>Design!$N$70</f>
        <v>2.85</v>
      </c>
      <c r="CO172" s="18">
        <f t="shared" si="195"/>
        <v>186</v>
      </c>
      <c r="CP172" s="18">
        <v>0</v>
      </c>
      <c r="CQ172" s="18">
        <f t="shared" si="196"/>
        <v>15903</v>
      </c>
      <c r="CR172" s="19" t="str">
        <f t="shared" si="229"/>
        <v>N/A</v>
      </c>
      <c r="CS172" s="68">
        <f t="shared" si="197"/>
        <v>176</v>
      </c>
      <c r="CT172" s="18">
        <f>'Ohio Intensities'!U172</f>
        <v>1.168372631030026</v>
      </c>
      <c r="CU172" s="18">
        <f>Design!$I$24*CT172*Design!$I$23</f>
        <v>2.0096009253716458</v>
      </c>
      <c r="CV172" s="18">
        <v>0</v>
      </c>
      <c r="CW172" s="18">
        <v>0</v>
      </c>
      <c r="CX172" s="18">
        <f>Design!$I$22</f>
        <v>10</v>
      </c>
      <c r="CY172" s="18">
        <f t="shared" si="198"/>
        <v>2.0096009253716458</v>
      </c>
      <c r="CZ172" s="18">
        <f t="shared" si="199"/>
        <v>176</v>
      </c>
      <c r="DA172" s="18">
        <f t="shared" si="200"/>
        <v>2.0096009253716458</v>
      </c>
      <c r="DB172" s="18">
        <f t="shared" si="201"/>
        <v>186</v>
      </c>
      <c r="DC172" s="18">
        <v>0</v>
      </c>
      <c r="DD172" s="18" t="str">
        <f t="shared" si="230"/>
        <v>N/A</v>
      </c>
      <c r="DE172" s="18">
        <f t="shared" si="202"/>
        <v>-0.20096009253716457</v>
      </c>
      <c r="DF172" s="18">
        <f t="shared" si="203"/>
        <v>37.378577211912607</v>
      </c>
      <c r="DG172" s="18">
        <f>(Design!$N$71-DF172)/DE172</f>
        <v>171.818079778835</v>
      </c>
      <c r="DH172" s="18">
        <v>0</v>
      </c>
      <c r="DI172" s="18">
        <v>0</v>
      </c>
      <c r="DJ172" s="18">
        <f t="shared" si="204"/>
        <v>171.818079778835</v>
      </c>
      <c r="DK172" s="18">
        <f t="shared" si="231"/>
        <v>176</v>
      </c>
      <c r="DL172" s="18">
        <f>Design!$N$71</f>
        <v>2.85</v>
      </c>
      <c r="DM172" s="18">
        <f t="shared" si="205"/>
        <v>186</v>
      </c>
      <c r="DN172" s="18">
        <v>0</v>
      </c>
      <c r="DO172" s="18">
        <f t="shared" si="206"/>
        <v>15903</v>
      </c>
      <c r="DP172" s="19" t="str">
        <f t="shared" si="232"/>
        <v>N/A</v>
      </c>
      <c r="DQ172" s="68">
        <f t="shared" si="207"/>
        <v>176</v>
      </c>
      <c r="DR172" s="18">
        <f>'Ohio Intensities'!Y172</f>
        <v>1.3175551017703651</v>
      </c>
      <c r="DS172" s="18">
        <f>Design!$I$24*DR172*Design!$I$23</f>
        <v>2.2661947750450295</v>
      </c>
      <c r="DT172" s="18">
        <v>0</v>
      </c>
      <c r="DU172" s="18">
        <v>0</v>
      </c>
      <c r="DV172" s="18">
        <f>Design!$I$22</f>
        <v>10</v>
      </c>
      <c r="DW172" s="18">
        <f t="shared" si="208"/>
        <v>2.2661947750450295</v>
      </c>
      <c r="DX172" s="18">
        <f t="shared" si="209"/>
        <v>176</v>
      </c>
      <c r="DY172" s="18">
        <f t="shared" si="210"/>
        <v>2.2661947750450295</v>
      </c>
      <c r="DZ172" s="18">
        <f t="shared" si="211"/>
        <v>186</v>
      </c>
      <c r="EA172" s="18">
        <v>0</v>
      </c>
      <c r="EB172" s="18" t="str">
        <f t="shared" si="233"/>
        <v>N/A</v>
      </c>
      <c r="EC172" s="18">
        <f t="shared" si="212"/>
        <v>-0.22661947750450295</v>
      </c>
      <c r="ED172" s="18">
        <f t="shared" si="213"/>
        <v>42.151222815837549</v>
      </c>
      <c r="EE172" s="18">
        <f>(Design!$N$72-ED172)/EC172</f>
        <v>173.42385239175493</v>
      </c>
      <c r="EF172" s="18">
        <v>0</v>
      </c>
      <c r="EG172" s="18">
        <v>0</v>
      </c>
      <c r="EH172" s="18">
        <f t="shared" si="214"/>
        <v>173.42385239175493</v>
      </c>
      <c r="EI172" s="18">
        <f t="shared" si="234"/>
        <v>176</v>
      </c>
      <c r="EJ172" s="18">
        <f>Design!$N$72</f>
        <v>2.85</v>
      </c>
      <c r="EK172" s="18">
        <f t="shared" si="215"/>
        <v>186</v>
      </c>
      <c r="EL172" s="18">
        <v>0</v>
      </c>
      <c r="EM172" s="18">
        <f t="shared" si="216"/>
        <v>15903</v>
      </c>
      <c r="EN172" s="19" t="str">
        <f t="shared" si="235"/>
        <v>N/A</v>
      </c>
      <c r="EO172" s="19">
        <f t="shared" si="217"/>
        <v>176</v>
      </c>
    </row>
    <row r="173" spans="1:145" x14ac:dyDescent="0.25">
      <c r="A173" s="68">
        <f t="shared" si="236"/>
        <v>177</v>
      </c>
      <c r="B173" s="18">
        <f>'Ohio Intensities'!E173</f>
        <v>0.58768102218455243</v>
      </c>
      <c r="C173" s="18">
        <f>Design!$I$24*B173*Design!$I$23</f>
        <v>1.0108113581574307</v>
      </c>
      <c r="D173" s="18">
        <v>0</v>
      </c>
      <c r="E173" s="18">
        <v>0</v>
      </c>
      <c r="F173" s="18">
        <f>Design!$I$22</f>
        <v>10</v>
      </c>
      <c r="G173" s="18">
        <f t="shared" si="158"/>
        <v>1.0108113581574307</v>
      </c>
      <c r="H173" s="18">
        <f t="shared" si="159"/>
        <v>177</v>
      </c>
      <c r="I173" s="18">
        <f t="shared" si="160"/>
        <v>1.0108113581574307</v>
      </c>
      <c r="J173" s="18">
        <f t="shared" si="161"/>
        <v>187</v>
      </c>
      <c r="K173" s="18">
        <v>0</v>
      </c>
      <c r="L173" s="18" t="str">
        <f t="shared" si="218"/>
        <v>N/A</v>
      </c>
      <c r="M173" s="18">
        <f t="shared" si="162"/>
        <v>-0.10108113581574307</v>
      </c>
      <c r="N173" s="18">
        <f t="shared" si="163"/>
        <v>18.902172397543954</v>
      </c>
      <c r="O173" s="18">
        <f>(Design!$N$67-N173)/M173</f>
        <v>166.71926231876867</v>
      </c>
      <c r="P173" s="18">
        <v>0</v>
      </c>
      <c r="Q173" s="18">
        <v>0</v>
      </c>
      <c r="R173" s="18">
        <f t="shared" si="164"/>
        <v>166.71926231876867</v>
      </c>
      <c r="S173" s="18">
        <f t="shared" si="219"/>
        <v>177</v>
      </c>
      <c r="T173" s="18">
        <f>Design!$N$67</f>
        <v>2.0499999999999998</v>
      </c>
      <c r="U173" s="18">
        <f t="shared" si="165"/>
        <v>187</v>
      </c>
      <c r="V173" s="18">
        <v>0</v>
      </c>
      <c r="W173" s="18">
        <f t="shared" si="166"/>
        <v>11500.499999999998</v>
      </c>
      <c r="X173" s="19" t="str">
        <f t="shared" si="220"/>
        <v>N/A</v>
      </c>
      <c r="Y173" s="68">
        <f t="shared" si="167"/>
        <v>177</v>
      </c>
      <c r="Z173" s="18">
        <f>'Ohio Intensities'!I173</f>
        <v>0.7175259675025385</v>
      </c>
      <c r="AA173" s="18">
        <f>Design!$I$24*Z173*Design!$I$23</f>
        <v>1.234144664104367</v>
      </c>
      <c r="AB173" s="18">
        <v>0</v>
      </c>
      <c r="AC173" s="18">
        <v>0</v>
      </c>
      <c r="AD173" s="18">
        <f>Design!$I$22</f>
        <v>10</v>
      </c>
      <c r="AE173" s="18">
        <f t="shared" si="168"/>
        <v>1.234144664104367</v>
      </c>
      <c r="AF173" s="18">
        <f t="shared" si="169"/>
        <v>177</v>
      </c>
      <c r="AG173" s="18">
        <f t="shared" si="170"/>
        <v>1.234144664104367</v>
      </c>
      <c r="AH173" s="18">
        <f t="shared" si="171"/>
        <v>187</v>
      </c>
      <c r="AI173" s="18">
        <v>0</v>
      </c>
      <c r="AJ173" s="18" t="str">
        <f t="shared" si="221"/>
        <v>N/A</v>
      </c>
      <c r="AK173" s="18">
        <f t="shared" si="172"/>
        <v>-0.1234144664104367</v>
      </c>
      <c r="AL173" s="18">
        <f t="shared" si="173"/>
        <v>23.078505218751662</v>
      </c>
      <c r="AM173" s="18">
        <f>(Design!$N$68-AL173)/AK173</f>
        <v>166.74305547223446</v>
      </c>
      <c r="AN173" s="18">
        <v>0</v>
      </c>
      <c r="AO173" s="18">
        <v>0</v>
      </c>
      <c r="AP173" s="18">
        <f t="shared" si="174"/>
        <v>166.74305547223446</v>
      </c>
      <c r="AQ173" s="18">
        <f t="shared" si="222"/>
        <v>177</v>
      </c>
      <c r="AR173" s="18">
        <f>Design!$N$68</f>
        <v>2.5</v>
      </c>
      <c r="AS173" s="18">
        <f t="shared" si="175"/>
        <v>187</v>
      </c>
      <c r="AT173" s="18">
        <v>0</v>
      </c>
      <c r="AU173" s="18">
        <f t="shared" si="176"/>
        <v>14025</v>
      </c>
      <c r="AV173" s="19" t="str">
        <f t="shared" si="223"/>
        <v>N/A</v>
      </c>
      <c r="AW173" s="68">
        <f t="shared" si="177"/>
        <v>177</v>
      </c>
      <c r="AX173" s="18">
        <f>'Ohio Intensities'!M173</f>
        <v>0.85470906962549564</v>
      </c>
      <c r="AY173" s="18">
        <f>Design!$I$24*AX173*Design!$I$23</f>
        <v>1.4700995997558535</v>
      </c>
      <c r="AZ173" s="18">
        <v>0</v>
      </c>
      <c r="BA173" s="18">
        <v>0</v>
      </c>
      <c r="BB173" s="18">
        <f>Design!$I$22</f>
        <v>10</v>
      </c>
      <c r="BC173" s="18">
        <f t="shared" si="178"/>
        <v>1.4700995997558535</v>
      </c>
      <c r="BD173" s="18">
        <f t="shared" si="179"/>
        <v>177</v>
      </c>
      <c r="BE173" s="18">
        <f t="shared" si="180"/>
        <v>1.4700995997558535</v>
      </c>
      <c r="BF173" s="18">
        <f t="shared" si="181"/>
        <v>187</v>
      </c>
      <c r="BG173" s="18">
        <v>0</v>
      </c>
      <c r="BH173" s="18" t="str">
        <f t="shared" si="224"/>
        <v>N/A</v>
      </c>
      <c r="BI173" s="18">
        <f t="shared" si="182"/>
        <v>-0.14700995997558536</v>
      </c>
      <c r="BJ173" s="18">
        <f t="shared" si="183"/>
        <v>27.490862515434465</v>
      </c>
      <c r="BK173" s="18">
        <f>(Design!$N$69-BJ173)/BI173</f>
        <v>167.61355842506649</v>
      </c>
      <c r="BL173" s="18">
        <v>0</v>
      </c>
      <c r="BM173" s="18">
        <v>0</v>
      </c>
      <c r="BN173" s="18">
        <f t="shared" si="184"/>
        <v>167.61355842506649</v>
      </c>
      <c r="BO173" s="18">
        <f t="shared" si="225"/>
        <v>177</v>
      </c>
      <c r="BP173" s="18">
        <f>Design!$N$69</f>
        <v>2.85</v>
      </c>
      <c r="BQ173" s="18">
        <f t="shared" si="185"/>
        <v>187</v>
      </c>
      <c r="BR173" s="18">
        <v>0</v>
      </c>
      <c r="BS173" s="18">
        <f t="shared" si="186"/>
        <v>15988.500000000002</v>
      </c>
      <c r="BT173" s="19" t="str">
        <f t="shared" si="226"/>
        <v>N/A</v>
      </c>
      <c r="BU173" s="68">
        <f t="shared" si="187"/>
        <v>177</v>
      </c>
      <c r="BV173" s="18">
        <f>'Ohio Intensities'!Q173</f>
        <v>1.0226884792043689</v>
      </c>
      <c r="BW173" s="18">
        <f>Design!$I$24*BV173*Design!$I$23</f>
        <v>1.7590241842315155</v>
      </c>
      <c r="BX173" s="18">
        <v>0</v>
      </c>
      <c r="BY173" s="18">
        <v>0</v>
      </c>
      <c r="BZ173" s="18">
        <f>Design!$I$22</f>
        <v>10</v>
      </c>
      <c r="CA173" s="18">
        <f t="shared" si="188"/>
        <v>1.7590241842315155</v>
      </c>
      <c r="CB173" s="18">
        <f t="shared" si="189"/>
        <v>177</v>
      </c>
      <c r="CC173" s="18">
        <f t="shared" si="190"/>
        <v>1.7590241842315155</v>
      </c>
      <c r="CD173" s="18">
        <f t="shared" si="191"/>
        <v>187</v>
      </c>
      <c r="CE173" s="18">
        <v>0</v>
      </c>
      <c r="CF173" s="18" t="str">
        <f t="shared" si="227"/>
        <v>N/A</v>
      </c>
      <c r="CG173" s="18">
        <f t="shared" si="192"/>
        <v>-0.17590241842315155</v>
      </c>
      <c r="CH173" s="18">
        <f t="shared" si="193"/>
        <v>32.893752245129342</v>
      </c>
      <c r="CI173" s="18">
        <f>(Design!$N$70-CH173)/CG173</f>
        <v>170.7978350408803</v>
      </c>
      <c r="CJ173" s="18">
        <v>0</v>
      </c>
      <c r="CK173" s="18">
        <v>0</v>
      </c>
      <c r="CL173" s="18">
        <f t="shared" si="194"/>
        <v>170.7978350408803</v>
      </c>
      <c r="CM173" s="18">
        <f t="shared" si="228"/>
        <v>177</v>
      </c>
      <c r="CN173" s="18">
        <f>Design!$N$70</f>
        <v>2.85</v>
      </c>
      <c r="CO173" s="18">
        <f t="shared" si="195"/>
        <v>187</v>
      </c>
      <c r="CP173" s="18">
        <v>0</v>
      </c>
      <c r="CQ173" s="18">
        <f t="shared" si="196"/>
        <v>15988.500000000002</v>
      </c>
      <c r="CR173" s="19" t="str">
        <f t="shared" si="229"/>
        <v>N/A</v>
      </c>
      <c r="CS173" s="68">
        <f t="shared" si="197"/>
        <v>177</v>
      </c>
      <c r="CT173" s="18">
        <f>'Ohio Intensities'!U173</f>
        <v>1.163224706022657</v>
      </c>
      <c r="CU173" s="18">
        <f>Design!$I$24*CT173*Design!$I$23</f>
        <v>2.0007464943589715</v>
      </c>
      <c r="CV173" s="18">
        <v>0</v>
      </c>
      <c r="CW173" s="18">
        <v>0</v>
      </c>
      <c r="CX173" s="18">
        <f>Design!$I$22</f>
        <v>10</v>
      </c>
      <c r="CY173" s="18">
        <f t="shared" si="198"/>
        <v>2.0007464943589715</v>
      </c>
      <c r="CZ173" s="18">
        <f t="shared" si="199"/>
        <v>177</v>
      </c>
      <c r="DA173" s="18">
        <f t="shared" si="200"/>
        <v>2.0007464943589715</v>
      </c>
      <c r="DB173" s="18">
        <f t="shared" si="201"/>
        <v>187</v>
      </c>
      <c r="DC173" s="18">
        <v>0</v>
      </c>
      <c r="DD173" s="18" t="str">
        <f t="shared" si="230"/>
        <v>N/A</v>
      </c>
      <c r="DE173" s="18">
        <f t="shared" si="202"/>
        <v>-0.20007464943589715</v>
      </c>
      <c r="DF173" s="18">
        <f t="shared" si="203"/>
        <v>37.413959444512763</v>
      </c>
      <c r="DG173" s="18">
        <f>(Design!$N$71-DF173)/DE173</f>
        <v>172.75531678783159</v>
      </c>
      <c r="DH173" s="18">
        <v>0</v>
      </c>
      <c r="DI173" s="18">
        <v>0</v>
      </c>
      <c r="DJ173" s="18">
        <f t="shared" si="204"/>
        <v>172.75531678783159</v>
      </c>
      <c r="DK173" s="18">
        <f t="shared" si="231"/>
        <v>177</v>
      </c>
      <c r="DL173" s="18">
        <f>Design!$N$71</f>
        <v>2.85</v>
      </c>
      <c r="DM173" s="18">
        <f t="shared" si="205"/>
        <v>187</v>
      </c>
      <c r="DN173" s="18">
        <v>0</v>
      </c>
      <c r="DO173" s="18">
        <f t="shared" si="206"/>
        <v>15988.500000000002</v>
      </c>
      <c r="DP173" s="19" t="str">
        <f t="shared" si="232"/>
        <v>N/A</v>
      </c>
      <c r="DQ173" s="68">
        <f t="shared" si="207"/>
        <v>177</v>
      </c>
      <c r="DR173" s="18">
        <f>'Ohio Intensities'!Y173</f>
        <v>1.3119353419835296</v>
      </c>
      <c r="DS173" s="18">
        <f>Design!$I$24*DR173*Design!$I$23</f>
        <v>2.2565287882116722</v>
      </c>
      <c r="DT173" s="18">
        <v>0</v>
      </c>
      <c r="DU173" s="18">
        <v>0</v>
      </c>
      <c r="DV173" s="18">
        <f>Design!$I$22</f>
        <v>10</v>
      </c>
      <c r="DW173" s="18">
        <f t="shared" si="208"/>
        <v>2.2565287882116722</v>
      </c>
      <c r="DX173" s="18">
        <f t="shared" si="209"/>
        <v>177</v>
      </c>
      <c r="DY173" s="18">
        <f t="shared" si="210"/>
        <v>2.2565287882116722</v>
      </c>
      <c r="DZ173" s="18">
        <f t="shared" si="211"/>
        <v>187</v>
      </c>
      <c r="EA173" s="18">
        <v>0</v>
      </c>
      <c r="EB173" s="18" t="str">
        <f t="shared" si="233"/>
        <v>N/A</v>
      </c>
      <c r="EC173" s="18">
        <f t="shared" si="212"/>
        <v>-0.22565287882116722</v>
      </c>
      <c r="ED173" s="18">
        <f t="shared" si="213"/>
        <v>42.19708833955827</v>
      </c>
      <c r="EE173" s="18">
        <f>(Design!$N$72-ED173)/EC173</f>
        <v>174.36998165107096</v>
      </c>
      <c r="EF173" s="18">
        <v>0</v>
      </c>
      <c r="EG173" s="18">
        <v>0</v>
      </c>
      <c r="EH173" s="18">
        <f t="shared" si="214"/>
        <v>174.36998165107096</v>
      </c>
      <c r="EI173" s="18">
        <f t="shared" si="234"/>
        <v>177</v>
      </c>
      <c r="EJ173" s="18">
        <f>Design!$N$72</f>
        <v>2.85</v>
      </c>
      <c r="EK173" s="18">
        <f t="shared" si="215"/>
        <v>187</v>
      </c>
      <c r="EL173" s="18">
        <v>0</v>
      </c>
      <c r="EM173" s="18">
        <f t="shared" si="216"/>
        <v>15988.500000000002</v>
      </c>
      <c r="EN173" s="19" t="str">
        <f t="shared" si="235"/>
        <v>N/A</v>
      </c>
      <c r="EO173" s="19">
        <f t="shared" si="217"/>
        <v>177</v>
      </c>
    </row>
    <row r="174" spans="1:145" x14ac:dyDescent="0.25">
      <c r="A174" s="68">
        <f t="shared" si="236"/>
        <v>178</v>
      </c>
      <c r="B174" s="18">
        <f>'Ohio Intensities'!E174</f>
        <v>0.58494177382264212</v>
      </c>
      <c r="C174" s="18">
        <f>Design!$I$24*B174*Design!$I$23</f>
        <v>1.006099850974945</v>
      </c>
      <c r="D174" s="18">
        <v>0</v>
      </c>
      <c r="E174" s="18">
        <v>0</v>
      </c>
      <c r="F174" s="18">
        <f>Design!$I$22</f>
        <v>10</v>
      </c>
      <c r="G174" s="18">
        <f t="shared" si="158"/>
        <v>1.006099850974945</v>
      </c>
      <c r="H174" s="18">
        <f t="shared" si="159"/>
        <v>178</v>
      </c>
      <c r="I174" s="18">
        <f t="shared" si="160"/>
        <v>1.006099850974945</v>
      </c>
      <c r="J174" s="18">
        <f t="shared" si="161"/>
        <v>188</v>
      </c>
      <c r="K174" s="18">
        <v>0</v>
      </c>
      <c r="L174" s="18" t="str">
        <f t="shared" si="218"/>
        <v>N/A</v>
      </c>
      <c r="M174" s="18">
        <f t="shared" si="162"/>
        <v>-0.1006099850974945</v>
      </c>
      <c r="N174" s="18">
        <f t="shared" si="163"/>
        <v>18.914677198328967</v>
      </c>
      <c r="O174" s="18">
        <f>(Design!$N$67-N174)/M174</f>
        <v>167.62428880181744</v>
      </c>
      <c r="P174" s="18">
        <v>0</v>
      </c>
      <c r="Q174" s="18">
        <v>0</v>
      </c>
      <c r="R174" s="18">
        <f t="shared" si="164"/>
        <v>167.62428880181744</v>
      </c>
      <c r="S174" s="18">
        <f t="shared" si="219"/>
        <v>178</v>
      </c>
      <c r="T174" s="18">
        <f>Design!$N$67</f>
        <v>2.0499999999999998</v>
      </c>
      <c r="U174" s="18">
        <f t="shared" si="165"/>
        <v>188</v>
      </c>
      <c r="V174" s="18">
        <v>0</v>
      </c>
      <c r="W174" s="18">
        <f t="shared" si="166"/>
        <v>11562</v>
      </c>
      <c r="X174" s="19" t="str">
        <f t="shared" si="220"/>
        <v>N/A</v>
      </c>
      <c r="Y174" s="68">
        <f t="shared" si="167"/>
        <v>178</v>
      </c>
      <c r="Z174" s="18">
        <f>'Ohio Intensities'!I174</f>
        <v>0.71422572099923098</v>
      </c>
      <c r="AA174" s="18">
        <f>Design!$I$24*Z174*Design!$I$23</f>
        <v>1.2284682401186782</v>
      </c>
      <c r="AB174" s="18">
        <v>0</v>
      </c>
      <c r="AC174" s="18">
        <v>0</v>
      </c>
      <c r="AD174" s="18">
        <f>Design!$I$22</f>
        <v>10</v>
      </c>
      <c r="AE174" s="18">
        <f t="shared" si="168"/>
        <v>1.2284682401186782</v>
      </c>
      <c r="AF174" s="18">
        <f t="shared" si="169"/>
        <v>178</v>
      </c>
      <c r="AG174" s="18">
        <f t="shared" si="170"/>
        <v>1.2284682401186782</v>
      </c>
      <c r="AH174" s="18">
        <f t="shared" si="171"/>
        <v>188</v>
      </c>
      <c r="AI174" s="18">
        <v>0</v>
      </c>
      <c r="AJ174" s="18" t="str">
        <f t="shared" si="221"/>
        <v>N/A</v>
      </c>
      <c r="AK174" s="18">
        <f t="shared" si="172"/>
        <v>-0.12284682401186782</v>
      </c>
      <c r="AL174" s="18">
        <f t="shared" si="173"/>
        <v>23.095202914231152</v>
      </c>
      <c r="AM174" s="18">
        <f>(Design!$N$68-AL174)/AK174</f>
        <v>167.64945353606797</v>
      </c>
      <c r="AN174" s="18">
        <v>0</v>
      </c>
      <c r="AO174" s="18">
        <v>0</v>
      </c>
      <c r="AP174" s="18">
        <f t="shared" si="174"/>
        <v>167.64945353606797</v>
      </c>
      <c r="AQ174" s="18">
        <f t="shared" si="222"/>
        <v>178</v>
      </c>
      <c r="AR174" s="18">
        <f>Design!$N$68</f>
        <v>2.5</v>
      </c>
      <c r="AS174" s="18">
        <f t="shared" si="175"/>
        <v>188</v>
      </c>
      <c r="AT174" s="18">
        <v>0</v>
      </c>
      <c r="AU174" s="18">
        <f t="shared" si="176"/>
        <v>14100</v>
      </c>
      <c r="AV174" s="19" t="str">
        <f t="shared" si="223"/>
        <v>N/A</v>
      </c>
      <c r="AW174" s="68">
        <f t="shared" si="177"/>
        <v>178</v>
      </c>
      <c r="AX174" s="18">
        <f>'Ohio Intensities'!M174</f>
        <v>0.85082099879174145</v>
      </c>
      <c r="AY174" s="18">
        <f>Design!$I$24*AX174*Design!$I$23</f>
        <v>1.4634121179217963</v>
      </c>
      <c r="AZ174" s="18">
        <v>0</v>
      </c>
      <c r="BA174" s="18">
        <v>0</v>
      </c>
      <c r="BB174" s="18">
        <f>Design!$I$22</f>
        <v>10</v>
      </c>
      <c r="BC174" s="18">
        <f t="shared" si="178"/>
        <v>1.4634121179217963</v>
      </c>
      <c r="BD174" s="18">
        <f t="shared" si="179"/>
        <v>178</v>
      </c>
      <c r="BE174" s="18">
        <f t="shared" si="180"/>
        <v>1.4634121179217963</v>
      </c>
      <c r="BF174" s="18">
        <f t="shared" si="181"/>
        <v>188</v>
      </c>
      <c r="BG174" s="18">
        <v>0</v>
      </c>
      <c r="BH174" s="18" t="str">
        <f t="shared" si="224"/>
        <v>N/A</v>
      </c>
      <c r="BI174" s="18">
        <f t="shared" si="182"/>
        <v>-0.14634121179217963</v>
      </c>
      <c r="BJ174" s="18">
        <f t="shared" si="183"/>
        <v>27.512147816929769</v>
      </c>
      <c r="BK174" s="18">
        <f>(Design!$N$69-BJ174)/BI174</f>
        <v>168.52496651423584</v>
      </c>
      <c r="BL174" s="18">
        <v>0</v>
      </c>
      <c r="BM174" s="18">
        <v>0</v>
      </c>
      <c r="BN174" s="18">
        <f t="shared" si="184"/>
        <v>168.52496651423584</v>
      </c>
      <c r="BO174" s="18">
        <f t="shared" si="225"/>
        <v>178</v>
      </c>
      <c r="BP174" s="18">
        <f>Design!$N$69</f>
        <v>2.85</v>
      </c>
      <c r="BQ174" s="18">
        <f t="shared" si="185"/>
        <v>188</v>
      </c>
      <c r="BR174" s="18">
        <v>0</v>
      </c>
      <c r="BS174" s="18">
        <f t="shared" si="186"/>
        <v>16074.000000000002</v>
      </c>
      <c r="BT174" s="19" t="str">
        <f t="shared" si="226"/>
        <v>N/A</v>
      </c>
      <c r="BU174" s="68">
        <f t="shared" si="187"/>
        <v>178</v>
      </c>
      <c r="BV174" s="18">
        <f>'Ohio Intensities'!Q174</f>
        <v>1.0181348389654716</v>
      </c>
      <c r="BW174" s="18">
        <f>Design!$I$24*BV174*Design!$I$23</f>
        <v>1.7511919230206123</v>
      </c>
      <c r="BX174" s="18">
        <v>0</v>
      </c>
      <c r="BY174" s="18">
        <v>0</v>
      </c>
      <c r="BZ174" s="18">
        <f>Design!$I$22</f>
        <v>10</v>
      </c>
      <c r="CA174" s="18">
        <f t="shared" si="188"/>
        <v>1.7511919230206123</v>
      </c>
      <c r="CB174" s="18">
        <f t="shared" si="189"/>
        <v>178</v>
      </c>
      <c r="CC174" s="18">
        <f t="shared" si="190"/>
        <v>1.7511919230206123</v>
      </c>
      <c r="CD174" s="18">
        <f t="shared" si="191"/>
        <v>188</v>
      </c>
      <c r="CE174" s="18">
        <v>0</v>
      </c>
      <c r="CF174" s="18" t="str">
        <f t="shared" si="227"/>
        <v>N/A</v>
      </c>
      <c r="CG174" s="18">
        <f t="shared" si="192"/>
        <v>-0.17511919230206124</v>
      </c>
      <c r="CH174" s="18">
        <f t="shared" si="193"/>
        <v>32.922408152787511</v>
      </c>
      <c r="CI174" s="18">
        <f>(Design!$N$70-CH174)/CG174</f>
        <v>171.72537034613507</v>
      </c>
      <c r="CJ174" s="18">
        <v>0</v>
      </c>
      <c r="CK174" s="18">
        <v>0</v>
      </c>
      <c r="CL174" s="18">
        <f t="shared" si="194"/>
        <v>171.72537034613507</v>
      </c>
      <c r="CM174" s="18">
        <f t="shared" si="228"/>
        <v>178</v>
      </c>
      <c r="CN174" s="18">
        <f>Design!$N$70</f>
        <v>2.85</v>
      </c>
      <c r="CO174" s="18">
        <f t="shared" si="195"/>
        <v>188</v>
      </c>
      <c r="CP174" s="18">
        <v>0</v>
      </c>
      <c r="CQ174" s="18">
        <f t="shared" si="196"/>
        <v>16074.000000000002</v>
      </c>
      <c r="CR174" s="19" t="str">
        <f t="shared" si="229"/>
        <v>N/A</v>
      </c>
      <c r="CS174" s="68">
        <f t="shared" si="197"/>
        <v>178</v>
      </c>
      <c r="CT174" s="18">
        <f>'Ohio Intensities'!U174</f>
        <v>1.1581262380663075</v>
      </c>
      <c r="CU174" s="18">
        <f>Design!$I$24*CT174*Design!$I$23</f>
        <v>1.9919771294740503</v>
      </c>
      <c r="CV174" s="18">
        <v>0</v>
      </c>
      <c r="CW174" s="18">
        <v>0</v>
      </c>
      <c r="CX174" s="18">
        <f>Design!$I$22</f>
        <v>10</v>
      </c>
      <c r="CY174" s="18">
        <f t="shared" si="198"/>
        <v>1.9919771294740503</v>
      </c>
      <c r="CZ174" s="18">
        <f t="shared" si="199"/>
        <v>178</v>
      </c>
      <c r="DA174" s="18">
        <f t="shared" si="200"/>
        <v>1.9919771294740503</v>
      </c>
      <c r="DB174" s="18">
        <f t="shared" si="201"/>
        <v>188</v>
      </c>
      <c r="DC174" s="18">
        <v>0</v>
      </c>
      <c r="DD174" s="18" t="str">
        <f t="shared" si="230"/>
        <v>N/A</v>
      </c>
      <c r="DE174" s="18">
        <f t="shared" si="202"/>
        <v>-0.19919771294740501</v>
      </c>
      <c r="DF174" s="18">
        <f t="shared" si="203"/>
        <v>37.449170034112143</v>
      </c>
      <c r="DG174" s="18">
        <f>(Design!$N$71-DF174)/DE174</f>
        <v>173.69260681847035</v>
      </c>
      <c r="DH174" s="18">
        <v>0</v>
      </c>
      <c r="DI174" s="18">
        <v>0</v>
      </c>
      <c r="DJ174" s="18">
        <f t="shared" si="204"/>
        <v>173.69260681847035</v>
      </c>
      <c r="DK174" s="18">
        <f t="shared" si="231"/>
        <v>178</v>
      </c>
      <c r="DL174" s="18">
        <f>Design!$N$71</f>
        <v>2.85</v>
      </c>
      <c r="DM174" s="18">
        <f t="shared" si="205"/>
        <v>188</v>
      </c>
      <c r="DN174" s="18">
        <v>0</v>
      </c>
      <c r="DO174" s="18">
        <f t="shared" si="206"/>
        <v>16073.999999999998</v>
      </c>
      <c r="DP174" s="19" t="str">
        <f t="shared" si="232"/>
        <v>N/A</v>
      </c>
      <c r="DQ174" s="68">
        <f t="shared" si="207"/>
        <v>178</v>
      </c>
      <c r="DR174" s="18">
        <f>'Ohio Intensities'!Y174</f>
        <v>1.3063688640787361</v>
      </c>
      <c r="DS174" s="18">
        <f>Design!$I$24*DR174*Design!$I$23</f>
        <v>2.2469544462154274</v>
      </c>
      <c r="DT174" s="18">
        <v>0</v>
      </c>
      <c r="DU174" s="18">
        <v>0</v>
      </c>
      <c r="DV174" s="18">
        <f>Design!$I$22</f>
        <v>10</v>
      </c>
      <c r="DW174" s="18">
        <f t="shared" si="208"/>
        <v>2.2469544462154274</v>
      </c>
      <c r="DX174" s="18">
        <f t="shared" si="209"/>
        <v>178</v>
      </c>
      <c r="DY174" s="18">
        <f t="shared" si="210"/>
        <v>2.2469544462154274</v>
      </c>
      <c r="DZ174" s="18">
        <f t="shared" si="211"/>
        <v>188</v>
      </c>
      <c r="EA174" s="18">
        <v>0</v>
      </c>
      <c r="EB174" s="18" t="str">
        <f t="shared" si="233"/>
        <v>N/A</v>
      </c>
      <c r="EC174" s="18">
        <f t="shared" si="212"/>
        <v>-0.22469544462154273</v>
      </c>
      <c r="ED174" s="18">
        <f t="shared" si="213"/>
        <v>42.242743588850033</v>
      </c>
      <c r="EE174" s="18">
        <f>(Design!$N$72-ED174)/EC174</f>
        <v>175.31616475447336</v>
      </c>
      <c r="EF174" s="18">
        <v>0</v>
      </c>
      <c r="EG174" s="18">
        <v>0</v>
      </c>
      <c r="EH174" s="18">
        <f t="shared" si="214"/>
        <v>175.31616475447336</v>
      </c>
      <c r="EI174" s="18">
        <f t="shared" si="234"/>
        <v>178</v>
      </c>
      <c r="EJ174" s="18">
        <f>Design!$N$72</f>
        <v>2.85</v>
      </c>
      <c r="EK174" s="18">
        <f t="shared" si="215"/>
        <v>188</v>
      </c>
      <c r="EL174" s="18">
        <v>0</v>
      </c>
      <c r="EM174" s="18">
        <f t="shared" si="216"/>
        <v>16073.999999999998</v>
      </c>
      <c r="EN174" s="19" t="str">
        <f t="shared" si="235"/>
        <v>N/A</v>
      </c>
      <c r="EO174" s="19">
        <f t="shared" si="217"/>
        <v>178</v>
      </c>
    </row>
    <row r="175" spans="1:145" x14ac:dyDescent="0.25">
      <c r="A175" s="68">
        <f t="shared" si="236"/>
        <v>179</v>
      </c>
      <c r="B175" s="18">
        <f>'Ohio Intensities'!E175</f>
        <v>0.58222972398207939</v>
      </c>
      <c r="C175" s="18">
        <f>Design!$I$24*B175*Design!$I$23</f>
        <v>1.0014351252491771</v>
      </c>
      <c r="D175" s="18">
        <v>0</v>
      </c>
      <c r="E175" s="18">
        <v>0</v>
      </c>
      <c r="F175" s="18">
        <f>Design!$I$22</f>
        <v>10</v>
      </c>
      <c r="G175" s="18">
        <f t="shared" si="158"/>
        <v>1.0014351252491771</v>
      </c>
      <c r="H175" s="18">
        <f t="shared" si="159"/>
        <v>179</v>
      </c>
      <c r="I175" s="18">
        <f t="shared" si="160"/>
        <v>1.0014351252491771</v>
      </c>
      <c r="J175" s="18">
        <f t="shared" si="161"/>
        <v>189</v>
      </c>
      <c r="K175" s="18">
        <v>0</v>
      </c>
      <c r="L175" s="18" t="str">
        <f t="shared" si="218"/>
        <v>N/A</v>
      </c>
      <c r="M175" s="18">
        <f t="shared" si="162"/>
        <v>-0.10014351252491771</v>
      </c>
      <c r="N175" s="18">
        <f t="shared" si="163"/>
        <v>18.927123867209449</v>
      </c>
      <c r="O175" s="18">
        <f>(Design!$N$67-N175)/M175</f>
        <v>168.52937790663256</v>
      </c>
      <c r="P175" s="18">
        <v>0</v>
      </c>
      <c r="Q175" s="18">
        <v>0</v>
      </c>
      <c r="R175" s="18">
        <f t="shared" si="164"/>
        <v>168.52937790663256</v>
      </c>
      <c r="S175" s="18">
        <f t="shared" si="219"/>
        <v>179</v>
      </c>
      <c r="T175" s="18">
        <f>Design!$N$67</f>
        <v>2.0499999999999998</v>
      </c>
      <c r="U175" s="18">
        <f t="shared" si="165"/>
        <v>189</v>
      </c>
      <c r="V175" s="18">
        <v>0</v>
      </c>
      <c r="W175" s="18">
        <f t="shared" si="166"/>
        <v>11623.499999999998</v>
      </c>
      <c r="X175" s="19" t="str">
        <f t="shared" si="220"/>
        <v>N/A</v>
      </c>
      <c r="Y175" s="68">
        <f t="shared" si="167"/>
        <v>179</v>
      </c>
      <c r="Z175" s="18">
        <f>'Ohio Intensities'!I175</f>
        <v>0.7109579497234173</v>
      </c>
      <c r="AA175" s="18">
        <f>Design!$I$24*Z175*Design!$I$23</f>
        <v>1.2228476735242786</v>
      </c>
      <c r="AB175" s="18">
        <v>0</v>
      </c>
      <c r="AC175" s="18">
        <v>0</v>
      </c>
      <c r="AD175" s="18">
        <f>Design!$I$22</f>
        <v>10</v>
      </c>
      <c r="AE175" s="18">
        <f t="shared" si="168"/>
        <v>1.2228476735242786</v>
      </c>
      <c r="AF175" s="18">
        <f t="shared" si="169"/>
        <v>179</v>
      </c>
      <c r="AG175" s="18">
        <f t="shared" si="170"/>
        <v>1.2228476735242786</v>
      </c>
      <c r="AH175" s="18">
        <f t="shared" si="171"/>
        <v>189</v>
      </c>
      <c r="AI175" s="18">
        <v>0</v>
      </c>
      <c r="AJ175" s="18" t="str">
        <f t="shared" si="221"/>
        <v>N/A</v>
      </c>
      <c r="AK175" s="18">
        <f t="shared" si="172"/>
        <v>-0.12228476735242785</v>
      </c>
      <c r="AL175" s="18">
        <f t="shared" si="173"/>
        <v>23.111821029608862</v>
      </c>
      <c r="AM175" s="18">
        <f>(Design!$N$68-AL175)/AK175</f>
        <v>168.55591645527738</v>
      </c>
      <c r="AN175" s="18">
        <v>0</v>
      </c>
      <c r="AO175" s="18">
        <v>0</v>
      </c>
      <c r="AP175" s="18">
        <f t="shared" si="174"/>
        <v>168.55591645527738</v>
      </c>
      <c r="AQ175" s="18">
        <f t="shared" si="222"/>
        <v>179</v>
      </c>
      <c r="AR175" s="18">
        <f>Design!$N$68</f>
        <v>2.5</v>
      </c>
      <c r="AS175" s="18">
        <f t="shared" si="175"/>
        <v>189</v>
      </c>
      <c r="AT175" s="18">
        <v>0</v>
      </c>
      <c r="AU175" s="18">
        <f t="shared" si="176"/>
        <v>14175</v>
      </c>
      <c r="AV175" s="19" t="str">
        <f t="shared" si="223"/>
        <v>N/A</v>
      </c>
      <c r="AW175" s="68">
        <f t="shared" si="177"/>
        <v>179</v>
      </c>
      <c r="AX175" s="18">
        <f>'Ohio Intensities'!M175</f>
        <v>0.84697088582004632</v>
      </c>
      <c r="AY175" s="18">
        <f>Design!$I$24*AX175*Design!$I$23</f>
        <v>1.4567899236104807</v>
      </c>
      <c r="AZ175" s="18">
        <v>0</v>
      </c>
      <c r="BA175" s="18">
        <v>0</v>
      </c>
      <c r="BB175" s="18">
        <f>Design!$I$22</f>
        <v>10</v>
      </c>
      <c r="BC175" s="18">
        <f t="shared" si="178"/>
        <v>1.4567899236104807</v>
      </c>
      <c r="BD175" s="18">
        <f t="shared" si="179"/>
        <v>179</v>
      </c>
      <c r="BE175" s="18">
        <f t="shared" si="180"/>
        <v>1.4567899236104807</v>
      </c>
      <c r="BF175" s="18">
        <f t="shared" si="181"/>
        <v>189</v>
      </c>
      <c r="BG175" s="18">
        <v>0</v>
      </c>
      <c r="BH175" s="18" t="str">
        <f t="shared" si="224"/>
        <v>N/A</v>
      </c>
      <c r="BI175" s="18">
        <f t="shared" si="182"/>
        <v>-0.14567899236104806</v>
      </c>
      <c r="BJ175" s="18">
        <f t="shared" si="183"/>
        <v>27.533329556238083</v>
      </c>
      <c r="BK175" s="18">
        <f>(Design!$N$69-BJ175)/BI175</f>
        <v>169.43643799418507</v>
      </c>
      <c r="BL175" s="18">
        <v>0</v>
      </c>
      <c r="BM175" s="18">
        <v>0</v>
      </c>
      <c r="BN175" s="18">
        <f t="shared" si="184"/>
        <v>169.43643799418507</v>
      </c>
      <c r="BO175" s="18">
        <f t="shared" si="225"/>
        <v>179</v>
      </c>
      <c r="BP175" s="18">
        <f>Design!$N$69</f>
        <v>2.85</v>
      </c>
      <c r="BQ175" s="18">
        <f t="shared" si="185"/>
        <v>189</v>
      </c>
      <c r="BR175" s="18">
        <v>0</v>
      </c>
      <c r="BS175" s="18">
        <f t="shared" si="186"/>
        <v>16159.5</v>
      </c>
      <c r="BT175" s="19" t="str">
        <f t="shared" si="226"/>
        <v>N/A</v>
      </c>
      <c r="BU175" s="68">
        <f t="shared" si="187"/>
        <v>179</v>
      </c>
      <c r="BV175" s="18">
        <f>'Ohio Intensities'!Q175</f>
        <v>1.0136251257437685</v>
      </c>
      <c r="BW175" s="18">
        <f>Design!$I$24*BV175*Design!$I$23</f>
        <v>1.743435216279283</v>
      </c>
      <c r="BX175" s="18">
        <v>0</v>
      </c>
      <c r="BY175" s="18">
        <v>0</v>
      </c>
      <c r="BZ175" s="18">
        <f>Design!$I$22</f>
        <v>10</v>
      </c>
      <c r="CA175" s="18">
        <f t="shared" si="188"/>
        <v>1.743435216279283</v>
      </c>
      <c r="CB175" s="18">
        <f t="shared" si="189"/>
        <v>179</v>
      </c>
      <c r="CC175" s="18">
        <f t="shared" si="190"/>
        <v>1.743435216279283</v>
      </c>
      <c r="CD175" s="18">
        <f t="shared" si="191"/>
        <v>189</v>
      </c>
      <c r="CE175" s="18">
        <v>0</v>
      </c>
      <c r="CF175" s="18" t="str">
        <f t="shared" si="227"/>
        <v>N/A</v>
      </c>
      <c r="CG175" s="18">
        <f t="shared" si="192"/>
        <v>-0.17434352162792829</v>
      </c>
      <c r="CH175" s="18">
        <f t="shared" si="193"/>
        <v>32.950925587678448</v>
      </c>
      <c r="CI175" s="18">
        <f>(Design!$N$70-CH175)/CG175</f>
        <v>172.65296299289932</v>
      </c>
      <c r="CJ175" s="18">
        <v>0</v>
      </c>
      <c r="CK175" s="18">
        <v>0</v>
      </c>
      <c r="CL175" s="18">
        <f t="shared" si="194"/>
        <v>172.65296299289932</v>
      </c>
      <c r="CM175" s="18">
        <f t="shared" si="228"/>
        <v>179</v>
      </c>
      <c r="CN175" s="18">
        <f>Design!$N$70</f>
        <v>2.85</v>
      </c>
      <c r="CO175" s="18">
        <f t="shared" si="195"/>
        <v>189</v>
      </c>
      <c r="CP175" s="18">
        <v>0</v>
      </c>
      <c r="CQ175" s="18">
        <f t="shared" si="196"/>
        <v>16159.5</v>
      </c>
      <c r="CR175" s="19" t="str">
        <f t="shared" si="229"/>
        <v>N/A</v>
      </c>
      <c r="CS175" s="68">
        <f t="shared" si="197"/>
        <v>179</v>
      </c>
      <c r="CT175" s="18">
        <f>'Ohio Intensities'!U175</f>
        <v>1.153076497459647</v>
      </c>
      <c r="CU175" s="18">
        <f>Design!$I$24*CT175*Design!$I$23</f>
        <v>1.9832915756305942</v>
      </c>
      <c r="CV175" s="18">
        <v>0</v>
      </c>
      <c r="CW175" s="18">
        <v>0</v>
      </c>
      <c r="CX175" s="18">
        <f>Design!$I$22</f>
        <v>10</v>
      </c>
      <c r="CY175" s="18">
        <f t="shared" si="198"/>
        <v>1.9832915756305942</v>
      </c>
      <c r="CZ175" s="18">
        <f t="shared" si="199"/>
        <v>179</v>
      </c>
      <c r="DA175" s="18">
        <f t="shared" si="200"/>
        <v>1.9832915756305942</v>
      </c>
      <c r="DB175" s="18">
        <f t="shared" si="201"/>
        <v>189</v>
      </c>
      <c r="DC175" s="18">
        <v>0</v>
      </c>
      <c r="DD175" s="18" t="str">
        <f t="shared" si="230"/>
        <v>N/A</v>
      </c>
      <c r="DE175" s="18">
        <f t="shared" si="202"/>
        <v>-0.19832915756305941</v>
      </c>
      <c r="DF175" s="18">
        <f t="shared" si="203"/>
        <v>37.484210779418227</v>
      </c>
      <c r="DG175" s="18">
        <f>(Design!$N$71-DF175)/DE175</f>
        <v>174.62994954943105</v>
      </c>
      <c r="DH175" s="18">
        <v>0</v>
      </c>
      <c r="DI175" s="18">
        <v>0</v>
      </c>
      <c r="DJ175" s="18">
        <f t="shared" si="204"/>
        <v>174.62994954943105</v>
      </c>
      <c r="DK175" s="18">
        <f t="shared" si="231"/>
        <v>179</v>
      </c>
      <c r="DL175" s="18">
        <f>Design!$N$71</f>
        <v>2.85</v>
      </c>
      <c r="DM175" s="18">
        <f t="shared" si="205"/>
        <v>189</v>
      </c>
      <c r="DN175" s="18">
        <v>0</v>
      </c>
      <c r="DO175" s="18">
        <f t="shared" si="206"/>
        <v>16159.500000000004</v>
      </c>
      <c r="DP175" s="19" t="str">
        <f t="shared" si="232"/>
        <v>N/A</v>
      </c>
      <c r="DQ175" s="68">
        <f t="shared" si="207"/>
        <v>179</v>
      </c>
      <c r="DR175" s="18">
        <f>'Ohio Intensities'!Y175</f>
        <v>1.3008548878661212</v>
      </c>
      <c r="DS175" s="18">
        <f>Design!$I$24*DR175*Design!$I$23</f>
        <v>2.23747040712973</v>
      </c>
      <c r="DT175" s="18">
        <v>0</v>
      </c>
      <c r="DU175" s="18">
        <v>0</v>
      </c>
      <c r="DV175" s="18">
        <f>Design!$I$22</f>
        <v>10</v>
      </c>
      <c r="DW175" s="18">
        <f t="shared" si="208"/>
        <v>2.23747040712973</v>
      </c>
      <c r="DX175" s="18">
        <f t="shared" si="209"/>
        <v>179</v>
      </c>
      <c r="DY175" s="18">
        <f t="shared" si="210"/>
        <v>2.23747040712973</v>
      </c>
      <c r="DZ175" s="18">
        <f t="shared" si="211"/>
        <v>189</v>
      </c>
      <c r="EA175" s="18">
        <v>0</v>
      </c>
      <c r="EB175" s="18" t="str">
        <f t="shared" si="233"/>
        <v>N/A</v>
      </c>
      <c r="EC175" s="18">
        <f t="shared" si="212"/>
        <v>-0.22374704071297299</v>
      </c>
      <c r="ED175" s="18">
        <f t="shared" si="213"/>
        <v>42.28819069475189</v>
      </c>
      <c r="EE175" s="18">
        <f>(Design!$N$72-ED175)/EC175</f>
        <v>176.26240136665743</v>
      </c>
      <c r="EF175" s="18">
        <v>0</v>
      </c>
      <c r="EG175" s="18">
        <v>0</v>
      </c>
      <c r="EH175" s="18">
        <f t="shared" si="214"/>
        <v>176.26240136665743</v>
      </c>
      <c r="EI175" s="18">
        <f t="shared" si="234"/>
        <v>179</v>
      </c>
      <c r="EJ175" s="18">
        <f>Design!$N$72</f>
        <v>2.85</v>
      </c>
      <c r="EK175" s="18">
        <f t="shared" si="215"/>
        <v>189</v>
      </c>
      <c r="EL175" s="18">
        <v>0</v>
      </c>
      <c r="EM175" s="18">
        <f t="shared" si="216"/>
        <v>16159.5</v>
      </c>
      <c r="EN175" s="19" t="str">
        <f t="shared" si="235"/>
        <v>N/A</v>
      </c>
      <c r="EO175" s="19">
        <f t="shared" si="217"/>
        <v>179</v>
      </c>
    </row>
    <row r="176" spans="1:145" x14ac:dyDescent="0.25">
      <c r="A176" s="68">
        <f t="shared" si="236"/>
        <v>180</v>
      </c>
      <c r="B176" s="18">
        <f>'Ohio Intensities'!E176</f>
        <v>0.57954446082829381</v>
      </c>
      <c r="C176" s="18">
        <f>Design!$I$24*B176*Design!$I$23</f>
        <v>0.99681647262466599</v>
      </c>
      <c r="D176" s="18">
        <v>0</v>
      </c>
      <c r="E176" s="18">
        <v>0</v>
      </c>
      <c r="F176" s="18">
        <f>Design!$I$22</f>
        <v>10</v>
      </c>
      <c r="G176" s="18">
        <f t="shared" si="158"/>
        <v>0.99681647262466599</v>
      </c>
      <c r="H176" s="18">
        <f t="shared" si="159"/>
        <v>180</v>
      </c>
      <c r="I176" s="18">
        <f t="shared" si="160"/>
        <v>0.99681647262466599</v>
      </c>
      <c r="J176" s="18">
        <f t="shared" si="161"/>
        <v>190</v>
      </c>
      <c r="K176" s="18">
        <v>0</v>
      </c>
      <c r="L176" s="18" t="str">
        <f t="shared" si="218"/>
        <v>N/A</v>
      </c>
      <c r="M176" s="18">
        <f t="shared" si="162"/>
        <v>-9.9681647262466602E-2</v>
      </c>
      <c r="N176" s="18">
        <f t="shared" si="163"/>
        <v>18.939512979868653</v>
      </c>
      <c r="O176" s="18">
        <f>(Design!$N$67-N176)/M176</f>
        <v>169.43452926091547</v>
      </c>
      <c r="P176" s="18">
        <v>0</v>
      </c>
      <c r="Q176" s="18">
        <v>0</v>
      </c>
      <c r="R176" s="18">
        <f t="shared" si="164"/>
        <v>169.43452926091547</v>
      </c>
      <c r="S176" s="18">
        <f t="shared" si="219"/>
        <v>180</v>
      </c>
      <c r="T176" s="18">
        <f>Design!$N$67</f>
        <v>2.0499999999999998</v>
      </c>
      <c r="U176" s="18">
        <f t="shared" si="165"/>
        <v>190</v>
      </c>
      <c r="V176" s="18">
        <v>0</v>
      </c>
      <c r="W176" s="18">
        <f t="shared" si="166"/>
        <v>11684.999999999998</v>
      </c>
      <c r="X176" s="19" t="str">
        <f t="shared" si="220"/>
        <v>N/A</v>
      </c>
      <c r="Y176" s="68">
        <f t="shared" si="167"/>
        <v>180</v>
      </c>
      <c r="Z176" s="18">
        <f>'Ohio Intensities'!I176</f>
        <v>0.70772216569866242</v>
      </c>
      <c r="AA176" s="18">
        <f>Design!$I$24*Z176*Design!$I$23</f>
        <v>1.2172821250017001</v>
      </c>
      <c r="AB176" s="18">
        <v>0</v>
      </c>
      <c r="AC176" s="18">
        <v>0</v>
      </c>
      <c r="AD176" s="18">
        <f>Design!$I$22</f>
        <v>10</v>
      </c>
      <c r="AE176" s="18">
        <f t="shared" si="168"/>
        <v>1.2172821250017001</v>
      </c>
      <c r="AF176" s="18">
        <f t="shared" si="169"/>
        <v>180</v>
      </c>
      <c r="AG176" s="18">
        <f t="shared" si="170"/>
        <v>1.2172821250017001</v>
      </c>
      <c r="AH176" s="18">
        <f t="shared" si="171"/>
        <v>190</v>
      </c>
      <c r="AI176" s="18">
        <v>0</v>
      </c>
      <c r="AJ176" s="18" t="str">
        <f t="shared" si="221"/>
        <v>N/A</v>
      </c>
      <c r="AK176" s="18">
        <f t="shared" si="172"/>
        <v>-0.12172821250017</v>
      </c>
      <c r="AL176" s="18">
        <f t="shared" si="173"/>
        <v>23.128360375032301</v>
      </c>
      <c r="AM176" s="18">
        <f>(Design!$N$68-AL176)/AK176</f>
        <v>169.46244384393216</v>
      </c>
      <c r="AN176" s="18">
        <v>0</v>
      </c>
      <c r="AO176" s="18">
        <v>0</v>
      </c>
      <c r="AP176" s="18">
        <f t="shared" si="174"/>
        <v>169.46244384393216</v>
      </c>
      <c r="AQ176" s="18">
        <f t="shared" si="222"/>
        <v>180</v>
      </c>
      <c r="AR176" s="18">
        <f>Design!$N$68</f>
        <v>2.5</v>
      </c>
      <c r="AS176" s="18">
        <f t="shared" si="175"/>
        <v>190</v>
      </c>
      <c r="AT176" s="18">
        <v>0</v>
      </c>
      <c r="AU176" s="18">
        <f t="shared" si="176"/>
        <v>14250</v>
      </c>
      <c r="AV176" s="19" t="str">
        <f t="shared" si="223"/>
        <v>N/A</v>
      </c>
      <c r="AW176" s="68">
        <f t="shared" si="177"/>
        <v>180</v>
      </c>
      <c r="AX176" s="18">
        <f>'Ohio Intensities'!M176</f>
        <v>0.84315816430435431</v>
      </c>
      <c r="AY176" s="18">
        <f>Design!$I$24*AX176*Design!$I$23</f>
        <v>1.4502320426034903</v>
      </c>
      <c r="AZ176" s="18">
        <v>0</v>
      </c>
      <c r="BA176" s="18">
        <v>0</v>
      </c>
      <c r="BB176" s="18">
        <f>Design!$I$22</f>
        <v>10</v>
      </c>
      <c r="BC176" s="18">
        <f t="shared" si="178"/>
        <v>1.4502320426034903</v>
      </c>
      <c r="BD176" s="18">
        <f t="shared" si="179"/>
        <v>180</v>
      </c>
      <c r="BE176" s="18">
        <f t="shared" si="180"/>
        <v>1.4502320426034903</v>
      </c>
      <c r="BF176" s="18">
        <f t="shared" si="181"/>
        <v>190</v>
      </c>
      <c r="BG176" s="18">
        <v>0</v>
      </c>
      <c r="BH176" s="18" t="str">
        <f t="shared" si="224"/>
        <v>N/A</v>
      </c>
      <c r="BI176" s="18">
        <f t="shared" si="182"/>
        <v>-0.14502320426034904</v>
      </c>
      <c r="BJ176" s="18">
        <f t="shared" si="183"/>
        <v>27.554408809466317</v>
      </c>
      <c r="BK176" s="18">
        <f>(Design!$N$69-BJ176)/BI176</f>
        <v>170.34797248801911</v>
      </c>
      <c r="BL176" s="18">
        <v>0</v>
      </c>
      <c r="BM176" s="18">
        <v>0</v>
      </c>
      <c r="BN176" s="18">
        <f t="shared" si="184"/>
        <v>170.34797248801911</v>
      </c>
      <c r="BO176" s="18">
        <f t="shared" si="225"/>
        <v>180</v>
      </c>
      <c r="BP176" s="18">
        <f>Design!$N$69</f>
        <v>2.85</v>
      </c>
      <c r="BQ176" s="18">
        <f t="shared" si="185"/>
        <v>190</v>
      </c>
      <c r="BR176" s="18">
        <v>0</v>
      </c>
      <c r="BS176" s="18">
        <f t="shared" si="186"/>
        <v>16245</v>
      </c>
      <c r="BT176" s="19" t="str">
        <f t="shared" si="226"/>
        <v>N/A</v>
      </c>
      <c r="BU176" s="68">
        <f t="shared" si="187"/>
        <v>180</v>
      </c>
      <c r="BV176" s="18">
        <f>'Ohio Intensities'!Q176</f>
        <v>1.0091586900073495</v>
      </c>
      <c r="BW176" s="18">
        <f>Design!$I$24*BV176*Design!$I$23</f>
        <v>1.7357529468126423</v>
      </c>
      <c r="BX176" s="18">
        <v>0</v>
      </c>
      <c r="BY176" s="18">
        <v>0</v>
      </c>
      <c r="BZ176" s="18">
        <f>Design!$I$22</f>
        <v>10</v>
      </c>
      <c r="CA176" s="18">
        <f t="shared" si="188"/>
        <v>1.7357529468126423</v>
      </c>
      <c r="CB176" s="18">
        <f t="shared" si="189"/>
        <v>180</v>
      </c>
      <c r="CC176" s="18">
        <f t="shared" si="190"/>
        <v>1.7357529468126423</v>
      </c>
      <c r="CD176" s="18">
        <f t="shared" si="191"/>
        <v>190</v>
      </c>
      <c r="CE176" s="18">
        <v>0</v>
      </c>
      <c r="CF176" s="18" t="str">
        <f t="shared" si="227"/>
        <v>N/A</v>
      </c>
      <c r="CG176" s="18">
        <f t="shared" si="192"/>
        <v>-0.17357529468126423</v>
      </c>
      <c r="CH176" s="18">
        <f t="shared" si="193"/>
        <v>32.979305989440206</v>
      </c>
      <c r="CI176" s="18">
        <f>(Design!$N$70-CH176)/CG176</f>
        <v>173.5806126371069</v>
      </c>
      <c r="CJ176" s="18">
        <v>0</v>
      </c>
      <c r="CK176" s="18">
        <v>0</v>
      </c>
      <c r="CL176" s="18">
        <f t="shared" si="194"/>
        <v>173.5806126371069</v>
      </c>
      <c r="CM176" s="18">
        <f t="shared" si="228"/>
        <v>180</v>
      </c>
      <c r="CN176" s="18">
        <f>Design!$N$70</f>
        <v>2.85</v>
      </c>
      <c r="CO176" s="18">
        <f t="shared" si="195"/>
        <v>190</v>
      </c>
      <c r="CP176" s="18">
        <v>0</v>
      </c>
      <c r="CQ176" s="18">
        <f t="shared" si="196"/>
        <v>16245</v>
      </c>
      <c r="CR176" s="19" t="str">
        <f t="shared" si="229"/>
        <v>N/A</v>
      </c>
      <c r="CS176" s="68">
        <f t="shared" si="197"/>
        <v>180</v>
      </c>
      <c r="CT176" s="18">
        <f>'Ohio Intensities'!U176</f>
        <v>1.1480747689845248</v>
      </c>
      <c r="CU176" s="18">
        <f>Design!$I$24*CT176*Design!$I$23</f>
        <v>1.9746886026533839</v>
      </c>
      <c r="CV176" s="18">
        <v>0</v>
      </c>
      <c r="CW176" s="18">
        <v>0</v>
      </c>
      <c r="CX176" s="18">
        <f>Design!$I$22</f>
        <v>10</v>
      </c>
      <c r="CY176" s="18">
        <f t="shared" si="198"/>
        <v>1.9746886026533839</v>
      </c>
      <c r="CZ176" s="18">
        <f t="shared" si="199"/>
        <v>180</v>
      </c>
      <c r="DA176" s="18">
        <f t="shared" si="200"/>
        <v>1.9746886026533839</v>
      </c>
      <c r="DB176" s="18">
        <f t="shared" si="201"/>
        <v>190</v>
      </c>
      <c r="DC176" s="18">
        <v>0</v>
      </c>
      <c r="DD176" s="18" t="str">
        <f t="shared" si="230"/>
        <v>N/A</v>
      </c>
      <c r="DE176" s="18">
        <f t="shared" si="202"/>
        <v>-0.19746886026533839</v>
      </c>
      <c r="DF176" s="18">
        <f t="shared" si="203"/>
        <v>37.5190834504143</v>
      </c>
      <c r="DG176" s="18">
        <f>(Design!$N$71-DF176)/DE176</f>
        <v>175.56734466299923</v>
      </c>
      <c r="DH176" s="18">
        <v>0</v>
      </c>
      <c r="DI176" s="18">
        <v>0</v>
      </c>
      <c r="DJ176" s="18">
        <f t="shared" si="204"/>
        <v>175.56734466299923</v>
      </c>
      <c r="DK176" s="18">
        <f t="shared" si="231"/>
        <v>180</v>
      </c>
      <c r="DL176" s="18">
        <f>Design!$N$71</f>
        <v>2.85</v>
      </c>
      <c r="DM176" s="18">
        <f t="shared" si="205"/>
        <v>190</v>
      </c>
      <c r="DN176" s="18">
        <v>0</v>
      </c>
      <c r="DO176" s="18">
        <f t="shared" si="206"/>
        <v>16245</v>
      </c>
      <c r="DP176" s="19" t="str">
        <f t="shared" si="232"/>
        <v>N/A</v>
      </c>
      <c r="DQ176" s="68">
        <f t="shared" si="207"/>
        <v>180</v>
      </c>
      <c r="DR176" s="18">
        <f>'Ohio Intensities'!Y176</f>
        <v>1.2953926485651139</v>
      </c>
      <c r="DS176" s="18">
        <f>Design!$I$24*DR176*Design!$I$23</f>
        <v>2.2280753555319972</v>
      </c>
      <c r="DT176" s="18">
        <v>0</v>
      </c>
      <c r="DU176" s="18">
        <v>0</v>
      </c>
      <c r="DV176" s="18">
        <f>Design!$I$22</f>
        <v>10</v>
      </c>
      <c r="DW176" s="18">
        <f t="shared" si="208"/>
        <v>2.2280753555319972</v>
      </c>
      <c r="DX176" s="18">
        <f t="shared" si="209"/>
        <v>180</v>
      </c>
      <c r="DY176" s="18">
        <f t="shared" si="210"/>
        <v>2.2280753555319972</v>
      </c>
      <c r="DZ176" s="18">
        <f t="shared" si="211"/>
        <v>190</v>
      </c>
      <c r="EA176" s="18">
        <v>0</v>
      </c>
      <c r="EB176" s="18" t="str">
        <f t="shared" si="233"/>
        <v>N/A</v>
      </c>
      <c r="EC176" s="18">
        <f t="shared" si="212"/>
        <v>-0.22280753555319971</v>
      </c>
      <c r="ED176" s="18">
        <f t="shared" si="213"/>
        <v>42.333431755107945</v>
      </c>
      <c r="EE176" s="18">
        <f>(Design!$N$72-ED176)/EC176</f>
        <v>177.20869115614133</v>
      </c>
      <c r="EF176" s="18">
        <v>0</v>
      </c>
      <c r="EG176" s="18">
        <v>0</v>
      </c>
      <c r="EH176" s="18">
        <f t="shared" si="214"/>
        <v>177.20869115614133</v>
      </c>
      <c r="EI176" s="18">
        <f t="shared" si="234"/>
        <v>180</v>
      </c>
      <c r="EJ176" s="18">
        <f>Design!$N$72</f>
        <v>2.85</v>
      </c>
      <c r="EK176" s="18">
        <f t="shared" si="215"/>
        <v>190</v>
      </c>
      <c r="EL176" s="18">
        <v>0</v>
      </c>
      <c r="EM176" s="18">
        <f t="shared" si="216"/>
        <v>16245</v>
      </c>
      <c r="EN176" s="19" t="str">
        <f t="shared" si="235"/>
        <v>N/A</v>
      </c>
      <c r="EO176" s="19">
        <f t="shared" si="217"/>
        <v>180</v>
      </c>
    </row>
    <row r="177" spans="1:145" x14ac:dyDescent="0.25">
      <c r="A177" s="68">
        <f t="shared" si="236"/>
        <v>181</v>
      </c>
      <c r="B177" s="18">
        <f>'Ohio Intensities'!E177</f>
        <v>0.57688558088687658</v>
      </c>
      <c r="C177" s="18">
        <f>Design!$I$24*B177*Design!$I$23</f>
        <v>0.99224319912542835</v>
      </c>
      <c r="D177" s="18">
        <v>0</v>
      </c>
      <c r="E177" s="18">
        <v>0</v>
      </c>
      <c r="F177" s="18">
        <f>Design!$I$22</f>
        <v>10</v>
      </c>
      <c r="G177" s="18">
        <f t="shared" si="158"/>
        <v>0.99224319912542835</v>
      </c>
      <c r="H177" s="18">
        <f t="shared" si="159"/>
        <v>181</v>
      </c>
      <c r="I177" s="18">
        <f t="shared" si="160"/>
        <v>0.99224319912542835</v>
      </c>
      <c r="J177" s="18">
        <f t="shared" si="161"/>
        <v>191</v>
      </c>
      <c r="K177" s="18">
        <v>0</v>
      </c>
      <c r="L177" s="18" t="str">
        <f t="shared" si="218"/>
        <v>N/A</v>
      </c>
      <c r="M177" s="18">
        <f t="shared" si="162"/>
        <v>-9.9224319912542838E-2</v>
      </c>
      <c r="N177" s="18">
        <f t="shared" si="163"/>
        <v>18.951845103295682</v>
      </c>
      <c r="O177" s="18">
        <f>(Design!$N$67-N177)/M177</f>
        <v>170.33974249652817</v>
      </c>
      <c r="P177" s="18">
        <v>0</v>
      </c>
      <c r="Q177" s="18">
        <v>0</v>
      </c>
      <c r="R177" s="18">
        <f t="shared" si="164"/>
        <v>170.33974249652817</v>
      </c>
      <c r="S177" s="18">
        <f t="shared" si="219"/>
        <v>181</v>
      </c>
      <c r="T177" s="18">
        <f>Design!$N$67</f>
        <v>2.0499999999999998</v>
      </c>
      <c r="U177" s="18">
        <f t="shared" si="165"/>
        <v>191</v>
      </c>
      <c r="V177" s="18">
        <v>0</v>
      </c>
      <c r="W177" s="18">
        <f t="shared" si="166"/>
        <v>11746.499999999998</v>
      </c>
      <c r="X177" s="19" t="str">
        <f t="shared" si="220"/>
        <v>N/A</v>
      </c>
      <c r="Y177" s="68">
        <f t="shared" si="167"/>
        <v>181</v>
      </c>
      <c r="Z177" s="18">
        <f>'Ohio Intensities'!I177</f>
        <v>0.70451789078513649</v>
      </c>
      <c r="AA177" s="18">
        <f>Design!$I$24*Z177*Design!$I$23</f>
        <v>1.2117707721504356</v>
      </c>
      <c r="AB177" s="18">
        <v>0</v>
      </c>
      <c r="AC177" s="18">
        <v>0</v>
      </c>
      <c r="AD177" s="18">
        <f>Design!$I$22</f>
        <v>10</v>
      </c>
      <c r="AE177" s="18">
        <f t="shared" si="168"/>
        <v>1.2117707721504356</v>
      </c>
      <c r="AF177" s="18">
        <f t="shared" si="169"/>
        <v>181</v>
      </c>
      <c r="AG177" s="18">
        <f t="shared" si="170"/>
        <v>1.2117707721504356</v>
      </c>
      <c r="AH177" s="18">
        <f t="shared" si="171"/>
        <v>191</v>
      </c>
      <c r="AI177" s="18">
        <v>0</v>
      </c>
      <c r="AJ177" s="18" t="str">
        <f t="shared" si="221"/>
        <v>N/A</v>
      </c>
      <c r="AK177" s="18">
        <f t="shared" si="172"/>
        <v>-0.12117707721504356</v>
      </c>
      <c r="AL177" s="18">
        <f t="shared" si="173"/>
        <v>23.144821748073319</v>
      </c>
      <c r="AM177" s="18">
        <f>(Design!$N$68-AL177)/AK177</f>
        <v>170.36903532040597</v>
      </c>
      <c r="AN177" s="18">
        <v>0</v>
      </c>
      <c r="AO177" s="18">
        <v>0</v>
      </c>
      <c r="AP177" s="18">
        <f t="shared" si="174"/>
        <v>170.36903532040597</v>
      </c>
      <c r="AQ177" s="18">
        <f t="shared" si="222"/>
        <v>181</v>
      </c>
      <c r="AR177" s="18">
        <f>Design!$N$68</f>
        <v>2.5</v>
      </c>
      <c r="AS177" s="18">
        <f t="shared" si="175"/>
        <v>191</v>
      </c>
      <c r="AT177" s="18">
        <v>0</v>
      </c>
      <c r="AU177" s="18">
        <f t="shared" si="176"/>
        <v>14325</v>
      </c>
      <c r="AV177" s="19" t="str">
        <f t="shared" si="223"/>
        <v>N/A</v>
      </c>
      <c r="AW177" s="68">
        <f t="shared" si="177"/>
        <v>181</v>
      </c>
      <c r="AX177" s="18">
        <f>'Ohio Intensities'!M177</f>
        <v>0.83938227918248409</v>
      </c>
      <c r="AY177" s="18">
        <f>Design!$I$24*AX177*Design!$I$23</f>
        <v>1.4437375201938736</v>
      </c>
      <c r="AZ177" s="18">
        <v>0</v>
      </c>
      <c r="BA177" s="18">
        <v>0</v>
      </c>
      <c r="BB177" s="18">
        <f>Design!$I$22</f>
        <v>10</v>
      </c>
      <c r="BC177" s="18">
        <f t="shared" si="178"/>
        <v>1.4437375201938736</v>
      </c>
      <c r="BD177" s="18">
        <f t="shared" si="179"/>
        <v>181</v>
      </c>
      <c r="BE177" s="18">
        <f t="shared" si="180"/>
        <v>1.4437375201938736</v>
      </c>
      <c r="BF177" s="18">
        <f t="shared" si="181"/>
        <v>191</v>
      </c>
      <c r="BG177" s="18">
        <v>0</v>
      </c>
      <c r="BH177" s="18" t="str">
        <f t="shared" si="224"/>
        <v>N/A</v>
      </c>
      <c r="BI177" s="18">
        <f t="shared" si="182"/>
        <v>-0.14437375201938735</v>
      </c>
      <c r="BJ177" s="18">
        <f t="shared" si="183"/>
        <v>27.575386635702984</v>
      </c>
      <c r="BK177" s="18">
        <f>(Design!$N$69-BJ177)/BI177</f>
        <v>171.25956962303448</v>
      </c>
      <c r="BL177" s="18">
        <v>0</v>
      </c>
      <c r="BM177" s="18">
        <v>0</v>
      </c>
      <c r="BN177" s="18">
        <f t="shared" si="184"/>
        <v>171.25956962303448</v>
      </c>
      <c r="BO177" s="18">
        <f t="shared" si="225"/>
        <v>181</v>
      </c>
      <c r="BP177" s="18">
        <f>Design!$N$69</f>
        <v>2.85</v>
      </c>
      <c r="BQ177" s="18">
        <f t="shared" si="185"/>
        <v>191</v>
      </c>
      <c r="BR177" s="18">
        <v>0</v>
      </c>
      <c r="BS177" s="18">
        <f t="shared" si="186"/>
        <v>16330.5</v>
      </c>
      <c r="BT177" s="19" t="str">
        <f t="shared" si="226"/>
        <v>N/A</v>
      </c>
      <c r="BU177" s="68">
        <f t="shared" si="187"/>
        <v>181</v>
      </c>
      <c r="BV177" s="18">
        <f>'Ohio Intensities'!Q177</f>
        <v>1.0047348951328279</v>
      </c>
      <c r="BW177" s="18">
        <f>Design!$I$24*BV177*Design!$I$23</f>
        <v>1.728144019628465</v>
      </c>
      <c r="BX177" s="18">
        <v>0</v>
      </c>
      <c r="BY177" s="18">
        <v>0</v>
      </c>
      <c r="BZ177" s="18">
        <f>Design!$I$22</f>
        <v>10</v>
      </c>
      <c r="CA177" s="18">
        <f t="shared" si="188"/>
        <v>1.728144019628465</v>
      </c>
      <c r="CB177" s="18">
        <f t="shared" si="189"/>
        <v>181</v>
      </c>
      <c r="CC177" s="18">
        <f t="shared" si="190"/>
        <v>1.728144019628465</v>
      </c>
      <c r="CD177" s="18">
        <f t="shared" si="191"/>
        <v>191</v>
      </c>
      <c r="CE177" s="18">
        <v>0</v>
      </c>
      <c r="CF177" s="18" t="str">
        <f t="shared" si="227"/>
        <v>N/A</v>
      </c>
      <c r="CG177" s="18">
        <f t="shared" si="192"/>
        <v>-0.1728144019628465</v>
      </c>
      <c r="CH177" s="18">
        <f t="shared" si="193"/>
        <v>33.007550774903684</v>
      </c>
      <c r="CI177" s="18">
        <f>(Design!$N$70-CH177)/CG177</f>
        <v>174.50831893852967</v>
      </c>
      <c r="CJ177" s="18">
        <v>0</v>
      </c>
      <c r="CK177" s="18">
        <v>0</v>
      </c>
      <c r="CL177" s="18">
        <f t="shared" si="194"/>
        <v>174.50831893852967</v>
      </c>
      <c r="CM177" s="18">
        <f t="shared" si="228"/>
        <v>181</v>
      </c>
      <c r="CN177" s="18">
        <f>Design!$N$70</f>
        <v>2.85</v>
      </c>
      <c r="CO177" s="18">
        <f t="shared" si="195"/>
        <v>191</v>
      </c>
      <c r="CP177" s="18">
        <v>0</v>
      </c>
      <c r="CQ177" s="18">
        <f t="shared" si="196"/>
        <v>16330.5</v>
      </c>
      <c r="CR177" s="19" t="str">
        <f t="shared" si="229"/>
        <v>N/A</v>
      </c>
      <c r="CS177" s="68">
        <f t="shared" si="197"/>
        <v>181</v>
      </c>
      <c r="CT177" s="18">
        <f>'Ohio Intensities'!U177</f>
        <v>1.1431203515454806</v>
      </c>
      <c r="CU177" s="18">
        <f>Design!$I$24*CT177*Design!$I$23</f>
        <v>1.966167004658228</v>
      </c>
      <c r="CV177" s="18">
        <v>0</v>
      </c>
      <c r="CW177" s="18">
        <v>0</v>
      </c>
      <c r="CX177" s="18">
        <f>Design!$I$22</f>
        <v>10</v>
      </c>
      <c r="CY177" s="18">
        <f t="shared" si="198"/>
        <v>1.966167004658228</v>
      </c>
      <c r="CZ177" s="18">
        <f t="shared" si="199"/>
        <v>181</v>
      </c>
      <c r="DA177" s="18">
        <f t="shared" si="200"/>
        <v>1.966167004658228</v>
      </c>
      <c r="DB177" s="18">
        <f t="shared" si="201"/>
        <v>191</v>
      </c>
      <c r="DC177" s="18">
        <v>0</v>
      </c>
      <c r="DD177" s="18" t="str">
        <f t="shared" si="230"/>
        <v>N/A</v>
      </c>
      <c r="DE177" s="18">
        <f t="shared" si="202"/>
        <v>-0.1966167004658228</v>
      </c>
      <c r="DF177" s="18">
        <f t="shared" si="203"/>
        <v>37.553789788972153</v>
      </c>
      <c r="DG177" s="18">
        <f>(Design!$N$71-DF177)/DE177</f>
        <v>176.50479184500705</v>
      </c>
      <c r="DH177" s="18">
        <v>0</v>
      </c>
      <c r="DI177" s="18">
        <v>0</v>
      </c>
      <c r="DJ177" s="18">
        <f t="shared" si="204"/>
        <v>176.50479184500705</v>
      </c>
      <c r="DK177" s="18">
        <f t="shared" si="231"/>
        <v>181</v>
      </c>
      <c r="DL177" s="18">
        <f>Design!$N$71</f>
        <v>2.85</v>
      </c>
      <c r="DM177" s="18">
        <f t="shared" si="205"/>
        <v>191</v>
      </c>
      <c r="DN177" s="18">
        <v>0</v>
      </c>
      <c r="DO177" s="18">
        <f t="shared" si="206"/>
        <v>16330.5</v>
      </c>
      <c r="DP177" s="19" t="str">
        <f t="shared" si="232"/>
        <v>N/A</v>
      </c>
      <c r="DQ177" s="68">
        <f t="shared" si="207"/>
        <v>181</v>
      </c>
      <c r="DR177" s="18">
        <f>'Ohio Intensities'!Y177</f>
        <v>1.2899813964221944</v>
      </c>
      <c r="DS177" s="18">
        <f>Design!$I$24*DR177*Design!$I$23</f>
        <v>2.218768001846176</v>
      </c>
      <c r="DT177" s="18">
        <v>0</v>
      </c>
      <c r="DU177" s="18">
        <v>0</v>
      </c>
      <c r="DV177" s="18">
        <f>Design!$I$22</f>
        <v>10</v>
      </c>
      <c r="DW177" s="18">
        <f t="shared" si="208"/>
        <v>2.218768001846176</v>
      </c>
      <c r="DX177" s="18">
        <f t="shared" si="209"/>
        <v>181</v>
      </c>
      <c r="DY177" s="18">
        <f t="shared" si="210"/>
        <v>2.218768001846176</v>
      </c>
      <c r="DZ177" s="18">
        <f t="shared" si="211"/>
        <v>191</v>
      </c>
      <c r="EA177" s="18">
        <v>0</v>
      </c>
      <c r="EB177" s="18" t="str">
        <f t="shared" si="233"/>
        <v>N/A</v>
      </c>
      <c r="EC177" s="18">
        <f t="shared" si="212"/>
        <v>-0.22187680018461758</v>
      </c>
      <c r="ED177" s="18">
        <f t="shared" si="213"/>
        <v>42.378468835261963</v>
      </c>
      <c r="EE177" s="18">
        <f>(Design!$N$72-ED177)/EC177</f>
        <v>178.1550337952026</v>
      </c>
      <c r="EF177" s="18">
        <v>0</v>
      </c>
      <c r="EG177" s="18">
        <v>0</v>
      </c>
      <c r="EH177" s="18">
        <f t="shared" si="214"/>
        <v>178.1550337952026</v>
      </c>
      <c r="EI177" s="18">
        <f t="shared" si="234"/>
        <v>181</v>
      </c>
      <c r="EJ177" s="18">
        <f>Design!$N$72</f>
        <v>2.85</v>
      </c>
      <c r="EK177" s="18">
        <f t="shared" si="215"/>
        <v>191</v>
      </c>
      <c r="EL177" s="18">
        <v>0</v>
      </c>
      <c r="EM177" s="18">
        <f t="shared" si="216"/>
        <v>16330.5</v>
      </c>
      <c r="EN177" s="19" t="str">
        <f t="shared" si="235"/>
        <v>N/A</v>
      </c>
      <c r="EO177" s="19">
        <f t="shared" si="217"/>
        <v>181</v>
      </c>
    </row>
    <row r="178" spans="1:145" x14ac:dyDescent="0.25">
      <c r="A178" s="68">
        <f t="shared" si="236"/>
        <v>182</v>
      </c>
      <c r="B178" s="18">
        <f>'Ohio Intensities'!E178</f>
        <v>0.57425268883120173</v>
      </c>
      <c r="C178" s="18">
        <f>Design!$I$24*B178*Design!$I$23</f>
        <v>0.98771462478966765</v>
      </c>
      <c r="D178" s="18">
        <v>0</v>
      </c>
      <c r="E178" s="18">
        <v>0</v>
      </c>
      <c r="F178" s="18">
        <f>Design!$I$22</f>
        <v>10</v>
      </c>
      <c r="G178" s="18">
        <f t="shared" si="158"/>
        <v>0.98771462478966765</v>
      </c>
      <c r="H178" s="18">
        <f t="shared" si="159"/>
        <v>182</v>
      </c>
      <c r="I178" s="18">
        <f t="shared" si="160"/>
        <v>0.98771462478966765</v>
      </c>
      <c r="J178" s="18">
        <f t="shared" si="161"/>
        <v>192</v>
      </c>
      <c r="K178" s="18">
        <v>0</v>
      </c>
      <c r="L178" s="18" t="str">
        <f t="shared" si="218"/>
        <v>N/A</v>
      </c>
      <c r="M178" s="18">
        <f t="shared" si="162"/>
        <v>-9.8771462478966759E-2</v>
      </c>
      <c r="N178" s="18">
        <f t="shared" si="163"/>
        <v>18.964120795961616</v>
      </c>
      <c r="O178" s="18">
        <f>(Design!$N$67-N178)/M178</f>
        <v>171.24501724942519</v>
      </c>
      <c r="P178" s="18">
        <v>0</v>
      </c>
      <c r="Q178" s="18">
        <v>0</v>
      </c>
      <c r="R178" s="18">
        <f t="shared" si="164"/>
        <v>171.24501724942519</v>
      </c>
      <c r="S178" s="18">
        <f t="shared" si="219"/>
        <v>182</v>
      </c>
      <c r="T178" s="18">
        <f>Design!$N$67</f>
        <v>2.0499999999999998</v>
      </c>
      <c r="U178" s="18">
        <f t="shared" si="165"/>
        <v>192</v>
      </c>
      <c r="V178" s="18">
        <v>0</v>
      </c>
      <c r="W178" s="18">
        <f t="shared" si="166"/>
        <v>11807.999999999998</v>
      </c>
      <c r="X178" s="19" t="str">
        <f t="shared" si="220"/>
        <v>N/A</v>
      </c>
      <c r="Y178" s="68">
        <f t="shared" si="167"/>
        <v>182</v>
      </c>
      <c r="Z178" s="18">
        <f>'Ohio Intensities'!I178</f>
        <v>0.70134465643137023</v>
      </c>
      <c r="AA178" s="18">
        <f>Design!$I$24*Z178*Design!$I$23</f>
        <v>1.2063128090619575</v>
      </c>
      <c r="AB178" s="18">
        <v>0</v>
      </c>
      <c r="AC178" s="18">
        <v>0</v>
      </c>
      <c r="AD178" s="18">
        <f>Design!$I$22</f>
        <v>10</v>
      </c>
      <c r="AE178" s="18">
        <f t="shared" si="168"/>
        <v>1.2063128090619575</v>
      </c>
      <c r="AF178" s="18">
        <f t="shared" si="169"/>
        <v>182</v>
      </c>
      <c r="AG178" s="18">
        <f t="shared" si="170"/>
        <v>1.2063128090619575</v>
      </c>
      <c r="AH178" s="18">
        <f t="shared" si="171"/>
        <v>192</v>
      </c>
      <c r="AI178" s="18">
        <v>0</v>
      </c>
      <c r="AJ178" s="18" t="str">
        <f t="shared" si="221"/>
        <v>N/A</v>
      </c>
      <c r="AK178" s="18">
        <f t="shared" si="172"/>
        <v>-0.12063128090619575</v>
      </c>
      <c r="AL178" s="18">
        <f t="shared" si="173"/>
        <v>23.161205933989585</v>
      </c>
      <c r="AM178" s="18">
        <f>(Design!$N$68-AL178)/AK178</f>
        <v>171.2756905073069</v>
      </c>
      <c r="AN178" s="18">
        <v>0</v>
      </c>
      <c r="AO178" s="18">
        <v>0</v>
      </c>
      <c r="AP178" s="18">
        <f t="shared" si="174"/>
        <v>171.2756905073069</v>
      </c>
      <c r="AQ178" s="18">
        <f t="shared" si="222"/>
        <v>182</v>
      </c>
      <c r="AR178" s="18">
        <f>Design!$N$68</f>
        <v>2.5</v>
      </c>
      <c r="AS178" s="18">
        <f t="shared" si="175"/>
        <v>192</v>
      </c>
      <c r="AT178" s="18">
        <v>0</v>
      </c>
      <c r="AU178" s="18">
        <f t="shared" si="176"/>
        <v>14400</v>
      </c>
      <c r="AV178" s="19" t="str">
        <f t="shared" si="223"/>
        <v>N/A</v>
      </c>
      <c r="AW178" s="68">
        <f t="shared" si="177"/>
        <v>182</v>
      </c>
      <c r="AX178" s="18">
        <f>'Ohio Intensities'!M178</f>
        <v>0.83564268645161066</v>
      </c>
      <c r="AY178" s="18">
        <f>Design!$I$24*AX178*Design!$I$23</f>
        <v>1.4373054206967713</v>
      </c>
      <c r="AZ178" s="18">
        <v>0</v>
      </c>
      <c r="BA178" s="18">
        <v>0</v>
      </c>
      <c r="BB178" s="18">
        <f>Design!$I$22</f>
        <v>10</v>
      </c>
      <c r="BC178" s="18">
        <f t="shared" si="178"/>
        <v>1.4373054206967713</v>
      </c>
      <c r="BD178" s="18">
        <f t="shared" si="179"/>
        <v>182</v>
      </c>
      <c r="BE178" s="18">
        <f t="shared" si="180"/>
        <v>1.4373054206967713</v>
      </c>
      <c r="BF178" s="18">
        <f t="shared" si="181"/>
        <v>192</v>
      </c>
      <c r="BG178" s="18">
        <v>0</v>
      </c>
      <c r="BH178" s="18" t="str">
        <f t="shared" si="224"/>
        <v>N/A</v>
      </c>
      <c r="BI178" s="18">
        <f t="shared" si="182"/>
        <v>-0.14373054206967711</v>
      </c>
      <c r="BJ178" s="18">
        <f t="shared" si="183"/>
        <v>27.596264077378006</v>
      </c>
      <c r="BK178" s="18">
        <f>(Design!$N$69-BJ178)/BI178</f>
        <v>172.17122903065106</v>
      </c>
      <c r="BL178" s="18">
        <v>0</v>
      </c>
      <c r="BM178" s="18">
        <v>0</v>
      </c>
      <c r="BN178" s="18">
        <f t="shared" si="184"/>
        <v>172.17122903065106</v>
      </c>
      <c r="BO178" s="18">
        <f t="shared" si="225"/>
        <v>182</v>
      </c>
      <c r="BP178" s="18">
        <f>Design!$N$69</f>
        <v>2.85</v>
      </c>
      <c r="BQ178" s="18">
        <f t="shared" si="185"/>
        <v>192</v>
      </c>
      <c r="BR178" s="18">
        <v>0</v>
      </c>
      <c r="BS178" s="18">
        <f t="shared" si="186"/>
        <v>16416</v>
      </c>
      <c r="BT178" s="19" t="str">
        <f t="shared" si="226"/>
        <v>N/A</v>
      </c>
      <c r="BU178" s="68">
        <f t="shared" si="187"/>
        <v>182</v>
      </c>
      <c r="BV178" s="18">
        <f>'Ohio Intensities'!Q178</f>
        <v>1.0003531170838154</v>
      </c>
      <c r="BW178" s="18">
        <f>Design!$I$24*BV178*Design!$I$23</f>
        <v>1.7206073613841635</v>
      </c>
      <c r="BX178" s="18">
        <v>0</v>
      </c>
      <c r="BY178" s="18">
        <v>0</v>
      </c>
      <c r="BZ178" s="18">
        <f>Design!$I$22</f>
        <v>10</v>
      </c>
      <c r="CA178" s="18">
        <f t="shared" si="188"/>
        <v>1.7206073613841635</v>
      </c>
      <c r="CB178" s="18">
        <f t="shared" si="189"/>
        <v>182</v>
      </c>
      <c r="CC178" s="18">
        <f t="shared" si="190"/>
        <v>1.7206073613841635</v>
      </c>
      <c r="CD178" s="18">
        <f t="shared" si="191"/>
        <v>192</v>
      </c>
      <c r="CE178" s="18">
        <v>0</v>
      </c>
      <c r="CF178" s="18" t="str">
        <f t="shared" si="227"/>
        <v>N/A</v>
      </c>
      <c r="CG178" s="18">
        <f t="shared" si="192"/>
        <v>-0.17206073613841635</v>
      </c>
      <c r="CH178" s="18">
        <f t="shared" si="193"/>
        <v>33.035661338575942</v>
      </c>
      <c r="CI178" s="18">
        <f>(Design!$N$70-CH178)/CG178</f>
        <v>175.43608156071539</v>
      </c>
      <c r="CJ178" s="18">
        <v>0</v>
      </c>
      <c r="CK178" s="18">
        <v>0</v>
      </c>
      <c r="CL178" s="18">
        <f t="shared" si="194"/>
        <v>175.43608156071539</v>
      </c>
      <c r="CM178" s="18">
        <f t="shared" si="228"/>
        <v>182</v>
      </c>
      <c r="CN178" s="18">
        <f>Design!$N$70</f>
        <v>2.85</v>
      </c>
      <c r="CO178" s="18">
        <f t="shared" si="195"/>
        <v>192</v>
      </c>
      <c r="CP178" s="18">
        <v>0</v>
      </c>
      <c r="CQ178" s="18">
        <f t="shared" si="196"/>
        <v>16416</v>
      </c>
      <c r="CR178" s="19" t="str">
        <f t="shared" si="229"/>
        <v>N/A</v>
      </c>
      <c r="CS178" s="68">
        <f t="shared" si="197"/>
        <v>182</v>
      </c>
      <c r="CT178" s="18">
        <f>'Ohio Intensities'!U178</f>
        <v>1.1382125578200433</v>
      </c>
      <c r="CU178" s="18">
        <f>Design!$I$24*CT178*Design!$I$23</f>
        <v>1.9577255994504756</v>
      </c>
      <c r="CV178" s="18">
        <v>0</v>
      </c>
      <c r="CW178" s="18">
        <v>0</v>
      </c>
      <c r="CX178" s="18">
        <f>Design!$I$22</f>
        <v>10</v>
      </c>
      <c r="CY178" s="18">
        <f t="shared" si="198"/>
        <v>1.9577255994504756</v>
      </c>
      <c r="CZ178" s="18">
        <f t="shared" si="199"/>
        <v>182</v>
      </c>
      <c r="DA178" s="18">
        <f t="shared" si="200"/>
        <v>1.9577255994504756</v>
      </c>
      <c r="DB178" s="18">
        <f t="shared" si="201"/>
        <v>192</v>
      </c>
      <c r="DC178" s="18">
        <v>0</v>
      </c>
      <c r="DD178" s="18" t="str">
        <f t="shared" si="230"/>
        <v>N/A</v>
      </c>
      <c r="DE178" s="18">
        <f t="shared" si="202"/>
        <v>-0.19577255994504755</v>
      </c>
      <c r="DF178" s="18">
        <f t="shared" si="203"/>
        <v>37.588331509449134</v>
      </c>
      <c r="DG178" s="18">
        <f>(Design!$N$71-DF178)/DE178</f>
        <v>177.44229078477608</v>
      </c>
      <c r="DH178" s="18">
        <v>0</v>
      </c>
      <c r="DI178" s="18">
        <v>0</v>
      </c>
      <c r="DJ178" s="18">
        <f t="shared" si="204"/>
        <v>177.44229078477608</v>
      </c>
      <c r="DK178" s="18">
        <f t="shared" si="231"/>
        <v>182</v>
      </c>
      <c r="DL178" s="18">
        <f>Design!$N$71</f>
        <v>2.85</v>
      </c>
      <c r="DM178" s="18">
        <f t="shared" si="205"/>
        <v>192</v>
      </c>
      <c r="DN178" s="18">
        <v>0</v>
      </c>
      <c r="DO178" s="18">
        <f t="shared" si="206"/>
        <v>16416</v>
      </c>
      <c r="DP178" s="19" t="str">
        <f t="shared" si="232"/>
        <v>N/A</v>
      </c>
      <c r="DQ178" s="68">
        <f t="shared" si="207"/>
        <v>182</v>
      </c>
      <c r="DR178" s="18">
        <f>'Ohio Intensities'!Y178</f>
        <v>1.2846203963400395</v>
      </c>
      <c r="DS178" s="18">
        <f>Design!$I$24*DR178*Design!$I$23</f>
        <v>2.2095470817048692</v>
      </c>
      <c r="DT178" s="18">
        <v>0</v>
      </c>
      <c r="DU178" s="18">
        <v>0</v>
      </c>
      <c r="DV178" s="18">
        <f>Design!$I$22</f>
        <v>10</v>
      </c>
      <c r="DW178" s="18">
        <f t="shared" si="208"/>
        <v>2.2095470817048692</v>
      </c>
      <c r="DX178" s="18">
        <f t="shared" si="209"/>
        <v>182</v>
      </c>
      <c r="DY178" s="18">
        <f t="shared" si="210"/>
        <v>2.2095470817048692</v>
      </c>
      <c r="DZ178" s="18">
        <f t="shared" si="211"/>
        <v>192</v>
      </c>
      <c r="EA178" s="18">
        <v>0</v>
      </c>
      <c r="EB178" s="18" t="str">
        <f t="shared" si="233"/>
        <v>N/A</v>
      </c>
      <c r="EC178" s="18">
        <f t="shared" si="212"/>
        <v>-0.22095470817048693</v>
      </c>
      <c r="ED178" s="18">
        <f t="shared" si="213"/>
        <v>42.423303968733492</v>
      </c>
      <c r="EE178" s="18">
        <f>(Design!$N$72-ED178)/EC178</f>
        <v>179.10142895981667</v>
      </c>
      <c r="EF178" s="18">
        <v>0</v>
      </c>
      <c r="EG178" s="18">
        <v>0</v>
      </c>
      <c r="EH178" s="18">
        <f t="shared" si="214"/>
        <v>179.10142895981667</v>
      </c>
      <c r="EI178" s="18">
        <f t="shared" si="234"/>
        <v>182</v>
      </c>
      <c r="EJ178" s="18">
        <f>Design!$N$72</f>
        <v>2.85</v>
      </c>
      <c r="EK178" s="18">
        <f t="shared" si="215"/>
        <v>192</v>
      </c>
      <c r="EL178" s="18">
        <v>0</v>
      </c>
      <c r="EM178" s="18">
        <f t="shared" si="216"/>
        <v>16416</v>
      </c>
      <c r="EN178" s="19" t="str">
        <f t="shared" si="235"/>
        <v>N/A</v>
      </c>
      <c r="EO178" s="19">
        <f t="shared" si="217"/>
        <v>182</v>
      </c>
    </row>
    <row r="179" spans="1:145" x14ac:dyDescent="0.25">
      <c r="A179" s="68">
        <f t="shared" si="236"/>
        <v>183</v>
      </c>
      <c r="B179" s="18">
        <f>'Ohio Intensities'!E179</f>
        <v>0.57164539727651253</v>
      </c>
      <c r="C179" s="18">
        <f>Design!$I$24*B179*Design!$I$23</f>
        <v>0.98323008331560213</v>
      </c>
      <c r="D179" s="18">
        <v>0</v>
      </c>
      <c r="E179" s="18">
        <v>0</v>
      </c>
      <c r="F179" s="18">
        <f>Design!$I$22</f>
        <v>10</v>
      </c>
      <c r="G179" s="18">
        <f t="shared" si="158"/>
        <v>0.98323008331560213</v>
      </c>
      <c r="H179" s="18">
        <f t="shared" si="159"/>
        <v>183</v>
      </c>
      <c r="I179" s="18">
        <f t="shared" si="160"/>
        <v>0.98323008331560213</v>
      </c>
      <c r="J179" s="18">
        <f t="shared" si="161"/>
        <v>193</v>
      </c>
      <c r="K179" s="18">
        <v>0</v>
      </c>
      <c r="L179" s="18" t="str">
        <f t="shared" si="218"/>
        <v>N/A</v>
      </c>
      <c r="M179" s="18">
        <f t="shared" si="162"/>
        <v>-9.8323008331560213E-2</v>
      </c>
      <c r="N179" s="18">
        <f t="shared" si="163"/>
        <v>18.976340607991119</v>
      </c>
      <c r="O179" s="18">
        <f>(Design!$N$67-N179)/M179</f>
        <v>172.15035315958713</v>
      </c>
      <c r="P179" s="18">
        <v>0</v>
      </c>
      <c r="Q179" s="18">
        <v>0</v>
      </c>
      <c r="R179" s="18">
        <f t="shared" si="164"/>
        <v>172.15035315958713</v>
      </c>
      <c r="S179" s="18">
        <f t="shared" si="219"/>
        <v>183</v>
      </c>
      <c r="T179" s="18">
        <f>Design!$N$67</f>
        <v>2.0499999999999998</v>
      </c>
      <c r="U179" s="18">
        <f t="shared" si="165"/>
        <v>193</v>
      </c>
      <c r="V179" s="18">
        <v>0</v>
      </c>
      <c r="W179" s="18">
        <f t="shared" si="166"/>
        <v>11869.5</v>
      </c>
      <c r="X179" s="19" t="str">
        <f t="shared" si="220"/>
        <v>N/A</v>
      </c>
      <c r="Y179" s="68">
        <f t="shared" si="167"/>
        <v>183</v>
      </c>
      <c r="Z179" s="18">
        <f>'Ohio Intensities'!I179</f>
        <v>0.69820200343352501</v>
      </c>
      <c r="AA179" s="18">
        <f>Design!$I$24*Z179*Design!$I$23</f>
        <v>1.2009074459056637</v>
      </c>
      <c r="AB179" s="18">
        <v>0</v>
      </c>
      <c r="AC179" s="18">
        <v>0</v>
      </c>
      <c r="AD179" s="18">
        <f>Design!$I$22</f>
        <v>10</v>
      </c>
      <c r="AE179" s="18">
        <f t="shared" si="168"/>
        <v>1.2009074459056637</v>
      </c>
      <c r="AF179" s="18">
        <f t="shared" si="169"/>
        <v>183</v>
      </c>
      <c r="AG179" s="18">
        <f t="shared" si="170"/>
        <v>1.2009074459056637</v>
      </c>
      <c r="AH179" s="18">
        <f t="shared" si="171"/>
        <v>193</v>
      </c>
      <c r="AI179" s="18">
        <v>0</v>
      </c>
      <c r="AJ179" s="18" t="str">
        <f t="shared" si="221"/>
        <v>N/A</v>
      </c>
      <c r="AK179" s="18">
        <f t="shared" si="172"/>
        <v>-0.12009074459056637</v>
      </c>
      <c r="AL179" s="18">
        <f t="shared" si="173"/>
        <v>23.177513705979308</v>
      </c>
      <c r="AM179" s="18">
        <f>(Design!$N$68-AL179)/AK179</f>
        <v>172.1824090314085</v>
      </c>
      <c r="AN179" s="18">
        <v>0</v>
      </c>
      <c r="AO179" s="18">
        <v>0</v>
      </c>
      <c r="AP179" s="18">
        <f t="shared" si="174"/>
        <v>172.1824090314085</v>
      </c>
      <c r="AQ179" s="18">
        <f t="shared" si="222"/>
        <v>183</v>
      </c>
      <c r="AR179" s="18">
        <f>Design!$N$68</f>
        <v>2.5</v>
      </c>
      <c r="AS179" s="18">
        <f t="shared" si="175"/>
        <v>193</v>
      </c>
      <c r="AT179" s="18">
        <v>0</v>
      </c>
      <c r="AU179" s="18">
        <f t="shared" si="176"/>
        <v>14475</v>
      </c>
      <c r="AV179" s="19" t="str">
        <f t="shared" si="223"/>
        <v>N/A</v>
      </c>
      <c r="AW179" s="68">
        <f t="shared" si="177"/>
        <v>183</v>
      </c>
      <c r="AX179" s="18">
        <f>'Ohio Intensities'!M179</f>
        <v>0.83193885289231162</v>
      </c>
      <c r="AY179" s="18">
        <f>Design!$I$24*AX179*Design!$I$23</f>
        <v>1.4309348269747768</v>
      </c>
      <c r="AZ179" s="18">
        <v>0</v>
      </c>
      <c r="BA179" s="18">
        <v>0</v>
      </c>
      <c r="BB179" s="18">
        <f>Design!$I$22</f>
        <v>10</v>
      </c>
      <c r="BC179" s="18">
        <f t="shared" si="178"/>
        <v>1.4309348269747768</v>
      </c>
      <c r="BD179" s="18">
        <f t="shared" si="179"/>
        <v>183</v>
      </c>
      <c r="BE179" s="18">
        <f t="shared" si="180"/>
        <v>1.4309348269747768</v>
      </c>
      <c r="BF179" s="18">
        <f t="shared" si="181"/>
        <v>193</v>
      </c>
      <c r="BG179" s="18">
        <v>0</v>
      </c>
      <c r="BH179" s="18" t="str">
        <f t="shared" si="224"/>
        <v>N/A</v>
      </c>
      <c r="BI179" s="18">
        <f t="shared" si="182"/>
        <v>-0.14309348269747768</v>
      </c>
      <c r="BJ179" s="18">
        <f t="shared" si="183"/>
        <v>27.617042160613192</v>
      </c>
      <c r="BK179" s="18">
        <f>(Design!$N$69-BJ179)/BI179</f>
        <v>173.08295034634557</v>
      </c>
      <c r="BL179" s="18">
        <v>0</v>
      </c>
      <c r="BM179" s="18">
        <v>0</v>
      </c>
      <c r="BN179" s="18">
        <f t="shared" si="184"/>
        <v>173.08295034634557</v>
      </c>
      <c r="BO179" s="18">
        <f t="shared" si="225"/>
        <v>183</v>
      </c>
      <c r="BP179" s="18">
        <f>Design!$N$69</f>
        <v>2.85</v>
      </c>
      <c r="BQ179" s="18">
        <f t="shared" si="185"/>
        <v>193</v>
      </c>
      <c r="BR179" s="18">
        <v>0</v>
      </c>
      <c r="BS179" s="18">
        <f t="shared" si="186"/>
        <v>16501.5</v>
      </c>
      <c r="BT179" s="19" t="str">
        <f t="shared" si="226"/>
        <v>N/A</v>
      </c>
      <c r="BU179" s="68">
        <f t="shared" si="187"/>
        <v>183</v>
      </c>
      <c r="BV179" s="18">
        <f>'Ohio Intensities'!Q179</f>
        <v>0.99601274409900131</v>
      </c>
      <c r="BW179" s="18">
        <f>Design!$I$24*BV179*Design!$I$23</f>
        <v>1.7131419198502833</v>
      </c>
      <c r="BX179" s="18">
        <v>0</v>
      </c>
      <c r="BY179" s="18">
        <v>0</v>
      </c>
      <c r="BZ179" s="18">
        <f>Design!$I$22</f>
        <v>10</v>
      </c>
      <c r="CA179" s="18">
        <f t="shared" si="188"/>
        <v>1.7131419198502833</v>
      </c>
      <c r="CB179" s="18">
        <f t="shared" si="189"/>
        <v>183</v>
      </c>
      <c r="CC179" s="18">
        <f t="shared" si="190"/>
        <v>1.7131419198502833</v>
      </c>
      <c r="CD179" s="18">
        <f t="shared" si="191"/>
        <v>193</v>
      </c>
      <c r="CE179" s="18">
        <v>0</v>
      </c>
      <c r="CF179" s="18" t="str">
        <f t="shared" si="227"/>
        <v>N/A</v>
      </c>
      <c r="CG179" s="18">
        <f t="shared" si="192"/>
        <v>-0.17131419198502834</v>
      </c>
      <c r="CH179" s="18">
        <f t="shared" si="193"/>
        <v>33.063639053110471</v>
      </c>
      <c r="CI179" s="18">
        <f>(Design!$N$70-CH179)/CG179</f>
        <v>176.36390017092646</v>
      </c>
      <c r="CJ179" s="18">
        <v>0</v>
      </c>
      <c r="CK179" s="18">
        <v>0</v>
      </c>
      <c r="CL179" s="18">
        <f t="shared" si="194"/>
        <v>176.36390017092646</v>
      </c>
      <c r="CM179" s="18">
        <f t="shared" si="228"/>
        <v>183</v>
      </c>
      <c r="CN179" s="18">
        <f>Design!$N$70</f>
        <v>2.85</v>
      </c>
      <c r="CO179" s="18">
        <f t="shared" si="195"/>
        <v>193</v>
      </c>
      <c r="CP179" s="18">
        <v>0</v>
      </c>
      <c r="CQ179" s="18">
        <f t="shared" si="196"/>
        <v>16501.500000000004</v>
      </c>
      <c r="CR179" s="19" t="str">
        <f t="shared" si="229"/>
        <v>N/A</v>
      </c>
      <c r="CS179" s="68">
        <f t="shared" si="197"/>
        <v>183</v>
      </c>
      <c r="CT179" s="18">
        <f>'Ohio Intensities'!U179</f>
        <v>1.1333507139194126</v>
      </c>
      <c r="CU179" s="18">
        <f>Design!$I$24*CT179*Design!$I$23</f>
        <v>1.9493632279413908</v>
      </c>
      <c r="CV179" s="18">
        <v>0</v>
      </c>
      <c r="CW179" s="18">
        <v>0</v>
      </c>
      <c r="CX179" s="18">
        <f>Design!$I$22</f>
        <v>10</v>
      </c>
      <c r="CY179" s="18">
        <f t="shared" si="198"/>
        <v>1.9493632279413908</v>
      </c>
      <c r="CZ179" s="18">
        <f t="shared" si="199"/>
        <v>183</v>
      </c>
      <c r="DA179" s="18">
        <f t="shared" si="200"/>
        <v>1.9493632279413908</v>
      </c>
      <c r="DB179" s="18">
        <f t="shared" si="201"/>
        <v>193</v>
      </c>
      <c r="DC179" s="18">
        <v>0</v>
      </c>
      <c r="DD179" s="18" t="str">
        <f t="shared" si="230"/>
        <v>N/A</v>
      </c>
      <c r="DE179" s="18">
        <f t="shared" si="202"/>
        <v>-0.19493632279413908</v>
      </c>
      <c r="DF179" s="18">
        <f t="shared" si="203"/>
        <v>37.622710299268846</v>
      </c>
      <c r="DG179" s="18">
        <f>(Design!$N$71-DF179)/DE179</f>
        <v>178.37984117506045</v>
      </c>
      <c r="DH179" s="18">
        <v>0</v>
      </c>
      <c r="DI179" s="18">
        <v>0</v>
      </c>
      <c r="DJ179" s="18">
        <f t="shared" si="204"/>
        <v>178.37984117506045</v>
      </c>
      <c r="DK179" s="18">
        <f t="shared" si="231"/>
        <v>183</v>
      </c>
      <c r="DL179" s="18">
        <f>Design!$N$71</f>
        <v>2.85</v>
      </c>
      <c r="DM179" s="18">
        <f t="shared" si="205"/>
        <v>193</v>
      </c>
      <c r="DN179" s="18">
        <v>0</v>
      </c>
      <c r="DO179" s="18">
        <f t="shared" si="206"/>
        <v>16501.5</v>
      </c>
      <c r="DP179" s="19" t="str">
        <f t="shared" si="232"/>
        <v>N/A</v>
      </c>
      <c r="DQ179" s="68">
        <f t="shared" si="207"/>
        <v>183</v>
      </c>
      <c r="DR179" s="18">
        <f>'Ohio Intensities'!Y179</f>
        <v>1.2793089275176805</v>
      </c>
      <c r="DS179" s="18">
        <f>Design!$I$24*DR179*Design!$I$23</f>
        <v>2.2004113553304121</v>
      </c>
      <c r="DT179" s="18">
        <v>0</v>
      </c>
      <c r="DU179" s="18">
        <v>0</v>
      </c>
      <c r="DV179" s="18">
        <f>Design!$I$22</f>
        <v>10</v>
      </c>
      <c r="DW179" s="18">
        <f t="shared" si="208"/>
        <v>2.2004113553304121</v>
      </c>
      <c r="DX179" s="18">
        <f t="shared" si="209"/>
        <v>183</v>
      </c>
      <c r="DY179" s="18">
        <f t="shared" si="210"/>
        <v>2.2004113553304121</v>
      </c>
      <c r="DZ179" s="18">
        <f t="shared" si="211"/>
        <v>193</v>
      </c>
      <c r="EA179" s="18">
        <v>0</v>
      </c>
      <c r="EB179" s="18" t="str">
        <f t="shared" si="233"/>
        <v>N/A</v>
      </c>
      <c r="EC179" s="18">
        <f t="shared" si="212"/>
        <v>-0.22004113553304122</v>
      </c>
      <c r="ED179" s="18">
        <f t="shared" si="213"/>
        <v>42.467939157876955</v>
      </c>
      <c r="EE179" s="18">
        <f>(Design!$N$72-ED179)/EC179</f>
        <v>180.04787632959633</v>
      </c>
      <c r="EF179" s="18">
        <v>0</v>
      </c>
      <c r="EG179" s="18">
        <v>0</v>
      </c>
      <c r="EH179" s="18">
        <f t="shared" si="214"/>
        <v>180.04787632959633</v>
      </c>
      <c r="EI179" s="18">
        <f t="shared" si="234"/>
        <v>183</v>
      </c>
      <c r="EJ179" s="18">
        <f>Design!$N$72</f>
        <v>2.85</v>
      </c>
      <c r="EK179" s="18">
        <f t="shared" si="215"/>
        <v>193</v>
      </c>
      <c r="EL179" s="18">
        <v>0</v>
      </c>
      <c r="EM179" s="18">
        <f t="shared" si="216"/>
        <v>16501.5</v>
      </c>
      <c r="EN179" s="19" t="str">
        <f t="shared" si="235"/>
        <v>N/A</v>
      </c>
      <c r="EO179" s="19">
        <f t="shared" si="217"/>
        <v>183</v>
      </c>
    </row>
    <row r="180" spans="1:145" x14ac:dyDescent="0.25">
      <c r="A180" s="68">
        <f t="shared" si="236"/>
        <v>184</v>
      </c>
      <c r="B180" s="18">
        <f>'Ohio Intensities'!E180</f>
        <v>0.5690633265802425</v>
      </c>
      <c r="C180" s="18">
        <f>Design!$I$24*B180*Design!$I$23</f>
        <v>0.97878892171801768</v>
      </c>
      <c r="D180" s="18">
        <v>0</v>
      </c>
      <c r="E180" s="18">
        <v>0</v>
      </c>
      <c r="F180" s="18">
        <f>Design!$I$22</f>
        <v>10</v>
      </c>
      <c r="G180" s="18">
        <f t="shared" ref="G180:G196" si="237">C180</f>
        <v>0.97878892171801768</v>
      </c>
      <c r="H180" s="18">
        <f t="shared" ref="H180:H196" si="238">A180</f>
        <v>184</v>
      </c>
      <c r="I180" s="18">
        <f t="shared" ref="I180:I196" si="239">G180</f>
        <v>0.97878892171801768</v>
      </c>
      <c r="J180" s="18">
        <f t="shared" ref="J180:J196" si="240">F180+H180</f>
        <v>194</v>
      </c>
      <c r="K180" s="18">
        <v>0</v>
      </c>
      <c r="L180" s="18" t="str">
        <f t="shared" si="218"/>
        <v>N/A</v>
      </c>
      <c r="M180" s="18">
        <f t="shared" ref="M180:M196" si="241">(K180-I180)/(J180-H180)</f>
        <v>-9.7878892171801762E-2</v>
      </c>
      <c r="N180" s="18">
        <f t="shared" ref="N180:N196" si="242">I180-M180*H180</f>
        <v>18.988505081329542</v>
      </c>
      <c r="O180" s="18">
        <f>(Design!$N$67-N180)/M180</f>
        <v>173.05574987095542</v>
      </c>
      <c r="P180" s="18">
        <v>0</v>
      </c>
      <c r="Q180" s="18">
        <v>0</v>
      </c>
      <c r="R180" s="18">
        <f t="shared" ref="R180:R196" si="243">O180</f>
        <v>173.05574987095542</v>
      </c>
      <c r="S180" s="18">
        <f t="shared" si="219"/>
        <v>184</v>
      </c>
      <c r="T180" s="18">
        <f>Design!$N$67</f>
        <v>2.0499999999999998</v>
      </c>
      <c r="U180" s="18">
        <f t="shared" ref="U180:U196" si="244">J180</f>
        <v>194</v>
      </c>
      <c r="V180" s="18">
        <v>0</v>
      </c>
      <c r="W180" s="18">
        <f t="shared" ref="W180:W196" si="245">(0.5*R180*T180+0.5*(U180-R180)*T180)*60</f>
        <v>11931</v>
      </c>
      <c r="X180" s="19" t="str">
        <f t="shared" si="220"/>
        <v>N/A</v>
      </c>
      <c r="Y180" s="68">
        <f t="shared" ref="Y180:Y196" si="246">A180</f>
        <v>184</v>
      </c>
      <c r="Z180" s="18">
        <f>'Ohio Intensities'!I180</f>
        <v>0.69508948170191331</v>
      </c>
      <c r="AA180" s="18">
        <f>Design!$I$24*Z180*Design!$I$23</f>
        <v>1.1955539085272917</v>
      </c>
      <c r="AB180" s="18">
        <v>0</v>
      </c>
      <c r="AC180" s="18">
        <v>0</v>
      </c>
      <c r="AD180" s="18">
        <f>Design!$I$22</f>
        <v>10</v>
      </c>
      <c r="AE180" s="18">
        <f t="shared" ref="AE180:AE196" si="247">AA180</f>
        <v>1.1955539085272917</v>
      </c>
      <c r="AF180" s="18">
        <f t="shared" ref="AF180:AF196" si="248">Y180</f>
        <v>184</v>
      </c>
      <c r="AG180" s="18">
        <f t="shared" ref="AG180:AG196" si="249">AE180</f>
        <v>1.1955539085272917</v>
      </c>
      <c r="AH180" s="18">
        <f t="shared" ref="AH180:AH196" si="250">AD180+AF180</f>
        <v>194</v>
      </c>
      <c r="AI180" s="18">
        <v>0</v>
      </c>
      <c r="AJ180" s="18" t="str">
        <f t="shared" si="221"/>
        <v>N/A</v>
      </c>
      <c r="AK180" s="18">
        <f t="shared" ref="AK180:AK196" si="251">(AI180-AG180)/(AH180-AF180)</f>
        <v>-0.11955539085272918</v>
      </c>
      <c r="AL180" s="18">
        <f t="shared" ref="AL180:AL196" si="252">AG180-AK180*AF180</f>
        <v>23.19374582542946</v>
      </c>
      <c r="AM180" s="18">
        <f>(Design!$N$68-AL180)/AK180</f>
        <v>173.08919052358289</v>
      </c>
      <c r="AN180" s="18">
        <v>0</v>
      </c>
      <c r="AO180" s="18">
        <v>0</v>
      </c>
      <c r="AP180" s="18">
        <f t="shared" ref="AP180:AP196" si="253">AM180</f>
        <v>173.08919052358289</v>
      </c>
      <c r="AQ180" s="18">
        <f t="shared" si="222"/>
        <v>184</v>
      </c>
      <c r="AR180" s="18">
        <f>Design!$N$68</f>
        <v>2.5</v>
      </c>
      <c r="AS180" s="18">
        <f t="shared" ref="AS180:AS196" si="254">AH180</f>
        <v>194</v>
      </c>
      <c r="AT180" s="18">
        <v>0</v>
      </c>
      <c r="AU180" s="18">
        <f t="shared" ref="AU180:AU196" si="255">(0.5*AP180*AR180+0.5*(AS180-AP180)*AR180)*60</f>
        <v>14550</v>
      </c>
      <c r="AV180" s="19" t="str">
        <f t="shared" si="223"/>
        <v>N/A</v>
      </c>
      <c r="AW180" s="68">
        <f t="shared" ref="AW180:AW196" si="256">Y180</f>
        <v>184</v>
      </c>
      <c r="AX180" s="18">
        <f>'Ohio Intensities'!M180</f>
        <v>0.82827025580086922</v>
      </c>
      <c r="AY180" s="18">
        <f>Design!$I$24*AX180*Design!$I$23</f>
        <v>1.4246248399774959</v>
      </c>
      <c r="AZ180" s="18">
        <v>0</v>
      </c>
      <c r="BA180" s="18">
        <v>0</v>
      </c>
      <c r="BB180" s="18">
        <f>Design!$I$22</f>
        <v>10</v>
      </c>
      <c r="BC180" s="18">
        <f t="shared" ref="BC180:BC196" si="257">AY180</f>
        <v>1.4246248399774959</v>
      </c>
      <c r="BD180" s="18">
        <f t="shared" ref="BD180:BD196" si="258">AW180</f>
        <v>184</v>
      </c>
      <c r="BE180" s="18">
        <f t="shared" ref="BE180:BE196" si="259">BC180</f>
        <v>1.4246248399774959</v>
      </c>
      <c r="BF180" s="18">
        <f t="shared" ref="BF180:BF196" si="260">BB180+BD180</f>
        <v>194</v>
      </c>
      <c r="BG180" s="18">
        <v>0</v>
      </c>
      <c r="BH180" s="18" t="str">
        <f t="shared" si="224"/>
        <v>N/A</v>
      </c>
      <c r="BI180" s="18">
        <f t="shared" ref="BI180:BI196" si="261">(BG180-BE180)/(BF180-BD180)</f>
        <v>-0.14246248399774958</v>
      </c>
      <c r="BJ180" s="18">
        <f t="shared" ref="BJ180:BJ196" si="262">BE180-BI180*BD180</f>
        <v>27.63772189556342</v>
      </c>
      <c r="BK180" s="18">
        <f>(Design!$N$69-BJ180)/BI180</f>
        <v>173.99473320958646</v>
      </c>
      <c r="BL180" s="18">
        <v>0</v>
      </c>
      <c r="BM180" s="18">
        <v>0</v>
      </c>
      <c r="BN180" s="18">
        <f t="shared" ref="BN180:BN196" si="263">BK180</f>
        <v>173.99473320958646</v>
      </c>
      <c r="BO180" s="18">
        <f t="shared" si="225"/>
        <v>184</v>
      </c>
      <c r="BP180" s="18">
        <f>Design!$N$69</f>
        <v>2.85</v>
      </c>
      <c r="BQ180" s="18">
        <f t="shared" ref="BQ180:BQ196" si="264">BF180</f>
        <v>194</v>
      </c>
      <c r="BR180" s="18">
        <v>0</v>
      </c>
      <c r="BS180" s="18">
        <f t="shared" ref="BS180:BS196" si="265">(0.5*BN180*BP180+0.5*(BQ180-BN180)*BP180)*60</f>
        <v>16587</v>
      </c>
      <c r="BT180" s="19" t="str">
        <f t="shared" si="226"/>
        <v>N/A</v>
      </c>
      <c r="BU180" s="68">
        <f t="shared" ref="BU180:BU196" si="266">AW180</f>
        <v>184</v>
      </c>
      <c r="BV180" s="18">
        <f>'Ohio Intensities'!Q180</f>
        <v>0.99171317638951473</v>
      </c>
      <c r="BW180" s="18">
        <f>Design!$I$24*BV180*Design!$I$23</f>
        <v>1.7057466633899665</v>
      </c>
      <c r="BX180" s="18">
        <v>0</v>
      </c>
      <c r="BY180" s="18">
        <v>0</v>
      </c>
      <c r="BZ180" s="18">
        <f>Design!$I$22</f>
        <v>10</v>
      </c>
      <c r="CA180" s="18">
        <f t="shared" ref="CA180:CA196" si="267">BW180</f>
        <v>1.7057466633899665</v>
      </c>
      <c r="CB180" s="18">
        <f t="shared" ref="CB180:CB196" si="268">BU180</f>
        <v>184</v>
      </c>
      <c r="CC180" s="18">
        <f t="shared" ref="CC180:CC196" si="269">CA180</f>
        <v>1.7057466633899665</v>
      </c>
      <c r="CD180" s="18">
        <f t="shared" ref="CD180:CD196" si="270">BZ180+CB180</f>
        <v>194</v>
      </c>
      <c r="CE180" s="18">
        <v>0</v>
      </c>
      <c r="CF180" s="18" t="str">
        <f t="shared" si="227"/>
        <v>N/A</v>
      </c>
      <c r="CG180" s="18">
        <f t="shared" ref="CG180:CG196" si="271">(CE180-CC180)/(CD180-CB180)</f>
        <v>-0.17057466633899665</v>
      </c>
      <c r="CH180" s="18">
        <f t="shared" ref="CH180:CH196" si="272">CC180-CG180*CB180</f>
        <v>33.09148526976535</v>
      </c>
      <c r="CI180" s="18">
        <f>(Design!$N$70-CH180)/CG180</f>
        <v>177.29177444008027</v>
      </c>
      <c r="CJ180" s="18">
        <v>0</v>
      </c>
      <c r="CK180" s="18">
        <v>0</v>
      </c>
      <c r="CL180" s="18">
        <f t="shared" ref="CL180:CL196" si="273">CI180</f>
        <v>177.29177444008027</v>
      </c>
      <c r="CM180" s="18">
        <f t="shared" si="228"/>
        <v>184</v>
      </c>
      <c r="CN180" s="18">
        <f>Design!$N$70</f>
        <v>2.85</v>
      </c>
      <c r="CO180" s="18">
        <f t="shared" ref="CO180:CO196" si="274">CD180</f>
        <v>194</v>
      </c>
      <c r="CP180" s="18">
        <v>0</v>
      </c>
      <c r="CQ180" s="18">
        <f t="shared" ref="CQ180:CQ196" si="275">(0.5*CL180*CN180+0.5*(CO180-CL180)*CN180)*60</f>
        <v>16587</v>
      </c>
      <c r="CR180" s="19" t="str">
        <f t="shared" si="229"/>
        <v>N/A</v>
      </c>
      <c r="CS180" s="68">
        <f t="shared" ref="CS180:CS196" si="276">BU180</f>
        <v>184</v>
      </c>
      <c r="CT180" s="18">
        <f>'Ohio Intensities'!U180</f>
        <v>1.1285341590591866</v>
      </c>
      <c r="CU180" s="18">
        <f>Design!$I$24*CT180*Design!$I$23</f>
        <v>1.9410787535818022</v>
      </c>
      <c r="CV180" s="18">
        <v>0</v>
      </c>
      <c r="CW180" s="18">
        <v>0</v>
      </c>
      <c r="CX180" s="18">
        <f>Design!$I$22</f>
        <v>10</v>
      </c>
      <c r="CY180" s="18">
        <f t="shared" ref="CY180:CY196" si="277">CU180</f>
        <v>1.9410787535818022</v>
      </c>
      <c r="CZ180" s="18">
        <f t="shared" ref="CZ180:CZ196" si="278">CS180</f>
        <v>184</v>
      </c>
      <c r="DA180" s="18">
        <f t="shared" ref="DA180:DA196" si="279">CY180</f>
        <v>1.9410787535818022</v>
      </c>
      <c r="DB180" s="18">
        <f t="shared" ref="DB180:DB196" si="280">CX180+CZ180</f>
        <v>194</v>
      </c>
      <c r="DC180" s="18">
        <v>0</v>
      </c>
      <c r="DD180" s="18" t="str">
        <f t="shared" si="230"/>
        <v>N/A</v>
      </c>
      <c r="DE180" s="18">
        <f t="shared" ref="DE180:DE196" si="281">(DC180-DA180)/(DB180-CZ180)</f>
        <v>-0.19410787535818022</v>
      </c>
      <c r="DF180" s="18">
        <f t="shared" ref="DF180:DF196" si="282">DA180-DE180*CZ180</f>
        <v>37.65692781948696</v>
      </c>
      <c r="DG180" s="18">
        <f>(Design!$N$71-DF180)/DE180</f>
        <v>179.31744271199196</v>
      </c>
      <c r="DH180" s="18">
        <v>0</v>
      </c>
      <c r="DI180" s="18">
        <v>0</v>
      </c>
      <c r="DJ180" s="18">
        <f t="shared" ref="DJ180:DJ196" si="283">DG180</f>
        <v>179.31744271199196</v>
      </c>
      <c r="DK180" s="18">
        <f t="shared" si="231"/>
        <v>184</v>
      </c>
      <c r="DL180" s="18">
        <f>Design!$N$71</f>
        <v>2.85</v>
      </c>
      <c r="DM180" s="18">
        <f t="shared" ref="DM180:DM196" si="284">DB180</f>
        <v>194</v>
      </c>
      <c r="DN180" s="18">
        <v>0</v>
      </c>
      <c r="DO180" s="18">
        <f t="shared" ref="DO180:DO196" si="285">(0.5*DJ180*DL180+0.5*(DM180-DJ180)*DL180)*60</f>
        <v>16587</v>
      </c>
      <c r="DP180" s="19" t="str">
        <f t="shared" si="232"/>
        <v>N/A</v>
      </c>
      <c r="DQ180" s="68">
        <f t="shared" ref="DQ180:DQ196" si="286">CS180</f>
        <v>184</v>
      </c>
      <c r="DR180" s="18">
        <f>'Ohio Intensities'!Y180</f>
        <v>1.2740462831012602</v>
      </c>
      <c r="DS180" s="18">
        <f>Design!$I$24*DR180*Design!$I$23</f>
        <v>2.191359606934169</v>
      </c>
      <c r="DT180" s="18">
        <v>0</v>
      </c>
      <c r="DU180" s="18">
        <v>0</v>
      </c>
      <c r="DV180" s="18">
        <f>Design!$I$22</f>
        <v>10</v>
      </c>
      <c r="DW180" s="18">
        <f t="shared" ref="DW180:DW196" si="287">DS180</f>
        <v>2.191359606934169</v>
      </c>
      <c r="DX180" s="18">
        <f t="shared" ref="DX180:DX196" si="288">DQ180</f>
        <v>184</v>
      </c>
      <c r="DY180" s="18">
        <f t="shared" ref="DY180:DY196" si="289">DW180</f>
        <v>2.191359606934169</v>
      </c>
      <c r="DZ180" s="18">
        <f t="shared" ref="DZ180:DZ196" si="290">DV180+DX180</f>
        <v>194</v>
      </c>
      <c r="EA180" s="18">
        <v>0</v>
      </c>
      <c r="EB180" s="18" t="str">
        <f t="shared" si="233"/>
        <v>N/A</v>
      </c>
      <c r="EC180" s="18">
        <f t="shared" ref="EC180:EC196" si="291">(EA180-DY180)/(DZ180-DX180)</f>
        <v>-0.2191359606934169</v>
      </c>
      <c r="ED180" s="18">
        <f t="shared" ref="ED180:ED196" si="292">DY180-EC180*DX180</f>
        <v>42.51237637452288</v>
      </c>
      <c r="EE180" s="18">
        <f>(Design!$N$72-ED180)/EC180</f>
        <v>180.99437558773246</v>
      </c>
      <c r="EF180" s="18">
        <v>0</v>
      </c>
      <c r="EG180" s="18">
        <v>0</v>
      </c>
      <c r="EH180" s="18">
        <f t="shared" ref="EH180:EH196" si="293">EE180</f>
        <v>180.99437558773246</v>
      </c>
      <c r="EI180" s="18">
        <f t="shared" si="234"/>
        <v>184</v>
      </c>
      <c r="EJ180" s="18">
        <f>Design!$N$72</f>
        <v>2.85</v>
      </c>
      <c r="EK180" s="18">
        <f t="shared" ref="EK180:EK196" si="294">DZ180</f>
        <v>194</v>
      </c>
      <c r="EL180" s="18">
        <v>0</v>
      </c>
      <c r="EM180" s="18">
        <f t="shared" ref="EM180:EM196" si="295">(0.5*EH180*EJ180+0.5*(EK180-EH180)*EJ180)*60</f>
        <v>16587.000000000004</v>
      </c>
      <c r="EN180" s="19" t="str">
        <f t="shared" si="235"/>
        <v>N/A</v>
      </c>
      <c r="EO180" s="19">
        <f t="shared" ref="EO180:EO196" si="296">DQ180</f>
        <v>184</v>
      </c>
    </row>
    <row r="181" spans="1:145" x14ac:dyDescent="0.25">
      <c r="A181" s="68">
        <f t="shared" si="236"/>
        <v>185</v>
      </c>
      <c r="B181" s="18">
        <f>'Ohio Intensities'!E181</f>
        <v>0.56650610464836371</v>
      </c>
      <c r="C181" s="18">
        <f>Design!$I$24*B181*Design!$I$23</f>
        <v>0.97439049999518623</v>
      </c>
      <c r="D181" s="18">
        <v>0</v>
      </c>
      <c r="E181" s="18">
        <v>0</v>
      </c>
      <c r="F181" s="18">
        <f>Design!$I$22</f>
        <v>10</v>
      </c>
      <c r="G181" s="18">
        <f t="shared" si="237"/>
        <v>0.97439049999518623</v>
      </c>
      <c r="H181" s="18">
        <f t="shared" si="238"/>
        <v>185</v>
      </c>
      <c r="I181" s="18">
        <f t="shared" si="239"/>
        <v>0.97439049999518623</v>
      </c>
      <c r="J181" s="18">
        <f t="shared" si="240"/>
        <v>195</v>
      </c>
      <c r="K181" s="18">
        <v>0</v>
      </c>
      <c r="L181" s="18" t="str">
        <f t="shared" si="218"/>
        <v>N/A</v>
      </c>
      <c r="M181" s="18">
        <f t="shared" si="241"/>
        <v>-9.743904999951862E-2</v>
      </c>
      <c r="N181" s="18">
        <f t="shared" si="242"/>
        <v>19.000614749906134</v>
      </c>
      <c r="O181" s="18">
        <f>(Design!$N$67-N181)/M181</f>
        <v>173.96120703136859</v>
      </c>
      <c r="P181" s="18">
        <v>0</v>
      </c>
      <c r="Q181" s="18">
        <v>0</v>
      </c>
      <c r="R181" s="18">
        <f t="shared" si="243"/>
        <v>173.96120703136859</v>
      </c>
      <c r="S181" s="18">
        <f t="shared" si="219"/>
        <v>185</v>
      </c>
      <c r="T181" s="18">
        <f>Design!$N$67</f>
        <v>2.0499999999999998</v>
      </c>
      <c r="U181" s="18">
        <f t="shared" si="244"/>
        <v>195</v>
      </c>
      <c r="V181" s="18">
        <v>0</v>
      </c>
      <c r="W181" s="18">
        <f t="shared" si="245"/>
        <v>11992.5</v>
      </c>
      <c r="X181" s="19" t="str">
        <f t="shared" si="220"/>
        <v>N/A</v>
      </c>
      <c r="Y181" s="68">
        <f t="shared" si="246"/>
        <v>185</v>
      </c>
      <c r="Z181" s="18">
        <f>'Ohio Intensities'!I181</f>
        <v>0.69200665003450701</v>
      </c>
      <c r="AA181" s="18">
        <f>Design!$I$24*Z181*Design!$I$23</f>
        <v>1.1902514380593527</v>
      </c>
      <c r="AB181" s="18">
        <v>0</v>
      </c>
      <c r="AC181" s="18">
        <v>0</v>
      </c>
      <c r="AD181" s="18">
        <f>Design!$I$22</f>
        <v>10</v>
      </c>
      <c r="AE181" s="18">
        <f t="shared" si="247"/>
        <v>1.1902514380593527</v>
      </c>
      <c r="AF181" s="18">
        <f t="shared" si="248"/>
        <v>185</v>
      </c>
      <c r="AG181" s="18">
        <f t="shared" si="249"/>
        <v>1.1902514380593527</v>
      </c>
      <c r="AH181" s="18">
        <f t="shared" si="250"/>
        <v>195</v>
      </c>
      <c r="AI181" s="18">
        <v>0</v>
      </c>
      <c r="AJ181" s="18" t="str">
        <f t="shared" si="221"/>
        <v>N/A</v>
      </c>
      <c r="AK181" s="18">
        <f t="shared" si="251"/>
        <v>-0.11902514380593528</v>
      </c>
      <c r="AL181" s="18">
        <f t="shared" si="252"/>
        <v>23.209903042157379</v>
      </c>
      <c r="AM181" s="18">
        <f>(Design!$N$68-AL181)/AK181</f>
        <v>173.9960346187346</v>
      </c>
      <c r="AN181" s="18">
        <v>0</v>
      </c>
      <c r="AO181" s="18">
        <v>0</v>
      </c>
      <c r="AP181" s="18">
        <f t="shared" si="253"/>
        <v>173.9960346187346</v>
      </c>
      <c r="AQ181" s="18">
        <f t="shared" si="222"/>
        <v>185</v>
      </c>
      <c r="AR181" s="18">
        <f>Design!$N$68</f>
        <v>2.5</v>
      </c>
      <c r="AS181" s="18">
        <f t="shared" si="254"/>
        <v>195</v>
      </c>
      <c r="AT181" s="18">
        <v>0</v>
      </c>
      <c r="AU181" s="18">
        <f t="shared" si="255"/>
        <v>14625</v>
      </c>
      <c r="AV181" s="19" t="str">
        <f t="shared" si="223"/>
        <v>N/A</v>
      </c>
      <c r="AW181" s="68">
        <f t="shared" si="256"/>
        <v>185</v>
      </c>
      <c r="AX181" s="18">
        <f>'Ohio Intensities'!M181</f>
        <v>0.82463638272953865</v>
      </c>
      <c r="AY181" s="18">
        <f>Design!$I$24*AX181*Design!$I$23</f>
        <v>1.4183745782948074</v>
      </c>
      <c r="AZ181" s="18">
        <v>0</v>
      </c>
      <c r="BA181" s="18">
        <v>0</v>
      </c>
      <c r="BB181" s="18">
        <f>Design!$I$22</f>
        <v>10</v>
      </c>
      <c r="BC181" s="18">
        <f t="shared" si="257"/>
        <v>1.4183745782948074</v>
      </c>
      <c r="BD181" s="18">
        <f t="shared" si="258"/>
        <v>185</v>
      </c>
      <c r="BE181" s="18">
        <f t="shared" si="259"/>
        <v>1.4183745782948074</v>
      </c>
      <c r="BF181" s="18">
        <f t="shared" si="260"/>
        <v>195</v>
      </c>
      <c r="BG181" s="18">
        <v>0</v>
      </c>
      <c r="BH181" s="18" t="str">
        <f t="shared" si="224"/>
        <v>N/A</v>
      </c>
      <c r="BI181" s="18">
        <f t="shared" si="261"/>
        <v>-0.14183745782948073</v>
      </c>
      <c r="BJ181" s="18">
        <f t="shared" si="262"/>
        <v>27.658304276748741</v>
      </c>
      <c r="BK181" s="18">
        <f>(Design!$N$69-BJ181)/BI181</f>
        <v>174.90657726376963</v>
      </c>
      <c r="BL181" s="18">
        <v>0</v>
      </c>
      <c r="BM181" s="18">
        <v>0</v>
      </c>
      <c r="BN181" s="18">
        <f t="shared" si="263"/>
        <v>174.90657726376963</v>
      </c>
      <c r="BO181" s="18">
        <f t="shared" si="225"/>
        <v>185</v>
      </c>
      <c r="BP181" s="18">
        <f>Design!$N$69</f>
        <v>2.85</v>
      </c>
      <c r="BQ181" s="18">
        <f t="shared" si="264"/>
        <v>195</v>
      </c>
      <c r="BR181" s="18">
        <v>0</v>
      </c>
      <c r="BS181" s="18">
        <f t="shared" si="265"/>
        <v>16672.5</v>
      </c>
      <c r="BT181" s="19" t="str">
        <f t="shared" si="226"/>
        <v>N/A</v>
      </c>
      <c r="BU181" s="68">
        <f t="shared" si="266"/>
        <v>185</v>
      </c>
      <c r="BV181" s="18">
        <f>'Ohio Intensities'!Q181</f>
        <v>0.98745382584522945</v>
      </c>
      <c r="BW181" s="18">
        <f>Design!$I$24*BV181*Design!$I$23</f>
        <v>1.6984205804537957</v>
      </c>
      <c r="BX181" s="18">
        <v>0</v>
      </c>
      <c r="BY181" s="18">
        <v>0</v>
      </c>
      <c r="BZ181" s="18">
        <f>Design!$I$22</f>
        <v>10</v>
      </c>
      <c r="CA181" s="18">
        <f t="shared" si="267"/>
        <v>1.6984205804537957</v>
      </c>
      <c r="CB181" s="18">
        <f t="shared" si="268"/>
        <v>185</v>
      </c>
      <c r="CC181" s="18">
        <f t="shared" si="269"/>
        <v>1.6984205804537957</v>
      </c>
      <c r="CD181" s="18">
        <f t="shared" si="270"/>
        <v>195</v>
      </c>
      <c r="CE181" s="18">
        <v>0</v>
      </c>
      <c r="CF181" s="18" t="str">
        <f t="shared" si="227"/>
        <v>N/A</v>
      </c>
      <c r="CG181" s="18">
        <f t="shared" si="271"/>
        <v>-0.16984205804537958</v>
      </c>
      <c r="CH181" s="18">
        <f t="shared" si="272"/>
        <v>33.119201318849022</v>
      </c>
      <c r="CI181" s="18">
        <f>(Design!$N$70-CH181)/CG181</f>
        <v>178.21970404269058</v>
      </c>
      <c r="CJ181" s="18">
        <v>0</v>
      </c>
      <c r="CK181" s="18">
        <v>0</v>
      </c>
      <c r="CL181" s="18">
        <f t="shared" si="273"/>
        <v>178.21970404269058</v>
      </c>
      <c r="CM181" s="18">
        <f t="shared" si="228"/>
        <v>185</v>
      </c>
      <c r="CN181" s="18">
        <f>Design!$N$70</f>
        <v>2.85</v>
      </c>
      <c r="CO181" s="18">
        <f t="shared" si="274"/>
        <v>195</v>
      </c>
      <c r="CP181" s="18">
        <v>0</v>
      </c>
      <c r="CQ181" s="18">
        <f t="shared" si="275"/>
        <v>16672.5</v>
      </c>
      <c r="CR181" s="19" t="str">
        <f t="shared" si="229"/>
        <v>N/A</v>
      </c>
      <c r="CS181" s="68">
        <f t="shared" si="276"/>
        <v>185</v>
      </c>
      <c r="CT181" s="18">
        <f>'Ohio Intensities'!U181</f>
        <v>1.1237622452397737</v>
      </c>
      <c r="CU181" s="18">
        <f>Design!$I$24*CT181*Design!$I$23</f>
        <v>1.9328710618124121</v>
      </c>
      <c r="CV181" s="18">
        <v>0</v>
      </c>
      <c r="CW181" s="18">
        <v>0</v>
      </c>
      <c r="CX181" s="18">
        <f>Design!$I$22</f>
        <v>10</v>
      </c>
      <c r="CY181" s="18">
        <f t="shared" si="277"/>
        <v>1.9328710618124121</v>
      </c>
      <c r="CZ181" s="18">
        <f t="shared" si="278"/>
        <v>185</v>
      </c>
      <c r="DA181" s="18">
        <f t="shared" si="279"/>
        <v>1.9328710618124121</v>
      </c>
      <c r="DB181" s="18">
        <f t="shared" si="280"/>
        <v>195</v>
      </c>
      <c r="DC181" s="18">
        <v>0</v>
      </c>
      <c r="DD181" s="18" t="str">
        <f t="shared" si="230"/>
        <v>N/A</v>
      </c>
      <c r="DE181" s="18">
        <f t="shared" si="281"/>
        <v>-0.1932871061812412</v>
      </c>
      <c r="DF181" s="18">
        <f t="shared" si="282"/>
        <v>37.690985705342037</v>
      </c>
      <c r="DG181" s="18">
        <f>(Design!$N$71-DF181)/DE181</f>
        <v>180.25509509502606</v>
      </c>
      <c r="DH181" s="18">
        <v>0</v>
      </c>
      <c r="DI181" s="18">
        <v>0</v>
      </c>
      <c r="DJ181" s="18">
        <f t="shared" si="283"/>
        <v>180.25509509502606</v>
      </c>
      <c r="DK181" s="18">
        <f t="shared" si="231"/>
        <v>185</v>
      </c>
      <c r="DL181" s="18">
        <f>Design!$N$71</f>
        <v>2.85</v>
      </c>
      <c r="DM181" s="18">
        <f t="shared" si="284"/>
        <v>195</v>
      </c>
      <c r="DN181" s="18">
        <v>0</v>
      </c>
      <c r="DO181" s="18">
        <f t="shared" si="285"/>
        <v>16672.5</v>
      </c>
      <c r="DP181" s="19" t="str">
        <f t="shared" si="232"/>
        <v>N/A</v>
      </c>
      <c r="DQ181" s="68">
        <f t="shared" si="286"/>
        <v>185</v>
      </c>
      <c r="DR181" s="18">
        <f>'Ohio Intensities'!Y181</f>
        <v>1.2688317698450631</v>
      </c>
      <c r="DS181" s="18">
        <f>Design!$I$24*DR181*Design!$I$23</f>
        <v>2.1823906441335099</v>
      </c>
      <c r="DT181" s="18">
        <v>0</v>
      </c>
      <c r="DU181" s="18">
        <v>0</v>
      </c>
      <c r="DV181" s="18">
        <f>Design!$I$22</f>
        <v>10</v>
      </c>
      <c r="DW181" s="18">
        <f t="shared" si="287"/>
        <v>2.1823906441335099</v>
      </c>
      <c r="DX181" s="18">
        <f t="shared" si="288"/>
        <v>185</v>
      </c>
      <c r="DY181" s="18">
        <f t="shared" si="289"/>
        <v>2.1823906441335099</v>
      </c>
      <c r="DZ181" s="18">
        <f t="shared" si="290"/>
        <v>195</v>
      </c>
      <c r="EA181" s="18">
        <v>0</v>
      </c>
      <c r="EB181" s="18" t="str">
        <f t="shared" si="233"/>
        <v>N/A</v>
      </c>
      <c r="EC181" s="18">
        <f t="shared" si="291"/>
        <v>-0.218239064413351</v>
      </c>
      <c r="ED181" s="18">
        <f t="shared" si="292"/>
        <v>42.556617560603449</v>
      </c>
      <c r="EE181" s="18">
        <f>(Design!$N$72-ED181)/EC181</f>
        <v>181.94092642093619</v>
      </c>
      <c r="EF181" s="18">
        <v>0</v>
      </c>
      <c r="EG181" s="18">
        <v>0</v>
      </c>
      <c r="EH181" s="18">
        <f t="shared" si="293"/>
        <v>181.94092642093619</v>
      </c>
      <c r="EI181" s="18">
        <f t="shared" si="234"/>
        <v>185</v>
      </c>
      <c r="EJ181" s="18">
        <f>Design!$N$72</f>
        <v>2.85</v>
      </c>
      <c r="EK181" s="18">
        <f t="shared" si="294"/>
        <v>195</v>
      </c>
      <c r="EL181" s="18">
        <v>0</v>
      </c>
      <c r="EM181" s="18">
        <f t="shared" si="295"/>
        <v>16672.5</v>
      </c>
      <c r="EN181" s="19" t="str">
        <f t="shared" si="235"/>
        <v>N/A</v>
      </c>
      <c r="EO181" s="19">
        <f t="shared" si="296"/>
        <v>185</v>
      </c>
    </row>
    <row r="182" spans="1:145" x14ac:dyDescent="0.25">
      <c r="A182" s="68">
        <f t="shared" si="236"/>
        <v>186</v>
      </c>
      <c r="B182" s="18">
        <f>'Ohio Intensities'!E182</f>
        <v>0.56397336674753407</v>
      </c>
      <c r="C182" s="18">
        <f>Design!$I$24*B182*Design!$I$23</f>
        <v>0.97003419080575926</v>
      </c>
      <c r="D182" s="18">
        <v>0</v>
      </c>
      <c r="E182" s="18">
        <v>0</v>
      </c>
      <c r="F182" s="18">
        <f>Design!$I$22</f>
        <v>10</v>
      </c>
      <c r="G182" s="18">
        <f t="shared" si="237"/>
        <v>0.97003419080575926</v>
      </c>
      <c r="H182" s="18">
        <f t="shared" si="238"/>
        <v>186</v>
      </c>
      <c r="I182" s="18">
        <f t="shared" si="239"/>
        <v>0.97003419080575926</v>
      </c>
      <c r="J182" s="18">
        <f t="shared" si="240"/>
        <v>196</v>
      </c>
      <c r="K182" s="18">
        <v>0</v>
      </c>
      <c r="L182" s="18" t="str">
        <f t="shared" si="218"/>
        <v>N/A</v>
      </c>
      <c r="M182" s="18">
        <f t="shared" si="241"/>
        <v>-9.7003419080575928E-2</v>
      </c>
      <c r="N182" s="18">
        <f t="shared" si="242"/>
        <v>19.012670139792881</v>
      </c>
      <c r="O182" s="18">
        <f>(Design!$N$67-N182)/M182</f>
        <v>174.86672429249975</v>
      </c>
      <c r="P182" s="18">
        <v>0</v>
      </c>
      <c r="Q182" s="18">
        <v>0</v>
      </c>
      <c r="R182" s="18">
        <f t="shared" si="243"/>
        <v>174.86672429249975</v>
      </c>
      <c r="S182" s="18">
        <f t="shared" si="219"/>
        <v>186</v>
      </c>
      <c r="T182" s="18">
        <f>Design!$N$67</f>
        <v>2.0499999999999998</v>
      </c>
      <c r="U182" s="18">
        <f t="shared" si="244"/>
        <v>196</v>
      </c>
      <c r="V182" s="18">
        <v>0</v>
      </c>
      <c r="W182" s="18">
        <f t="shared" si="245"/>
        <v>12053.999999999998</v>
      </c>
      <c r="X182" s="19" t="str">
        <f t="shared" si="220"/>
        <v>N/A</v>
      </c>
      <c r="Y182" s="68">
        <f t="shared" si="246"/>
        <v>186</v>
      </c>
      <c r="Z182" s="18">
        <f>'Ohio Intensities'!I182</f>
        <v>0.6889530758972009</v>
      </c>
      <c r="AA182" s="18">
        <f>Design!$I$24*Z182*Design!$I$23</f>
        <v>1.1849992905431863</v>
      </c>
      <c r="AB182" s="18">
        <v>0</v>
      </c>
      <c r="AC182" s="18">
        <v>0</v>
      </c>
      <c r="AD182" s="18">
        <f>Design!$I$22</f>
        <v>10</v>
      </c>
      <c r="AE182" s="18">
        <f t="shared" si="247"/>
        <v>1.1849992905431863</v>
      </c>
      <c r="AF182" s="18">
        <f t="shared" si="248"/>
        <v>186</v>
      </c>
      <c r="AG182" s="18">
        <f t="shared" si="249"/>
        <v>1.1849992905431863</v>
      </c>
      <c r="AH182" s="18">
        <f t="shared" si="250"/>
        <v>196</v>
      </c>
      <c r="AI182" s="18">
        <v>0</v>
      </c>
      <c r="AJ182" s="18" t="str">
        <f t="shared" si="221"/>
        <v>N/A</v>
      </c>
      <c r="AK182" s="18">
        <f t="shared" si="251"/>
        <v>-0.11849992905431864</v>
      </c>
      <c r="AL182" s="18">
        <f t="shared" si="252"/>
        <v>23.225986094646451</v>
      </c>
      <c r="AM182" s="18">
        <f>(Design!$N$68-AL182)/AK182</f>
        <v>174.90294095573645</v>
      </c>
      <c r="AN182" s="18">
        <v>0</v>
      </c>
      <c r="AO182" s="18">
        <v>0</v>
      </c>
      <c r="AP182" s="18">
        <f t="shared" si="253"/>
        <v>174.90294095573645</v>
      </c>
      <c r="AQ182" s="18">
        <f t="shared" si="222"/>
        <v>186</v>
      </c>
      <c r="AR182" s="18">
        <f>Design!$N$68</f>
        <v>2.5</v>
      </c>
      <c r="AS182" s="18">
        <f t="shared" si="254"/>
        <v>196</v>
      </c>
      <c r="AT182" s="18">
        <v>0</v>
      </c>
      <c r="AU182" s="18">
        <f t="shared" si="255"/>
        <v>14700</v>
      </c>
      <c r="AV182" s="19" t="str">
        <f t="shared" si="223"/>
        <v>N/A</v>
      </c>
      <c r="AW182" s="68">
        <f t="shared" si="256"/>
        <v>186</v>
      </c>
      <c r="AX182" s="18">
        <f>'Ohio Intensities'!M182</f>
        <v>0.82103673123452547</v>
      </c>
      <c r="AY182" s="18">
        <f>Design!$I$24*AX182*Design!$I$23</f>
        <v>1.4121831777233846</v>
      </c>
      <c r="AZ182" s="18">
        <v>0</v>
      </c>
      <c r="BA182" s="18">
        <v>0</v>
      </c>
      <c r="BB182" s="18">
        <f>Design!$I$22</f>
        <v>10</v>
      </c>
      <c r="BC182" s="18">
        <f t="shared" si="257"/>
        <v>1.4121831777233846</v>
      </c>
      <c r="BD182" s="18">
        <f t="shared" si="258"/>
        <v>186</v>
      </c>
      <c r="BE182" s="18">
        <f t="shared" si="259"/>
        <v>1.4121831777233846</v>
      </c>
      <c r="BF182" s="18">
        <f t="shared" si="260"/>
        <v>196</v>
      </c>
      <c r="BG182" s="18">
        <v>0</v>
      </c>
      <c r="BH182" s="18" t="str">
        <f t="shared" si="224"/>
        <v>N/A</v>
      </c>
      <c r="BI182" s="18">
        <f t="shared" si="261"/>
        <v>-0.14121831777233845</v>
      </c>
      <c r="BJ182" s="18">
        <f t="shared" si="262"/>
        <v>27.678790283378337</v>
      </c>
      <c r="BK182" s="18">
        <f>(Design!$N$69-BJ182)/BI182</f>
        <v>175.81848215615656</v>
      </c>
      <c r="BL182" s="18">
        <v>0</v>
      </c>
      <c r="BM182" s="18">
        <v>0</v>
      </c>
      <c r="BN182" s="18">
        <f t="shared" si="263"/>
        <v>175.81848215615656</v>
      </c>
      <c r="BO182" s="18">
        <f t="shared" si="225"/>
        <v>186</v>
      </c>
      <c r="BP182" s="18">
        <f>Design!$N$69</f>
        <v>2.85</v>
      </c>
      <c r="BQ182" s="18">
        <f t="shared" si="264"/>
        <v>196</v>
      </c>
      <c r="BR182" s="18">
        <v>0</v>
      </c>
      <c r="BS182" s="18">
        <f t="shared" si="265"/>
        <v>16758</v>
      </c>
      <c r="BT182" s="19" t="str">
        <f t="shared" si="226"/>
        <v>N/A</v>
      </c>
      <c r="BU182" s="68">
        <f t="shared" si="266"/>
        <v>186</v>
      </c>
      <c r="BV182" s="18">
        <f>'Ohio Intensities'!Q182</f>
        <v>0.98323411574973296</v>
      </c>
      <c r="BW182" s="18">
        <f>Design!$I$24*BV182*Design!$I$23</f>
        <v>1.6911626790895418</v>
      </c>
      <c r="BX182" s="18">
        <v>0</v>
      </c>
      <c r="BY182" s="18">
        <v>0</v>
      </c>
      <c r="BZ182" s="18">
        <f>Design!$I$22</f>
        <v>10</v>
      </c>
      <c r="CA182" s="18">
        <f t="shared" si="267"/>
        <v>1.6911626790895418</v>
      </c>
      <c r="CB182" s="18">
        <f t="shared" si="268"/>
        <v>186</v>
      </c>
      <c r="CC182" s="18">
        <f t="shared" si="269"/>
        <v>1.6911626790895418</v>
      </c>
      <c r="CD182" s="18">
        <f t="shared" si="270"/>
        <v>196</v>
      </c>
      <c r="CE182" s="18">
        <v>0</v>
      </c>
      <c r="CF182" s="18" t="str">
        <f t="shared" si="227"/>
        <v>N/A</v>
      </c>
      <c r="CG182" s="18">
        <f t="shared" si="271"/>
        <v>-0.16911626790895418</v>
      </c>
      <c r="CH182" s="18">
        <f t="shared" si="272"/>
        <v>33.146788510155019</v>
      </c>
      <c r="CI182" s="18">
        <f>(Design!$N$70-CH182)/CG182</f>
        <v>179.14768865681015</v>
      </c>
      <c r="CJ182" s="18">
        <v>0</v>
      </c>
      <c r="CK182" s="18">
        <v>0</v>
      </c>
      <c r="CL182" s="18">
        <f t="shared" si="273"/>
        <v>179.14768865681015</v>
      </c>
      <c r="CM182" s="18">
        <f t="shared" si="228"/>
        <v>186</v>
      </c>
      <c r="CN182" s="18">
        <f>Design!$N$70</f>
        <v>2.85</v>
      </c>
      <c r="CO182" s="18">
        <f t="shared" si="274"/>
        <v>196</v>
      </c>
      <c r="CP182" s="18">
        <v>0</v>
      </c>
      <c r="CQ182" s="18">
        <f t="shared" si="275"/>
        <v>16758</v>
      </c>
      <c r="CR182" s="19" t="str">
        <f t="shared" si="229"/>
        <v>N/A</v>
      </c>
      <c r="CS182" s="68">
        <f t="shared" si="276"/>
        <v>186</v>
      </c>
      <c r="CT182" s="18">
        <f>'Ohio Intensities'!U182</f>
        <v>1.1190343369361611</v>
      </c>
      <c r="CU182" s="18">
        <f>Design!$I$24*CT182*Design!$I$23</f>
        <v>1.9247390595301983</v>
      </c>
      <c r="CV182" s="18">
        <v>0</v>
      </c>
      <c r="CW182" s="18">
        <v>0</v>
      </c>
      <c r="CX182" s="18">
        <f>Design!$I$22</f>
        <v>10</v>
      </c>
      <c r="CY182" s="18">
        <f t="shared" si="277"/>
        <v>1.9247390595301983</v>
      </c>
      <c r="CZ182" s="18">
        <f t="shared" si="278"/>
        <v>186</v>
      </c>
      <c r="DA182" s="18">
        <f t="shared" si="279"/>
        <v>1.9247390595301983</v>
      </c>
      <c r="DB182" s="18">
        <f t="shared" si="280"/>
        <v>196</v>
      </c>
      <c r="DC182" s="18">
        <v>0</v>
      </c>
      <c r="DD182" s="18" t="str">
        <f t="shared" si="230"/>
        <v>N/A</v>
      </c>
      <c r="DE182" s="18">
        <f t="shared" si="281"/>
        <v>-0.19247390595301983</v>
      </c>
      <c r="DF182" s="18">
        <f t="shared" si="282"/>
        <v>37.724885566791883</v>
      </c>
      <c r="DG182" s="18">
        <f>(Design!$N$71-DF182)/DE182</f>
        <v>181.19279802688865</v>
      </c>
      <c r="DH182" s="18">
        <v>0</v>
      </c>
      <c r="DI182" s="18">
        <v>0</v>
      </c>
      <c r="DJ182" s="18">
        <f t="shared" si="283"/>
        <v>181.19279802688865</v>
      </c>
      <c r="DK182" s="18">
        <f t="shared" si="231"/>
        <v>186</v>
      </c>
      <c r="DL182" s="18">
        <f>Design!$N$71</f>
        <v>2.85</v>
      </c>
      <c r="DM182" s="18">
        <f t="shared" si="284"/>
        <v>196</v>
      </c>
      <c r="DN182" s="18">
        <v>0</v>
      </c>
      <c r="DO182" s="18">
        <f t="shared" si="285"/>
        <v>16758</v>
      </c>
      <c r="DP182" s="19" t="str">
        <f t="shared" si="232"/>
        <v>N/A</v>
      </c>
      <c r="DQ182" s="68">
        <f t="shared" si="286"/>
        <v>186</v>
      </c>
      <c r="DR182" s="18">
        <f>'Ohio Intensities'!Y182</f>
        <v>1.263664707782433</v>
      </c>
      <c r="DS182" s="18">
        <f>Design!$I$24*DR182*Design!$I$23</f>
        <v>2.173503297385786</v>
      </c>
      <c r="DT182" s="18">
        <v>0</v>
      </c>
      <c r="DU182" s="18">
        <v>0</v>
      </c>
      <c r="DV182" s="18">
        <f>Design!$I$22</f>
        <v>10</v>
      </c>
      <c r="DW182" s="18">
        <f t="shared" si="287"/>
        <v>2.173503297385786</v>
      </c>
      <c r="DX182" s="18">
        <f t="shared" si="288"/>
        <v>186</v>
      </c>
      <c r="DY182" s="18">
        <f t="shared" si="289"/>
        <v>2.173503297385786</v>
      </c>
      <c r="DZ182" s="18">
        <f t="shared" si="290"/>
        <v>196</v>
      </c>
      <c r="EA182" s="18">
        <v>0</v>
      </c>
      <c r="EB182" s="18" t="str">
        <f t="shared" si="233"/>
        <v>N/A</v>
      </c>
      <c r="EC182" s="18">
        <f t="shared" si="291"/>
        <v>-0.2173503297385786</v>
      </c>
      <c r="ED182" s="18">
        <f t="shared" si="292"/>
        <v>42.600664628761407</v>
      </c>
      <c r="EE182" s="18">
        <f>(Design!$N$72-ED182)/EC182</f>
        <v>182.88752851938216</v>
      </c>
      <c r="EF182" s="18">
        <v>0</v>
      </c>
      <c r="EG182" s="18">
        <v>0</v>
      </c>
      <c r="EH182" s="18">
        <f t="shared" si="293"/>
        <v>182.88752851938216</v>
      </c>
      <c r="EI182" s="18">
        <f t="shared" si="234"/>
        <v>186</v>
      </c>
      <c r="EJ182" s="18">
        <f>Design!$N$72</f>
        <v>2.85</v>
      </c>
      <c r="EK182" s="18">
        <f t="shared" si="294"/>
        <v>196</v>
      </c>
      <c r="EL182" s="18">
        <v>0</v>
      </c>
      <c r="EM182" s="18">
        <f t="shared" si="295"/>
        <v>16758</v>
      </c>
      <c r="EN182" s="19" t="str">
        <f t="shared" si="235"/>
        <v>N/A</v>
      </c>
      <c r="EO182" s="19">
        <f t="shared" si="296"/>
        <v>186</v>
      </c>
    </row>
    <row r="183" spans="1:145" x14ac:dyDescent="0.25">
      <c r="A183" s="68">
        <f t="shared" si="236"/>
        <v>187</v>
      </c>
      <c r="B183" s="18">
        <f>'Ohio Intensities'!E183</f>
        <v>0.56146475532285434</v>
      </c>
      <c r="C183" s="18">
        <f>Design!$I$24*B183*Design!$I$23</f>
        <v>0.96571937915531003</v>
      </c>
      <c r="D183" s="18">
        <v>0</v>
      </c>
      <c r="E183" s="18">
        <v>0</v>
      </c>
      <c r="F183" s="18">
        <f>Design!$I$22</f>
        <v>10</v>
      </c>
      <c r="G183" s="18">
        <f t="shared" si="237"/>
        <v>0.96571937915531003</v>
      </c>
      <c r="H183" s="18">
        <f t="shared" si="238"/>
        <v>187</v>
      </c>
      <c r="I183" s="18">
        <f t="shared" si="239"/>
        <v>0.96571937915531003</v>
      </c>
      <c r="J183" s="18">
        <f t="shared" si="240"/>
        <v>197</v>
      </c>
      <c r="K183" s="18">
        <v>0</v>
      </c>
      <c r="L183" s="18" t="str">
        <f t="shared" si="218"/>
        <v>N/A</v>
      </c>
      <c r="M183" s="18">
        <f t="shared" si="241"/>
        <v>-9.6571937915531009E-2</v>
      </c>
      <c r="N183" s="18">
        <f t="shared" si="242"/>
        <v>19.024671769359607</v>
      </c>
      <c r="O183" s="18">
        <f>(Design!$N$67-N183)/M183</f>
        <v>175.77230130979575</v>
      </c>
      <c r="P183" s="18">
        <v>0</v>
      </c>
      <c r="Q183" s="18">
        <v>0</v>
      </c>
      <c r="R183" s="18">
        <f t="shared" si="243"/>
        <v>175.77230130979575</v>
      </c>
      <c r="S183" s="18">
        <f t="shared" si="219"/>
        <v>187</v>
      </c>
      <c r="T183" s="18">
        <f>Design!$N$67</f>
        <v>2.0499999999999998</v>
      </c>
      <c r="U183" s="18">
        <f t="shared" si="244"/>
        <v>197</v>
      </c>
      <c r="V183" s="18">
        <v>0</v>
      </c>
      <c r="W183" s="18">
        <f t="shared" si="245"/>
        <v>12115.499999999998</v>
      </c>
      <c r="X183" s="19" t="str">
        <f t="shared" si="220"/>
        <v>N/A</v>
      </c>
      <c r="Y183" s="68">
        <f t="shared" si="246"/>
        <v>187</v>
      </c>
      <c r="Z183" s="18">
        <f>'Ohio Intensities'!I183</f>
        <v>0.68592833521059149</v>
      </c>
      <c r="AA183" s="18">
        <f>Design!$I$24*Z183*Design!$I$23</f>
        <v>1.1797967365622182</v>
      </c>
      <c r="AB183" s="18">
        <v>0</v>
      </c>
      <c r="AC183" s="18">
        <v>0</v>
      </c>
      <c r="AD183" s="18">
        <f>Design!$I$22</f>
        <v>10</v>
      </c>
      <c r="AE183" s="18">
        <f t="shared" si="247"/>
        <v>1.1797967365622182</v>
      </c>
      <c r="AF183" s="18">
        <f t="shared" si="248"/>
        <v>187</v>
      </c>
      <c r="AG183" s="18">
        <f t="shared" si="249"/>
        <v>1.1797967365622182</v>
      </c>
      <c r="AH183" s="18">
        <f t="shared" si="250"/>
        <v>197</v>
      </c>
      <c r="AI183" s="18">
        <v>0</v>
      </c>
      <c r="AJ183" s="18" t="str">
        <f t="shared" si="221"/>
        <v>N/A</v>
      </c>
      <c r="AK183" s="18">
        <f t="shared" si="251"/>
        <v>-0.11797967365622182</v>
      </c>
      <c r="AL183" s="18">
        <f t="shared" si="252"/>
        <v>23.241995710275699</v>
      </c>
      <c r="AM183" s="18">
        <f>(Design!$N$68-AL183)/AK183</f>
        <v>175.80990917736651</v>
      </c>
      <c r="AN183" s="18">
        <v>0</v>
      </c>
      <c r="AO183" s="18">
        <v>0</v>
      </c>
      <c r="AP183" s="18">
        <f t="shared" si="253"/>
        <v>175.80990917736651</v>
      </c>
      <c r="AQ183" s="18">
        <f t="shared" si="222"/>
        <v>187</v>
      </c>
      <c r="AR183" s="18">
        <f>Design!$N$68</f>
        <v>2.5</v>
      </c>
      <c r="AS183" s="18">
        <f t="shared" si="254"/>
        <v>197</v>
      </c>
      <c r="AT183" s="18">
        <v>0</v>
      </c>
      <c r="AU183" s="18">
        <f t="shared" si="255"/>
        <v>14775</v>
      </c>
      <c r="AV183" s="19" t="str">
        <f t="shared" si="223"/>
        <v>N/A</v>
      </c>
      <c r="AW183" s="68">
        <f t="shared" si="256"/>
        <v>187</v>
      </c>
      <c r="AX183" s="18">
        <f>'Ohio Intensities'!M183</f>
        <v>0.81747080863137511</v>
      </c>
      <c r="AY183" s="18">
        <f>Design!$I$24*AX183*Design!$I$23</f>
        <v>1.4060497908459662</v>
      </c>
      <c r="AZ183" s="18">
        <v>0</v>
      </c>
      <c r="BA183" s="18">
        <v>0</v>
      </c>
      <c r="BB183" s="18">
        <f>Design!$I$22</f>
        <v>10</v>
      </c>
      <c r="BC183" s="18">
        <f t="shared" si="257"/>
        <v>1.4060497908459662</v>
      </c>
      <c r="BD183" s="18">
        <f t="shared" si="258"/>
        <v>187</v>
      </c>
      <c r="BE183" s="18">
        <f t="shared" si="259"/>
        <v>1.4060497908459662</v>
      </c>
      <c r="BF183" s="18">
        <f t="shared" si="260"/>
        <v>197</v>
      </c>
      <c r="BG183" s="18">
        <v>0</v>
      </c>
      <c r="BH183" s="18" t="str">
        <f t="shared" si="224"/>
        <v>N/A</v>
      </c>
      <c r="BI183" s="18">
        <f t="shared" si="261"/>
        <v>-0.14060497908459663</v>
      </c>
      <c r="BJ183" s="18">
        <f t="shared" si="262"/>
        <v>27.699180879665533</v>
      </c>
      <c r="BK183" s="18">
        <f>(Design!$N$69-BJ183)/BI183</f>
        <v>176.73044753781252</v>
      </c>
      <c r="BL183" s="18">
        <v>0</v>
      </c>
      <c r="BM183" s="18">
        <v>0</v>
      </c>
      <c r="BN183" s="18">
        <f t="shared" si="263"/>
        <v>176.73044753781252</v>
      </c>
      <c r="BO183" s="18">
        <f t="shared" si="225"/>
        <v>187</v>
      </c>
      <c r="BP183" s="18">
        <f>Design!$N$69</f>
        <v>2.85</v>
      </c>
      <c r="BQ183" s="18">
        <f t="shared" si="264"/>
        <v>197</v>
      </c>
      <c r="BR183" s="18">
        <v>0</v>
      </c>
      <c r="BS183" s="18">
        <f t="shared" si="265"/>
        <v>16843.5</v>
      </c>
      <c r="BT183" s="19" t="str">
        <f t="shared" si="226"/>
        <v>N/A</v>
      </c>
      <c r="BU183" s="68">
        <f t="shared" si="266"/>
        <v>187</v>
      </c>
      <c r="BV183" s="18">
        <f>'Ohio Intensities'!Q183</f>
        <v>0.97905348050362861</v>
      </c>
      <c r="BW183" s="18">
        <f>Design!$I$24*BV183*Design!$I$23</f>
        <v>1.6839719864662424</v>
      </c>
      <c r="BX183" s="18">
        <v>0</v>
      </c>
      <c r="BY183" s="18">
        <v>0</v>
      </c>
      <c r="BZ183" s="18">
        <f>Design!$I$22</f>
        <v>10</v>
      </c>
      <c r="CA183" s="18">
        <f t="shared" si="267"/>
        <v>1.6839719864662424</v>
      </c>
      <c r="CB183" s="18">
        <f t="shared" si="268"/>
        <v>187</v>
      </c>
      <c r="CC183" s="18">
        <f t="shared" si="269"/>
        <v>1.6839719864662424</v>
      </c>
      <c r="CD183" s="18">
        <f t="shared" si="270"/>
        <v>197</v>
      </c>
      <c r="CE183" s="18">
        <v>0</v>
      </c>
      <c r="CF183" s="18" t="str">
        <f t="shared" si="227"/>
        <v>N/A</v>
      </c>
      <c r="CG183" s="18">
        <f t="shared" si="271"/>
        <v>-0.16839719864662422</v>
      </c>
      <c r="CH183" s="18">
        <f t="shared" si="272"/>
        <v>33.174248133384971</v>
      </c>
      <c r="CI183" s="18">
        <f>(Design!$N$70-CH183)/CG183</f>
        <v>180.07572796397503</v>
      </c>
      <c r="CJ183" s="18">
        <v>0</v>
      </c>
      <c r="CK183" s="18">
        <v>0</v>
      </c>
      <c r="CL183" s="18">
        <f t="shared" si="273"/>
        <v>180.07572796397503</v>
      </c>
      <c r="CM183" s="18">
        <f t="shared" si="228"/>
        <v>187</v>
      </c>
      <c r="CN183" s="18">
        <f>Design!$N$70</f>
        <v>2.85</v>
      </c>
      <c r="CO183" s="18">
        <f t="shared" si="274"/>
        <v>197</v>
      </c>
      <c r="CP183" s="18">
        <v>0</v>
      </c>
      <c r="CQ183" s="18">
        <f t="shared" si="275"/>
        <v>16843.499999999996</v>
      </c>
      <c r="CR183" s="19" t="str">
        <f t="shared" si="229"/>
        <v>N/A</v>
      </c>
      <c r="CS183" s="68">
        <f t="shared" si="276"/>
        <v>187</v>
      </c>
      <c r="CT183" s="18">
        <f>'Ohio Intensities'!U183</f>
        <v>1.114349810796726</v>
      </c>
      <c r="CU183" s="18">
        <f>Design!$I$24*CT183*Design!$I$23</f>
        <v>1.9166816745703699</v>
      </c>
      <c r="CV183" s="18">
        <v>0</v>
      </c>
      <c r="CW183" s="18">
        <v>0</v>
      </c>
      <c r="CX183" s="18">
        <f>Design!$I$22</f>
        <v>10</v>
      </c>
      <c r="CY183" s="18">
        <f t="shared" si="277"/>
        <v>1.9166816745703699</v>
      </c>
      <c r="CZ183" s="18">
        <f t="shared" si="278"/>
        <v>187</v>
      </c>
      <c r="DA183" s="18">
        <f t="shared" si="279"/>
        <v>1.9166816745703699</v>
      </c>
      <c r="DB183" s="18">
        <f t="shared" si="280"/>
        <v>197</v>
      </c>
      <c r="DC183" s="18">
        <v>0</v>
      </c>
      <c r="DD183" s="18" t="str">
        <f t="shared" si="230"/>
        <v>N/A</v>
      </c>
      <c r="DE183" s="18">
        <f t="shared" si="281"/>
        <v>-0.19166816745703699</v>
      </c>
      <c r="DF183" s="18">
        <f t="shared" si="282"/>
        <v>37.758628989036289</v>
      </c>
      <c r="DG183" s="18">
        <f>(Design!$N$71-DF183)/DE183</f>
        <v>182.13055121352463</v>
      </c>
      <c r="DH183" s="18">
        <v>0</v>
      </c>
      <c r="DI183" s="18">
        <v>0</v>
      </c>
      <c r="DJ183" s="18">
        <f t="shared" si="283"/>
        <v>182.13055121352463</v>
      </c>
      <c r="DK183" s="18">
        <f t="shared" si="231"/>
        <v>187</v>
      </c>
      <c r="DL183" s="18">
        <f>Design!$N$71</f>
        <v>2.85</v>
      </c>
      <c r="DM183" s="18">
        <f t="shared" si="284"/>
        <v>197</v>
      </c>
      <c r="DN183" s="18">
        <v>0</v>
      </c>
      <c r="DO183" s="18">
        <f t="shared" si="285"/>
        <v>16843.5</v>
      </c>
      <c r="DP183" s="19" t="str">
        <f t="shared" si="232"/>
        <v>N/A</v>
      </c>
      <c r="DQ183" s="68">
        <f t="shared" si="286"/>
        <v>187</v>
      </c>
      <c r="DR183" s="18">
        <f>'Ohio Intensities'!Y183</f>
        <v>1.2585444299062585</v>
      </c>
      <c r="DS183" s="18">
        <f>Design!$I$24*DR183*Design!$I$23</f>
        <v>2.1646964194387661</v>
      </c>
      <c r="DT183" s="18">
        <v>0</v>
      </c>
      <c r="DU183" s="18">
        <v>0</v>
      </c>
      <c r="DV183" s="18">
        <f>Design!$I$22</f>
        <v>10</v>
      </c>
      <c r="DW183" s="18">
        <f t="shared" si="287"/>
        <v>2.1646964194387661</v>
      </c>
      <c r="DX183" s="18">
        <f t="shared" si="288"/>
        <v>187</v>
      </c>
      <c r="DY183" s="18">
        <f t="shared" si="289"/>
        <v>2.1646964194387661</v>
      </c>
      <c r="DZ183" s="18">
        <f t="shared" si="290"/>
        <v>197</v>
      </c>
      <c r="EA183" s="18">
        <v>0</v>
      </c>
      <c r="EB183" s="18" t="str">
        <f t="shared" si="233"/>
        <v>N/A</v>
      </c>
      <c r="EC183" s="18">
        <f t="shared" si="291"/>
        <v>-0.21646964194387661</v>
      </c>
      <c r="ED183" s="18">
        <f t="shared" si="292"/>
        <v>42.644519462943691</v>
      </c>
      <c r="EE183" s="18">
        <f>(Design!$N$72-ED183)/EC183</f>
        <v>183.83418157665309</v>
      </c>
      <c r="EF183" s="18">
        <v>0</v>
      </c>
      <c r="EG183" s="18">
        <v>0</v>
      </c>
      <c r="EH183" s="18">
        <f t="shared" si="293"/>
        <v>183.83418157665309</v>
      </c>
      <c r="EI183" s="18">
        <f t="shared" si="234"/>
        <v>187</v>
      </c>
      <c r="EJ183" s="18">
        <f>Design!$N$72</f>
        <v>2.85</v>
      </c>
      <c r="EK183" s="18">
        <f t="shared" si="294"/>
        <v>197</v>
      </c>
      <c r="EL183" s="18">
        <v>0</v>
      </c>
      <c r="EM183" s="18">
        <f t="shared" si="295"/>
        <v>16843.5</v>
      </c>
      <c r="EN183" s="19" t="str">
        <f t="shared" si="235"/>
        <v>N/A</v>
      </c>
      <c r="EO183" s="19">
        <f t="shared" si="296"/>
        <v>187</v>
      </c>
    </row>
    <row r="184" spans="1:145" x14ac:dyDescent="0.25">
      <c r="A184" s="68">
        <f t="shared" si="236"/>
        <v>188</v>
      </c>
      <c r="B184" s="18">
        <f>'Ohio Intensities'!E184</f>
        <v>0.55897991982103723</v>
      </c>
      <c r="C184" s="18">
        <f>Design!$I$24*B184*Design!$I$23</f>
        <v>0.96144546209218462</v>
      </c>
      <c r="D184" s="18">
        <v>0</v>
      </c>
      <c r="E184" s="18">
        <v>0</v>
      </c>
      <c r="F184" s="18">
        <f>Design!$I$22</f>
        <v>10</v>
      </c>
      <c r="G184" s="18">
        <f t="shared" si="237"/>
        <v>0.96144546209218462</v>
      </c>
      <c r="H184" s="18">
        <f t="shared" si="238"/>
        <v>188</v>
      </c>
      <c r="I184" s="18">
        <f t="shared" si="239"/>
        <v>0.96144546209218462</v>
      </c>
      <c r="J184" s="18">
        <f t="shared" si="240"/>
        <v>198</v>
      </c>
      <c r="K184" s="18">
        <v>0</v>
      </c>
      <c r="L184" s="18" t="str">
        <f t="shared" si="218"/>
        <v>N/A</v>
      </c>
      <c r="M184" s="18">
        <f t="shared" si="241"/>
        <v>-9.6144546209218459E-2</v>
      </c>
      <c r="N184" s="18">
        <f t="shared" si="242"/>
        <v>19.036620149425257</v>
      </c>
      <c r="O184" s="18">
        <f>(Design!$N$67-N184)/M184</f>
        <v>176.67793774241724</v>
      </c>
      <c r="P184" s="18">
        <v>0</v>
      </c>
      <c r="Q184" s="18">
        <v>0</v>
      </c>
      <c r="R184" s="18">
        <f t="shared" si="243"/>
        <v>176.67793774241724</v>
      </c>
      <c r="S184" s="18">
        <f t="shared" si="219"/>
        <v>188</v>
      </c>
      <c r="T184" s="18">
        <f>Design!$N$67</f>
        <v>2.0499999999999998</v>
      </c>
      <c r="U184" s="18">
        <f t="shared" si="244"/>
        <v>198</v>
      </c>
      <c r="V184" s="18">
        <v>0</v>
      </c>
      <c r="W184" s="18">
        <f t="shared" si="245"/>
        <v>12177</v>
      </c>
      <c r="X184" s="19" t="str">
        <f t="shared" si="220"/>
        <v>N/A</v>
      </c>
      <c r="Y184" s="68">
        <f t="shared" si="246"/>
        <v>188</v>
      </c>
      <c r="Z184" s="18">
        <f>'Ohio Intensities'!I184</f>
        <v>0.682932012143039</v>
      </c>
      <c r="AA184" s="18">
        <f>Design!$I$24*Z184*Design!$I$23</f>
        <v>1.1746430608860279</v>
      </c>
      <c r="AB184" s="18">
        <v>0</v>
      </c>
      <c r="AC184" s="18">
        <v>0</v>
      </c>
      <c r="AD184" s="18">
        <f>Design!$I$22</f>
        <v>10</v>
      </c>
      <c r="AE184" s="18">
        <f t="shared" si="247"/>
        <v>1.1746430608860279</v>
      </c>
      <c r="AF184" s="18">
        <f t="shared" si="248"/>
        <v>188</v>
      </c>
      <c r="AG184" s="18">
        <f t="shared" si="249"/>
        <v>1.1746430608860279</v>
      </c>
      <c r="AH184" s="18">
        <f t="shared" si="250"/>
        <v>198</v>
      </c>
      <c r="AI184" s="18">
        <v>0</v>
      </c>
      <c r="AJ184" s="18" t="str">
        <f t="shared" si="221"/>
        <v>N/A</v>
      </c>
      <c r="AK184" s="18">
        <f t="shared" si="251"/>
        <v>-0.11746430608860278</v>
      </c>
      <c r="AL184" s="18">
        <f t="shared" si="252"/>
        <v>23.257932605543349</v>
      </c>
      <c r="AM184" s="18">
        <f>(Design!$N$68-AL184)/AK184</f>
        <v>176.71693893024607</v>
      </c>
      <c r="AN184" s="18">
        <v>0</v>
      </c>
      <c r="AO184" s="18">
        <v>0</v>
      </c>
      <c r="AP184" s="18">
        <f t="shared" si="253"/>
        <v>176.71693893024607</v>
      </c>
      <c r="AQ184" s="18">
        <f t="shared" si="222"/>
        <v>188</v>
      </c>
      <c r="AR184" s="18">
        <f>Design!$N$68</f>
        <v>2.5</v>
      </c>
      <c r="AS184" s="18">
        <f t="shared" si="254"/>
        <v>198</v>
      </c>
      <c r="AT184" s="18">
        <v>0</v>
      </c>
      <c r="AU184" s="18">
        <f t="shared" si="255"/>
        <v>14850</v>
      </c>
      <c r="AV184" s="19" t="str">
        <f t="shared" si="223"/>
        <v>N/A</v>
      </c>
      <c r="AW184" s="68">
        <f t="shared" si="256"/>
        <v>188</v>
      </c>
      <c r="AX184" s="18">
        <f>'Ohio Intensities'!M184</f>
        <v>0.81393813175754737</v>
      </c>
      <c r="AY184" s="18">
        <f>Design!$I$24*AX184*Design!$I$23</f>
        <v>1.3999735866229823</v>
      </c>
      <c r="AZ184" s="18">
        <v>0</v>
      </c>
      <c r="BA184" s="18">
        <v>0</v>
      </c>
      <c r="BB184" s="18">
        <f>Design!$I$22</f>
        <v>10</v>
      </c>
      <c r="BC184" s="18">
        <f t="shared" si="257"/>
        <v>1.3999735866229823</v>
      </c>
      <c r="BD184" s="18">
        <f t="shared" si="258"/>
        <v>188</v>
      </c>
      <c r="BE184" s="18">
        <f t="shared" si="259"/>
        <v>1.3999735866229823</v>
      </c>
      <c r="BF184" s="18">
        <f t="shared" si="260"/>
        <v>198</v>
      </c>
      <c r="BG184" s="18">
        <v>0</v>
      </c>
      <c r="BH184" s="18" t="str">
        <f t="shared" si="224"/>
        <v>N/A</v>
      </c>
      <c r="BI184" s="18">
        <f t="shared" si="261"/>
        <v>-0.13999735866229823</v>
      </c>
      <c r="BJ184" s="18">
        <f t="shared" si="262"/>
        <v>27.719477015135048</v>
      </c>
      <c r="BK184" s="18">
        <f>(Design!$N$69-BJ184)/BI184</f>
        <v>177.64247306354704</v>
      </c>
      <c r="BL184" s="18">
        <v>0</v>
      </c>
      <c r="BM184" s="18">
        <v>0</v>
      </c>
      <c r="BN184" s="18">
        <f t="shared" si="263"/>
        <v>177.64247306354704</v>
      </c>
      <c r="BO184" s="18">
        <f t="shared" si="225"/>
        <v>188</v>
      </c>
      <c r="BP184" s="18">
        <f>Design!$N$69</f>
        <v>2.85</v>
      </c>
      <c r="BQ184" s="18">
        <f t="shared" si="264"/>
        <v>198</v>
      </c>
      <c r="BR184" s="18">
        <v>0</v>
      </c>
      <c r="BS184" s="18">
        <f t="shared" si="265"/>
        <v>16929</v>
      </c>
      <c r="BT184" s="19" t="str">
        <f t="shared" si="226"/>
        <v>N/A</v>
      </c>
      <c r="BU184" s="68">
        <f t="shared" si="266"/>
        <v>188</v>
      </c>
      <c r="BV184" s="18">
        <f>'Ohio Intensities'!Q184</f>
        <v>0.97491136535590872</v>
      </c>
      <c r="BW184" s="18">
        <f>Design!$I$24*BV184*Design!$I$23</f>
        <v>1.6768475484121641</v>
      </c>
      <c r="BX184" s="18">
        <v>0</v>
      </c>
      <c r="BY184" s="18">
        <v>0</v>
      </c>
      <c r="BZ184" s="18">
        <f>Design!$I$22</f>
        <v>10</v>
      </c>
      <c r="CA184" s="18">
        <f t="shared" si="267"/>
        <v>1.6768475484121641</v>
      </c>
      <c r="CB184" s="18">
        <f t="shared" si="268"/>
        <v>188</v>
      </c>
      <c r="CC184" s="18">
        <f t="shared" si="269"/>
        <v>1.6768475484121641</v>
      </c>
      <c r="CD184" s="18">
        <f t="shared" si="270"/>
        <v>198</v>
      </c>
      <c r="CE184" s="18">
        <v>0</v>
      </c>
      <c r="CF184" s="18" t="str">
        <f t="shared" si="227"/>
        <v>N/A</v>
      </c>
      <c r="CG184" s="18">
        <f t="shared" si="271"/>
        <v>-0.16768475484121642</v>
      </c>
      <c r="CH184" s="18">
        <f t="shared" si="272"/>
        <v>33.201581458560852</v>
      </c>
      <c r="CI184" s="18">
        <f>(Design!$N$70-CH184)/CG184</f>
        <v>181.00382164914924</v>
      </c>
      <c r="CJ184" s="18">
        <v>0</v>
      </c>
      <c r="CK184" s="18">
        <v>0</v>
      </c>
      <c r="CL184" s="18">
        <f t="shared" si="273"/>
        <v>181.00382164914924</v>
      </c>
      <c r="CM184" s="18">
        <f t="shared" si="228"/>
        <v>188</v>
      </c>
      <c r="CN184" s="18">
        <f>Design!$N$70</f>
        <v>2.85</v>
      </c>
      <c r="CO184" s="18">
        <f t="shared" si="274"/>
        <v>198</v>
      </c>
      <c r="CP184" s="18">
        <v>0</v>
      </c>
      <c r="CQ184" s="18">
        <f t="shared" si="275"/>
        <v>16929.000000000004</v>
      </c>
      <c r="CR184" s="19" t="str">
        <f t="shared" si="229"/>
        <v>N/A</v>
      </c>
      <c r="CS184" s="68">
        <f t="shared" si="276"/>
        <v>188</v>
      </c>
      <c r="CT184" s="18">
        <f>'Ohio Intensities'!U184</f>
        <v>1.1097080553507719</v>
      </c>
      <c r="CU184" s="18">
        <f>Design!$I$24*CT184*Design!$I$23</f>
        <v>1.9086978552033289</v>
      </c>
      <c r="CV184" s="18">
        <v>0</v>
      </c>
      <c r="CW184" s="18">
        <v>0</v>
      </c>
      <c r="CX184" s="18">
        <f>Design!$I$22</f>
        <v>10</v>
      </c>
      <c r="CY184" s="18">
        <f t="shared" si="277"/>
        <v>1.9086978552033289</v>
      </c>
      <c r="CZ184" s="18">
        <f t="shared" si="278"/>
        <v>188</v>
      </c>
      <c r="DA184" s="18">
        <f t="shared" si="279"/>
        <v>1.9086978552033289</v>
      </c>
      <c r="DB184" s="18">
        <f t="shared" si="280"/>
        <v>198</v>
      </c>
      <c r="DC184" s="18">
        <v>0</v>
      </c>
      <c r="DD184" s="18" t="str">
        <f t="shared" si="230"/>
        <v>N/A</v>
      </c>
      <c r="DE184" s="18">
        <f t="shared" si="281"/>
        <v>-0.1908697855203329</v>
      </c>
      <c r="DF184" s="18">
        <f t="shared" si="282"/>
        <v>37.792217533025912</v>
      </c>
      <c r="DG184" s="18">
        <f>(Design!$N$71-DF184)/DE184</f>
        <v>183.0683543640468</v>
      </c>
      <c r="DH184" s="18">
        <v>0</v>
      </c>
      <c r="DI184" s="18">
        <v>0</v>
      </c>
      <c r="DJ184" s="18">
        <f t="shared" si="283"/>
        <v>183.0683543640468</v>
      </c>
      <c r="DK184" s="18">
        <f t="shared" si="231"/>
        <v>188</v>
      </c>
      <c r="DL184" s="18">
        <f>Design!$N$71</f>
        <v>2.85</v>
      </c>
      <c r="DM184" s="18">
        <f t="shared" si="284"/>
        <v>198</v>
      </c>
      <c r="DN184" s="18">
        <v>0</v>
      </c>
      <c r="DO184" s="18">
        <f t="shared" si="285"/>
        <v>16929.000000000004</v>
      </c>
      <c r="DP184" s="19" t="str">
        <f t="shared" si="232"/>
        <v>N/A</v>
      </c>
      <c r="DQ184" s="68">
        <f t="shared" si="286"/>
        <v>188</v>
      </c>
      <c r="DR184" s="18">
        <f>'Ohio Intensities'!Y184</f>
        <v>1.253470281858698</v>
      </c>
      <c r="DS184" s="18">
        <f>Design!$I$24*DR184*Design!$I$23</f>
        <v>2.155968884796962</v>
      </c>
      <c r="DT184" s="18">
        <v>0</v>
      </c>
      <c r="DU184" s="18">
        <v>0</v>
      </c>
      <c r="DV184" s="18">
        <f>Design!$I$22</f>
        <v>10</v>
      </c>
      <c r="DW184" s="18">
        <f t="shared" si="287"/>
        <v>2.155968884796962</v>
      </c>
      <c r="DX184" s="18">
        <f t="shared" si="288"/>
        <v>188</v>
      </c>
      <c r="DY184" s="18">
        <f t="shared" si="289"/>
        <v>2.155968884796962</v>
      </c>
      <c r="DZ184" s="18">
        <f t="shared" si="290"/>
        <v>198</v>
      </c>
      <c r="EA184" s="18">
        <v>0</v>
      </c>
      <c r="EB184" s="18" t="str">
        <f t="shared" si="233"/>
        <v>N/A</v>
      </c>
      <c r="EC184" s="18">
        <f t="shared" si="291"/>
        <v>-0.21559688847969621</v>
      </c>
      <c r="ED184" s="18">
        <f t="shared" si="292"/>
        <v>42.688183918979853</v>
      </c>
      <c r="EE184" s="18">
        <f>(Design!$N$72-ED184)/EC184</f>
        <v>184.78088528968544</v>
      </c>
      <c r="EF184" s="18">
        <v>0</v>
      </c>
      <c r="EG184" s="18">
        <v>0</v>
      </c>
      <c r="EH184" s="18">
        <f t="shared" si="293"/>
        <v>184.78088528968544</v>
      </c>
      <c r="EI184" s="18">
        <f t="shared" si="234"/>
        <v>188</v>
      </c>
      <c r="EJ184" s="18">
        <f>Design!$N$72</f>
        <v>2.85</v>
      </c>
      <c r="EK184" s="18">
        <f t="shared" si="294"/>
        <v>198</v>
      </c>
      <c r="EL184" s="18">
        <v>0</v>
      </c>
      <c r="EM184" s="18">
        <f t="shared" si="295"/>
        <v>16929</v>
      </c>
      <c r="EN184" s="19" t="str">
        <f t="shared" si="235"/>
        <v>N/A</v>
      </c>
      <c r="EO184" s="19">
        <f t="shared" si="296"/>
        <v>188</v>
      </c>
    </row>
    <row r="185" spans="1:145" x14ac:dyDescent="0.25">
      <c r="A185" s="68">
        <f t="shared" si="236"/>
        <v>189</v>
      </c>
      <c r="B185" s="18">
        <f>'Ohio Intensities'!E185</f>
        <v>0.55651851651879247</v>
      </c>
      <c r="C185" s="18">
        <f>Design!$I$24*B185*Design!$I$23</f>
        <v>0.95721184841232365</v>
      </c>
      <c r="D185" s="18">
        <v>0</v>
      </c>
      <c r="E185" s="18">
        <v>0</v>
      </c>
      <c r="F185" s="18">
        <f>Design!$I$22</f>
        <v>10</v>
      </c>
      <c r="G185" s="18">
        <f t="shared" si="237"/>
        <v>0.95721184841232365</v>
      </c>
      <c r="H185" s="18">
        <f t="shared" si="238"/>
        <v>189</v>
      </c>
      <c r="I185" s="18">
        <f t="shared" si="239"/>
        <v>0.95721184841232365</v>
      </c>
      <c r="J185" s="18">
        <f t="shared" si="240"/>
        <v>199</v>
      </c>
      <c r="K185" s="18">
        <v>0</v>
      </c>
      <c r="L185" s="18" t="str">
        <f t="shared" si="218"/>
        <v>N/A</v>
      </c>
      <c r="M185" s="18">
        <f t="shared" si="241"/>
        <v>-9.5721184841232362E-2</v>
      </c>
      <c r="N185" s="18">
        <f t="shared" si="242"/>
        <v>19.048515783405239</v>
      </c>
      <c r="O185" s="18">
        <f>(Design!$N$67-N185)/M185</f>
        <v>177.58363325317978</v>
      </c>
      <c r="P185" s="18">
        <v>0</v>
      </c>
      <c r="Q185" s="18">
        <v>0</v>
      </c>
      <c r="R185" s="18">
        <f t="shared" si="243"/>
        <v>177.58363325317978</v>
      </c>
      <c r="S185" s="18">
        <f t="shared" si="219"/>
        <v>189</v>
      </c>
      <c r="T185" s="18">
        <f>Design!$N$67</f>
        <v>2.0499999999999998</v>
      </c>
      <c r="U185" s="18">
        <f t="shared" si="244"/>
        <v>199</v>
      </c>
      <c r="V185" s="18">
        <v>0</v>
      </c>
      <c r="W185" s="18">
        <f t="shared" si="245"/>
        <v>12238.499999999998</v>
      </c>
      <c r="X185" s="19" t="str">
        <f t="shared" si="220"/>
        <v>N/A</v>
      </c>
      <c r="Y185" s="68">
        <f t="shared" si="246"/>
        <v>189</v>
      </c>
      <c r="Z185" s="18">
        <f>'Ohio Intensities'!I185</f>
        <v>0.67996369890981634</v>
      </c>
      <c r="AA185" s="18">
        <f>Design!$I$24*Z185*Design!$I$23</f>
        <v>1.1695375621248849</v>
      </c>
      <c r="AB185" s="18">
        <v>0</v>
      </c>
      <c r="AC185" s="18">
        <v>0</v>
      </c>
      <c r="AD185" s="18">
        <f>Design!$I$22</f>
        <v>10</v>
      </c>
      <c r="AE185" s="18">
        <f t="shared" si="247"/>
        <v>1.1695375621248849</v>
      </c>
      <c r="AF185" s="18">
        <f t="shared" si="248"/>
        <v>189</v>
      </c>
      <c r="AG185" s="18">
        <f t="shared" si="249"/>
        <v>1.1695375621248849</v>
      </c>
      <c r="AH185" s="18">
        <f t="shared" si="250"/>
        <v>199</v>
      </c>
      <c r="AI185" s="18">
        <v>0</v>
      </c>
      <c r="AJ185" s="18" t="str">
        <f t="shared" si="221"/>
        <v>N/A</v>
      </c>
      <c r="AK185" s="18">
        <f t="shared" si="251"/>
        <v>-0.11695375621248849</v>
      </c>
      <c r="AL185" s="18">
        <f t="shared" si="252"/>
        <v>23.273797486285208</v>
      </c>
      <c r="AM185" s="18">
        <f>(Design!$N$68-AL185)/AK185</f>
        <v>177.6240298647796</v>
      </c>
      <c r="AN185" s="18">
        <v>0</v>
      </c>
      <c r="AO185" s="18">
        <v>0</v>
      </c>
      <c r="AP185" s="18">
        <f t="shared" si="253"/>
        <v>177.6240298647796</v>
      </c>
      <c r="AQ185" s="18">
        <f t="shared" si="222"/>
        <v>189</v>
      </c>
      <c r="AR185" s="18">
        <f>Design!$N$68</f>
        <v>2.5</v>
      </c>
      <c r="AS185" s="18">
        <f t="shared" si="254"/>
        <v>199</v>
      </c>
      <c r="AT185" s="18">
        <v>0</v>
      </c>
      <c r="AU185" s="18">
        <f t="shared" si="255"/>
        <v>14925</v>
      </c>
      <c r="AV185" s="19" t="str">
        <f t="shared" si="223"/>
        <v>N/A</v>
      </c>
      <c r="AW185" s="68">
        <f t="shared" si="256"/>
        <v>189</v>
      </c>
      <c r="AX185" s="18">
        <f>'Ohio Intensities'!M185</f>
        <v>0.81043822674191801</v>
      </c>
      <c r="AY185" s="18">
        <f>Design!$I$24*AX185*Design!$I$23</f>
        <v>1.3939537499960999</v>
      </c>
      <c r="AZ185" s="18">
        <v>0</v>
      </c>
      <c r="BA185" s="18">
        <v>0</v>
      </c>
      <c r="BB185" s="18">
        <f>Design!$I$22</f>
        <v>10</v>
      </c>
      <c r="BC185" s="18">
        <f t="shared" si="257"/>
        <v>1.3939537499960999</v>
      </c>
      <c r="BD185" s="18">
        <f t="shared" si="258"/>
        <v>189</v>
      </c>
      <c r="BE185" s="18">
        <f t="shared" si="259"/>
        <v>1.3939537499960999</v>
      </c>
      <c r="BF185" s="18">
        <f t="shared" si="260"/>
        <v>199</v>
      </c>
      <c r="BG185" s="18">
        <v>0</v>
      </c>
      <c r="BH185" s="18" t="str">
        <f t="shared" si="224"/>
        <v>N/A</v>
      </c>
      <c r="BI185" s="18">
        <f t="shared" si="261"/>
        <v>-0.13939537499960999</v>
      </c>
      <c r="BJ185" s="18">
        <f t="shared" si="262"/>
        <v>27.739679624922388</v>
      </c>
      <c r="BK185" s="18">
        <f>(Design!$N$69-BJ185)/BI185</f>
        <v>178.55455839185498</v>
      </c>
      <c r="BL185" s="18">
        <v>0</v>
      </c>
      <c r="BM185" s="18">
        <v>0</v>
      </c>
      <c r="BN185" s="18">
        <f t="shared" si="263"/>
        <v>178.55455839185498</v>
      </c>
      <c r="BO185" s="18">
        <f t="shared" si="225"/>
        <v>189</v>
      </c>
      <c r="BP185" s="18">
        <f>Design!$N$69</f>
        <v>2.85</v>
      </c>
      <c r="BQ185" s="18">
        <f t="shared" si="264"/>
        <v>199</v>
      </c>
      <c r="BR185" s="18">
        <v>0</v>
      </c>
      <c r="BS185" s="18">
        <f t="shared" si="265"/>
        <v>17014.5</v>
      </c>
      <c r="BT185" s="19" t="str">
        <f t="shared" si="226"/>
        <v>N/A</v>
      </c>
      <c r="BU185" s="68">
        <f t="shared" si="266"/>
        <v>189</v>
      </c>
      <c r="BV185" s="18">
        <f>'Ohio Intensities'!Q185</f>
        <v>0.97080722614312354</v>
      </c>
      <c r="BW185" s="18">
        <f>Design!$I$24*BV185*Design!$I$23</f>
        <v>1.6697884289661735</v>
      </c>
      <c r="BX185" s="18">
        <v>0</v>
      </c>
      <c r="BY185" s="18">
        <v>0</v>
      </c>
      <c r="BZ185" s="18">
        <f>Design!$I$22</f>
        <v>10</v>
      </c>
      <c r="CA185" s="18">
        <f t="shared" si="267"/>
        <v>1.6697884289661735</v>
      </c>
      <c r="CB185" s="18">
        <f t="shared" si="268"/>
        <v>189</v>
      </c>
      <c r="CC185" s="18">
        <f t="shared" si="269"/>
        <v>1.6697884289661735</v>
      </c>
      <c r="CD185" s="18">
        <f t="shared" si="270"/>
        <v>199</v>
      </c>
      <c r="CE185" s="18">
        <v>0</v>
      </c>
      <c r="CF185" s="18" t="str">
        <f t="shared" si="227"/>
        <v>N/A</v>
      </c>
      <c r="CG185" s="18">
        <f t="shared" si="271"/>
        <v>-0.16697884289661735</v>
      </c>
      <c r="CH185" s="18">
        <f t="shared" si="272"/>
        <v>33.228789736426855</v>
      </c>
      <c r="CI185" s="18">
        <f>(Design!$N$70-CH185)/CG185</f>
        <v>181.93196940067108</v>
      </c>
      <c r="CJ185" s="18">
        <v>0</v>
      </c>
      <c r="CK185" s="18">
        <v>0</v>
      </c>
      <c r="CL185" s="18">
        <f t="shared" si="273"/>
        <v>181.93196940067108</v>
      </c>
      <c r="CM185" s="18">
        <f t="shared" si="228"/>
        <v>189</v>
      </c>
      <c r="CN185" s="18">
        <f>Design!$N$70</f>
        <v>2.85</v>
      </c>
      <c r="CO185" s="18">
        <f t="shared" si="274"/>
        <v>199</v>
      </c>
      <c r="CP185" s="18">
        <v>0</v>
      </c>
      <c r="CQ185" s="18">
        <f t="shared" si="275"/>
        <v>17014.500000000004</v>
      </c>
      <c r="CR185" s="19" t="str">
        <f t="shared" si="229"/>
        <v>N/A</v>
      </c>
      <c r="CS185" s="68">
        <f t="shared" si="276"/>
        <v>189</v>
      </c>
      <c r="CT185" s="18">
        <f>'Ohio Intensities'!U185</f>
        <v>1.1051084707245107</v>
      </c>
      <c r="CU185" s="18">
        <f>Design!$I$24*CT185*Design!$I$23</f>
        <v>1.9007865696461597</v>
      </c>
      <c r="CV185" s="18">
        <v>0</v>
      </c>
      <c r="CW185" s="18">
        <v>0</v>
      </c>
      <c r="CX185" s="18">
        <f>Design!$I$22</f>
        <v>10</v>
      </c>
      <c r="CY185" s="18">
        <f t="shared" si="277"/>
        <v>1.9007865696461597</v>
      </c>
      <c r="CZ185" s="18">
        <f t="shared" si="278"/>
        <v>189</v>
      </c>
      <c r="DA185" s="18">
        <f t="shared" si="279"/>
        <v>1.9007865696461597</v>
      </c>
      <c r="DB185" s="18">
        <f t="shared" si="280"/>
        <v>199</v>
      </c>
      <c r="DC185" s="18">
        <v>0</v>
      </c>
      <c r="DD185" s="18" t="str">
        <f t="shared" si="230"/>
        <v>N/A</v>
      </c>
      <c r="DE185" s="18">
        <f t="shared" si="281"/>
        <v>-0.19007865696461596</v>
      </c>
      <c r="DF185" s="18">
        <f t="shared" si="282"/>
        <v>37.82565273595857</v>
      </c>
      <c r="DG185" s="18">
        <f>(Design!$N$71-DF185)/DE185</f>
        <v>184.00620719068661</v>
      </c>
      <c r="DH185" s="18">
        <v>0</v>
      </c>
      <c r="DI185" s="18">
        <v>0</v>
      </c>
      <c r="DJ185" s="18">
        <f t="shared" si="283"/>
        <v>184.00620719068661</v>
      </c>
      <c r="DK185" s="18">
        <f t="shared" si="231"/>
        <v>189</v>
      </c>
      <c r="DL185" s="18">
        <f>Design!$N$71</f>
        <v>2.85</v>
      </c>
      <c r="DM185" s="18">
        <f t="shared" si="284"/>
        <v>199</v>
      </c>
      <c r="DN185" s="18">
        <v>0</v>
      </c>
      <c r="DO185" s="18">
        <f t="shared" si="285"/>
        <v>17014.5</v>
      </c>
      <c r="DP185" s="19" t="str">
        <f t="shared" si="232"/>
        <v>N/A</v>
      </c>
      <c r="DQ185" s="68">
        <f t="shared" si="286"/>
        <v>189</v>
      </c>
      <c r="DR185" s="18">
        <f>'Ohio Intensities'!Y185</f>
        <v>1.24844162162984</v>
      </c>
      <c r="DS185" s="18">
        <f>Design!$I$24*DR185*Design!$I$23</f>
        <v>2.1473195892033261</v>
      </c>
      <c r="DT185" s="18">
        <v>0</v>
      </c>
      <c r="DU185" s="18">
        <v>0</v>
      </c>
      <c r="DV185" s="18">
        <f>Design!$I$22</f>
        <v>10</v>
      </c>
      <c r="DW185" s="18">
        <f t="shared" si="287"/>
        <v>2.1473195892033261</v>
      </c>
      <c r="DX185" s="18">
        <f t="shared" si="288"/>
        <v>189</v>
      </c>
      <c r="DY185" s="18">
        <f t="shared" si="289"/>
        <v>2.1473195892033261</v>
      </c>
      <c r="DZ185" s="18">
        <f t="shared" si="290"/>
        <v>199</v>
      </c>
      <c r="EA185" s="18">
        <v>0</v>
      </c>
      <c r="EB185" s="18" t="str">
        <f t="shared" si="233"/>
        <v>N/A</v>
      </c>
      <c r="EC185" s="18">
        <f t="shared" si="291"/>
        <v>-0.21473195892033262</v>
      </c>
      <c r="ED185" s="18">
        <f t="shared" si="292"/>
        <v>42.731659825146195</v>
      </c>
      <c r="EE185" s="18">
        <f>(Design!$N$72-ED185)/EC185</f>
        <v>185.72763935871617</v>
      </c>
      <c r="EF185" s="18">
        <v>0</v>
      </c>
      <c r="EG185" s="18">
        <v>0</v>
      </c>
      <c r="EH185" s="18">
        <f t="shared" si="293"/>
        <v>185.72763935871617</v>
      </c>
      <c r="EI185" s="18">
        <f t="shared" si="234"/>
        <v>189</v>
      </c>
      <c r="EJ185" s="18">
        <f>Design!$N$72</f>
        <v>2.85</v>
      </c>
      <c r="EK185" s="18">
        <f t="shared" si="294"/>
        <v>199</v>
      </c>
      <c r="EL185" s="18">
        <v>0</v>
      </c>
      <c r="EM185" s="18">
        <f t="shared" si="295"/>
        <v>17014.500000000004</v>
      </c>
      <c r="EN185" s="19" t="str">
        <f t="shared" si="235"/>
        <v>N/A</v>
      </c>
      <c r="EO185" s="19">
        <f t="shared" si="296"/>
        <v>189</v>
      </c>
    </row>
    <row r="186" spans="1:145" x14ac:dyDescent="0.25">
      <c r="A186" s="68">
        <f t="shared" si="236"/>
        <v>190</v>
      </c>
      <c r="B186" s="18">
        <f>'Ohio Intensities'!E186</f>
        <v>0.55408020835626104</v>
      </c>
      <c r="C186" s="18">
        <f>Design!$I$24*B186*Design!$I$23</f>
        <v>0.95301795837276959</v>
      </c>
      <c r="D186" s="18">
        <v>0</v>
      </c>
      <c r="E186" s="18">
        <v>0</v>
      </c>
      <c r="F186" s="18">
        <f>Design!$I$22</f>
        <v>10</v>
      </c>
      <c r="G186" s="18">
        <f t="shared" si="237"/>
        <v>0.95301795837276959</v>
      </c>
      <c r="H186" s="18">
        <f t="shared" si="238"/>
        <v>190</v>
      </c>
      <c r="I186" s="18">
        <f t="shared" si="239"/>
        <v>0.95301795837276959</v>
      </c>
      <c r="J186" s="18">
        <f t="shared" si="240"/>
        <v>200</v>
      </c>
      <c r="K186" s="18">
        <v>0</v>
      </c>
      <c r="L186" s="18" t="str">
        <f t="shared" si="218"/>
        <v>N/A</v>
      </c>
      <c r="M186" s="18">
        <f t="shared" si="241"/>
        <v>-9.5301795837276965E-2</v>
      </c>
      <c r="N186" s="18">
        <f t="shared" si="242"/>
        <v>19.060359167455392</v>
      </c>
      <c r="O186" s="18">
        <f>(Design!$N$67-N186)/M186</f>
        <v>178.48938750849697</v>
      </c>
      <c r="P186" s="18">
        <v>0</v>
      </c>
      <c r="Q186" s="18">
        <v>0</v>
      </c>
      <c r="R186" s="18">
        <f t="shared" si="243"/>
        <v>178.48938750849697</v>
      </c>
      <c r="S186" s="18">
        <f t="shared" si="219"/>
        <v>190</v>
      </c>
      <c r="T186" s="18">
        <f>Design!$N$67</f>
        <v>2.0499999999999998</v>
      </c>
      <c r="U186" s="18">
        <f t="shared" si="244"/>
        <v>200</v>
      </c>
      <c r="V186" s="18">
        <v>0</v>
      </c>
      <c r="W186" s="18">
        <f t="shared" si="245"/>
        <v>12299.999999999998</v>
      </c>
      <c r="X186" s="19" t="str">
        <f t="shared" si="220"/>
        <v>N/A</v>
      </c>
      <c r="Y186" s="68">
        <f t="shared" si="246"/>
        <v>190</v>
      </c>
      <c r="Z186" s="18">
        <f>'Ohio Intensities'!I186</f>
        <v>0.67702299557811096</v>
      </c>
      <c r="AA186" s="18">
        <f>Design!$I$24*Z186*Design!$I$23</f>
        <v>1.1644795523943516</v>
      </c>
      <c r="AB186" s="18">
        <v>0</v>
      </c>
      <c r="AC186" s="18">
        <v>0</v>
      </c>
      <c r="AD186" s="18">
        <f>Design!$I$22</f>
        <v>10</v>
      </c>
      <c r="AE186" s="18">
        <f t="shared" si="247"/>
        <v>1.1644795523943516</v>
      </c>
      <c r="AF186" s="18">
        <f t="shared" si="248"/>
        <v>190</v>
      </c>
      <c r="AG186" s="18">
        <f t="shared" si="249"/>
        <v>1.1644795523943516</v>
      </c>
      <c r="AH186" s="18">
        <f t="shared" si="250"/>
        <v>200</v>
      </c>
      <c r="AI186" s="18">
        <v>0</v>
      </c>
      <c r="AJ186" s="18" t="str">
        <f t="shared" si="221"/>
        <v>N/A</v>
      </c>
      <c r="AK186" s="18">
        <f t="shared" si="251"/>
        <v>-0.11644795523943516</v>
      </c>
      <c r="AL186" s="18">
        <f t="shared" si="252"/>
        <v>23.289591047887029</v>
      </c>
      <c r="AM186" s="18">
        <f>(Design!$N$68-AL186)/AK186</f>
        <v>178.53118163509515</v>
      </c>
      <c r="AN186" s="18">
        <v>0</v>
      </c>
      <c r="AO186" s="18">
        <v>0</v>
      </c>
      <c r="AP186" s="18">
        <f t="shared" si="253"/>
        <v>178.53118163509515</v>
      </c>
      <c r="AQ186" s="18">
        <f t="shared" si="222"/>
        <v>190</v>
      </c>
      <c r="AR186" s="18">
        <f>Design!$N$68</f>
        <v>2.5</v>
      </c>
      <c r="AS186" s="18">
        <f t="shared" si="254"/>
        <v>200</v>
      </c>
      <c r="AT186" s="18">
        <v>0</v>
      </c>
      <c r="AU186" s="18">
        <f t="shared" si="255"/>
        <v>15000</v>
      </c>
      <c r="AV186" s="19" t="str">
        <f t="shared" si="223"/>
        <v>N/A</v>
      </c>
      <c r="AW186" s="68">
        <f t="shared" si="256"/>
        <v>190</v>
      </c>
      <c r="AX186" s="18">
        <f>'Ohio Intensities'!M186</f>
        <v>0.80697062878097203</v>
      </c>
      <c r="AY186" s="18">
        <f>Design!$I$24*AX186*Design!$I$23</f>
        <v>1.3879894815032727</v>
      </c>
      <c r="AZ186" s="18">
        <v>0</v>
      </c>
      <c r="BA186" s="18">
        <v>0</v>
      </c>
      <c r="BB186" s="18">
        <f>Design!$I$22</f>
        <v>10</v>
      </c>
      <c r="BC186" s="18">
        <f t="shared" si="257"/>
        <v>1.3879894815032727</v>
      </c>
      <c r="BD186" s="18">
        <f t="shared" si="258"/>
        <v>190</v>
      </c>
      <c r="BE186" s="18">
        <f t="shared" si="259"/>
        <v>1.3879894815032727</v>
      </c>
      <c r="BF186" s="18">
        <f t="shared" si="260"/>
        <v>200</v>
      </c>
      <c r="BG186" s="18">
        <v>0</v>
      </c>
      <c r="BH186" s="18" t="str">
        <f t="shared" si="224"/>
        <v>N/A</v>
      </c>
      <c r="BI186" s="18">
        <f t="shared" si="261"/>
        <v>-0.13879894815032728</v>
      </c>
      <c r="BJ186" s="18">
        <f t="shared" si="262"/>
        <v>27.759789630065455</v>
      </c>
      <c r="BK186" s="18">
        <f>(Design!$N$69-BJ186)/BI186</f>
        <v>179.46670318485923</v>
      </c>
      <c r="BL186" s="18">
        <v>0</v>
      </c>
      <c r="BM186" s="18">
        <v>0</v>
      </c>
      <c r="BN186" s="18">
        <f t="shared" si="263"/>
        <v>179.46670318485923</v>
      </c>
      <c r="BO186" s="18">
        <f t="shared" si="225"/>
        <v>190</v>
      </c>
      <c r="BP186" s="18">
        <f>Design!$N$69</f>
        <v>2.85</v>
      </c>
      <c r="BQ186" s="18">
        <f t="shared" si="264"/>
        <v>200</v>
      </c>
      <c r="BR186" s="18">
        <v>0</v>
      </c>
      <c r="BS186" s="18">
        <f t="shared" si="265"/>
        <v>17100</v>
      </c>
      <c r="BT186" s="19" t="str">
        <f t="shared" si="226"/>
        <v>N/A</v>
      </c>
      <c r="BU186" s="68">
        <f t="shared" si="266"/>
        <v>190</v>
      </c>
      <c r="BV186" s="18">
        <f>'Ohio Intensities'!Q186</f>
        <v>0.96674052903606855</v>
      </c>
      <c r="BW186" s="18">
        <f>Design!$I$24*BV186*Design!$I$23</f>
        <v>1.6627937099420389</v>
      </c>
      <c r="BX186" s="18">
        <v>0</v>
      </c>
      <c r="BY186" s="18">
        <v>0</v>
      </c>
      <c r="BZ186" s="18">
        <f>Design!$I$22</f>
        <v>10</v>
      </c>
      <c r="CA186" s="18">
        <f t="shared" si="267"/>
        <v>1.6627937099420389</v>
      </c>
      <c r="CB186" s="18">
        <f t="shared" si="268"/>
        <v>190</v>
      </c>
      <c r="CC186" s="18">
        <f t="shared" si="269"/>
        <v>1.6627937099420389</v>
      </c>
      <c r="CD186" s="18">
        <f t="shared" si="270"/>
        <v>200</v>
      </c>
      <c r="CE186" s="18">
        <v>0</v>
      </c>
      <c r="CF186" s="18" t="str">
        <f t="shared" si="227"/>
        <v>N/A</v>
      </c>
      <c r="CG186" s="18">
        <f t="shared" si="271"/>
        <v>-0.1662793709942039</v>
      </c>
      <c r="CH186" s="18">
        <f t="shared" si="272"/>
        <v>33.255874198840779</v>
      </c>
      <c r="CI186" s="18">
        <f>(Design!$N$70-CH186)/CG186</f>
        <v>182.86017091020059</v>
      </c>
      <c r="CJ186" s="18">
        <v>0</v>
      </c>
      <c r="CK186" s="18">
        <v>0</v>
      </c>
      <c r="CL186" s="18">
        <f t="shared" si="273"/>
        <v>182.86017091020059</v>
      </c>
      <c r="CM186" s="18">
        <f t="shared" si="228"/>
        <v>190</v>
      </c>
      <c r="CN186" s="18">
        <f>Design!$N$70</f>
        <v>2.85</v>
      </c>
      <c r="CO186" s="18">
        <f t="shared" si="274"/>
        <v>200</v>
      </c>
      <c r="CP186" s="18">
        <v>0</v>
      </c>
      <c r="CQ186" s="18">
        <f t="shared" si="275"/>
        <v>17100</v>
      </c>
      <c r="CR186" s="19" t="str">
        <f t="shared" si="229"/>
        <v>N/A</v>
      </c>
      <c r="CS186" s="68">
        <f t="shared" si="276"/>
        <v>190</v>
      </c>
      <c r="CT186" s="18">
        <f>'Ohio Intensities'!U186</f>
        <v>1.1005504683651881</v>
      </c>
      <c r="CU186" s="18">
        <f>Design!$I$24*CT186*Design!$I$23</f>
        <v>1.8929468055881247</v>
      </c>
      <c r="CV186" s="18">
        <v>0</v>
      </c>
      <c r="CW186" s="18">
        <v>0</v>
      </c>
      <c r="CX186" s="18">
        <f>Design!$I$22</f>
        <v>10</v>
      </c>
      <c r="CY186" s="18">
        <f t="shared" si="277"/>
        <v>1.8929468055881247</v>
      </c>
      <c r="CZ186" s="18">
        <f t="shared" si="278"/>
        <v>190</v>
      </c>
      <c r="DA186" s="18">
        <f t="shared" si="279"/>
        <v>1.8929468055881247</v>
      </c>
      <c r="DB186" s="18">
        <f t="shared" si="280"/>
        <v>200</v>
      </c>
      <c r="DC186" s="18">
        <v>0</v>
      </c>
      <c r="DD186" s="18" t="str">
        <f t="shared" si="230"/>
        <v>N/A</v>
      </c>
      <c r="DE186" s="18">
        <f t="shared" si="281"/>
        <v>-0.18929468055881246</v>
      </c>
      <c r="DF186" s="18">
        <f t="shared" si="282"/>
        <v>37.858936111762489</v>
      </c>
      <c r="DG186" s="18">
        <f>(Design!$N$71-DF186)/DE186</f>
        <v>184.94410940874522</v>
      </c>
      <c r="DH186" s="18">
        <v>0</v>
      </c>
      <c r="DI186" s="18">
        <v>0</v>
      </c>
      <c r="DJ186" s="18">
        <f t="shared" si="283"/>
        <v>184.94410940874522</v>
      </c>
      <c r="DK186" s="18">
        <f t="shared" si="231"/>
        <v>190</v>
      </c>
      <c r="DL186" s="18">
        <f>Design!$N$71</f>
        <v>2.85</v>
      </c>
      <c r="DM186" s="18">
        <f t="shared" si="284"/>
        <v>200</v>
      </c>
      <c r="DN186" s="18">
        <v>0</v>
      </c>
      <c r="DO186" s="18">
        <f t="shared" si="285"/>
        <v>17100</v>
      </c>
      <c r="DP186" s="19" t="str">
        <f t="shared" si="232"/>
        <v>N/A</v>
      </c>
      <c r="DQ186" s="68">
        <f t="shared" si="286"/>
        <v>190</v>
      </c>
      <c r="DR186" s="18">
        <f>'Ohio Intensities'!Y186</f>
        <v>1.2434578192649803</v>
      </c>
      <c r="DS186" s="18">
        <f>Design!$I$24*DR186*Design!$I$23</f>
        <v>2.1387474491357676</v>
      </c>
      <c r="DT186" s="18">
        <v>0</v>
      </c>
      <c r="DU186" s="18">
        <v>0</v>
      </c>
      <c r="DV186" s="18">
        <f>Design!$I$22</f>
        <v>10</v>
      </c>
      <c r="DW186" s="18">
        <f t="shared" si="287"/>
        <v>2.1387474491357676</v>
      </c>
      <c r="DX186" s="18">
        <f t="shared" si="288"/>
        <v>190</v>
      </c>
      <c r="DY186" s="18">
        <f t="shared" si="289"/>
        <v>2.1387474491357676</v>
      </c>
      <c r="DZ186" s="18">
        <f t="shared" si="290"/>
        <v>200</v>
      </c>
      <c r="EA186" s="18">
        <v>0</v>
      </c>
      <c r="EB186" s="18" t="str">
        <f t="shared" si="233"/>
        <v>N/A</v>
      </c>
      <c r="EC186" s="18">
        <f t="shared" si="291"/>
        <v>-0.21387474491357678</v>
      </c>
      <c r="ED186" s="18">
        <f t="shared" si="292"/>
        <v>42.774948982715358</v>
      </c>
      <c r="EE186" s="18">
        <f>(Design!$N$72-ED186)/EC186</f>
        <v>186.67444348723063</v>
      </c>
      <c r="EF186" s="18">
        <v>0</v>
      </c>
      <c r="EG186" s="18">
        <v>0</v>
      </c>
      <c r="EH186" s="18">
        <f t="shared" si="293"/>
        <v>186.67444348723063</v>
      </c>
      <c r="EI186" s="18">
        <f t="shared" si="234"/>
        <v>190</v>
      </c>
      <c r="EJ186" s="18">
        <f>Design!$N$72</f>
        <v>2.85</v>
      </c>
      <c r="EK186" s="18">
        <f t="shared" si="294"/>
        <v>200</v>
      </c>
      <c r="EL186" s="18">
        <v>0</v>
      </c>
      <c r="EM186" s="18">
        <f t="shared" si="295"/>
        <v>17100</v>
      </c>
      <c r="EN186" s="19" t="str">
        <f t="shared" si="235"/>
        <v>N/A</v>
      </c>
      <c r="EO186" s="19">
        <f t="shared" si="296"/>
        <v>190</v>
      </c>
    </row>
    <row r="187" spans="1:145" x14ac:dyDescent="0.25">
      <c r="A187" s="68">
        <f t="shared" si="236"/>
        <v>191</v>
      </c>
      <c r="B187" s="18">
        <f>'Ohio Intensities'!E187</f>
        <v>0.55166466477531995</v>
      </c>
      <c r="C187" s="18">
        <f>Design!$I$24*B187*Design!$I$23</f>
        <v>0.94886322341355089</v>
      </c>
      <c r="D187" s="18">
        <v>0</v>
      </c>
      <c r="E187" s="18">
        <v>0</v>
      </c>
      <c r="F187" s="18">
        <f>Design!$I$22</f>
        <v>10</v>
      </c>
      <c r="G187" s="18">
        <f t="shared" si="237"/>
        <v>0.94886322341355089</v>
      </c>
      <c r="H187" s="18">
        <f t="shared" si="238"/>
        <v>191</v>
      </c>
      <c r="I187" s="18">
        <f t="shared" si="239"/>
        <v>0.94886322341355089</v>
      </c>
      <c r="J187" s="18">
        <f t="shared" si="240"/>
        <v>201</v>
      </c>
      <c r="K187" s="18">
        <v>0</v>
      </c>
      <c r="L187" s="18" t="str">
        <f t="shared" si="218"/>
        <v>N/A</v>
      </c>
      <c r="M187" s="18">
        <f t="shared" si="241"/>
        <v>-9.4886322341355092E-2</v>
      </c>
      <c r="N187" s="18">
        <f t="shared" si="242"/>
        <v>19.072150790612373</v>
      </c>
      <c r="O187" s="18">
        <f>(Design!$N$67-N187)/M187</f>
        <v>179.39520017832399</v>
      </c>
      <c r="P187" s="18">
        <v>0</v>
      </c>
      <c r="Q187" s="18">
        <v>0</v>
      </c>
      <c r="R187" s="18">
        <f t="shared" si="243"/>
        <v>179.39520017832399</v>
      </c>
      <c r="S187" s="18">
        <f t="shared" si="219"/>
        <v>191</v>
      </c>
      <c r="T187" s="18">
        <f>Design!$N$67</f>
        <v>2.0499999999999998</v>
      </c>
      <c r="U187" s="18">
        <f t="shared" si="244"/>
        <v>201</v>
      </c>
      <c r="V187" s="18">
        <v>0</v>
      </c>
      <c r="W187" s="18">
        <f t="shared" si="245"/>
        <v>12361.499999999998</v>
      </c>
      <c r="X187" s="19" t="str">
        <f t="shared" si="220"/>
        <v>N/A</v>
      </c>
      <c r="Y187" s="68">
        <f t="shared" si="246"/>
        <v>191</v>
      </c>
      <c r="Z187" s="18">
        <f>'Ohio Intensities'!I187</f>
        <v>0.67410950987770768</v>
      </c>
      <c r="AA187" s="18">
        <f>Design!$I$24*Z187*Design!$I$23</f>
        <v>1.159468356989658</v>
      </c>
      <c r="AB187" s="18">
        <v>0</v>
      </c>
      <c r="AC187" s="18">
        <v>0</v>
      </c>
      <c r="AD187" s="18">
        <f>Design!$I$22</f>
        <v>10</v>
      </c>
      <c r="AE187" s="18">
        <f t="shared" si="247"/>
        <v>1.159468356989658</v>
      </c>
      <c r="AF187" s="18">
        <f t="shared" si="248"/>
        <v>191</v>
      </c>
      <c r="AG187" s="18">
        <f t="shared" si="249"/>
        <v>1.159468356989658</v>
      </c>
      <c r="AH187" s="18">
        <f t="shared" si="250"/>
        <v>201</v>
      </c>
      <c r="AI187" s="18">
        <v>0</v>
      </c>
      <c r="AJ187" s="18" t="str">
        <f t="shared" si="221"/>
        <v>N/A</v>
      </c>
      <c r="AK187" s="18">
        <f t="shared" si="251"/>
        <v>-0.1159468356989658</v>
      </c>
      <c r="AL187" s="18">
        <f t="shared" si="252"/>
        <v>23.305313975492126</v>
      </c>
      <c r="AM187" s="18">
        <f>(Design!$N$68-AL187)/AK187</f>
        <v>179.43839389898676</v>
      </c>
      <c r="AN187" s="18">
        <v>0</v>
      </c>
      <c r="AO187" s="18">
        <v>0</v>
      </c>
      <c r="AP187" s="18">
        <f t="shared" si="253"/>
        <v>179.43839389898676</v>
      </c>
      <c r="AQ187" s="18">
        <f t="shared" si="222"/>
        <v>191</v>
      </c>
      <c r="AR187" s="18">
        <f>Design!$N$68</f>
        <v>2.5</v>
      </c>
      <c r="AS187" s="18">
        <f t="shared" si="254"/>
        <v>201</v>
      </c>
      <c r="AT187" s="18">
        <v>0</v>
      </c>
      <c r="AU187" s="18">
        <f t="shared" si="255"/>
        <v>15075</v>
      </c>
      <c r="AV187" s="19" t="str">
        <f t="shared" si="223"/>
        <v>N/A</v>
      </c>
      <c r="AW187" s="68">
        <f t="shared" si="256"/>
        <v>191</v>
      </c>
      <c r="AX187" s="18">
        <f>'Ohio Intensities'!M187</f>
        <v>0.80353488192146594</v>
      </c>
      <c r="AY187" s="18">
        <f>Design!$I$24*AX187*Design!$I$23</f>
        <v>1.3820799969049222</v>
      </c>
      <c r="AZ187" s="18">
        <v>0</v>
      </c>
      <c r="BA187" s="18">
        <v>0</v>
      </c>
      <c r="BB187" s="18">
        <f>Design!$I$22</f>
        <v>10</v>
      </c>
      <c r="BC187" s="18">
        <f t="shared" si="257"/>
        <v>1.3820799969049222</v>
      </c>
      <c r="BD187" s="18">
        <f t="shared" si="258"/>
        <v>191</v>
      </c>
      <c r="BE187" s="18">
        <f t="shared" si="259"/>
        <v>1.3820799969049222</v>
      </c>
      <c r="BF187" s="18">
        <f t="shared" si="260"/>
        <v>201</v>
      </c>
      <c r="BG187" s="18">
        <v>0</v>
      </c>
      <c r="BH187" s="18" t="str">
        <f t="shared" si="224"/>
        <v>N/A</v>
      </c>
      <c r="BI187" s="18">
        <f t="shared" si="261"/>
        <v>-0.13820799969049222</v>
      </c>
      <c r="BJ187" s="18">
        <f t="shared" si="262"/>
        <v>27.779807937788938</v>
      </c>
      <c r="BK187" s="18">
        <f>(Design!$N$69-BJ187)/BI187</f>
        <v>180.37890710825431</v>
      </c>
      <c r="BL187" s="18">
        <v>0</v>
      </c>
      <c r="BM187" s="18">
        <v>0</v>
      </c>
      <c r="BN187" s="18">
        <f t="shared" si="263"/>
        <v>180.37890710825431</v>
      </c>
      <c r="BO187" s="18">
        <f t="shared" si="225"/>
        <v>191</v>
      </c>
      <c r="BP187" s="18">
        <f>Design!$N$69</f>
        <v>2.85</v>
      </c>
      <c r="BQ187" s="18">
        <f t="shared" si="264"/>
        <v>201</v>
      </c>
      <c r="BR187" s="18">
        <v>0</v>
      </c>
      <c r="BS187" s="18">
        <f t="shared" si="265"/>
        <v>17185.5</v>
      </c>
      <c r="BT187" s="19" t="str">
        <f t="shared" si="226"/>
        <v>N/A</v>
      </c>
      <c r="BU187" s="68">
        <f t="shared" si="266"/>
        <v>191</v>
      </c>
      <c r="BV187" s="18">
        <f>'Ohio Intensities'!Q187</f>
        <v>0.96271075029375208</v>
      </c>
      <c r="BW187" s="18">
        <f>Design!$I$24*BV187*Design!$I$23</f>
        <v>1.6558624905052546</v>
      </c>
      <c r="BX187" s="18">
        <v>0</v>
      </c>
      <c r="BY187" s="18">
        <v>0</v>
      </c>
      <c r="BZ187" s="18">
        <f>Design!$I$22</f>
        <v>10</v>
      </c>
      <c r="CA187" s="18">
        <f t="shared" si="267"/>
        <v>1.6558624905052546</v>
      </c>
      <c r="CB187" s="18">
        <f t="shared" si="268"/>
        <v>191</v>
      </c>
      <c r="CC187" s="18">
        <f t="shared" si="269"/>
        <v>1.6558624905052546</v>
      </c>
      <c r="CD187" s="18">
        <f t="shared" si="270"/>
        <v>201</v>
      </c>
      <c r="CE187" s="18">
        <v>0</v>
      </c>
      <c r="CF187" s="18" t="str">
        <f t="shared" si="227"/>
        <v>N/A</v>
      </c>
      <c r="CG187" s="18">
        <f t="shared" si="271"/>
        <v>-0.16558624905052546</v>
      </c>
      <c r="CH187" s="18">
        <f t="shared" si="272"/>
        <v>33.28283605915562</v>
      </c>
      <c r="CI187" s="18">
        <f>(Design!$N$70-CH187)/CG187</f>
        <v>183.78842587266786</v>
      </c>
      <c r="CJ187" s="18">
        <v>0</v>
      </c>
      <c r="CK187" s="18">
        <v>0</v>
      </c>
      <c r="CL187" s="18">
        <f t="shared" si="273"/>
        <v>183.78842587266786</v>
      </c>
      <c r="CM187" s="18">
        <f t="shared" si="228"/>
        <v>191</v>
      </c>
      <c r="CN187" s="18">
        <f>Design!$N$70</f>
        <v>2.85</v>
      </c>
      <c r="CO187" s="18">
        <f t="shared" si="274"/>
        <v>201</v>
      </c>
      <c r="CP187" s="18">
        <v>0</v>
      </c>
      <c r="CQ187" s="18">
        <f t="shared" si="275"/>
        <v>17185.5</v>
      </c>
      <c r="CR187" s="19" t="str">
        <f t="shared" si="229"/>
        <v>N/A</v>
      </c>
      <c r="CS187" s="68">
        <f t="shared" si="276"/>
        <v>191</v>
      </c>
      <c r="CT187" s="18">
        <f>'Ohio Intensities'!U187</f>
        <v>1.0960334707730903</v>
      </c>
      <c r="CU187" s="18">
        <f>Design!$I$24*CT187*Design!$I$23</f>
        <v>1.8851775697297166</v>
      </c>
      <c r="CV187" s="18">
        <v>0</v>
      </c>
      <c r="CW187" s="18">
        <v>0</v>
      </c>
      <c r="CX187" s="18">
        <f>Design!$I$22</f>
        <v>10</v>
      </c>
      <c r="CY187" s="18">
        <f t="shared" si="277"/>
        <v>1.8851775697297166</v>
      </c>
      <c r="CZ187" s="18">
        <f t="shared" si="278"/>
        <v>191</v>
      </c>
      <c r="DA187" s="18">
        <f t="shared" si="279"/>
        <v>1.8851775697297166</v>
      </c>
      <c r="DB187" s="18">
        <f t="shared" si="280"/>
        <v>201</v>
      </c>
      <c r="DC187" s="18">
        <v>0</v>
      </c>
      <c r="DD187" s="18" t="str">
        <f t="shared" si="230"/>
        <v>N/A</v>
      </c>
      <c r="DE187" s="18">
        <f t="shared" si="281"/>
        <v>-0.18851775697297166</v>
      </c>
      <c r="DF187" s="18">
        <f t="shared" si="282"/>
        <v>37.892069151567306</v>
      </c>
      <c r="DG187" s="18">
        <f>(Design!$N$71-DF187)/DE187</f>
        <v>185.88206073654584</v>
      </c>
      <c r="DH187" s="18">
        <v>0</v>
      </c>
      <c r="DI187" s="18">
        <v>0</v>
      </c>
      <c r="DJ187" s="18">
        <f t="shared" si="283"/>
        <v>185.88206073654584</v>
      </c>
      <c r="DK187" s="18">
        <f t="shared" si="231"/>
        <v>191</v>
      </c>
      <c r="DL187" s="18">
        <f>Design!$N$71</f>
        <v>2.85</v>
      </c>
      <c r="DM187" s="18">
        <f t="shared" si="284"/>
        <v>201</v>
      </c>
      <c r="DN187" s="18">
        <v>0</v>
      </c>
      <c r="DO187" s="18">
        <f t="shared" si="285"/>
        <v>17185.499999999996</v>
      </c>
      <c r="DP187" s="19" t="str">
        <f t="shared" si="232"/>
        <v>N/A</v>
      </c>
      <c r="DQ187" s="68">
        <f t="shared" si="286"/>
        <v>191</v>
      </c>
      <c r="DR187" s="18">
        <f>'Ohio Intensities'!Y187</f>
        <v>1.2385182565802473</v>
      </c>
      <c r="DS187" s="18">
        <f>Design!$I$24*DR187*Design!$I$23</f>
        <v>2.1302514013180267</v>
      </c>
      <c r="DT187" s="18">
        <v>0</v>
      </c>
      <c r="DU187" s="18">
        <v>0</v>
      </c>
      <c r="DV187" s="18">
        <f>Design!$I$22</f>
        <v>10</v>
      </c>
      <c r="DW187" s="18">
        <f t="shared" si="287"/>
        <v>2.1302514013180267</v>
      </c>
      <c r="DX187" s="18">
        <f t="shared" si="288"/>
        <v>191</v>
      </c>
      <c r="DY187" s="18">
        <f t="shared" si="289"/>
        <v>2.1302514013180267</v>
      </c>
      <c r="DZ187" s="18">
        <f t="shared" si="290"/>
        <v>201</v>
      </c>
      <c r="EA187" s="18">
        <v>0</v>
      </c>
      <c r="EB187" s="18" t="str">
        <f t="shared" si="233"/>
        <v>N/A</v>
      </c>
      <c r="EC187" s="18">
        <f t="shared" si="291"/>
        <v>-0.21302514013180268</v>
      </c>
      <c r="ED187" s="18">
        <f t="shared" si="292"/>
        <v>42.818053166492341</v>
      </c>
      <c r="EE187" s="18">
        <f>(Design!$N$72-ED187)/EC187</f>
        <v>187.62129738191157</v>
      </c>
      <c r="EF187" s="18">
        <v>0</v>
      </c>
      <c r="EG187" s="18">
        <v>0</v>
      </c>
      <c r="EH187" s="18">
        <f t="shared" si="293"/>
        <v>187.62129738191157</v>
      </c>
      <c r="EI187" s="18">
        <f t="shared" si="234"/>
        <v>191</v>
      </c>
      <c r="EJ187" s="18">
        <f>Design!$N$72</f>
        <v>2.85</v>
      </c>
      <c r="EK187" s="18">
        <f t="shared" si="294"/>
        <v>201</v>
      </c>
      <c r="EL187" s="18">
        <v>0</v>
      </c>
      <c r="EM187" s="18">
        <f t="shared" si="295"/>
        <v>17185.5</v>
      </c>
      <c r="EN187" s="19" t="str">
        <f t="shared" si="235"/>
        <v>N/A</v>
      </c>
      <c r="EO187" s="19">
        <f t="shared" si="296"/>
        <v>191</v>
      </c>
    </row>
    <row r="188" spans="1:145" x14ac:dyDescent="0.25">
      <c r="A188" s="68">
        <f t="shared" si="236"/>
        <v>192</v>
      </c>
      <c r="B188" s="18">
        <f>'Ohio Intensities'!E188</f>
        <v>0.54927156156258972</v>
      </c>
      <c r="C188" s="18">
        <f>Design!$I$24*B188*Design!$I$23</f>
        <v>0.94474708588765488</v>
      </c>
      <c r="D188" s="18">
        <v>0</v>
      </c>
      <c r="E188" s="18">
        <v>0</v>
      </c>
      <c r="F188" s="18">
        <f>Design!$I$22</f>
        <v>10</v>
      </c>
      <c r="G188" s="18">
        <f t="shared" si="237"/>
        <v>0.94474708588765488</v>
      </c>
      <c r="H188" s="18">
        <f t="shared" si="238"/>
        <v>192</v>
      </c>
      <c r="I188" s="18">
        <f t="shared" si="239"/>
        <v>0.94474708588765488</v>
      </c>
      <c r="J188" s="18">
        <f t="shared" si="240"/>
        <v>202</v>
      </c>
      <c r="K188" s="18">
        <v>0</v>
      </c>
      <c r="L188" s="18" t="str">
        <f t="shared" si="218"/>
        <v>N/A</v>
      </c>
      <c r="M188" s="18">
        <f t="shared" si="241"/>
        <v>-9.4474708588765485E-2</v>
      </c>
      <c r="N188" s="18">
        <f t="shared" si="242"/>
        <v>19.083891134930628</v>
      </c>
      <c r="O188" s="18">
        <f>(Design!$N$67-N188)/M188</f>
        <v>180.3010709361026</v>
      </c>
      <c r="P188" s="18">
        <v>0</v>
      </c>
      <c r="Q188" s="18">
        <v>0</v>
      </c>
      <c r="R188" s="18">
        <f t="shared" si="243"/>
        <v>180.3010709361026</v>
      </c>
      <c r="S188" s="18">
        <f t="shared" si="219"/>
        <v>192</v>
      </c>
      <c r="T188" s="18">
        <f>Design!$N$67</f>
        <v>2.0499999999999998</v>
      </c>
      <c r="U188" s="18">
        <f t="shared" si="244"/>
        <v>202</v>
      </c>
      <c r="V188" s="18">
        <v>0</v>
      </c>
      <c r="W188" s="18">
        <f t="shared" si="245"/>
        <v>12422.999999999998</v>
      </c>
      <c r="X188" s="19" t="str">
        <f t="shared" si="220"/>
        <v>N/A</v>
      </c>
      <c r="Y188" s="68">
        <f t="shared" si="246"/>
        <v>192</v>
      </c>
      <c r="Z188" s="18">
        <f>'Ohio Intensities'!I188</f>
        <v>0.67122285701713513</v>
      </c>
      <c r="AA188" s="18">
        <f>Design!$I$24*Z188*Design!$I$23</f>
        <v>1.1545033140694732</v>
      </c>
      <c r="AB188" s="18">
        <v>0</v>
      </c>
      <c r="AC188" s="18">
        <v>0</v>
      </c>
      <c r="AD188" s="18">
        <f>Design!$I$22</f>
        <v>10</v>
      </c>
      <c r="AE188" s="18">
        <f t="shared" si="247"/>
        <v>1.1545033140694732</v>
      </c>
      <c r="AF188" s="18">
        <f t="shared" si="248"/>
        <v>192</v>
      </c>
      <c r="AG188" s="18">
        <f t="shared" si="249"/>
        <v>1.1545033140694732</v>
      </c>
      <c r="AH188" s="18">
        <f t="shared" si="250"/>
        <v>202</v>
      </c>
      <c r="AI188" s="18">
        <v>0</v>
      </c>
      <c r="AJ188" s="18" t="str">
        <f t="shared" si="221"/>
        <v>N/A</v>
      </c>
      <c r="AK188" s="18">
        <f t="shared" si="251"/>
        <v>-0.11545033140694731</v>
      </c>
      <c r="AL188" s="18">
        <f t="shared" si="252"/>
        <v>23.320966944203356</v>
      </c>
      <c r="AM188" s="18">
        <f>(Design!$N$68-AL188)/AK188</f>
        <v>180.34566631785725</v>
      </c>
      <c r="AN188" s="18">
        <v>0</v>
      </c>
      <c r="AO188" s="18">
        <v>0</v>
      </c>
      <c r="AP188" s="18">
        <f t="shared" si="253"/>
        <v>180.34566631785725</v>
      </c>
      <c r="AQ188" s="18">
        <f t="shared" si="222"/>
        <v>192</v>
      </c>
      <c r="AR188" s="18">
        <f>Design!$N$68</f>
        <v>2.5</v>
      </c>
      <c r="AS188" s="18">
        <f t="shared" si="254"/>
        <v>202</v>
      </c>
      <c r="AT188" s="18">
        <v>0</v>
      </c>
      <c r="AU188" s="18">
        <f t="shared" si="255"/>
        <v>15150</v>
      </c>
      <c r="AV188" s="19" t="str">
        <f t="shared" si="223"/>
        <v>N/A</v>
      </c>
      <c r="AW188" s="68">
        <f t="shared" si="256"/>
        <v>192</v>
      </c>
      <c r="AX188" s="18">
        <f>'Ohio Intensities'!M188</f>
        <v>0.80013053884933705</v>
      </c>
      <c r="AY188" s="18">
        <f>Design!$I$24*AX188*Design!$I$23</f>
        <v>1.3762245268208606</v>
      </c>
      <c r="AZ188" s="18">
        <v>0</v>
      </c>
      <c r="BA188" s="18">
        <v>0</v>
      </c>
      <c r="BB188" s="18">
        <f>Design!$I$22</f>
        <v>10</v>
      </c>
      <c r="BC188" s="18">
        <f t="shared" si="257"/>
        <v>1.3762245268208606</v>
      </c>
      <c r="BD188" s="18">
        <f t="shared" si="258"/>
        <v>192</v>
      </c>
      <c r="BE188" s="18">
        <f t="shared" si="259"/>
        <v>1.3762245268208606</v>
      </c>
      <c r="BF188" s="18">
        <f t="shared" si="260"/>
        <v>202</v>
      </c>
      <c r="BG188" s="18">
        <v>0</v>
      </c>
      <c r="BH188" s="18" t="str">
        <f t="shared" si="224"/>
        <v>N/A</v>
      </c>
      <c r="BI188" s="18">
        <f t="shared" si="261"/>
        <v>-0.13762245268208606</v>
      </c>
      <c r="BJ188" s="18">
        <f t="shared" si="262"/>
        <v>27.799735441781383</v>
      </c>
      <c r="BK188" s="18">
        <f>(Design!$N$69-BJ188)/BI188</f>
        <v>181.2911698312511</v>
      </c>
      <c r="BL188" s="18">
        <v>0</v>
      </c>
      <c r="BM188" s="18">
        <v>0</v>
      </c>
      <c r="BN188" s="18">
        <f t="shared" si="263"/>
        <v>181.2911698312511</v>
      </c>
      <c r="BO188" s="18">
        <f t="shared" si="225"/>
        <v>192</v>
      </c>
      <c r="BP188" s="18">
        <f>Design!$N$69</f>
        <v>2.85</v>
      </c>
      <c r="BQ188" s="18">
        <f t="shared" si="264"/>
        <v>202</v>
      </c>
      <c r="BR188" s="18">
        <v>0</v>
      </c>
      <c r="BS188" s="18">
        <f t="shared" si="265"/>
        <v>17271</v>
      </c>
      <c r="BT188" s="19" t="str">
        <f t="shared" si="226"/>
        <v>N/A</v>
      </c>
      <c r="BU188" s="68">
        <f t="shared" si="266"/>
        <v>192</v>
      </c>
      <c r="BV188" s="18">
        <f>'Ohio Intensities'!Q188</f>
        <v>0.95871737602439044</v>
      </c>
      <c r="BW188" s="18">
        <f>Design!$I$24*BV188*Design!$I$23</f>
        <v>1.6489938867619527</v>
      </c>
      <c r="BX188" s="18">
        <v>0</v>
      </c>
      <c r="BY188" s="18">
        <v>0</v>
      </c>
      <c r="BZ188" s="18">
        <f>Design!$I$22</f>
        <v>10</v>
      </c>
      <c r="CA188" s="18">
        <f t="shared" si="267"/>
        <v>1.6489938867619527</v>
      </c>
      <c r="CB188" s="18">
        <f t="shared" si="268"/>
        <v>192</v>
      </c>
      <c r="CC188" s="18">
        <f t="shared" si="269"/>
        <v>1.6489938867619527</v>
      </c>
      <c r="CD188" s="18">
        <f t="shared" si="270"/>
        <v>202</v>
      </c>
      <c r="CE188" s="18">
        <v>0</v>
      </c>
      <c r="CF188" s="18" t="str">
        <f t="shared" si="227"/>
        <v>N/A</v>
      </c>
      <c r="CG188" s="18">
        <f t="shared" si="271"/>
        <v>-0.16489938867619527</v>
      </c>
      <c r="CH188" s="18">
        <f t="shared" si="272"/>
        <v>33.309676512591444</v>
      </c>
      <c r="CI188" s="18">
        <f>(Design!$N$70-CH188)/CG188</f>
        <v>184.71673398622232</v>
      </c>
      <c r="CJ188" s="18">
        <v>0</v>
      </c>
      <c r="CK188" s="18">
        <v>0</v>
      </c>
      <c r="CL188" s="18">
        <f t="shared" si="273"/>
        <v>184.71673398622232</v>
      </c>
      <c r="CM188" s="18">
        <f t="shared" si="228"/>
        <v>192</v>
      </c>
      <c r="CN188" s="18">
        <f>Design!$N$70</f>
        <v>2.85</v>
      </c>
      <c r="CO188" s="18">
        <f t="shared" si="274"/>
        <v>202</v>
      </c>
      <c r="CP188" s="18">
        <v>0</v>
      </c>
      <c r="CQ188" s="18">
        <f t="shared" si="275"/>
        <v>17270.999999999996</v>
      </c>
      <c r="CR188" s="19" t="str">
        <f t="shared" si="229"/>
        <v>N/A</v>
      </c>
      <c r="CS188" s="68">
        <f t="shared" si="276"/>
        <v>192</v>
      </c>
      <c r="CT188" s="18">
        <f>'Ohio Intensities'!U188</f>
        <v>1.0915569112411763</v>
      </c>
      <c r="CU188" s="18">
        <f>Design!$I$24*CT188*Design!$I$23</f>
        <v>1.8774778873348243</v>
      </c>
      <c r="CV188" s="18">
        <v>0</v>
      </c>
      <c r="CW188" s="18">
        <v>0</v>
      </c>
      <c r="CX188" s="18">
        <f>Design!$I$22</f>
        <v>10</v>
      </c>
      <c r="CY188" s="18">
        <f t="shared" si="277"/>
        <v>1.8774778873348243</v>
      </c>
      <c r="CZ188" s="18">
        <f t="shared" si="278"/>
        <v>192</v>
      </c>
      <c r="DA188" s="18">
        <f t="shared" si="279"/>
        <v>1.8774778873348243</v>
      </c>
      <c r="DB188" s="18">
        <f t="shared" si="280"/>
        <v>202</v>
      </c>
      <c r="DC188" s="18">
        <v>0</v>
      </c>
      <c r="DD188" s="18" t="str">
        <f t="shared" si="230"/>
        <v>N/A</v>
      </c>
      <c r="DE188" s="18">
        <f t="shared" si="281"/>
        <v>-0.18774778873348244</v>
      </c>
      <c r="DF188" s="18">
        <f t="shared" si="282"/>
        <v>37.925053324163457</v>
      </c>
      <c r="DG188" s="18">
        <f>(Design!$N$71-DF188)/DE188</f>
        <v>186.82006089538706</v>
      </c>
      <c r="DH188" s="18">
        <v>0</v>
      </c>
      <c r="DI188" s="18">
        <v>0</v>
      </c>
      <c r="DJ188" s="18">
        <f t="shared" si="283"/>
        <v>186.82006089538706</v>
      </c>
      <c r="DK188" s="18">
        <f t="shared" si="231"/>
        <v>192</v>
      </c>
      <c r="DL188" s="18">
        <f>Design!$N$71</f>
        <v>2.85</v>
      </c>
      <c r="DM188" s="18">
        <f t="shared" si="284"/>
        <v>202</v>
      </c>
      <c r="DN188" s="18">
        <v>0</v>
      </c>
      <c r="DO188" s="18">
        <f t="shared" si="285"/>
        <v>17271</v>
      </c>
      <c r="DP188" s="19" t="str">
        <f t="shared" si="232"/>
        <v>N/A</v>
      </c>
      <c r="DQ188" s="68">
        <f t="shared" si="286"/>
        <v>192</v>
      </c>
      <c r="DR188" s="18">
        <f>'Ohio Intensities'!Y188</f>
        <v>1.2336223268862945</v>
      </c>
      <c r="DS188" s="18">
        <f>Design!$I$24*DR188*Design!$I$23</f>
        <v>2.1218304022444276</v>
      </c>
      <c r="DT188" s="18">
        <v>0</v>
      </c>
      <c r="DU188" s="18">
        <v>0</v>
      </c>
      <c r="DV188" s="18">
        <f>Design!$I$22</f>
        <v>10</v>
      </c>
      <c r="DW188" s="18">
        <f t="shared" si="287"/>
        <v>2.1218304022444276</v>
      </c>
      <c r="DX188" s="18">
        <f t="shared" si="288"/>
        <v>192</v>
      </c>
      <c r="DY188" s="18">
        <f t="shared" si="289"/>
        <v>2.1218304022444276</v>
      </c>
      <c r="DZ188" s="18">
        <f t="shared" si="290"/>
        <v>202</v>
      </c>
      <c r="EA188" s="18">
        <v>0</v>
      </c>
      <c r="EB188" s="18" t="str">
        <f t="shared" si="233"/>
        <v>N/A</v>
      </c>
      <c r="EC188" s="18">
        <f t="shared" si="291"/>
        <v>-0.21218304022444276</v>
      </c>
      <c r="ED188" s="18">
        <f t="shared" si="292"/>
        <v>42.860974125337435</v>
      </c>
      <c r="EE188" s="18">
        <f>(Design!$N$72-ED188)/EC188</f>
        <v>188.56820075258921</v>
      </c>
      <c r="EF188" s="18">
        <v>0</v>
      </c>
      <c r="EG188" s="18">
        <v>0</v>
      </c>
      <c r="EH188" s="18">
        <f t="shared" si="293"/>
        <v>188.56820075258921</v>
      </c>
      <c r="EI188" s="18">
        <f t="shared" si="234"/>
        <v>192</v>
      </c>
      <c r="EJ188" s="18">
        <f>Design!$N$72</f>
        <v>2.85</v>
      </c>
      <c r="EK188" s="18">
        <f t="shared" si="294"/>
        <v>202</v>
      </c>
      <c r="EL188" s="18">
        <v>0</v>
      </c>
      <c r="EM188" s="18">
        <f t="shared" si="295"/>
        <v>17271</v>
      </c>
      <c r="EN188" s="19" t="str">
        <f t="shared" si="235"/>
        <v>N/A</v>
      </c>
      <c r="EO188" s="19">
        <f t="shared" si="296"/>
        <v>192</v>
      </c>
    </row>
    <row r="189" spans="1:145" x14ac:dyDescent="0.25">
      <c r="A189" s="68">
        <f t="shared" si="236"/>
        <v>193</v>
      </c>
      <c r="B189" s="18">
        <f>'Ohio Intensities'!E189</f>
        <v>0.54690058069698977</v>
      </c>
      <c r="C189" s="18">
        <f>Design!$I$24*B189*Design!$I$23</f>
        <v>0.94066899879882304</v>
      </c>
      <c r="D189" s="18">
        <v>0</v>
      </c>
      <c r="E189" s="18">
        <v>0</v>
      </c>
      <c r="F189" s="18">
        <f>Design!$I$22</f>
        <v>10</v>
      </c>
      <c r="G189" s="18">
        <f t="shared" si="237"/>
        <v>0.94066899879882304</v>
      </c>
      <c r="H189" s="18">
        <f t="shared" si="238"/>
        <v>193</v>
      </c>
      <c r="I189" s="18">
        <f t="shared" si="239"/>
        <v>0.94066899879882304</v>
      </c>
      <c r="J189" s="18">
        <f t="shared" si="240"/>
        <v>203</v>
      </c>
      <c r="K189" s="18">
        <v>0</v>
      </c>
      <c r="L189" s="18" t="str">
        <f t="shared" si="218"/>
        <v>N/A</v>
      </c>
      <c r="M189" s="18">
        <f t="shared" si="241"/>
        <v>-9.4066899879882301E-2</v>
      </c>
      <c r="N189" s="18">
        <f t="shared" si="242"/>
        <v>19.095580675616109</v>
      </c>
      <c r="O189" s="18">
        <f>(Design!$N$67-N189)/M189</f>
        <v>181.20699945870732</v>
      </c>
      <c r="P189" s="18">
        <v>0</v>
      </c>
      <c r="Q189" s="18">
        <v>0</v>
      </c>
      <c r="R189" s="18">
        <f t="shared" si="243"/>
        <v>181.20699945870732</v>
      </c>
      <c r="S189" s="18">
        <f t="shared" si="219"/>
        <v>193</v>
      </c>
      <c r="T189" s="18">
        <f>Design!$N$67</f>
        <v>2.0499999999999998</v>
      </c>
      <c r="U189" s="18">
        <f t="shared" si="244"/>
        <v>203</v>
      </c>
      <c r="V189" s="18">
        <v>0</v>
      </c>
      <c r="W189" s="18">
        <f t="shared" si="245"/>
        <v>12484.5</v>
      </c>
      <c r="X189" s="19" t="str">
        <f t="shared" si="220"/>
        <v>N/A</v>
      </c>
      <c r="Y189" s="68">
        <f t="shared" si="246"/>
        <v>193</v>
      </c>
      <c r="Z189" s="18">
        <f>'Ohio Intensities'!I189</f>
        <v>0.66836265950510809</v>
      </c>
      <c r="AA189" s="18">
        <f>Design!$I$24*Z189*Design!$I$23</f>
        <v>1.1495837743487867</v>
      </c>
      <c r="AB189" s="18">
        <v>0</v>
      </c>
      <c r="AC189" s="18">
        <v>0</v>
      </c>
      <c r="AD189" s="18">
        <f>Design!$I$22</f>
        <v>10</v>
      </c>
      <c r="AE189" s="18">
        <f t="shared" si="247"/>
        <v>1.1495837743487867</v>
      </c>
      <c r="AF189" s="18">
        <f t="shared" si="248"/>
        <v>193</v>
      </c>
      <c r="AG189" s="18">
        <f t="shared" si="249"/>
        <v>1.1495837743487867</v>
      </c>
      <c r="AH189" s="18">
        <f t="shared" si="250"/>
        <v>203</v>
      </c>
      <c r="AI189" s="18">
        <v>0</v>
      </c>
      <c r="AJ189" s="18" t="str">
        <f t="shared" si="221"/>
        <v>N/A</v>
      </c>
      <c r="AK189" s="18">
        <f t="shared" si="251"/>
        <v>-0.11495837743487866</v>
      </c>
      <c r="AL189" s="18">
        <f t="shared" si="252"/>
        <v>23.33655061928037</v>
      </c>
      <c r="AM189" s="18">
        <f>(Design!$N$68-AL189)/AK189</f>
        <v>181.2529985566629</v>
      </c>
      <c r="AN189" s="18">
        <v>0</v>
      </c>
      <c r="AO189" s="18">
        <v>0</v>
      </c>
      <c r="AP189" s="18">
        <f t="shared" si="253"/>
        <v>181.2529985566629</v>
      </c>
      <c r="AQ189" s="18">
        <f t="shared" si="222"/>
        <v>193</v>
      </c>
      <c r="AR189" s="18">
        <f>Design!$N$68</f>
        <v>2.5</v>
      </c>
      <c r="AS189" s="18">
        <f t="shared" si="254"/>
        <v>203</v>
      </c>
      <c r="AT189" s="18">
        <v>0</v>
      </c>
      <c r="AU189" s="18">
        <f t="shared" si="255"/>
        <v>15225</v>
      </c>
      <c r="AV189" s="19" t="str">
        <f t="shared" si="223"/>
        <v>N/A</v>
      </c>
      <c r="AW189" s="68">
        <f t="shared" si="256"/>
        <v>193</v>
      </c>
      <c r="AX189" s="18">
        <f>'Ohio Intensities'!M189</f>
        <v>0.79675716068465641</v>
      </c>
      <c r="AY189" s="18">
        <f>Design!$I$24*AX189*Design!$I$23</f>
        <v>1.3704223163776099</v>
      </c>
      <c r="AZ189" s="18">
        <v>0</v>
      </c>
      <c r="BA189" s="18">
        <v>0</v>
      </c>
      <c r="BB189" s="18">
        <f>Design!$I$22</f>
        <v>10</v>
      </c>
      <c r="BC189" s="18">
        <f t="shared" si="257"/>
        <v>1.3704223163776099</v>
      </c>
      <c r="BD189" s="18">
        <f t="shared" si="258"/>
        <v>193</v>
      </c>
      <c r="BE189" s="18">
        <f t="shared" si="259"/>
        <v>1.3704223163776099</v>
      </c>
      <c r="BF189" s="18">
        <f t="shared" si="260"/>
        <v>203</v>
      </c>
      <c r="BG189" s="18">
        <v>0</v>
      </c>
      <c r="BH189" s="18" t="str">
        <f t="shared" si="224"/>
        <v>N/A</v>
      </c>
      <c r="BI189" s="18">
        <f t="shared" si="261"/>
        <v>-0.137042231637761</v>
      </c>
      <c r="BJ189" s="18">
        <f t="shared" si="262"/>
        <v>27.819573022465484</v>
      </c>
      <c r="BK189" s="18">
        <f>(Design!$N$69-BJ189)/BI189</f>
        <v>182.20349102652307</v>
      </c>
      <c r="BL189" s="18">
        <v>0</v>
      </c>
      <c r="BM189" s="18">
        <v>0</v>
      </c>
      <c r="BN189" s="18">
        <f t="shared" si="263"/>
        <v>182.20349102652307</v>
      </c>
      <c r="BO189" s="18">
        <f t="shared" si="225"/>
        <v>193</v>
      </c>
      <c r="BP189" s="18">
        <f>Design!$N$69</f>
        <v>2.85</v>
      </c>
      <c r="BQ189" s="18">
        <f t="shared" si="264"/>
        <v>203</v>
      </c>
      <c r="BR189" s="18">
        <v>0</v>
      </c>
      <c r="BS189" s="18">
        <f t="shared" si="265"/>
        <v>17356.500000000004</v>
      </c>
      <c r="BT189" s="19" t="str">
        <f t="shared" si="226"/>
        <v>N/A</v>
      </c>
      <c r="BU189" s="68">
        <f t="shared" si="266"/>
        <v>193</v>
      </c>
      <c r="BV189" s="18">
        <f>'Ohio Intensities'!Q189</f>
        <v>0.9547599019532067</v>
      </c>
      <c r="BW189" s="18">
        <f>Design!$I$24*BV189*Design!$I$23</f>
        <v>1.6421870313595166</v>
      </c>
      <c r="BX189" s="18">
        <v>0</v>
      </c>
      <c r="BY189" s="18">
        <v>0</v>
      </c>
      <c r="BZ189" s="18">
        <f>Design!$I$22</f>
        <v>10</v>
      </c>
      <c r="CA189" s="18">
        <f t="shared" si="267"/>
        <v>1.6421870313595166</v>
      </c>
      <c r="CB189" s="18">
        <f t="shared" si="268"/>
        <v>193</v>
      </c>
      <c r="CC189" s="18">
        <f t="shared" si="269"/>
        <v>1.6421870313595166</v>
      </c>
      <c r="CD189" s="18">
        <f t="shared" si="270"/>
        <v>203</v>
      </c>
      <c r="CE189" s="18">
        <v>0</v>
      </c>
      <c r="CF189" s="18" t="str">
        <f t="shared" si="227"/>
        <v>N/A</v>
      </c>
      <c r="CG189" s="18">
        <f t="shared" si="271"/>
        <v>-0.16421870313595166</v>
      </c>
      <c r="CH189" s="18">
        <f t="shared" si="272"/>
        <v>33.336396736598189</v>
      </c>
      <c r="CI189" s="18">
        <f>(Design!$N$70-CH189)/CG189</f>
        <v>185.64509495218354</v>
      </c>
      <c r="CJ189" s="18">
        <v>0</v>
      </c>
      <c r="CK189" s="18">
        <v>0</v>
      </c>
      <c r="CL189" s="18">
        <f t="shared" si="273"/>
        <v>185.64509495218354</v>
      </c>
      <c r="CM189" s="18">
        <f t="shared" si="228"/>
        <v>193</v>
      </c>
      <c r="CN189" s="18">
        <f>Design!$N$70</f>
        <v>2.85</v>
      </c>
      <c r="CO189" s="18">
        <f t="shared" si="274"/>
        <v>203</v>
      </c>
      <c r="CP189" s="18">
        <v>0</v>
      </c>
      <c r="CQ189" s="18">
        <f t="shared" si="275"/>
        <v>17356.5</v>
      </c>
      <c r="CR189" s="19" t="str">
        <f t="shared" si="229"/>
        <v>N/A</v>
      </c>
      <c r="CS189" s="68">
        <f t="shared" si="276"/>
        <v>193</v>
      </c>
      <c r="CT189" s="18">
        <f>'Ohio Intensities'!U189</f>
        <v>1.0871202336020647</v>
      </c>
      <c r="CU189" s="18">
        <f>Design!$I$24*CT189*Design!$I$23</f>
        <v>1.8698468017955525</v>
      </c>
      <c r="CV189" s="18">
        <v>0</v>
      </c>
      <c r="CW189" s="18">
        <v>0</v>
      </c>
      <c r="CX189" s="18">
        <f>Design!$I$22</f>
        <v>10</v>
      </c>
      <c r="CY189" s="18">
        <f t="shared" si="277"/>
        <v>1.8698468017955525</v>
      </c>
      <c r="CZ189" s="18">
        <f t="shared" si="278"/>
        <v>193</v>
      </c>
      <c r="DA189" s="18">
        <f t="shared" si="279"/>
        <v>1.8698468017955525</v>
      </c>
      <c r="DB189" s="18">
        <f t="shared" si="280"/>
        <v>203</v>
      </c>
      <c r="DC189" s="18">
        <v>0</v>
      </c>
      <c r="DD189" s="18" t="str">
        <f t="shared" si="230"/>
        <v>N/A</v>
      </c>
      <c r="DE189" s="18">
        <f t="shared" si="281"/>
        <v>-0.18698468017955525</v>
      </c>
      <c r="DF189" s="18">
        <f t="shared" si="282"/>
        <v>37.957890076449715</v>
      </c>
      <c r="DG189" s="18">
        <f>(Design!$N$71-DF189)/DE189</f>
        <v>187.75810960949721</v>
      </c>
      <c r="DH189" s="18">
        <v>0</v>
      </c>
      <c r="DI189" s="18">
        <v>0</v>
      </c>
      <c r="DJ189" s="18">
        <f t="shared" si="283"/>
        <v>187.75810960949721</v>
      </c>
      <c r="DK189" s="18">
        <f t="shared" si="231"/>
        <v>193</v>
      </c>
      <c r="DL189" s="18">
        <f>Design!$N$71</f>
        <v>2.85</v>
      </c>
      <c r="DM189" s="18">
        <f t="shared" si="284"/>
        <v>203</v>
      </c>
      <c r="DN189" s="18">
        <v>0</v>
      </c>
      <c r="DO189" s="18">
        <f t="shared" si="285"/>
        <v>17356.5</v>
      </c>
      <c r="DP189" s="19" t="str">
        <f t="shared" si="232"/>
        <v>N/A</v>
      </c>
      <c r="DQ189" s="68">
        <f t="shared" si="286"/>
        <v>193</v>
      </c>
      <c r="DR189" s="18">
        <f>'Ohio Intensities'!Y189</f>
        <v>1.228769434719778</v>
      </c>
      <c r="DS189" s="18">
        <f>Design!$I$24*DR189*Design!$I$23</f>
        <v>2.1134834277180192</v>
      </c>
      <c r="DT189" s="18">
        <v>0</v>
      </c>
      <c r="DU189" s="18">
        <v>0</v>
      </c>
      <c r="DV189" s="18">
        <f>Design!$I$22</f>
        <v>10</v>
      </c>
      <c r="DW189" s="18">
        <f t="shared" si="287"/>
        <v>2.1134834277180192</v>
      </c>
      <c r="DX189" s="18">
        <f t="shared" si="288"/>
        <v>193</v>
      </c>
      <c r="DY189" s="18">
        <f t="shared" si="289"/>
        <v>2.1134834277180192</v>
      </c>
      <c r="DZ189" s="18">
        <f t="shared" si="290"/>
        <v>203</v>
      </c>
      <c r="EA189" s="18">
        <v>0</v>
      </c>
      <c r="EB189" s="18" t="str">
        <f t="shared" si="233"/>
        <v>N/A</v>
      </c>
      <c r="EC189" s="18">
        <f t="shared" si="291"/>
        <v>-0.21134834277180192</v>
      </c>
      <c r="ED189" s="18">
        <f t="shared" si="292"/>
        <v>42.903713582675785</v>
      </c>
      <c r="EE189" s="18">
        <f>(Design!$N$72-ED189)/EC189</f>
        <v>189.51515331219218</v>
      </c>
      <c r="EF189" s="18">
        <v>0</v>
      </c>
      <c r="EG189" s="18">
        <v>0</v>
      </c>
      <c r="EH189" s="18">
        <f t="shared" si="293"/>
        <v>189.51515331219218</v>
      </c>
      <c r="EI189" s="18">
        <f t="shared" si="234"/>
        <v>193</v>
      </c>
      <c r="EJ189" s="18">
        <f>Design!$N$72</f>
        <v>2.85</v>
      </c>
      <c r="EK189" s="18">
        <f t="shared" si="294"/>
        <v>203</v>
      </c>
      <c r="EL189" s="18">
        <v>0</v>
      </c>
      <c r="EM189" s="18">
        <f t="shared" si="295"/>
        <v>17356.5</v>
      </c>
      <c r="EN189" s="19" t="str">
        <f t="shared" si="235"/>
        <v>N/A</v>
      </c>
      <c r="EO189" s="19">
        <f t="shared" si="296"/>
        <v>193</v>
      </c>
    </row>
    <row r="190" spans="1:145" x14ac:dyDescent="0.25">
      <c r="A190" s="68">
        <f t="shared" si="236"/>
        <v>194</v>
      </c>
      <c r="B190" s="18">
        <f>'Ohio Intensities'!E190</f>
        <v>0.54455141020168241</v>
      </c>
      <c r="C190" s="18">
        <f>Design!$I$24*B190*Design!$I$23</f>
        <v>0.93662842554689429</v>
      </c>
      <c r="D190" s="18">
        <v>0</v>
      </c>
      <c r="E190" s="18">
        <v>0</v>
      </c>
      <c r="F190" s="18">
        <f>Design!$I$22</f>
        <v>10</v>
      </c>
      <c r="G190" s="18">
        <f t="shared" si="237"/>
        <v>0.93662842554689429</v>
      </c>
      <c r="H190" s="18">
        <f t="shared" si="238"/>
        <v>194</v>
      </c>
      <c r="I190" s="18">
        <f t="shared" si="239"/>
        <v>0.93662842554689429</v>
      </c>
      <c r="J190" s="18">
        <f t="shared" si="240"/>
        <v>204</v>
      </c>
      <c r="K190" s="18">
        <v>0</v>
      </c>
      <c r="L190" s="18" t="str">
        <f t="shared" si="218"/>
        <v>N/A</v>
      </c>
      <c r="M190" s="18">
        <f t="shared" si="241"/>
        <v>-9.3662842554689429E-2</v>
      </c>
      <c r="N190" s="18">
        <f t="shared" si="242"/>
        <v>19.107219881156642</v>
      </c>
      <c r="O190" s="18">
        <f>(Design!$N$67-N190)/M190</f>
        <v>182.11298542639238</v>
      </c>
      <c r="P190" s="18">
        <v>0</v>
      </c>
      <c r="Q190" s="18">
        <v>0</v>
      </c>
      <c r="R190" s="18">
        <f t="shared" si="243"/>
        <v>182.11298542639238</v>
      </c>
      <c r="S190" s="18">
        <f t="shared" si="219"/>
        <v>194</v>
      </c>
      <c r="T190" s="18">
        <f>Design!$N$67</f>
        <v>2.0499999999999998</v>
      </c>
      <c r="U190" s="18">
        <f t="shared" si="244"/>
        <v>204</v>
      </c>
      <c r="V190" s="18">
        <v>0</v>
      </c>
      <c r="W190" s="18">
        <f t="shared" si="245"/>
        <v>12545.999999999998</v>
      </c>
      <c r="X190" s="19" t="str">
        <f t="shared" si="220"/>
        <v>N/A</v>
      </c>
      <c r="Y190" s="68">
        <f t="shared" si="246"/>
        <v>194</v>
      </c>
      <c r="Z190" s="18">
        <f>'Ohio Intensities'!I190</f>
        <v>0.66552854697708697</v>
      </c>
      <c r="AA190" s="18">
        <f>Design!$I$24*Z190*Design!$I$23</f>
        <v>1.1447091008005903</v>
      </c>
      <c r="AB190" s="18">
        <v>0</v>
      </c>
      <c r="AC190" s="18">
        <v>0</v>
      </c>
      <c r="AD190" s="18">
        <f>Design!$I$22</f>
        <v>10</v>
      </c>
      <c r="AE190" s="18">
        <f t="shared" si="247"/>
        <v>1.1447091008005903</v>
      </c>
      <c r="AF190" s="18">
        <f t="shared" si="248"/>
        <v>194</v>
      </c>
      <c r="AG190" s="18">
        <f t="shared" si="249"/>
        <v>1.1447091008005903</v>
      </c>
      <c r="AH190" s="18">
        <f t="shared" si="250"/>
        <v>204</v>
      </c>
      <c r="AI190" s="18">
        <v>0</v>
      </c>
      <c r="AJ190" s="18" t="str">
        <f t="shared" si="221"/>
        <v>N/A</v>
      </c>
      <c r="AK190" s="18">
        <f t="shared" si="251"/>
        <v>-0.11447091008005902</v>
      </c>
      <c r="AL190" s="18">
        <f t="shared" si="252"/>
        <v>23.352065656332041</v>
      </c>
      <c r="AM190" s="18">
        <f>(Design!$N$68-AL190)/AK190</f>
        <v>182.16039028385865</v>
      </c>
      <c r="AN190" s="18">
        <v>0</v>
      </c>
      <c r="AO190" s="18">
        <v>0</v>
      </c>
      <c r="AP190" s="18">
        <f t="shared" si="253"/>
        <v>182.16039028385865</v>
      </c>
      <c r="AQ190" s="18">
        <f t="shared" si="222"/>
        <v>194</v>
      </c>
      <c r="AR190" s="18">
        <f>Design!$N$68</f>
        <v>2.5</v>
      </c>
      <c r="AS190" s="18">
        <f t="shared" si="254"/>
        <v>204</v>
      </c>
      <c r="AT190" s="18">
        <v>0</v>
      </c>
      <c r="AU190" s="18">
        <f t="shared" si="255"/>
        <v>15300</v>
      </c>
      <c r="AV190" s="19" t="str">
        <f t="shared" si="223"/>
        <v>N/A</v>
      </c>
      <c r="AW190" s="68">
        <f t="shared" si="256"/>
        <v>194</v>
      </c>
      <c r="AX190" s="18">
        <f>'Ohio Intensities'!M190</f>
        <v>0.79341431678242047</v>
      </c>
      <c r="AY190" s="18">
        <f>Design!$I$24*AX190*Design!$I$23</f>
        <v>1.3646726248657641</v>
      </c>
      <c r="AZ190" s="18">
        <v>0</v>
      </c>
      <c r="BA190" s="18">
        <v>0</v>
      </c>
      <c r="BB190" s="18">
        <f>Design!$I$22</f>
        <v>10</v>
      </c>
      <c r="BC190" s="18">
        <f t="shared" si="257"/>
        <v>1.3646726248657641</v>
      </c>
      <c r="BD190" s="18">
        <f t="shared" si="258"/>
        <v>194</v>
      </c>
      <c r="BE190" s="18">
        <f t="shared" si="259"/>
        <v>1.3646726248657641</v>
      </c>
      <c r="BF190" s="18">
        <f t="shared" si="260"/>
        <v>204</v>
      </c>
      <c r="BG190" s="18">
        <v>0</v>
      </c>
      <c r="BH190" s="18" t="str">
        <f t="shared" si="224"/>
        <v>N/A</v>
      </c>
      <c r="BI190" s="18">
        <f t="shared" si="261"/>
        <v>-0.13646726248657642</v>
      </c>
      <c r="BJ190" s="18">
        <f t="shared" si="262"/>
        <v>27.839321547261591</v>
      </c>
      <c r="BK190" s="18">
        <f>(Design!$N$69-BJ190)/BI190</f>
        <v>183.11587037015312</v>
      </c>
      <c r="BL190" s="18">
        <v>0</v>
      </c>
      <c r="BM190" s="18">
        <v>0</v>
      </c>
      <c r="BN190" s="18">
        <f t="shared" si="263"/>
        <v>183.11587037015312</v>
      </c>
      <c r="BO190" s="18">
        <f t="shared" si="225"/>
        <v>194</v>
      </c>
      <c r="BP190" s="18">
        <f>Design!$N$69</f>
        <v>2.85</v>
      </c>
      <c r="BQ190" s="18">
        <f t="shared" si="264"/>
        <v>204</v>
      </c>
      <c r="BR190" s="18">
        <v>0</v>
      </c>
      <c r="BS190" s="18">
        <f t="shared" si="265"/>
        <v>17442</v>
      </c>
      <c r="BT190" s="19" t="str">
        <f t="shared" si="226"/>
        <v>N/A</v>
      </c>
      <c r="BU190" s="68">
        <f t="shared" si="266"/>
        <v>194</v>
      </c>
      <c r="BV190" s="18">
        <f>'Ohio Intensities'!Q190</f>
        <v>0.9508378331967885</v>
      </c>
      <c r="BW190" s="18">
        <f>Design!$I$24*BV190*Design!$I$23</f>
        <v>1.6354410730984772</v>
      </c>
      <c r="BX190" s="18">
        <v>0</v>
      </c>
      <c r="BY190" s="18">
        <v>0</v>
      </c>
      <c r="BZ190" s="18">
        <f>Design!$I$22</f>
        <v>10</v>
      </c>
      <c r="CA190" s="18">
        <f t="shared" si="267"/>
        <v>1.6354410730984772</v>
      </c>
      <c r="CB190" s="18">
        <f t="shared" si="268"/>
        <v>194</v>
      </c>
      <c r="CC190" s="18">
        <f t="shared" si="269"/>
        <v>1.6354410730984772</v>
      </c>
      <c r="CD190" s="18">
        <f t="shared" si="270"/>
        <v>204</v>
      </c>
      <c r="CE190" s="18">
        <v>0</v>
      </c>
      <c r="CF190" s="18" t="str">
        <f t="shared" si="227"/>
        <v>N/A</v>
      </c>
      <c r="CG190" s="18">
        <f t="shared" si="271"/>
        <v>-0.16354410730984772</v>
      </c>
      <c r="CH190" s="18">
        <f t="shared" si="272"/>
        <v>33.362997891208934</v>
      </c>
      <c r="CI190" s="18">
        <f>(Design!$N$70-CH190)/CG190</f>
        <v>186.57350847499234</v>
      </c>
      <c r="CJ190" s="18">
        <v>0</v>
      </c>
      <c r="CK190" s="18">
        <v>0</v>
      </c>
      <c r="CL190" s="18">
        <f t="shared" si="273"/>
        <v>186.57350847499234</v>
      </c>
      <c r="CM190" s="18">
        <f t="shared" si="228"/>
        <v>194</v>
      </c>
      <c r="CN190" s="18">
        <f>Design!$N$70</f>
        <v>2.85</v>
      </c>
      <c r="CO190" s="18">
        <f t="shared" si="274"/>
        <v>204</v>
      </c>
      <c r="CP190" s="18">
        <v>0</v>
      </c>
      <c r="CQ190" s="18">
        <f t="shared" si="275"/>
        <v>17442</v>
      </c>
      <c r="CR190" s="19" t="str">
        <f t="shared" si="229"/>
        <v>N/A</v>
      </c>
      <c r="CS190" s="68">
        <f t="shared" si="276"/>
        <v>194</v>
      </c>
      <c r="CT190" s="18">
        <f>'Ohio Intensities'!U190</f>
        <v>1.0827228919821523</v>
      </c>
      <c r="CU190" s="18">
        <f>Design!$I$24*CT190*Design!$I$23</f>
        <v>1.8622833742093032</v>
      </c>
      <c r="CV190" s="18">
        <v>0</v>
      </c>
      <c r="CW190" s="18">
        <v>0</v>
      </c>
      <c r="CX190" s="18">
        <f>Design!$I$22</f>
        <v>10</v>
      </c>
      <c r="CY190" s="18">
        <f t="shared" si="277"/>
        <v>1.8622833742093032</v>
      </c>
      <c r="CZ190" s="18">
        <f t="shared" si="278"/>
        <v>194</v>
      </c>
      <c r="DA190" s="18">
        <f t="shared" si="279"/>
        <v>1.8622833742093032</v>
      </c>
      <c r="DB190" s="18">
        <f t="shared" si="280"/>
        <v>204</v>
      </c>
      <c r="DC190" s="18">
        <v>0</v>
      </c>
      <c r="DD190" s="18" t="str">
        <f t="shared" si="230"/>
        <v>N/A</v>
      </c>
      <c r="DE190" s="18">
        <f t="shared" si="281"/>
        <v>-0.18622833742093031</v>
      </c>
      <c r="DF190" s="18">
        <f t="shared" si="282"/>
        <v>37.990580833869785</v>
      </c>
      <c r="DG190" s="18">
        <f>(Design!$N$71-DF190)/DE190</f>
        <v>188.69620660598946</v>
      </c>
      <c r="DH190" s="18">
        <v>0</v>
      </c>
      <c r="DI190" s="18">
        <v>0</v>
      </c>
      <c r="DJ190" s="18">
        <f t="shared" si="283"/>
        <v>188.69620660598946</v>
      </c>
      <c r="DK190" s="18">
        <f t="shared" si="231"/>
        <v>194</v>
      </c>
      <c r="DL190" s="18">
        <f>Design!$N$71</f>
        <v>2.85</v>
      </c>
      <c r="DM190" s="18">
        <f t="shared" si="284"/>
        <v>204</v>
      </c>
      <c r="DN190" s="18">
        <v>0</v>
      </c>
      <c r="DO190" s="18">
        <f t="shared" si="285"/>
        <v>17442.000000000004</v>
      </c>
      <c r="DP190" s="19" t="str">
        <f t="shared" si="232"/>
        <v>N/A</v>
      </c>
      <c r="DQ190" s="68">
        <f t="shared" si="286"/>
        <v>194</v>
      </c>
      <c r="DR190" s="18">
        <f>'Ohio Intensities'!Y190</f>
        <v>1.2239589955823833</v>
      </c>
      <c r="DS190" s="18">
        <f>Design!$I$24*DR190*Design!$I$23</f>
        <v>2.1052094724017008</v>
      </c>
      <c r="DT190" s="18">
        <v>0</v>
      </c>
      <c r="DU190" s="18">
        <v>0</v>
      </c>
      <c r="DV190" s="18">
        <f>Design!$I$22</f>
        <v>10</v>
      </c>
      <c r="DW190" s="18">
        <f t="shared" si="287"/>
        <v>2.1052094724017008</v>
      </c>
      <c r="DX190" s="18">
        <f t="shared" si="288"/>
        <v>194</v>
      </c>
      <c r="DY190" s="18">
        <f t="shared" si="289"/>
        <v>2.1052094724017008</v>
      </c>
      <c r="DZ190" s="18">
        <f t="shared" si="290"/>
        <v>204</v>
      </c>
      <c r="EA190" s="18">
        <v>0</v>
      </c>
      <c r="EB190" s="18" t="str">
        <f t="shared" si="233"/>
        <v>N/A</v>
      </c>
      <c r="EC190" s="18">
        <f t="shared" si="291"/>
        <v>-0.21052094724017006</v>
      </c>
      <c r="ED190" s="18">
        <f t="shared" si="292"/>
        <v>42.946273236994699</v>
      </c>
      <c r="EE190" s="18">
        <f>(Design!$N$72-ED190)/EC190</f>
        <v>190.46215477669969</v>
      </c>
      <c r="EF190" s="18">
        <v>0</v>
      </c>
      <c r="EG190" s="18">
        <v>0</v>
      </c>
      <c r="EH190" s="18">
        <f t="shared" si="293"/>
        <v>190.46215477669969</v>
      </c>
      <c r="EI190" s="18">
        <f t="shared" si="234"/>
        <v>194</v>
      </c>
      <c r="EJ190" s="18">
        <f>Design!$N$72</f>
        <v>2.85</v>
      </c>
      <c r="EK190" s="18">
        <f t="shared" si="294"/>
        <v>204</v>
      </c>
      <c r="EL190" s="18">
        <v>0</v>
      </c>
      <c r="EM190" s="18">
        <f t="shared" si="295"/>
        <v>17442.000000000004</v>
      </c>
      <c r="EN190" s="19" t="str">
        <f t="shared" si="235"/>
        <v>N/A</v>
      </c>
      <c r="EO190" s="19">
        <f t="shared" si="296"/>
        <v>194</v>
      </c>
    </row>
    <row r="191" spans="1:145" x14ac:dyDescent="0.25">
      <c r="A191" s="68">
        <f t="shared" si="236"/>
        <v>195</v>
      </c>
      <c r="B191" s="18">
        <f>'Ohio Intensities'!E191</f>
        <v>0.54222374400026863</v>
      </c>
      <c r="C191" s="18">
        <f>Design!$I$24*B191*Design!$I$23</f>
        <v>0.93262483968046261</v>
      </c>
      <c r="D191" s="18">
        <v>0</v>
      </c>
      <c r="E191" s="18">
        <v>0</v>
      </c>
      <c r="F191" s="18">
        <f>Design!$I$22</f>
        <v>10</v>
      </c>
      <c r="G191" s="18">
        <f t="shared" si="237"/>
        <v>0.93262483968046261</v>
      </c>
      <c r="H191" s="18">
        <f t="shared" si="238"/>
        <v>195</v>
      </c>
      <c r="I191" s="18">
        <f t="shared" si="239"/>
        <v>0.93262483968046261</v>
      </c>
      <c r="J191" s="18">
        <f t="shared" si="240"/>
        <v>205</v>
      </c>
      <c r="K191" s="18">
        <v>0</v>
      </c>
      <c r="L191" s="18" t="str">
        <f t="shared" si="218"/>
        <v>N/A</v>
      </c>
      <c r="M191" s="18">
        <f t="shared" si="241"/>
        <v>-9.3262483968046261E-2</v>
      </c>
      <c r="N191" s="18">
        <f t="shared" si="242"/>
        <v>19.118809213449481</v>
      </c>
      <c r="O191" s="18">
        <f>(Design!$N$67-N191)/M191</f>
        <v>183.01902852274043</v>
      </c>
      <c r="P191" s="18">
        <v>0</v>
      </c>
      <c r="Q191" s="18">
        <v>0</v>
      </c>
      <c r="R191" s="18">
        <f t="shared" si="243"/>
        <v>183.01902852274043</v>
      </c>
      <c r="S191" s="18">
        <f t="shared" si="219"/>
        <v>195</v>
      </c>
      <c r="T191" s="18">
        <f>Design!$N$67</f>
        <v>2.0499999999999998</v>
      </c>
      <c r="U191" s="18">
        <f t="shared" si="244"/>
        <v>205</v>
      </c>
      <c r="V191" s="18">
        <v>0</v>
      </c>
      <c r="W191" s="18">
        <f t="shared" si="245"/>
        <v>12607.5</v>
      </c>
      <c r="X191" s="19" t="str">
        <f t="shared" si="220"/>
        <v>N/A</v>
      </c>
      <c r="Y191" s="68">
        <f t="shared" si="246"/>
        <v>195</v>
      </c>
      <c r="Z191" s="18">
        <f>'Ohio Intensities'!I191</f>
        <v>0.66272015602677525</v>
      </c>
      <c r="AA191" s="18">
        <f>Design!$I$24*Z191*Design!$I$23</f>
        <v>1.1398786683660542</v>
      </c>
      <c r="AB191" s="18">
        <v>0</v>
      </c>
      <c r="AC191" s="18">
        <v>0</v>
      </c>
      <c r="AD191" s="18">
        <f>Design!$I$22</f>
        <v>10</v>
      </c>
      <c r="AE191" s="18">
        <f t="shared" si="247"/>
        <v>1.1398786683660542</v>
      </c>
      <c r="AF191" s="18">
        <f t="shared" si="248"/>
        <v>195</v>
      </c>
      <c r="AG191" s="18">
        <f t="shared" si="249"/>
        <v>1.1398786683660542</v>
      </c>
      <c r="AH191" s="18">
        <f t="shared" si="250"/>
        <v>205</v>
      </c>
      <c r="AI191" s="18">
        <v>0</v>
      </c>
      <c r="AJ191" s="18" t="str">
        <f t="shared" si="221"/>
        <v>N/A</v>
      </c>
      <c r="AK191" s="18">
        <f t="shared" si="251"/>
        <v>-0.11398786683660542</v>
      </c>
      <c r="AL191" s="18">
        <f t="shared" si="252"/>
        <v>23.367512701504111</v>
      </c>
      <c r="AM191" s="18">
        <f>(Design!$N$68-AL191)/AK191</f>
        <v>183.06784117134507</v>
      </c>
      <c r="AN191" s="18">
        <v>0</v>
      </c>
      <c r="AO191" s="18">
        <v>0</v>
      </c>
      <c r="AP191" s="18">
        <f t="shared" si="253"/>
        <v>183.06784117134507</v>
      </c>
      <c r="AQ191" s="18">
        <f t="shared" si="222"/>
        <v>195</v>
      </c>
      <c r="AR191" s="18">
        <f>Design!$N$68</f>
        <v>2.5</v>
      </c>
      <c r="AS191" s="18">
        <f t="shared" si="254"/>
        <v>205</v>
      </c>
      <c r="AT191" s="18">
        <v>0</v>
      </c>
      <c r="AU191" s="18">
        <f t="shared" si="255"/>
        <v>15375</v>
      </c>
      <c r="AV191" s="19" t="str">
        <f t="shared" si="223"/>
        <v>N/A</v>
      </c>
      <c r="AW191" s="68">
        <f t="shared" si="256"/>
        <v>195</v>
      </c>
      <c r="AX191" s="18">
        <f>'Ohio Intensities'!M191</f>
        <v>0.79010158453898272</v>
      </c>
      <c r="AY191" s="18">
        <f>Design!$I$24*AX191*Design!$I$23</f>
        <v>1.3589747254070512</v>
      </c>
      <c r="AZ191" s="18">
        <v>0</v>
      </c>
      <c r="BA191" s="18">
        <v>0</v>
      </c>
      <c r="BB191" s="18">
        <f>Design!$I$22</f>
        <v>10</v>
      </c>
      <c r="BC191" s="18">
        <f t="shared" si="257"/>
        <v>1.3589747254070512</v>
      </c>
      <c r="BD191" s="18">
        <f t="shared" si="258"/>
        <v>195</v>
      </c>
      <c r="BE191" s="18">
        <f t="shared" si="259"/>
        <v>1.3589747254070512</v>
      </c>
      <c r="BF191" s="18">
        <f t="shared" si="260"/>
        <v>205</v>
      </c>
      <c r="BG191" s="18">
        <v>0</v>
      </c>
      <c r="BH191" s="18" t="str">
        <f t="shared" si="224"/>
        <v>N/A</v>
      </c>
      <c r="BI191" s="18">
        <f t="shared" si="261"/>
        <v>-0.13589747254070511</v>
      </c>
      <c r="BJ191" s="18">
        <f t="shared" si="262"/>
        <v>27.858981870844548</v>
      </c>
      <c r="BK191" s="18">
        <f>(Design!$N$69-BJ191)/BI191</f>
        <v>184.0283075415818</v>
      </c>
      <c r="BL191" s="18">
        <v>0</v>
      </c>
      <c r="BM191" s="18">
        <v>0</v>
      </c>
      <c r="BN191" s="18">
        <f t="shared" si="263"/>
        <v>184.0283075415818</v>
      </c>
      <c r="BO191" s="18">
        <f t="shared" si="225"/>
        <v>195</v>
      </c>
      <c r="BP191" s="18">
        <f>Design!$N$69</f>
        <v>2.85</v>
      </c>
      <c r="BQ191" s="18">
        <f t="shared" si="264"/>
        <v>205</v>
      </c>
      <c r="BR191" s="18">
        <v>0</v>
      </c>
      <c r="BS191" s="18">
        <f t="shared" si="265"/>
        <v>17527.5</v>
      </c>
      <c r="BT191" s="19" t="str">
        <f t="shared" si="226"/>
        <v>N/A</v>
      </c>
      <c r="BU191" s="68">
        <f t="shared" si="266"/>
        <v>195</v>
      </c>
      <c r="BV191" s="18">
        <f>'Ohio Intensities'!Q191</f>
        <v>0.94695068404381577</v>
      </c>
      <c r="BW191" s="18">
        <f>Design!$I$24*BV191*Design!$I$23</f>
        <v>1.6287551765553641</v>
      </c>
      <c r="BX191" s="18">
        <v>0</v>
      </c>
      <c r="BY191" s="18">
        <v>0</v>
      </c>
      <c r="BZ191" s="18">
        <f>Design!$I$22</f>
        <v>10</v>
      </c>
      <c r="CA191" s="18">
        <f t="shared" si="267"/>
        <v>1.6287551765553641</v>
      </c>
      <c r="CB191" s="18">
        <f t="shared" si="268"/>
        <v>195</v>
      </c>
      <c r="CC191" s="18">
        <f t="shared" si="269"/>
        <v>1.6287551765553641</v>
      </c>
      <c r="CD191" s="18">
        <f t="shared" si="270"/>
        <v>205</v>
      </c>
      <c r="CE191" s="18">
        <v>0</v>
      </c>
      <c r="CF191" s="18" t="str">
        <f t="shared" si="227"/>
        <v>N/A</v>
      </c>
      <c r="CG191" s="18">
        <f t="shared" si="271"/>
        <v>-0.1628755176555364</v>
      </c>
      <c r="CH191" s="18">
        <f t="shared" si="272"/>
        <v>33.389481119384961</v>
      </c>
      <c r="CI191" s="18">
        <f>(Design!$N$70-CH191)/CG191</f>
        <v>187.5019742621636</v>
      </c>
      <c r="CJ191" s="18">
        <v>0</v>
      </c>
      <c r="CK191" s="18">
        <v>0</v>
      </c>
      <c r="CL191" s="18">
        <f t="shared" si="273"/>
        <v>187.5019742621636</v>
      </c>
      <c r="CM191" s="18">
        <f t="shared" si="228"/>
        <v>195</v>
      </c>
      <c r="CN191" s="18">
        <f>Design!$N$70</f>
        <v>2.85</v>
      </c>
      <c r="CO191" s="18">
        <f t="shared" si="274"/>
        <v>205</v>
      </c>
      <c r="CP191" s="18">
        <v>0</v>
      </c>
      <c r="CQ191" s="18">
        <f t="shared" si="275"/>
        <v>17527.5</v>
      </c>
      <c r="CR191" s="19" t="str">
        <f t="shared" si="229"/>
        <v>N/A</v>
      </c>
      <c r="CS191" s="68">
        <f t="shared" si="276"/>
        <v>195</v>
      </c>
      <c r="CT191" s="18">
        <f>'Ohio Intensities'!U191</f>
        <v>1.0783643505626117</v>
      </c>
      <c r="CU191" s="18">
        <f>Design!$I$24*CT191*Design!$I$23</f>
        <v>1.8547866829676933</v>
      </c>
      <c r="CV191" s="18">
        <v>0</v>
      </c>
      <c r="CW191" s="18">
        <v>0</v>
      </c>
      <c r="CX191" s="18">
        <f>Design!$I$22</f>
        <v>10</v>
      </c>
      <c r="CY191" s="18">
        <f t="shared" si="277"/>
        <v>1.8547866829676933</v>
      </c>
      <c r="CZ191" s="18">
        <f t="shared" si="278"/>
        <v>195</v>
      </c>
      <c r="DA191" s="18">
        <f t="shared" si="279"/>
        <v>1.8547866829676933</v>
      </c>
      <c r="DB191" s="18">
        <f t="shared" si="280"/>
        <v>205</v>
      </c>
      <c r="DC191" s="18">
        <v>0</v>
      </c>
      <c r="DD191" s="18" t="str">
        <f t="shared" si="230"/>
        <v>N/A</v>
      </c>
      <c r="DE191" s="18">
        <f t="shared" si="281"/>
        <v>-0.18547866829676934</v>
      </c>
      <c r="DF191" s="18">
        <f t="shared" si="282"/>
        <v>38.023127000837711</v>
      </c>
      <c r="DG191" s="18">
        <f>(Design!$N$71-DF191)/DE191</f>
        <v>189.63435161481777</v>
      </c>
      <c r="DH191" s="18">
        <v>0</v>
      </c>
      <c r="DI191" s="18">
        <v>0</v>
      </c>
      <c r="DJ191" s="18">
        <f t="shared" si="283"/>
        <v>189.63435161481777</v>
      </c>
      <c r="DK191" s="18">
        <f t="shared" si="231"/>
        <v>195</v>
      </c>
      <c r="DL191" s="18">
        <f>Design!$N$71</f>
        <v>2.85</v>
      </c>
      <c r="DM191" s="18">
        <f t="shared" si="284"/>
        <v>205</v>
      </c>
      <c r="DN191" s="18">
        <v>0</v>
      </c>
      <c r="DO191" s="18">
        <f t="shared" si="285"/>
        <v>17527.500000000004</v>
      </c>
      <c r="DP191" s="19" t="str">
        <f t="shared" si="232"/>
        <v>N/A</v>
      </c>
      <c r="DQ191" s="68">
        <f t="shared" si="286"/>
        <v>195</v>
      </c>
      <c r="DR191" s="18">
        <f>'Ohio Intensities'!Y191</f>
        <v>1.2191904356871412</v>
      </c>
      <c r="DS191" s="18">
        <f>Design!$I$24*DR191*Design!$I$23</f>
        <v>2.0970075493818841</v>
      </c>
      <c r="DT191" s="18">
        <v>0</v>
      </c>
      <c r="DU191" s="18">
        <v>0</v>
      </c>
      <c r="DV191" s="18">
        <f>Design!$I$22</f>
        <v>10</v>
      </c>
      <c r="DW191" s="18">
        <f t="shared" si="287"/>
        <v>2.0970075493818841</v>
      </c>
      <c r="DX191" s="18">
        <f t="shared" si="288"/>
        <v>195</v>
      </c>
      <c r="DY191" s="18">
        <f t="shared" si="289"/>
        <v>2.0970075493818841</v>
      </c>
      <c r="DZ191" s="18">
        <f t="shared" si="290"/>
        <v>205</v>
      </c>
      <c r="EA191" s="18">
        <v>0</v>
      </c>
      <c r="EB191" s="18" t="str">
        <f t="shared" si="233"/>
        <v>N/A</v>
      </c>
      <c r="EC191" s="18">
        <f t="shared" si="291"/>
        <v>-0.20970075493818841</v>
      </c>
      <c r="ED191" s="18">
        <f t="shared" si="292"/>
        <v>42.988654762328622</v>
      </c>
      <c r="EE191" s="18">
        <f>(Design!$N$72-ED191)/EC191</f>
        <v>191.40920486509421</v>
      </c>
      <c r="EF191" s="18">
        <v>0</v>
      </c>
      <c r="EG191" s="18">
        <v>0</v>
      </c>
      <c r="EH191" s="18">
        <f t="shared" si="293"/>
        <v>191.40920486509421</v>
      </c>
      <c r="EI191" s="18">
        <f t="shared" si="234"/>
        <v>195</v>
      </c>
      <c r="EJ191" s="18">
        <f>Design!$N$72</f>
        <v>2.85</v>
      </c>
      <c r="EK191" s="18">
        <f t="shared" si="294"/>
        <v>205</v>
      </c>
      <c r="EL191" s="18">
        <v>0</v>
      </c>
      <c r="EM191" s="18">
        <f t="shared" si="295"/>
        <v>17527.5</v>
      </c>
      <c r="EN191" s="19" t="str">
        <f t="shared" si="235"/>
        <v>N/A</v>
      </c>
      <c r="EO191" s="19">
        <f t="shared" si="296"/>
        <v>195</v>
      </c>
    </row>
    <row r="192" spans="1:145" x14ac:dyDescent="0.25">
      <c r="A192" s="68">
        <f t="shared" si="236"/>
        <v>196</v>
      </c>
      <c r="B192" s="18">
        <f>'Ohio Intensities'!E192</f>
        <v>0.53991728177708065</v>
      </c>
      <c r="C192" s="18">
        <f>Design!$I$24*B192*Design!$I$23</f>
        <v>0.92865772465657925</v>
      </c>
      <c r="D192" s="18">
        <v>0</v>
      </c>
      <c r="E192" s="18">
        <v>0</v>
      </c>
      <c r="F192" s="18">
        <f>Design!$I$22</f>
        <v>10</v>
      </c>
      <c r="G192" s="18">
        <f t="shared" si="237"/>
        <v>0.92865772465657925</v>
      </c>
      <c r="H192" s="18">
        <f t="shared" si="238"/>
        <v>196</v>
      </c>
      <c r="I192" s="18">
        <f t="shared" si="239"/>
        <v>0.92865772465657925</v>
      </c>
      <c r="J192" s="18">
        <f t="shared" si="240"/>
        <v>206</v>
      </c>
      <c r="K192" s="18">
        <v>0</v>
      </c>
      <c r="L192" s="18" t="str">
        <f t="shared" si="218"/>
        <v>N/A</v>
      </c>
      <c r="M192" s="18">
        <f t="shared" si="241"/>
        <v>-9.2865772465657928E-2</v>
      </c>
      <c r="N192" s="18">
        <f t="shared" si="242"/>
        <v>19.13034912792553</v>
      </c>
      <c r="O192" s="18">
        <f>(Design!$N$67-N192)/M192</f>
        <v>183.92512843461137</v>
      </c>
      <c r="P192" s="18">
        <v>0</v>
      </c>
      <c r="Q192" s="18">
        <v>0</v>
      </c>
      <c r="R192" s="18">
        <f t="shared" si="243"/>
        <v>183.92512843461137</v>
      </c>
      <c r="S192" s="18">
        <f t="shared" si="219"/>
        <v>196</v>
      </c>
      <c r="T192" s="18">
        <f>Design!$N$67</f>
        <v>2.0499999999999998</v>
      </c>
      <c r="U192" s="18">
        <f t="shared" si="244"/>
        <v>206</v>
      </c>
      <c r="V192" s="18">
        <v>0</v>
      </c>
      <c r="W192" s="18">
        <f t="shared" si="245"/>
        <v>12668.999999999998</v>
      </c>
      <c r="X192" s="19" t="str">
        <f t="shared" si="220"/>
        <v>N/A</v>
      </c>
      <c r="Y192" s="68">
        <f t="shared" si="246"/>
        <v>196</v>
      </c>
      <c r="Z192" s="18">
        <f>'Ohio Intensities'!I192</f>
        <v>0.65993713004239507</v>
      </c>
      <c r="AA192" s="18">
        <f>Design!$I$24*Z192*Design!$I$23</f>
        <v>1.1350918636729201</v>
      </c>
      <c r="AB192" s="18">
        <v>0</v>
      </c>
      <c r="AC192" s="18">
        <v>0</v>
      </c>
      <c r="AD192" s="18">
        <f>Design!$I$22</f>
        <v>10</v>
      </c>
      <c r="AE192" s="18">
        <f t="shared" si="247"/>
        <v>1.1350918636729201</v>
      </c>
      <c r="AF192" s="18">
        <f t="shared" si="248"/>
        <v>196</v>
      </c>
      <c r="AG192" s="18">
        <f t="shared" si="249"/>
        <v>1.1350918636729201</v>
      </c>
      <c r="AH192" s="18">
        <f t="shared" si="250"/>
        <v>206</v>
      </c>
      <c r="AI192" s="18">
        <v>0</v>
      </c>
      <c r="AJ192" s="18" t="str">
        <f t="shared" si="221"/>
        <v>N/A</v>
      </c>
      <c r="AK192" s="18">
        <f t="shared" si="251"/>
        <v>-0.11350918636729201</v>
      </c>
      <c r="AL192" s="18">
        <f t="shared" si="252"/>
        <v>23.382892391662153</v>
      </c>
      <c r="AM192" s="18">
        <f>(Design!$N$68-AL192)/AK192</f>
        <v>183.9753508944155</v>
      </c>
      <c r="AN192" s="18">
        <v>0</v>
      </c>
      <c r="AO192" s="18">
        <v>0</v>
      </c>
      <c r="AP192" s="18">
        <f t="shared" si="253"/>
        <v>183.9753508944155</v>
      </c>
      <c r="AQ192" s="18">
        <f t="shared" si="222"/>
        <v>196</v>
      </c>
      <c r="AR192" s="18">
        <f>Design!$N$68</f>
        <v>2.5</v>
      </c>
      <c r="AS192" s="18">
        <f t="shared" si="254"/>
        <v>206</v>
      </c>
      <c r="AT192" s="18">
        <v>0</v>
      </c>
      <c r="AU192" s="18">
        <f t="shared" si="255"/>
        <v>15450</v>
      </c>
      <c r="AV192" s="19" t="str">
        <f t="shared" si="223"/>
        <v>N/A</v>
      </c>
      <c r="AW192" s="68">
        <f t="shared" si="256"/>
        <v>196</v>
      </c>
      <c r="AX192" s="18">
        <f>'Ohio Intensities'!M192</f>
        <v>0.78681854920394911</v>
      </c>
      <c r="AY192" s="18">
        <f>Design!$I$24*AX192*Design!$I$23</f>
        <v>1.3533279046307933</v>
      </c>
      <c r="AZ192" s="18">
        <v>0</v>
      </c>
      <c r="BA192" s="18">
        <v>0</v>
      </c>
      <c r="BB192" s="18">
        <f>Design!$I$22</f>
        <v>10</v>
      </c>
      <c r="BC192" s="18">
        <f t="shared" si="257"/>
        <v>1.3533279046307933</v>
      </c>
      <c r="BD192" s="18">
        <f t="shared" si="258"/>
        <v>196</v>
      </c>
      <c r="BE192" s="18">
        <f t="shared" si="259"/>
        <v>1.3533279046307933</v>
      </c>
      <c r="BF192" s="18">
        <f t="shared" si="260"/>
        <v>206</v>
      </c>
      <c r="BG192" s="18">
        <v>0</v>
      </c>
      <c r="BH192" s="18" t="str">
        <f t="shared" si="224"/>
        <v>N/A</v>
      </c>
      <c r="BI192" s="18">
        <f t="shared" si="261"/>
        <v>-0.13533279046307933</v>
      </c>
      <c r="BJ192" s="18">
        <f t="shared" si="262"/>
        <v>27.87855483539434</v>
      </c>
      <c r="BK192" s="18">
        <f>(Design!$N$69-BJ192)/BI192</f>
        <v>184.94080222355629</v>
      </c>
      <c r="BL192" s="18">
        <v>0</v>
      </c>
      <c r="BM192" s="18">
        <v>0</v>
      </c>
      <c r="BN192" s="18">
        <f t="shared" si="263"/>
        <v>184.94080222355629</v>
      </c>
      <c r="BO192" s="18">
        <f t="shared" si="225"/>
        <v>196</v>
      </c>
      <c r="BP192" s="18">
        <f>Design!$N$69</f>
        <v>2.85</v>
      </c>
      <c r="BQ192" s="18">
        <f t="shared" si="264"/>
        <v>206</v>
      </c>
      <c r="BR192" s="18">
        <v>0</v>
      </c>
      <c r="BS192" s="18">
        <f t="shared" si="265"/>
        <v>17613</v>
      </c>
      <c r="BT192" s="19" t="str">
        <f t="shared" si="226"/>
        <v>N/A</v>
      </c>
      <c r="BU192" s="68">
        <f t="shared" si="266"/>
        <v>196</v>
      </c>
      <c r="BV192" s="18">
        <f>'Ohio Intensities'!Q192</f>
        <v>0.94309797774192095</v>
      </c>
      <c r="BW192" s="18">
        <f>Design!$I$24*BV192*Design!$I$23</f>
        <v>1.622128521716105</v>
      </c>
      <c r="BX192" s="18">
        <v>0</v>
      </c>
      <c r="BY192" s="18">
        <v>0</v>
      </c>
      <c r="BZ192" s="18">
        <f>Design!$I$22</f>
        <v>10</v>
      </c>
      <c r="CA192" s="18">
        <f t="shared" si="267"/>
        <v>1.622128521716105</v>
      </c>
      <c r="CB192" s="18">
        <f t="shared" si="268"/>
        <v>196</v>
      </c>
      <c r="CC192" s="18">
        <f t="shared" si="269"/>
        <v>1.622128521716105</v>
      </c>
      <c r="CD192" s="18">
        <f t="shared" si="270"/>
        <v>206</v>
      </c>
      <c r="CE192" s="18">
        <v>0</v>
      </c>
      <c r="CF192" s="18" t="str">
        <f t="shared" si="227"/>
        <v>N/A</v>
      </c>
      <c r="CG192" s="18">
        <f t="shared" si="271"/>
        <v>-0.16221285217161049</v>
      </c>
      <c r="CH192" s="18">
        <f t="shared" si="272"/>
        <v>33.41584754735176</v>
      </c>
      <c r="CI192" s="18">
        <f>(Design!$N$70-CH192)/CG192</f>
        <v>188.4304920242393</v>
      </c>
      <c r="CJ192" s="18">
        <v>0</v>
      </c>
      <c r="CK192" s="18">
        <v>0</v>
      </c>
      <c r="CL192" s="18">
        <f t="shared" si="273"/>
        <v>188.4304920242393</v>
      </c>
      <c r="CM192" s="18">
        <f t="shared" si="228"/>
        <v>196</v>
      </c>
      <c r="CN192" s="18">
        <f>Design!$N$70</f>
        <v>2.85</v>
      </c>
      <c r="CO192" s="18">
        <f t="shared" si="274"/>
        <v>206</v>
      </c>
      <c r="CP192" s="18">
        <v>0</v>
      </c>
      <c r="CQ192" s="18">
        <f t="shared" si="275"/>
        <v>17613</v>
      </c>
      <c r="CR192" s="19" t="str">
        <f t="shared" si="229"/>
        <v>N/A</v>
      </c>
      <c r="CS192" s="68">
        <f t="shared" si="276"/>
        <v>196</v>
      </c>
      <c r="CT192" s="18">
        <f>'Ohio Intensities'!U192</f>
        <v>1.0740440833470628</v>
      </c>
      <c r="CU192" s="18">
        <f>Design!$I$24*CT192*Design!$I$23</f>
        <v>1.8473558233569491</v>
      </c>
      <c r="CV192" s="18">
        <v>0</v>
      </c>
      <c r="CW192" s="18">
        <v>0</v>
      </c>
      <c r="CX192" s="18">
        <f>Design!$I$22</f>
        <v>10</v>
      </c>
      <c r="CY192" s="18">
        <f t="shared" si="277"/>
        <v>1.8473558233569491</v>
      </c>
      <c r="CZ192" s="18">
        <f t="shared" si="278"/>
        <v>196</v>
      </c>
      <c r="DA192" s="18">
        <f t="shared" si="279"/>
        <v>1.8473558233569491</v>
      </c>
      <c r="DB192" s="18">
        <f t="shared" si="280"/>
        <v>206</v>
      </c>
      <c r="DC192" s="18">
        <v>0</v>
      </c>
      <c r="DD192" s="18" t="str">
        <f t="shared" si="230"/>
        <v>N/A</v>
      </c>
      <c r="DE192" s="18">
        <f t="shared" si="281"/>
        <v>-0.18473558233569493</v>
      </c>
      <c r="DF192" s="18">
        <f t="shared" si="282"/>
        <v>38.055529961153155</v>
      </c>
      <c r="DG192" s="18">
        <f>(Design!$N$71-DF192)/DE192</f>
        <v>190.5725443687341</v>
      </c>
      <c r="DH192" s="18">
        <v>0</v>
      </c>
      <c r="DI192" s="18">
        <v>0</v>
      </c>
      <c r="DJ192" s="18">
        <f t="shared" si="283"/>
        <v>190.5725443687341</v>
      </c>
      <c r="DK192" s="18">
        <f t="shared" si="231"/>
        <v>196</v>
      </c>
      <c r="DL192" s="18">
        <f>Design!$N$71</f>
        <v>2.85</v>
      </c>
      <c r="DM192" s="18">
        <f t="shared" si="284"/>
        <v>206</v>
      </c>
      <c r="DN192" s="18">
        <v>0</v>
      </c>
      <c r="DO192" s="18">
        <f t="shared" si="285"/>
        <v>17613</v>
      </c>
      <c r="DP192" s="19" t="str">
        <f t="shared" si="232"/>
        <v>N/A</v>
      </c>
      <c r="DQ192" s="68">
        <f t="shared" si="286"/>
        <v>196</v>
      </c>
      <c r="DR192" s="18">
        <f>'Ohio Intensities'!Y192</f>
        <v>1.2144631917118065</v>
      </c>
      <c r="DS192" s="18">
        <f>Design!$I$24*DR192*Design!$I$23</f>
        <v>2.0888766897443083</v>
      </c>
      <c r="DT192" s="18">
        <v>0</v>
      </c>
      <c r="DU192" s="18">
        <v>0</v>
      </c>
      <c r="DV192" s="18">
        <f>Design!$I$22</f>
        <v>10</v>
      </c>
      <c r="DW192" s="18">
        <f t="shared" si="287"/>
        <v>2.0888766897443083</v>
      </c>
      <c r="DX192" s="18">
        <f t="shared" si="288"/>
        <v>196</v>
      </c>
      <c r="DY192" s="18">
        <f t="shared" si="289"/>
        <v>2.0888766897443083</v>
      </c>
      <c r="DZ192" s="18">
        <f t="shared" si="290"/>
        <v>206</v>
      </c>
      <c r="EA192" s="18">
        <v>0</v>
      </c>
      <c r="EB192" s="18" t="str">
        <f t="shared" si="233"/>
        <v>N/A</v>
      </c>
      <c r="EC192" s="18">
        <f t="shared" si="291"/>
        <v>-0.20888766897443084</v>
      </c>
      <c r="ED192" s="18">
        <f t="shared" si="292"/>
        <v>43.030859808732757</v>
      </c>
      <c r="EE192" s="18">
        <f>(Design!$N$72-ED192)/EC192</f>
        <v>192.35630329931607</v>
      </c>
      <c r="EF192" s="18">
        <v>0</v>
      </c>
      <c r="EG192" s="18">
        <v>0</v>
      </c>
      <c r="EH192" s="18">
        <f t="shared" si="293"/>
        <v>192.35630329931607</v>
      </c>
      <c r="EI192" s="18">
        <f t="shared" si="234"/>
        <v>196</v>
      </c>
      <c r="EJ192" s="18">
        <f>Design!$N$72</f>
        <v>2.85</v>
      </c>
      <c r="EK192" s="18">
        <f t="shared" si="294"/>
        <v>206</v>
      </c>
      <c r="EL192" s="18">
        <v>0</v>
      </c>
      <c r="EM192" s="18">
        <f t="shared" si="295"/>
        <v>17612.999999999996</v>
      </c>
      <c r="EN192" s="19" t="str">
        <f t="shared" si="235"/>
        <v>N/A</v>
      </c>
      <c r="EO192" s="19">
        <f t="shared" si="296"/>
        <v>196</v>
      </c>
    </row>
    <row r="193" spans="1:160" x14ac:dyDescent="0.25">
      <c r="A193" s="68">
        <f t="shared" si="236"/>
        <v>197</v>
      </c>
      <c r="B193" s="18">
        <f>'Ohio Intensities'!E193</f>
        <v>0.5376317288414435</v>
      </c>
      <c r="C193" s="18">
        <f>Design!$I$24*B193*Design!$I$23</f>
        <v>0.92472657360728339</v>
      </c>
      <c r="D193" s="18">
        <v>0</v>
      </c>
      <c r="E193" s="18">
        <v>0</v>
      </c>
      <c r="F193" s="18">
        <f>Design!$I$22</f>
        <v>10</v>
      </c>
      <c r="G193" s="18">
        <f t="shared" si="237"/>
        <v>0.92472657360728339</v>
      </c>
      <c r="H193" s="18">
        <f t="shared" si="238"/>
        <v>197</v>
      </c>
      <c r="I193" s="18">
        <f t="shared" si="239"/>
        <v>0.92472657360728339</v>
      </c>
      <c r="J193" s="18">
        <f t="shared" si="240"/>
        <v>207</v>
      </c>
      <c r="K193" s="18">
        <v>0</v>
      </c>
      <c r="L193" s="18" t="str">
        <f t="shared" si="218"/>
        <v>N/A</v>
      </c>
      <c r="M193" s="18">
        <f t="shared" si="241"/>
        <v>-9.2472657360728336E-2</v>
      </c>
      <c r="N193" s="18">
        <f t="shared" si="242"/>
        <v>19.141840073670767</v>
      </c>
      <c r="O193" s="18">
        <f>(Design!$N$67-N193)/M193</f>
        <v>184.83128485209292</v>
      </c>
      <c r="P193" s="18">
        <v>0</v>
      </c>
      <c r="Q193" s="18">
        <v>0</v>
      </c>
      <c r="R193" s="18">
        <f t="shared" si="243"/>
        <v>184.83128485209292</v>
      </c>
      <c r="S193" s="18">
        <f t="shared" si="219"/>
        <v>197</v>
      </c>
      <c r="T193" s="18">
        <f>Design!$N$67</f>
        <v>2.0499999999999998</v>
      </c>
      <c r="U193" s="18">
        <f t="shared" si="244"/>
        <v>207</v>
      </c>
      <c r="V193" s="18">
        <v>0</v>
      </c>
      <c r="W193" s="18">
        <f t="shared" si="245"/>
        <v>12730.499999999998</v>
      </c>
      <c r="X193" s="19" t="str">
        <f t="shared" si="220"/>
        <v>N/A</v>
      </c>
      <c r="Y193" s="68">
        <f t="shared" si="246"/>
        <v>197</v>
      </c>
      <c r="Z193" s="18">
        <f>'Ohio Intensities'!I193</f>
        <v>0.6571791190475893</v>
      </c>
      <c r="AA193" s="18">
        <f>Design!$I$24*Z193*Design!$I$23</f>
        <v>1.1303480847618543</v>
      </c>
      <c r="AB193" s="18">
        <v>0</v>
      </c>
      <c r="AC193" s="18">
        <v>0</v>
      </c>
      <c r="AD193" s="18">
        <f>Design!$I$22</f>
        <v>10</v>
      </c>
      <c r="AE193" s="18">
        <f t="shared" si="247"/>
        <v>1.1303480847618543</v>
      </c>
      <c r="AF193" s="18">
        <f t="shared" si="248"/>
        <v>197</v>
      </c>
      <c r="AG193" s="18">
        <f t="shared" si="249"/>
        <v>1.1303480847618543</v>
      </c>
      <c r="AH193" s="18">
        <f t="shared" si="250"/>
        <v>207</v>
      </c>
      <c r="AI193" s="18">
        <v>0</v>
      </c>
      <c r="AJ193" s="18" t="str">
        <f t="shared" si="221"/>
        <v>N/A</v>
      </c>
      <c r="AK193" s="18">
        <f t="shared" si="251"/>
        <v>-0.11303480847618544</v>
      </c>
      <c r="AL193" s="18">
        <f t="shared" si="252"/>
        <v>23.398205354570386</v>
      </c>
      <c r="AM193" s="18">
        <f>(Design!$N$68-AL193)/AK193</f>
        <v>184.88291913170528</v>
      </c>
      <c r="AN193" s="18">
        <v>0</v>
      </c>
      <c r="AO193" s="18">
        <v>0</v>
      </c>
      <c r="AP193" s="18">
        <f t="shared" si="253"/>
        <v>184.88291913170528</v>
      </c>
      <c r="AQ193" s="18">
        <f t="shared" si="222"/>
        <v>197</v>
      </c>
      <c r="AR193" s="18">
        <f>Design!$N$68</f>
        <v>2.5</v>
      </c>
      <c r="AS193" s="18">
        <f t="shared" si="254"/>
        <v>207</v>
      </c>
      <c r="AT193" s="18">
        <v>0</v>
      </c>
      <c r="AU193" s="18">
        <f t="shared" si="255"/>
        <v>15525</v>
      </c>
      <c r="AV193" s="19" t="str">
        <f t="shared" si="223"/>
        <v>N/A</v>
      </c>
      <c r="AW193" s="68">
        <f t="shared" si="256"/>
        <v>197</v>
      </c>
      <c r="AX193" s="18">
        <f>'Ohio Intensities'!M193</f>
        <v>0.78356480369735426</v>
      </c>
      <c r="AY193" s="18">
        <f>Design!$I$24*AX193*Design!$I$23</f>
        <v>1.3477314623594501</v>
      </c>
      <c r="AZ193" s="18">
        <v>0</v>
      </c>
      <c r="BA193" s="18">
        <v>0</v>
      </c>
      <c r="BB193" s="18">
        <f>Design!$I$22</f>
        <v>10</v>
      </c>
      <c r="BC193" s="18">
        <f t="shared" si="257"/>
        <v>1.3477314623594501</v>
      </c>
      <c r="BD193" s="18">
        <f t="shared" si="258"/>
        <v>197</v>
      </c>
      <c r="BE193" s="18">
        <f t="shared" si="259"/>
        <v>1.3477314623594501</v>
      </c>
      <c r="BF193" s="18">
        <f t="shared" si="260"/>
        <v>207</v>
      </c>
      <c r="BG193" s="18">
        <v>0</v>
      </c>
      <c r="BH193" s="18" t="str">
        <f t="shared" si="224"/>
        <v>N/A</v>
      </c>
      <c r="BI193" s="18">
        <f t="shared" si="261"/>
        <v>-0.134773146235945</v>
      </c>
      <c r="BJ193" s="18">
        <f t="shared" si="262"/>
        <v>27.898041270840615</v>
      </c>
      <c r="BK193" s="18">
        <f>(Design!$N$69-BJ193)/BI193</f>
        <v>185.85335410208089</v>
      </c>
      <c r="BL193" s="18">
        <v>0</v>
      </c>
      <c r="BM193" s="18">
        <v>0</v>
      </c>
      <c r="BN193" s="18">
        <f t="shared" si="263"/>
        <v>185.85335410208089</v>
      </c>
      <c r="BO193" s="18">
        <f t="shared" si="225"/>
        <v>197</v>
      </c>
      <c r="BP193" s="18">
        <f>Design!$N$69</f>
        <v>2.85</v>
      </c>
      <c r="BQ193" s="18">
        <f t="shared" si="264"/>
        <v>207</v>
      </c>
      <c r="BR193" s="18">
        <v>0</v>
      </c>
      <c r="BS193" s="18">
        <f t="shared" si="265"/>
        <v>17698.5</v>
      </c>
      <c r="BT193" s="19" t="str">
        <f t="shared" si="226"/>
        <v>N/A</v>
      </c>
      <c r="BU193" s="68">
        <f t="shared" si="266"/>
        <v>197</v>
      </c>
      <c r="BV193" s="18">
        <f>'Ohio Intensities'!Q193</f>
        <v>0.93927924629050707</v>
      </c>
      <c r="BW193" s="18">
        <f>Design!$I$24*BV193*Design!$I$23</f>
        <v>1.6155603036196733</v>
      </c>
      <c r="BX193" s="18">
        <v>0</v>
      </c>
      <c r="BY193" s="18">
        <v>0</v>
      </c>
      <c r="BZ193" s="18">
        <f>Design!$I$22</f>
        <v>10</v>
      </c>
      <c r="CA193" s="18">
        <f t="shared" si="267"/>
        <v>1.6155603036196733</v>
      </c>
      <c r="CB193" s="18">
        <f t="shared" si="268"/>
        <v>197</v>
      </c>
      <c r="CC193" s="18">
        <f t="shared" si="269"/>
        <v>1.6155603036196733</v>
      </c>
      <c r="CD193" s="18">
        <f t="shared" si="270"/>
        <v>207</v>
      </c>
      <c r="CE193" s="18">
        <v>0</v>
      </c>
      <c r="CF193" s="18" t="str">
        <f t="shared" si="227"/>
        <v>N/A</v>
      </c>
      <c r="CG193" s="18">
        <f t="shared" si="271"/>
        <v>-0.16155603036196733</v>
      </c>
      <c r="CH193" s="18">
        <f t="shared" si="272"/>
        <v>33.442098284927233</v>
      </c>
      <c r="CI193" s="18">
        <f>(Design!$N$70-CH193)/CG193</f>
        <v>189.35906147474307</v>
      </c>
      <c r="CJ193" s="18">
        <v>0</v>
      </c>
      <c r="CK193" s="18">
        <v>0</v>
      </c>
      <c r="CL193" s="18">
        <f t="shared" si="273"/>
        <v>189.35906147474307</v>
      </c>
      <c r="CM193" s="18">
        <f t="shared" si="228"/>
        <v>197</v>
      </c>
      <c r="CN193" s="18">
        <f>Design!$N$70</f>
        <v>2.85</v>
      </c>
      <c r="CO193" s="18">
        <f t="shared" si="274"/>
        <v>207</v>
      </c>
      <c r="CP193" s="18">
        <v>0</v>
      </c>
      <c r="CQ193" s="18">
        <f t="shared" si="275"/>
        <v>17698.499999999996</v>
      </c>
      <c r="CR193" s="19" t="str">
        <f t="shared" si="229"/>
        <v>N/A</v>
      </c>
      <c r="CS193" s="68">
        <f t="shared" si="276"/>
        <v>197</v>
      </c>
      <c r="CT193" s="18">
        <f>'Ohio Intensities'!U193</f>
        <v>1.0697615739356821</v>
      </c>
      <c r="CU193" s="18">
        <f>Design!$I$24*CT193*Design!$I$23</f>
        <v>1.8399899071693744</v>
      </c>
      <c r="CV193" s="18">
        <v>0</v>
      </c>
      <c r="CW193" s="18">
        <v>0</v>
      </c>
      <c r="CX193" s="18">
        <f>Design!$I$22</f>
        <v>10</v>
      </c>
      <c r="CY193" s="18">
        <f t="shared" si="277"/>
        <v>1.8399899071693744</v>
      </c>
      <c r="CZ193" s="18">
        <f t="shared" si="278"/>
        <v>197</v>
      </c>
      <c r="DA193" s="18">
        <f t="shared" si="279"/>
        <v>1.8399899071693744</v>
      </c>
      <c r="DB193" s="18">
        <f t="shared" si="280"/>
        <v>207</v>
      </c>
      <c r="DC193" s="18">
        <v>0</v>
      </c>
      <c r="DD193" s="18" t="str">
        <f t="shared" si="230"/>
        <v>N/A</v>
      </c>
      <c r="DE193" s="18">
        <f t="shared" si="281"/>
        <v>-0.18399899071693743</v>
      </c>
      <c r="DF193" s="18">
        <f t="shared" si="282"/>
        <v>38.087791078406049</v>
      </c>
      <c r="DG193" s="18">
        <f>(Design!$N$71-DF193)/DE193</f>
        <v>191.51078460324592</v>
      </c>
      <c r="DH193" s="18">
        <v>0</v>
      </c>
      <c r="DI193" s="18">
        <v>0</v>
      </c>
      <c r="DJ193" s="18">
        <f t="shared" si="283"/>
        <v>191.51078460324592</v>
      </c>
      <c r="DK193" s="18">
        <f t="shared" si="231"/>
        <v>197</v>
      </c>
      <c r="DL193" s="18">
        <f>Design!$N$71</f>
        <v>2.85</v>
      </c>
      <c r="DM193" s="18">
        <f t="shared" si="284"/>
        <v>207</v>
      </c>
      <c r="DN193" s="18">
        <v>0</v>
      </c>
      <c r="DO193" s="18">
        <f t="shared" si="285"/>
        <v>17698.5</v>
      </c>
      <c r="DP193" s="19" t="str">
        <f t="shared" si="232"/>
        <v>N/A</v>
      </c>
      <c r="DQ193" s="68">
        <f t="shared" si="286"/>
        <v>197</v>
      </c>
      <c r="DR193" s="18">
        <f>'Ohio Intensities'!Y193</f>
        <v>1.2097767105590491</v>
      </c>
      <c r="DS193" s="18">
        <f>Design!$I$24*DR193*Design!$I$23</f>
        <v>2.080815942161566</v>
      </c>
      <c r="DT193" s="18">
        <v>0</v>
      </c>
      <c r="DU193" s="18">
        <v>0</v>
      </c>
      <c r="DV193" s="18">
        <f>Design!$I$22</f>
        <v>10</v>
      </c>
      <c r="DW193" s="18">
        <f t="shared" si="287"/>
        <v>2.080815942161566</v>
      </c>
      <c r="DX193" s="18">
        <f t="shared" si="288"/>
        <v>197</v>
      </c>
      <c r="DY193" s="18">
        <f t="shared" si="289"/>
        <v>2.080815942161566</v>
      </c>
      <c r="DZ193" s="18">
        <f t="shared" si="290"/>
        <v>207</v>
      </c>
      <c r="EA193" s="18">
        <v>0</v>
      </c>
      <c r="EB193" s="18" t="str">
        <f t="shared" si="233"/>
        <v>N/A</v>
      </c>
      <c r="EC193" s="18">
        <f t="shared" si="291"/>
        <v>-0.2080815942161566</v>
      </c>
      <c r="ED193" s="18">
        <f t="shared" si="292"/>
        <v>43.072890002744415</v>
      </c>
      <c r="EE193" s="18">
        <f>(Design!$N$72-ED193)/EC193</f>
        <v>193.30344980421765</v>
      </c>
      <c r="EF193" s="18">
        <v>0</v>
      </c>
      <c r="EG193" s="18">
        <v>0</v>
      </c>
      <c r="EH193" s="18">
        <f t="shared" si="293"/>
        <v>193.30344980421765</v>
      </c>
      <c r="EI193" s="18">
        <f t="shared" si="234"/>
        <v>197</v>
      </c>
      <c r="EJ193" s="18">
        <f>Design!$N$72</f>
        <v>2.85</v>
      </c>
      <c r="EK193" s="18">
        <f t="shared" si="294"/>
        <v>207</v>
      </c>
      <c r="EL193" s="18">
        <v>0</v>
      </c>
      <c r="EM193" s="18">
        <f t="shared" si="295"/>
        <v>17698.5</v>
      </c>
      <c r="EN193" s="19" t="str">
        <f t="shared" si="235"/>
        <v>N/A</v>
      </c>
      <c r="EO193" s="19">
        <f t="shared" si="296"/>
        <v>197</v>
      </c>
    </row>
    <row r="194" spans="1:160" x14ac:dyDescent="0.25">
      <c r="A194" s="68">
        <f t="shared" si="236"/>
        <v>198</v>
      </c>
      <c r="B194" s="18">
        <f>'Ohio Intensities'!E194</f>
        <v>0.53536679599577375</v>
      </c>
      <c r="C194" s="18">
        <f>Design!$I$24*B194*Design!$I$23</f>
        <v>0.92083088911273148</v>
      </c>
      <c r="D194" s="18">
        <v>0</v>
      </c>
      <c r="E194" s="18">
        <v>0</v>
      </c>
      <c r="F194" s="18">
        <f>Design!$I$22</f>
        <v>10</v>
      </c>
      <c r="G194" s="18">
        <f t="shared" si="237"/>
        <v>0.92083088911273148</v>
      </c>
      <c r="H194" s="18">
        <f t="shared" si="238"/>
        <v>198</v>
      </c>
      <c r="I194" s="18">
        <f t="shared" si="239"/>
        <v>0.92083088911273148</v>
      </c>
      <c r="J194" s="18">
        <f t="shared" si="240"/>
        <v>208</v>
      </c>
      <c r="K194" s="18">
        <v>0</v>
      </c>
      <c r="L194" s="18" t="str">
        <f t="shared" si="218"/>
        <v>N/A</v>
      </c>
      <c r="M194" s="18">
        <f t="shared" si="241"/>
        <v>-9.2083088911273148E-2</v>
      </c>
      <c r="N194" s="18">
        <f t="shared" si="242"/>
        <v>19.153282493544815</v>
      </c>
      <c r="O194" s="18">
        <f>(Design!$N$67-N194)/M194</f>
        <v>185.73749746845175</v>
      </c>
      <c r="P194" s="18">
        <v>0</v>
      </c>
      <c r="Q194" s="18">
        <v>0</v>
      </c>
      <c r="R194" s="18">
        <f t="shared" si="243"/>
        <v>185.73749746845175</v>
      </c>
      <c r="S194" s="18">
        <f t="shared" si="219"/>
        <v>198</v>
      </c>
      <c r="T194" s="18">
        <f>Design!$N$67</f>
        <v>2.0499999999999998</v>
      </c>
      <c r="U194" s="18">
        <f t="shared" si="244"/>
        <v>208</v>
      </c>
      <c r="V194" s="18">
        <v>0</v>
      </c>
      <c r="W194" s="18">
        <f t="shared" si="245"/>
        <v>12792</v>
      </c>
      <c r="X194" s="19" t="str">
        <f t="shared" si="220"/>
        <v>N/A</v>
      </c>
      <c r="Y194" s="68">
        <f t="shared" si="246"/>
        <v>198</v>
      </c>
      <c r="Z194" s="18">
        <f>'Ohio Intensities'!I194</f>
        <v>0.65444577954678929</v>
      </c>
      <c r="AA194" s="18">
        <f>Design!$I$24*Z194*Design!$I$23</f>
        <v>1.1256467408204782</v>
      </c>
      <c r="AB194" s="18">
        <v>0</v>
      </c>
      <c r="AC194" s="18">
        <v>0</v>
      </c>
      <c r="AD194" s="18">
        <f>Design!$I$22</f>
        <v>10</v>
      </c>
      <c r="AE194" s="18">
        <f t="shared" si="247"/>
        <v>1.1256467408204782</v>
      </c>
      <c r="AF194" s="18">
        <f t="shared" si="248"/>
        <v>198</v>
      </c>
      <c r="AG194" s="18">
        <f t="shared" si="249"/>
        <v>1.1256467408204782</v>
      </c>
      <c r="AH194" s="18">
        <f t="shared" si="250"/>
        <v>208</v>
      </c>
      <c r="AI194" s="18">
        <v>0</v>
      </c>
      <c r="AJ194" s="18" t="str">
        <f t="shared" si="221"/>
        <v>N/A</v>
      </c>
      <c r="AK194" s="18">
        <f t="shared" si="251"/>
        <v>-0.11256467408204782</v>
      </c>
      <c r="AL194" s="18">
        <f t="shared" si="252"/>
        <v>23.413452209065944</v>
      </c>
      <c r="AM194" s="18">
        <f>(Design!$N$68-AL194)/AK194</f>
        <v>185.79054556514095</v>
      </c>
      <c r="AN194" s="18">
        <v>0</v>
      </c>
      <c r="AO194" s="18">
        <v>0</v>
      </c>
      <c r="AP194" s="18">
        <f t="shared" si="253"/>
        <v>185.79054556514095</v>
      </c>
      <c r="AQ194" s="18">
        <f t="shared" si="222"/>
        <v>198</v>
      </c>
      <c r="AR194" s="18">
        <f>Design!$N$68</f>
        <v>2.5</v>
      </c>
      <c r="AS194" s="18">
        <f t="shared" si="254"/>
        <v>208</v>
      </c>
      <c r="AT194" s="18">
        <v>0</v>
      </c>
      <c r="AU194" s="18">
        <f t="shared" si="255"/>
        <v>15600</v>
      </c>
      <c r="AV194" s="19" t="str">
        <f t="shared" si="223"/>
        <v>N/A</v>
      </c>
      <c r="AW194" s="68">
        <f t="shared" si="256"/>
        <v>198</v>
      </c>
      <c r="AX194" s="18">
        <f>'Ohio Intensities'!M194</f>
        <v>0.78033994843193866</v>
      </c>
      <c r="AY194" s="18">
        <f>Design!$I$24*AX194*Design!$I$23</f>
        <v>1.3421847113029353</v>
      </c>
      <c r="AZ194" s="18">
        <v>0</v>
      </c>
      <c r="BA194" s="18">
        <v>0</v>
      </c>
      <c r="BB194" s="18">
        <f>Design!$I$22</f>
        <v>10</v>
      </c>
      <c r="BC194" s="18">
        <f t="shared" si="257"/>
        <v>1.3421847113029353</v>
      </c>
      <c r="BD194" s="18">
        <f t="shared" si="258"/>
        <v>198</v>
      </c>
      <c r="BE194" s="18">
        <f t="shared" si="259"/>
        <v>1.3421847113029353</v>
      </c>
      <c r="BF194" s="18">
        <f t="shared" si="260"/>
        <v>208</v>
      </c>
      <c r="BG194" s="18">
        <v>0</v>
      </c>
      <c r="BH194" s="18" t="str">
        <f t="shared" si="224"/>
        <v>N/A</v>
      </c>
      <c r="BI194" s="18">
        <f t="shared" si="261"/>
        <v>-0.13421847113029353</v>
      </c>
      <c r="BJ194" s="18">
        <f t="shared" si="262"/>
        <v>27.917441995101054</v>
      </c>
      <c r="BK194" s="18">
        <f>(Design!$N$69-BJ194)/BI194</f>
        <v>186.76596286636774</v>
      </c>
      <c r="BL194" s="18">
        <v>0</v>
      </c>
      <c r="BM194" s="18">
        <v>0</v>
      </c>
      <c r="BN194" s="18">
        <f t="shared" si="263"/>
        <v>186.76596286636774</v>
      </c>
      <c r="BO194" s="18">
        <f t="shared" si="225"/>
        <v>198</v>
      </c>
      <c r="BP194" s="18">
        <f>Design!$N$69</f>
        <v>2.85</v>
      </c>
      <c r="BQ194" s="18">
        <f t="shared" si="264"/>
        <v>208</v>
      </c>
      <c r="BR194" s="18">
        <v>0</v>
      </c>
      <c r="BS194" s="18">
        <f t="shared" si="265"/>
        <v>17784</v>
      </c>
      <c r="BT194" s="19" t="str">
        <f t="shared" si="226"/>
        <v>N/A</v>
      </c>
      <c r="BU194" s="68">
        <f t="shared" si="266"/>
        <v>198</v>
      </c>
      <c r="BV194" s="18">
        <f>'Ohio Intensities'!Q194</f>
        <v>0.93549403023930588</v>
      </c>
      <c r="BW194" s="18">
        <f>Design!$I$24*BV194*Design!$I$23</f>
        <v>1.6090497320116071</v>
      </c>
      <c r="BX194" s="18">
        <v>0</v>
      </c>
      <c r="BY194" s="18">
        <v>0</v>
      </c>
      <c r="BZ194" s="18">
        <f>Design!$I$22</f>
        <v>10</v>
      </c>
      <c r="CA194" s="18">
        <f t="shared" si="267"/>
        <v>1.6090497320116071</v>
      </c>
      <c r="CB194" s="18">
        <f t="shared" si="268"/>
        <v>198</v>
      </c>
      <c r="CC194" s="18">
        <f t="shared" si="269"/>
        <v>1.6090497320116071</v>
      </c>
      <c r="CD194" s="18">
        <f t="shared" si="270"/>
        <v>208</v>
      </c>
      <c r="CE194" s="18">
        <v>0</v>
      </c>
      <c r="CF194" s="18" t="str">
        <f t="shared" si="227"/>
        <v>N/A</v>
      </c>
      <c r="CG194" s="18">
        <f t="shared" si="271"/>
        <v>-0.16090497320116071</v>
      </c>
      <c r="CH194" s="18">
        <f t="shared" si="272"/>
        <v>33.46823442584143</v>
      </c>
      <c r="CI194" s="18">
        <f>(Design!$N$70-CH194)/CG194</f>
        <v>190.28768233013545</v>
      </c>
      <c r="CJ194" s="18">
        <v>0</v>
      </c>
      <c r="CK194" s="18">
        <v>0</v>
      </c>
      <c r="CL194" s="18">
        <f t="shared" si="273"/>
        <v>190.28768233013545</v>
      </c>
      <c r="CM194" s="18">
        <f t="shared" si="228"/>
        <v>198</v>
      </c>
      <c r="CN194" s="18">
        <f>Design!$N$70</f>
        <v>2.85</v>
      </c>
      <c r="CO194" s="18">
        <f t="shared" si="274"/>
        <v>208</v>
      </c>
      <c r="CP194" s="18">
        <v>0</v>
      </c>
      <c r="CQ194" s="18">
        <f t="shared" si="275"/>
        <v>17784.000000000004</v>
      </c>
      <c r="CR194" s="19" t="str">
        <f t="shared" si="229"/>
        <v>N/A</v>
      </c>
      <c r="CS194" s="68">
        <f t="shared" si="276"/>
        <v>198</v>
      </c>
      <c r="CT194" s="18">
        <f>'Ohio Intensities'!U194</f>
        <v>1.0655163153055587</v>
      </c>
      <c r="CU194" s="18">
        <f>Design!$I$24*CT194*Design!$I$23</f>
        <v>1.8326880623255621</v>
      </c>
      <c r="CV194" s="18">
        <v>0</v>
      </c>
      <c r="CW194" s="18">
        <v>0</v>
      </c>
      <c r="CX194" s="18">
        <f>Design!$I$22</f>
        <v>10</v>
      </c>
      <c r="CY194" s="18">
        <f t="shared" si="277"/>
        <v>1.8326880623255621</v>
      </c>
      <c r="CZ194" s="18">
        <f t="shared" si="278"/>
        <v>198</v>
      </c>
      <c r="DA194" s="18">
        <f t="shared" si="279"/>
        <v>1.8326880623255621</v>
      </c>
      <c r="DB194" s="18">
        <f t="shared" si="280"/>
        <v>208</v>
      </c>
      <c r="DC194" s="18">
        <v>0</v>
      </c>
      <c r="DD194" s="18" t="str">
        <f t="shared" si="230"/>
        <v>N/A</v>
      </c>
      <c r="DE194" s="18">
        <f t="shared" si="281"/>
        <v>-0.1832688062325562</v>
      </c>
      <c r="DF194" s="18">
        <f t="shared" si="282"/>
        <v>38.119911696371688</v>
      </c>
      <c r="DG194" s="18">
        <f>(Design!$N$71-DF194)/DE194</f>
        <v>192.44907205657498</v>
      </c>
      <c r="DH194" s="18">
        <v>0</v>
      </c>
      <c r="DI194" s="18">
        <v>0</v>
      </c>
      <c r="DJ194" s="18">
        <f t="shared" si="283"/>
        <v>192.44907205657498</v>
      </c>
      <c r="DK194" s="18">
        <f t="shared" si="231"/>
        <v>198</v>
      </c>
      <c r="DL194" s="18">
        <f>Design!$N$71</f>
        <v>2.85</v>
      </c>
      <c r="DM194" s="18">
        <f t="shared" si="284"/>
        <v>208</v>
      </c>
      <c r="DN194" s="18">
        <v>0</v>
      </c>
      <c r="DO194" s="18">
        <f t="shared" si="285"/>
        <v>17784.000000000004</v>
      </c>
      <c r="DP194" s="19" t="str">
        <f t="shared" si="232"/>
        <v>N/A</v>
      </c>
      <c r="DQ194" s="68">
        <f t="shared" si="286"/>
        <v>198</v>
      </c>
      <c r="DR194" s="18">
        <f>'Ohio Intensities'!Y194</f>
        <v>1.2051304491232615</v>
      </c>
      <c r="DS194" s="18">
        <f>Design!$I$24*DR194*Design!$I$23</f>
        <v>2.0728243724920112</v>
      </c>
      <c r="DT194" s="18">
        <v>0</v>
      </c>
      <c r="DU194" s="18">
        <v>0</v>
      </c>
      <c r="DV194" s="18">
        <f>Design!$I$22</f>
        <v>10</v>
      </c>
      <c r="DW194" s="18">
        <f t="shared" si="287"/>
        <v>2.0728243724920112</v>
      </c>
      <c r="DX194" s="18">
        <f t="shared" si="288"/>
        <v>198</v>
      </c>
      <c r="DY194" s="18">
        <f t="shared" si="289"/>
        <v>2.0728243724920112</v>
      </c>
      <c r="DZ194" s="18">
        <f t="shared" si="290"/>
        <v>208</v>
      </c>
      <c r="EA194" s="18">
        <v>0</v>
      </c>
      <c r="EB194" s="18" t="str">
        <f t="shared" si="233"/>
        <v>N/A</v>
      </c>
      <c r="EC194" s="18">
        <f t="shared" si="291"/>
        <v>-0.20728243724920112</v>
      </c>
      <c r="ED194" s="18">
        <f t="shared" si="292"/>
        <v>43.114746947833837</v>
      </c>
      <c r="EE194" s="18">
        <f>(Design!$N$72-ED194)/EC194</f>
        <v>194.25064410751963</v>
      </c>
      <c r="EF194" s="18">
        <v>0</v>
      </c>
      <c r="EG194" s="18">
        <v>0</v>
      </c>
      <c r="EH194" s="18">
        <f t="shared" si="293"/>
        <v>194.25064410751963</v>
      </c>
      <c r="EI194" s="18">
        <f t="shared" si="234"/>
        <v>198</v>
      </c>
      <c r="EJ194" s="18">
        <f>Design!$N$72</f>
        <v>2.85</v>
      </c>
      <c r="EK194" s="18">
        <f t="shared" si="294"/>
        <v>208</v>
      </c>
      <c r="EL194" s="18">
        <v>0</v>
      </c>
      <c r="EM194" s="18">
        <f t="shared" si="295"/>
        <v>17784.000000000004</v>
      </c>
      <c r="EN194" s="19" t="str">
        <f t="shared" si="235"/>
        <v>N/A</v>
      </c>
      <c r="EO194" s="19">
        <f t="shared" si="296"/>
        <v>198</v>
      </c>
    </row>
    <row r="195" spans="1:160" x14ac:dyDescent="0.25">
      <c r="A195" s="68">
        <f t="shared" si="236"/>
        <v>199</v>
      </c>
      <c r="B195" s="18">
        <f>'Ohio Intensities'!E195</f>
        <v>0.53312219940738681</v>
      </c>
      <c r="C195" s="18">
        <f>Design!$I$24*B195*Design!$I$23</f>
        <v>0.91697018298070587</v>
      </c>
      <c r="D195" s="18">
        <v>0</v>
      </c>
      <c r="E195" s="18">
        <v>0</v>
      </c>
      <c r="F195" s="18">
        <f>Design!$I$22</f>
        <v>10</v>
      </c>
      <c r="G195" s="18">
        <f t="shared" si="237"/>
        <v>0.91697018298070587</v>
      </c>
      <c r="H195" s="18">
        <f t="shared" si="238"/>
        <v>199</v>
      </c>
      <c r="I195" s="18">
        <f t="shared" si="239"/>
        <v>0.91697018298070587</v>
      </c>
      <c r="J195" s="18">
        <f t="shared" si="240"/>
        <v>209</v>
      </c>
      <c r="K195" s="18">
        <v>0</v>
      </c>
      <c r="L195" s="18" t="str">
        <f t="shared" si="218"/>
        <v>N/A</v>
      </c>
      <c r="M195" s="18">
        <f t="shared" si="241"/>
        <v>-9.1697018298070587E-2</v>
      </c>
      <c r="N195" s="18">
        <f t="shared" si="242"/>
        <v>19.164676824296752</v>
      </c>
      <c r="O195" s="18">
        <f>(Design!$N$67-N195)/M195</f>
        <v>186.64376598008602</v>
      </c>
      <c r="P195" s="18">
        <v>0</v>
      </c>
      <c r="Q195" s="18">
        <v>0</v>
      </c>
      <c r="R195" s="18">
        <f t="shared" si="243"/>
        <v>186.64376598008602</v>
      </c>
      <c r="S195" s="18">
        <f t="shared" si="219"/>
        <v>199</v>
      </c>
      <c r="T195" s="18">
        <f>Design!$N$67</f>
        <v>2.0499999999999998</v>
      </c>
      <c r="U195" s="18">
        <f t="shared" si="244"/>
        <v>209</v>
      </c>
      <c r="V195" s="18">
        <v>0</v>
      </c>
      <c r="W195" s="18">
        <f t="shared" si="245"/>
        <v>12853.499999999998</v>
      </c>
      <c r="X195" s="19" t="str">
        <f t="shared" si="220"/>
        <v>N/A</v>
      </c>
      <c r="Y195" s="68">
        <f t="shared" si="246"/>
        <v>199</v>
      </c>
      <c r="Z195" s="18">
        <f>'Ohio Intensities'!I195</f>
        <v>0.65173677437490418</v>
      </c>
      <c r="AA195" s="18">
        <f>Design!$I$24*Z195*Design!$I$23</f>
        <v>1.1209872519248358</v>
      </c>
      <c r="AB195" s="18">
        <v>0</v>
      </c>
      <c r="AC195" s="18">
        <v>0</v>
      </c>
      <c r="AD195" s="18">
        <f>Design!$I$22</f>
        <v>10</v>
      </c>
      <c r="AE195" s="18">
        <f t="shared" si="247"/>
        <v>1.1209872519248358</v>
      </c>
      <c r="AF195" s="18">
        <f t="shared" si="248"/>
        <v>199</v>
      </c>
      <c r="AG195" s="18">
        <f t="shared" si="249"/>
        <v>1.1209872519248358</v>
      </c>
      <c r="AH195" s="18">
        <f t="shared" si="250"/>
        <v>209</v>
      </c>
      <c r="AI195" s="18">
        <v>0</v>
      </c>
      <c r="AJ195" s="18" t="str">
        <f t="shared" si="221"/>
        <v>N/A</v>
      </c>
      <c r="AK195" s="18">
        <f t="shared" si="251"/>
        <v>-0.11209872519248358</v>
      </c>
      <c r="AL195" s="18">
        <f t="shared" si="252"/>
        <v>23.428633565229067</v>
      </c>
      <c r="AM195" s="18">
        <f>(Design!$N$68-AL195)/AK195</f>
        <v>186.69822987989136</v>
      </c>
      <c r="AN195" s="18">
        <v>0</v>
      </c>
      <c r="AO195" s="18">
        <v>0</v>
      </c>
      <c r="AP195" s="18">
        <f t="shared" si="253"/>
        <v>186.69822987989136</v>
      </c>
      <c r="AQ195" s="18">
        <f t="shared" si="222"/>
        <v>199</v>
      </c>
      <c r="AR195" s="18">
        <f>Design!$N$68</f>
        <v>2.5</v>
      </c>
      <c r="AS195" s="18">
        <f t="shared" si="254"/>
        <v>209</v>
      </c>
      <c r="AT195" s="18">
        <v>0</v>
      </c>
      <c r="AU195" s="18">
        <f t="shared" si="255"/>
        <v>15675</v>
      </c>
      <c r="AV195" s="19" t="str">
        <f t="shared" si="223"/>
        <v>N/A</v>
      </c>
      <c r="AW195" s="68">
        <f t="shared" si="256"/>
        <v>199</v>
      </c>
      <c r="AX195" s="18">
        <f>'Ohio Intensities'!M195</f>
        <v>0.77714359114036957</v>
      </c>
      <c r="AY195" s="18">
        <f>Design!$I$24*AX195*Design!$I$23</f>
        <v>1.3366869767614364</v>
      </c>
      <c r="AZ195" s="18">
        <v>0</v>
      </c>
      <c r="BA195" s="18">
        <v>0</v>
      </c>
      <c r="BB195" s="18">
        <f>Design!$I$22</f>
        <v>10</v>
      </c>
      <c r="BC195" s="18">
        <f t="shared" si="257"/>
        <v>1.3366869767614364</v>
      </c>
      <c r="BD195" s="18">
        <f t="shared" si="258"/>
        <v>199</v>
      </c>
      <c r="BE195" s="18">
        <f t="shared" si="259"/>
        <v>1.3366869767614364</v>
      </c>
      <c r="BF195" s="18">
        <f t="shared" si="260"/>
        <v>209</v>
      </c>
      <c r="BG195" s="18">
        <v>0</v>
      </c>
      <c r="BH195" s="18" t="str">
        <f t="shared" si="224"/>
        <v>N/A</v>
      </c>
      <c r="BI195" s="18">
        <f t="shared" si="261"/>
        <v>-0.13366869767614364</v>
      </c>
      <c r="BJ195" s="18">
        <f t="shared" si="262"/>
        <v>27.936757814314021</v>
      </c>
      <c r="BK195" s="18">
        <f>(Design!$N$69-BJ195)/BI195</f>
        <v>187.67862820878929</v>
      </c>
      <c r="BL195" s="18">
        <v>0</v>
      </c>
      <c r="BM195" s="18">
        <v>0</v>
      </c>
      <c r="BN195" s="18">
        <f t="shared" si="263"/>
        <v>187.67862820878929</v>
      </c>
      <c r="BO195" s="18">
        <f t="shared" si="225"/>
        <v>199</v>
      </c>
      <c r="BP195" s="18">
        <f>Design!$N$69</f>
        <v>2.85</v>
      </c>
      <c r="BQ195" s="18">
        <f t="shared" si="264"/>
        <v>209</v>
      </c>
      <c r="BR195" s="18">
        <v>0</v>
      </c>
      <c r="BS195" s="18">
        <f t="shared" si="265"/>
        <v>17869.5</v>
      </c>
      <c r="BT195" s="19" t="str">
        <f t="shared" si="226"/>
        <v>N/A</v>
      </c>
      <c r="BU195" s="68">
        <f t="shared" si="266"/>
        <v>199</v>
      </c>
      <c r="BV195" s="18">
        <f>'Ohio Intensities'!Q195</f>
        <v>0.93174187849251056</v>
      </c>
      <c r="BW195" s="18">
        <f>Design!$I$24*BV195*Design!$I$23</f>
        <v>1.6025960310071192</v>
      </c>
      <c r="BX195" s="18">
        <v>0</v>
      </c>
      <c r="BY195" s="18">
        <v>0</v>
      </c>
      <c r="BZ195" s="18">
        <f>Design!$I$22</f>
        <v>10</v>
      </c>
      <c r="CA195" s="18">
        <f t="shared" si="267"/>
        <v>1.6025960310071192</v>
      </c>
      <c r="CB195" s="18">
        <f t="shared" si="268"/>
        <v>199</v>
      </c>
      <c r="CC195" s="18">
        <f t="shared" si="269"/>
        <v>1.6025960310071192</v>
      </c>
      <c r="CD195" s="18">
        <f t="shared" si="270"/>
        <v>209</v>
      </c>
      <c r="CE195" s="18">
        <v>0</v>
      </c>
      <c r="CF195" s="18" t="str">
        <f t="shared" si="227"/>
        <v>N/A</v>
      </c>
      <c r="CG195" s="18">
        <f t="shared" si="271"/>
        <v>-0.16025960310071191</v>
      </c>
      <c r="CH195" s="18">
        <f t="shared" si="272"/>
        <v>33.494257048048787</v>
      </c>
      <c r="CI195" s="18">
        <f>(Design!$N$70-CH195)/CG195</f>
        <v>191.21635430976963</v>
      </c>
      <c r="CJ195" s="18">
        <v>0</v>
      </c>
      <c r="CK195" s="18">
        <v>0</v>
      </c>
      <c r="CL195" s="18">
        <f t="shared" si="273"/>
        <v>191.21635430976963</v>
      </c>
      <c r="CM195" s="18">
        <f t="shared" si="228"/>
        <v>199</v>
      </c>
      <c r="CN195" s="18">
        <f>Design!$N$70</f>
        <v>2.85</v>
      </c>
      <c r="CO195" s="18">
        <f t="shared" si="274"/>
        <v>209</v>
      </c>
      <c r="CP195" s="18">
        <v>0</v>
      </c>
      <c r="CQ195" s="18">
        <f t="shared" si="275"/>
        <v>17869.5</v>
      </c>
      <c r="CR195" s="19" t="str">
        <f t="shared" si="229"/>
        <v>N/A</v>
      </c>
      <c r="CS195" s="68">
        <f t="shared" si="276"/>
        <v>199</v>
      </c>
      <c r="CT195" s="18">
        <f>'Ohio Intensities'!U195</f>
        <v>1.0613078095970829</v>
      </c>
      <c r="CU195" s="18">
        <f>Design!$I$24*CT195*Design!$I$23</f>
        <v>1.8254494325069839</v>
      </c>
      <c r="CV195" s="18">
        <v>0</v>
      </c>
      <c r="CW195" s="18">
        <v>0</v>
      </c>
      <c r="CX195" s="18">
        <f>Design!$I$22</f>
        <v>10</v>
      </c>
      <c r="CY195" s="18">
        <f t="shared" si="277"/>
        <v>1.8254494325069839</v>
      </c>
      <c r="CZ195" s="18">
        <f t="shared" si="278"/>
        <v>199</v>
      </c>
      <c r="DA195" s="18">
        <f t="shared" si="279"/>
        <v>1.8254494325069839</v>
      </c>
      <c r="DB195" s="18">
        <f t="shared" si="280"/>
        <v>209</v>
      </c>
      <c r="DC195" s="18">
        <v>0</v>
      </c>
      <c r="DD195" s="18" t="str">
        <f t="shared" si="230"/>
        <v>N/A</v>
      </c>
      <c r="DE195" s="18">
        <f t="shared" si="281"/>
        <v>-0.18254494325069839</v>
      </c>
      <c r="DF195" s="18">
        <f t="shared" si="282"/>
        <v>38.151893139395966</v>
      </c>
      <c r="DG195" s="18">
        <f>(Design!$N$71-DF195)/DE195</f>
        <v>193.38740646961693</v>
      </c>
      <c r="DH195" s="18">
        <v>0</v>
      </c>
      <c r="DI195" s="18">
        <v>0</v>
      </c>
      <c r="DJ195" s="18">
        <f t="shared" si="283"/>
        <v>193.38740646961693</v>
      </c>
      <c r="DK195" s="18">
        <f t="shared" si="231"/>
        <v>199</v>
      </c>
      <c r="DL195" s="18">
        <f>Design!$N$71</f>
        <v>2.85</v>
      </c>
      <c r="DM195" s="18">
        <f t="shared" si="284"/>
        <v>209</v>
      </c>
      <c r="DN195" s="18">
        <v>0</v>
      </c>
      <c r="DO195" s="18">
        <f t="shared" si="285"/>
        <v>17869.5</v>
      </c>
      <c r="DP195" s="19" t="str">
        <f t="shared" si="232"/>
        <v>N/A</v>
      </c>
      <c r="DQ195" s="68">
        <f t="shared" si="286"/>
        <v>199</v>
      </c>
      <c r="DR195" s="18">
        <f>'Ohio Intensities'!Y195</f>
        <v>1.2005238740637616</v>
      </c>
      <c r="DS195" s="18">
        <f>Design!$I$24*DR195*Design!$I$23</f>
        <v>2.0649010633896712</v>
      </c>
      <c r="DT195" s="18">
        <v>0</v>
      </c>
      <c r="DU195" s="18">
        <v>0</v>
      </c>
      <c r="DV195" s="18">
        <f>Design!$I$22</f>
        <v>10</v>
      </c>
      <c r="DW195" s="18">
        <f t="shared" si="287"/>
        <v>2.0649010633896712</v>
      </c>
      <c r="DX195" s="18">
        <f t="shared" si="288"/>
        <v>199</v>
      </c>
      <c r="DY195" s="18">
        <f t="shared" si="289"/>
        <v>2.0649010633896712</v>
      </c>
      <c r="DZ195" s="18">
        <f t="shared" si="290"/>
        <v>209</v>
      </c>
      <c r="EA195" s="18">
        <v>0</v>
      </c>
      <c r="EB195" s="18" t="str">
        <f t="shared" si="233"/>
        <v>N/A</v>
      </c>
      <c r="EC195" s="18">
        <f t="shared" si="291"/>
        <v>-0.20649010633896711</v>
      </c>
      <c r="ED195" s="18">
        <f t="shared" si="292"/>
        <v>43.156432224844124</v>
      </c>
      <c r="EE195" s="18">
        <f>(Design!$N$72-ED195)/EC195</f>
        <v>195.1978859397673</v>
      </c>
      <c r="EF195" s="18">
        <v>0</v>
      </c>
      <c r="EG195" s="18">
        <v>0</v>
      </c>
      <c r="EH195" s="18">
        <f t="shared" si="293"/>
        <v>195.1978859397673</v>
      </c>
      <c r="EI195" s="18">
        <f t="shared" si="234"/>
        <v>199</v>
      </c>
      <c r="EJ195" s="18">
        <f>Design!$N$72</f>
        <v>2.85</v>
      </c>
      <c r="EK195" s="18">
        <f t="shared" si="294"/>
        <v>209</v>
      </c>
      <c r="EL195" s="18">
        <v>0</v>
      </c>
      <c r="EM195" s="18">
        <f t="shared" si="295"/>
        <v>17869.500000000004</v>
      </c>
      <c r="EN195" s="19" t="str">
        <f t="shared" si="235"/>
        <v>N/A</v>
      </c>
      <c r="EO195" s="19">
        <f t="shared" si="296"/>
        <v>199</v>
      </c>
    </row>
    <row r="196" spans="1:160" x14ac:dyDescent="0.25">
      <c r="A196" s="69">
        <f t="shared" si="236"/>
        <v>200</v>
      </c>
      <c r="B196" s="70">
        <f>'Ohio Intensities'!E196</f>
        <v>0.53089766048389098</v>
      </c>
      <c r="C196" s="70">
        <f>Design!$I$24*B196*Design!$I$23</f>
        <v>0.91314397603229303</v>
      </c>
      <c r="D196" s="70">
        <v>0</v>
      </c>
      <c r="E196" s="70">
        <v>0</v>
      </c>
      <c r="F196" s="70">
        <f>Design!$I$22</f>
        <v>10</v>
      </c>
      <c r="G196" s="70">
        <f t="shared" si="237"/>
        <v>0.91314397603229303</v>
      </c>
      <c r="H196" s="70">
        <f t="shared" si="238"/>
        <v>200</v>
      </c>
      <c r="I196" s="70">
        <f t="shared" si="239"/>
        <v>0.91314397603229303</v>
      </c>
      <c r="J196" s="70">
        <f t="shared" si="240"/>
        <v>210</v>
      </c>
      <c r="K196" s="70">
        <v>0</v>
      </c>
      <c r="L196" s="70" t="str">
        <f t="shared" si="218"/>
        <v>N/A</v>
      </c>
      <c r="M196" s="70">
        <f t="shared" si="241"/>
        <v>-9.1314397603229305E-2</v>
      </c>
      <c r="N196" s="70">
        <f t="shared" si="242"/>
        <v>19.176023496678155</v>
      </c>
      <c r="O196" s="70">
        <f>(Design!$N$67-N196)/M196</f>
        <v>187.55009008647829</v>
      </c>
      <c r="P196" s="70">
        <v>0</v>
      </c>
      <c r="Q196" s="70">
        <v>0</v>
      </c>
      <c r="R196" s="70">
        <f t="shared" si="243"/>
        <v>187.55009008647829</v>
      </c>
      <c r="S196" s="70">
        <f t="shared" si="219"/>
        <v>200</v>
      </c>
      <c r="T196" s="70">
        <f>Design!$N$67</f>
        <v>2.0499999999999998</v>
      </c>
      <c r="U196" s="70">
        <f t="shared" si="244"/>
        <v>210</v>
      </c>
      <c r="V196" s="70">
        <v>0</v>
      </c>
      <c r="W196" s="70">
        <f t="shared" si="245"/>
        <v>12915</v>
      </c>
      <c r="X196" s="73" t="str">
        <f t="shared" si="220"/>
        <v>N/A</v>
      </c>
      <c r="Y196" s="69">
        <f t="shared" si="246"/>
        <v>200</v>
      </c>
      <c r="Z196" s="70">
        <f>'Ohio Intensities'!I196</f>
        <v>0.64905177255119673</v>
      </c>
      <c r="AA196" s="70">
        <f>Design!$I$24*Z196*Design!$I$23</f>
        <v>1.1163690487880591</v>
      </c>
      <c r="AB196" s="70">
        <v>0</v>
      </c>
      <c r="AC196" s="70">
        <v>0</v>
      </c>
      <c r="AD196" s="70">
        <f>Design!$I$22</f>
        <v>10</v>
      </c>
      <c r="AE196" s="70">
        <f t="shared" si="247"/>
        <v>1.1163690487880591</v>
      </c>
      <c r="AF196" s="70">
        <f t="shared" si="248"/>
        <v>200</v>
      </c>
      <c r="AG196" s="70">
        <f t="shared" si="249"/>
        <v>1.1163690487880591</v>
      </c>
      <c r="AH196" s="70">
        <f t="shared" si="250"/>
        <v>210</v>
      </c>
      <c r="AI196" s="70">
        <v>0</v>
      </c>
      <c r="AJ196" s="70" t="str">
        <f t="shared" si="221"/>
        <v>N/A</v>
      </c>
      <c r="AK196" s="70">
        <f t="shared" si="251"/>
        <v>-0.11163690487880591</v>
      </c>
      <c r="AL196" s="70">
        <f t="shared" si="252"/>
        <v>23.443750024549242</v>
      </c>
      <c r="AM196" s="70">
        <f>(Design!$N$68-AL196)/AK196</f>
        <v>187.60597176431912</v>
      </c>
      <c r="AN196" s="70">
        <v>0</v>
      </c>
      <c r="AO196" s="70">
        <v>0</v>
      </c>
      <c r="AP196" s="70">
        <f t="shared" si="253"/>
        <v>187.60597176431912</v>
      </c>
      <c r="AQ196" s="70">
        <f t="shared" si="222"/>
        <v>200</v>
      </c>
      <c r="AR196" s="70">
        <f>Design!$N$68</f>
        <v>2.5</v>
      </c>
      <c r="AS196" s="70">
        <f t="shared" si="254"/>
        <v>210</v>
      </c>
      <c r="AT196" s="70">
        <v>0</v>
      </c>
      <c r="AU196" s="70">
        <f t="shared" si="255"/>
        <v>15750</v>
      </c>
      <c r="AV196" s="73" t="str">
        <f t="shared" si="223"/>
        <v>N/A</v>
      </c>
      <c r="AW196" s="69">
        <f t="shared" si="256"/>
        <v>200</v>
      </c>
      <c r="AX196" s="70">
        <f>'Ohio Intensities'!M196</f>
        <v>0.77397534670724655</v>
      </c>
      <c r="AY196" s="70">
        <f>Design!$I$24*AX196*Design!$I$23</f>
        <v>1.3312375963364649</v>
      </c>
      <c r="AZ196" s="70">
        <v>0</v>
      </c>
      <c r="BA196" s="70">
        <v>0</v>
      </c>
      <c r="BB196" s="70">
        <f>Design!$I$22</f>
        <v>10</v>
      </c>
      <c r="BC196" s="70">
        <f t="shared" si="257"/>
        <v>1.3312375963364649</v>
      </c>
      <c r="BD196" s="70">
        <f t="shared" si="258"/>
        <v>200</v>
      </c>
      <c r="BE196" s="70">
        <f t="shared" si="259"/>
        <v>1.3312375963364649</v>
      </c>
      <c r="BF196" s="70">
        <f t="shared" si="260"/>
        <v>210</v>
      </c>
      <c r="BG196" s="70">
        <v>0</v>
      </c>
      <c r="BH196" s="70" t="str">
        <f t="shared" si="224"/>
        <v>N/A</v>
      </c>
      <c r="BI196" s="70">
        <f t="shared" si="261"/>
        <v>-0.13312375963364648</v>
      </c>
      <c r="BJ196" s="70">
        <f t="shared" si="262"/>
        <v>27.95598952306576</v>
      </c>
      <c r="BK196" s="70">
        <f>(Design!$N$69-BJ196)/BI196</f>
        <v>188.59134982483116</v>
      </c>
      <c r="BL196" s="70">
        <v>0</v>
      </c>
      <c r="BM196" s="70">
        <v>0</v>
      </c>
      <c r="BN196" s="70">
        <f t="shared" si="263"/>
        <v>188.59134982483116</v>
      </c>
      <c r="BO196" s="70">
        <f t="shared" si="225"/>
        <v>200</v>
      </c>
      <c r="BP196" s="70">
        <f>Design!$N$69</f>
        <v>2.85</v>
      </c>
      <c r="BQ196" s="70">
        <f t="shared" si="264"/>
        <v>210</v>
      </c>
      <c r="BR196" s="70">
        <v>0</v>
      </c>
      <c r="BS196" s="70">
        <f t="shared" si="265"/>
        <v>17955</v>
      </c>
      <c r="BT196" s="73" t="str">
        <f t="shared" si="226"/>
        <v>N/A</v>
      </c>
      <c r="BU196" s="69">
        <f t="shared" si="266"/>
        <v>200</v>
      </c>
      <c r="BV196" s="70">
        <f>'Ohio Intensities'!Q196</f>
        <v>0.92802234811829531</v>
      </c>
      <c r="BW196" s="70">
        <f>Design!$I$24*BV196*Design!$I$23</f>
        <v>1.5961984387634689</v>
      </c>
      <c r="BX196" s="70">
        <v>0</v>
      </c>
      <c r="BY196" s="70">
        <v>0</v>
      </c>
      <c r="BZ196" s="70">
        <f>Design!$I$22</f>
        <v>10</v>
      </c>
      <c r="CA196" s="70">
        <f t="shared" si="267"/>
        <v>1.5961984387634689</v>
      </c>
      <c r="CB196" s="70">
        <f t="shared" si="268"/>
        <v>200</v>
      </c>
      <c r="CC196" s="70">
        <f t="shared" si="269"/>
        <v>1.5961984387634689</v>
      </c>
      <c r="CD196" s="70">
        <f t="shared" si="270"/>
        <v>210</v>
      </c>
      <c r="CE196" s="70">
        <v>0</v>
      </c>
      <c r="CF196" s="70" t="str">
        <f t="shared" si="227"/>
        <v>N/A</v>
      </c>
      <c r="CG196" s="70">
        <f t="shared" si="271"/>
        <v>-0.1596198438763469</v>
      </c>
      <c r="CH196" s="70">
        <f t="shared" si="272"/>
        <v>33.520167214032845</v>
      </c>
      <c r="CI196" s="70">
        <f>(Design!$N$70-CH196)/CG196</f>
        <v>192.14507713584896</v>
      </c>
      <c r="CJ196" s="70">
        <v>0</v>
      </c>
      <c r="CK196" s="70">
        <v>0</v>
      </c>
      <c r="CL196" s="70">
        <f t="shared" si="273"/>
        <v>192.14507713584896</v>
      </c>
      <c r="CM196" s="70">
        <f t="shared" si="228"/>
        <v>200</v>
      </c>
      <c r="CN196" s="70">
        <f>Design!$N$70</f>
        <v>2.85</v>
      </c>
      <c r="CO196" s="70">
        <f t="shared" si="274"/>
        <v>210</v>
      </c>
      <c r="CP196" s="70">
        <v>0</v>
      </c>
      <c r="CQ196" s="70">
        <f t="shared" si="275"/>
        <v>17955</v>
      </c>
      <c r="CR196" s="73" t="str">
        <f t="shared" si="229"/>
        <v>N/A</v>
      </c>
      <c r="CS196" s="69">
        <f t="shared" si="276"/>
        <v>200</v>
      </c>
      <c r="CT196" s="70">
        <f>'Ohio Intensities'!U196</f>
        <v>1.0571355679061794</v>
      </c>
      <c r="CU196" s="70">
        <f>Design!$I$24*CT196*Design!$I$23</f>
        <v>1.8182731767986295</v>
      </c>
      <c r="CV196" s="70">
        <v>0</v>
      </c>
      <c r="CW196" s="70">
        <v>0</v>
      </c>
      <c r="CX196" s="70">
        <f>Design!$I$22</f>
        <v>10</v>
      </c>
      <c r="CY196" s="70">
        <f t="shared" si="277"/>
        <v>1.8182731767986295</v>
      </c>
      <c r="CZ196" s="70">
        <f t="shared" si="278"/>
        <v>200</v>
      </c>
      <c r="DA196" s="70">
        <f t="shared" si="279"/>
        <v>1.8182731767986295</v>
      </c>
      <c r="DB196" s="70">
        <f t="shared" si="280"/>
        <v>210</v>
      </c>
      <c r="DC196" s="70">
        <v>0</v>
      </c>
      <c r="DD196" s="70" t="str">
        <f t="shared" si="230"/>
        <v>N/A</v>
      </c>
      <c r="DE196" s="70">
        <f t="shared" si="281"/>
        <v>-0.18182731767986296</v>
      </c>
      <c r="DF196" s="70">
        <f t="shared" si="282"/>
        <v>38.183736712771221</v>
      </c>
      <c r="DG196" s="70">
        <f>(Design!$N$71-DF196)/DE196</f>
        <v>194.32578758590117</v>
      </c>
      <c r="DH196" s="70">
        <v>0</v>
      </c>
      <c r="DI196" s="70">
        <v>0</v>
      </c>
      <c r="DJ196" s="70">
        <f t="shared" si="283"/>
        <v>194.32578758590117</v>
      </c>
      <c r="DK196" s="70">
        <f t="shared" si="231"/>
        <v>200</v>
      </c>
      <c r="DL196" s="70">
        <f>Design!$N$71</f>
        <v>2.85</v>
      </c>
      <c r="DM196" s="70">
        <f t="shared" si="284"/>
        <v>210</v>
      </c>
      <c r="DN196" s="70">
        <v>0</v>
      </c>
      <c r="DO196" s="70">
        <f t="shared" si="285"/>
        <v>17955</v>
      </c>
      <c r="DP196" s="73" t="str">
        <f t="shared" si="232"/>
        <v>N/A</v>
      </c>
      <c r="DQ196" s="69">
        <f t="shared" si="286"/>
        <v>200</v>
      </c>
      <c r="DR196" s="70">
        <f>'Ohio Intensities'!Y196</f>
        <v>1.1959564615841758</v>
      </c>
      <c r="DS196" s="70">
        <f>Design!$I$24*DR196*Design!$I$23</f>
        <v>2.0570451139247838</v>
      </c>
      <c r="DT196" s="70">
        <v>0</v>
      </c>
      <c r="DU196" s="70">
        <v>0</v>
      </c>
      <c r="DV196" s="70">
        <f>Design!$I$22</f>
        <v>10</v>
      </c>
      <c r="DW196" s="70">
        <f t="shared" si="287"/>
        <v>2.0570451139247838</v>
      </c>
      <c r="DX196" s="70">
        <f t="shared" si="288"/>
        <v>200</v>
      </c>
      <c r="DY196" s="70">
        <f t="shared" si="289"/>
        <v>2.0570451139247838</v>
      </c>
      <c r="DZ196" s="70">
        <f t="shared" si="290"/>
        <v>210</v>
      </c>
      <c r="EA196" s="70">
        <v>0</v>
      </c>
      <c r="EB196" s="70" t="str">
        <f t="shared" si="233"/>
        <v>N/A</v>
      </c>
      <c r="EC196" s="70">
        <f t="shared" si="291"/>
        <v>-0.20570451139247839</v>
      </c>
      <c r="ED196" s="70">
        <f t="shared" si="292"/>
        <v>43.197947392420467</v>
      </c>
      <c r="EE196" s="70">
        <f>(Design!$N$72-ED196)/EC196</f>
        <v>196.14517503428848</v>
      </c>
      <c r="EF196" s="70">
        <v>0</v>
      </c>
      <c r="EG196" s="70">
        <v>0</v>
      </c>
      <c r="EH196" s="70">
        <f t="shared" si="293"/>
        <v>196.14517503428848</v>
      </c>
      <c r="EI196" s="70">
        <f t="shared" si="234"/>
        <v>200</v>
      </c>
      <c r="EJ196" s="70">
        <f>Design!$N$72</f>
        <v>2.85</v>
      </c>
      <c r="EK196" s="70">
        <f t="shared" si="294"/>
        <v>210</v>
      </c>
      <c r="EL196" s="70">
        <v>0</v>
      </c>
      <c r="EM196" s="70">
        <f t="shared" si="295"/>
        <v>17955</v>
      </c>
      <c r="EN196" s="73" t="str">
        <f t="shared" si="235"/>
        <v>N/A</v>
      </c>
      <c r="EO196" s="73">
        <f t="shared" si="296"/>
        <v>200</v>
      </c>
    </row>
    <row r="197" spans="1:160" x14ac:dyDescent="0.25">
      <c r="A197" s="74"/>
      <c r="B197" s="75"/>
      <c r="C197" s="75"/>
      <c r="D197" s="75"/>
      <c r="E197" s="75"/>
      <c r="F197" s="75"/>
      <c r="G197" s="75"/>
      <c r="H197" s="75"/>
      <c r="I197" s="75"/>
      <c r="J197" s="75"/>
      <c r="K197" s="60" t="s">
        <v>92</v>
      </c>
      <c r="L197" s="86">
        <f>VLOOKUP(X198,A6:L196,12)</f>
        <v>7585.2671957662569</v>
      </c>
      <c r="M197" s="75"/>
      <c r="N197" s="75"/>
      <c r="O197" s="75"/>
      <c r="P197" s="75"/>
      <c r="Q197" s="75"/>
      <c r="R197" s="75"/>
      <c r="S197" s="75"/>
      <c r="T197" s="75"/>
      <c r="U197" s="75"/>
      <c r="V197" s="75"/>
      <c r="W197" s="60" t="s">
        <v>67</v>
      </c>
      <c r="X197" s="61">
        <f>MAX(X6:X196)</f>
        <v>4633.2671957662569</v>
      </c>
      <c r="Y197" s="76"/>
      <c r="Z197" s="75"/>
      <c r="AA197" s="75"/>
      <c r="AB197" s="75"/>
      <c r="AC197" s="75"/>
      <c r="AD197" s="75"/>
      <c r="AE197" s="75"/>
      <c r="AF197" s="75"/>
      <c r="AG197" s="75"/>
      <c r="AH197" s="75"/>
      <c r="AI197" s="60" t="s">
        <v>92</v>
      </c>
      <c r="AJ197" s="86">
        <f>VLOOKUP(AV198,Y6:AJ196,12)</f>
        <v>9128.9360445688872</v>
      </c>
      <c r="AK197" s="75"/>
      <c r="AL197" s="75"/>
      <c r="AM197" s="75"/>
      <c r="AN197" s="75"/>
      <c r="AO197" s="75"/>
      <c r="AP197" s="75"/>
      <c r="AQ197" s="75"/>
      <c r="AR197" s="75"/>
      <c r="AS197" s="75"/>
      <c r="AT197" s="75"/>
      <c r="AU197" s="60" t="s">
        <v>67</v>
      </c>
      <c r="AV197" s="61">
        <f>MAX(AV6:AV196)</f>
        <v>5453.9360445688872</v>
      </c>
      <c r="AW197" s="76"/>
      <c r="AX197" s="75"/>
      <c r="AY197" s="75"/>
      <c r="AZ197" s="75"/>
      <c r="BA197" s="75"/>
      <c r="BB197" s="75"/>
      <c r="BC197" s="75"/>
      <c r="BD197" s="75"/>
      <c r="BE197" s="75"/>
      <c r="BF197" s="75"/>
      <c r="BG197" s="60" t="s">
        <v>92</v>
      </c>
      <c r="BH197" s="86">
        <f>VLOOKUP(BT198,AW6:BH196,12)</f>
        <v>10935.083167617178</v>
      </c>
      <c r="BI197" s="75"/>
      <c r="BJ197" s="75"/>
      <c r="BK197" s="75"/>
      <c r="BL197" s="75"/>
      <c r="BM197" s="75"/>
      <c r="BN197" s="75"/>
      <c r="BO197" s="75"/>
      <c r="BP197" s="75"/>
      <c r="BQ197" s="75"/>
      <c r="BR197" s="75"/>
      <c r="BS197" s="60" t="s">
        <v>67</v>
      </c>
      <c r="BT197" s="61">
        <f>MAX(BT6:BT196)</f>
        <v>6489.0831676171774</v>
      </c>
      <c r="BU197" s="76"/>
      <c r="BV197" s="75"/>
      <c r="BW197" s="75"/>
      <c r="BX197" s="75"/>
      <c r="BY197" s="75"/>
      <c r="BZ197" s="75"/>
      <c r="CA197" s="75"/>
      <c r="CB197" s="75"/>
      <c r="CC197" s="75"/>
      <c r="CD197" s="75"/>
      <c r="CE197" s="60" t="s">
        <v>92</v>
      </c>
      <c r="CF197" s="86">
        <f>VLOOKUP(CR198,BU6:CF196,12)</f>
        <v>13588.323932931653</v>
      </c>
      <c r="CG197" s="75"/>
      <c r="CH197" s="75"/>
      <c r="CI197" s="75"/>
      <c r="CJ197" s="75"/>
      <c r="CK197" s="75"/>
      <c r="CL197" s="75"/>
      <c r="CM197" s="75"/>
      <c r="CN197" s="75"/>
      <c r="CO197" s="75"/>
      <c r="CP197" s="75"/>
      <c r="CQ197" s="60" t="s">
        <v>67</v>
      </c>
      <c r="CR197" s="61">
        <f>MAX(CR6:CR196)</f>
        <v>8372.823932931653</v>
      </c>
      <c r="CS197" s="76"/>
      <c r="CT197" s="75"/>
      <c r="CU197" s="75"/>
      <c r="CV197" s="75"/>
      <c r="CW197" s="75"/>
      <c r="CX197" s="75"/>
      <c r="CY197" s="75"/>
      <c r="CZ197" s="75"/>
      <c r="DA197" s="75"/>
      <c r="DB197" s="75"/>
      <c r="DC197" s="60" t="s">
        <v>92</v>
      </c>
      <c r="DD197" s="86">
        <f>VLOOKUP(DP198,CS6:DD196,12)</f>
        <v>15929.554398958046</v>
      </c>
      <c r="DE197" s="75"/>
      <c r="DF197" s="75"/>
      <c r="DG197" s="75"/>
      <c r="DH197" s="75"/>
      <c r="DI197" s="75"/>
      <c r="DJ197" s="75"/>
      <c r="DK197" s="75"/>
      <c r="DL197" s="75"/>
      <c r="DM197" s="75"/>
      <c r="DN197" s="75"/>
      <c r="DO197" s="60" t="s">
        <v>67</v>
      </c>
      <c r="DP197" s="61">
        <f>MAX(DP6:DP196)</f>
        <v>10030.054398958046</v>
      </c>
      <c r="DQ197" s="76"/>
      <c r="DR197" s="75"/>
      <c r="DS197" s="75"/>
      <c r="DT197" s="75"/>
      <c r="DU197" s="75"/>
      <c r="DV197" s="75"/>
      <c r="DW197" s="75"/>
      <c r="DX197" s="75"/>
      <c r="DY197" s="75"/>
      <c r="DZ197" s="75"/>
      <c r="EA197" s="60" t="s">
        <v>92</v>
      </c>
      <c r="EB197" s="86">
        <f>VLOOKUP(EN198,DQ6:EB196,12)</f>
        <v>18451.956239578562</v>
      </c>
      <c r="EC197" s="75"/>
      <c r="ED197" s="75"/>
      <c r="EE197" s="75"/>
      <c r="EF197" s="75"/>
      <c r="EG197" s="75"/>
      <c r="EH197" s="75"/>
      <c r="EI197" s="75"/>
      <c r="EJ197" s="75"/>
      <c r="EK197" s="75"/>
      <c r="EL197" s="75"/>
      <c r="EM197" s="60" t="s">
        <v>67</v>
      </c>
      <c r="EN197" s="61">
        <f>MAX(EN6:EN196)</f>
        <v>11697.456239578562</v>
      </c>
      <c r="EO197" s="77"/>
    </row>
    <row r="198" spans="1:160" x14ac:dyDescent="0.25">
      <c r="A198" s="74"/>
      <c r="B198" s="75"/>
      <c r="C198" s="75"/>
      <c r="D198" s="75"/>
      <c r="E198" s="75"/>
      <c r="F198" s="75"/>
      <c r="G198" s="75"/>
      <c r="H198" s="75"/>
      <c r="I198" s="75"/>
      <c r="J198" s="75"/>
      <c r="K198" s="75"/>
      <c r="L198" s="75"/>
      <c r="M198" s="75"/>
      <c r="N198" s="75"/>
      <c r="O198" s="75"/>
      <c r="P198" s="75"/>
      <c r="Q198" s="75"/>
      <c r="R198" s="75"/>
      <c r="S198" s="75"/>
      <c r="T198" s="75"/>
      <c r="U198" s="75"/>
      <c r="V198" s="75"/>
      <c r="W198" s="60" t="s">
        <v>68</v>
      </c>
      <c r="X198" s="61">
        <f>INDEX(X6:Y196,MATCH(X197,X6:X196,0),2)</f>
        <v>38</v>
      </c>
      <c r="Y198" s="76"/>
      <c r="Z198" s="75"/>
      <c r="AA198" s="75"/>
      <c r="AB198" s="75"/>
      <c r="AC198" s="75"/>
      <c r="AD198" s="75"/>
      <c r="AE198" s="75"/>
      <c r="AF198" s="75"/>
      <c r="AG198" s="75"/>
      <c r="AH198" s="75"/>
      <c r="AI198" s="75"/>
      <c r="AJ198" s="75"/>
      <c r="AK198" s="75"/>
      <c r="AL198" s="75"/>
      <c r="AM198" s="75"/>
      <c r="AN198" s="75"/>
      <c r="AO198" s="75"/>
      <c r="AP198" s="75"/>
      <c r="AQ198" s="75"/>
      <c r="AR198" s="75"/>
      <c r="AS198" s="75"/>
      <c r="AT198" s="75"/>
      <c r="AU198" s="60" t="s">
        <v>68</v>
      </c>
      <c r="AV198" s="61">
        <f>INDEX(AV6:AX196,MATCH(AV197,AV6:AV196,0),2)</f>
        <v>39</v>
      </c>
      <c r="AW198" s="76"/>
      <c r="AX198" s="75"/>
      <c r="AY198" s="75"/>
      <c r="AZ198" s="75"/>
      <c r="BA198" s="75"/>
      <c r="BB198" s="75"/>
      <c r="BC198" s="75"/>
      <c r="BD198" s="75"/>
      <c r="BE198" s="75"/>
      <c r="BF198" s="75"/>
      <c r="BG198" s="75"/>
      <c r="BH198" s="75"/>
      <c r="BI198" s="75"/>
      <c r="BJ198" s="75"/>
      <c r="BK198" s="75"/>
      <c r="BL198" s="75"/>
      <c r="BM198" s="75"/>
      <c r="BN198" s="75"/>
      <c r="BO198" s="75"/>
      <c r="BP198" s="75"/>
      <c r="BQ198" s="75"/>
      <c r="BR198" s="75"/>
      <c r="BS198" s="60" t="s">
        <v>68</v>
      </c>
      <c r="BT198" s="61">
        <f>INDEX(BT6:BU196,MATCH(BT197,BT6:BT196,0),2)</f>
        <v>42</v>
      </c>
      <c r="BU198" s="76"/>
      <c r="BV198" s="75"/>
      <c r="BW198" s="75"/>
      <c r="BX198" s="75"/>
      <c r="BY198" s="75"/>
      <c r="BZ198" s="75"/>
      <c r="CA198" s="75"/>
      <c r="CB198" s="75"/>
      <c r="CC198" s="75"/>
      <c r="CD198" s="75"/>
      <c r="CE198" s="75"/>
      <c r="CF198" s="75"/>
      <c r="CG198" s="75"/>
      <c r="CH198" s="75"/>
      <c r="CI198" s="75"/>
      <c r="CJ198" s="75"/>
      <c r="CK198" s="75"/>
      <c r="CL198" s="75"/>
      <c r="CM198" s="75"/>
      <c r="CN198" s="75"/>
      <c r="CO198" s="75"/>
      <c r="CP198" s="75"/>
      <c r="CQ198" s="60" t="s">
        <v>68</v>
      </c>
      <c r="CR198" s="61">
        <f>INDEX(CR6:CS196,MATCH(CR197,CR6:CR196,0),2)</f>
        <v>51</v>
      </c>
      <c r="CS198" s="76"/>
      <c r="CT198" s="75"/>
      <c r="CU198" s="75"/>
      <c r="CV198" s="75"/>
      <c r="CW198" s="75"/>
      <c r="CX198" s="75"/>
      <c r="CY198" s="75"/>
      <c r="CZ198" s="75"/>
      <c r="DA198" s="75"/>
      <c r="DB198" s="75"/>
      <c r="DC198" s="75"/>
      <c r="DD198" s="75"/>
      <c r="DE198" s="75"/>
      <c r="DF198" s="75"/>
      <c r="DG198" s="75"/>
      <c r="DH198" s="75"/>
      <c r="DI198" s="75"/>
      <c r="DJ198" s="75"/>
      <c r="DK198" s="75"/>
      <c r="DL198" s="75"/>
      <c r="DM198" s="75"/>
      <c r="DN198" s="75"/>
      <c r="DO198" s="60" t="s">
        <v>68</v>
      </c>
      <c r="DP198" s="61">
        <f>INDEX(DP6:DQ196,MATCH(DP197,DP6:DP196,0),2)</f>
        <v>59</v>
      </c>
      <c r="DQ198" s="76"/>
      <c r="DR198" s="75"/>
      <c r="DS198" s="75"/>
      <c r="DT198" s="75"/>
      <c r="DU198" s="75"/>
      <c r="DV198" s="75"/>
      <c r="DW198" s="75"/>
      <c r="DX198" s="75"/>
      <c r="DY198" s="75"/>
      <c r="DZ198" s="75"/>
      <c r="EA198" s="75"/>
      <c r="EB198" s="75"/>
      <c r="EC198" s="75"/>
      <c r="ED198" s="75"/>
      <c r="EE198" s="75"/>
      <c r="EF198" s="75"/>
      <c r="EG198" s="75"/>
      <c r="EH198" s="75"/>
      <c r="EI198" s="75"/>
      <c r="EJ198" s="75"/>
      <c r="EK198" s="75"/>
      <c r="EL198" s="75"/>
      <c r="EM198" s="60" t="s">
        <v>68</v>
      </c>
      <c r="EN198" s="61">
        <f>INDEX(EN6:EO196,MATCH(EN197,EN6:EN196,0),2)</f>
        <v>69</v>
      </c>
      <c r="EO198" s="77"/>
    </row>
    <row r="199" spans="1:160" x14ac:dyDescent="0.25">
      <c r="A199" s="58"/>
      <c r="B199" s="5"/>
      <c r="C199" s="5"/>
      <c r="D199" s="5"/>
      <c r="E199" s="5"/>
      <c r="F199" s="5"/>
      <c r="G199" s="5"/>
      <c r="H199" s="5"/>
      <c r="I199" s="5"/>
      <c r="J199" s="5"/>
      <c r="K199" s="5"/>
      <c r="L199" s="5"/>
      <c r="M199" s="5"/>
      <c r="N199" s="5"/>
      <c r="O199" s="5"/>
      <c r="P199" s="5"/>
      <c r="Q199" s="5"/>
      <c r="R199" s="5"/>
      <c r="S199" s="5"/>
      <c r="T199" s="5"/>
      <c r="U199" s="5"/>
      <c r="V199" s="5"/>
      <c r="W199" s="7" t="s">
        <v>128</v>
      </c>
      <c r="X199" s="164">
        <f>VLOOKUP(X198,A6:B196,2)</f>
        <v>1.9342276610991054</v>
      </c>
      <c r="Y199" s="6"/>
      <c r="Z199" s="5"/>
      <c r="AA199" s="5"/>
      <c r="AB199" s="5"/>
      <c r="AC199" s="5"/>
      <c r="AD199" s="5"/>
      <c r="AE199" s="5"/>
      <c r="AF199" s="5"/>
      <c r="AG199" s="5"/>
      <c r="AH199" s="5"/>
      <c r="AI199" s="5"/>
      <c r="AJ199" s="5"/>
      <c r="AK199" s="5"/>
      <c r="AL199" s="5"/>
      <c r="AM199" s="5"/>
      <c r="AN199" s="5"/>
      <c r="AO199" s="5"/>
      <c r="AP199" s="5"/>
      <c r="AQ199" s="5"/>
      <c r="AR199" s="5"/>
      <c r="AS199" s="5"/>
      <c r="AT199" s="5"/>
      <c r="AU199" s="7" t="s">
        <v>128</v>
      </c>
      <c r="AV199" s="164">
        <f>VLOOKUP(AV198,Y6:Z196,2)</f>
        <v>2.2681713487797861</v>
      </c>
      <c r="AW199" s="6"/>
      <c r="AX199" s="5"/>
      <c r="AY199" s="5"/>
      <c r="AZ199" s="5"/>
      <c r="BA199" s="5"/>
      <c r="BB199" s="5"/>
      <c r="BC199" s="5"/>
      <c r="BD199" s="5"/>
      <c r="BE199" s="5"/>
      <c r="BF199" s="5"/>
      <c r="BG199" s="5"/>
      <c r="BH199" s="5"/>
      <c r="BI199" s="5"/>
      <c r="BJ199" s="5"/>
      <c r="BK199" s="5"/>
      <c r="BL199" s="5"/>
      <c r="BM199" s="5"/>
      <c r="BN199" s="5"/>
      <c r="BO199" s="5"/>
      <c r="BP199" s="5"/>
      <c r="BQ199" s="5"/>
      <c r="BR199" s="5"/>
      <c r="BS199" s="7" t="s">
        <v>128</v>
      </c>
      <c r="BT199" s="164">
        <f>VLOOKUP(BT198,AW6:AX196,2)</f>
        <v>2.5228597193653499</v>
      </c>
      <c r="BU199" s="6"/>
      <c r="BV199" s="5"/>
      <c r="BW199" s="5"/>
      <c r="BX199" s="5"/>
      <c r="BY199" s="5"/>
      <c r="BZ199" s="5"/>
      <c r="CA199" s="5"/>
      <c r="CB199" s="5"/>
      <c r="CC199" s="5"/>
      <c r="CD199" s="5"/>
      <c r="CE199" s="5"/>
      <c r="CF199" s="5"/>
      <c r="CG199" s="5"/>
      <c r="CH199" s="5"/>
      <c r="CI199" s="5"/>
      <c r="CJ199" s="5"/>
      <c r="CK199" s="5"/>
      <c r="CL199" s="5"/>
      <c r="CM199" s="5"/>
      <c r="CN199" s="5"/>
      <c r="CO199" s="5"/>
      <c r="CP199" s="5"/>
      <c r="CQ199" s="7" t="s">
        <v>128</v>
      </c>
      <c r="CR199" s="164">
        <f>VLOOKUP(CR198,BU6:BV196,2)</f>
        <v>2.581760893169867</v>
      </c>
      <c r="CS199" s="6"/>
      <c r="CT199" s="5"/>
      <c r="CU199" s="5"/>
      <c r="CV199" s="5"/>
      <c r="CW199" s="5"/>
      <c r="CX199" s="5"/>
      <c r="CY199" s="5"/>
      <c r="CZ199" s="5"/>
      <c r="DA199" s="5"/>
      <c r="DB199" s="5"/>
      <c r="DC199" s="5"/>
      <c r="DD199" s="5"/>
      <c r="DE199" s="5"/>
      <c r="DF199" s="5"/>
      <c r="DG199" s="5"/>
      <c r="DH199" s="5"/>
      <c r="DI199" s="5"/>
      <c r="DJ199" s="5"/>
      <c r="DK199" s="5"/>
      <c r="DL199" s="5"/>
      <c r="DM199" s="5"/>
      <c r="DN199" s="5"/>
      <c r="DO199" s="7" t="s">
        <v>128</v>
      </c>
      <c r="DP199" s="164">
        <f>VLOOKUP(DP198,CS6:CT196,2)</f>
        <v>2.6162058860461892</v>
      </c>
      <c r="DQ199" s="6"/>
      <c r="DR199" s="5"/>
      <c r="DS199" s="5"/>
      <c r="DT199" s="5"/>
      <c r="DU199" s="5"/>
      <c r="DV199" s="5"/>
      <c r="DW199" s="5"/>
      <c r="DX199" s="5"/>
      <c r="DY199" s="5"/>
      <c r="DZ199" s="5"/>
      <c r="EA199" s="5"/>
      <c r="EB199" s="5"/>
      <c r="EC199" s="5"/>
      <c r="ED199" s="5"/>
      <c r="EE199" s="5"/>
      <c r="EF199" s="5"/>
      <c r="EG199" s="5"/>
      <c r="EH199" s="5"/>
      <c r="EI199" s="5"/>
      <c r="EJ199" s="5"/>
      <c r="EK199" s="5"/>
      <c r="EL199" s="5"/>
      <c r="EM199" s="7" t="s">
        <v>128</v>
      </c>
      <c r="EN199" s="164">
        <f>VLOOKUP(EN198,DQ6:DR196,2)</f>
        <v>2.5912757330045149</v>
      </c>
      <c r="EO199" s="4"/>
      <c r="EP199" s="5"/>
      <c r="EQ199" s="5"/>
      <c r="ER199" s="5"/>
      <c r="ES199" s="5"/>
      <c r="ET199" s="5"/>
      <c r="EU199" s="5"/>
      <c r="EV199" s="5"/>
      <c r="EW199" s="5"/>
      <c r="EX199" s="5"/>
      <c r="EY199" s="5"/>
      <c r="EZ199" s="5"/>
      <c r="FA199" s="5"/>
      <c r="FB199" s="5"/>
      <c r="FC199" s="5"/>
      <c r="FD199" s="5"/>
    </row>
    <row r="200" spans="1:160" ht="13.8" thickBot="1" x14ac:dyDescent="0.3">
      <c r="A200" s="62"/>
      <c r="B200" s="88"/>
      <c r="C200" s="88"/>
      <c r="D200" s="88"/>
      <c r="E200" s="88"/>
      <c r="F200" s="88"/>
      <c r="G200" s="88"/>
      <c r="H200" s="88"/>
      <c r="I200" s="88"/>
      <c r="J200" s="88"/>
      <c r="K200" s="88"/>
      <c r="L200" s="88"/>
      <c r="M200" s="88"/>
      <c r="N200" s="88"/>
      <c r="O200" s="88"/>
      <c r="P200" s="88"/>
      <c r="Q200" s="88"/>
      <c r="R200" s="88"/>
      <c r="S200" s="88"/>
      <c r="T200" s="88"/>
      <c r="U200" s="88"/>
      <c r="V200" s="88"/>
      <c r="W200" s="10" t="s">
        <v>130</v>
      </c>
      <c r="X200" s="169">
        <f>VLOOKUP(X198,A6:G196,7)</f>
        <v>3.3268715770904635</v>
      </c>
      <c r="Y200" s="9"/>
      <c r="Z200" s="88"/>
      <c r="AA200" s="88"/>
      <c r="AB200" s="88"/>
      <c r="AC200" s="88"/>
      <c r="AD200" s="88"/>
      <c r="AE200" s="88"/>
      <c r="AF200" s="88"/>
      <c r="AG200" s="88"/>
      <c r="AH200" s="88"/>
      <c r="AI200" s="88"/>
      <c r="AJ200" s="88"/>
      <c r="AK200" s="88"/>
      <c r="AL200" s="88"/>
      <c r="AM200" s="88"/>
      <c r="AN200" s="88"/>
      <c r="AO200" s="88"/>
      <c r="AP200" s="88"/>
      <c r="AQ200" s="88"/>
      <c r="AR200" s="88"/>
      <c r="AS200" s="88"/>
      <c r="AT200" s="88"/>
      <c r="AU200" s="10" t="s">
        <v>130</v>
      </c>
      <c r="AV200" s="169">
        <f>VLOOKUP(AV198,Y6:AE196,7)</f>
        <v>3.9012547199012344</v>
      </c>
      <c r="AW200" s="9"/>
      <c r="AX200" s="88"/>
      <c r="AY200" s="88"/>
      <c r="AZ200" s="88"/>
      <c r="BA200" s="88"/>
      <c r="BB200" s="88"/>
      <c r="BC200" s="88"/>
      <c r="BD200" s="88"/>
      <c r="BE200" s="88"/>
      <c r="BF200" s="88"/>
      <c r="BG200" s="88"/>
      <c r="BH200" s="88"/>
      <c r="BI200" s="88"/>
      <c r="BJ200" s="88"/>
      <c r="BK200" s="88"/>
      <c r="BL200" s="88"/>
      <c r="BM200" s="88"/>
      <c r="BN200" s="88"/>
      <c r="BO200" s="88"/>
      <c r="BP200" s="88"/>
      <c r="BQ200" s="88"/>
      <c r="BR200" s="88"/>
      <c r="BS200" s="10" t="s">
        <v>130</v>
      </c>
      <c r="BT200" s="169">
        <f>VLOOKUP(BT198,AW6:BC196,7)</f>
        <v>4.3393187173084042</v>
      </c>
      <c r="BU200" s="9"/>
      <c r="BV200" s="88"/>
      <c r="BW200" s="88"/>
      <c r="BX200" s="88"/>
      <c r="BY200" s="88"/>
      <c r="BZ200" s="88"/>
      <c r="CA200" s="88"/>
      <c r="CB200" s="88"/>
      <c r="CC200" s="88"/>
      <c r="CD200" s="88"/>
      <c r="CE200" s="88"/>
      <c r="CF200" s="88"/>
      <c r="CG200" s="88"/>
      <c r="CH200" s="88"/>
      <c r="CI200" s="88"/>
      <c r="CJ200" s="88"/>
      <c r="CK200" s="88"/>
      <c r="CL200" s="88"/>
      <c r="CM200" s="88"/>
      <c r="CN200" s="88"/>
      <c r="CO200" s="88"/>
      <c r="CP200" s="88"/>
      <c r="CQ200" s="10" t="s">
        <v>130</v>
      </c>
      <c r="CR200" s="169">
        <f>VLOOKUP(CR198,BU6:CA196,7)</f>
        <v>4.4406287362521741</v>
      </c>
      <c r="CS200" s="9"/>
      <c r="CT200" s="88"/>
      <c r="CU200" s="88"/>
      <c r="CV200" s="88"/>
      <c r="CW200" s="88"/>
      <c r="CX200" s="88"/>
      <c r="CY200" s="88"/>
      <c r="CZ200" s="88"/>
      <c r="DA200" s="88"/>
      <c r="DB200" s="88"/>
      <c r="DC200" s="88"/>
      <c r="DD200" s="88"/>
      <c r="DE200" s="88"/>
      <c r="DF200" s="88"/>
      <c r="DG200" s="88"/>
      <c r="DH200" s="88"/>
      <c r="DI200" s="88"/>
      <c r="DJ200" s="88"/>
      <c r="DK200" s="88"/>
      <c r="DL200" s="88"/>
      <c r="DM200" s="88"/>
      <c r="DN200" s="88"/>
      <c r="DO200" s="10" t="s">
        <v>130</v>
      </c>
      <c r="DP200" s="169">
        <f>VLOOKUP(DP198,CS6:CY196,7)</f>
        <v>4.4998741239994482</v>
      </c>
      <c r="DQ200" s="9"/>
      <c r="DR200" s="88"/>
      <c r="DS200" s="88"/>
      <c r="DT200" s="88"/>
      <c r="DU200" s="88"/>
      <c r="DV200" s="88"/>
      <c r="DW200" s="88"/>
      <c r="DX200" s="88"/>
      <c r="DY200" s="88"/>
      <c r="DZ200" s="88"/>
      <c r="EA200" s="88"/>
      <c r="EB200" s="88"/>
      <c r="EC200" s="88"/>
      <c r="ED200" s="88"/>
      <c r="EE200" s="88"/>
      <c r="EF200" s="88"/>
      <c r="EG200" s="88"/>
      <c r="EH200" s="88"/>
      <c r="EI200" s="88"/>
      <c r="EJ200" s="88"/>
      <c r="EK200" s="88"/>
      <c r="EL200" s="88"/>
      <c r="EM200" s="10" t="s">
        <v>130</v>
      </c>
      <c r="EN200" s="169">
        <f>VLOOKUP(EN198,DQ6:DW196,7)</f>
        <v>4.4569942607677682</v>
      </c>
      <c r="EO200" s="11"/>
    </row>
  </sheetData>
  <sheetProtection password="DFCF" sheet="1" objects="1" scenarios="1" selectLockedCells="1" selectUnlockedCells="1"/>
  <mergeCells count="38">
    <mergeCell ref="A1:EO1"/>
    <mergeCell ref="A2:A4"/>
    <mergeCell ref="B2:X2"/>
    <mergeCell ref="Y2:Y4"/>
    <mergeCell ref="Z2:AV2"/>
    <mergeCell ref="CI3:CQ3"/>
    <mergeCell ref="BV3:BV4"/>
    <mergeCell ref="C3:N3"/>
    <mergeCell ref="O3:W3"/>
    <mergeCell ref="Z3:Z4"/>
    <mergeCell ref="AA3:AL3"/>
    <mergeCell ref="X3:X4"/>
    <mergeCell ref="AX2:BT2"/>
    <mergeCell ref="BU2:BU4"/>
    <mergeCell ref="B3:B4"/>
    <mergeCell ref="BW3:CH3"/>
    <mergeCell ref="BT3:BT4"/>
    <mergeCell ref="AM3:AU3"/>
    <mergeCell ref="AX3:AX4"/>
    <mergeCell ref="AY3:BJ3"/>
    <mergeCell ref="AV3:AV4"/>
    <mergeCell ref="BK3:BS3"/>
    <mergeCell ref="AW2:AW4"/>
    <mergeCell ref="CT3:CT4"/>
    <mergeCell ref="CS2:CS4"/>
    <mergeCell ref="BV2:CR2"/>
    <mergeCell ref="CR3:CR4"/>
    <mergeCell ref="EO2:EO4"/>
    <mergeCell ref="EN3:EN4"/>
    <mergeCell ref="DP3:DP4"/>
    <mergeCell ref="DS3:ED3"/>
    <mergeCell ref="EE3:EM3"/>
    <mergeCell ref="DQ2:DQ4"/>
    <mergeCell ref="DR2:EN2"/>
    <mergeCell ref="DR3:DR4"/>
    <mergeCell ref="CT2:DP2"/>
    <mergeCell ref="CU3:DF3"/>
    <mergeCell ref="DG3:DO3"/>
  </mergeCells>
  <phoneticPr fontId="4" type="noConversion"/>
  <pageMargins left="0.75" right="0.75" top="1" bottom="1" header="0.5" footer="0.5"/>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11"/>
    <pageSetUpPr fitToPage="1"/>
  </sheetPr>
  <dimension ref="A1:I38"/>
  <sheetViews>
    <sheetView topLeftCell="A4" workbookViewId="0">
      <selection activeCell="C8" sqref="C8"/>
    </sheetView>
  </sheetViews>
  <sheetFormatPr defaultColWidth="9.109375" defaultRowHeight="13.2" x14ac:dyDescent="0.25"/>
  <cols>
    <col min="1" max="1" width="9.6640625" style="1" customWidth="1"/>
    <col min="2" max="4" width="9.6640625" style="33" customWidth="1"/>
    <col min="5" max="6" width="9.6640625" style="34" customWidth="1"/>
    <col min="7" max="9" width="9.6640625" style="1" customWidth="1"/>
    <col min="10" max="16384" width="9.109375" style="1"/>
  </cols>
  <sheetData>
    <row r="1" spans="1:9" ht="20.25" customHeight="1" x14ac:dyDescent="0.4">
      <c r="A1" s="347" t="s">
        <v>88</v>
      </c>
      <c r="B1" s="347"/>
      <c r="C1" s="347"/>
      <c r="D1" s="347"/>
      <c r="E1" s="347"/>
      <c r="F1" s="347"/>
      <c r="G1" s="347"/>
      <c r="H1" s="347"/>
      <c r="I1" s="347"/>
    </row>
    <row r="2" spans="1:9" ht="15" customHeight="1" x14ac:dyDescent="0.3">
      <c r="A2" s="348" t="s">
        <v>57</v>
      </c>
      <c r="B2" s="348"/>
      <c r="C2" s="348"/>
      <c r="D2" s="348"/>
      <c r="E2" s="348"/>
      <c r="F2" s="348"/>
      <c r="G2" s="348"/>
      <c r="H2" s="348"/>
      <c r="I2" s="348"/>
    </row>
    <row r="3" spans="1:9" ht="15" customHeight="1" x14ac:dyDescent="0.3">
      <c r="A3" s="349" t="str">
        <f>Design!I3</f>
        <v>Spreadsheet created by Christopher D. Barnes, PE, CPESC, CPSWQ, CMS4S</v>
      </c>
      <c r="B3" s="349"/>
      <c r="C3" s="349"/>
      <c r="D3" s="349"/>
      <c r="E3" s="349"/>
      <c r="F3" s="349"/>
      <c r="G3" s="349"/>
      <c r="H3" s="349"/>
      <c r="I3" s="349"/>
    </row>
    <row r="4" spans="1:9" ht="12" customHeight="1" thickBot="1" x14ac:dyDescent="0.3">
      <c r="B4" s="84"/>
      <c r="C4" s="84"/>
      <c r="D4" s="84"/>
      <c r="E4" s="110" t="str">
        <f>Design!I4</f>
        <v>Version 1/9/2017</v>
      </c>
      <c r="F4" s="84"/>
      <c r="G4" s="84"/>
      <c r="H4" s="84"/>
    </row>
    <row r="5" spans="1:9" ht="12" customHeight="1" thickBot="1" x14ac:dyDescent="0.3">
      <c r="B5" s="286" t="s">
        <v>58</v>
      </c>
      <c r="C5" s="287"/>
      <c r="D5" s="287"/>
      <c r="E5" s="287"/>
      <c r="F5" s="287"/>
      <c r="G5" s="287"/>
      <c r="H5" s="288"/>
    </row>
    <row r="6" spans="1:9" ht="12" customHeight="1" x14ac:dyDescent="0.25">
      <c r="B6" s="343" t="s">
        <v>62</v>
      </c>
      <c r="C6" s="344"/>
      <c r="D6" s="344"/>
      <c r="E6" s="344"/>
      <c r="F6" s="344"/>
      <c r="G6" s="344"/>
      <c r="H6" s="345"/>
    </row>
    <row r="7" spans="1:9" s="27" customFormat="1" ht="12" customHeight="1" x14ac:dyDescent="0.25">
      <c r="B7" s="38"/>
      <c r="C7" s="39" t="s">
        <v>44</v>
      </c>
      <c r="D7" s="39" t="s">
        <v>45</v>
      </c>
      <c r="E7" s="39" t="s">
        <v>46</v>
      </c>
      <c r="F7" s="39" t="s">
        <v>47</v>
      </c>
      <c r="G7" s="39" t="s">
        <v>48</v>
      </c>
      <c r="H7" s="40" t="s">
        <v>49</v>
      </c>
    </row>
    <row r="8" spans="1:9" ht="12" customHeight="1" x14ac:dyDescent="0.25">
      <c r="B8" s="41" t="s">
        <v>50</v>
      </c>
      <c r="C8" s="195">
        <v>46.183999999999997</v>
      </c>
      <c r="D8" s="195">
        <v>56.984999999999999</v>
      </c>
      <c r="E8" s="195">
        <v>64.167000000000002</v>
      </c>
      <c r="F8" s="195">
        <v>66.528000000000006</v>
      </c>
      <c r="G8" s="195">
        <v>65.701999999999998</v>
      </c>
      <c r="H8" s="196">
        <v>64.489000000000004</v>
      </c>
    </row>
    <row r="9" spans="1:9" ht="12" customHeight="1" x14ac:dyDescent="0.25">
      <c r="B9" s="41" t="s">
        <v>51</v>
      </c>
      <c r="C9" s="195">
        <v>9</v>
      </c>
      <c r="D9" s="195">
        <v>10.25</v>
      </c>
      <c r="E9" s="195">
        <v>11</v>
      </c>
      <c r="F9" s="195">
        <v>11</v>
      </c>
      <c r="G9" s="195">
        <v>10.75</v>
      </c>
      <c r="H9" s="196">
        <v>10.5</v>
      </c>
    </row>
    <row r="10" spans="1:9" ht="12" customHeight="1" thickBot="1" x14ac:dyDescent="0.3">
      <c r="B10" s="42" t="s">
        <v>52</v>
      </c>
      <c r="C10" s="197">
        <v>0.85899999999999999</v>
      </c>
      <c r="D10" s="197">
        <v>0.85099999999999998</v>
      </c>
      <c r="E10" s="197">
        <v>0.84199999999999997</v>
      </c>
      <c r="F10" s="197">
        <v>0.81100000000000005</v>
      </c>
      <c r="G10" s="197">
        <v>0.78200000000000003</v>
      </c>
      <c r="H10" s="198">
        <v>0.754</v>
      </c>
    </row>
    <row r="11" spans="1:9" ht="12" customHeight="1" thickBot="1" x14ac:dyDescent="0.3">
      <c r="B11" s="35"/>
      <c r="C11" s="35"/>
      <c r="D11" s="35"/>
      <c r="E11" s="43"/>
      <c r="F11" s="43"/>
      <c r="G11" s="44"/>
      <c r="H11" s="44"/>
    </row>
    <row r="12" spans="1:9" ht="12" customHeight="1" thickBot="1" x14ac:dyDescent="0.3">
      <c r="B12" s="286" t="s">
        <v>58</v>
      </c>
      <c r="C12" s="287"/>
      <c r="D12" s="287"/>
      <c r="E12" s="287"/>
      <c r="F12" s="287"/>
      <c r="G12" s="287"/>
      <c r="H12" s="288"/>
    </row>
    <row r="13" spans="1:9" ht="12" customHeight="1" x14ac:dyDescent="0.25">
      <c r="B13" s="343" t="s">
        <v>63</v>
      </c>
      <c r="C13" s="344"/>
      <c r="D13" s="344"/>
      <c r="E13" s="344"/>
      <c r="F13" s="344"/>
      <c r="G13" s="344"/>
      <c r="H13" s="345"/>
    </row>
    <row r="14" spans="1:9" ht="12" customHeight="1" x14ac:dyDescent="0.25">
      <c r="B14" s="38"/>
      <c r="C14" s="39" t="s">
        <v>44</v>
      </c>
      <c r="D14" s="39" t="s">
        <v>45</v>
      </c>
      <c r="E14" s="39" t="s">
        <v>46</v>
      </c>
      <c r="F14" s="39" t="s">
        <v>47</v>
      </c>
      <c r="G14" s="39" t="s">
        <v>48</v>
      </c>
      <c r="H14" s="40" t="s">
        <v>49</v>
      </c>
    </row>
    <row r="15" spans="1:9" ht="12" customHeight="1" x14ac:dyDescent="0.25">
      <c r="B15" s="41" t="s">
        <v>50</v>
      </c>
      <c r="C15" s="195">
        <v>47.987000000000002</v>
      </c>
      <c r="D15" s="195">
        <v>60.683999999999997</v>
      </c>
      <c r="E15" s="195">
        <v>73.126000000000005</v>
      </c>
      <c r="F15" s="195">
        <v>75.840999999999994</v>
      </c>
      <c r="G15" s="195">
        <v>65.620999999999995</v>
      </c>
      <c r="H15" s="196">
        <v>85.046999999999997</v>
      </c>
    </row>
    <row r="16" spans="1:9" ht="12" customHeight="1" x14ac:dyDescent="0.25">
      <c r="B16" s="41" t="s">
        <v>51</v>
      </c>
      <c r="C16" s="195">
        <v>9</v>
      </c>
      <c r="D16" s="195">
        <v>10.5</v>
      </c>
      <c r="E16" s="195">
        <v>12</v>
      </c>
      <c r="F16" s="195">
        <v>12</v>
      </c>
      <c r="G16" s="195">
        <v>10</v>
      </c>
      <c r="H16" s="196">
        <v>13.25</v>
      </c>
    </row>
    <row r="17" spans="2:8" ht="12" customHeight="1" thickBot="1" x14ac:dyDescent="0.3">
      <c r="B17" s="42" t="s">
        <v>52</v>
      </c>
      <c r="C17" s="197">
        <v>0.85899999999999999</v>
      </c>
      <c r="D17" s="197">
        <v>0.85799999999999998</v>
      </c>
      <c r="E17" s="197">
        <v>0.86299999999999999</v>
      </c>
      <c r="F17" s="197">
        <v>0.83299999999999996</v>
      </c>
      <c r="G17" s="197">
        <v>0.78100000000000003</v>
      </c>
      <c r="H17" s="198">
        <v>0.80600000000000005</v>
      </c>
    </row>
    <row r="18" spans="2:8" ht="12" customHeight="1" thickBot="1" x14ac:dyDescent="0.3">
      <c r="B18" s="35"/>
      <c r="C18" s="35"/>
      <c r="D18" s="35"/>
      <c r="E18" s="43"/>
      <c r="F18" s="43"/>
      <c r="G18" s="44"/>
      <c r="H18" s="44"/>
    </row>
    <row r="19" spans="2:8" ht="12" customHeight="1" thickBot="1" x14ac:dyDescent="0.3">
      <c r="B19" s="286" t="s">
        <v>58</v>
      </c>
      <c r="C19" s="287"/>
      <c r="D19" s="287"/>
      <c r="E19" s="287"/>
      <c r="F19" s="287"/>
      <c r="G19" s="287"/>
      <c r="H19" s="288"/>
    </row>
    <row r="20" spans="2:8" ht="12" customHeight="1" x14ac:dyDescent="0.25">
      <c r="B20" s="343" t="s">
        <v>64</v>
      </c>
      <c r="C20" s="344"/>
      <c r="D20" s="344"/>
      <c r="E20" s="344"/>
      <c r="F20" s="344"/>
      <c r="G20" s="344"/>
      <c r="H20" s="345"/>
    </row>
    <row r="21" spans="2:8" ht="12" customHeight="1" x14ac:dyDescent="0.25">
      <c r="B21" s="38"/>
      <c r="C21" s="39" t="s">
        <v>44</v>
      </c>
      <c r="D21" s="39" t="s">
        <v>45</v>
      </c>
      <c r="E21" s="39" t="s">
        <v>46</v>
      </c>
      <c r="F21" s="39" t="s">
        <v>47</v>
      </c>
      <c r="G21" s="39" t="s">
        <v>48</v>
      </c>
      <c r="H21" s="40" t="s">
        <v>49</v>
      </c>
    </row>
    <row r="22" spans="2:8" ht="12" customHeight="1" x14ac:dyDescent="0.25">
      <c r="B22" s="41" t="s">
        <v>50</v>
      </c>
      <c r="C22" s="195">
        <v>56.298999999999999</v>
      </c>
      <c r="D22" s="195">
        <v>67.933000000000007</v>
      </c>
      <c r="E22" s="195">
        <v>84.55</v>
      </c>
      <c r="F22" s="195">
        <v>95.736000000000004</v>
      </c>
      <c r="G22" s="195">
        <v>96.783000000000001</v>
      </c>
      <c r="H22" s="196">
        <v>80.436000000000007</v>
      </c>
    </row>
    <row r="23" spans="2:8" ht="12" customHeight="1" x14ac:dyDescent="0.25">
      <c r="B23" s="41" t="s">
        <v>51</v>
      </c>
      <c r="C23" s="195">
        <v>10</v>
      </c>
      <c r="D23" s="195">
        <v>11</v>
      </c>
      <c r="E23" s="195">
        <v>13</v>
      </c>
      <c r="F23" s="195">
        <v>14</v>
      </c>
      <c r="G23" s="195">
        <v>14</v>
      </c>
      <c r="H23" s="196">
        <v>11.5</v>
      </c>
    </row>
    <row r="24" spans="2:8" ht="12" customHeight="1" thickBot="1" x14ac:dyDescent="0.3">
      <c r="B24" s="42" t="s">
        <v>52</v>
      </c>
      <c r="C24" s="197">
        <v>0.876</v>
      </c>
      <c r="D24" s="197">
        <v>0.86899999999999999</v>
      </c>
      <c r="E24" s="197">
        <v>0.88200000000000001</v>
      </c>
      <c r="F24" s="197">
        <v>0.871</v>
      </c>
      <c r="G24" s="197">
        <v>0.85</v>
      </c>
      <c r="H24" s="198">
        <v>0.79400000000000004</v>
      </c>
    </row>
    <row r="25" spans="2:8" ht="12" customHeight="1" thickBot="1" x14ac:dyDescent="0.3">
      <c r="B25" s="35"/>
      <c r="C25" s="35"/>
      <c r="D25" s="35"/>
      <c r="E25" s="43"/>
      <c r="F25" s="43"/>
      <c r="G25" s="44"/>
      <c r="H25" s="44"/>
    </row>
    <row r="26" spans="2:8" ht="12" customHeight="1" thickBot="1" x14ac:dyDescent="0.3">
      <c r="B26" s="286" t="s">
        <v>58</v>
      </c>
      <c r="C26" s="287"/>
      <c r="D26" s="287"/>
      <c r="E26" s="287"/>
      <c r="F26" s="287"/>
      <c r="G26" s="287"/>
      <c r="H26" s="288"/>
    </row>
    <row r="27" spans="2:8" ht="12" customHeight="1" x14ac:dyDescent="0.25">
      <c r="B27" s="343" t="s">
        <v>65</v>
      </c>
      <c r="C27" s="344"/>
      <c r="D27" s="344"/>
      <c r="E27" s="344"/>
      <c r="F27" s="344"/>
      <c r="G27" s="344"/>
      <c r="H27" s="345"/>
    </row>
    <row r="28" spans="2:8" ht="12" customHeight="1" x14ac:dyDescent="0.25">
      <c r="B28" s="38"/>
      <c r="C28" s="39" t="s">
        <v>44</v>
      </c>
      <c r="D28" s="39" t="s">
        <v>45</v>
      </c>
      <c r="E28" s="39" t="s">
        <v>46</v>
      </c>
      <c r="F28" s="39" t="s">
        <v>47</v>
      </c>
      <c r="G28" s="39" t="s">
        <v>48</v>
      </c>
      <c r="H28" s="40" t="s">
        <v>49</v>
      </c>
    </row>
    <row r="29" spans="2:8" ht="12" customHeight="1" x14ac:dyDescent="0.25">
      <c r="B29" s="41" t="s">
        <v>50</v>
      </c>
      <c r="C29" s="195">
        <v>57.448</v>
      </c>
      <c r="D29" s="195">
        <v>67.933000000000007</v>
      </c>
      <c r="E29" s="195">
        <v>79.191999999999993</v>
      </c>
      <c r="F29" s="195">
        <v>87.885999999999996</v>
      </c>
      <c r="G29" s="195">
        <v>95.168999999999997</v>
      </c>
      <c r="H29" s="196">
        <v>91.981999999999999</v>
      </c>
    </row>
    <row r="30" spans="2:8" ht="12" customHeight="1" x14ac:dyDescent="0.25">
      <c r="B30" s="41" t="s">
        <v>51</v>
      </c>
      <c r="C30" s="195">
        <v>10</v>
      </c>
      <c r="D30" s="195">
        <v>11</v>
      </c>
      <c r="E30" s="195">
        <v>12</v>
      </c>
      <c r="F30" s="195">
        <v>12.75</v>
      </c>
      <c r="G30" s="195">
        <v>13.5</v>
      </c>
      <c r="H30" s="196">
        <v>13</v>
      </c>
    </row>
    <row r="31" spans="2:8" ht="12" customHeight="1" thickBot="1" x14ac:dyDescent="0.3">
      <c r="B31" s="42" t="s">
        <v>52</v>
      </c>
      <c r="C31" s="197">
        <v>0.876</v>
      </c>
      <c r="D31" s="197">
        <v>0.86899999999999999</v>
      </c>
      <c r="E31" s="197">
        <v>0.86399999999999999</v>
      </c>
      <c r="F31" s="197">
        <v>0.84899999999999998</v>
      </c>
      <c r="G31" s="197">
        <v>0.83899999999999997</v>
      </c>
      <c r="H31" s="198">
        <v>0.81</v>
      </c>
    </row>
    <row r="32" spans="2:8" ht="12" customHeight="1" x14ac:dyDescent="0.25">
      <c r="B32" s="35"/>
      <c r="C32" s="35"/>
      <c r="D32" s="35"/>
      <c r="E32" s="36"/>
      <c r="F32" s="36"/>
      <c r="G32" s="37"/>
      <c r="H32" s="37"/>
    </row>
    <row r="33" spans="2:8" ht="12" customHeight="1" x14ac:dyDescent="0.25">
      <c r="B33" s="35" t="s">
        <v>41</v>
      </c>
      <c r="C33" s="346" t="s">
        <v>126</v>
      </c>
      <c r="D33" s="346"/>
      <c r="E33" s="346"/>
      <c r="F33" s="346"/>
      <c r="G33" s="346"/>
      <c r="H33" s="346"/>
    </row>
    <row r="34" spans="2:8" ht="12" customHeight="1" x14ac:dyDescent="0.25">
      <c r="C34" s="346"/>
      <c r="D34" s="346"/>
      <c r="E34" s="346"/>
      <c r="F34" s="346"/>
      <c r="G34" s="346"/>
      <c r="H34" s="346"/>
    </row>
    <row r="35" spans="2:8" ht="12" customHeight="1" x14ac:dyDescent="0.25">
      <c r="C35" s="346"/>
      <c r="D35" s="346"/>
      <c r="E35" s="346"/>
      <c r="F35" s="346"/>
      <c r="G35" s="346"/>
      <c r="H35" s="346"/>
    </row>
    <row r="36" spans="2:8" ht="12" customHeight="1" x14ac:dyDescent="0.25">
      <c r="C36" s="346"/>
      <c r="D36" s="346"/>
      <c r="E36" s="346"/>
      <c r="F36" s="346"/>
      <c r="G36" s="346"/>
      <c r="H36" s="346"/>
    </row>
    <row r="37" spans="2:8" ht="12" customHeight="1" x14ac:dyDescent="0.25">
      <c r="C37" s="346"/>
      <c r="D37" s="346"/>
      <c r="E37" s="346"/>
      <c r="F37" s="346"/>
      <c r="G37" s="346"/>
      <c r="H37" s="346"/>
    </row>
    <row r="38" spans="2:8" x14ac:dyDescent="0.25">
      <c r="C38" s="45"/>
      <c r="D38" s="45"/>
      <c r="E38" s="45"/>
      <c r="F38" s="45"/>
      <c r="G38" s="45"/>
      <c r="H38" s="45"/>
    </row>
  </sheetData>
  <sheetProtection password="DFCF" sheet="1" objects="1" scenarios="1" selectLockedCells="1"/>
  <mergeCells count="12">
    <mergeCell ref="B5:H5"/>
    <mergeCell ref="B12:H12"/>
    <mergeCell ref="B27:H27"/>
    <mergeCell ref="C33:H37"/>
    <mergeCell ref="A1:I1"/>
    <mergeCell ref="B19:H19"/>
    <mergeCell ref="B26:H26"/>
    <mergeCell ref="B6:H6"/>
    <mergeCell ref="B13:H13"/>
    <mergeCell ref="B20:H20"/>
    <mergeCell ref="A2:I2"/>
    <mergeCell ref="A3:I3"/>
  </mergeCells>
  <phoneticPr fontId="4" type="noConversion"/>
  <printOptions horizontalCentered="1"/>
  <pageMargins left="0.5" right="0.5" top="0.5" bottom="0.5" header="0.5" footer="0.25"/>
  <pageSetup orientation="portrait" r:id="rId1"/>
  <headerFooter alignWithMargins="0">
    <oddFooter>&amp;L&amp;F&amp;CPage &amp;P of &amp;N&amp;R&amp;D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Y196"/>
  <sheetViews>
    <sheetView workbookViewId="0">
      <selection activeCell="G23" sqref="G23"/>
    </sheetView>
  </sheetViews>
  <sheetFormatPr defaultColWidth="9.109375" defaultRowHeight="13.2" x14ac:dyDescent="0.25"/>
  <cols>
    <col min="1" max="1" width="9.109375" style="34"/>
    <col min="2" max="16384" width="9.109375" style="1"/>
  </cols>
  <sheetData>
    <row r="1" spans="1:25" ht="13.8" thickBot="1" x14ac:dyDescent="0.3">
      <c r="A1" s="327" t="s">
        <v>83</v>
      </c>
      <c r="B1" s="328"/>
      <c r="C1" s="328"/>
      <c r="D1" s="328"/>
      <c r="E1" s="328"/>
      <c r="F1" s="328"/>
      <c r="G1" s="328"/>
      <c r="H1" s="328"/>
      <c r="I1" s="328"/>
      <c r="J1" s="328"/>
      <c r="K1" s="328"/>
      <c r="L1" s="328"/>
      <c r="M1" s="328"/>
      <c r="N1" s="328"/>
      <c r="O1" s="328"/>
      <c r="P1" s="328"/>
      <c r="Q1" s="328"/>
      <c r="R1" s="328"/>
      <c r="S1" s="328"/>
      <c r="T1" s="328"/>
      <c r="U1" s="328"/>
      <c r="V1" s="328"/>
      <c r="W1" s="328"/>
      <c r="X1" s="328"/>
      <c r="Y1" s="330"/>
    </row>
    <row r="2" spans="1:25" x14ac:dyDescent="0.25">
      <c r="A2" s="91"/>
      <c r="B2" s="350" t="s">
        <v>19</v>
      </c>
      <c r="C2" s="351"/>
      <c r="D2" s="351"/>
      <c r="E2" s="352"/>
      <c r="F2" s="350" t="s">
        <v>20</v>
      </c>
      <c r="G2" s="351"/>
      <c r="H2" s="351"/>
      <c r="I2" s="352"/>
      <c r="J2" s="350" t="s">
        <v>21</v>
      </c>
      <c r="K2" s="351"/>
      <c r="L2" s="351"/>
      <c r="M2" s="352"/>
      <c r="N2" s="350" t="s">
        <v>22</v>
      </c>
      <c r="O2" s="351"/>
      <c r="P2" s="351"/>
      <c r="Q2" s="352"/>
      <c r="R2" s="350" t="s">
        <v>23</v>
      </c>
      <c r="S2" s="351"/>
      <c r="T2" s="351"/>
      <c r="U2" s="352"/>
      <c r="V2" s="350" t="s">
        <v>24</v>
      </c>
      <c r="W2" s="351"/>
      <c r="X2" s="351"/>
      <c r="Y2" s="353"/>
    </row>
    <row r="3" spans="1:25" s="27" customFormat="1" x14ac:dyDescent="0.25">
      <c r="A3" s="51"/>
      <c r="B3" s="92" t="s">
        <v>56</v>
      </c>
      <c r="C3" s="82" t="s">
        <v>56</v>
      </c>
      <c r="D3" s="82" t="s">
        <v>56</v>
      </c>
      <c r="E3" s="93" t="s">
        <v>56</v>
      </c>
      <c r="F3" s="92" t="s">
        <v>56</v>
      </c>
      <c r="G3" s="82" t="s">
        <v>56</v>
      </c>
      <c r="H3" s="82" t="s">
        <v>56</v>
      </c>
      <c r="I3" s="93" t="s">
        <v>56</v>
      </c>
      <c r="J3" s="92" t="s">
        <v>56</v>
      </c>
      <c r="K3" s="82" t="s">
        <v>56</v>
      </c>
      <c r="L3" s="82" t="s">
        <v>56</v>
      </c>
      <c r="M3" s="93" t="s">
        <v>56</v>
      </c>
      <c r="N3" s="92" t="s">
        <v>56</v>
      </c>
      <c r="O3" s="82" t="s">
        <v>56</v>
      </c>
      <c r="P3" s="82" t="s">
        <v>56</v>
      </c>
      <c r="Q3" s="93" t="s">
        <v>56</v>
      </c>
      <c r="R3" s="92" t="s">
        <v>56</v>
      </c>
      <c r="S3" s="82" t="s">
        <v>56</v>
      </c>
      <c r="T3" s="82" t="s">
        <v>56</v>
      </c>
      <c r="U3" s="93" t="s">
        <v>56</v>
      </c>
      <c r="V3" s="92" t="s">
        <v>56</v>
      </c>
      <c r="W3" s="82" t="s">
        <v>56</v>
      </c>
      <c r="X3" s="82" t="s">
        <v>56</v>
      </c>
      <c r="Y3" s="90" t="s">
        <v>56</v>
      </c>
    </row>
    <row r="4" spans="1:25" s="27" customFormat="1" x14ac:dyDescent="0.25">
      <c r="A4" s="51" t="s">
        <v>6</v>
      </c>
      <c r="B4" s="92" t="s">
        <v>43</v>
      </c>
      <c r="C4" s="82" t="s">
        <v>53</v>
      </c>
      <c r="D4" s="82" t="s">
        <v>54</v>
      </c>
      <c r="E4" s="93" t="s">
        <v>55</v>
      </c>
      <c r="F4" s="92" t="s">
        <v>43</v>
      </c>
      <c r="G4" s="82" t="s">
        <v>53</v>
      </c>
      <c r="H4" s="82" t="s">
        <v>54</v>
      </c>
      <c r="I4" s="93" t="s">
        <v>55</v>
      </c>
      <c r="J4" s="92" t="s">
        <v>43</v>
      </c>
      <c r="K4" s="82" t="s">
        <v>53</v>
      </c>
      <c r="L4" s="82" t="s">
        <v>54</v>
      </c>
      <c r="M4" s="93" t="s">
        <v>55</v>
      </c>
      <c r="N4" s="92" t="s">
        <v>43</v>
      </c>
      <c r="O4" s="82" t="s">
        <v>53</v>
      </c>
      <c r="P4" s="82" t="s">
        <v>54</v>
      </c>
      <c r="Q4" s="93" t="s">
        <v>55</v>
      </c>
      <c r="R4" s="92" t="s">
        <v>43</v>
      </c>
      <c r="S4" s="82" t="s">
        <v>53</v>
      </c>
      <c r="T4" s="82" t="s">
        <v>54</v>
      </c>
      <c r="U4" s="93" t="s">
        <v>55</v>
      </c>
      <c r="V4" s="92" t="s">
        <v>43</v>
      </c>
      <c r="W4" s="82" t="s">
        <v>53</v>
      </c>
      <c r="X4" s="82" t="s">
        <v>54</v>
      </c>
      <c r="Y4" s="90" t="s">
        <v>55</v>
      </c>
    </row>
    <row r="5" spans="1:25" s="27" customFormat="1" ht="13.8" thickBot="1" x14ac:dyDescent="0.3">
      <c r="A5" s="53" t="s">
        <v>3</v>
      </c>
      <c r="B5" s="94" t="s">
        <v>4</v>
      </c>
      <c r="C5" s="95" t="s">
        <v>4</v>
      </c>
      <c r="D5" s="95" t="s">
        <v>4</v>
      </c>
      <c r="E5" s="96" t="s">
        <v>4</v>
      </c>
      <c r="F5" s="94" t="s">
        <v>4</v>
      </c>
      <c r="G5" s="95" t="s">
        <v>4</v>
      </c>
      <c r="H5" s="95" t="s">
        <v>4</v>
      </c>
      <c r="I5" s="96" t="s">
        <v>4</v>
      </c>
      <c r="J5" s="94" t="s">
        <v>4</v>
      </c>
      <c r="K5" s="95" t="s">
        <v>4</v>
      </c>
      <c r="L5" s="95" t="s">
        <v>4</v>
      </c>
      <c r="M5" s="96" t="s">
        <v>4</v>
      </c>
      <c r="N5" s="94" t="s">
        <v>4</v>
      </c>
      <c r="O5" s="95" t="s">
        <v>4</v>
      </c>
      <c r="P5" s="95" t="s">
        <v>4</v>
      </c>
      <c r="Q5" s="96" t="s">
        <v>4</v>
      </c>
      <c r="R5" s="94" t="s">
        <v>4</v>
      </c>
      <c r="S5" s="95" t="s">
        <v>4</v>
      </c>
      <c r="T5" s="95" t="s">
        <v>4</v>
      </c>
      <c r="U5" s="96" t="s">
        <v>4</v>
      </c>
      <c r="V5" s="94" t="s">
        <v>4</v>
      </c>
      <c r="W5" s="95" t="s">
        <v>4</v>
      </c>
      <c r="X5" s="95" t="s">
        <v>4</v>
      </c>
      <c r="Y5" s="97" t="s">
        <v>4</v>
      </c>
    </row>
    <row r="6" spans="1:25" x14ac:dyDescent="0.25">
      <c r="A6" s="98">
        <v>10</v>
      </c>
      <c r="B6" s="99">
        <f>'Intensity Equation'!$C$8/('Ohio Intensities'!A6+'Intensity Equation'!$C$9)^'Intensity Equation'!$C$10</f>
        <v>3.6816474721659911</v>
      </c>
      <c r="C6" s="14">
        <f>'Intensity Equation'!$C$15/('Ohio Intensities'!A6+'Intensity Equation'!$C$16)^'Intensity Equation'!$C$17</f>
        <v>3.8253771272914738</v>
      </c>
      <c r="D6" s="14">
        <f>'Intensity Equation'!$C$22/('Ohio Intensities'!A6+'Intensity Equation'!$C$23)^'Intensity Equation'!$C$24</f>
        <v>4.0812989235538186</v>
      </c>
      <c r="E6" s="100">
        <f>'Intensity Equation'!$C$29/('Ohio Intensities'!A6+'Intensity Equation'!$C$30)^'Intensity Equation'!$C$31</f>
        <v>4.1645936972294315</v>
      </c>
      <c r="F6" s="99">
        <f>'Intensity Equation'!$D$8/('Ohio Intensities'!A6+'Intensity Equation'!$D$9)^'Intensity Equation'!$D$10</f>
        <v>4.4054761472330206</v>
      </c>
      <c r="G6" s="14">
        <f>'Intensity Equation'!$D$15/('Ohio Intensities'!A6+'Intensity Equation'!$D$16)^'Intensity Equation'!$D$17</f>
        <v>4.5455808515012199</v>
      </c>
      <c r="H6" s="14">
        <f>'Intensity Equation'!$D$22/('Ohio Intensities'!A6+'Intensity Equation'!$D$23)^'Intensity Equation'!$D$24</f>
        <v>4.8202795627711961</v>
      </c>
      <c r="I6" s="100">
        <f>'Intensity Equation'!$D$29/('Ohio Intensities'!A6+'Intensity Equation'!$D$30)^'Intensity Equation'!$D$31</f>
        <v>4.8202795627711961</v>
      </c>
      <c r="J6" s="99">
        <f>'Intensity Equation'!$E$8/('Ohio Intensities'!A6+'Intensity Equation'!$E$9)^'Intensity Equation'!$E$10</f>
        <v>4.9431420290789641</v>
      </c>
      <c r="K6" s="14">
        <f>'Intensity Equation'!$E$15/('Ohio Intensities'!A6+'Intensity Equation'!$E$16)^'Intensity Equation'!$E$17</f>
        <v>5.0764608890931395</v>
      </c>
      <c r="L6" s="14">
        <f>'Intensity Equation'!$E$22/('Ohio Intensities'!A6+'Intensity Equation'!$E$23)^'Intensity Equation'!$E$24</f>
        <v>5.3219361594781596</v>
      </c>
      <c r="M6" s="100">
        <f>'Intensity Equation'!$E$29/('Ohio Intensities'!A6+'Intensity Equation'!$E$30)^'Intensity Equation'!$E$31</f>
        <v>5.4806001090551213</v>
      </c>
      <c r="N6" s="99">
        <f>'Intensity Equation'!$F$8/('Ohio Intensities'!A6+'Intensity Equation'!$F$9)^'Intensity Equation'!$F$10</f>
        <v>5.632284962901867</v>
      </c>
      <c r="O6" s="14">
        <f>'Intensity Equation'!$F$15/('Ohio Intensities'!A6+'Intensity Equation'!$F$16)^'Intensity Equation'!$F$17</f>
        <v>5.7765156943410743</v>
      </c>
      <c r="P6" s="14">
        <f>'Intensity Equation'!$F$22/('Ohio Intensities'!A6+'Intensity Equation'!$F$23)^'Intensity Equation'!$F$24</f>
        <v>6.0105094802247701</v>
      </c>
      <c r="Q6" s="100">
        <f>'Intensity Equation'!$F$29/('Ohio Intensities'!A6+'Intensity Equation'!$F$30)^'Intensity Equation'!$F$31</f>
        <v>6.1921645569190007</v>
      </c>
      <c r="R6" s="99">
        <f>'Intensity Equation'!$G$8/('Ohio Intensities'!A6+'Intensity Equation'!$G$9)^'Intensity Equation'!$G$10</f>
        <v>6.1329642746584705</v>
      </c>
      <c r="S6" s="14">
        <f>'Intensity Equation'!$G$15/('Ohio Intensities'!A6+'Intensity Equation'!$G$16)^'Intensity Equation'!$G$17</f>
        <v>6.323221827067341</v>
      </c>
      <c r="T6" s="14">
        <f>'Intensity Equation'!$G$22/('Ohio Intensities'!A6+'Intensity Equation'!$G$23)^'Intensity Equation'!$G$24</f>
        <v>6.4956037584871229</v>
      </c>
      <c r="U6" s="100">
        <f>'Intensity Equation'!$G$29/('Ohio Intensities'!A6+'Intensity Equation'!$G$30)^'Intensity Equation'!$G$31</f>
        <v>6.7323947009391789</v>
      </c>
      <c r="V6" s="99">
        <f>'Intensity Equation'!$H$8/('Ohio Intensities'!A6+'Intensity Equation'!$H$9)^'Intensity Equation'!$H$10</f>
        <v>6.6133762492479686</v>
      </c>
      <c r="W6" s="14">
        <f>'Intensity Equation'!$H$15/('Ohio Intensities'!A6+'Intensity Equation'!$H$16)^'Intensity Equation'!$H$17</f>
        <v>6.7347595551605766</v>
      </c>
      <c r="X6" s="14">
        <f>'Intensity Equation'!$H$22/('Ohio Intensities'!A6+'Intensity Equation'!$H$23)^'Intensity Equation'!$H$24</f>
        <v>7.0387303554465674</v>
      </c>
      <c r="Y6" s="23">
        <f>'Intensity Equation'!$H$29/('Ohio Intensities'!A6+'Intensity Equation'!$H$30)^'Intensity Equation'!$H$31</f>
        <v>7.2561006995922614</v>
      </c>
    </row>
    <row r="7" spans="1:25" x14ac:dyDescent="0.25">
      <c r="A7" s="98">
        <f>A6+1</f>
        <v>11</v>
      </c>
      <c r="B7" s="99">
        <f>'Intensity Equation'!$C$8/('Ohio Intensities'!A7+'Intensity Equation'!$C$9)^'Intensity Equation'!$C$10</f>
        <v>3.5229524236741208</v>
      </c>
      <c r="C7" s="14">
        <f>'Intensity Equation'!$C$15/('Ohio Intensities'!A7+'Intensity Equation'!$C$16)^'Intensity Equation'!$C$17</f>
        <v>3.6604867043748928</v>
      </c>
      <c r="D7" s="14">
        <f>'Intensity Equation'!$C$22/('Ohio Intensities'!A7+'Intensity Equation'!$C$23)^'Intensity Equation'!$C$24</f>
        <v>3.9105386143967302</v>
      </c>
      <c r="E7" s="100">
        <f>'Intensity Equation'!$C$29/('Ohio Intensities'!A7+'Intensity Equation'!$C$30)^'Intensity Equation'!$C$31</f>
        <v>3.9903483600039675</v>
      </c>
      <c r="F7" s="99">
        <f>'Intensity Equation'!$D$8/('Ohio Intensities'!A7+'Intensity Equation'!$D$9)^'Intensity Equation'!$D$10</f>
        <v>4.2284198161685911</v>
      </c>
      <c r="G7" s="14">
        <f>'Intensity Equation'!$D$15/('Ohio Intensities'!A7+'Intensity Equation'!$D$16)^'Intensity Equation'!$D$17</f>
        <v>4.363570540561982</v>
      </c>
      <c r="H7" s="14">
        <f>'Intensity Equation'!$D$22/('Ohio Intensities'!A7+'Intensity Equation'!$D$23)^'Intensity Equation'!$D$24</f>
        <v>4.6293016878691224</v>
      </c>
      <c r="I7" s="100">
        <f>'Intensity Equation'!$D$29/('Ohio Intensities'!A7+'Intensity Equation'!$D$30)^'Intensity Equation'!$D$31</f>
        <v>4.6293016878691224</v>
      </c>
      <c r="J7" s="99">
        <f>'Intensity Equation'!$E$8/('Ohio Intensities'!A7+'Intensity Equation'!$E$9)^'Intensity Equation'!$E$10</f>
        <v>4.7532629265578157</v>
      </c>
      <c r="K7" s="14">
        <f>'Intensity Equation'!$E$15/('Ohio Intensities'!A7+'Intensity Equation'!$E$16)^'Intensity Equation'!$E$17</f>
        <v>4.8854063845701132</v>
      </c>
      <c r="L7" s="14">
        <f>'Intensity Equation'!$E$22/('Ohio Intensities'!A7+'Intensity Equation'!$E$23)^'Intensity Equation'!$E$24</f>
        <v>5.1258665670143255</v>
      </c>
      <c r="M7" s="100">
        <f>'Intensity Equation'!$E$29/('Ohio Intensities'!A7+'Intensity Equation'!$E$30)^'Intensity Equation'!$E$31</f>
        <v>5.2741012255054169</v>
      </c>
      <c r="N7" s="99">
        <f>'Intensity Equation'!$F$8/('Ohio Intensities'!A7+'Intensity Equation'!$F$9)^'Intensity Equation'!$F$10</f>
        <v>5.4237501294735075</v>
      </c>
      <c r="O7" s="14">
        <f>'Intensity Equation'!$F$15/('Ohio Intensities'!A7+'Intensity Equation'!$F$16)^'Intensity Equation'!$F$17</f>
        <v>5.5665326835682318</v>
      </c>
      <c r="P7" s="14">
        <f>'Intensity Equation'!$F$22/('Ohio Intensities'!A7+'Intensity Equation'!$F$23)^'Intensity Equation'!$F$24</f>
        <v>5.8005547516285327</v>
      </c>
      <c r="Q7" s="100">
        <f>'Intensity Equation'!$F$29/('Ohio Intensities'!A7+'Intensity Equation'!$F$30)^'Intensity Equation'!$F$31</f>
        <v>5.9700956659780591</v>
      </c>
      <c r="R7" s="99">
        <f>'Intensity Equation'!$G$8/('Ohio Intensities'!A7+'Intensity Equation'!$G$9)^'Intensity Equation'!$G$10</f>
        <v>5.9113333081847692</v>
      </c>
      <c r="S7" s="14">
        <f>'Intensity Equation'!$G$15/('Ohio Intensities'!A7+'Intensity Equation'!$G$16)^'Intensity Equation'!$G$17</f>
        <v>6.0868076130537156</v>
      </c>
      <c r="T7" s="14">
        <f>'Intensity Equation'!$G$22/('Ohio Intensities'!A7+'Intensity Equation'!$G$23)^'Intensity Equation'!$G$24</f>
        <v>6.274080295908627</v>
      </c>
      <c r="U7" s="100">
        <f>'Intensity Equation'!$G$29/('Ohio Intensities'!A7+'Intensity Equation'!$G$30)^'Intensity Equation'!$G$31</f>
        <v>6.5010747727790221</v>
      </c>
      <c r="V7" s="99">
        <f>'Intensity Equation'!$H$8/('Ohio Intensities'!A7+'Intensity Equation'!$H$9)^'Intensity Equation'!$H$10</f>
        <v>6.380093507079005</v>
      </c>
      <c r="W7" s="14">
        <f>'Intensity Equation'!$H$15/('Ohio Intensities'!A7+'Intensity Equation'!$H$16)^'Intensity Equation'!$H$17</f>
        <v>6.510005175579467</v>
      </c>
      <c r="X7" s="14">
        <f>'Intensity Equation'!$H$22/('Ohio Intensities'!A7+'Intensity Equation'!$H$23)^'Intensity Equation'!$H$24</f>
        <v>6.7891834842424599</v>
      </c>
      <c r="Y7" s="23">
        <f>'Intensity Equation'!$H$29/('Ohio Intensities'!A7+'Intensity Equation'!$H$30)^'Intensity Equation'!$H$31</f>
        <v>7.0102215342523611</v>
      </c>
    </row>
    <row r="8" spans="1:25" x14ac:dyDescent="0.25">
      <c r="A8" s="98">
        <f t="shared" ref="A8:A71" si="0">A7+1</f>
        <v>12</v>
      </c>
      <c r="B8" s="99">
        <f>'Intensity Equation'!$C$8/('Ohio Intensities'!A8+'Intensity Equation'!$C$9)^'Intensity Equation'!$C$10</f>
        <v>3.3783541186551287</v>
      </c>
      <c r="C8" s="14">
        <f>'Intensity Equation'!$C$15/('Ohio Intensities'!A8+'Intensity Equation'!$C$16)^'Intensity Equation'!$C$17</f>
        <v>3.5102433546661977</v>
      </c>
      <c r="D8" s="14">
        <f>'Intensity Equation'!$C$22/('Ohio Intensities'!A8+'Intensity Equation'!$C$23)^'Intensity Equation'!$C$24</f>
        <v>3.7543815973226309</v>
      </c>
      <c r="E8" s="100">
        <f>'Intensity Equation'!$C$29/('Ohio Intensities'!A8+'Intensity Equation'!$C$30)^'Intensity Equation'!$C$31</f>
        <v>3.8310043518178034</v>
      </c>
      <c r="F8" s="99">
        <f>'Intensity Equation'!$D$8/('Ohio Intensities'!A8+'Intensity Equation'!$D$9)^'Intensity Equation'!$D$10</f>
        <v>4.0661435761359419</v>
      </c>
      <c r="G8" s="14">
        <f>'Intensity Equation'!$D$15/('Ohio Intensities'!A8+'Intensity Equation'!$D$16)^'Intensity Equation'!$D$17</f>
        <v>4.1966388730545559</v>
      </c>
      <c r="H8" s="14">
        <f>'Intensity Equation'!$D$22/('Ohio Intensities'!A8+'Intensity Equation'!$D$23)^'Intensity Equation'!$D$24</f>
        <v>4.453888129661264</v>
      </c>
      <c r="I8" s="100">
        <f>'Intensity Equation'!$D$29/('Ohio Intensities'!A8+'Intensity Equation'!$D$30)^'Intensity Equation'!$D$31</f>
        <v>4.453888129661264</v>
      </c>
      <c r="J8" s="99">
        <f>'Intensity Equation'!$E$8/('Ohio Intensities'!A8+'Intensity Equation'!$E$9)^'Intensity Equation'!$E$10</f>
        <v>4.578644208874656</v>
      </c>
      <c r="K8" s="14">
        <f>'Intensity Equation'!$E$15/('Ohio Intensities'!A8+'Intensity Equation'!$E$16)^'Intensity Equation'!$E$17</f>
        <v>4.7092258199551393</v>
      </c>
      <c r="L8" s="14">
        <f>'Intensity Equation'!$E$22/('Ohio Intensities'!A8+'Intensity Equation'!$E$23)^'Intensity Equation'!$E$24</f>
        <v>4.9445927106541996</v>
      </c>
      <c r="M8" s="100">
        <f>'Intensity Equation'!$E$29/('Ohio Intensities'!A8+'Intensity Equation'!$E$30)^'Intensity Equation'!$E$31</f>
        <v>5.0836869413404582</v>
      </c>
      <c r="N8" s="99">
        <f>'Intensity Equation'!$F$8/('Ohio Intensities'!A8+'Intensity Equation'!$F$9)^'Intensity Equation'!$F$10</f>
        <v>5.2317043396743204</v>
      </c>
      <c r="O8" s="14">
        <f>'Intensity Equation'!$F$15/('Ohio Intensities'!A8+'Intensity Equation'!$F$16)^'Intensity Equation'!$F$17</f>
        <v>5.3726442712885136</v>
      </c>
      <c r="P8" s="14">
        <f>'Intensity Equation'!$F$22/('Ohio Intensities'!A8+'Intensity Equation'!$F$23)^'Intensity Equation'!$F$24</f>
        <v>5.6057469840120211</v>
      </c>
      <c r="Q8" s="100">
        <f>'Intensity Equation'!$F$29/('Ohio Intensities'!A8+'Intensity Equation'!$F$30)^'Intensity Equation'!$F$31</f>
        <v>5.7646686731314256</v>
      </c>
      <c r="R8" s="99">
        <f>'Intensity Equation'!$G$8/('Ohio Intensities'!A8+'Intensity Equation'!$G$9)^'Intensity Equation'!$G$10</f>
        <v>5.707147991120503</v>
      </c>
      <c r="S8" s="14">
        <f>'Intensity Equation'!$G$15/('Ohio Intensities'!A8+'Intensity Equation'!$G$16)^'Intensity Equation'!$G$17</f>
        <v>5.8696300652404059</v>
      </c>
      <c r="T8" s="14">
        <f>'Intensity Equation'!$G$22/('Ohio Intensities'!A8+'Intensity Equation'!$G$23)^'Intensity Equation'!$G$24</f>
        <v>6.0683655486670736</v>
      </c>
      <c r="U8" s="100">
        <f>'Intensity Equation'!$G$29/('Ohio Intensities'!A8+'Intensity Equation'!$G$30)^'Intensity Equation'!$G$31</f>
        <v>6.2864909480698996</v>
      </c>
      <c r="V8" s="99">
        <f>'Intensity Equation'!$H$8/('Ohio Intensities'!A8+'Intensity Equation'!$H$9)^'Intensity Equation'!$H$10</f>
        <v>6.1650985597864452</v>
      </c>
      <c r="W8" s="14">
        <f>'Intensity Equation'!$H$15/('Ohio Intensities'!A8+'Intensity Equation'!$H$16)^'Intensity Equation'!$H$17</f>
        <v>6.3013894918427189</v>
      </c>
      <c r="X8" s="14">
        <f>'Intensity Equation'!$H$22/('Ohio Intensities'!A8+'Intensity Equation'!$H$23)^'Intensity Equation'!$H$24</f>
        <v>6.5587727375980851</v>
      </c>
      <c r="Y8" s="23">
        <f>'Intensity Equation'!$H$29/('Ohio Intensities'!A8+'Intensity Equation'!$H$30)^'Intensity Equation'!$H$31</f>
        <v>6.7822132557879993</v>
      </c>
    </row>
    <row r="9" spans="1:25" x14ac:dyDescent="0.25">
      <c r="A9" s="98">
        <f t="shared" si="0"/>
        <v>13</v>
      </c>
      <c r="B9" s="99">
        <f>'Intensity Equation'!$C$8/('Ohio Intensities'!A9+'Intensity Equation'!$C$9)^'Intensity Equation'!$C$10</f>
        <v>3.2460145461098442</v>
      </c>
      <c r="C9" s="14">
        <f>'Intensity Equation'!$C$15/('Ohio Intensities'!A9+'Intensity Equation'!$C$16)^'Intensity Equation'!$C$17</f>
        <v>3.3727373121464814</v>
      </c>
      <c r="D9" s="14">
        <f>'Intensity Equation'!$C$22/('Ohio Intensities'!A9+'Intensity Equation'!$C$23)^'Intensity Equation'!$C$24</f>
        <v>3.6109967412519937</v>
      </c>
      <c r="E9" s="100">
        <f>'Intensity Equation'!$C$29/('Ohio Intensities'!A9+'Intensity Equation'!$C$30)^'Intensity Equation'!$C$31</f>
        <v>3.6846931702418257</v>
      </c>
      <c r="F9" s="99">
        <f>'Intensity Equation'!$D$8/('Ohio Intensities'!A9+'Intensity Equation'!$D$9)^'Intensity Equation'!$D$10</f>
        <v>3.9168290394645231</v>
      </c>
      <c r="G9" s="14">
        <f>'Intensity Equation'!$D$15/('Ohio Intensities'!A9+'Intensity Equation'!$D$16)^'Intensity Equation'!$D$17</f>
        <v>4.0429463088330317</v>
      </c>
      <c r="H9" s="14">
        <f>'Intensity Equation'!$D$22/('Ohio Intensities'!A9+'Intensity Equation'!$D$23)^'Intensity Equation'!$D$24</f>
        <v>4.2921730654973347</v>
      </c>
      <c r="I9" s="100">
        <f>'Intensity Equation'!$D$29/('Ohio Intensities'!A9+'Intensity Equation'!$D$30)^'Intensity Equation'!$D$31</f>
        <v>4.2921730654973347</v>
      </c>
      <c r="J9" s="99">
        <f>'Intensity Equation'!$E$8/('Ohio Intensities'!A9+'Intensity Equation'!$E$9)^'Intensity Equation'!$E$10</f>
        <v>4.4174726534923474</v>
      </c>
      <c r="K9" s="14">
        <f>'Intensity Equation'!$E$15/('Ohio Intensities'!A9+'Intensity Equation'!$E$16)^'Intensity Equation'!$E$17</f>
        <v>4.5462110228557586</v>
      </c>
      <c r="L9" s="14">
        <f>'Intensity Equation'!$E$22/('Ohio Intensities'!A9+'Intensity Equation'!$E$23)^'Intensity Equation'!$E$24</f>
        <v>4.7764707109821147</v>
      </c>
      <c r="M9" s="100">
        <f>'Intensity Equation'!$E$29/('Ohio Intensities'!A9+'Intensity Equation'!$E$30)^'Intensity Equation'!$E$31</f>
        <v>4.907509440875522</v>
      </c>
      <c r="N9" s="99">
        <f>'Intensity Equation'!$F$8/('Ohio Intensities'!A9+'Intensity Equation'!$F$9)^'Intensity Equation'!$F$10</f>
        <v>5.0542084630862751</v>
      </c>
      <c r="O9" s="14">
        <f>'Intensity Equation'!$F$15/('Ohio Intensities'!A9+'Intensity Equation'!$F$16)^'Intensity Equation'!$F$17</f>
        <v>5.1930203386136222</v>
      </c>
      <c r="P9" s="14">
        <f>'Intensity Equation'!$F$22/('Ohio Intensities'!A9+'Intensity Equation'!$F$23)^'Intensity Equation'!$F$24</f>
        <v>5.4244715957708545</v>
      </c>
      <c r="Q9" s="100">
        <f>'Intensity Equation'!$F$29/('Ohio Intensities'!A9+'Intensity Equation'!$F$30)^'Intensity Equation'!$F$31</f>
        <v>5.57403674744186</v>
      </c>
      <c r="R9" s="99">
        <f>'Intensity Equation'!$G$8/('Ohio Intensities'!A9+'Intensity Equation'!$G$9)^'Intensity Equation'!$G$10</f>
        <v>5.5183551046391948</v>
      </c>
      <c r="S9" s="14">
        <f>'Intensity Equation'!$G$15/('Ohio Intensities'!A9+'Intensity Equation'!$G$16)^'Intensity Equation'!$G$17</f>
        <v>5.6693517649386491</v>
      </c>
      <c r="T9" s="14">
        <f>'Intensity Equation'!$G$22/('Ohio Intensities'!A9+'Intensity Equation'!$G$23)^'Intensity Equation'!$G$24</f>
        <v>5.8767860534175549</v>
      </c>
      <c r="U9" s="100">
        <f>'Intensity Equation'!$G$29/('Ohio Intensities'!A9+'Intensity Equation'!$G$30)^'Intensity Equation'!$G$31</f>
        <v>6.0868446497142319</v>
      </c>
      <c r="V9" s="99">
        <f>'Intensity Equation'!$H$8/('Ohio Intensities'!A9+'Intensity Equation'!$H$9)^'Intensity Equation'!$H$10</f>
        <v>5.9662366340450372</v>
      </c>
      <c r="W9" s="14">
        <f>'Intensity Equation'!$H$15/('Ohio Intensities'!A9+'Intensity Equation'!$H$16)^'Intensity Equation'!$H$17</f>
        <v>6.1071807909195925</v>
      </c>
      <c r="X9" s="14">
        <f>'Intensity Equation'!$H$22/('Ohio Intensities'!A9+'Intensity Equation'!$H$23)^'Intensity Equation'!$H$24</f>
        <v>6.3453063481971306</v>
      </c>
      <c r="Y9" s="23">
        <f>'Intensity Equation'!$H$29/('Ohio Intensities'!A9+'Intensity Equation'!$H$30)^'Intensity Equation'!$H$31</f>
        <v>6.5701371662049075</v>
      </c>
    </row>
    <row r="10" spans="1:25" x14ac:dyDescent="0.25">
      <c r="A10" s="98">
        <f t="shared" si="0"/>
        <v>14</v>
      </c>
      <c r="B10" s="99">
        <f>'Intensity Equation'!$C$8/('Ohio Intensities'!A10+'Intensity Equation'!$C$9)^'Intensity Equation'!$C$10</f>
        <v>3.1244050662858438</v>
      </c>
      <c r="C10" s="14">
        <f>'Intensity Equation'!$C$15/('Ohio Intensities'!A10+'Intensity Equation'!$C$16)^'Intensity Equation'!$C$17</f>
        <v>3.2463802597405769</v>
      </c>
      <c r="D10" s="14">
        <f>'Intensity Equation'!$C$22/('Ohio Intensities'!A10+'Intensity Equation'!$C$23)^'Intensity Equation'!$C$24</f>
        <v>3.4788494371615983</v>
      </c>
      <c r="E10" s="100">
        <f>'Intensity Equation'!$C$29/('Ohio Intensities'!A10+'Intensity Equation'!$C$30)^'Intensity Equation'!$C$31</f>
        <v>3.5498488865887405</v>
      </c>
      <c r="F10" s="99">
        <f>'Intensity Equation'!$D$8/('Ohio Intensities'!A10+'Intensity Equation'!$D$9)^'Intensity Equation'!$D$10</f>
        <v>3.7789475083426605</v>
      </c>
      <c r="G10" s="14">
        <f>'Intensity Equation'!$D$15/('Ohio Intensities'!A10+'Intensity Equation'!$D$16)^'Intensity Equation'!$D$17</f>
        <v>3.9009438513716748</v>
      </c>
      <c r="H10" s="14">
        <f>'Intensity Equation'!$D$22/('Ohio Intensities'!A10+'Intensity Equation'!$D$23)^'Intensity Equation'!$D$24</f>
        <v>4.1425802128660782</v>
      </c>
      <c r="I10" s="100">
        <f>'Intensity Equation'!$D$29/('Ohio Intensities'!A10+'Intensity Equation'!$D$30)^'Intensity Equation'!$D$31</f>
        <v>4.1425802128660782</v>
      </c>
      <c r="J10" s="99">
        <f>'Intensity Equation'!$E$8/('Ohio Intensities'!A10+'Intensity Equation'!$E$9)^'Intensity Equation'!$E$10</f>
        <v>4.2682146084289467</v>
      </c>
      <c r="K10" s="14">
        <f>'Intensity Equation'!$E$15/('Ohio Intensities'!A10+'Intensity Equation'!$E$16)^'Intensity Equation'!$E$17</f>
        <v>4.3949083090494065</v>
      </c>
      <c r="L10" s="14">
        <f>'Intensity Equation'!$E$22/('Ohio Intensities'!A10+'Intensity Equation'!$E$23)^'Intensity Equation'!$E$24</f>
        <v>4.6200935764379363</v>
      </c>
      <c r="M10" s="100">
        <f>'Intensity Equation'!$E$29/('Ohio Intensities'!A10+'Intensity Equation'!$E$30)^'Intensity Equation'!$E$31</f>
        <v>4.7439962668127658</v>
      </c>
      <c r="N10" s="99">
        <f>'Intensity Equation'!$F$8/('Ohio Intensities'!A10+'Intensity Equation'!$F$9)^'Intensity Equation'!$F$10</f>
        <v>4.8896201312946657</v>
      </c>
      <c r="O10" s="14">
        <f>'Intensity Equation'!$F$15/('Ohio Intensities'!A10+'Intensity Equation'!$F$16)^'Intensity Equation'!$F$17</f>
        <v>5.0261014670207</v>
      </c>
      <c r="P10" s="14">
        <f>'Intensity Equation'!$F$22/('Ohio Intensities'!A10+'Intensity Equation'!$F$23)^'Intensity Equation'!$F$24</f>
        <v>5.2553377527499805</v>
      </c>
      <c r="Q10" s="100">
        <f>'Intensity Equation'!$F$29/('Ohio Intensities'!A10+'Intensity Equation'!$F$30)^'Intensity Equation'!$F$31</f>
        <v>5.3966195713349867</v>
      </c>
      <c r="R10" s="99">
        <f>'Intensity Equation'!$G$8/('Ohio Intensities'!A10+'Intensity Equation'!$G$9)^'Intensity Equation'!$G$10</f>
        <v>5.3432166151804692</v>
      </c>
      <c r="S10" s="14">
        <f>'Intensity Equation'!$G$15/('Ohio Intensities'!A10+'Intensity Equation'!$G$16)^'Intensity Equation'!$G$17</f>
        <v>5.4840052836794282</v>
      </c>
      <c r="T10" s="14">
        <f>'Intensity Equation'!$G$22/('Ohio Intensities'!A10+'Intensity Equation'!$G$23)^'Intensity Equation'!$G$24</f>
        <v>5.6978990853262443</v>
      </c>
      <c r="U10" s="100">
        <f>'Intensity Equation'!$G$29/('Ohio Intensities'!A10+'Intensity Equation'!$G$30)^'Intensity Equation'!$G$31</f>
        <v>5.9005891425494523</v>
      </c>
      <c r="V10" s="99">
        <f>'Intensity Equation'!$H$8/('Ohio Intensities'!A10+'Intensity Equation'!$H$9)^'Intensity Equation'!$H$10</f>
        <v>5.7816848456151035</v>
      </c>
      <c r="W10" s="14">
        <f>'Intensity Equation'!$H$15/('Ohio Intensities'!A10+'Intensity Equation'!$H$16)^'Intensity Equation'!$H$17</f>
        <v>5.925890119264257</v>
      </c>
      <c r="X10" s="14">
        <f>'Intensity Equation'!$H$22/('Ohio Intensities'!A10+'Intensity Equation'!$H$23)^'Intensity Equation'!$H$24</f>
        <v>6.1469200171113485</v>
      </c>
      <c r="Y10" s="23">
        <f>'Intensity Equation'!$H$29/('Ohio Intensities'!A10+'Intensity Equation'!$H$30)^'Intensity Equation'!$H$31</f>
        <v>6.3723291364552237</v>
      </c>
    </row>
    <row r="11" spans="1:25" x14ac:dyDescent="0.25">
      <c r="A11" s="98">
        <f t="shared" si="0"/>
        <v>15</v>
      </c>
      <c r="B11" s="99">
        <f>'Intensity Equation'!$C$8/('Ohio Intensities'!A11+'Intensity Equation'!$C$9)^'Intensity Equation'!$C$10</f>
        <v>3.0122435829157688</v>
      </c>
      <c r="C11" s="14">
        <f>'Intensity Equation'!$C$15/('Ohio Intensities'!A11+'Intensity Equation'!$C$16)^'Intensity Equation'!$C$17</f>
        <v>3.1298400487913347</v>
      </c>
      <c r="D11" s="14">
        <f>'Intensity Equation'!$C$22/('Ohio Intensities'!A11+'Intensity Equation'!$C$23)^'Intensity Equation'!$C$24</f>
        <v>3.3566436143395326</v>
      </c>
      <c r="E11" s="100">
        <f>'Intensity Equation'!$C$29/('Ohio Intensities'!A11+'Intensity Equation'!$C$30)^'Intensity Equation'!$C$31</f>
        <v>3.425148978784303</v>
      </c>
      <c r="F11" s="99">
        <f>'Intensity Equation'!$D$8/('Ohio Intensities'!A11+'Intensity Equation'!$D$9)^'Intensity Equation'!$D$10</f>
        <v>3.6512041481423396</v>
      </c>
      <c r="G11" s="14">
        <f>'Intensity Equation'!$D$15/('Ohio Intensities'!A11+'Intensity Equation'!$D$16)^'Intensity Equation'!$D$17</f>
        <v>3.7693175352068105</v>
      </c>
      <c r="H11" s="14">
        <f>'Intensity Equation'!$D$22/('Ohio Intensities'!A11+'Intensity Equation'!$D$23)^'Intensity Equation'!$D$24</f>
        <v>4.0037684647579699</v>
      </c>
      <c r="I11" s="100">
        <f>'Intensity Equation'!$D$29/('Ohio Intensities'!A11+'Intensity Equation'!$D$30)^'Intensity Equation'!$D$31</f>
        <v>4.0037684647579699</v>
      </c>
      <c r="J11" s="99">
        <f>'Intensity Equation'!$E$8/('Ohio Intensities'!A11+'Intensity Equation'!$E$9)^'Intensity Equation'!$E$10</f>
        <v>4.1295637623207444</v>
      </c>
      <c r="K11" s="14">
        <f>'Intensity Equation'!$E$15/('Ohio Intensities'!A11+'Intensity Equation'!$E$16)^'Intensity Equation'!$E$17</f>
        <v>4.2540725250750908</v>
      </c>
      <c r="L11" s="14">
        <f>'Intensity Equation'!$E$22/('Ohio Intensities'!A11+'Intensity Equation'!$E$23)^'Intensity Equation'!$E$24</f>
        <v>4.4742498096416012</v>
      </c>
      <c r="M11" s="100">
        <f>'Intensity Equation'!$E$29/('Ohio Intensities'!A11+'Intensity Equation'!$E$30)^'Intensity Equation'!$E$31</f>
        <v>4.5918005846646217</v>
      </c>
      <c r="N11" s="99">
        <f>'Intensity Equation'!$F$8/('Ohio Intensities'!A11+'Intensity Equation'!$F$9)^'Intensity Equation'!$F$10</f>
        <v>4.7365386168737897</v>
      </c>
      <c r="O11" s="14">
        <f>'Intensity Equation'!$F$15/('Ohio Intensities'!A11+'Intensity Equation'!$F$16)^'Intensity Equation'!$F$17</f>
        <v>4.8705503266658514</v>
      </c>
      <c r="P11" s="14">
        <f>'Intensity Equation'!$F$22/('Ohio Intensities'!A11+'Intensity Equation'!$F$23)^'Intensity Equation'!$F$24</f>
        <v>5.0971406995049087</v>
      </c>
      <c r="Q11" s="100">
        <f>'Intensity Equation'!$F$29/('Ohio Intensities'!A11+'Intensity Equation'!$F$30)^'Intensity Equation'!$F$31</f>
        <v>5.2310566384060513</v>
      </c>
      <c r="R11" s="99">
        <f>'Intensity Equation'!$G$8/('Ohio Intensities'!A11+'Intensity Equation'!$G$9)^'Intensity Equation'!$G$10</f>
        <v>5.1802508825730653</v>
      </c>
      <c r="S11" s="14">
        <f>'Intensity Equation'!$G$15/('Ohio Intensities'!A11+'Intensity Equation'!$G$16)^'Intensity Equation'!$G$17</f>
        <v>5.3119221015624234</v>
      </c>
      <c r="T11" s="14">
        <f>'Intensity Equation'!$G$22/('Ohio Intensities'!A11+'Intensity Equation'!$G$23)^'Intensity Equation'!$G$24</f>
        <v>5.5304539652839386</v>
      </c>
      <c r="U11" s="100">
        <f>'Intensity Equation'!$G$29/('Ohio Intensities'!A11+'Intensity Equation'!$G$30)^'Intensity Equation'!$G$31</f>
        <v>5.7263866475577174</v>
      </c>
      <c r="V11" s="99">
        <f>'Intensity Equation'!$H$8/('Ohio Intensities'!A11+'Intensity Equation'!$H$9)^'Intensity Equation'!$H$10</f>
        <v>5.609890012290399</v>
      </c>
      <c r="W11" s="14">
        <f>'Intensity Equation'!$H$15/('Ohio Intensities'!A11+'Intensity Equation'!$H$16)^'Intensity Equation'!$H$17</f>
        <v>5.7562298359499904</v>
      </c>
      <c r="X11" s="14">
        <f>'Intensity Equation'!$H$22/('Ohio Intensities'!A11+'Intensity Equation'!$H$23)^'Intensity Equation'!$H$24</f>
        <v>5.9620174323897421</v>
      </c>
      <c r="Y11" s="23">
        <f>'Intensity Equation'!$H$29/('Ohio Intensities'!A11+'Intensity Equation'!$H$30)^'Intensity Equation'!$H$31</f>
        <v>6.1873522727014034</v>
      </c>
    </row>
    <row r="12" spans="1:25" x14ac:dyDescent="0.25">
      <c r="A12" s="98">
        <f t="shared" si="0"/>
        <v>16</v>
      </c>
      <c r="B12" s="99">
        <f>'Intensity Equation'!$C$8/('Ohio Intensities'!A12+'Intensity Equation'!$C$9)^'Intensity Equation'!$C$10</f>
        <v>2.9084464835925865</v>
      </c>
      <c r="C12" s="14">
        <f>'Intensity Equation'!$C$15/('Ohio Intensities'!A12+'Intensity Equation'!$C$16)^'Intensity Equation'!$C$17</f>
        <v>3.0219907632114471</v>
      </c>
      <c r="D12" s="14">
        <f>'Intensity Equation'!$C$22/('Ohio Intensities'!A12+'Intensity Equation'!$C$23)^'Intensity Equation'!$C$24</f>
        <v>3.2432768938629475</v>
      </c>
      <c r="E12" s="100">
        <f>'Intensity Equation'!$C$29/('Ohio Intensities'!A12+'Intensity Equation'!$C$30)^'Intensity Equation'!$C$31</f>
        <v>3.30946856957741</v>
      </c>
      <c r="F12" s="99">
        <f>'Intensity Equation'!$D$8/('Ohio Intensities'!A12+'Intensity Equation'!$D$9)^'Intensity Equation'!$D$10</f>
        <v>3.5324946414139653</v>
      </c>
      <c r="G12" s="14">
        <f>'Intensity Equation'!$D$15/('Ohio Intensities'!A12+'Intensity Equation'!$D$16)^'Intensity Equation'!$D$17</f>
        <v>3.6469452193788272</v>
      </c>
      <c r="H12" s="14">
        <f>'Intensity Equation'!$D$22/('Ohio Intensities'!A12+'Intensity Equation'!$D$23)^'Intensity Equation'!$D$24</f>
        <v>3.874589372407796</v>
      </c>
      <c r="I12" s="100">
        <f>'Intensity Equation'!$D$29/('Ohio Intensities'!A12+'Intensity Equation'!$D$30)^'Intensity Equation'!$D$31</f>
        <v>3.874589372407796</v>
      </c>
      <c r="J12" s="99">
        <f>'Intensity Equation'!$E$8/('Ohio Intensities'!A12+'Intensity Equation'!$E$9)^'Intensity Equation'!$E$10</f>
        <v>4.000400250247278</v>
      </c>
      <c r="K12" s="14">
        <f>'Intensity Equation'!$E$15/('Ohio Intensities'!A12+'Intensity Equation'!$E$16)^'Intensity Equation'!$E$17</f>
        <v>4.1226307386656078</v>
      </c>
      <c r="L12" s="14">
        <f>'Intensity Equation'!$E$22/('Ohio Intensities'!A12+'Intensity Equation'!$E$23)^'Intensity Equation'!$E$24</f>
        <v>4.3378904273726455</v>
      </c>
      <c r="M12" s="100">
        <f>'Intensity Equation'!$E$29/('Ohio Intensities'!A12+'Intensity Equation'!$E$30)^'Intensity Equation'!$E$31</f>
        <v>4.4497618897541367</v>
      </c>
      <c r="N12" s="99">
        <f>'Intensity Equation'!$F$8/('Ohio Intensities'!A12+'Intensity Equation'!$F$9)^'Intensity Equation'!$F$10</f>
        <v>4.5937616192947264</v>
      </c>
      <c r="O12" s="14">
        <f>'Intensity Equation'!$F$15/('Ohio Intensities'!A12+'Intensity Equation'!$F$16)^'Intensity Equation'!$F$17</f>
        <v>4.7252132232339941</v>
      </c>
      <c r="P12" s="14">
        <f>'Intensity Equation'!$F$22/('Ohio Intensities'!A12+'Intensity Equation'!$F$23)^'Intensity Equation'!$F$24</f>
        <v>4.9488314788963512</v>
      </c>
      <c r="Q12" s="100">
        <f>'Intensity Equation'!$F$29/('Ohio Intensities'!A12+'Intensity Equation'!$F$30)^'Intensity Equation'!$F$31</f>
        <v>5.0761700786168715</v>
      </c>
      <c r="R12" s="99">
        <f>'Intensity Equation'!$G$8/('Ohio Intensities'!A12+'Intensity Equation'!$G$9)^'Intensity Equation'!$G$10</f>
        <v>5.0281866304853109</v>
      </c>
      <c r="S12" s="14">
        <f>'Intensity Equation'!$G$15/('Ohio Intensities'!A12+'Intensity Equation'!$G$16)^'Intensity Equation'!$G$17</f>
        <v>5.1516774004968955</v>
      </c>
      <c r="T12" s="14">
        <f>'Intensity Equation'!$G$22/('Ohio Intensities'!A12+'Intensity Equation'!$G$23)^'Intensity Equation'!$G$24</f>
        <v>5.3733609319277251</v>
      </c>
      <c r="U12" s="100">
        <f>'Intensity Equation'!$G$29/('Ohio Intensities'!A12+'Intensity Equation'!$G$30)^'Intensity Equation'!$G$31</f>
        <v>5.563073968787279</v>
      </c>
      <c r="V12" s="99">
        <f>'Intensity Equation'!$H$8/('Ohio Intensities'!A12+'Intensity Equation'!$H$9)^'Intensity Equation'!$H$10</f>
        <v>5.4495200356613847</v>
      </c>
      <c r="W12" s="14">
        <f>'Intensity Equation'!$H$15/('Ohio Intensities'!A12+'Intensity Equation'!$H$16)^'Intensity Equation'!$H$17</f>
        <v>5.5970804213944412</v>
      </c>
      <c r="X12" s="14">
        <f>'Intensity Equation'!$H$22/('Ohio Intensities'!A12+'Intensity Equation'!$H$23)^'Intensity Equation'!$H$24</f>
        <v>5.7892233691517374</v>
      </c>
      <c r="Y12" s="23">
        <f>'Intensity Equation'!$H$29/('Ohio Intensities'!A12+'Intensity Equation'!$H$30)^'Intensity Equation'!$H$31</f>
        <v>6.0139590981875459</v>
      </c>
    </row>
    <row r="13" spans="1:25" x14ac:dyDescent="0.25">
      <c r="A13" s="98">
        <f t="shared" si="0"/>
        <v>17</v>
      </c>
      <c r="B13" s="99">
        <f>'Intensity Equation'!$C$8/('Ohio Intensities'!A13+'Intensity Equation'!$C$9)^'Intensity Equation'!$C$10</f>
        <v>2.8120914411178446</v>
      </c>
      <c r="C13" s="14">
        <f>'Intensity Equation'!$C$15/('Ohio Intensities'!A13+'Intensity Equation'!$C$16)^'Intensity Equation'!$C$17</f>
        <v>2.9218740686151485</v>
      </c>
      <c r="D13" s="14">
        <f>'Intensity Equation'!$C$22/('Ohio Intensities'!A13+'Intensity Equation'!$C$23)^'Intensity Equation'!$C$24</f>
        <v>3.1378055255515704</v>
      </c>
      <c r="E13" s="100">
        <f>'Intensity Equation'!$C$29/('Ohio Intensities'!A13+'Intensity Equation'!$C$30)^'Intensity Equation'!$C$31</f>
        <v>3.2018446478958174</v>
      </c>
      <c r="F13" s="99">
        <f>'Intensity Equation'!$D$8/('Ohio Intensities'!A13+'Intensity Equation'!$D$9)^'Intensity Equation'!$D$10</f>
        <v>3.4218711756697942</v>
      </c>
      <c r="G13" s="14">
        <f>'Intensity Equation'!$D$15/('Ohio Intensities'!A13+'Intensity Equation'!$D$16)^'Intensity Equation'!$D$17</f>
        <v>3.5328626096003033</v>
      </c>
      <c r="H13" s="14">
        <f>'Intensity Equation'!$D$22/('Ohio Intensities'!A13+'Intensity Equation'!$D$23)^'Intensity Equation'!$D$24</f>
        <v>3.7540535618180373</v>
      </c>
      <c r="I13" s="100">
        <f>'Intensity Equation'!$D$29/('Ohio Intensities'!A13+'Intensity Equation'!$D$30)^'Intensity Equation'!$D$31</f>
        <v>3.7540535618180373</v>
      </c>
      <c r="J13" s="99">
        <f>'Intensity Equation'!$E$8/('Ohio Intensities'!A13+'Intensity Equation'!$E$9)^'Intensity Equation'!$E$10</f>
        <v>3.8797583170845193</v>
      </c>
      <c r="K13" s="14">
        <f>'Intensity Equation'!$E$15/('Ohio Intensities'!A13+'Intensity Equation'!$E$16)^'Intensity Equation'!$E$17</f>
        <v>3.9996532881229023</v>
      </c>
      <c r="L13" s="14">
        <f>'Intensity Equation'!$E$22/('Ohio Intensities'!A13+'Intensity Equation'!$E$23)^'Intensity Equation'!$E$24</f>
        <v>4.2101024601189927</v>
      </c>
      <c r="M13" s="100">
        <f>'Intensity Equation'!$E$29/('Ohio Intensities'!A13+'Intensity Equation'!$E$30)^'Intensity Equation'!$E$31</f>
        <v>4.3168746790321197</v>
      </c>
      <c r="N13" s="99">
        <f>'Intensity Equation'!$F$8/('Ohio Intensities'!A13+'Intensity Equation'!$F$9)^'Intensity Equation'!$F$10</f>
        <v>4.4602510510617677</v>
      </c>
      <c r="O13" s="14">
        <f>'Intensity Equation'!$F$15/('Ohio Intensities'!A13+'Intensity Equation'!$F$16)^'Intensity Equation'!$F$17</f>
        <v>4.5890894024950191</v>
      </c>
      <c r="P13" s="14">
        <f>'Intensity Equation'!$F$22/('Ohio Intensities'!A13+'Intensity Equation'!$F$23)^'Intensity Equation'!$F$24</f>
        <v>4.8094923988515452</v>
      </c>
      <c r="Q13" s="100">
        <f>'Intensity Equation'!$F$29/('Ohio Intensities'!A13+'Intensity Equation'!$F$30)^'Intensity Equation'!$F$31</f>
        <v>4.9309348116406726</v>
      </c>
      <c r="R13" s="99">
        <f>'Intensity Equation'!$G$8/('Ohio Intensities'!A13+'Intensity Equation'!$G$9)^'Intensity Equation'!$G$10</f>
        <v>4.8859265471716125</v>
      </c>
      <c r="S13" s="14">
        <f>'Intensity Equation'!$G$15/('Ohio Intensities'!A13+'Intensity Equation'!$G$16)^'Intensity Equation'!$G$17</f>
        <v>5.0020467282437764</v>
      </c>
      <c r="T13" s="14">
        <f>'Intensity Equation'!$G$22/('Ohio Intensities'!A13+'Intensity Equation'!$G$23)^'Intensity Equation'!$G$24</f>
        <v>5.2256659026439118</v>
      </c>
      <c r="U13" s="100">
        <f>'Intensity Equation'!$G$29/('Ohio Intensities'!A13+'Intensity Equation'!$G$30)^'Intensity Equation'!$G$31</f>
        <v>5.4096347188867639</v>
      </c>
      <c r="V13" s="99">
        <f>'Intensity Equation'!$H$8/('Ohio Intensities'!A13+'Intensity Equation'!$H$9)^'Intensity Equation'!$H$10</f>
        <v>5.2994255034052467</v>
      </c>
      <c r="W13" s="14">
        <f>'Intensity Equation'!$H$15/('Ohio Intensities'!A13+'Intensity Equation'!$H$16)^'Intensity Equation'!$H$17</f>
        <v>5.4474636779678738</v>
      </c>
      <c r="X13" s="14">
        <f>'Intensity Equation'!$H$22/('Ohio Intensities'!A13+'Intensity Equation'!$H$23)^'Intensity Equation'!$H$24</f>
        <v>5.6273463604808276</v>
      </c>
      <c r="Y13" s="23">
        <f>'Intensity Equation'!$H$29/('Ohio Intensities'!A13+'Intensity Equation'!$H$30)^'Intensity Equation'!$H$31</f>
        <v>5.8510610834733772</v>
      </c>
    </row>
    <row r="14" spans="1:25" x14ac:dyDescent="0.25">
      <c r="A14" s="98">
        <f t="shared" si="0"/>
        <v>18</v>
      </c>
      <c r="B14" s="99">
        <f>'Intensity Equation'!$C$8/('Ohio Intensities'!A14+'Intensity Equation'!$C$9)^'Intensity Equation'!$C$10</f>
        <v>2.722388309103962</v>
      </c>
      <c r="C14" s="14">
        <f>'Intensity Equation'!$C$15/('Ohio Intensities'!A14+'Intensity Equation'!$C$16)^'Intensity Equation'!$C$17</f>
        <v>2.8286689716995461</v>
      </c>
      <c r="D14" s="14">
        <f>'Intensity Equation'!$C$22/('Ohio Intensities'!A14+'Intensity Equation'!$C$23)^'Intensity Equation'!$C$24</f>
        <v>3.0394167002349772</v>
      </c>
      <c r="E14" s="100">
        <f>'Intensity Equation'!$C$29/('Ohio Intensities'!A14+'Intensity Equation'!$C$30)^'Intensity Equation'!$C$31</f>
        <v>3.1014478160375667</v>
      </c>
      <c r="F14" s="99">
        <f>'Intensity Equation'!$D$8/('Ohio Intensities'!A14+'Intensity Equation'!$D$9)^'Intensity Equation'!$D$10</f>
        <v>3.3185154950839366</v>
      </c>
      <c r="G14" s="14">
        <f>'Intensity Equation'!$D$15/('Ohio Intensities'!A14+'Intensity Equation'!$D$16)^'Intensity Equation'!$D$17</f>
        <v>3.4262362825880377</v>
      </c>
      <c r="H14" s="14">
        <f>'Intensity Equation'!$D$22/('Ohio Intensities'!A14+'Intensity Equation'!$D$23)^'Intensity Equation'!$D$24</f>
        <v>3.6413039629506523</v>
      </c>
      <c r="I14" s="100">
        <f>'Intensity Equation'!$D$29/('Ohio Intensities'!A14+'Intensity Equation'!$D$30)^'Intensity Equation'!$D$31</f>
        <v>3.6413039629506523</v>
      </c>
      <c r="J14" s="99">
        <f>'Intensity Equation'!$E$8/('Ohio Intensities'!A14+'Intensity Equation'!$E$9)^'Intensity Equation'!$E$10</f>
        <v>3.766800513599633</v>
      </c>
      <c r="K14" s="14">
        <f>'Intensity Equation'!$E$15/('Ohio Intensities'!A14+'Intensity Equation'!$E$16)^'Intensity Equation'!$E$17</f>
        <v>3.8843305031109581</v>
      </c>
      <c r="L14" s="14">
        <f>'Intensity Equation'!$E$22/('Ohio Intensities'!A14+'Intensity Equation'!$E$23)^'Intensity Equation'!$E$24</f>
        <v>4.0900874898557191</v>
      </c>
      <c r="M14" s="100">
        <f>'Intensity Equation'!$E$29/('Ohio Intensities'!A14+'Intensity Equation'!$E$30)^'Intensity Equation'!$E$31</f>
        <v>4.1922632610145998</v>
      </c>
      <c r="N14" s="99">
        <f>'Intensity Equation'!$F$8/('Ohio Intensities'!A14+'Intensity Equation'!$F$9)^'Intensity Equation'!$F$10</f>
        <v>4.3351057029985185</v>
      </c>
      <c r="O14" s="14">
        <f>'Intensity Equation'!$F$15/('Ohio Intensities'!A14+'Intensity Equation'!$F$16)^'Intensity Equation'!$F$17</f>
        <v>4.4613063404426967</v>
      </c>
      <c r="P14" s="14">
        <f>'Intensity Equation'!$F$22/('Ohio Intensities'!A14+'Intensity Equation'!$F$23)^'Intensity Equation'!$F$24</f>
        <v>4.6783170096599394</v>
      </c>
      <c r="Q14" s="100">
        <f>'Intensity Equation'!$F$29/('Ohio Intensities'!A14+'Intensity Equation'!$F$30)^'Intensity Equation'!$F$31</f>
        <v>4.7944543919322165</v>
      </c>
      <c r="R14" s="99">
        <f>'Intensity Equation'!$G$8/('Ohio Intensities'!A14+'Intensity Equation'!$G$9)^'Intensity Equation'!$G$10</f>
        <v>4.7525182356758719</v>
      </c>
      <c r="S14" s="14">
        <f>'Intensity Equation'!$G$15/('Ohio Intensities'!A14+'Intensity Equation'!$G$16)^'Intensity Equation'!$G$17</f>
        <v>4.8619716465147915</v>
      </c>
      <c r="T14" s="14">
        <f>'Intensity Equation'!$G$22/('Ohio Intensities'!A14+'Intensity Equation'!$G$23)^'Intensity Equation'!$G$24</f>
        <v>5.0865298598437665</v>
      </c>
      <c r="U14" s="100">
        <f>'Intensity Equation'!$G$29/('Ohio Intensities'!A14+'Intensity Equation'!$G$30)^'Intensity Equation'!$G$31</f>
        <v>5.2651767067770221</v>
      </c>
      <c r="V14" s="99">
        <f>'Intensity Equation'!$H$8/('Ohio Intensities'!A14+'Intensity Equation'!$H$9)^'Intensity Equation'!$H$10</f>
        <v>5.1586090789701151</v>
      </c>
      <c r="W14" s="14">
        <f>'Intensity Equation'!$H$15/('Ohio Intensities'!A14+'Intensity Equation'!$H$16)^'Intensity Equation'!$H$17</f>
        <v>5.3065209258439614</v>
      </c>
      <c r="X14" s="14">
        <f>'Intensity Equation'!$H$22/('Ohio Intensities'!A14+'Intensity Equation'!$H$23)^'Intensity Equation'!$H$24</f>
        <v>5.4753487268022951</v>
      </c>
      <c r="Y14" s="23">
        <f>'Intensity Equation'!$H$29/('Ohio Intensities'!A14+'Intensity Equation'!$H$30)^'Intensity Equation'!$H$31</f>
        <v>5.6977039055625696</v>
      </c>
    </row>
    <row r="15" spans="1:25" x14ac:dyDescent="0.25">
      <c r="A15" s="98">
        <f t="shared" si="0"/>
        <v>19</v>
      </c>
      <c r="B15" s="99">
        <f>'Intensity Equation'!$C$8/('Ohio Intensities'!A15+'Intensity Equation'!$C$9)^'Intensity Equation'!$C$10</f>
        <v>2.6386561237523702</v>
      </c>
      <c r="C15" s="14">
        <f>'Intensity Equation'!$C$15/('Ohio Intensities'!A15+'Intensity Equation'!$C$16)^'Intensity Equation'!$C$17</f>
        <v>2.7416679241838082</v>
      </c>
      <c r="D15" s="14">
        <f>'Intensity Equation'!$C$22/('Ohio Intensities'!A15+'Intensity Equation'!$C$23)^'Intensity Equation'!$C$24</f>
        <v>2.9474064846802546</v>
      </c>
      <c r="E15" s="100">
        <f>'Intensity Equation'!$C$29/('Ohio Intensities'!A15+'Intensity Equation'!$C$30)^'Intensity Equation'!$C$31</f>
        <v>3.0075597742750539</v>
      </c>
      <c r="F15" s="99">
        <f>'Intensity Equation'!$D$8/('Ohio Intensities'!A15+'Intensity Equation'!$D$9)^'Intensity Equation'!$D$10</f>
        <v>3.2217173571413711</v>
      </c>
      <c r="G15" s="14">
        <f>'Intensity Equation'!$D$15/('Ohio Intensities'!A15+'Intensity Equation'!$D$16)^'Intensity Equation'!$D$17</f>
        <v>3.3263420806072808</v>
      </c>
      <c r="H15" s="14">
        <f>'Intensity Equation'!$D$22/('Ohio Intensities'!A15+'Intensity Equation'!$D$23)^'Intensity Equation'!$D$24</f>
        <v>3.5355942881298983</v>
      </c>
      <c r="I15" s="100">
        <f>'Intensity Equation'!$D$29/('Ohio Intensities'!A15+'Intensity Equation'!$D$30)^'Intensity Equation'!$D$31</f>
        <v>3.5355942881298983</v>
      </c>
      <c r="J15" s="99">
        <f>'Intensity Equation'!$E$8/('Ohio Intensities'!A15+'Intensity Equation'!$E$9)^'Intensity Equation'!$E$10</f>
        <v>3.6607969312573787</v>
      </c>
      <c r="K15" s="14">
        <f>'Intensity Equation'!$E$15/('Ohio Intensities'!A15+'Intensity Equation'!$E$16)^'Intensity Equation'!$E$17</f>
        <v>3.7759538383734972</v>
      </c>
      <c r="L15" s="14">
        <f>'Intensity Equation'!$E$22/('Ohio Intensities'!A15+'Intensity Equation'!$E$23)^'Intensity Equation'!$E$24</f>
        <v>3.9771441404251782</v>
      </c>
      <c r="M15" s="100">
        <f>'Intensity Equation'!$E$29/('Ohio Intensities'!A15+'Intensity Equation'!$E$30)^'Intensity Equation'!$E$31</f>
        <v>4.075161341610686</v>
      </c>
      <c r="N15" s="99">
        <f>'Intensity Equation'!$F$8/('Ohio Intensities'!A15+'Intensity Equation'!$F$9)^'Intensity Equation'!$F$10</f>
        <v>4.2175392217076464</v>
      </c>
      <c r="O15" s="14">
        <f>'Intensity Equation'!$F$15/('Ohio Intensities'!A15+'Intensity Equation'!$F$16)^'Intensity Equation'!$F$17</f>
        <v>4.3410996959441928</v>
      </c>
      <c r="P15" s="14">
        <f>'Intensity Equation'!$F$22/('Ohio Intensities'!A15+'Intensity Equation'!$F$23)^'Intensity Equation'!$F$24</f>
        <v>4.554593650733846</v>
      </c>
      <c r="Q15" s="100">
        <f>'Intensity Equation'!$F$29/('Ohio Intensities'!A15+'Intensity Equation'!$F$30)^'Intensity Equation'!$F$31</f>
        <v>4.6659413146608149</v>
      </c>
      <c r="R15" s="99">
        <f>'Intensity Equation'!$G$8/('Ohio Intensities'!A15+'Intensity Equation'!$G$9)^'Intensity Equation'!$G$10</f>
        <v>4.6271308315943305</v>
      </c>
      <c r="S15" s="14">
        <f>'Intensity Equation'!$G$15/('Ohio Intensities'!A15+'Intensity Equation'!$G$16)^'Intensity Equation'!$G$17</f>
        <v>4.7305322540372616</v>
      </c>
      <c r="T15" s="14">
        <f>'Intensity Equation'!$G$22/('Ohio Intensities'!A15+'Intensity Equation'!$G$23)^'Intensity Equation'!$G$24</f>
        <v>4.9552119001329391</v>
      </c>
      <c r="U15" s="100">
        <f>'Intensity Equation'!$G$29/('Ohio Intensities'!A15+'Intensity Equation'!$G$30)^'Intensity Equation'!$G$31</f>
        <v>5.1289133983683008</v>
      </c>
      <c r="V15" s="99">
        <f>'Intensity Equation'!$H$8/('Ohio Intensities'!A15+'Intensity Equation'!$H$9)^'Intensity Equation'!$H$10</f>
        <v>5.026200887896521</v>
      </c>
      <c r="W15" s="14">
        <f>'Intensity Equation'!$H$15/('Ohio Intensities'!A15+'Intensity Equation'!$H$16)^'Intensity Equation'!$H$17</f>
        <v>5.1734951365780777</v>
      </c>
      <c r="X15" s="14">
        <f>'Intensity Equation'!$H$22/('Ohio Intensities'!A15+'Intensity Equation'!$H$23)^'Intensity Equation'!$H$24</f>
        <v>5.3323223187887745</v>
      </c>
      <c r="Y15" s="23">
        <f>'Intensity Equation'!$H$29/('Ohio Intensities'!A15+'Intensity Equation'!$H$30)^'Intensity Equation'!$H$31</f>
        <v>5.5530472129478197</v>
      </c>
    </row>
    <row r="16" spans="1:25" x14ac:dyDescent="0.25">
      <c r="A16" s="98">
        <f t="shared" si="0"/>
        <v>20</v>
      </c>
      <c r="B16" s="99">
        <f>'Intensity Equation'!$C$8/('Ohio Intensities'!A16+'Intensity Equation'!$C$9)^'Intensity Equation'!$C$10</f>
        <v>2.5603047638898624</v>
      </c>
      <c r="C16" s="14">
        <f>'Intensity Equation'!$C$15/('Ohio Intensities'!A16+'Intensity Equation'!$C$16)^'Intensity Equation'!$C$17</f>
        <v>2.6602577668626113</v>
      </c>
      <c r="D16" s="14">
        <f>'Intensity Equation'!$C$22/('Ohio Intensities'!A16+'Intensity Equation'!$C$23)^'Intensity Equation'!$C$24</f>
        <v>2.8611620876642636</v>
      </c>
      <c r="E16" s="100">
        <f>'Intensity Equation'!$C$29/('Ohio Intensities'!A16+'Intensity Equation'!$C$30)^'Intensity Equation'!$C$31</f>
        <v>2.9195552249975423</v>
      </c>
      <c r="F16" s="99">
        <f>'Intensity Equation'!$D$8/('Ohio Intensities'!A16+'Intensity Equation'!$D$9)^'Intensity Equation'!$D$10</f>
        <v>3.1308571669554848</v>
      </c>
      <c r="G16" s="14">
        <f>'Intensity Equation'!$D$15/('Ohio Intensities'!A16+'Intensity Equation'!$D$16)^'Intensity Equation'!$D$17</f>
        <v>3.2325476657675352</v>
      </c>
      <c r="H16" s="14">
        <f>'Intensity Equation'!$D$22/('Ohio Intensities'!A16+'Intensity Equation'!$D$23)^'Intensity Equation'!$D$24</f>
        <v>3.4362715939515582</v>
      </c>
      <c r="I16" s="100">
        <f>'Intensity Equation'!$D$29/('Ohio Intensities'!A16+'Intensity Equation'!$D$30)^'Intensity Equation'!$D$31</f>
        <v>3.4362715939515582</v>
      </c>
      <c r="J16" s="99">
        <f>'Intensity Equation'!$E$8/('Ohio Intensities'!A16+'Intensity Equation'!$E$9)^'Intensity Equation'!$E$10</f>
        <v>3.5611083606683431</v>
      </c>
      <c r="K16" s="14">
        <f>'Intensity Equation'!$E$15/('Ohio Intensities'!A16+'Intensity Equation'!$E$16)^'Intensity Equation'!$E$17</f>
        <v>3.6739004718177317</v>
      </c>
      <c r="L16" s="14">
        <f>'Intensity Equation'!$E$22/('Ohio Intensities'!A16+'Intensity Equation'!$E$23)^'Intensity Equation'!$E$24</f>
        <v>3.8706536946788868</v>
      </c>
      <c r="M16" s="100">
        <f>'Intensity Equation'!$E$29/('Ohio Intensities'!A16+'Intensity Equation'!$E$30)^'Intensity Equation'!$E$31</f>
        <v>3.9648953591298342</v>
      </c>
      <c r="N16" s="99">
        <f>'Intensity Equation'!$F$8/('Ohio Intensities'!A16+'Intensity Equation'!$F$9)^'Intensity Equation'!$F$10</f>
        <v>4.1068622283291942</v>
      </c>
      <c r="O16" s="14">
        <f>'Intensity Equation'!$F$15/('Ohio Intensities'!A16+'Intensity Equation'!$F$16)^'Intensity Equation'!$F$17</f>
        <v>4.2277969275837037</v>
      </c>
      <c r="P16" s="14">
        <f>'Intensity Equation'!$F$22/('Ohio Intensities'!A16+'Intensity Equation'!$F$23)^'Intensity Equation'!$F$24</f>
        <v>4.4376918440567836</v>
      </c>
      <c r="Q16" s="100">
        <f>'Intensity Equation'!$F$29/('Ohio Intensities'!A16+'Intensity Equation'!$F$30)^'Intensity Equation'!$F$31</f>
        <v>4.5447008473543411</v>
      </c>
      <c r="R16" s="99">
        <f>'Intensity Equation'!$G$8/('Ohio Intensities'!A16+'Intensity Equation'!$G$9)^'Intensity Equation'!$G$10</f>
        <v>4.509036033741352</v>
      </c>
      <c r="S16" s="14">
        <f>'Intensity Equation'!$G$15/('Ohio Intensities'!A16+'Intensity Equation'!$G$16)^'Intensity Equation'!$G$17</f>
        <v>4.6069250246392821</v>
      </c>
      <c r="T16" s="14">
        <f>'Intensity Equation'!$G$22/('Ohio Intensities'!A16+'Intensity Equation'!$G$23)^'Intensity Equation'!$G$24</f>
        <v>4.8310552067072869</v>
      </c>
      <c r="U16" s="100">
        <f>'Intensity Equation'!$G$29/('Ohio Intensities'!A16+'Intensity Equation'!$G$30)^'Intensity Equation'!$G$31</f>
        <v>5.0001486167228961</v>
      </c>
      <c r="V16" s="99">
        <f>'Intensity Equation'!$H$8/('Ohio Intensities'!A16+'Intensity Equation'!$H$9)^'Intensity Equation'!$H$10</f>
        <v>4.9014385672283698</v>
      </c>
      <c r="W16" s="14">
        <f>'Intensity Equation'!$H$15/('Ohio Intensities'!A16+'Intensity Equation'!$H$16)^'Intensity Equation'!$H$17</f>
        <v>5.0477161959305885</v>
      </c>
      <c r="X16" s="14">
        <f>'Intensity Equation'!$H$22/('Ohio Intensities'!A16+'Intensity Equation'!$H$23)^'Intensity Equation'!$H$24</f>
        <v>5.1974687372537129</v>
      </c>
      <c r="Y16" s="23">
        <f>'Intensity Equation'!$H$29/('Ohio Intensities'!A16+'Intensity Equation'!$H$30)^'Intensity Equation'!$H$31</f>
        <v>5.4163479639113401</v>
      </c>
    </row>
    <row r="17" spans="1:25" x14ac:dyDescent="0.25">
      <c r="A17" s="98">
        <f t="shared" si="0"/>
        <v>21</v>
      </c>
      <c r="B17" s="99">
        <f>'Intensity Equation'!$C$8/('Ohio Intensities'!A17+'Intensity Equation'!$C$9)^'Intensity Equation'!$C$10</f>
        <v>2.4868202015963714</v>
      </c>
      <c r="C17" s="14">
        <f>'Intensity Equation'!$C$15/('Ohio Intensities'!A17+'Intensity Equation'!$C$16)^'Intensity Equation'!$C$17</f>
        <v>2.5839044044258852</v>
      </c>
      <c r="D17" s="14">
        <f>'Intensity Equation'!$C$22/('Ohio Intensities'!A17+'Intensity Equation'!$C$23)^'Intensity Equation'!$C$24</f>
        <v>2.7801474944968856</v>
      </c>
      <c r="E17" s="100">
        <f>'Intensity Equation'!$C$29/('Ohio Intensities'!A17+'Intensity Equation'!$C$30)^'Intensity Equation'!$C$31</f>
        <v>2.8368872140509969</v>
      </c>
      <c r="F17" s="99">
        <f>'Intensity Equation'!$D$8/('Ohio Intensities'!A17+'Intensity Equation'!$D$9)^'Intensity Equation'!$D$10</f>
        <v>3.045391871082904</v>
      </c>
      <c r="G17" s="14">
        <f>'Intensity Equation'!$D$15/('Ohio Intensities'!A17+'Intensity Equation'!$D$16)^'Intensity Equation'!$D$17</f>
        <v>3.1442983262903104</v>
      </c>
      <c r="H17" s="14">
        <f>'Intensity Equation'!$D$22/('Ohio Intensities'!A17+'Intensity Equation'!$D$23)^'Intensity Equation'!$D$24</f>
        <v>3.342762048267232</v>
      </c>
      <c r="I17" s="100">
        <f>'Intensity Equation'!$D$29/('Ohio Intensities'!A17+'Intensity Equation'!$D$30)^'Intensity Equation'!$D$31</f>
        <v>3.342762048267232</v>
      </c>
      <c r="J17" s="99">
        <f>'Intensity Equation'!$E$8/('Ohio Intensities'!A17+'Intensity Equation'!$E$9)^'Intensity Equation'!$E$10</f>
        <v>3.4671725325832377</v>
      </c>
      <c r="K17" s="14">
        <f>'Intensity Equation'!$E$15/('Ohio Intensities'!A17+'Intensity Equation'!$E$16)^'Intensity Equation'!$E$17</f>
        <v>3.5776206449153047</v>
      </c>
      <c r="L17" s="14">
        <f>'Intensity Equation'!$E$22/('Ohio Intensities'!A17+'Intensity Equation'!$E$23)^'Intensity Equation'!$E$24</f>
        <v>3.7700682043399683</v>
      </c>
      <c r="M17" s="100">
        <f>'Intensity Equation'!$E$29/('Ohio Intensities'!A17+'Intensity Equation'!$E$30)^'Intensity Equation'!$E$31</f>
        <v>3.8608707869569119</v>
      </c>
      <c r="N17" s="99">
        <f>'Intensity Equation'!$F$8/('Ohio Intensities'!A17+'Intensity Equation'!$F$9)^'Intensity Equation'!$F$10</f>
        <v>4.0024676944170823</v>
      </c>
      <c r="O17" s="14">
        <f>'Intensity Equation'!$F$15/('Ohio Intensities'!A17+'Intensity Equation'!$F$16)^'Intensity Equation'!$F$17</f>
        <v>4.1208038139794763</v>
      </c>
      <c r="P17" s="14">
        <f>'Intensity Equation'!$F$22/('Ohio Intensities'!A17+'Intensity Equation'!$F$23)^'Intensity Equation'!$F$24</f>
        <v>4.3270509743990822</v>
      </c>
      <c r="Q17" s="100">
        <f>'Intensity Equation'!$F$29/('Ohio Intensities'!A17+'Intensity Equation'!$F$30)^'Intensity Equation'!$F$31</f>
        <v>4.4301176700959628</v>
      </c>
      <c r="R17" s="99">
        <f>'Intensity Equation'!$G$8/('Ohio Intensities'!A17+'Intensity Equation'!$G$9)^'Intensity Equation'!$G$10</f>
        <v>4.3975926016966582</v>
      </c>
      <c r="S17" s="14">
        <f>'Intensity Equation'!$G$15/('Ohio Intensities'!A17+'Intensity Equation'!$G$16)^'Intensity Equation'!$G$17</f>
        <v>4.4904447934201528</v>
      </c>
      <c r="T17" s="14">
        <f>'Intensity Equation'!$G$22/('Ohio Intensities'!A17+'Intensity Equation'!$G$23)^'Intensity Equation'!$G$24</f>
        <v>4.7134753715780349</v>
      </c>
      <c r="U17" s="100">
        <f>'Intensity Equation'!$G$29/('Ohio Intensities'!A17+'Intensity Equation'!$G$30)^'Intensity Equation'!$G$31</f>
        <v>4.8782638379362631</v>
      </c>
      <c r="V17" s="99">
        <f>'Intensity Equation'!$H$8/('Ohio Intensities'!A17+'Intensity Equation'!$H$9)^'Intensity Equation'!$H$10</f>
        <v>4.7836509740859041</v>
      </c>
      <c r="W17" s="14">
        <f>'Intensity Equation'!$H$15/('Ohio Intensities'!A17+'Intensity Equation'!$H$16)^'Intensity Equation'!$H$17</f>
        <v>4.9285886722649597</v>
      </c>
      <c r="X17" s="14">
        <f>'Intensity Equation'!$H$22/('Ohio Intensities'!A17+'Intensity Equation'!$H$23)^'Intensity Equation'!$H$24</f>
        <v>5.0700830910257935</v>
      </c>
      <c r="Y17" s="23">
        <f>'Intensity Equation'!$H$29/('Ohio Intensities'!A17+'Intensity Equation'!$H$30)^'Intensity Equation'!$H$31</f>
        <v>5.2869466202872495</v>
      </c>
    </row>
    <row r="18" spans="1:25" x14ac:dyDescent="0.25">
      <c r="A18" s="98">
        <f t="shared" si="0"/>
        <v>22</v>
      </c>
      <c r="B18" s="99">
        <f>'Intensity Equation'!$C$8/('Ohio Intensities'!A18+'Intensity Equation'!$C$9)^'Intensity Equation'!$C$10</f>
        <v>2.4177525470791008</v>
      </c>
      <c r="C18" s="14">
        <f>'Intensity Equation'!$C$15/('Ohio Intensities'!A18+'Intensity Equation'!$C$16)^'Intensity Equation'!$C$17</f>
        <v>2.5121403836108791</v>
      </c>
      <c r="D18" s="14">
        <f>'Intensity Equation'!$C$22/('Ohio Intensities'!A18+'Intensity Equation'!$C$23)^'Intensity Equation'!$C$24</f>
        <v>2.7038917447291819</v>
      </c>
      <c r="E18" s="100">
        <f>'Intensity Equation'!$C$29/('Ohio Intensities'!A18+'Intensity Equation'!$C$30)^'Intensity Equation'!$C$31</f>
        <v>2.7590751692073048</v>
      </c>
      <c r="F18" s="99">
        <f>'Intensity Equation'!$D$8/('Ohio Intensities'!A18+'Intensity Equation'!$D$9)^'Intensity Equation'!$D$10</f>
        <v>2.9648434167304574</v>
      </c>
      <c r="G18" s="14">
        <f>'Intensity Equation'!$D$15/('Ohio Intensities'!A18+'Intensity Equation'!$D$16)^'Intensity Equation'!$D$17</f>
        <v>3.0611053469620284</v>
      </c>
      <c r="H18" s="14">
        <f>'Intensity Equation'!$D$22/('Ohio Intensities'!A18+'Intensity Equation'!$D$23)^'Intensity Equation'!$D$24</f>
        <v>3.254559233716285</v>
      </c>
      <c r="I18" s="100">
        <f>'Intensity Equation'!$D$29/('Ohio Intensities'!A18+'Intensity Equation'!$D$30)^'Intensity Equation'!$D$31</f>
        <v>3.254559233716285</v>
      </c>
      <c r="J18" s="99">
        <f>'Intensity Equation'!$E$8/('Ohio Intensities'!A18+'Intensity Equation'!$E$9)^'Intensity Equation'!$E$10</f>
        <v>3.3784928007166233</v>
      </c>
      <c r="K18" s="14">
        <f>'Intensity Equation'!$E$15/('Ohio Intensities'!A18+'Intensity Equation'!$E$16)^'Intensity Equation'!$E$17</f>
        <v>3.4866271907098949</v>
      </c>
      <c r="L18" s="14">
        <f>'Intensity Equation'!$E$22/('Ohio Intensities'!A18+'Intensity Equation'!$E$23)^'Intensity Equation'!$E$24</f>
        <v>3.6749006015837629</v>
      </c>
      <c r="M18" s="100">
        <f>'Intensity Equation'!$E$29/('Ohio Intensities'!A18+'Intensity Equation'!$E$30)^'Intensity Equation'!$E$31</f>
        <v>3.7625608035227822</v>
      </c>
      <c r="N18" s="99">
        <f>'Intensity Equation'!$F$8/('Ohio Intensities'!A18+'Intensity Equation'!$F$9)^'Intensity Equation'!$F$10</f>
        <v>3.9038189006678823</v>
      </c>
      <c r="O18" s="14">
        <f>'Intensity Equation'!$F$15/('Ohio Intensities'!A18+'Intensity Equation'!$F$16)^'Intensity Equation'!$F$17</f>
        <v>4.0195932925630515</v>
      </c>
      <c r="P18" s="14">
        <f>'Intensity Equation'!$F$22/('Ohio Intensities'!A18+'Intensity Equation'!$F$23)^'Intensity Equation'!$F$24</f>
        <v>4.2221708190306302</v>
      </c>
      <c r="Q18" s="100">
        <f>'Intensity Equation'!$F$29/('Ohio Intensities'!A18+'Intensity Equation'!$F$30)^'Intensity Equation'!$F$31</f>
        <v>4.3216447694700113</v>
      </c>
      <c r="R18" s="99">
        <f>'Intensity Equation'!$G$8/('Ohio Intensities'!A18+'Intensity Equation'!$G$9)^'Intensity Equation'!$G$10</f>
        <v>4.2922335997939465</v>
      </c>
      <c r="S18" s="14">
        <f>'Intensity Equation'!$G$15/('Ohio Intensities'!A18+'Intensity Equation'!$G$16)^'Intensity Equation'!$G$17</f>
        <v>4.3804700088442532</v>
      </c>
      <c r="T18" s="14">
        <f>'Intensity Equation'!$G$22/('Ohio Intensities'!A18+'Intensity Equation'!$G$23)^'Intensity Equation'!$G$24</f>
        <v>4.6019506195347084</v>
      </c>
      <c r="U18" s="100">
        <f>'Intensity Equation'!$G$29/('Ohio Intensities'!A18+'Intensity Equation'!$G$30)^'Intensity Equation'!$G$31</f>
        <v>4.7627075814937685</v>
      </c>
      <c r="V18" s="99">
        <f>'Intensity Equation'!$H$8/('Ohio Intensities'!A18+'Intensity Equation'!$H$9)^'Intensity Equation'!$H$10</f>
        <v>4.6722447899518516</v>
      </c>
      <c r="W18" s="14">
        <f>'Intensity Equation'!$H$15/('Ohio Intensities'!A18+'Intensity Equation'!$H$16)^'Intensity Equation'!$H$17</f>
        <v>4.8155816053592417</v>
      </c>
      <c r="X18" s="14">
        <f>'Intensity Equation'!$H$22/('Ohio Intensities'!A18+'Intensity Equation'!$H$23)^'Intensity Equation'!$H$24</f>
        <v>4.949540572971233</v>
      </c>
      <c r="Y18" s="23">
        <f>'Intensity Equation'!$H$29/('Ohio Intensities'!A18+'Intensity Equation'!$H$30)^'Intensity Equation'!$H$31</f>
        <v>5.1642556395194914</v>
      </c>
    </row>
    <row r="19" spans="1:25" x14ac:dyDescent="0.25">
      <c r="A19" s="98">
        <f t="shared" si="0"/>
        <v>23</v>
      </c>
      <c r="B19" s="99">
        <f>'Intensity Equation'!$C$8/('Ohio Intensities'!A19+'Intensity Equation'!$C$9)^'Intensity Equation'!$C$10</f>
        <v>2.3527062874801783</v>
      </c>
      <c r="C19" s="14">
        <f>'Intensity Equation'!$C$15/('Ohio Intensities'!A19+'Intensity Equation'!$C$16)^'Intensity Equation'!$C$17</f>
        <v>2.4445547509377996</v>
      </c>
      <c r="D19" s="14">
        <f>'Intensity Equation'!$C$22/('Ohio Intensities'!A19+'Intensity Equation'!$C$23)^'Intensity Equation'!$C$24</f>
        <v>2.6319793012197041</v>
      </c>
      <c r="E19" s="100">
        <f>'Intensity Equation'!$C$29/('Ohio Intensities'!A19+'Intensity Equation'!$C$30)^'Intensity Equation'!$C$31</f>
        <v>2.6856950726739299</v>
      </c>
      <c r="F19" s="99">
        <f>'Intensity Equation'!$D$8/('Ohio Intensities'!A19+'Intensity Equation'!$D$9)^'Intensity Equation'!$D$10</f>
        <v>2.8887892465281735</v>
      </c>
      <c r="G19" s="14">
        <f>'Intensity Equation'!$D$15/('Ohio Intensities'!A19+'Intensity Equation'!$D$16)^'Intensity Equation'!$D$17</f>
        <v>2.9825364176773954</v>
      </c>
      <c r="H19" s="14">
        <f>'Intensity Equation'!$D$22/('Ohio Intensities'!A19+'Intensity Equation'!$D$23)^'Intensity Equation'!$D$24</f>
        <v>3.1712144743163178</v>
      </c>
      <c r="I19" s="100">
        <f>'Intensity Equation'!$D$29/('Ohio Intensities'!A19+'Intensity Equation'!$D$30)^'Intensity Equation'!$D$31</f>
        <v>3.1712144743163178</v>
      </c>
      <c r="J19" s="99">
        <f>'Intensity Equation'!$E$8/('Ohio Intensities'!A19+'Intensity Equation'!$E$9)^'Intensity Equation'!$E$10</f>
        <v>3.2946287738240412</v>
      </c>
      <c r="K19" s="14">
        <f>'Intensity Equation'!$E$15/('Ohio Intensities'!A19+'Intensity Equation'!$E$16)^'Intensity Equation'!$E$17</f>
        <v>3.4004868195966522</v>
      </c>
      <c r="L19" s="14">
        <f>'Intensity Equation'!$E$22/('Ohio Intensities'!A19+'Intensity Equation'!$E$23)^'Intensity Equation'!$E$24</f>
        <v>3.5847164290210829</v>
      </c>
      <c r="M19" s="100">
        <f>'Intensity Equation'!$E$29/('Ohio Intensities'!A19+'Intensity Equation'!$E$30)^'Intensity Equation'!$E$31</f>
        <v>3.6694968643683534</v>
      </c>
      <c r="N19" s="99">
        <f>'Intensity Equation'!$F$8/('Ohio Intensities'!A19+'Intensity Equation'!$F$9)^'Intensity Equation'!$F$10</f>
        <v>3.8104394595917221</v>
      </c>
      <c r="O19" s="14">
        <f>'Intensity Equation'!$F$15/('Ohio Intensities'!A19+'Intensity Equation'!$F$16)^'Intensity Equation'!$F$17</f>
        <v>3.9236961630630605</v>
      </c>
      <c r="P19" s="14">
        <f>'Intensity Equation'!$F$22/('Ohio Intensities'!A19+'Intensity Equation'!$F$23)^'Intensity Equation'!$F$24</f>
        <v>4.1226035828507612</v>
      </c>
      <c r="Q19" s="100">
        <f>'Intensity Equation'!$F$29/('Ohio Intensities'!A19+'Intensity Equation'!$F$30)^'Intensity Equation'!$F$31</f>
        <v>4.2187941535316655</v>
      </c>
      <c r="R19" s="99">
        <f>'Intensity Equation'!$G$8/('Ohio Intensities'!A19+'Intensity Equation'!$G$9)^'Intensity Equation'!$G$10</f>
        <v>4.1924558337930717</v>
      </c>
      <c r="S19" s="14">
        <f>'Intensity Equation'!$G$15/('Ohio Intensities'!A19+'Intensity Equation'!$G$16)^'Intensity Equation'!$G$17</f>
        <v>4.276450577327366</v>
      </c>
      <c r="T19" s="14">
        <f>'Intensity Equation'!$G$22/('Ohio Intensities'!A19+'Intensity Equation'!$G$23)^'Intensity Equation'!$G$24</f>
        <v>4.4960135810241892</v>
      </c>
      <c r="U19" s="100">
        <f>'Intensity Equation'!$G$29/('Ohio Intensities'!A19+'Intensity Equation'!$G$30)^'Intensity Equation'!$G$31</f>
        <v>4.6529865017594449</v>
      </c>
      <c r="V19" s="99">
        <f>'Intensity Equation'!$H$8/('Ohio Intensities'!A19+'Intensity Equation'!$H$9)^'Intensity Equation'!$H$10</f>
        <v>4.5666934346155186</v>
      </c>
      <c r="W19" s="14">
        <f>'Intensity Equation'!$H$15/('Ohio Intensities'!A19+'Intensity Equation'!$H$16)^'Intensity Equation'!$H$17</f>
        <v>4.7082199352363832</v>
      </c>
      <c r="X19" s="14">
        <f>'Intensity Equation'!$H$22/('Ohio Intensities'!A19+'Intensity Equation'!$H$23)^'Intensity Equation'!$H$24</f>
        <v>4.8352852974610441</v>
      </c>
      <c r="Y19" s="23">
        <f>'Intensity Equation'!$H$29/('Ohio Intensities'!A19+'Intensity Equation'!$H$30)^'Intensity Equation'!$H$31</f>
        <v>5.0477498290576879</v>
      </c>
    </row>
    <row r="20" spans="1:25" x14ac:dyDescent="0.25">
      <c r="A20" s="98">
        <f t="shared" si="0"/>
        <v>24</v>
      </c>
      <c r="B20" s="99">
        <f>'Intensity Equation'!$C$8/('Ohio Intensities'!A20+'Intensity Equation'!$C$9)^'Intensity Equation'!$C$10</f>
        <v>2.2913322625921273</v>
      </c>
      <c r="C20" s="14">
        <f>'Intensity Equation'!$C$15/('Ohio Intensities'!A20+'Intensity Equation'!$C$16)^'Intensity Equation'!$C$17</f>
        <v>2.3807847151612771</v>
      </c>
      <c r="D20" s="14">
        <f>'Intensity Equation'!$C$22/('Ohio Intensities'!A20+'Intensity Equation'!$C$23)^'Intensity Equation'!$C$24</f>
        <v>2.5640420868064382</v>
      </c>
      <c r="E20" s="100">
        <f>'Intensity Equation'!$C$29/('Ohio Intensities'!A20+'Intensity Equation'!$C$30)^'Intensity Equation'!$C$31</f>
        <v>2.6163713352431883</v>
      </c>
      <c r="F20" s="99">
        <f>'Intensity Equation'!$D$8/('Ohio Intensities'!A20+'Intensity Equation'!$D$9)^'Intensity Equation'!$D$10</f>
        <v>2.816854420770122</v>
      </c>
      <c r="G20" s="14">
        <f>'Intensity Equation'!$D$15/('Ohio Intensities'!A20+'Intensity Equation'!$D$16)^'Intensity Equation'!$D$17</f>
        <v>2.9082076740652836</v>
      </c>
      <c r="H20" s="14">
        <f>'Intensity Equation'!$D$22/('Ohio Intensities'!A20+'Intensity Equation'!$D$23)^'Intensity Equation'!$D$24</f>
        <v>3.0923287872968448</v>
      </c>
      <c r="I20" s="100">
        <f>'Intensity Equation'!$D$29/('Ohio Intensities'!A20+'Intensity Equation'!$D$30)^'Intensity Equation'!$D$31</f>
        <v>3.0923287872968448</v>
      </c>
      <c r="J20" s="99">
        <f>'Intensity Equation'!$E$8/('Ohio Intensities'!A20+'Intensity Equation'!$E$9)^'Intensity Equation'!$E$10</f>
        <v>3.2151885150833346</v>
      </c>
      <c r="K20" s="14">
        <f>'Intensity Equation'!$E$15/('Ohio Intensities'!A20+'Intensity Equation'!$E$16)^'Intensity Equation'!$E$17</f>
        <v>3.3188128271090456</v>
      </c>
      <c r="L20" s="14">
        <f>'Intensity Equation'!$E$22/('Ohio Intensities'!A20+'Intensity Equation'!$E$23)^'Intensity Equation'!$E$24</f>
        <v>3.4991268865615375</v>
      </c>
      <c r="M20" s="100">
        <f>'Intensity Equation'!$E$29/('Ohio Intensities'!A20+'Intensity Equation'!$E$30)^'Intensity Equation'!$E$31</f>
        <v>3.5812608129221051</v>
      </c>
      <c r="N20" s="99">
        <f>'Intensity Equation'!$F$8/('Ohio Intensities'!A20+'Intensity Equation'!$F$9)^'Intensity Equation'!$F$10</f>
        <v>3.7219049993495785</v>
      </c>
      <c r="O20" s="14">
        <f>'Intensity Equation'!$F$15/('Ohio Intensities'!A20+'Intensity Equation'!$F$16)^'Intensity Equation'!$F$17</f>
        <v>3.8326933009062238</v>
      </c>
      <c r="P20" s="14">
        <f>'Intensity Equation'!$F$22/('Ohio Intensities'!A20+'Intensity Equation'!$F$23)^'Intensity Equation'!$F$24</f>
        <v>4.0279471662515833</v>
      </c>
      <c r="Q20" s="100">
        <f>'Intensity Equation'!$F$29/('Ohio Intensities'!A20+'Intensity Equation'!$F$30)^'Intensity Equation'!$F$31</f>
        <v>4.121129047694831</v>
      </c>
      <c r="R20" s="99">
        <f>'Intensity Equation'!$G$8/('Ohio Intensities'!A20+'Intensity Equation'!$G$9)^'Intensity Equation'!$G$10</f>
        <v>4.0978110508969126</v>
      </c>
      <c r="S20" s="14">
        <f>'Intensity Equation'!$G$15/('Ohio Intensities'!A20+'Intensity Equation'!$G$16)^'Intensity Equation'!$G$17</f>
        <v>4.1778977815235372</v>
      </c>
      <c r="T20" s="14">
        <f>'Intensity Equation'!$G$22/('Ohio Intensities'!A20+'Intensity Equation'!$G$23)^'Intensity Equation'!$G$24</f>
        <v>4.3952443341601111</v>
      </c>
      <c r="U20" s="100">
        <f>'Intensity Equation'!$G$29/('Ohio Intensities'!A20+'Intensity Equation'!$G$30)^'Intensity Equation'!$G$31</f>
        <v>4.5486578696624784</v>
      </c>
      <c r="V20" s="99">
        <f>'Intensity Equation'!$H$8/('Ohio Intensities'!A20+'Intensity Equation'!$H$9)^'Intensity Equation'!$H$10</f>
        <v>4.466527835931684</v>
      </c>
      <c r="W20" s="14">
        <f>'Intensity Equation'!$H$15/('Ohio Intensities'!A20+'Intensity Equation'!$H$16)^'Intensity Equation'!$H$17</f>
        <v>4.6060772705505952</v>
      </c>
      <c r="X20" s="14">
        <f>'Intensity Equation'!$H$22/('Ohio Intensities'!A20+'Intensity Equation'!$H$23)^'Intensity Equation'!$H$24</f>
        <v>4.7268209651765227</v>
      </c>
      <c r="Y20" s="23">
        <f>'Intensity Equation'!$H$29/('Ohio Intensities'!A20+'Intensity Equation'!$H$30)^'Intensity Equation'!$H$31</f>
        <v>4.9369582194032748</v>
      </c>
    </row>
    <row r="21" spans="1:25" x14ac:dyDescent="0.25">
      <c r="A21" s="98">
        <f t="shared" si="0"/>
        <v>25</v>
      </c>
      <c r="B21" s="99">
        <f>'Intensity Equation'!$C$8/('Ohio Intensities'!A21+'Intensity Equation'!$C$9)^'Intensity Equation'!$C$10</f>
        <v>2.2333210263260468</v>
      </c>
      <c r="C21" s="14">
        <f>'Intensity Equation'!$C$15/('Ohio Intensities'!A21+'Intensity Equation'!$C$16)^'Intensity Equation'!$C$17</f>
        <v>2.320508749573619</v>
      </c>
      <c r="D21" s="14">
        <f>'Intensity Equation'!$C$22/('Ohio Intensities'!A21+'Intensity Equation'!$C$23)^'Intensity Equation'!$C$24</f>
        <v>2.4997528603655916</v>
      </c>
      <c r="E21" s="100">
        <f>'Intensity Equation'!$C$29/('Ohio Intensities'!A21+'Intensity Equation'!$C$30)^'Intensity Equation'!$C$31</f>
        <v>2.5507700371637601</v>
      </c>
      <c r="F21" s="99">
        <f>'Intensity Equation'!$D$8/('Ohio Intensities'!A21+'Intensity Equation'!$D$9)^'Intensity Equation'!$D$10</f>
        <v>2.7487050501194492</v>
      </c>
      <c r="G21" s="14">
        <f>'Intensity Equation'!$D$15/('Ohio Intensities'!A21+'Intensity Equation'!$D$16)^'Intensity Equation'!$D$17</f>
        <v>2.8377770542485603</v>
      </c>
      <c r="H21" s="14">
        <f>'Intensity Equation'!$D$22/('Ohio Intensities'!A21+'Intensity Equation'!$D$23)^'Intensity Equation'!$D$24</f>
        <v>3.0175461494825808</v>
      </c>
      <c r="I21" s="100">
        <f>'Intensity Equation'!$D$29/('Ohio Intensities'!A21+'Intensity Equation'!$D$30)^'Intensity Equation'!$D$31</f>
        <v>3.0175461494825808</v>
      </c>
      <c r="J21" s="99">
        <f>'Intensity Equation'!$E$8/('Ohio Intensities'!A21+'Intensity Equation'!$E$9)^'Intensity Equation'!$E$10</f>
        <v>3.1398220102236789</v>
      </c>
      <c r="K21" s="14">
        <f>'Intensity Equation'!$E$15/('Ohio Intensities'!A21+'Intensity Equation'!$E$16)^'Intensity Equation'!$E$17</f>
        <v>3.2412589594415624</v>
      </c>
      <c r="L21" s="14">
        <f>'Intensity Equation'!$E$22/('Ohio Intensities'!A21+'Intensity Equation'!$E$23)^'Intensity Equation'!$E$24</f>
        <v>3.4177829562779198</v>
      </c>
      <c r="M21" s="100">
        <f>'Intensity Equation'!$E$29/('Ohio Intensities'!A21+'Intensity Equation'!$E$30)^'Intensity Equation'!$E$31</f>
        <v>3.4974782439927186</v>
      </c>
      <c r="N21" s="99">
        <f>'Intensity Equation'!$F$8/('Ohio Intensities'!A21+'Intensity Equation'!$F$9)^'Intensity Equation'!$F$10</f>
        <v>3.6378361936129711</v>
      </c>
      <c r="O21" s="14">
        <f>'Intensity Equation'!$F$15/('Ohio Intensities'!A21+'Intensity Equation'!$F$16)^'Intensity Equation'!$F$17</f>
        <v>3.746209101035145</v>
      </c>
      <c r="P21" s="14">
        <f>'Intensity Equation'!$F$22/('Ohio Intensities'!A21+'Intensity Equation'!$F$23)^'Intensity Equation'!$F$24</f>
        <v>3.9378394481592949</v>
      </c>
      <c r="Q21" s="100">
        <f>'Intensity Equation'!$F$29/('Ohio Intensities'!A21+'Intensity Equation'!$F$30)^'Intensity Equation'!$F$31</f>
        <v>4.0282573022953745</v>
      </c>
      <c r="R21" s="99">
        <f>'Intensity Equation'!$G$8/('Ohio Intensities'!A21+'Intensity Equation'!$G$9)^'Intensity Equation'!$G$10</f>
        <v>4.0078985675308729</v>
      </c>
      <c r="S21" s="14">
        <f>'Intensity Equation'!$G$15/('Ohio Intensities'!A21+'Intensity Equation'!$G$16)^'Intensity Equation'!$G$17</f>
        <v>4.0843758692346634</v>
      </c>
      <c r="T21" s="14">
        <f>'Intensity Equation'!$G$22/('Ohio Intensities'!A21+'Intensity Equation'!$G$23)^'Intensity Equation'!$G$24</f>
        <v>4.2992644925058947</v>
      </c>
      <c r="U21" s="100">
        <f>'Intensity Equation'!$G$29/('Ohio Intensities'!A21+'Intensity Equation'!$G$30)^'Intensity Equation'!$G$31</f>
        <v>4.4493231970948619</v>
      </c>
      <c r="V21" s="99">
        <f>'Intensity Equation'!$H$8/('Ohio Intensities'!A21+'Intensity Equation'!$H$9)^'Intensity Equation'!$H$10</f>
        <v>4.3713287010414961</v>
      </c>
      <c r="W21" s="14">
        <f>'Intensity Equation'!$H$15/('Ohio Intensities'!A21+'Intensity Equation'!$H$16)^'Intensity Equation'!$H$17</f>
        <v>4.5087697575474772</v>
      </c>
      <c r="X21" s="14">
        <f>'Intensity Equation'!$H$22/('Ohio Intensities'!A21+'Intensity Equation'!$H$23)^'Intensity Equation'!$H$24</f>
        <v>4.6237030141169324</v>
      </c>
      <c r="Y21" s="23">
        <f>'Intensity Equation'!$H$29/('Ohio Intensities'!A21+'Intensity Equation'!$H$30)^'Intensity Equation'!$H$31</f>
        <v>4.831457182939781</v>
      </c>
    </row>
    <row r="22" spans="1:25" x14ac:dyDescent="0.25">
      <c r="A22" s="98">
        <f t="shared" si="0"/>
        <v>26</v>
      </c>
      <c r="B22" s="99">
        <f>'Intensity Equation'!$C$8/('Ohio Intensities'!A22+'Intensity Equation'!$C$9)^'Intensity Equation'!$C$10</f>
        <v>2.1783973217935011</v>
      </c>
      <c r="C22" s="14">
        <f>'Intensity Equation'!$C$15/('Ohio Intensities'!A22+'Intensity Equation'!$C$16)^'Intensity Equation'!$C$17</f>
        <v>2.2634408513966902</v>
      </c>
      <c r="D22" s="14">
        <f>'Intensity Equation'!$C$22/('Ohio Intensities'!A22+'Intensity Equation'!$C$23)^'Intensity Equation'!$C$24</f>
        <v>2.4388196759750698</v>
      </c>
      <c r="E22" s="100">
        <f>'Intensity Equation'!$C$29/('Ohio Intensities'!A22+'Intensity Equation'!$C$30)^'Intensity Equation'!$C$31</f>
        <v>2.4885932742218482</v>
      </c>
      <c r="F22" s="99">
        <f>'Intensity Equation'!$D$8/('Ohio Intensities'!A22+'Intensity Equation'!$D$9)^'Intensity Equation'!$D$10</f>
        <v>2.6840427905784461</v>
      </c>
      <c r="G22" s="14">
        <f>'Intensity Equation'!$D$15/('Ohio Intensities'!A22+'Intensity Equation'!$D$16)^'Intensity Equation'!$D$17</f>
        <v>2.7709387239476673</v>
      </c>
      <c r="H22" s="14">
        <f>'Intensity Equation'!$D$22/('Ohio Intensities'!A22+'Intensity Equation'!$D$23)^'Intensity Equation'!$D$24</f>
        <v>2.9465478337321644</v>
      </c>
      <c r="I22" s="100">
        <f>'Intensity Equation'!$D$29/('Ohio Intensities'!A22+'Intensity Equation'!$D$30)^'Intensity Equation'!$D$31</f>
        <v>2.9465478337321644</v>
      </c>
      <c r="J22" s="99">
        <f>'Intensity Equation'!$E$8/('Ohio Intensities'!A22+'Intensity Equation'!$E$9)^'Intensity Equation'!$E$10</f>
        <v>3.0682156692651814</v>
      </c>
      <c r="K22" s="14">
        <f>'Intensity Equation'!$E$15/('Ohio Intensities'!A22+'Intensity Equation'!$E$16)^'Intensity Equation'!$E$17</f>
        <v>3.1675142272229806</v>
      </c>
      <c r="L22" s="14">
        <f>'Intensity Equation'!$E$22/('Ohio Intensities'!A22+'Intensity Equation'!$E$23)^'Intensity Equation'!$E$24</f>
        <v>3.3403704147470363</v>
      </c>
      <c r="M22" s="100">
        <f>'Intensity Equation'!$E$29/('Ohio Intensities'!A22+'Intensity Equation'!$E$30)^'Intensity Equation'!$E$31</f>
        <v>3.4178128932757486</v>
      </c>
      <c r="N22" s="99">
        <f>'Intensity Equation'!$F$8/('Ohio Intensities'!A22+'Intensity Equation'!$F$9)^'Intensity Equation'!$F$10</f>
        <v>3.5578928890096009</v>
      </c>
      <c r="O22" s="14">
        <f>'Intensity Equation'!$F$15/('Ohio Intensities'!A22+'Intensity Equation'!$F$16)^'Intensity Equation'!$F$17</f>
        <v>3.6639059303887609</v>
      </c>
      <c r="P22" s="14">
        <f>'Intensity Equation'!$F$22/('Ohio Intensities'!A22+'Intensity Equation'!$F$23)^'Intensity Equation'!$F$24</f>
        <v>3.8519534095794405</v>
      </c>
      <c r="Q22" s="100">
        <f>'Intensity Equation'!$F$29/('Ohio Intensities'!A22+'Intensity Equation'!$F$30)^'Intensity Equation'!$F$31</f>
        <v>3.9398257972343815</v>
      </c>
      <c r="R22" s="99">
        <f>'Intensity Equation'!$G$8/('Ohio Intensities'!A22+'Intensity Equation'!$G$9)^'Intensity Equation'!$G$10</f>
        <v>3.9223590605850553</v>
      </c>
      <c r="S22" s="14">
        <f>'Intensity Equation'!$G$15/('Ohio Intensities'!A22+'Intensity Equation'!$G$16)^'Intensity Equation'!$G$17</f>
        <v>3.9954949972637959</v>
      </c>
      <c r="T22" s="14">
        <f>'Intensity Equation'!$G$22/('Ohio Intensities'!A22+'Intensity Equation'!$G$23)^'Intensity Equation'!$G$24</f>
        <v>4.2077321591940953</v>
      </c>
      <c r="U22" s="100">
        <f>'Intensity Equation'!$G$29/('Ohio Intensities'!A22+'Intensity Equation'!$G$30)^'Intensity Equation'!$G$31</f>
        <v>4.3546228057533609</v>
      </c>
      <c r="V22" s="99">
        <f>'Intensity Equation'!$H$8/('Ohio Intensities'!A22+'Intensity Equation'!$H$9)^'Intensity Equation'!$H$10</f>
        <v>4.280720010246676</v>
      </c>
      <c r="W22" s="14">
        <f>'Intensity Equation'!$H$15/('Ohio Intensities'!A22+'Intensity Equation'!$H$16)^'Intensity Equation'!$H$17</f>
        <v>4.4159508582669602</v>
      </c>
      <c r="X22" s="14">
        <f>'Intensity Equation'!$H$22/('Ohio Intensities'!A22+'Intensity Equation'!$H$23)^'Intensity Equation'!$H$24</f>
        <v>4.525531986779221</v>
      </c>
      <c r="Y22" s="23">
        <f>'Intensity Equation'!$H$29/('Ohio Intensities'!A22+'Intensity Equation'!$H$30)^'Intensity Equation'!$H$31</f>
        <v>4.7308645804634137</v>
      </c>
    </row>
    <row r="23" spans="1:25" x14ac:dyDescent="0.25">
      <c r="A23" s="98">
        <f t="shared" si="0"/>
        <v>27</v>
      </c>
      <c r="B23" s="99">
        <f>'Intensity Equation'!$C$8/('Ohio Intensities'!A23+'Intensity Equation'!$C$9)^'Intensity Equation'!$C$10</f>
        <v>2.1263154573945773</v>
      </c>
      <c r="C23" s="14">
        <f>'Intensity Equation'!$C$15/('Ohio Intensities'!A23+'Intensity Equation'!$C$16)^'Intensity Equation'!$C$17</f>
        <v>2.209325737354789</v>
      </c>
      <c r="D23" s="14">
        <f>'Intensity Equation'!$C$22/('Ohio Intensities'!A23+'Intensity Equation'!$C$23)^'Intensity Equation'!$C$24</f>
        <v>2.3809812235496786</v>
      </c>
      <c r="E23" s="100">
        <f>'Intensity Equation'!$C$29/('Ohio Intensities'!A23+'Intensity Equation'!$C$30)^'Intensity Equation'!$C$31</f>
        <v>2.4295744032839295</v>
      </c>
      <c r="F23" s="99">
        <f>'Intensity Equation'!$D$8/('Ohio Intensities'!A23+'Intensity Equation'!$D$9)^'Intensity Equation'!$D$10</f>
        <v>2.6226002049455843</v>
      </c>
      <c r="G23" s="14">
        <f>'Intensity Equation'!$D$15/('Ohio Intensities'!A23+'Intensity Equation'!$D$16)^'Intensity Equation'!$D$17</f>
        <v>2.7074183741643121</v>
      </c>
      <c r="H23" s="14">
        <f>'Intensity Equation'!$D$22/('Ohio Intensities'!A23+'Intensity Equation'!$D$23)^'Intensity Equation'!$D$24</f>
        <v>2.8790476216589562</v>
      </c>
      <c r="I23" s="100">
        <f>'Intensity Equation'!$D$29/('Ohio Intensities'!A23+'Intensity Equation'!$D$30)^'Intensity Equation'!$D$31</f>
        <v>2.8790476216589562</v>
      </c>
      <c r="J23" s="99">
        <f>'Intensity Equation'!$E$8/('Ohio Intensities'!A23+'Intensity Equation'!$E$9)^'Intensity Equation'!$E$10</f>
        <v>3.0000876753622507</v>
      </c>
      <c r="K23" s="14">
        <f>'Intensity Equation'!$E$15/('Ohio Intensities'!A23+'Intensity Equation'!$E$16)^'Intensity Equation'!$E$17</f>
        <v>3.0972985003679949</v>
      </c>
      <c r="L23" s="14">
        <f>'Intensity Equation'!$E$22/('Ohio Intensities'!A23+'Intensity Equation'!$E$23)^'Intensity Equation'!$E$24</f>
        <v>3.2666055799429263</v>
      </c>
      <c r="M23" s="100">
        <f>'Intensity Equation'!$E$29/('Ohio Intensities'!A23+'Intensity Equation'!$E$30)^'Intensity Equation'!$E$31</f>
        <v>3.3419618719687634</v>
      </c>
      <c r="N23" s="99">
        <f>'Intensity Equation'!$F$8/('Ohio Intensities'!A23+'Intensity Equation'!$F$9)^'Intensity Equation'!$F$10</f>
        <v>3.4817691329179543</v>
      </c>
      <c r="O23" s="14">
        <f>'Intensity Equation'!$F$15/('Ohio Intensities'!A23+'Intensity Equation'!$F$16)^'Intensity Equation'!$F$17</f>
        <v>3.585479411929358</v>
      </c>
      <c r="P23" s="14">
        <f>'Intensity Equation'!$F$22/('Ohio Intensities'!A23+'Intensity Equation'!$F$23)^'Intensity Equation'!$F$24</f>
        <v>3.7699929565602308</v>
      </c>
      <c r="Q23" s="100">
        <f>'Intensity Equation'!$F$29/('Ohio Intensities'!A23+'Intensity Equation'!$F$30)^'Intensity Equation'!$F$31</f>
        <v>3.8555156715639036</v>
      </c>
      <c r="R23" s="99">
        <f>'Intensity Equation'!$G$8/('Ohio Intensities'!A23+'Intensity Equation'!$G$9)^'Intensity Equation'!$G$10</f>
        <v>3.8408693124681799</v>
      </c>
      <c r="S23" s="14">
        <f>'Intensity Equation'!$G$15/('Ohio Intensities'!A23+'Intensity Equation'!$G$16)^'Intensity Equation'!$G$17</f>
        <v>3.910905281125491</v>
      </c>
      <c r="T23" s="14">
        <f>'Intensity Equation'!$G$22/('Ohio Intensities'!A23+'Intensity Equation'!$G$23)^'Intensity Equation'!$G$24</f>
        <v>4.1203376023659954</v>
      </c>
      <c r="U23" s="100">
        <f>'Intensity Equation'!$G$29/('Ohio Intensities'!A23+'Intensity Equation'!$G$30)^'Intensity Equation'!$G$31</f>
        <v>4.2642311806139928</v>
      </c>
      <c r="V23" s="99">
        <f>'Intensity Equation'!$H$8/('Ohio Intensities'!A23+'Intensity Equation'!$H$9)^'Intensity Equation'!$H$10</f>
        <v>4.1943635125767127</v>
      </c>
      <c r="W23" s="14">
        <f>'Intensity Equation'!$H$15/('Ohio Intensities'!A23+'Intensity Equation'!$H$16)^'Intensity Equation'!$H$17</f>
        <v>4.3273068838576432</v>
      </c>
      <c r="X23" s="14">
        <f>'Intensity Equation'!$H$22/('Ohio Intensities'!A23+'Intensity Equation'!$H$23)^'Intensity Equation'!$H$24</f>
        <v>4.431947898297544</v>
      </c>
      <c r="Y23" s="23">
        <f>'Intensity Equation'!$H$29/('Ohio Intensities'!A23+'Intensity Equation'!$H$30)^'Intensity Equation'!$H$31</f>
        <v>4.6348347600165347</v>
      </c>
    </row>
    <row r="24" spans="1:25" x14ac:dyDescent="0.25">
      <c r="A24" s="98">
        <f t="shared" si="0"/>
        <v>28</v>
      </c>
      <c r="B24" s="99">
        <f>'Intensity Equation'!$C$8/('Ohio Intensities'!A24+'Intensity Equation'!$C$9)^'Intensity Equation'!$C$10</f>
        <v>2.0768554165536703</v>
      </c>
      <c r="C24" s="14">
        <f>'Intensity Equation'!$C$15/('Ohio Intensities'!A24+'Intensity Equation'!$C$16)^'Intensity Equation'!$C$17</f>
        <v>2.1579348015364843</v>
      </c>
      <c r="D24" s="14">
        <f>'Intensity Equation'!$C$22/('Ohio Intensities'!A24+'Intensity Equation'!$C$23)^'Intensity Equation'!$C$24</f>
        <v>2.3260028911773922</v>
      </c>
      <c r="E24" s="100">
        <f>'Intensity Equation'!$C$29/('Ohio Intensities'!A24+'Intensity Equation'!$C$30)^'Intensity Equation'!$C$31</f>
        <v>2.3734740242696821</v>
      </c>
      <c r="F24" s="99">
        <f>'Intensity Equation'!$D$8/('Ohio Intensities'!A24+'Intensity Equation'!$D$9)^'Intensity Equation'!$D$10</f>
        <v>2.5641368352477918</v>
      </c>
      <c r="G24" s="14">
        <f>'Intensity Equation'!$D$15/('Ohio Intensities'!A24+'Intensity Equation'!$D$16)^'Intensity Equation'!$D$17</f>
        <v>2.6469692357147081</v>
      </c>
      <c r="H24" s="14">
        <f>'Intensity Equation'!$D$22/('Ohio Intensities'!A24+'Intensity Equation'!$D$23)^'Intensity Equation'!$D$24</f>
        <v>2.8147877380266593</v>
      </c>
      <c r="I24" s="100">
        <f>'Intensity Equation'!$D$29/('Ohio Intensities'!A24+'Intensity Equation'!$D$30)^'Intensity Equation'!$D$31</f>
        <v>2.8147877380266593</v>
      </c>
      <c r="J24" s="99">
        <f>'Intensity Equation'!$E$8/('Ohio Intensities'!A24+'Intensity Equation'!$E$9)^'Intensity Equation'!$E$10</f>
        <v>2.9351840318255498</v>
      </c>
      <c r="K24" s="14">
        <f>'Intensity Equation'!$E$15/('Ohio Intensities'!A24+'Intensity Equation'!$E$16)^'Intensity Equation'!$E$17</f>
        <v>3.0303587497554529</v>
      </c>
      <c r="L24" s="14">
        <f>'Intensity Equation'!$E$22/('Ohio Intensities'!A24+'Intensity Equation'!$E$23)^'Intensity Equation'!$E$24</f>
        <v>3.1962316692012509</v>
      </c>
      <c r="M24" s="100">
        <f>'Intensity Equation'!$E$29/('Ohio Intensities'!A24+'Intensity Equation'!$E$30)^'Intensity Equation'!$E$31</f>
        <v>3.2696516012184773</v>
      </c>
      <c r="N24" s="99">
        <f>'Intensity Equation'!$F$8/('Ohio Intensities'!A24+'Intensity Equation'!$F$9)^'Intensity Equation'!$F$10</f>
        <v>3.4091889439770546</v>
      </c>
      <c r="O24" s="14">
        <f>'Intensity Equation'!$F$15/('Ohio Intensities'!A24+'Intensity Equation'!$F$16)^'Intensity Equation'!$F$17</f>
        <v>3.5106543978594345</v>
      </c>
      <c r="P24" s="14">
        <f>'Intensity Equation'!$F$22/('Ohio Intensities'!A24+'Intensity Equation'!$F$23)^'Intensity Equation'!$F$24</f>
        <v>3.6916893279704457</v>
      </c>
      <c r="Q24" s="100">
        <f>'Intensity Equation'!$F$29/('Ohio Intensities'!A24+'Intensity Equation'!$F$30)^'Intensity Equation'!$F$31</f>
        <v>3.7750382390976487</v>
      </c>
      <c r="R24" s="99">
        <f>'Intensity Equation'!$G$8/('Ohio Intensities'!A24+'Intensity Equation'!$G$9)^'Intensity Equation'!$G$10</f>
        <v>3.7631377425493726</v>
      </c>
      <c r="S24" s="14">
        <f>'Intensity Equation'!$G$15/('Ohio Intensities'!A24+'Intensity Equation'!$G$16)^'Intensity Equation'!$G$17</f>
        <v>3.830291752684035</v>
      </c>
      <c r="T24" s="14">
        <f>'Intensity Equation'!$G$22/('Ohio Intensities'!A24+'Intensity Equation'!$G$23)^'Intensity Equation'!$G$24</f>
        <v>4.0367995340698757</v>
      </c>
      <c r="U24" s="100">
        <f>'Intensity Equation'!$G$29/('Ohio Intensities'!A24+'Intensity Equation'!$G$30)^'Intensity Equation'!$G$31</f>
        <v>4.1778529784754523</v>
      </c>
      <c r="V24" s="99">
        <f>'Intensity Equation'!$H$8/('Ohio Intensities'!A24+'Intensity Equation'!$H$9)^'Intensity Equation'!$H$10</f>
        <v>4.1119540467392506</v>
      </c>
      <c r="W24" s="14">
        <f>'Intensity Equation'!$H$15/('Ohio Intensities'!A24+'Intensity Equation'!$H$16)^'Intensity Equation'!$H$17</f>
        <v>4.2425531581099225</v>
      </c>
      <c r="X24" s="14">
        <f>'Intensity Equation'!$H$22/('Ohio Intensities'!A24+'Intensity Equation'!$H$23)^'Intensity Equation'!$H$24</f>
        <v>4.3426254329111904</v>
      </c>
      <c r="Y24" s="23">
        <f>'Intensity Equation'!$H$29/('Ohio Intensities'!A24+'Intensity Equation'!$H$30)^'Intensity Equation'!$H$31</f>
        <v>4.5430542661183217</v>
      </c>
    </row>
    <row r="25" spans="1:25" x14ac:dyDescent="0.25">
      <c r="A25" s="98">
        <f t="shared" si="0"/>
        <v>29</v>
      </c>
      <c r="B25" s="99">
        <f>'Intensity Equation'!$C$8/('Ohio Intensities'!A25+'Intensity Equation'!$C$9)^'Intensity Equation'!$C$10</f>
        <v>2.0298195684240263</v>
      </c>
      <c r="C25" s="14">
        <f>'Intensity Equation'!$C$15/('Ohio Intensities'!A25+'Intensity Equation'!$C$16)^'Intensity Equation'!$C$17</f>
        <v>2.1090626976867259</v>
      </c>
      <c r="D25" s="14">
        <f>'Intensity Equation'!$C$22/('Ohio Intensities'!A25+'Intensity Equation'!$C$23)^'Intensity Equation'!$C$24</f>
        <v>2.2736734217051562</v>
      </c>
      <c r="E25" s="100">
        <f>'Intensity Equation'!$C$29/('Ohio Intensities'!A25+'Intensity Equation'!$C$30)^'Intensity Equation'!$C$31</f>
        <v>2.3200765685024214</v>
      </c>
      <c r="F25" s="99">
        <f>'Intensity Equation'!$D$8/('Ohio Intensities'!A25+'Intensity Equation'!$D$9)^'Intensity Equation'!$D$10</f>
        <v>2.5084358618041107</v>
      </c>
      <c r="G25" s="14">
        <f>'Intensity Equation'!$D$15/('Ohio Intensities'!A25+'Intensity Equation'!$D$16)^'Intensity Equation'!$D$17</f>
        <v>2.589368685920455</v>
      </c>
      <c r="H25" s="14">
        <f>'Intensity Equation'!$D$22/('Ohio Intensities'!A25+'Intensity Equation'!$D$23)^'Intensity Equation'!$D$24</f>
        <v>2.7535353826795403</v>
      </c>
      <c r="I25" s="100">
        <f>'Intensity Equation'!$D$29/('Ohio Intensities'!A25+'Intensity Equation'!$D$30)^'Intensity Equation'!$D$31</f>
        <v>2.7535353826795403</v>
      </c>
      <c r="J25" s="99">
        <f>'Intensity Equation'!$E$8/('Ohio Intensities'!A25+'Intensity Equation'!$E$9)^'Intensity Equation'!$E$10</f>
        <v>2.8732751876542153</v>
      </c>
      <c r="K25" s="14">
        <f>'Intensity Equation'!$E$15/('Ohio Intensities'!A25+'Intensity Equation'!$E$16)^'Intensity Equation'!$E$17</f>
        <v>2.9664658272732072</v>
      </c>
      <c r="L25" s="14">
        <f>'Intensity Equation'!$E$22/('Ohio Intensities'!A25+'Intensity Equation'!$E$23)^'Intensity Equation'!$E$24</f>
        <v>3.1290156679807835</v>
      </c>
      <c r="M25" s="100">
        <f>'Intensity Equation'!$E$29/('Ohio Intensities'!A25+'Intensity Equation'!$E$30)^'Intensity Equation'!$E$31</f>
        <v>3.2006343290362951</v>
      </c>
      <c r="N25" s="99">
        <f>'Intensity Equation'!$F$8/('Ohio Intensities'!A25+'Intensity Equation'!$F$9)^'Intensity Equation'!$F$10</f>
        <v>3.3399026985353037</v>
      </c>
      <c r="O25" s="14">
        <f>'Intensity Equation'!$F$15/('Ohio Intensities'!A25+'Intensity Equation'!$F$16)^'Intensity Equation'!$F$17</f>
        <v>3.4391815169263893</v>
      </c>
      <c r="P25" s="14">
        <f>'Intensity Equation'!$F$22/('Ohio Intensities'!A25+'Intensity Equation'!$F$23)^'Intensity Equation'!$F$24</f>
        <v>3.6167979944989317</v>
      </c>
      <c r="Q25" s="100">
        <f>'Intensity Equation'!$F$29/('Ohio Intensities'!A25+'Intensity Equation'!$F$30)^'Intensity Equation'!$F$31</f>
        <v>3.6981314772947953</v>
      </c>
      <c r="R25" s="99">
        <f>'Intensity Equation'!$G$8/('Ohio Intensities'!A25+'Intensity Equation'!$G$9)^'Intensity Equation'!$G$10</f>
        <v>3.6889005904350247</v>
      </c>
      <c r="S25" s="14">
        <f>'Intensity Equation'!$G$15/('Ohio Intensities'!A25+'Intensity Equation'!$G$16)^'Intensity Equation'!$G$17</f>
        <v>3.7533700673957138</v>
      </c>
      <c r="T25" s="14">
        <f>'Intensity Equation'!$G$22/('Ohio Intensities'!A25+'Intensity Equation'!$G$23)^'Intensity Equation'!$G$24</f>
        <v>3.956861896312061</v>
      </c>
      <c r="U25" s="100">
        <f>'Intensity Equation'!$G$29/('Ohio Intensities'!A25+'Intensity Equation'!$G$30)^'Intensity Equation'!$G$31</f>
        <v>4.0952195859524867</v>
      </c>
      <c r="V25" s="99">
        <f>'Intensity Equation'!$H$8/('Ohio Intensities'!A25+'Intensity Equation'!$H$9)^'Intensity Equation'!$H$10</f>
        <v>4.0332155458669119</v>
      </c>
      <c r="W25" s="14">
        <f>'Intensity Equation'!$H$15/('Ohio Intensities'!A25+'Intensity Equation'!$H$16)^'Intensity Equation'!$H$17</f>
        <v>4.1614307094452325</v>
      </c>
      <c r="X25" s="14">
        <f>'Intensity Equation'!$H$22/('Ohio Intensities'!A25+'Intensity Equation'!$H$23)^'Intensity Equation'!$H$24</f>
        <v>4.2572698294393634</v>
      </c>
      <c r="Y25" s="23">
        <f>'Intensity Equation'!$H$29/('Ohio Intensities'!A25+'Intensity Equation'!$H$30)^'Intensity Equation'!$H$31</f>
        <v>4.4552381439367883</v>
      </c>
    </row>
    <row r="26" spans="1:25" x14ac:dyDescent="0.25">
      <c r="A26" s="98">
        <f t="shared" si="0"/>
        <v>30</v>
      </c>
      <c r="B26" s="99">
        <f>'Intensity Equation'!$C$8/('Ohio Intensities'!A26+'Intensity Equation'!$C$9)^'Intensity Equation'!$C$10</f>
        <v>1.9850298736691057</v>
      </c>
      <c r="C26" s="14">
        <f>'Intensity Equation'!$C$15/('Ohio Intensities'!A26+'Intensity Equation'!$C$16)^'Intensity Equation'!$C$17</f>
        <v>2.0625244359033297</v>
      </c>
      <c r="D26" s="14">
        <f>'Intensity Equation'!$C$22/('Ohio Intensities'!A26+'Intensity Equation'!$C$23)^'Intensity Equation'!$C$24</f>
        <v>2.2238020612583789</v>
      </c>
      <c r="E26" s="100">
        <f>'Intensity Equation'!$C$29/('Ohio Intensities'!A26+'Intensity Equation'!$C$30)^'Intensity Equation'!$C$31</f>
        <v>2.2691873890330441</v>
      </c>
      <c r="F26" s="99">
        <f>'Intensity Equation'!$D$8/('Ohio Intensities'!A26+'Intensity Equation'!$D$9)^'Intensity Equation'!$D$10</f>
        <v>2.4553012488777552</v>
      </c>
      <c r="G26" s="14">
        <f>'Intensity Equation'!$D$15/('Ohio Intensities'!A26+'Intensity Equation'!$D$16)^'Intensity Equation'!$D$17</f>
        <v>2.5344153470026614</v>
      </c>
      <c r="H26" s="14">
        <f>'Intensity Equation'!$D$22/('Ohio Intensities'!A26+'Intensity Equation'!$D$23)^'Intensity Equation'!$D$24</f>
        <v>2.6950797597325344</v>
      </c>
      <c r="I26" s="100">
        <f>'Intensity Equation'!$D$29/('Ohio Intensities'!A26+'Intensity Equation'!$D$30)^'Intensity Equation'!$D$31</f>
        <v>2.6950797597325344</v>
      </c>
      <c r="J26" s="99">
        <f>'Intensity Equation'!$E$8/('Ohio Intensities'!A26+'Intensity Equation'!$E$9)^'Intensity Equation'!$E$10</f>
        <v>2.8141531448448078</v>
      </c>
      <c r="K26" s="14">
        <f>'Intensity Equation'!$E$15/('Ohio Intensities'!A26+'Intensity Equation'!$E$16)^'Intensity Equation'!$E$17</f>
        <v>2.9054116961092764</v>
      </c>
      <c r="L26" s="14">
        <f>'Intensity Equation'!$E$22/('Ohio Intensities'!A26+'Intensity Equation'!$E$23)^'Intensity Equation'!$E$24</f>
        <v>3.0647456275546365</v>
      </c>
      <c r="M26" s="100">
        <f>'Intensity Equation'!$E$29/('Ohio Intensities'!A26+'Intensity Equation'!$E$30)^'Intensity Equation'!$E$31</f>
        <v>3.1346851343306303</v>
      </c>
      <c r="N26" s="99">
        <f>'Intensity Equation'!$F$8/('Ohio Intensities'!A26+'Intensity Equation'!$F$9)^'Intensity Equation'!$F$10</f>
        <v>3.2736840304727561</v>
      </c>
      <c r="O26" s="14">
        <f>'Intensity Equation'!$F$15/('Ohio Intensities'!A26+'Intensity Equation'!$F$16)^'Intensity Equation'!$F$17</f>
        <v>3.3708342022240481</v>
      </c>
      <c r="P26" s="14">
        <f>'Intensity Equation'!$F$22/('Ohio Intensities'!A26+'Intensity Equation'!$F$23)^'Intensity Equation'!$F$24</f>
        <v>3.5450959720506905</v>
      </c>
      <c r="Q26" s="100">
        <f>'Intensity Equation'!$F$29/('Ohio Intensities'!A26+'Intensity Equation'!$F$30)^'Intensity Equation'!$F$31</f>
        <v>3.6245569974046101</v>
      </c>
      <c r="R26" s="99">
        <f>'Intensity Equation'!$G$8/('Ohio Intensities'!A26+'Intensity Equation'!$G$9)^'Intensity Equation'!$G$10</f>
        <v>3.6179186422949905</v>
      </c>
      <c r="S26" s="14">
        <f>'Intensity Equation'!$G$15/('Ohio Intensities'!A26+'Intensity Equation'!$G$16)^'Intensity Equation'!$G$17</f>
        <v>3.6798828337172185</v>
      </c>
      <c r="T26" s="14">
        <f>'Intensity Equation'!$G$22/('Ohio Intensities'!A26+'Intensity Equation'!$G$23)^'Intensity Equation'!$G$24</f>
        <v>3.8802910751670856</v>
      </c>
      <c r="U26" s="100">
        <f>'Intensity Equation'!$G$29/('Ohio Intensities'!A26+'Intensity Equation'!$G$30)^'Intensity Equation'!$G$31</f>
        <v>4.0160861403702439</v>
      </c>
      <c r="V26" s="99">
        <f>'Intensity Equation'!$H$8/('Ohio Intensities'!A26+'Intensity Equation'!$H$9)^'Intensity Equation'!$H$10</f>
        <v>3.9578976116672959</v>
      </c>
      <c r="W26" s="14">
        <f>'Intensity Equation'!$H$15/('Ohio Intensities'!A26+'Intensity Equation'!$H$16)^'Intensity Equation'!$H$17</f>
        <v>4.0837034080082715</v>
      </c>
      <c r="X26" s="14">
        <f>'Intensity Equation'!$H$22/('Ohio Intensities'!A26+'Intensity Equation'!$H$23)^'Intensity Equation'!$H$24</f>
        <v>4.1756133426747342</v>
      </c>
      <c r="Y26" s="23">
        <f>'Intensity Equation'!$H$29/('Ohio Intensities'!A26+'Intensity Equation'!$H$30)^'Intensity Equation'!$H$31</f>
        <v>4.3711267439645152</v>
      </c>
    </row>
    <row r="27" spans="1:25" x14ac:dyDescent="0.25">
      <c r="A27" s="98">
        <f t="shared" si="0"/>
        <v>31</v>
      </c>
      <c r="B27" s="99">
        <f>'Intensity Equation'!$C$8/('Ohio Intensities'!A27+'Intensity Equation'!$C$9)^'Intensity Equation'!$C$10</f>
        <v>1.9423255002721702</v>
      </c>
      <c r="C27" s="14">
        <f>'Intensity Equation'!$C$15/('Ohio Intensities'!A27+'Intensity Equation'!$C$16)^'Intensity Equation'!$C$17</f>
        <v>2.0181529053689728</v>
      </c>
      <c r="D27" s="14">
        <f>'Intensity Equation'!$C$22/('Ohio Intensities'!A27+'Intensity Equation'!$C$23)^'Intensity Equation'!$C$24</f>
        <v>2.1762161170639245</v>
      </c>
      <c r="E27" s="100">
        <f>'Intensity Equation'!$C$29/('Ohio Intensities'!A27+'Intensity Equation'!$C$30)^'Intensity Equation'!$C$31</f>
        <v>2.2206302686209054</v>
      </c>
      <c r="F27" s="99">
        <f>'Intensity Equation'!$D$8/('Ohio Intensities'!A27+'Intensity Equation'!$D$9)^'Intensity Equation'!$D$10</f>
        <v>2.4045552959502907</v>
      </c>
      <c r="G27" s="14">
        <f>'Intensity Equation'!$D$15/('Ohio Intensities'!A27+'Intensity Equation'!$D$16)^'Intensity Equation'!$D$17</f>
        <v>2.4819265947798406</v>
      </c>
      <c r="H27" s="14">
        <f>'Intensity Equation'!$D$22/('Ohio Intensities'!A27+'Intensity Equation'!$D$23)^'Intensity Equation'!$D$24</f>
        <v>2.6392295225641855</v>
      </c>
      <c r="I27" s="100">
        <f>'Intensity Equation'!$D$29/('Ohio Intensities'!A27+'Intensity Equation'!$D$30)^'Intensity Equation'!$D$31</f>
        <v>2.6392295225641855</v>
      </c>
      <c r="J27" s="99">
        <f>'Intensity Equation'!$E$8/('Ohio Intensities'!A27+'Intensity Equation'!$E$9)^'Intensity Equation'!$E$10</f>
        <v>2.7576289688403048</v>
      </c>
      <c r="K27" s="14">
        <f>'Intensity Equation'!$E$15/('Ohio Intensities'!A27+'Intensity Equation'!$E$16)^'Intensity Equation'!$E$17</f>
        <v>2.8470070393094313</v>
      </c>
      <c r="L27" s="14">
        <f>'Intensity Equation'!$E$22/('Ohio Intensities'!A27+'Intensity Equation'!$E$23)^'Intensity Equation'!$E$24</f>
        <v>3.003228324449708</v>
      </c>
      <c r="M27" s="100">
        <f>'Intensity Equation'!$E$29/('Ohio Intensities'!A27+'Intensity Equation'!$E$30)^'Intensity Equation'!$E$31</f>
        <v>3.0715993401712973</v>
      </c>
      <c r="N27" s="99">
        <f>'Intensity Equation'!$F$8/('Ohio Intensities'!A27+'Intensity Equation'!$F$9)^'Intensity Equation'!$F$10</f>
        <v>3.2103271609507043</v>
      </c>
      <c r="O27" s="14">
        <f>'Intensity Equation'!$F$15/('Ohio Intensities'!A27+'Intensity Equation'!$F$16)^'Intensity Equation'!$F$17</f>
        <v>3.3054061229832321</v>
      </c>
      <c r="P27" s="14">
        <f>'Intensity Equation'!$F$22/('Ohio Intensities'!A27+'Intensity Equation'!$F$23)^'Intensity Equation'!$F$24</f>
        <v>3.4763794861721085</v>
      </c>
      <c r="Q27" s="100">
        <f>'Intensity Equation'!$F$29/('Ohio Intensities'!A27+'Intensity Equation'!$F$30)^'Intensity Equation'!$F$31</f>
        <v>3.554097420396654</v>
      </c>
      <c r="R27" s="99">
        <f>'Intensity Equation'!$G$8/('Ohio Intensities'!A27+'Intensity Equation'!$G$9)^'Intensity Equation'!$G$10</f>
        <v>3.5499744117847549</v>
      </c>
      <c r="S27" s="14">
        <f>'Intensity Equation'!$G$15/('Ohio Intensities'!A27+'Intensity Equation'!$G$16)^'Intensity Equation'!$G$17</f>
        <v>3.6095964614947951</v>
      </c>
      <c r="T27" s="14">
        <f>'Intensity Equation'!$G$22/('Ohio Intensities'!A27+'Intensity Equation'!$G$23)^'Intensity Equation'!$G$24</f>
        <v>3.8068734776746487</v>
      </c>
      <c r="U27" s="100">
        <f>'Intensity Equation'!$G$29/('Ohio Intensities'!A27+'Intensity Equation'!$G$30)^'Intensity Equation'!$G$31</f>
        <v>3.9402289422853349</v>
      </c>
      <c r="V27" s="99">
        <f>'Intensity Equation'!$H$8/('Ohio Intensities'!A27+'Intensity Equation'!$H$9)^'Intensity Equation'!$H$10</f>
        <v>3.8857725650226556</v>
      </c>
      <c r="W27" s="14">
        <f>'Intensity Equation'!$H$15/('Ohio Intensities'!A27+'Intensity Equation'!$H$16)^'Intensity Equation'!$H$17</f>
        <v>4.0091554792466511</v>
      </c>
      <c r="X27" s="14">
        <f>'Intensity Equation'!$H$22/('Ohio Intensities'!A27+'Intensity Equation'!$H$23)^'Intensity Equation'!$H$24</f>
        <v>4.0974121883987999</v>
      </c>
      <c r="Y27" s="23">
        <f>'Intensity Equation'!$H$29/('Ohio Intensities'!A27+'Intensity Equation'!$H$30)^'Intensity Equation'!$H$31</f>
        <v>4.2904829495607659</v>
      </c>
    </row>
    <row r="28" spans="1:25" x14ac:dyDescent="0.25">
      <c r="A28" s="98">
        <f t="shared" si="0"/>
        <v>32</v>
      </c>
      <c r="B28" s="99">
        <f>'Intensity Equation'!$C$8/('Ohio Intensities'!A28+'Intensity Equation'!$C$9)^'Intensity Equation'!$C$10</f>
        <v>1.9015607806570676</v>
      </c>
      <c r="C28" s="14">
        <f>'Intensity Equation'!$C$15/('Ohio Intensities'!A28+'Intensity Equation'!$C$16)^'Intensity Equation'!$C$17</f>
        <v>1.9757967517190089</v>
      </c>
      <c r="D28" s="14">
        <f>'Intensity Equation'!$C$22/('Ohio Intensities'!A28+'Intensity Equation'!$C$23)^'Intensity Equation'!$C$24</f>
        <v>2.1307588574653091</v>
      </c>
      <c r="E28" s="100">
        <f>'Intensity Equation'!$C$29/('Ohio Intensities'!A28+'Intensity Equation'!$C$30)^'Intensity Equation'!$C$31</f>
        <v>2.1742452768906566</v>
      </c>
      <c r="F28" s="99">
        <f>'Intensity Equation'!$D$8/('Ohio Intensities'!A28+'Intensity Equation'!$D$9)^'Intensity Equation'!$D$10</f>
        <v>2.3560365287246157</v>
      </c>
      <c r="G28" s="14">
        <f>'Intensity Equation'!$D$15/('Ohio Intensities'!A28+'Intensity Equation'!$D$16)^'Intensity Equation'!$D$17</f>
        <v>2.4317364113464408</v>
      </c>
      <c r="H28" s="14">
        <f>'Intensity Equation'!$D$22/('Ohio Intensities'!A28+'Intensity Equation'!$D$23)^'Intensity Equation'!$D$24</f>
        <v>2.5858105680856349</v>
      </c>
      <c r="I28" s="100">
        <f>'Intensity Equation'!$D$29/('Ohio Intensities'!A28+'Intensity Equation'!$D$30)^'Intensity Equation'!$D$31</f>
        <v>2.5858105680856349</v>
      </c>
      <c r="J28" s="99">
        <f>'Intensity Equation'!$E$8/('Ohio Intensities'!A28+'Intensity Equation'!$E$9)^'Intensity Equation'!$E$10</f>
        <v>2.7035306378510229</v>
      </c>
      <c r="K28" s="14">
        <f>'Intensity Equation'!$E$15/('Ohio Intensities'!A28+'Intensity Equation'!$E$16)^'Intensity Equation'!$E$17</f>
        <v>2.7910791875052623</v>
      </c>
      <c r="L28" s="14">
        <f>'Intensity Equation'!$E$22/('Ohio Intensities'!A28+'Intensity Equation'!$E$23)^'Intensity Equation'!$E$24</f>
        <v>2.9442872262360344</v>
      </c>
      <c r="M28" s="100">
        <f>'Intensity Equation'!$E$29/('Ohio Intensities'!A28+'Intensity Equation'!$E$30)^'Intensity Equation'!$E$31</f>
        <v>3.011190272343764</v>
      </c>
      <c r="N28" s="99">
        <f>'Intensity Equation'!$F$8/('Ohio Intensities'!A28+'Intensity Equation'!$F$9)^'Intensity Equation'!$F$10</f>
        <v>3.1496445898350593</v>
      </c>
      <c r="O28" s="14">
        <f>'Intensity Equation'!$F$15/('Ohio Intensities'!A28+'Intensity Equation'!$F$16)^'Intensity Equation'!$F$17</f>
        <v>3.2427089574905654</v>
      </c>
      <c r="P28" s="14">
        <f>'Intensity Equation'!$F$22/('Ohio Intensities'!A28+'Intensity Equation'!$F$23)^'Intensity Equation'!$F$24</f>
        <v>3.4104619349963605</v>
      </c>
      <c r="Q28" s="100">
        <f>'Intensity Equation'!$F$29/('Ohio Intensities'!A28+'Intensity Equation'!$F$30)^'Intensity Equation'!$F$31</f>
        <v>3.4865540964627297</v>
      </c>
      <c r="R28" s="99">
        <f>'Intensity Equation'!$G$8/('Ohio Intensities'!A28+'Intensity Equation'!$G$9)^'Intensity Equation'!$G$10</f>
        <v>3.4848697032544771</v>
      </c>
      <c r="S28" s="14">
        <f>'Intensity Equation'!$G$15/('Ohio Intensities'!A28+'Intensity Equation'!$G$16)^'Intensity Equation'!$G$17</f>
        <v>3.5422984453170749</v>
      </c>
      <c r="T28" s="14">
        <f>'Intensity Equation'!$G$22/('Ohio Intensities'!A28+'Intensity Equation'!$G$23)^'Intensity Equation'!$G$24</f>
        <v>3.7364134174087082</v>
      </c>
      <c r="U28" s="100">
        <f>'Intensity Equation'!$G$29/('Ohio Intensities'!A28+'Intensity Equation'!$G$30)^'Intensity Equation'!$G$31</f>
        <v>3.8674432006616302</v>
      </c>
      <c r="V28" s="99">
        <f>'Intensity Equation'!$H$8/('Ohio Intensities'!A28+'Intensity Equation'!$H$9)^'Intensity Equation'!$H$10</f>
        <v>3.8166328970958809</v>
      </c>
      <c r="W28" s="14">
        <f>'Intensity Equation'!$H$15/('Ohio Intensities'!A28+'Intensity Equation'!$H$16)^'Intensity Equation'!$H$17</f>
        <v>3.9375893372254267</v>
      </c>
      <c r="X28" s="14">
        <f>'Intensity Equation'!$H$22/('Ohio Intensities'!A28+'Intensity Equation'!$H$23)^'Intensity Equation'!$H$24</f>
        <v>4.0224438963000892</v>
      </c>
      <c r="Y28" s="23">
        <f>'Intensity Equation'!$H$29/('Ohio Intensities'!A28+'Intensity Equation'!$H$30)^'Intensity Equation'!$H$31</f>
        <v>4.2130897632265318</v>
      </c>
    </row>
    <row r="29" spans="1:25" x14ac:dyDescent="0.25">
      <c r="A29" s="98">
        <f t="shared" si="0"/>
        <v>33</v>
      </c>
      <c r="B29" s="99">
        <f>'Intensity Equation'!$C$8/('Ohio Intensities'!A29+'Intensity Equation'!$C$9)^'Intensity Equation'!$C$10</f>
        <v>1.8626034542839329</v>
      </c>
      <c r="C29" s="14">
        <f>'Intensity Equation'!$C$15/('Ohio Intensities'!A29+'Intensity Equation'!$C$16)^'Intensity Equation'!$C$17</f>
        <v>1.9353185510289947</v>
      </c>
      <c r="D29" s="14">
        <f>'Intensity Equation'!$C$22/('Ohio Intensities'!A29+'Intensity Equation'!$C$23)^'Intensity Equation'!$C$24</f>
        <v>2.0872876993295226</v>
      </c>
      <c r="E29" s="100">
        <f>'Intensity Equation'!$C$29/('Ohio Intensities'!A29+'Intensity Equation'!$C$30)^'Intensity Equation'!$C$31</f>
        <v>2.1298869207460598</v>
      </c>
      <c r="F29" s="99">
        <f>'Intensity Equation'!$D$8/('Ohio Intensities'!A29+'Intensity Equation'!$D$9)^'Intensity Equation'!$D$10</f>
        <v>2.3095978759462197</v>
      </c>
      <c r="G29" s="14">
        <f>'Intensity Equation'!$D$15/('Ohio Intensities'!A29+'Intensity Equation'!$D$16)^'Intensity Equation'!$D$17</f>
        <v>2.3836935274101605</v>
      </c>
      <c r="H29" s="14">
        <f>'Intensity Equation'!$D$22/('Ohio Intensities'!A29+'Intensity Equation'!$D$23)^'Intensity Equation'!$D$24</f>
        <v>2.5346641256749747</v>
      </c>
      <c r="I29" s="100">
        <f>'Intensity Equation'!$D$29/('Ohio Intensities'!A29+'Intensity Equation'!$D$30)^'Intensity Equation'!$D$31</f>
        <v>2.5346641256749747</v>
      </c>
      <c r="J29" s="99">
        <f>'Intensity Equation'!$E$8/('Ohio Intensities'!A29+'Intensity Equation'!$E$9)^'Intensity Equation'!$E$10</f>
        <v>2.6517011782549975</v>
      </c>
      <c r="K29" s="14">
        <f>'Intensity Equation'!$E$15/('Ohio Intensities'!A29+'Intensity Equation'!$E$16)^'Intensity Equation'!$E$17</f>
        <v>2.7374703170591177</v>
      </c>
      <c r="L29" s="14">
        <f>'Intensity Equation'!$E$22/('Ohio Intensities'!A29+'Intensity Equation'!$E$23)^'Intensity Equation'!$E$24</f>
        <v>2.8877607177727795</v>
      </c>
      <c r="M29" s="100">
        <f>'Intensity Equation'!$E$29/('Ohio Intensities'!A29+'Intensity Equation'!$E$30)^'Intensity Equation'!$E$31</f>
        <v>2.9532873104428132</v>
      </c>
      <c r="N29" s="99">
        <f>'Intensity Equation'!$F$8/('Ohio Intensities'!A29+'Intensity Equation'!$F$9)^'Intensity Equation'!$F$10</f>
        <v>3.0914650926837495</v>
      </c>
      <c r="O29" s="14">
        <f>'Intensity Equation'!$F$15/('Ohio Intensities'!A29+'Intensity Equation'!$F$16)^'Intensity Equation'!$F$17</f>
        <v>3.1825704552377498</v>
      </c>
      <c r="P29" s="14">
        <f>'Intensity Equation'!$F$22/('Ohio Intensities'!A29+'Intensity Equation'!$F$23)^'Intensity Equation'!$F$24</f>
        <v>3.3471721070060627</v>
      </c>
      <c r="Q29" s="100">
        <f>'Intensity Equation'!$F$29/('Ohio Intensities'!A29+'Intensity Equation'!$F$30)^'Intensity Equation'!$F$31</f>
        <v>3.4217451165684936</v>
      </c>
      <c r="R29" s="99">
        <f>'Intensity Equation'!$G$8/('Ohio Intensities'!A29+'Intensity Equation'!$G$9)^'Intensity Equation'!$G$10</f>
        <v>3.4224234978310792</v>
      </c>
      <c r="S29" s="14">
        <f>'Intensity Equation'!$G$15/('Ohio Intensities'!A29+'Intensity Equation'!$G$16)^'Intensity Equation'!$G$17</f>
        <v>3.4777950140578975</v>
      </c>
      <c r="T29" s="14">
        <f>'Intensity Equation'!$G$22/('Ohio Intensities'!A29+'Intensity Equation'!$G$23)^'Intensity Equation'!$G$24</f>
        <v>3.6687312636573313</v>
      </c>
      <c r="U29" s="100">
        <f>'Intensity Equation'!$G$29/('Ohio Intensities'!A29+'Intensity Equation'!$G$30)^'Intensity Equation'!$G$31</f>
        <v>3.7975410616879599</v>
      </c>
      <c r="V29" s="99">
        <f>'Intensity Equation'!$H$8/('Ohio Intensities'!A29+'Intensity Equation'!$H$9)^'Intensity Equation'!$H$10</f>
        <v>3.7502890585763593</v>
      </c>
      <c r="W29" s="14">
        <f>'Intensity Equation'!$H$15/('Ohio Intensities'!A29+'Intensity Equation'!$H$16)^'Intensity Equation'!$H$17</f>
        <v>3.8688236905235165</v>
      </c>
      <c r="X29" s="14">
        <f>'Intensity Equation'!$H$22/('Ohio Intensities'!A29+'Intensity Equation'!$H$23)^'Intensity Equation'!$H$24</f>
        <v>3.9505050083698325</v>
      </c>
      <c r="Y29" s="23">
        <f>'Intensity Equation'!$H$29/('Ohio Intensities'!A29+'Intensity Equation'!$H$30)^'Intensity Equation'!$H$31</f>
        <v>4.1387481983911671</v>
      </c>
    </row>
    <row r="30" spans="1:25" x14ac:dyDescent="0.25">
      <c r="A30" s="98">
        <f t="shared" si="0"/>
        <v>34</v>
      </c>
      <c r="B30" s="99">
        <f>'Intensity Equation'!$C$8/('Ohio Intensities'!A30+'Intensity Equation'!$C$9)^'Intensity Equation'!$C$10</f>
        <v>1.8253331501059618</v>
      </c>
      <c r="C30" s="14">
        <f>'Intensity Equation'!$C$15/('Ohio Intensities'!A30+'Intensity Equation'!$C$16)^'Intensity Equation'!$C$17</f>
        <v>1.8965932330273427</v>
      </c>
      <c r="D30" s="14">
        <f>'Intensity Equation'!$C$22/('Ohio Intensities'!A30+'Intensity Equation'!$C$23)^'Intensity Equation'!$C$24</f>
        <v>2.0456726378685937</v>
      </c>
      <c r="E30" s="100">
        <f>'Intensity Equation'!$C$29/('Ohio Intensities'!A30+'Intensity Equation'!$C$30)^'Intensity Equation'!$C$31</f>
        <v>2.0874225421459522</v>
      </c>
      <c r="F30" s="99">
        <f>'Intensity Equation'!$D$8/('Ohio Intensities'!A30+'Intensity Equation'!$D$9)^'Intensity Equation'!$D$10</f>
        <v>2.2651050877138972</v>
      </c>
      <c r="G30" s="14">
        <f>'Intensity Equation'!$D$15/('Ohio Intensities'!A30+'Intensity Equation'!$D$16)^'Intensity Equation'!$D$17</f>
        <v>2.3376598095744039</v>
      </c>
      <c r="H30" s="14">
        <f>'Intensity Equation'!$D$22/('Ohio Intensities'!A30+'Intensity Equation'!$D$23)^'Intensity Equation'!$D$24</f>
        <v>2.4856450957302636</v>
      </c>
      <c r="I30" s="100">
        <f>'Intensity Equation'!$D$29/('Ohio Intensities'!A30+'Intensity Equation'!$D$30)^'Intensity Equation'!$D$31</f>
        <v>2.4856450957302636</v>
      </c>
      <c r="J30" s="99">
        <f>'Intensity Equation'!$E$8/('Ohio Intensities'!A30+'Intensity Equation'!$E$9)^'Intensity Equation'!$E$10</f>
        <v>2.6019970425021524</v>
      </c>
      <c r="K30" s="14">
        <f>'Intensity Equation'!$E$15/('Ohio Intensities'!A30+'Intensity Equation'!$E$16)^'Intensity Equation'!$E$17</f>
        <v>2.6860358782188563</v>
      </c>
      <c r="L30" s="14">
        <f>'Intensity Equation'!$E$22/('Ohio Intensities'!A30+'Intensity Equation'!$E$23)^'Intensity Equation'!$E$24</f>
        <v>2.8335005497239338</v>
      </c>
      <c r="M30" s="100">
        <f>'Intensity Equation'!$E$29/('Ohio Intensities'!A30+'Intensity Equation'!$E$30)^'Intensity Equation'!$E$31</f>
        <v>2.897734187787008</v>
      </c>
      <c r="N30" s="99">
        <f>'Intensity Equation'!$F$8/('Ohio Intensities'!A30+'Intensity Equation'!$F$9)^'Intensity Equation'!$F$10</f>
        <v>3.0356319769488809</v>
      </c>
      <c r="O30" s="14">
        <f>'Intensity Equation'!$F$15/('Ohio Intensities'!A30+'Intensity Equation'!$F$16)^'Intensity Equation'!$F$17</f>
        <v>3.1248327452574731</v>
      </c>
      <c r="P30" s="14">
        <f>'Intensity Equation'!$F$22/('Ohio Intensities'!A30+'Intensity Equation'!$F$23)^'Intensity Equation'!$F$24</f>
        <v>3.2863526170866568</v>
      </c>
      <c r="Q30" s="100">
        <f>'Intensity Equation'!$F$29/('Ohio Intensities'!A30+'Intensity Equation'!$F$30)^'Intensity Equation'!$F$31</f>
        <v>3.3595035731973586</v>
      </c>
      <c r="R30" s="99">
        <f>'Intensity Equation'!$G$8/('Ohio Intensities'!A30+'Intensity Equation'!$G$9)^'Intensity Equation'!$G$10</f>
        <v>3.3624701133177686</v>
      </c>
      <c r="S30" s="14">
        <f>'Intensity Equation'!$G$15/('Ohio Intensities'!A30+'Intensity Equation'!$G$16)^'Intensity Equation'!$G$17</f>
        <v>3.4159090900289271</v>
      </c>
      <c r="T30" s="14">
        <f>'Intensity Equation'!$G$22/('Ohio Intensities'!A30+'Intensity Equation'!$G$23)^'Intensity Equation'!$G$24</f>
        <v>3.6036618165332337</v>
      </c>
      <c r="U30" s="100">
        <f>'Intensity Equation'!$G$29/('Ohio Intensities'!A30+'Intensity Equation'!$G$30)^'Intensity Equation'!$G$31</f>
        <v>3.7303498803279318</v>
      </c>
      <c r="V30" s="99">
        <f>'Intensity Equation'!$H$8/('Ohio Intensities'!A30+'Intensity Equation'!$H$9)^'Intensity Equation'!$H$10</f>
        <v>3.686567535597717</v>
      </c>
      <c r="W30" s="14">
        <f>'Intensity Equation'!$H$15/('Ohio Intensities'!A30+'Intensity Equation'!$H$16)^'Intensity Equation'!$H$17</f>
        <v>3.8026918813654409</v>
      </c>
      <c r="X30" s="14">
        <f>'Intensity Equation'!$H$22/('Ohio Intensities'!A30+'Intensity Equation'!$H$23)^'Intensity Equation'!$H$24</f>
        <v>3.8814090710682225</v>
      </c>
      <c r="Y30" s="23">
        <f>'Intensity Equation'!$H$29/('Ohio Intensities'!A30+'Intensity Equation'!$H$30)^'Intensity Equation'!$H$31</f>
        <v>4.0672754323515727</v>
      </c>
    </row>
    <row r="31" spans="1:25" x14ac:dyDescent="0.25">
      <c r="A31" s="98">
        <f t="shared" si="0"/>
        <v>35</v>
      </c>
      <c r="B31" s="99">
        <f>'Intensity Equation'!$C$8/('Ohio Intensities'!A31+'Intensity Equation'!$C$9)^'Intensity Equation'!$C$10</f>
        <v>1.7896400714342304</v>
      </c>
      <c r="C31" s="14">
        <f>'Intensity Equation'!$C$15/('Ohio Intensities'!A31+'Intensity Equation'!$C$16)^'Intensity Equation'!$C$17</f>
        <v>1.8595067146179289</v>
      </c>
      <c r="D31" s="14">
        <f>'Intensity Equation'!$C$22/('Ohio Intensities'!A31+'Intensity Equation'!$C$23)^'Intensity Equation'!$C$24</f>
        <v>2.0057948817821689</v>
      </c>
      <c r="E31" s="100">
        <f>'Intensity Equation'!$C$29/('Ohio Intensities'!A31+'Intensity Equation'!$C$30)^'Intensity Equation'!$C$31</f>
        <v>2.0467309253916066</v>
      </c>
      <c r="F31" s="99">
        <f>'Intensity Equation'!$D$8/('Ohio Intensities'!A31+'Intensity Equation'!$D$9)^'Intensity Equation'!$D$10</f>
        <v>2.2224353586554213</v>
      </c>
      <c r="G31" s="14">
        <f>'Intensity Equation'!$D$15/('Ohio Intensities'!A31+'Intensity Equation'!$D$16)^'Intensity Equation'!$D$17</f>
        <v>2.2935088555869427</v>
      </c>
      <c r="H31" s="14">
        <f>'Intensity Equation'!$D$22/('Ohio Intensities'!A31+'Intensity Equation'!$D$23)^'Intensity Equation'!$D$24</f>
        <v>2.4386206005118689</v>
      </c>
      <c r="I31" s="100">
        <f>'Intensity Equation'!$D$29/('Ohio Intensities'!A31+'Intensity Equation'!$D$30)^'Intensity Equation'!$D$31</f>
        <v>2.4386206005118689</v>
      </c>
      <c r="J31" s="99">
        <f>'Intensity Equation'!$E$8/('Ohio Intensities'!A31+'Intensity Equation'!$E$9)^'Intensity Equation'!$E$10</f>
        <v>2.5542866933884651</v>
      </c>
      <c r="K31" s="14">
        <f>'Intensity Equation'!$E$15/('Ohio Intensities'!A31+'Intensity Equation'!$E$16)^'Intensity Equation'!$E$17</f>
        <v>2.6366432196455927</v>
      </c>
      <c r="L31" s="14">
        <f>'Intensity Equation'!$E$22/('Ohio Intensities'!A31+'Intensity Equation'!$E$23)^'Intensity Equation'!$E$24</f>
        <v>2.7813704774354551</v>
      </c>
      <c r="M31" s="100">
        <f>'Intensity Equation'!$E$29/('Ohio Intensities'!A31+'Intensity Equation'!$E$30)^'Intensity Equation'!$E$31</f>
        <v>2.8443875037613089</v>
      </c>
      <c r="N31" s="99">
        <f>'Intensity Equation'!$F$8/('Ohio Intensities'!A31+'Intensity Equation'!$F$9)^'Intensity Equation'!$F$10</f>
        <v>2.9820015589315583</v>
      </c>
      <c r="O31" s="14">
        <f>'Intensity Equation'!$F$15/('Ohio Intensities'!A31+'Intensity Equation'!$F$16)^'Intensity Equation'!$F$17</f>
        <v>3.0693508547889876</v>
      </c>
      <c r="P31" s="14">
        <f>'Intensity Equation'!$F$22/('Ohio Intensities'!A31+'Intensity Equation'!$F$23)^'Intensity Equation'!$F$24</f>
        <v>3.2278585302192657</v>
      </c>
      <c r="Q31" s="100">
        <f>'Intensity Equation'!$F$29/('Ohio Intensities'!A31+'Intensity Equation'!$F$30)^'Intensity Equation'!$F$31</f>
        <v>3.2996760344856568</v>
      </c>
      <c r="R31" s="99">
        <f>'Intensity Equation'!$G$8/('Ohio Intensities'!A31+'Intensity Equation'!$G$9)^'Intensity Equation'!$G$10</f>
        <v>3.3048575972201903</v>
      </c>
      <c r="S31" s="14">
        <f>'Intensity Equation'!$G$15/('Ohio Intensities'!A31+'Intensity Equation'!$G$16)^'Intensity Equation'!$G$17</f>
        <v>3.3564785109699464</v>
      </c>
      <c r="T31" s="14">
        <f>'Intensity Equation'!$G$22/('Ohio Intensities'!A31+'Intensity Equation'!$G$23)^'Intensity Equation'!$G$24</f>
        <v>3.5410528763810141</v>
      </c>
      <c r="U31" s="100">
        <f>'Intensity Equation'!$G$29/('Ohio Intensities'!A31+'Intensity Equation'!$G$30)^'Intensity Equation'!$G$31</f>
        <v>3.6657107003155551</v>
      </c>
      <c r="V31" s="99">
        <f>'Intensity Equation'!$H$8/('Ohio Intensities'!A31+'Intensity Equation'!$H$9)^'Intensity Equation'!$H$10</f>
        <v>3.6253091696550555</v>
      </c>
      <c r="W31" s="14">
        <f>'Intensity Equation'!$H$15/('Ohio Intensities'!A31+'Intensity Equation'!$H$16)^'Intensity Equation'!$H$17</f>
        <v>3.7390404250207343</v>
      </c>
      <c r="X31" s="14">
        <f>'Intensity Equation'!$H$22/('Ohio Intensities'!A31+'Intensity Equation'!$H$23)^'Intensity Equation'!$H$24</f>
        <v>3.8149848782409803</v>
      </c>
      <c r="Y31" s="23">
        <f>'Intensity Equation'!$H$29/('Ohio Intensities'!A31+'Intensity Equation'!$H$30)^'Intensity Equation'!$H$31</f>
        <v>3.9985031832372826</v>
      </c>
    </row>
    <row r="32" spans="1:25" x14ac:dyDescent="0.25">
      <c r="A32" s="98">
        <f t="shared" si="0"/>
        <v>36</v>
      </c>
      <c r="B32" s="99">
        <f>'Intensity Equation'!$C$8/('Ohio Intensities'!A32+'Intensity Equation'!$C$9)^'Intensity Equation'!$C$10</f>
        <v>1.7554238523091321</v>
      </c>
      <c r="C32" s="14">
        <f>'Intensity Equation'!$C$15/('Ohio Intensities'!A32+'Intensity Equation'!$C$16)^'Intensity Equation'!$C$17</f>
        <v>1.8239547116048487</v>
      </c>
      <c r="D32" s="14">
        <f>'Intensity Equation'!$C$22/('Ohio Intensities'!A32+'Intensity Equation'!$C$23)^'Intensity Equation'!$C$24</f>
        <v>1.9675456629874022</v>
      </c>
      <c r="E32" s="100">
        <f>'Intensity Equation'!$C$29/('Ohio Intensities'!A32+'Intensity Equation'!$C$30)^'Intensity Equation'!$C$31</f>
        <v>2.0077010825645267</v>
      </c>
      <c r="F32" s="99">
        <f>'Intensity Equation'!$D$8/('Ohio Intensities'!A32+'Intensity Equation'!$D$9)^'Intensity Equation'!$D$10</f>
        <v>2.1814761255711344</v>
      </c>
      <c r="G32" s="14">
        <f>'Intensity Equation'!$D$15/('Ohio Intensities'!A32+'Intensity Equation'!$D$16)^'Intensity Equation'!$D$17</f>
        <v>2.2511247668348018</v>
      </c>
      <c r="H32" s="14">
        <f>'Intensity Equation'!$D$22/('Ohio Intensities'!A32+'Intensity Equation'!$D$23)^'Intensity Equation'!$D$24</f>
        <v>2.3934687162036372</v>
      </c>
      <c r="I32" s="100">
        <f>'Intensity Equation'!$D$29/('Ohio Intensities'!A32+'Intensity Equation'!$D$30)^'Intensity Equation'!$D$31</f>
        <v>2.3934687162036372</v>
      </c>
      <c r="J32" s="99">
        <f>'Intensity Equation'!$E$8/('Ohio Intensities'!A32+'Intensity Equation'!$E$9)^'Intensity Equation'!$E$10</f>
        <v>2.5084493646058266</v>
      </c>
      <c r="K32" s="14">
        <f>'Intensity Equation'!$E$15/('Ohio Intensities'!A32+'Intensity Equation'!$E$16)^'Intensity Equation'!$E$17</f>
        <v>2.5891703811958644</v>
      </c>
      <c r="L32" s="14">
        <f>'Intensity Equation'!$E$22/('Ohio Intensities'!A32+'Intensity Equation'!$E$23)^'Intensity Equation'!$E$24</f>
        <v>2.7312450634046099</v>
      </c>
      <c r="M32" s="100">
        <f>'Intensity Equation'!$E$29/('Ohio Intensities'!A32+'Intensity Equation'!$E$30)^'Intensity Equation'!$E$31</f>
        <v>2.7931154181662357</v>
      </c>
      <c r="N32" s="99">
        <f>'Intensity Equation'!$F$8/('Ohio Intensities'!A32+'Intensity Equation'!$F$9)^'Intensity Equation'!$F$10</f>
        <v>2.930441829432616</v>
      </c>
      <c r="O32" s="14">
        <f>'Intensity Equation'!$F$15/('Ohio Intensities'!A32+'Intensity Equation'!$F$16)^'Intensity Equation'!$F$17</f>
        <v>3.015991408278333</v>
      </c>
      <c r="P32" s="14">
        <f>'Intensity Equation'!$F$22/('Ohio Intensities'!A32+'Intensity Equation'!$F$23)^'Intensity Equation'!$F$24</f>
        <v>3.1715561469933822</v>
      </c>
      <c r="Q32" s="100">
        <f>'Intensity Equation'!$F$29/('Ohio Intensities'!A32+'Intensity Equation'!$F$30)^'Intensity Equation'!$F$31</f>
        <v>3.2421212017213321</v>
      </c>
      <c r="R32" s="99">
        <f>'Intensity Equation'!$G$8/('Ohio Intensities'!A32+'Intensity Equation'!$G$9)^'Intensity Equation'!$G$10</f>
        <v>3.2494463189982636</v>
      </c>
      <c r="S32" s="14">
        <f>'Intensity Equation'!$G$15/('Ohio Intensities'!A32+'Intensity Equation'!$G$16)^'Intensity Equation'!$G$17</f>
        <v>3.2993544760358393</v>
      </c>
      <c r="T32" s="14">
        <f>'Intensity Equation'!$G$22/('Ohio Intensities'!A32+'Intensity Equation'!$G$23)^'Intensity Equation'!$G$24</f>
        <v>3.4807639808213025</v>
      </c>
      <c r="U32" s="100">
        <f>'Intensity Equation'!$G$29/('Ohio Intensities'!A32+'Intensity Equation'!$G$30)^'Intensity Equation'!$G$31</f>
        <v>3.6034769137492009</v>
      </c>
      <c r="V32" s="99">
        <f>'Intensity Equation'!$H$8/('Ohio Intensities'!A32+'Intensity Equation'!$H$9)^'Intensity Equation'!$H$10</f>
        <v>3.5663676859845852</v>
      </c>
      <c r="W32" s="14">
        <f>'Intensity Equation'!$H$15/('Ohio Intensities'!A32+'Intensity Equation'!$H$16)^'Intensity Equation'!$H$17</f>
        <v>3.677727721739275</v>
      </c>
      <c r="X32" s="14">
        <f>'Intensity Equation'!$H$22/('Ohio Intensities'!A32+'Intensity Equation'!$H$23)^'Intensity Equation'!$H$24</f>
        <v>3.7510749288407572</v>
      </c>
      <c r="Y32" s="23">
        <f>'Intensity Equation'!$H$29/('Ohio Intensities'!A32+'Intensity Equation'!$H$30)^'Intensity Equation'!$H$31</f>
        <v>3.9322762798042152</v>
      </c>
    </row>
    <row r="33" spans="1:25" x14ac:dyDescent="0.25">
      <c r="A33" s="98">
        <f t="shared" si="0"/>
        <v>37</v>
      </c>
      <c r="B33" s="99">
        <f>'Intensity Equation'!$C$8/('Ohio Intensities'!A33+'Intensity Equation'!$C$9)^'Intensity Equation'!$C$10</f>
        <v>1.7225925597648415</v>
      </c>
      <c r="C33" s="14">
        <f>'Intensity Equation'!$C$15/('Ohio Intensities'!A33+'Intensity Equation'!$C$16)^'Intensity Equation'!$C$17</f>
        <v>1.7898417020057911</v>
      </c>
      <c r="D33" s="14">
        <f>'Intensity Equation'!$C$22/('Ohio Intensities'!A33+'Intensity Equation'!$C$23)^'Intensity Equation'!$C$24</f>
        <v>1.9308251953596085</v>
      </c>
      <c r="E33" s="100">
        <f>'Intensity Equation'!$C$29/('Ohio Intensities'!A33+'Intensity Equation'!$C$30)^'Intensity Equation'!$C$31</f>
        <v>1.9702311910161601</v>
      </c>
      <c r="F33" s="99">
        <f>'Intensity Equation'!$D$8/('Ohio Intensities'!A33+'Intensity Equation'!$D$9)^'Intensity Equation'!$D$10</f>
        <v>2.1421240142073557</v>
      </c>
      <c r="G33" s="14">
        <f>'Intensity Equation'!$D$15/('Ohio Intensities'!A33+'Intensity Equation'!$D$16)^'Intensity Equation'!$D$17</f>
        <v>2.2104010724552752</v>
      </c>
      <c r="H33" s="14">
        <f>'Intensity Equation'!$D$22/('Ohio Intensities'!A33+'Intensity Equation'!$D$23)^'Intensity Equation'!$D$24</f>
        <v>2.3500773602232443</v>
      </c>
      <c r="I33" s="100">
        <f>'Intensity Equation'!$D$29/('Ohio Intensities'!A33+'Intensity Equation'!$D$30)^'Intensity Equation'!$D$31</f>
        <v>2.3500773602232443</v>
      </c>
      <c r="J33" s="99">
        <f>'Intensity Equation'!$E$8/('Ohio Intensities'!A33+'Intensity Equation'!$E$9)^'Intensity Equation'!$E$10</f>
        <v>2.4643739723983056</v>
      </c>
      <c r="K33" s="14">
        <f>'Intensity Equation'!$E$15/('Ohio Intensities'!A33+'Intensity Equation'!$E$16)^'Intensity Equation'!$E$17</f>
        <v>2.5435050313583796</v>
      </c>
      <c r="L33" s="14">
        <f>'Intensity Equation'!$E$22/('Ohio Intensities'!A33+'Intensity Equation'!$E$23)^'Intensity Equation'!$E$24</f>
        <v>2.6830086207973092</v>
      </c>
      <c r="M33" s="100">
        <f>'Intensity Equation'!$E$29/('Ohio Intensities'!A33+'Intensity Equation'!$E$30)^'Intensity Equation'!$E$31</f>
        <v>2.7437965020413553</v>
      </c>
      <c r="N33" s="99">
        <f>'Intensity Equation'!$F$8/('Ohio Intensities'!A33+'Intensity Equation'!$F$9)^'Intensity Equation'!$F$10</f>
        <v>2.8808312812697237</v>
      </c>
      <c r="O33" s="14">
        <f>'Intensity Equation'!$F$15/('Ohio Intensities'!A33+'Intensity Equation'!$F$16)^'Intensity Equation'!$F$17</f>
        <v>2.9646314815215757</v>
      </c>
      <c r="P33" s="14">
        <f>'Intensity Equation'!$F$22/('Ohio Intensities'!A33+'Intensity Equation'!$F$23)^'Intensity Equation'!$F$24</f>
        <v>3.1173219291097594</v>
      </c>
      <c r="Q33" s="100">
        <f>'Intensity Equation'!$F$29/('Ohio Intensities'!A33+'Intensity Equation'!$F$30)^'Intensity Equation'!$F$31</f>
        <v>3.1867087249233927</v>
      </c>
      <c r="R33" s="99">
        <f>'Intensity Equation'!$G$8/('Ohio Intensities'!A33+'Intensity Equation'!$G$9)^'Intensity Equation'!$G$10</f>
        <v>3.1961077331807499</v>
      </c>
      <c r="S33" s="14">
        <f>'Intensity Equation'!$G$15/('Ohio Intensities'!A33+'Intensity Equation'!$G$16)^'Intensity Equation'!$G$17</f>
        <v>3.2444001833850269</v>
      </c>
      <c r="T33" s="14">
        <f>'Intensity Equation'!$G$22/('Ohio Intensities'!A33+'Intensity Equation'!$G$23)^'Intensity Equation'!$G$24</f>
        <v>3.422665286881823</v>
      </c>
      <c r="U33" s="100">
        <f>'Intensity Equation'!$G$29/('Ohio Intensities'!A33+'Intensity Equation'!$G$30)^'Intensity Equation'!$G$31</f>
        <v>3.5435130759217524</v>
      </c>
      <c r="V33" s="99">
        <f>'Intensity Equation'!$H$8/('Ohio Intensities'!A33+'Intensity Equation'!$H$9)^'Intensity Equation'!$H$10</f>
        <v>3.5096084006852784</v>
      </c>
      <c r="W33" s="14">
        <f>'Intensity Equation'!$H$15/('Ohio Intensities'!A33+'Intensity Equation'!$H$16)^'Intensity Equation'!$H$17</f>
        <v>3.6186229178073233</v>
      </c>
      <c r="X33" s="14">
        <f>'Intensity Equation'!$H$22/('Ohio Intensities'!A33+'Intensity Equation'!$H$23)^'Intensity Equation'!$H$24</f>
        <v>3.6895340692971086</v>
      </c>
      <c r="Y33" s="23">
        <f>'Intensity Equation'!$H$29/('Ohio Intensities'!A33+'Intensity Equation'!$H$30)^'Intensity Equation'!$H$31</f>
        <v>3.868451397742398</v>
      </c>
    </row>
    <row r="34" spans="1:25" x14ac:dyDescent="0.25">
      <c r="A34" s="98">
        <f t="shared" si="0"/>
        <v>38</v>
      </c>
      <c r="B34" s="99">
        <f>'Intensity Equation'!$C$8/('Ohio Intensities'!A34+'Intensity Equation'!$C$9)^'Intensity Equation'!$C$10</f>
        <v>1.6910618206627759</v>
      </c>
      <c r="C34" s="14">
        <f>'Intensity Equation'!$C$15/('Ohio Intensities'!A34+'Intensity Equation'!$C$16)^'Intensity Equation'!$C$17</f>
        <v>1.7570800187975195</v>
      </c>
      <c r="D34" s="14">
        <f>'Intensity Equation'!$C$22/('Ohio Intensities'!A34+'Intensity Equation'!$C$23)^'Intensity Equation'!$C$24</f>
        <v>1.8955417611094996</v>
      </c>
      <c r="E34" s="100">
        <f>'Intensity Equation'!$C$29/('Ohio Intensities'!A34+'Intensity Equation'!$C$30)^'Intensity Equation'!$C$31</f>
        <v>1.9342276610991054</v>
      </c>
      <c r="F34" s="99">
        <f>'Intensity Equation'!$D$8/('Ohio Intensities'!A34+'Intensity Equation'!$D$9)^'Intensity Equation'!$D$10</f>
        <v>2.1042839139510421</v>
      </c>
      <c r="G34" s="14">
        <f>'Intensity Equation'!$D$15/('Ohio Intensities'!A34+'Intensity Equation'!$D$16)^'Intensity Equation'!$D$17</f>
        <v>2.1712397835919046</v>
      </c>
      <c r="H34" s="14">
        <f>'Intensity Equation'!$D$22/('Ohio Intensities'!A34+'Intensity Equation'!$D$23)^'Intensity Equation'!$D$24</f>
        <v>2.3083433119883714</v>
      </c>
      <c r="I34" s="100">
        <f>'Intensity Equation'!$D$29/('Ohio Intensities'!A34+'Intensity Equation'!$D$30)^'Intensity Equation'!$D$31</f>
        <v>2.3083433119883714</v>
      </c>
      <c r="J34" s="99">
        <f>'Intensity Equation'!$E$8/('Ohio Intensities'!A34+'Intensity Equation'!$E$9)^'Intensity Equation'!$E$10</f>
        <v>2.421958157190415</v>
      </c>
      <c r="K34" s="14">
        <f>'Intensity Equation'!$E$15/('Ohio Intensities'!A34+'Intensity Equation'!$E$16)^'Intensity Equation'!$E$17</f>
        <v>2.4995435294620085</v>
      </c>
      <c r="L34" s="14">
        <f>'Intensity Equation'!$E$22/('Ohio Intensities'!A34+'Intensity Equation'!$E$23)^'Intensity Equation'!$E$24</f>
        <v>2.6365542789576346</v>
      </c>
      <c r="M34" s="100">
        <f>'Intensity Equation'!$E$29/('Ohio Intensities'!A34+'Intensity Equation'!$E$30)^'Intensity Equation'!$E$31</f>
        <v>2.6963187234522099</v>
      </c>
      <c r="N34" s="99">
        <f>'Intensity Equation'!$F$8/('Ohio Intensities'!A34+'Intensity Equation'!$F$9)^'Intensity Equation'!$F$10</f>
        <v>2.8330578761167526</v>
      </c>
      <c r="O34" s="14">
        <f>'Intensity Equation'!$F$15/('Ohio Intensities'!A34+'Intensity Equation'!$F$16)^'Intensity Equation'!$F$17</f>
        <v>2.9151575897127286</v>
      </c>
      <c r="P34" s="14">
        <f>'Intensity Equation'!$F$22/('Ohio Intensities'!A34+'Intensity Equation'!$F$23)^'Intensity Equation'!$F$24</f>
        <v>3.0650415463523415</v>
      </c>
      <c r="Q34" s="100">
        <f>'Intensity Equation'!$F$29/('Ohio Intensities'!A34+'Intensity Equation'!$F$30)^'Intensity Equation'!$F$31</f>
        <v>3.1333181551355458</v>
      </c>
      <c r="R34" s="99">
        <f>'Intensity Equation'!$G$8/('Ohio Intensities'!A34+'Intensity Equation'!$G$9)^'Intensity Equation'!$G$10</f>
        <v>3.1447232895176525</v>
      </c>
      <c r="S34" s="14">
        <f>'Intensity Equation'!$G$15/('Ohio Intensities'!A34+'Intensity Equation'!$G$16)^'Intensity Equation'!$G$17</f>
        <v>3.191489632238</v>
      </c>
      <c r="T34" s="14">
        <f>'Intensity Equation'!$G$22/('Ohio Intensities'!A34+'Intensity Equation'!$G$23)^'Intensity Equation'!$G$24</f>
        <v>3.3666365790746116</v>
      </c>
      <c r="U34" s="100">
        <f>'Intensity Equation'!$G$29/('Ohio Intensities'!A34+'Intensity Equation'!$G$30)^'Intensity Equation'!$G$31</f>
        <v>3.4856938547390341</v>
      </c>
      <c r="V34" s="99">
        <f>'Intensity Equation'!$H$8/('Ohio Intensities'!A34+'Intensity Equation'!$H$9)^'Intensity Equation'!$H$10</f>
        <v>3.4549070816262222</v>
      </c>
      <c r="W34" s="14">
        <f>'Intensity Equation'!$H$15/('Ohio Intensities'!A34+'Intensity Equation'!$H$16)^'Intensity Equation'!$H$17</f>
        <v>3.5616048958824749</v>
      </c>
      <c r="X34" s="14">
        <f>'Intensity Equation'!$H$22/('Ohio Intensities'!A34+'Intensity Equation'!$H$23)^'Intensity Equation'!$H$24</f>
        <v>3.6302282951371789</v>
      </c>
      <c r="Y34" s="23">
        <f>'Intensity Equation'!$H$29/('Ohio Intensities'!A34+'Intensity Equation'!$H$30)^'Intensity Equation'!$H$31</f>
        <v>3.8068959402205622</v>
      </c>
    </row>
    <row r="35" spans="1:25" x14ac:dyDescent="0.25">
      <c r="A35" s="98">
        <f t="shared" si="0"/>
        <v>39</v>
      </c>
      <c r="B35" s="99">
        <f>'Intensity Equation'!$C$8/('Ohio Intensities'!A35+'Intensity Equation'!$C$9)^'Intensity Equation'!$C$10</f>
        <v>1.6607540552667173</v>
      </c>
      <c r="C35" s="14">
        <f>'Intensity Equation'!$C$15/('Ohio Intensities'!A35+'Intensity Equation'!$C$16)^'Intensity Equation'!$C$17</f>
        <v>1.7255890535701535</v>
      </c>
      <c r="D35" s="14">
        <f>'Intensity Equation'!$C$22/('Ohio Intensities'!A35+'Intensity Equation'!$C$23)^'Intensity Equation'!$C$24</f>
        <v>1.8616109068628333</v>
      </c>
      <c r="E35" s="100">
        <f>'Intensity Equation'!$C$29/('Ohio Intensities'!A35+'Intensity Equation'!$C$30)^'Intensity Equation'!$C$31</f>
        <v>1.8996043158396427</v>
      </c>
      <c r="F35" s="99">
        <f>'Intensity Equation'!$D$8/('Ohio Intensities'!A35+'Intensity Equation'!$D$9)^'Intensity Equation'!$D$10</f>
        <v>2.0678681626232596</v>
      </c>
      <c r="G35" s="14">
        <f>'Intensity Equation'!$D$15/('Ohio Intensities'!A35+'Intensity Equation'!$D$16)^'Intensity Equation'!$D$17</f>
        <v>2.133550559737782</v>
      </c>
      <c r="H35" s="14">
        <f>'Intensity Equation'!$D$22/('Ohio Intensities'!A35+'Intensity Equation'!$D$23)^'Intensity Equation'!$D$24</f>
        <v>2.2681713487797861</v>
      </c>
      <c r="I35" s="100">
        <f>'Intensity Equation'!$D$29/('Ohio Intensities'!A35+'Intensity Equation'!$D$30)^'Intensity Equation'!$D$31</f>
        <v>2.2681713487797861</v>
      </c>
      <c r="J35" s="99">
        <f>'Intensity Equation'!$E$8/('Ohio Intensities'!A35+'Intensity Equation'!$E$9)^'Intensity Equation'!$E$10</f>
        <v>2.3811074373730126</v>
      </c>
      <c r="K35" s="14">
        <f>'Intensity Equation'!$E$15/('Ohio Intensities'!A35+'Intensity Equation'!$E$16)^'Intensity Equation'!$E$17</f>
        <v>2.4571900958415727</v>
      </c>
      <c r="L35" s="14">
        <f>'Intensity Equation'!$E$22/('Ohio Intensities'!A35+'Intensity Equation'!$E$23)^'Intensity Equation'!$E$24</f>
        <v>2.5917831547454844</v>
      </c>
      <c r="M35" s="100">
        <f>'Intensity Equation'!$E$29/('Ohio Intensities'!A35+'Intensity Equation'!$E$30)^'Intensity Equation'!$E$31</f>
        <v>2.6505785500512862</v>
      </c>
      <c r="N35" s="99">
        <f>'Intensity Equation'!$F$8/('Ohio Intensities'!A35+'Intensity Equation'!$F$9)^'Intensity Equation'!$F$10</f>
        <v>2.7870181316499054</v>
      </c>
      <c r="O35" s="14">
        <f>'Intensity Equation'!$F$15/('Ohio Intensities'!A35+'Intensity Equation'!$F$16)^'Intensity Equation'!$F$17</f>
        <v>2.8674647914255496</v>
      </c>
      <c r="P35" s="14">
        <f>'Intensity Equation'!$F$22/('Ohio Intensities'!A35+'Intensity Equation'!$F$23)^'Intensity Equation'!$F$24</f>
        <v>3.0146090292621239</v>
      </c>
      <c r="Q35" s="100">
        <f>'Intensity Equation'!$F$29/('Ohio Intensities'!A35+'Intensity Equation'!$F$30)^'Intensity Equation'!$F$31</f>
        <v>3.08183801531302</v>
      </c>
      <c r="R35" s="99">
        <f>'Intensity Equation'!$G$8/('Ohio Intensities'!A35+'Intensity Equation'!$G$9)^'Intensity Equation'!$G$10</f>
        <v>3.0951834700807934</v>
      </c>
      <c r="S35" s="14">
        <f>'Intensity Equation'!$G$15/('Ohio Intensities'!A35+'Intensity Equation'!$G$16)^'Intensity Equation'!$G$17</f>
        <v>3.1405065665928356</v>
      </c>
      <c r="T35" s="14">
        <f>'Intensity Equation'!$G$22/('Ohio Intensities'!A35+'Intensity Equation'!$G$23)^'Intensity Equation'!$G$24</f>
        <v>3.3125663871177355</v>
      </c>
      <c r="U35" s="100">
        <f>'Intensity Equation'!$G$29/('Ohio Intensities'!A35+'Intensity Equation'!$G$30)^'Intensity Equation'!$G$31</f>
        <v>3.4299030971664957</v>
      </c>
      <c r="V35" s="99">
        <f>'Intensity Equation'!$H$8/('Ohio Intensities'!A35+'Intensity Equation'!$H$9)^'Intensity Equation'!$H$10</f>
        <v>3.4021489421027082</v>
      </c>
      <c r="W35" s="14">
        <f>'Intensity Equation'!$H$15/('Ohio Intensities'!A35+'Intensity Equation'!$H$16)^'Intensity Equation'!$H$17</f>
        <v>3.5065613777356854</v>
      </c>
      <c r="X35" s="14">
        <f>'Intensity Equation'!$H$22/('Ohio Intensities'!A35+'Intensity Equation'!$H$23)^'Intensity Equation'!$H$24</f>
        <v>3.5730336903873896</v>
      </c>
      <c r="Y35" s="23">
        <f>'Intensity Equation'!$H$29/('Ohio Intensities'!A35+'Intensity Equation'!$H$30)^'Intensity Equation'!$H$31</f>
        <v>3.7474870437425727</v>
      </c>
    </row>
    <row r="36" spans="1:25" x14ac:dyDescent="0.25">
      <c r="A36" s="98">
        <f t="shared" si="0"/>
        <v>40</v>
      </c>
      <c r="B36" s="99">
        <f>'Intensity Equation'!$C$8/('Ohio Intensities'!A36+'Intensity Equation'!$C$9)^'Intensity Equation'!$C$10</f>
        <v>1.6315978025957834</v>
      </c>
      <c r="C36" s="14">
        <f>'Intensity Equation'!$C$15/('Ohio Intensities'!A36+'Intensity Equation'!$C$16)^'Intensity Equation'!$C$17</f>
        <v>1.6952945555422627</v>
      </c>
      <c r="D36" s="14">
        <f>'Intensity Equation'!$C$22/('Ohio Intensities'!A36+'Intensity Equation'!$C$23)^'Intensity Equation'!$C$24</f>
        <v>1.8289547343369426</v>
      </c>
      <c r="E36" s="100">
        <f>'Intensity Equation'!$C$29/('Ohio Intensities'!A36+'Intensity Equation'!$C$30)^'Intensity Equation'!$C$31</f>
        <v>1.8662816671377587</v>
      </c>
      <c r="F36" s="99">
        <f>'Intensity Equation'!$D$8/('Ohio Intensities'!A36+'Intensity Equation'!$D$9)^'Intensity Equation'!$D$10</f>
        <v>2.0327958263378623</v>
      </c>
      <c r="G36" s="14">
        <f>'Intensity Equation'!$D$15/('Ohio Intensities'!A36+'Intensity Equation'!$D$16)^'Intensity Equation'!$D$17</f>
        <v>2.0972499719224613</v>
      </c>
      <c r="H36" s="14">
        <f>'Intensity Equation'!$D$22/('Ohio Intensities'!A36+'Intensity Equation'!$D$23)^'Intensity Equation'!$D$24</f>
        <v>2.2294734811788945</v>
      </c>
      <c r="I36" s="100">
        <f>'Intensity Equation'!$D$29/('Ohio Intensities'!A36+'Intensity Equation'!$D$30)^'Intensity Equation'!$D$31</f>
        <v>2.2294734811788945</v>
      </c>
      <c r="J36" s="99">
        <f>'Intensity Equation'!$E$8/('Ohio Intensities'!A36+'Intensity Equation'!$E$9)^'Intensity Equation'!$E$10</f>
        <v>2.341734460176188</v>
      </c>
      <c r="K36" s="14">
        <f>'Intensity Equation'!$E$15/('Ohio Intensities'!A36+'Intensity Equation'!$E$16)^'Intensity Equation'!$E$17</f>
        <v>2.4163560756937166</v>
      </c>
      <c r="L36" s="14">
        <f>'Intensity Equation'!$E$22/('Ohio Intensities'!A36+'Intensity Equation'!$E$23)^'Intensity Equation'!$E$24</f>
        <v>2.5486036159449696</v>
      </c>
      <c r="M36" s="100">
        <f>'Intensity Equation'!$E$29/('Ohio Intensities'!A36+'Intensity Equation'!$E$30)^'Intensity Equation'!$E$31</f>
        <v>2.6064801529780901</v>
      </c>
      <c r="N36" s="99">
        <f>'Intensity Equation'!$F$8/('Ohio Intensities'!A36+'Intensity Equation'!$F$9)^'Intensity Equation'!$F$10</f>
        <v>2.7426163129031988</v>
      </c>
      <c r="O36" s="14">
        <f>'Intensity Equation'!$F$15/('Ohio Intensities'!A36+'Intensity Equation'!$F$16)^'Intensity Equation'!$F$17</f>
        <v>2.8214558932698641</v>
      </c>
      <c r="P36" s="14">
        <f>'Intensity Equation'!$F$22/('Ohio Intensities'!A36+'Intensity Equation'!$F$23)^'Intensity Equation'!$F$24</f>
        <v>2.9659260140468375</v>
      </c>
      <c r="Q36" s="100">
        <f>'Intensity Equation'!$F$29/('Ohio Intensities'!A36+'Intensity Equation'!$F$30)^'Intensity Equation'!$F$31</f>
        <v>3.0321649743819457</v>
      </c>
      <c r="R36" s="99">
        <f>'Intensity Equation'!$G$8/('Ohio Intensities'!A36+'Intensity Equation'!$G$9)^'Intensity Equation'!$G$10</f>
        <v>3.0473869363102573</v>
      </c>
      <c r="S36" s="14">
        <f>'Intensity Equation'!$G$15/('Ohio Intensities'!A36+'Intensity Equation'!$G$16)^'Intensity Equation'!$G$17</f>
        <v>3.091343541342833</v>
      </c>
      <c r="T36" s="14">
        <f>'Intensity Equation'!$G$22/('Ohio Intensities'!A36+'Intensity Equation'!$G$23)^'Intensity Equation'!$G$24</f>
        <v>3.2603511993730954</v>
      </c>
      <c r="U36" s="100">
        <f>'Intensity Equation'!$G$29/('Ohio Intensities'!A36+'Intensity Equation'!$G$30)^'Intensity Equation'!$G$31</f>
        <v>3.3760329977211021</v>
      </c>
      <c r="V36" s="99">
        <f>'Intensity Equation'!$H$8/('Ohio Intensities'!A36+'Intensity Equation'!$H$9)^'Intensity Equation'!$H$10</f>
        <v>3.3512277494423728</v>
      </c>
      <c r="W36" s="14">
        <f>'Intensity Equation'!$H$15/('Ohio Intensities'!A36+'Intensity Equation'!$H$16)^'Intensity Equation'!$H$17</f>
        <v>3.4533881250064882</v>
      </c>
      <c r="X36" s="14">
        <f>'Intensity Equation'!$H$22/('Ohio Intensities'!A36+'Intensity Equation'!$H$23)^'Intensity Equation'!$H$24</f>
        <v>3.5178354865422978</v>
      </c>
      <c r="Y36" s="23">
        <f>'Intensity Equation'!$H$29/('Ohio Intensities'!A36+'Intensity Equation'!$H$30)^'Intensity Equation'!$H$31</f>
        <v>3.6901106931846601</v>
      </c>
    </row>
    <row r="37" spans="1:25" x14ac:dyDescent="0.25">
      <c r="A37" s="98">
        <f t="shared" si="0"/>
        <v>41</v>
      </c>
      <c r="B37" s="99">
        <f>'Intensity Equation'!$C$8/('Ohio Intensities'!A37+'Intensity Equation'!$C$9)^'Intensity Equation'!$C$10</f>
        <v>1.6035271249468801</v>
      </c>
      <c r="C37" s="14">
        <f>'Intensity Equation'!$C$15/('Ohio Intensities'!A37+'Intensity Equation'!$C$16)^'Intensity Equation'!$C$17</f>
        <v>1.666128012836176</v>
      </c>
      <c r="D37" s="14">
        <f>'Intensity Equation'!$C$22/('Ohio Intensities'!A37+'Intensity Equation'!$C$23)^'Intensity Equation'!$C$24</f>
        <v>1.7975012728443203</v>
      </c>
      <c r="E37" s="100">
        <f>'Intensity Equation'!$C$29/('Ohio Intensities'!A37+'Intensity Equation'!$C$30)^'Intensity Equation'!$C$31</f>
        <v>1.8341862754642271</v>
      </c>
      <c r="F37" s="99">
        <f>'Intensity Equation'!$D$8/('Ohio Intensities'!A37+'Intensity Equation'!$D$9)^'Intensity Equation'!$D$10</f>
        <v>1.9989920616982606</v>
      </c>
      <c r="G37" s="14">
        <f>'Intensity Equation'!$D$15/('Ohio Intensities'!A37+'Intensity Equation'!$D$16)^'Intensity Equation'!$D$17</f>
        <v>2.0622608498280099</v>
      </c>
      <c r="H37" s="14">
        <f>'Intensity Equation'!$D$22/('Ohio Intensities'!A37+'Intensity Equation'!$D$23)^'Intensity Equation'!$D$24</f>
        <v>2.1921682749093052</v>
      </c>
      <c r="I37" s="100">
        <f>'Intensity Equation'!$D$29/('Ohio Intensities'!A37+'Intensity Equation'!$D$30)^'Intensity Equation'!$D$31</f>
        <v>2.1921682749093052</v>
      </c>
      <c r="J37" s="99">
        <f>'Intensity Equation'!$E$8/('Ohio Intensities'!A37+'Intensity Equation'!$E$9)^'Intensity Equation'!$E$10</f>
        <v>2.3037583368347376</v>
      </c>
      <c r="K37" s="14">
        <f>'Intensity Equation'!$E$15/('Ohio Intensities'!A37+'Intensity Equation'!$E$16)^'Intensity Equation'!$E$17</f>
        <v>2.3769592844748089</v>
      </c>
      <c r="L37" s="14">
        <f>'Intensity Equation'!$E$22/('Ohio Intensities'!A37+'Intensity Equation'!$E$23)^'Intensity Equation'!$E$24</f>
        <v>2.506930624996456</v>
      </c>
      <c r="M37" s="100">
        <f>'Intensity Equation'!$E$29/('Ohio Intensities'!A37+'Intensity Equation'!$E$30)^'Intensity Equation'!$E$31</f>
        <v>2.5639346989566976</v>
      </c>
      <c r="N37" s="99">
        <f>'Intensity Equation'!$F$8/('Ohio Intensities'!A37+'Intensity Equation'!$F$9)^'Intensity Equation'!$F$10</f>
        <v>2.6997637141582858</v>
      </c>
      <c r="O37" s="14">
        <f>'Intensity Equation'!$F$15/('Ohio Intensities'!A37+'Intensity Equation'!$F$16)^'Intensity Equation'!$F$17</f>
        <v>2.7770407422220034</v>
      </c>
      <c r="P37" s="14">
        <f>'Intensity Equation'!$F$22/('Ohio Intensities'!A37+'Intensity Equation'!$F$23)^'Intensity Equation'!$F$24</f>
        <v>2.9189010681898178</v>
      </c>
      <c r="Q37" s="100">
        <f>'Intensity Equation'!$F$29/('Ohio Intensities'!A37+'Intensity Equation'!$F$30)^'Intensity Equation'!$F$31</f>
        <v>2.9842031113057019</v>
      </c>
      <c r="R37" s="99">
        <f>'Intensity Equation'!$G$8/('Ohio Intensities'!A37+'Intensity Equation'!$G$9)^'Intensity Equation'!$G$10</f>
        <v>3.0012397715666967</v>
      </c>
      <c r="S37" s="14">
        <f>'Intensity Equation'!$G$15/('Ohio Intensities'!A37+'Intensity Equation'!$G$16)^'Intensity Equation'!$G$17</f>
        <v>3.0439010944856331</v>
      </c>
      <c r="T37" s="14">
        <f>'Intensity Equation'!$G$22/('Ohio Intensities'!A37+'Intensity Equation'!$G$23)^'Intensity Equation'!$G$24</f>
        <v>3.2098947600625842</v>
      </c>
      <c r="U37" s="100">
        <f>'Intensity Equation'!$G$29/('Ohio Intensities'!A37+'Intensity Equation'!$G$30)^'Intensity Equation'!$G$31</f>
        <v>3.3239833561837155</v>
      </c>
      <c r="V37" s="99">
        <f>'Intensity Equation'!$H$8/('Ohio Intensities'!A37+'Intensity Equation'!$H$9)^'Intensity Equation'!$H$10</f>
        <v>3.3020450334491174</v>
      </c>
      <c r="W37" s="14">
        <f>'Intensity Equation'!$H$15/('Ohio Intensities'!A37+'Intensity Equation'!$H$16)^'Intensity Equation'!$H$17</f>
        <v>3.4019882256524334</v>
      </c>
      <c r="X37" s="14">
        <f>'Intensity Equation'!$H$22/('Ohio Intensities'!A37+'Intensity Equation'!$H$23)^'Intensity Equation'!$H$24</f>
        <v>3.4645272255962922</v>
      </c>
      <c r="Y37" s="23">
        <f>'Intensity Equation'!$H$29/('Ohio Intensities'!A37+'Intensity Equation'!$H$30)^'Intensity Equation'!$H$31</f>
        <v>3.6346609322196426</v>
      </c>
    </row>
    <row r="38" spans="1:25" x14ac:dyDescent="0.25">
      <c r="A38" s="98">
        <f t="shared" si="0"/>
        <v>42</v>
      </c>
      <c r="B38" s="99">
        <f>'Intensity Equation'!$C$8/('Ohio Intensities'!A38+'Intensity Equation'!$C$9)^'Intensity Equation'!$C$10</f>
        <v>1.5764810809239864</v>
      </c>
      <c r="C38" s="14">
        <f>'Intensity Equation'!$C$15/('Ohio Intensities'!A38+'Intensity Equation'!$C$16)^'Intensity Equation'!$C$17</f>
        <v>1.6380261049345952</v>
      </c>
      <c r="D38" s="14">
        <f>'Intensity Equation'!$C$22/('Ohio Intensities'!A38+'Intensity Equation'!$C$23)^'Intensity Equation'!$C$24</f>
        <v>1.7671839227899142</v>
      </c>
      <c r="E38" s="100">
        <f>'Intensity Equation'!$C$29/('Ohio Intensities'!A38+'Intensity Equation'!$C$30)^'Intensity Equation'!$C$31</f>
        <v>1.8032501820003017</v>
      </c>
      <c r="F38" s="99">
        <f>'Intensity Equation'!$D$8/('Ohio Intensities'!A38+'Intensity Equation'!$D$9)^'Intensity Equation'!$D$10</f>
        <v>1.9663875495202918</v>
      </c>
      <c r="G38" s="14">
        <f>'Intensity Equation'!$D$15/('Ohio Intensities'!A38+'Intensity Equation'!$D$16)^'Intensity Equation'!$D$17</f>
        <v>2.0285117018554133</v>
      </c>
      <c r="H38" s="14">
        <f>'Intensity Equation'!$D$22/('Ohio Intensities'!A38+'Intensity Equation'!$D$23)^'Intensity Equation'!$D$24</f>
        <v>2.1561802478698979</v>
      </c>
      <c r="I38" s="100">
        <f>'Intensity Equation'!$D$29/('Ohio Intensities'!A38+'Intensity Equation'!$D$30)^'Intensity Equation'!$D$31</f>
        <v>2.1561802478698979</v>
      </c>
      <c r="J38" s="99">
        <f>'Intensity Equation'!$E$8/('Ohio Intensities'!A38+'Intensity Equation'!$E$9)^'Intensity Equation'!$E$10</f>
        <v>2.2671040511478564</v>
      </c>
      <c r="K38" s="14">
        <f>'Intensity Equation'!$E$15/('Ohio Intensities'!A38+'Intensity Equation'!$E$16)^'Intensity Equation'!$E$17</f>
        <v>2.338923424463951</v>
      </c>
      <c r="L38" s="14">
        <f>'Intensity Equation'!$E$22/('Ohio Intensities'!A38+'Intensity Equation'!$E$23)^'Intensity Equation'!$E$24</f>
        <v>2.4666851529905256</v>
      </c>
      <c r="M38" s="100">
        <f>'Intensity Equation'!$E$29/('Ohio Intensities'!A38+'Intensity Equation'!$E$30)^'Intensity Equation'!$E$31</f>
        <v>2.5228597193653499</v>
      </c>
      <c r="N38" s="99">
        <f>'Intensity Equation'!$F$8/('Ohio Intensities'!A38+'Intensity Equation'!$F$9)^'Intensity Equation'!$F$10</f>
        <v>2.6583780197128206</v>
      </c>
      <c r="O38" s="14">
        <f>'Intensity Equation'!$F$15/('Ohio Intensities'!A38+'Intensity Equation'!$F$16)^'Intensity Equation'!$F$17</f>
        <v>2.7341355945176811</v>
      </c>
      <c r="P38" s="14">
        <f>'Intensity Equation'!$F$22/('Ohio Intensities'!A38+'Intensity Equation'!$F$23)^'Intensity Equation'!$F$24</f>
        <v>2.8734490868448539</v>
      </c>
      <c r="Q38" s="100">
        <f>'Intensity Equation'!$F$29/('Ohio Intensities'!A38+'Intensity Equation'!$F$30)^'Intensity Equation'!$F$31</f>
        <v>2.9378632578828059</v>
      </c>
      <c r="R38" s="99">
        <f>'Intensity Equation'!$G$8/('Ohio Intensities'!A38+'Intensity Equation'!$G$9)^'Intensity Equation'!$G$10</f>
        <v>2.9566548068843757</v>
      </c>
      <c r="S38" s="14">
        <f>'Intensity Equation'!$G$15/('Ohio Intensities'!A38+'Intensity Equation'!$G$16)^'Intensity Equation'!$G$17</f>
        <v>2.9980870115590781</v>
      </c>
      <c r="T38" s="14">
        <f>'Intensity Equation'!$G$22/('Ohio Intensities'!A38+'Intensity Equation'!$G$23)^'Intensity Equation'!$G$24</f>
        <v>3.1611074400006474</v>
      </c>
      <c r="U38" s="100">
        <f>'Intensity Equation'!$G$29/('Ohio Intensities'!A38+'Intensity Equation'!$G$30)^'Intensity Equation'!$G$31</f>
        <v>3.2736609135213932</v>
      </c>
      <c r="V38" s="99">
        <f>'Intensity Equation'!$H$8/('Ohio Intensities'!A38+'Intensity Equation'!$H$9)^'Intensity Equation'!$H$10</f>
        <v>3.254509381809946</v>
      </c>
      <c r="W38" s="14">
        <f>'Intensity Equation'!$H$15/('Ohio Intensities'!A38+'Intensity Equation'!$H$16)^'Intensity Equation'!$H$17</f>
        <v>3.3522714555174198</v>
      </c>
      <c r="X38" s="14">
        <f>'Intensity Equation'!$H$22/('Ohio Intensities'!A38+'Intensity Equation'!$H$23)^'Intensity Equation'!$H$24</f>
        <v>3.4130100138969448</v>
      </c>
      <c r="Y38" s="23">
        <f>'Intensity Equation'!$H$29/('Ohio Intensities'!A38+'Intensity Equation'!$H$30)^'Intensity Equation'!$H$31</f>
        <v>3.5810391572965279</v>
      </c>
    </row>
    <row r="39" spans="1:25" x14ac:dyDescent="0.25">
      <c r="A39" s="98">
        <f t="shared" si="0"/>
        <v>43</v>
      </c>
      <c r="B39" s="99">
        <f>'Intensity Equation'!$C$8/('Ohio Intensities'!A39+'Intensity Equation'!$C$9)^'Intensity Equation'!$C$10</f>
        <v>1.5504032579253335</v>
      </c>
      <c r="C39" s="14">
        <f>'Intensity Equation'!$C$15/('Ohio Intensities'!A39+'Intensity Equation'!$C$16)^'Intensity Equation'!$C$17</f>
        <v>1.6109302169163127</v>
      </c>
      <c r="D39" s="14">
        <f>'Intensity Equation'!$C$22/('Ohio Intensities'!A39+'Intensity Equation'!$C$23)^'Intensity Equation'!$C$24</f>
        <v>1.7379409609406529</v>
      </c>
      <c r="E39" s="100">
        <f>'Intensity Equation'!$C$29/('Ohio Intensities'!A39+'Intensity Equation'!$C$30)^'Intensity Equation'!$C$31</f>
        <v>1.7734104038103453</v>
      </c>
      <c r="F39" s="99">
        <f>'Intensity Equation'!$D$8/('Ohio Intensities'!A39+'Intensity Equation'!$D$9)^'Intensity Equation'!$D$10</f>
        <v>1.9349179908656062</v>
      </c>
      <c r="G39" s="14">
        <f>'Intensity Equation'!$D$15/('Ohio Intensities'!A39+'Intensity Equation'!$D$16)^'Intensity Equation'!$D$17</f>
        <v>1.9959361987772986</v>
      </c>
      <c r="H39" s="14">
        <f>'Intensity Equation'!$D$22/('Ohio Intensities'!A39+'Intensity Equation'!$D$23)^'Intensity Equation'!$D$24</f>
        <v>2.1214393327828414</v>
      </c>
      <c r="I39" s="100">
        <f>'Intensity Equation'!$D$29/('Ohio Intensities'!A39+'Intensity Equation'!$D$30)^'Intensity Equation'!$D$31</f>
        <v>2.1214393327828414</v>
      </c>
      <c r="J39" s="99">
        <f>'Intensity Equation'!$E$8/('Ohio Intensities'!A39+'Intensity Equation'!$E$9)^'Intensity Equation'!$E$10</f>
        <v>2.2317019321197575</v>
      </c>
      <c r="K39" s="14">
        <f>'Intensity Equation'!$E$15/('Ohio Intensities'!A39+'Intensity Equation'!$E$16)^'Intensity Equation'!$E$17</f>
        <v>2.3021775635996384</v>
      </c>
      <c r="L39" s="14">
        <f>'Intensity Equation'!$E$22/('Ohio Intensities'!A39+'Intensity Equation'!$E$23)^'Intensity Equation'!$E$24</f>
        <v>2.4277936552798236</v>
      </c>
      <c r="M39" s="100">
        <f>'Intensity Equation'!$E$29/('Ohio Intensities'!A39+'Intensity Equation'!$E$30)^'Intensity Equation'!$E$31</f>
        <v>2.4831785466598197</v>
      </c>
      <c r="N39" s="99">
        <f>'Intensity Equation'!$F$8/('Ohio Intensities'!A39+'Intensity Equation'!$F$9)^'Intensity Equation'!$F$10</f>
        <v>2.6183827335605101</v>
      </c>
      <c r="O39" s="14">
        <f>'Intensity Equation'!$F$15/('Ohio Intensities'!A39+'Intensity Equation'!$F$16)^'Intensity Equation'!$F$17</f>
        <v>2.692662551580665</v>
      </c>
      <c r="P39" s="14">
        <f>'Intensity Equation'!$F$22/('Ohio Intensities'!A39+'Intensity Equation'!$F$23)^'Intensity Equation'!$F$24</f>
        <v>2.8294907514742929</v>
      </c>
      <c r="Q39" s="100">
        <f>'Intensity Equation'!$F$29/('Ohio Intensities'!A39+'Intensity Equation'!$F$30)^'Intensity Equation'!$F$31</f>
        <v>2.8930624105905531</v>
      </c>
      <c r="R39" s="99">
        <f>'Intensity Equation'!$G$8/('Ohio Intensities'!A39+'Intensity Equation'!$G$9)^'Intensity Equation'!$G$10</f>
        <v>2.9135510194050229</v>
      </c>
      <c r="S39" s="14">
        <f>'Intensity Equation'!$G$15/('Ohio Intensities'!A39+'Intensity Equation'!$G$16)^'Intensity Equation'!$G$17</f>
        <v>2.9538156704789524</v>
      </c>
      <c r="T39" s="14">
        <f>'Intensity Equation'!$G$22/('Ohio Intensities'!A39+'Intensity Equation'!$G$23)^'Intensity Equation'!$G$24</f>
        <v>3.1139056719964526</v>
      </c>
      <c r="U39" s="100">
        <f>'Intensity Equation'!$G$29/('Ohio Intensities'!A39+'Intensity Equation'!$G$30)^'Intensity Equation'!$G$31</f>
        <v>3.2249787565388899</v>
      </c>
      <c r="V39" s="99">
        <f>'Intensity Equation'!$H$8/('Ohio Intensities'!A39+'Intensity Equation'!$H$9)^'Intensity Equation'!$H$10</f>
        <v>3.2085358114603348</v>
      </c>
      <c r="W39" s="14">
        <f>'Intensity Equation'!$H$15/('Ohio Intensities'!A39+'Intensity Equation'!$H$16)^'Intensity Equation'!$H$17</f>
        <v>3.3041537059138211</v>
      </c>
      <c r="X39" s="14">
        <f>'Intensity Equation'!$H$22/('Ohio Intensities'!A39+'Intensity Equation'!$H$23)^'Intensity Equation'!$H$24</f>
        <v>3.3631918554761637</v>
      </c>
      <c r="Y39" s="23">
        <f>'Intensity Equation'!$H$29/('Ohio Intensities'!A39+'Intensity Equation'!$H$30)^'Intensity Equation'!$H$31</f>
        <v>3.5291534849968933</v>
      </c>
    </row>
    <row r="40" spans="1:25" x14ac:dyDescent="0.25">
      <c r="A40" s="98">
        <f t="shared" si="0"/>
        <v>44</v>
      </c>
      <c r="B40" s="99">
        <f>'Intensity Equation'!$C$8/('Ohio Intensities'!A40+'Intensity Equation'!$C$9)^'Intensity Equation'!$C$10</f>
        <v>1.5252413563832246</v>
      </c>
      <c r="C40" s="14">
        <f>'Intensity Equation'!$C$15/('Ohio Intensities'!A40+'Intensity Equation'!$C$16)^'Intensity Equation'!$C$17</f>
        <v>1.5847860074649618</v>
      </c>
      <c r="D40" s="14">
        <f>'Intensity Equation'!$C$22/('Ohio Intensities'!A40+'Intensity Equation'!$C$23)^'Intensity Equation'!$C$24</f>
        <v>1.7097150995922386</v>
      </c>
      <c r="E40" s="100">
        <f>'Intensity Equation'!$C$29/('Ohio Intensities'!A40+'Intensity Equation'!$C$30)^'Intensity Equation'!$C$31</f>
        <v>1.744608484011704</v>
      </c>
      <c r="F40" s="99">
        <f>'Intensity Equation'!$D$8/('Ohio Intensities'!A40+'Intensity Equation'!$D$9)^'Intensity Equation'!$D$10</f>
        <v>1.9045236575055486</v>
      </c>
      <c r="G40" s="14">
        <f>'Intensity Equation'!$D$15/('Ohio Intensities'!A40+'Intensity Equation'!$D$16)^'Intensity Equation'!$D$17</f>
        <v>1.9644727129648802</v>
      </c>
      <c r="H40" s="14">
        <f>'Intensity Equation'!$D$22/('Ohio Intensities'!A40+'Intensity Equation'!$D$23)^'Intensity Equation'!$D$24</f>
        <v>2.0878803972518347</v>
      </c>
      <c r="I40" s="100">
        <f>'Intensity Equation'!$D$29/('Ohio Intensities'!A40+'Intensity Equation'!$D$30)^'Intensity Equation'!$D$31</f>
        <v>2.0878803972518347</v>
      </c>
      <c r="J40" s="99">
        <f>'Intensity Equation'!$E$8/('Ohio Intensities'!A40+'Intensity Equation'!$E$9)^'Intensity Equation'!$E$10</f>
        <v>2.1974871826977984</v>
      </c>
      <c r="K40" s="14">
        <f>'Intensity Equation'!$E$15/('Ohio Intensities'!A40+'Intensity Equation'!$E$16)^'Intensity Equation'!$E$17</f>
        <v>2.2666556689486392</v>
      </c>
      <c r="L40" s="14">
        <f>'Intensity Equation'!$E$22/('Ohio Intensities'!A40+'Intensity Equation'!$E$23)^'Intensity Equation'!$E$24</f>
        <v>2.3901876012613461</v>
      </c>
      <c r="M40" s="100">
        <f>'Intensity Equation'!$E$29/('Ohio Intensities'!A40+'Intensity Equation'!$E$30)^'Intensity Equation'!$E$31</f>
        <v>2.4448198098845979</v>
      </c>
      <c r="N40" s="99">
        <f>'Intensity Equation'!$F$8/('Ohio Intensities'!A40+'Intensity Equation'!$F$9)^'Intensity Equation'!$F$10</f>
        <v>2.5797066694340676</v>
      </c>
      <c r="O40" s="14">
        <f>'Intensity Equation'!$F$15/('Ohio Intensities'!A40+'Intensity Equation'!$F$16)^'Intensity Equation'!$F$17</f>
        <v>2.6525490547951431</v>
      </c>
      <c r="P40" s="14">
        <f>'Intensity Equation'!$F$22/('Ohio Intensities'!A40+'Intensity Equation'!$F$23)^'Intensity Equation'!$F$24</f>
        <v>2.7869520433483195</v>
      </c>
      <c r="Q40" s="100">
        <f>'Intensity Equation'!$F$29/('Ohio Intensities'!A40+'Intensity Equation'!$F$30)^'Intensity Equation'!$F$31</f>
        <v>2.8497232031301047</v>
      </c>
      <c r="R40" s="99">
        <f>'Intensity Equation'!$G$8/('Ohio Intensities'!A40+'Intensity Equation'!$G$9)^'Intensity Equation'!$G$10</f>
        <v>2.8718529944709972</v>
      </c>
      <c r="S40" s="14">
        <f>'Intensity Equation'!$G$15/('Ohio Intensities'!A40+'Intensity Equation'!$G$16)^'Intensity Equation'!$G$17</f>
        <v>2.9110074566611615</v>
      </c>
      <c r="T40" s="14">
        <f>'Intensity Equation'!$G$22/('Ohio Intensities'!A40+'Intensity Equation'!$G$23)^'Intensity Equation'!$G$24</f>
        <v>3.0682114432778107</v>
      </c>
      <c r="U40" s="100">
        <f>'Intensity Equation'!$G$29/('Ohio Intensities'!A40+'Intensity Equation'!$G$30)^'Intensity Equation'!$G$31</f>
        <v>3.1778557830730549</v>
      </c>
      <c r="V40" s="99">
        <f>'Intensity Equation'!$H$8/('Ohio Intensities'!A40+'Intensity Equation'!$H$9)^'Intensity Equation'!$H$10</f>
        <v>3.1640452064729727</v>
      </c>
      <c r="W40" s="14">
        <f>'Intensity Equation'!$H$15/('Ohio Intensities'!A40+'Intensity Equation'!$H$16)^'Intensity Equation'!$H$17</f>
        <v>3.2575564693568233</v>
      </c>
      <c r="X40" s="14">
        <f>'Intensity Equation'!$H$22/('Ohio Intensities'!A40+'Intensity Equation'!$H$23)^'Intensity Equation'!$H$24</f>
        <v>3.3149870551113789</v>
      </c>
      <c r="Y40" s="23">
        <f>'Intensity Equation'!$H$29/('Ohio Intensities'!A40+'Intensity Equation'!$H$30)^'Intensity Equation'!$H$31</f>
        <v>3.4789181839864316</v>
      </c>
    </row>
    <row r="41" spans="1:25" x14ac:dyDescent="0.25">
      <c r="A41" s="98">
        <f t="shared" si="0"/>
        <v>45</v>
      </c>
      <c r="B41" s="99">
        <f>'Intensity Equation'!$C$8/('Ohio Intensities'!A41+'Intensity Equation'!$C$9)^'Intensity Equation'!$C$10</f>
        <v>1.5009468191741295</v>
      </c>
      <c r="C41" s="14">
        <f>'Intensity Equation'!$C$15/('Ohio Intensities'!A41+'Intensity Equation'!$C$16)^'Intensity Equation'!$C$17</f>
        <v>1.5595430238114707</v>
      </c>
      <c r="D41" s="14">
        <f>'Intensity Equation'!$C$22/('Ohio Intensities'!A41+'Intensity Equation'!$C$23)^'Intensity Equation'!$C$24</f>
        <v>1.6824530928872969</v>
      </c>
      <c r="E41" s="100">
        <f>'Intensity Equation'!$C$29/('Ohio Intensities'!A41+'Intensity Equation'!$C$30)^'Intensity Equation'!$C$31</f>
        <v>1.7167900900582502</v>
      </c>
      <c r="F41" s="99">
        <f>'Intensity Equation'!$D$8/('Ohio Intensities'!A41+'Intensity Equation'!$D$9)^'Intensity Equation'!$D$10</f>
        <v>1.8751489900568068</v>
      </c>
      <c r="G41" s="14">
        <f>'Intensity Equation'!$D$15/('Ohio Intensities'!A41+'Intensity Equation'!$D$16)^'Intensity Equation'!$D$17</f>
        <v>1.9340639063129661</v>
      </c>
      <c r="H41" s="14">
        <f>'Intensity Equation'!$D$22/('Ohio Intensities'!A41+'Intensity Equation'!$D$23)^'Intensity Equation'!$D$24</f>
        <v>2.0554428141801298</v>
      </c>
      <c r="I41" s="100">
        <f>'Intensity Equation'!$D$29/('Ohio Intensities'!A41+'Intensity Equation'!$D$30)^'Intensity Equation'!$D$31</f>
        <v>2.0554428141801298</v>
      </c>
      <c r="J41" s="99">
        <f>'Intensity Equation'!$E$8/('Ohio Intensities'!A41+'Intensity Equation'!$E$9)^'Intensity Equation'!$E$10</f>
        <v>2.1643994577442616</v>
      </c>
      <c r="K41" s="14">
        <f>'Intensity Equation'!$E$15/('Ohio Intensities'!A41+'Intensity Equation'!$E$16)^'Intensity Equation'!$E$17</f>
        <v>2.2322961882210528</v>
      </c>
      <c r="L41" s="14">
        <f>'Intensity Equation'!$E$22/('Ohio Intensities'!A41+'Intensity Equation'!$E$23)^'Intensity Equation'!$E$24</f>
        <v>2.3538030518948605</v>
      </c>
      <c r="M41" s="100">
        <f>'Intensity Equation'!$E$29/('Ohio Intensities'!A41+'Intensity Equation'!$E$30)^'Intensity Equation'!$E$31</f>
        <v>2.4077169821477851</v>
      </c>
      <c r="N41" s="99">
        <f>'Intensity Equation'!$F$8/('Ohio Intensities'!A41+'Intensity Equation'!$F$9)^'Intensity Equation'!$F$10</f>
        <v>2.5422834938566643</v>
      </c>
      <c r="O41" s="14">
        <f>'Intensity Equation'!$F$15/('Ohio Intensities'!A41+'Intensity Equation'!$F$16)^'Intensity Equation'!$F$17</f>
        <v>2.6137274320571673</v>
      </c>
      <c r="P41" s="14">
        <f>'Intensity Equation'!$F$22/('Ohio Intensities'!A41+'Intensity Equation'!$F$23)^'Intensity Equation'!$F$24</f>
        <v>2.7457638055092399</v>
      </c>
      <c r="Q41" s="100">
        <f>'Intensity Equation'!$F$29/('Ohio Intensities'!A41+'Intensity Equation'!$F$30)^'Intensity Equation'!$F$31</f>
        <v>2.8077734324643346</v>
      </c>
      <c r="R41" s="99">
        <f>'Intensity Equation'!$G$8/('Ohio Intensities'!A41+'Intensity Equation'!$G$9)^'Intensity Equation'!$G$10</f>
        <v>2.8314904436179975</v>
      </c>
      <c r="S41" s="14">
        <f>'Intensity Equation'!$G$15/('Ohio Intensities'!A41+'Intensity Equation'!$G$16)^'Intensity Equation'!$G$17</f>
        <v>2.8695882397452053</v>
      </c>
      <c r="T41" s="14">
        <f>'Intensity Equation'!$G$22/('Ohio Intensities'!A41+'Intensity Equation'!$G$23)^'Intensity Equation'!$G$24</f>
        <v>3.0239518383079433</v>
      </c>
      <c r="U41" s="100">
        <f>'Intensity Equation'!$G$29/('Ohio Intensities'!A41+'Intensity Equation'!$G$30)^'Intensity Equation'!$G$31</f>
        <v>3.1322162206422819</v>
      </c>
      <c r="V41" s="99">
        <f>'Intensity Equation'!$H$8/('Ohio Intensities'!A41+'Intensity Equation'!$H$9)^'Intensity Equation'!$H$10</f>
        <v>3.1209638143560166</v>
      </c>
      <c r="W41" s="14">
        <f>'Intensity Equation'!$H$15/('Ohio Intensities'!A41+'Intensity Equation'!$H$16)^'Intensity Equation'!$H$17</f>
        <v>3.212406376644906</v>
      </c>
      <c r="X41" s="14">
        <f>'Intensity Equation'!$H$22/('Ohio Intensities'!A41+'Intensity Equation'!$H$23)^'Intensity Equation'!$H$24</f>
        <v>3.2683156827161683</v>
      </c>
      <c r="Y41" s="23">
        <f>'Intensity Equation'!$H$29/('Ohio Intensities'!A41+'Intensity Equation'!$H$30)^'Intensity Equation'!$H$31</f>
        <v>3.4302531639645699</v>
      </c>
    </row>
    <row r="42" spans="1:25" x14ac:dyDescent="0.25">
      <c r="A42" s="98">
        <f t="shared" si="0"/>
        <v>46</v>
      </c>
      <c r="B42" s="99">
        <f>'Intensity Equation'!$C$8/('Ohio Intensities'!A42+'Intensity Equation'!$C$9)^'Intensity Equation'!$C$10</f>
        <v>1.4774745005584979</v>
      </c>
      <c r="C42" s="14">
        <f>'Intensity Equation'!$C$15/('Ohio Intensities'!A42+'Intensity Equation'!$C$16)^'Intensity Equation'!$C$17</f>
        <v>1.5351543577494511</v>
      </c>
      <c r="D42" s="14">
        <f>'Intensity Equation'!$C$22/('Ohio Intensities'!A42+'Intensity Equation'!$C$23)^'Intensity Equation'!$C$24</f>
        <v>1.6561053844887641</v>
      </c>
      <c r="E42" s="100">
        <f>'Intensity Equation'!$C$29/('Ohio Intensities'!A42+'Intensity Equation'!$C$30)^'Intensity Equation'!$C$31</f>
        <v>1.689904654223175</v>
      </c>
      <c r="F42" s="99">
        <f>'Intensity Equation'!$D$8/('Ohio Intensities'!A42+'Intensity Equation'!$D$9)^'Intensity Equation'!$D$10</f>
        <v>1.8467422379747287</v>
      </c>
      <c r="G42" s="14">
        <f>'Intensity Equation'!$D$15/('Ohio Intensities'!A42+'Intensity Equation'!$D$16)^'Intensity Equation'!$D$17</f>
        <v>1.9046563609443741</v>
      </c>
      <c r="H42" s="14">
        <f>'Intensity Equation'!$D$22/('Ohio Intensities'!A42+'Intensity Equation'!$D$23)^'Intensity Equation'!$D$24</f>
        <v>2.0240700764723991</v>
      </c>
      <c r="I42" s="100">
        <f>'Intensity Equation'!$D$29/('Ohio Intensities'!A42+'Intensity Equation'!$D$30)^'Intensity Equation'!$D$31</f>
        <v>2.0240700764723991</v>
      </c>
      <c r="J42" s="99">
        <f>'Intensity Equation'!$E$8/('Ohio Intensities'!A42+'Intensity Equation'!$E$9)^'Intensity Equation'!$E$10</f>
        <v>2.1323824853236304</v>
      </c>
      <c r="K42" s="14">
        <f>'Intensity Equation'!$E$15/('Ohio Intensities'!A42+'Intensity Equation'!$E$16)^'Intensity Equation'!$E$17</f>
        <v>2.1990416736394947</v>
      </c>
      <c r="L42" s="14">
        <f>'Intensity Equation'!$E$22/('Ohio Intensities'!A42+'Intensity Equation'!$E$23)^'Intensity Equation'!$E$24</f>
        <v>2.3185802793836214</v>
      </c>
      <c r="M42" s="100">
        <f>'Intensity Equation'!$E$29/('Ohio Intensities'!A42+'Intensity Equation'!$E$30)^'Intensity Equation'!$E$31</f>
        <v>2.3718079739026421</v>
      </c>
      <c r="N42" s="99">
        <f>'Intensity Equation'!$F$8/('Ohio Intensities'!A42+'Intensity Equation'!$F$9)^'Intensity Equation'!$F$10</f>
        <v>2.506051315857087</v>
      </c>
      <c r="O42" s="14">
        <f>'Intensity Equation'!$F$15/('Ohio Intensities'!A42+'Intensity Equation'!$F$16)^'Intensity Equation'!$F$17</f>
        <v>2.5761344899960674</v>
      </c>
      <c r="P42" s="14">
        <f>'Intensity Equation'!$F$22/('Ohio Intensities'!A42+'Intensity Equation'!$F$23)^'Intensity Equation'!$F$24</f>
        <v>2.7058613476446371</v>
      </c>
      <c r="Q42" s="100">
        <f>'Intensity Equation'!$F$29/('Ohio Intensities'!A42+'Intensity Equation'!$F$30)^'Intensity Equation'!$F$31</f>
        <v>2.7671456321041021</v>
      </c>
      <c r="R42" s="99">
        <f>'Intensity Equation'!$G$8/('Ohio Intensities'!A42+'Intensity Equation'!$G$9)^'Intensity Equation'!$G$10</f>
        <v>2.7923977717738309</v>
      </c>
      <c r="S42" s="14">
        <f>'Intensity Equation'!$G$15/('Ohio Intensities'!A42+'Intensity Equation'!$G$16)^'Intensity Equation'!$G$17</f>
        <v>2.8294889044447049</v>
      </c>
      <c r="T42" s="14">
        <f>'Intensity Equation'!$G$22/('Ohio Intensities'!A42+'Intensity Equation'!$G$23)^'Intensity Equation'!$G$24</f>
        <v>2.9810586262345158</v>
      </c>
      <c r="U42" s="100">
        <f>'Intensity Equation'!$G$29/('Ohio Intensities'!A42+'Intensity Equation'!$G$30)^'Intensity Equation'!$G$31</f>
        <v>3.087989192398326</v>
      </c>
      <c r="V42" s="99">
        <f>'Intensity Equation'!$H$8/('Ohio Intensities'!A42+'Intensity Equation'!$H$9)^'Intensity Equation'!$H$10</f>
        <v>3.0792227937629488</v>
      </c>
      <c r="W42" s="14">
        <f>'Intensity Equation'!$H$15/('Ohio Intensities'!A42+'Intensity Equation'!$H$16)^'Intensity Equation'!$H$17</f>
        <v>3.1686347793783654</v>
      </c>
      <c r="X42" s="14">
        <f>'Intensity Equation'!$H$22/('Ohio Intensities'!A42+'Intensity Equation'!$H$23)^'Intensity Equation'!$H$24</f>
        <v>3.2231030918005712</v>
      </c>
      <c r="Y42" s="23">
        <f>'Intensity Equation'!$H$29/('Ohio Intensities'!A42+'Intensity Equation'!$H$30)^'Intensity Equation'!$H$31</f>
        <v>3.3830835150223719</v>
      </c>
    </row>
    <row r="43" spans="1:25" x14ac:dyDescent="0.25">
      <c r="A43" s="98">
        <f t="shared" si="0"/>
        <v>47</v>
      </c>
      <c r="B43" s="99">
        <f>'Intensity Equation'!$C$8/('Ohio Intensities'!A43+'Intensity Equation'!$C$9)^'Intensity Equation'!$C$10</f>
        <v>1.4547823698023437</v>
      </c>
      <c r="C43" s="14">
        <f>'Intensity Equation'!$C$15/('Ohio Intensities'!A43+'Intensity Equation'!$C$16)^'Intensity Equation'!$C$17</f>
        <v>1.5115763376863214</v>
      </c>
      <c r="D43" s="14">
        <f>'Intensity Equation'!$C$22/('Ohio Intensities'!A43+'Intensity Equation'!$C$23)^'Intensity Equation'!$C$24</f>
        <v>1.6306257916142219</v>
      </c>
      <c r="E43" s="100">
        <f>'Intensity Equation'!$C$29/('Ohio Intensities'!A43+'Intensity Equation'!$C$30)^'Intensity Equation'!$C$31</f>
        <v>1.6639050511848137</v>
      </c>
      <c r="F43" s="99">
        <f>'Intensity Equation'!$D$8/('Ohio Intensities'!A43+'Intensity Equation'!$D$9)^'Intensity Equation'!$D$10</f>
        <v>1.8192551363885738</v>
      </c>
      <c r="G43" s="14">
        <f>'Intensity Equation'!$D$15/('Ohio Intensities'!A43+'Intensity Equation'!$D$16)^'Intensity Equation'!$D$17</f>
        <v>1.8762002475850519</v>
      </c>
      <c r="H43" s="14">
        <f>'Intensity Equation'!$D$22/('Ohio Intensities'!A43+'Intensity Equation'!$D$23)^'Intensity Equation'!$D$24</f>
        <v>1.9937094507697735</v>
      </c>
      <c r="I43" s="100">
        <f>'Intensity Equation'!$D$29/('Ohio Intensities'!A43+'Intensity Equation'!$D$30)^'Intensity Equation'!$D$31</f>
        <v>1.9937094507697735</v>
      </c>
      <c r="J43" s="99">
        <f>'Intensity Equation'!$E$8/('Ohio Intensities'!A43+'Intensity Equation'!$E$9)^'Intensity Equation'!$E$10</f>
        <v>2.1013837261884909</v>
      </c>
      <c r="K43" s="14">
        <f>'Intensity Equation'!$E$15/('Ohio Intensities'!A43+'Intensity Equation'!$E$16)^'Intensity Equation'!$E$17</f>
        <v>2.1668384432298167</v>
      </c>
      <c r="L43" s="14">
        <f>'Intensity Equation'!$E$22/('Ohio Intensities'!A43+'Intensity Equation'!$E$23)^'Intensity Equation'!$E$24</f>
        <v>2.2844634241764932</v>
      </c>
      <c r="M43" s="100">
        <f>'Intensity Equation'!$E$29/('Ohio Intensities'!A43+'Intensity Equation'!$E$30)^'Intensity Equation'!$E$31</f>
        <v>2.3370347667004343</v>
      </c>
      <c r="N43" s="99">
        <f>'Intensity Equation'!$F$8/('Ohio Intensities'!A43+'Intensity Equation'!$F$9)^'Intensity Equation'!$F$10</f>
        <v>2.4709523178596546</v>
      </c>
      <c r="O43" s="14">
        <f>'Intensity Equation'!$F$15/('Ohio Intensities'!A43+'Intensity Equation'!$F$16)^'Intensity Equation'!$F$17</f>
        <v>2.5397111465689508</v>
      </c>
      <c r="P43" s="14">
        <f>'Intensity Equation'!$F$22/('Ohio Intensities'!A43+'Intensity Equation'!$F$23)^'Intensity Equation'!$F$24</f>
        <v>2.6671840890308736</v>
      </c>
      <c r="Q43" s="100">
        <f>'Intensity Equation'!$F$29/('Ohio Intensities'!A43+'Intensity Equation'!$F$30)^'Intensity Equation'!$F$31</f>
        <v>2.7277766872199507</v>
      </c>
      <c r="R43" s="99">
        <f>'Intensity Equation'!$G$8/('Ohio Intensities'!A43+'Intensity Equation'!$G$9)^'Intensity Equation'!$G$10</f>
        <v>2.7545136878733949</v>
      </c>
      <c r="S43" s="14">
        <f>'Intensity Equation'!$G$15/('Ohio Intensities'!A43+'Intensity Equation'!$G$16)^'Intensity Equation'!$G$17</f>
        <v>2.7906449290730544</v>
      </c>
      <c r="T43" s="14">
        <f>'Intensity Equation'!$G$22/('Ohio Intensities'!A43+'Intensity Equation'!$G$23)^'Intensity Equation'!$G$24</f>
        <v>2.9394678879526452</v>
      </c>
      <c r="U43" s="100">
        <f>'Intensity Equation'!$G$29/('Ohio Intensities'!A43+'Intensity Equation'!$G$30)^'Intensity Equation'!$G$31</f>
        <v>3.0451083250260824</v>
      </c>
      <c r="V43" s="99">
        <f>'Intensity Equation'!$H$8/('Ohio Intensities'!A43+'Intensity Equation'!$H$9)^'Intensity Equation'!$H$10</f>
        <v>3.0387578075619666</v>
      </c>
      <c r="W43" s="14">
        <f>'Intensity Equation'!$H$15/('Ohio Intensities'!A43+'Intensity Equation'!$H$16)^'Intensity Equation'!$H$17</f>
        <v>3.1261773727746944</v>
      </c>
      <c r="X43" s="14">
        <f>'Intensity Equation'!$H$22/('Ohio Intensities'!A43+'Intensity Equation'!$H$23)^'Intensity Equation'!$H$24</f>
        <v>3.1792794857102353</v>
      </c>
      <c r="Y43" s="23">
        <f>'Intensity Equation'!$H$29/('Ohio Intensities'!A43+'Intensity Equation'!$H$30)^'Intensity Equation'!$H$31</f>
        <v>3.3373390916781074</v>
      </c>
    </row>
    <row r="44" spans="1:25" x14ac:dyDescent="0.25">
      <c r="A44" s="98">
        <f t="shared" si="0"/>
        <v>48</v>
      </c>
      <c r="B44" s="99">
        <f>'Intensity Equation'!$C$8/('Ohio Intensities'!A44+'Intensity Equation'!$C$9)^'Intensity Equation'!$C$10</f>
        <v>1.4328312453019449</v>
      </c>
      <c r="C44" s="14">
        <f>'Intensity Equation'!$C$15/('Ohio Intensities'!A44+'Intensity Equation'!$C$16)^'Intensity Equation'!$C$17</f>
        <v>1.488768252388369</v>
      </c>
      <c r="D44" s="14">
        <f>'Intensity Equation'!$C$22/('Ohio Intensities'!A44+'Intensity Equation'!$C$23)^'Intensity Equation'!$C$24</f>
        <v>1.6059712211157846</v>
      </c>
      <c r="E44" s="100">
        <f>'Intensity Equation'!$C$29/('Ohio Intensities'!A44+'Intensity Equation'!$C$30)^'Intensity Equation'!$C$31</f>
        <v>1.638747308312041</v>
      </c>
      <c r="F44" s="99">
        <f>'Intensity Equation'!$D$8/('Ohio Intensities'!A44+'Intensity Equation'!$D$9)^'Intensity Equation'!$D$10</f>
        <v>1.7926426154399375</v>
      </c>
      <c r="G44" s="14">
        <f>'Intensity Equation'!$D$15/('Ohio Intensities'!A44+'Intensity Equation'!$D$16)^'Intensity Equation'!$D$17</f>
        <v>1.848649027188197</v>
      </c>
      <c r="H44" s="14">
        <f>'Intensity Equation'!$D$22/('Ohio Intensities'!A44+'Intensity Equation'!$D$23)^'Intensity Equation'!$D$24</f>
        <v>1.9643116656685247</v>
      </c>
      <c r="I44" s="100">
        <f>'Intensity Equation'!$D$29/('Ohio Intensities'!A44+'Intensity Equation'!$D$30)^'Intensity Equation'!$D$31</f>
        <v>1.9643116656685247</v>
      </c>
      <c r="J44" s="99">
        <f>'Intensity Equation'!$E$8/('Ohio Intensities'!A44+'Intensity Equation'!$E$9)^'Intensity Equation'!$E$10</f>
        <v>2.0713540670282198</v>
      </c>
      <c r="K44" s="14">
        <f>'Intensity Equation'!$E$15/('Ohio Intensities'!A44+'Intensity Equation'!$E$16)^'Intensity Equation'!$E$17</f>
        <v>2.1356362752479625</v>
      </c>
      <c r="L44" s="14">
        <f>'Intensity Equation'!$E$22/('Ohio Intensities'!A44+'Intensity Equation'!$E$23)^'Intensity Equation'!$E$24</f>
        <v>2.2514001850767094</v>
      </c>
      <c r="M44" s="100">
        <f>'Intensity Equation'!$E$29/('Ohio Intensities'!A44+'Intensity Equation'!$E$30)^'Intensity Equation'!$E$31</f>
        <v>2.3033430827792487</v>
      </c>
      <c r="N44" s="99">
        <f>'Intensity Equation'!$F$8/('Ohio Intensities'!A44+'Intensity Equation'!$F$9)^'Intensity Equation'!$F$10</f>
        <v>2.4369324229878702</v>
      </c>
      <c r="O44" s="14">
        <f>'Intensity Equation'!$F$15/('Ohio Intensities'!A44+'Intensity Equation'!$F$16)^'Intensity Equation'!$F$17</f>
        <v>2.5044020994239147</v>
      </c>
      <c r="P44" s="14">
        <f>'Intensity Equation'!$F$22/('Ohio Intensities'!A44+'Intensity Equation'!$F$23)^'Intensity Equation'!$F$24</f>
        <v>2.6296752353234929</v>
      </c>
      <c r="Q44" s="100">
        <f>'Intensity Equation'!$F$29/('Ohio Intensities'!A44+'Intensity Equation'!$F$30)^'Intensity Equation'!$F$31</f>
        <v>2.6896074868578403</v>
      </c>
      <c r="R44" s="99">
        <f>'Intensity Equation'!$G$8/('Ohio Intensities'!A44+'Intensity Equation'!$G$9)^'Intensity Equation'!$G$10</f>
        <v>2.7177808538684518</v>
      </c>
      <c r="S44" s="14">
        <f>'Intensity Equation'!$G$15/('Ohio Intensities'!A44+'Intensity Equation'!$G$16)^'Intensity Equation'!$G$17</f>
        <v>2.7529960061595586</v>
      </c>
      <c r="T44" s="14">
        <f>'Intensity Equation'!$G$22/('Ohio Intensities'!A44+'Intensity Equation'!$G$23)^'Intensity Equation'!$G$24</f>
        <v>2.8991196783997717</v>
      </c>
      <c r="U44" s="100">
        <f>'Intensity Equation'!$G$29/('Ohio Intensities'!A44+'Intensity Equation'!$G$30)^'Intensity Equation'!$G$31</f>
        <v>3.0035113939203004</v>
      </c>
      <c r="V44" s="99">
        <f>'Intensity Equation'!$H$8/('Ohio Intensities'!A44+'Intensity Equation'!$H$9)^'Intensity Equation'!$H$10</f>
        <v>2.9995086560166784</v>
      </c>
      <c r="W44" s="14">
        <f>'Intensity Equation'!$H$15/('Ohio Intensities'!A44+'Intensity Equation'!$H$16)^'Intensity Equation'!$H$17</f>
        <v>3.0849738542957947</v>
      </c>
      <c r="X44" s="14">
        <f>'Intensity Equation'!$H$22/('Ohio Intensities'!A44+'Intensity Equation'!$H$23)^'Intensity Equation'!$H$24</f>
        <v>3.1367795261791072</v>
      </c>
      <c r="Y44" s="23">
        <f>'Intensity Equation'!$H$29/('Ohio Intensities'!A44+'Intensity Equation'!$H$30)^'Intensity Equation'!$H$31</f>
        <v>3.2929541365947212</v>
      </c>
    </row>
    <row r="45" spans="1:25" x14ac:dyDescent="0.25">
      <c r="A45" s="98">
        <f t="shared" si="0"/>
        <v>49</v>
      </c>
      <c r="B45" s="99">
        <f>'Intensity Equation'!$C$8/('Ohio Intensities'!A45+'Intensity Equation'!$C$9)^'Intensity Equation'!$C$10</f>
        <v>1.4115845555998934</v>
      </c>
      <c r="C45" s="14">
        <f>'Intensity Equation'!$C$15/('Ohio Intensities'!A45+'Intensity Equation'!$C$16)^'Intensity Equation'!$C$17</f>
        <v>1.4666921026669861</v>
      </c>
      <c r="D45" s="14">
        <f>'Intensity Equation'!$C$22/('Ohio Intensities'!A45+'Intensity Equation'!$C$23)^'Intensity Equation'!$C$24</f>
        <v>1.5821014138668645</v>
      </c>
      <c r="E45" s="100">
        <f>'Intensity Equation'!$C$29/('Ohio Intensities'!A45+'Intensity Equation'!$C$30)^'Intensity Equation'!$C$31</f>
        <v>1.6143903448342536</v>
      </c>
      <c r="F45" s="99">
        <f>'Intensity Equation'!$D$8/('Ohio Intensities'!A45+'Intensity Equation'!$D$9)^'Intensity Equation'!$D$10</f>
        <v>1.7668625383611674</v>
      </c>
      <c r="G45" s="14">
        <f>'Intensity Equation'!$D$15/('Ohio Intensities'!A45+'Intensity Equation'!$D$16)^'Intensity Equation'!$D$17</f>
        <v>1.8219591819704379</v>
      </c>
      <c r="H45" s="14">
        <f>'Intensity Equation'!$D$22/('Ohio Intensities'!A45+'Intensity Equation'!$D$23)^'Intensity Equation'!$D$24</f>
        <v>1.9358306304701476</v>
      </c>
      <c r="I45" s="100">
        <f>'Intensity Equation'!$D$29/('Ohio Intensities'!A45+'Intensity Equation'!$D$30)^'Intensity Equation'!$D$31</f>
        <v>1.9358306304701476</v>
      </c>
      <c r="J45" s="99">
        <f>'Intensity Equation'!$E$8/('Ohio Intensities'!A45+'Intensity Equation'!$E$9)^'Intensity Equation'!$E$10</f>
        <v>2.042247543625209</v>
      </c>
      <c r="K45" s="14">
        <f>'Intensity Equation'!$E$15/('Ohio Intensities'!A45+'Intensity Equation'!$E$16)^'Intensity Equation'!$E$17</f>
        <v>2.1053881320105754</v>
      </c>
      <c r="L45" s="14">
        <f>'Intensity Equation'!$E$22/('Ohio Intensities'!A45+'Intensity Equation'!$E$23)^'Intensity Equation'!$E$24</f>
        <v>2.2193415387788793</v>
      </c>
      <c r="M45" s="100">
        <f>'Intensity Equation'!$E$29/('Ohio Intensities'!A45+'Intensity Equation'!$E$30)^'Intensity Equation'!$E$31</f>
        <v>2.2706820864517629</v>
      </c>
      <c r="N45" s="99">
        <f>'Intensity Equation'!$F$8/('Ohio Intensities'!A45+'Intensity Equation'!$F$9)^'Intensity Equation'!$F$10</f>
        <v>2.4039409946415495</v>
      </c>
      <c r="O45" s="14">
        <f>'Intensity Equation'!$F$15/('Ohio Intensities'!A45+'Intensity Equation'!$F$16)^'Intensity Equation'!$F$17</f>
        <v>2.4701555260196688</v>
      </c>
      <c r="P45" s="14">
        <f>'Intensity Equation'!$F$22/('Ohio Intensities'!A45+'Intensity Equation'!$F$23)^'Intensity Equation'!$F$24</f>
        <v>2.5932814854990833</v>
      </c>
      <c r="Q45" s="100">
        <f>'Intensity Equation'!$F$29/('Ohio Intensities'!A45+'Intensity Equation'!$F$30)^'Intensity Equation'!$F$31</f>
        <v>2.6525826091383129</v>
      </c>
      <c r="R45" s="99">
        <f>'Intensity Equation'!$G$8/('Ohio Intensities'!A45+'Intensity Equation'!$G$9)^'Intensity Equation'!$G$10</f>
        <v>2.6821455677659887</v>
      </c>
      <c r="S45" s="14">
        <f>'Intensity Equation'!$G$15/('Ohio Intensities'!A45+'Intensity Equation'!$G$16)^'Intensity Equation'!$G$17</f>
        <v>2.7164857003092577</v>
      </c>
      <c r="T45" s="14">
        <f>'Intensity Equation'!$G$22/('Ohio Intensities'!A45+'Intensity Equation'!$G$23)^'Intensity Equation'!$G$24</f>
        <v>2.8599577202469391</v>
      </c>
      <c r="U45" s="100">
        <f>'Intensity Equation'!$G$29/('Ohio Intensities'!A45+'Intensity Equation'!$G$30)^'Intensity Equation'!$G$31</f>
        <v>2.9631400015548985</v>
      </c>
      <c r="V45" s="99">
        <f>'Intensity Equation'!$H$8/('Ohio Intensities'!A45+'Intensity Equation'!$H$9)^'Intensity Equation'!$H$10</f>
        <v>2.9614189455153563</v>
      </c>
      <c r="W45" s="14">
        <f>'Intensity Equation'!$H$15/('Ohio Intensities'!A45+'Intensity Equation'!$H$16)^'Intensity Equation'!$H$17</f>
        <v>3.0449676141653699</v>
      </c>
      <c r="X45" s="14">
        <f>'Intensity Equation'!$H$22/('Ohio Intensities'!A45+'Intensity Equation'!$H$23)^'Intensity Equation'!$H$24</f>
        <v>3.0955419794356955</v>
      </c>
      <c r="Y45" s="23">
        <f>'Intensity Equation'!$H$29/('Ohio Intensities'!A45+'Intensity Equation'!$H$30)^'Intensity Equation'!$H$31</f>
        <v>3.2498669396137938</v>
      </c>
    </row>
    <row r="46" spans="1:25" x14ac:dyDescent="0.25">
      <c r="A46" s="98">
        <f t="shared" si="0"/>
        <v>50</v>
      </c>
      <c r="B46" s="99">
        <f>'Intensity Equation'!$C$8/('Ohio Intensities'!A46+'Intensity Equation'!$C$9)^'Intensity Equation'!$C$10</f>
        <v>1.3910081241624426</v>
      </c>
      <c r="C46" s="14">
        <f>'Intensity Equation'!$C$15/('Ohio Intensities'!A46+'Intensity Equation'!$C$16)^'Intensity Equation'!$C$17</f>
        <v>1.4453123777538355</v>
      </c>
      <c r="D46" s="14">
        <f>'Intensity Equation'!$C$22/('Ohio Intensities'!A46+'Intensity Equation'!$C$23)^'Intensity Equation'!$C$24</f>
        <v>1.5589787142084139</v>
      </c>
      <c r="E46" s="100">
        <f>'Intensity Equation'!$C$29/('Ohio Intensities'!A46+'Intensity Equation'!$C$30)^'Intensity Equation'!$C$31</f>
        <v>1.5907957365822656</v>
      </c>
      <c r="F46" s="99">
        <f>'Intensity Equation'!$D$8/('Ohio Intensities'!A46+'Intensity Equation'!$D$9)^'Intensity Equation'!$D$10</f>
        <v>1.7418754650216428</v>
      </c>
      <c r="G46" s="14">
        <f>'Intensity Equation'!$D$15/('Ohio Intensities'!A46+'Intensity Equation'!$D$16)^'Intensity Equation'!$D$17</f>
        <v>1.7960899725220238</v>
      </c>
      <c r="H46" s="14">
        <f>'Intensity Equation'!$D$22/('Ohio Intensities'!A46+'Intensity Equation'!$D$23)^'Intensity Equation'!$D$24</f>
        <v>1.9082231810210284</v>
      </c>
      <c r="I46" s="100">
        <f>'Intensity Equation'!$D$29/('Ohio Intensities'!A46+'Intensity Equation'!$D$30)^'Intensity Equation'!$D$31</f>
        <v>1.9082231810210284</v>
      </c>
      <c r="J46" s="99">
        <f>'Intensity Equation'!$E$8/('Ohio Intensities'!A46+'Intensity Equation'!$E$9)^'Intensity Equation'!$E$10</f>
        <v>2.0140210905595901</v>
      </c>
      <c r="K46" s="14">
        <f>'Intensity Equation'!$E$15/('Ohio Intensities'!A46+'Intensity Equation'!$E$16)^'Intensity Equation'!$E$17</f>
        <v>2.0760499098708829</v>
      </c>
      <c r="L46" s="14">
        <f>'Intensity Equation'!$E$22/('Ohio Intensities'!A46+'Intensity Equation'!$E$23)^'Intensity Equation'!$E$24</f>
        <v>2.1882414856164449</v>
      </c>
      <c r="M46" s="100">
        <f>'Intensity Equation'!$E$29/('Ohio Intensities'!A46+'Intensity Equation'!$E$30)^'Intensity Equation'!$E$31</f>
        <v>2.2390041137675794</v>
      </c>
      <c r="N46" s="99">
        <f>'Intensity Equation'!$F$8/('Ohio Intensities'!A46+'Intensity Equation'!$F$9)^'Intensity Equation'!$F$10</f>
        <v>2.3719305647381916</v>
      </c>
      <c r="O46" s="14">
        <f>'Intensity Equation'!$F$15/('Ohio Intensities'!A46+'Intensity Equation'!$F$16)^'Intensity Equation'!$F$17</f>
        <v>2.4369228119968867</v>
      </c>
      <c r="P46" s="14">
        <f>'Intensity Equation'!$F$22/('Ohio Intensities'!A46+'Intensity Equation'!$F$23)^'Intensity Equation'!$F$24</f>
        <v>2.5579527657083108</v>
      </c>
      <c r="Q46" s="100">
        <f>'Intensity Equation'!$F$29/('Ohio Intensities'!A46+'Intensity Equation'!$F$30)^'Intensity Equation'!$F$31</f>
        <v>2.6166500358346578</v>
      </c>
      <c r="R46" s="99">
        <f>'Intensity Equation'!$G$8/('Ohio Intensities'!A46+'Intensity Equation'!$G$9)^'Intensity Equation'!$G$10</f>
        <v>2.64755747688934</v>
      </c>
      <c r="S46" s="14">
        <f>'Intensity Equation'!$G$15/('Ohio Intensities'!A46+'Intensity Equation'!$G$16)^'Intensity Equation'!$G$17</f>
        <v>2.6810611390894388</v>
      </c>
      <c r="T46" s="14">
        <f>'Intensity Equation'!$G$22/('Ohio Intensities'!A46+'Intensity Equation'!$G$23)^'Intensity Equation'!$G$24</f>
        <v>2.82192912562209</v>
      </c>
      <c r="U46" s="100">
        <f>'Intensity Equation'!$G$29/('Ohio Intensities'!A46+'Intensity Equation'!$G$30)^'Intensity Equation'!$G$31</f>
        <v>2.9239392854653383</v>
      </c>
      <c r="V46" s="99">
        <f>'Intensity Equation'!$H$8/('Ohio Intensities'!A46+'Intensity Equation'!$H$9)^'Intensity Equation'!$H$10</f>
        <v>2.9244357888719312</v>
      </c>
      <c r="W46" s="14">
        <f>'Intensity Equation'!$H$15/('Ohio Intensities'!A46+'Intensity Equation'!$H$16)^'Intensity Equation'!$H$17</f>
        <v>3.00610545433954</v>
      </c>
      <c r="X46" s="14">
        <f>'Intensity Equation'!$H$22/('Ohio Intensities'!A46+'Intensity Equation'!$H$23)^'Intensity Equation'!$H$24</f>
        <v>3.0555093957071482</v>
      </c>
      <c r="Y46" s="23">
        <f>'Intensity Equation'!$H$29/('Ohio Intensities'!A46+'Intensity Equation'!$H$30)^'Intensity Equation'!$H$31</f>
        <v>3.2080195282825175</v>
      </c>
    </row>
    <row r="47" spans="1:25" x14ac:dyDescent="0.25">
      <c r="A47" s="98">
        <f t="shared" si="0"/>
        <v>51</v>
      </c>
      <c r="B47" s="99">
        <f>'Intensity Equation'!$C$8/('Ohio Intensities'!A47+'Intensity Equation'!$C$9)^'Intensity Equation'!$C$10</f>
        <v>1.3710699751985687</v>
      </c>
      <c r="C47" s="14">
        <f>'Intensity Equation'!$C$15/('Ohio Intensities'!A47+'Intensity Equation'!$C$16)^'Intensity Equation'!$C$17</f>
        <v>1.4245958535391852</v>
      </c>
      <c r="D47" s="14">
        <f>'Intensity Equation'!$C$22/('Ohio Intensities'!A47+'Intensity Equation'!$C$23)^'Intensity Equation'!$C$24</f>
        <v>1.5365678616269489</v>
      </c>
      <c r="E47" s="100">
        <f>'Intensity Equation'!$C$29/('Ohio Intensities'!A47+'Intensity Equation'!$C$30)^'Intensity Equation'!$C$31</f>
        <v>1.5679275034147138</v>
      </c>
      <c r="F47" s="99">
        <f>'Intensity Equation'!$D$8/('Ohio Intensities'!A47+'Intensity Equation'!$D$9)^'Intensity Equation'!$D$10</f>
        <v>1.7176444380897036</v>
      </c>
      <c r="G47" s="14">
        <f>'Intensity Equation'!$D$15/('Ohio Intensities'!A47+'Intensity Equation'!$D$16)^'Intensity Equation'!$D$17</f>
        <v>1.7710032180800257</v>
      </c>
      <c r="H47" s="14">
        <f>'Intensity Equation'!$D$22/('Ohio Intensities'!A47+'Intensity Equation'!$D$23)^'Intensity Equation'!$D$24</f>
        <v>1.8814488496372146</v>
      </c>
      <c r="I47" s="100">
        <f>'Intensity Equation'!$D$29/('Ohio Intensities'!A47+'Intensity Equation'!$D$30)^'Intensity Equation'!$D$31</f>
        <v>1.8814488496372146</v>
      </c>
      <c r="J47" s="99">
        <f>'Intensity Equation'!$E$8/('Ohio Intensities'!A47+'Intensity Equation'!$E$9)^'Intensity Equation'!$E$10</f>
        <v>1.9866343145289307</v>
      </c>
      <c r="K47" s="14">
        <f>'Intensity Equation'!$E$15/('Ohio Intensities'!A47+'Intensity Equation'!$E$16)^'Intensity Equation'!$E$17</f>
        <v>2.0475802124885085</v>
      </c>
      <c r="L47" s="14">
        <f>'Intensity Equation'!$E$22/('Ohio Intensities'!A47+'Intensity Equation'!$E$23)^'Intensity Equation'!$E$24</f>
        <v>2.1580568186985132</v>
      </c>
      <c r="M47" s="100">
        <f>'Intensity Equation'!$E$29/('Ohio Intensities'!A47+'Intensity Equation'!$E$30)^'Intensity Equation'!$E$31</f>
        <v>2.2082644273661085</v>
      </c>
      <c r="N47" s="99">
        <f>'Intensity Equation'!$F$8/('Ohio Intensities'!A47+'Intensity Equation'!$F$9)^'Intensity Equation'!$F$10</f>
        <v>2.3408565874647946</v>
      </c>
      <c r="O47" s="14">
        <f>'Intensity Equation'!$F$15/('Ohio Intensities'!A47+'Intensity Equation'!$F$16)^'Intensity Equation'!$F$17</f>
        <v>2.4046583047329211</v>
      </c>
      <c r="P47" s="14">
        <f>'Intensity Equation'!$F$22/('Ohio Intensities'!A47+'Intensity Equation'!$F$23)^'Intensity Equation'!$F$24</f>
        <v>2.5236419871924709</v>
      </c>
      <c r="Q47" s="100">
        <f>'Intensity Equation'!$F$29/('Ohio Intensities'!A47+'Intensity Equation'!$F$30)^'Intensity Equation'!$F$31</f>
        <v>2.581760893169867</v>
      </c>
      <c r="R47" s="99">
        <f>'Intensity Equation'!$G$8/('Ohio Intensities'!A47+'Intensity Equation'!$G$9)^'Intensity Equation'!$G$10</f>
        <v>2.6139693180366428</v>
      </c>
      <c r="S47" s="14">
        <f>'Intensity Equation'!$G$15/('Ohio Intensities'!A47+'Intensity Equation'!$G$16)^'Intensity Equation'!$G$17</f>
        <v>2.6466727332646891</v>
      </c>
      <c r="T47" s="14">
        <f>'Intensity Equation'!$G$22/('Ohio Intensities'!A47+'Intensity Equation'!$G$23)^'Intensity Equation'!$G$24</f>
        <v>2.7849841429077054</v>
      </c>
      <c r="U47" s="100">
        <f>'Intensity Equation'!$G$29/('Ohio Intensities'!A47+'Intensity Equation'!$G$30)^'Intensity Equation'!$G$31</f>
        <v>2.885857652700174</v>
      </c>
      <c r="V47" s="99">
        <f>'Intensity Equation'!$H$8/('Ohio Intensities'!A47+'Intensity Equation'!$H$9)^'Intensity Equation'!$H$10</f>
        <v>2.888509533724402</v>
      </c>
      <c r="W47" s="14">
        <f>'Intensity Equation'!$H$15/('Ohio Intensities'!A47+'Intensity Equation'!$H$16)^'Intensity Equation'!$H$17</f>
        <v>2.9683373329120348</v>
      </c>
      <c r="X47" s="14">
        <f>'Intensity Equation'!$H$22/('Ohio Intensities'!A47+'Intensity Equation'!$H$23)^'Intensity Equation'!$H$24</f>
        <v>3.0166278184845821</v>
      </c>
      <c r="Y47" s="23">
        <f>'Intensity Equation'!$H$29/('Ohio Intensities'!A47+'Intensity Equation'!$H$30)^'Intensity Equation'!$H$31</f>
        <v>3.1673573865175757</v>
      </c>
    </row>
    <row r="48" spans="1:25" x14ac:dyDescent="0.25">
      <c r="A48" s="98">
        <f t="shared" si="0"/>
        <v>52</v>
      </c>
      <c r="B48" s="99">
        <f>'Intensity Equation'!$C$8/('Ohio Intensities'!A48+'Intensity Equation'!$C$9)^'Intensity Equation'!$C$10</f>
        <v>1.3517401581519521</v>
      </c>
      <c r="C48" s="14">
        <f>'Intensity Equation'!$C$15/('Ohio Intensities'!A48+'Intensity Equation'!$C$16)^'Intensity Equation'!$C$17</f>
        <v>1.4045114102121457</v>
      </c>
      <c r="D48" s="14">
        <f>'Intensity Equation'!$C$22/('Ohio Intensities'!A48+'Intensity Equation'!$C$23)^'Intensity Equation'!$C$24</f>
        <v>1.5148358021962862</v>
      </c>
      <c r="E48" s="100">
        <f>'Intensity Equation'!$C$29/('Ohio Intensities'!A48+'Intensity Equation'!$C$30)^'Intensity Equation'!$C$31</f>
        <v>1.5457519168115288</v>
      </c>
      <c r="F48" s="99">
        <f>'Intensity Equation'!$D$8/('Ohio Intensities'!A48+'Intensity Equation'!$D$9)^'Intensity Equation'!$D$10</f>
        <v>1.6941347893181975</v>
      </c>
      <c r="G48" s="14">
        <f>'Intensity Equation'!$D$15/('Ohio Intensities'!A48+'Intensity Equation'!$D$16)^'Intensity Equation'!$D$17</f>
        <v>1.7466630974199715</v>
      </c>
      <c r="H48" s="14">
        <f>'Intensity Equation'!$D$22/('Ohio Intensities'!A48+'Intensity Equation'!$D$23)^'Intensity Equation'!$D$24</f>
        <v>1.8554696564854189</v>
      </c>
      <c r="I48" s="100">
        <f>'Intensity Equation'!$D$29/('Ohio Intensities'!A48+'Intensity Equation'!$D$30)^'Intensity Equation'!$D$31</f>
        <v>1.8554696564854189</v>
      </c>
      <c r="J48" s="99">
        <f>'Intensity Equation'!$E$8/('Ohio Intensities'!A48+'Intensity Equation'!$E$9)^'Intensity Equation'!$E$10</f>
        <v>1.960049288714905</v>
      </c>
      <c r="K48" s="14">
        <f>'Intensity Equation'!$E$15/('Ohio Intensities'!A48+'Intensity Equation'!$E$16)^'Intensity Equation'!$E$17</f>
        <v>2.0199401448925638</v>
      </c>
      <c r="L48" s="14">
        <f>'Intensity Equation'!$E$22/('Ohio Intensities'!A48+'Intensity Equation'!$E$23)^'Intensity Equation'!$E$24</f>
        <v>2.1287469139573569</v>
      </c>
      <c r="M48" s="100">
        <f>'Intensity Equation'!$E$29/('Ohio Intensities'!A48+'Intensity Equation'!$E$30)^'Intensity Equation'!$E$31</f>
        <v>2.1784209938154078</v>
      </c>
      <c r="N48" s="99">
        <f>'Intensity Equation'!$F$8/('Ohio Intensities'!A48+'Intensity Equation'!$F$9)^'Intensity Equation'!$F$10</f>
        <v>2.3106772157778916</v>
      </c>
      <c r="O48" s="14">
        <f>'Intensity Equation'!$F$15/('Ohio Intensities'!A48+'Intensity Equation'!$F$16)^'Intensity Equation'!$F$17</f>
        <v>2.3733190893876048</v>
      </c>
      <c r="P48" s="14">
        <f>'Intensity Equation'!$F$22/('Ohio Intensities'!A48+'Intensity Equation'!$F$23)^'Intensity Equation'!$F$24</f>
        <v>2.4903048257559202</v>
      </c>
      <c r="Q48" s="100">
        <f>'Intensity Equation'!$F$29/('Ohio Intensities'!A48+'Intensity Equation'!$F$30)^'Intensity Equation'!$F$31</f>
        <v>2.5478692160557843</v>
      </c>
      <c r="R48" s="99">
        <f>'Intensity Equation'!$G$8/('Ohio Intensities'!A48+'Intensity Equation'!$G$9)^'Intensity Equation'!$G$10</f>
        <v>2.581336681624459</v>
      </c>
      <c r="S48" s="14">
        <f>'Intensity Equation'!$G$15/('Ohio Intensities'!A48+'Intensity Equation'!$G$16)^'Intensity Equation'!$G$17</f>
        <v>2.613273923164817</v>
      </c>
      <c r="T48" s="14">
        <f>'Intensity Equation'!$G$22/('Ohio Intensities'!A48+'Intensity Equation'!$G$23)^'Intensity Equation'!$G$24</f>
        <v>2.7490759260074049</v>
      </c>
      <c r="U48" s="100">
        <f>'Intensity Equation'!$G$29/('Ohio Intensities'!A48+'Intensity Equation'!$G$30)^'Intensity Equation'!$G$31</f>
        <v>2.8488465379745902</v>
      </c>
      <c r="V48" s="99">
        <f>'Intensity Equation'!$H$8/('Ohio Intensities'!A48+'Intensity Equation'!$H$9)^'Intensity Equation'!$H$10</f>
        <v>2.8535935159882122</v>
      </c>
      <c r="W48" s="14">
        <f>'Intensity Equation'!$H$15/('Ohio Intensities'!A48+'Intensity Equation'!$H$16)^'Intensity Equation'!$H$17</f>
        <v>2.93161613129688</v>
      </c>
      <c r="X48" s="14">
        <f>'Intensity Equation'!$H$22/('Ohio Intensities'!A48+'Intensity Equation'!$H$23)^'Intensity Equation'!$H$24</f>
        <v>2.9788465203601318</v>
      </c>
      <c r="Y48" s="23">
        <f>'Intensity Equation'!$H$29/('Ohio Intensities'!A48+'Intensity Equation'!$H$30)^'Intensity Equation'!$H$31</f>
        <v>3.1278291984536186</v>
      </c>
    </row>
    <row r="49" spans="1:25" x14ac:dyDescent="0.25">
      <c r="A49" s="98">
        <f t="shared" si="0"/>
        <v>53</v>
      </c>
      <c r="B49" s="99">
        <f>'Intensity Equation'!$C$8/('Ohio Intensities'!A49+'Intensity Equation'!$C$9)^'Intensity Equation'!$C$10</f>
        <v>1.3329905887977223</v>
      </c>
      <c r="C49" s="14">
        <f>'Intensity Equation'!$C$15/('Ohio Intensities'!A49+'Intensity Equation'!$C$16)^'Intensity Equation'!$C$17</f>
        <v>1.3850298671539127</v>
      </c>
      <c r="D49" s="14">
        <f>'Intensity Equation'!$C$22/('Ohio Intensities'!A49+'Intensity Equation'!$C$23)^'Intensity Equation'!$C$24</f>
        <v>1.4937515176237182</v>
      </c>
      <c r="E49" s="100">
        <f>'Intensity Equation'!$C$29/('Ohio Intensities'!A49+'Intensity Equation'!$C$30)^'Intensity Equation'!$C$31</f>
        <v>1.524237325431133</v>
      </c>
      <c r="F49" s="99">
        <f>'Intensity Equation'!$D$8/('Ohio Intensities'!A49+'Intensity Equation'!$D$9)^'Intensity Equation'!$D$10</f>
        <v>1.6713139637712766</v>
      </c>
      <c r="G49" s="14">
        <f>'Intensity Equation'!$D$15/('Ohio Intensities'!A49+'Intensity Equation'!$D$16)^'Intensity Equation'!$D$17</f>
        <v>1.7230359681365612</v>
      </c>
      <c r="H49" s="14">
        <f>'Intensity Equation'!$D$22/('Ohio Intensities'!A49+'Intensity Equation'!$D$23)^'Intensity Equation'!$D$24</f>
        <v>1.8302499201150115</v>
      </c>
      <c r="I49" s="100">
        <f>'Intensity Equation'!$D$29/('Ohio Intensities'!A49+'Intensity Equation'!$D$30)^'Intensity Equation'!$D$31</f>
        <v>1.8302499201150115</v>
      </c>
      <c r="J49" s="99">
        <f>'Intensity Equation'!$E$8/('Ohio Intensities'!A49+'Intensity Equation'!$E$9)^'Intensity Equation'!$E$10</f>
        <v>1.9342303659440756</v>
      </c>
      <c r="K49" s="14">
        <f>'Intensity Equation'!$E$15/('Ohio Intensities'!A49+'Intensity Equation'!$E$16)^'Intensity Equation'!$E$17</f>
        <v>1.9930931261402129</v>
      </c>
      <c r="L49" s="14">
        <f>'Intensity Equation'!$E$22/('Ohio Intensities'!A49+'Intensity Equation'!$E$23)^'Intensity Equation'!$E$24</f>
        <v>2.1002735389241827</v>
      </c>
      <c r="M49" s="100">
        <f>'Intensity Equation'!$E$29/('Ohio Intensities'!A49+'Intensity Equation'!$E$30)^'Intensity Equation'!$E$31</f>
        <v>2.1494342810599063</v>
      </c>
      <c r="N49" s="99">
        <f>'Intensity Equation'!$F$8/('Ohio Intensities'!A49+'Intensity Equation'!$F$9)^'Intensity Equation'!$F$10</f>
        <v>2.281353098227247</v>
      </c>
      <c r="O49" s="14">
        <f>'Intensity Equation'!$F$15/('Ohio Intensities'!A49+'Intensity Equation'!$F$16)^'Intensity Equation'!$F$17</f>
        <v>2.342864785072666</v>
      </c>
      <c r="P49" s="14">
        <f>'Intensity Equation'!$F$22/('Ohio Intensities'!A49+'Intensity Equation'!$F$23)^'Intensity Equation'!$F$24</f>
        <v>2.457899520581595</v>
      </c>
      <c r="Q49" s="100">
        <f>'Intensity Equation'!$F$29/('Ohio Intensities'!A49+'Intensity Equation'!$F$30)^'Intensity Equation'!$F$31</f>
        <v>2.5149317333296488</v>
      </c>
      <c r="R49" s="99">
        <f>'Intensity Equation'!$G$8/('Ohio Intensities'!A49+'Intensity Equation'!$G$9)^'Intensity Equation'!$G$10</f>
        <v>2.5496177972604173</v>
      </c>
      <c r="S49" s="14">
        <f>'Intensity Equation'!$G$15/('Ohio Intensities'!A49+'Intensity Equation'!$G$16)^'Intensity Equation'!$G$17</f>
        <v>2.5808209483678253</v>
      </c>
      <c r="T49" s="14">
        <f>'Intensity Equation'!$G$22/('Ohio Intensities'!A49+'Intensity Equation'!$G$23)^'Intensity Equation'!$G$24</f>
        <v>2.7141603237816292</v>
      </c>
      <c r="U49" s="100">
        <f>'Intensity Equation'!$G$29/('Ohio Intensities'!A49+'Intensity Equation'!$G$30)^'Intensity Equation'!$G$31</f>
        <v>2.8128601830853546</v>
      </c>
      <c r="V49" s="99">
        <f>'Intensity Equation'!$H$8/('Ohio Intensities'!A49+'Intensity Equation'!$H$9)^'Intensity Equation'!$H$10</f>
        <v>2.8196438356944222</v>
      </c>
      <c r="W49" s="14">
        <f>'Intensity Equation'!$H$15/('Ohio Intensities'!A49+'Intensity Equation'!$H$16)^'Intensity Equation'!$H$17</f>
        <v>2.8958974418451362</v>
      </c>
      <c r="X49" s="14">
        <f>'Intensity Equation'!$H$22/('Ohio Intensities'!A49+'Intensity Equation'!$H$23)^'Intensity Equation'!$H$24</f>
        <v>2.9421177626322681</v>
      </c>
      <c r="Y49" s="23">
        <f>'Intensity Equation'!$H$29/('Ohio Intensities'!A49+'Intensity Equation'!$H$30)^'Intensity Equation'!$H$31</f>
        <v>3.089386614873936</v>
      </c>
    </row>
    <row r="50" spans="1:25" x14ac:dyDescent="0.25">
      <c r="A50" s="98">
        <f t="shared" si="0"/>
        <v>54</v>
      </c>
      <c r="B50" s="99">
        <f>'Intensity Equation'!$C$8/('Ohio Intensities'!A50+'Intensity Equation'!$C$9)^'Intensity Equation'!$C$10</f>
        <v>1.314794905134073</v>
      </c>
      <c r="C50" s="14">
        <f>'Intensity Equation'!$C$15/('Ohio Intensities'!A50+'Intensity Equation'!$C$16)^'Intensity Equation'!$C$17</f>
        <v>1.3661238332034638</v>
      </c>
      <c r="D50" s="14">
        <f>'Intensity Equation'!$C$22/('Ohio Intensities'!A50+'Intensity Equation'!$C$23)^'Intensity Equation'!$C$24</f>
        <v>1.4732858700074041</v>
      </c>
      <c r="E50" s="100">
        <f>'Intensity Equation'!$C$29/('Ohio Intensities'!A50+'Intensity Equation'!$C$30)^'Intensity Equation'!$C$31</f>
        <v>1.5033539966995035</v>
      </c>
      <c r="F50" s="99">
        <f>'Intensity Equation'!$D$8/('Ohio Intensities'!A50+'Intensity Equation'!$D$9)^'Intensity Equation'!$D$10</f>
        <v>1.6491513600771355</v>
      </c>
      <c r="G50" s="14">
        <f>'Intensity Equation'!$D$15/('Ohio Intensities'!A50+'Intensity Equation'!$D$16)^'Intensity Equation'!$D$17</f>
        <v>1.7000902023560438</v>
      </c>
      <c r="H50" s="14">
        <f>'Intensity Equation'!$D$22/('Ohio Intensities'!A50+'Intensity Equation'!$D$23)^'Intensity Equation'!$D$24</f>
        <v>1.8057560851150933</v>
      </c>
      <c r="I50" s="100">
        <f>'Intensity Equation'!$D$29/('Ohio Intensities'!A50+'Intensity Equation'!$D$30)^'Intensity Equation'!$D$31</f>
        <v>1.8057560851150933</v>
      </c>
      <c r="J50" s="99">
        <f>'Intensity Equation'!$E$8/('Ohio Intensities'!A50+'Intensity Equation'!$E$9)^'Intensity Equation'!$E$10</f>
        <v>1.9091440086620173</v>
      </c>
      <c r="K50" s="14">
        <f>'Intensity Equation'!$E$15/('Ohio Intensities'!A50+'Intensity Equation'!$E$16)^'Intensity Equation'!$E$17</f>
        <v>1.9670047186350048</v>
      </c>
      <c r="L50" s="14">
        <f>'Intensity Equation'!$E$22/('Ohio Intensities'!A50+'Intensity Equation'!$E$23)^'Intensity Equation'!$E$24</f>
        <v>2.072600678307742</v>
      </c>
      <c r="M50" s="100">
        <f>'Intensity Equation'!$E$29/('Ohio Intensities'!A50+'Intensity Equation'!$E$30)^'Intensity Equation'!$E$31</f>
        <v>2.1212670738834851</v>
      </c>
      <c r="N50" s="99">
        <f>'Intensity Equation'!$F$8/('Ohio Intensities'!A50+'Intensity Equation'!$F$9)^'Intensity Equation'!$F$10</f>
        <v>2.2528471939704642</v>
      </c>
      <c r="O50" s="14">
        <f>'Intensity Equation'!$F$15/('Ohio Intensities'!A50+'Intensity Equation'!$F$16)^'Intensity Equation'!$F$17</f>
        <v>2.3132573590586945</v>
      </c>
      <c r="P50" s="14">
        <f>'Intensity Equation'!$F$22/('Ohio Intensities'!A50+'Intensity Equation'!$F$23)^'Intensity Equation'!$F$24</f>
        <v>2.426386690433227</v>
      </c>
      <c r="Q50" s="100">
        <f>'Intensity Equation'!$F$29/('Ohio Intensities'!A50+'Intensity Equation'!$F$30)^'Intensity Equation'!$F$31</f>
        <v>2.4829076718310858</v>
      </c>
      <c r="R50" s="99">
        <f>'Intensity Equation'!$G$8/('Ohio Intensities'!A50+'Intensity Equation'!$G$9)^'Intensity Equation'!$G$10</f>
        <v>2.5187733384965236</v>
      </c>
      <c r="S50" s="14">
        <f>'Intensity Equation'!$G$15/('Ohio Intensities'!A50+'Intensity Equation'!$G$16)^'Intensity Equation'!$G$17</f>
        <v>2.5492726382232944</v>
      </c>
      <c r="T50" s="14">
        <f>'Intensity Equation'!$G$22/('Ohio Intensities'!A50+'Intensity Equation'!$G$23)^'Intensity Equation'!$G$24</f>
        <v>2.6801956876184088</v>
      </c>
      <c r="U50" s="100">
        <f>'Intensity Equation'!$G$29/('Ohio Intensities'!A50+'Intensity Equation'!$G$30)^'Intensity Equation'!$G$31</f>
        <v>2.7778554354303586</v>
      </c>
      <c r="V50" s="99">
        <f>'Intensity Equation'!$H$8/('Ohio Intensities'!A50+'Intensity Equation'!$H$9)^'Intensity Equation'!$H$10</f>
        <v>2.7866191528640889</v>
      </c>
      <c r="W50" s="14">
        <f>'Intensity Equation'!$H$15/('Ohio Intensities'!A50+'Intensity Equation'!$H$16)^'Intensity Equation'!$H$17</f>
        <v>2.8611393738245994</v>
      </c>
      <c r="X50" s="14">
        <f>'Intensity Equation'!$H$22/('Ohio Intensities'!A50+'Intensity Equation'!$H$23)^'Intensity Equation'!$H$24</f>
        <v>2.9063965762100579</v>
      </c>
      <c r="Y50" s="23">
        <f>'Intensity Equation'!$H$29/('Ohio Intensities'!A50+'Intensity Equation'!$H$30)^'Intensity Equation'!$H$31</f>
        <v>3.0519840399246831</v>
      </c>
    </row>
    <row r="51" spans="1:25" x14ac:dyDescent="0.25">
      <c r="A51" s="98">
        <f t="shared" si="0"/>
        <v>55</v>
      </c>
      <c r="B51" s="99">
        <f>'Intensity Equation'!$C$8/('Ohio Intensities'!A51+'Intensity Equation'!$C$9)^'Intensity Equation'!$C$10</f>
        <v>1.2971283364813688</v>
      </c>
      <c r="C51" s="14">
        <f>'Intensity Equation'!$C$15/('Ohio Intensities'!A51+'Intensity Equation'!$C$16)^'Intensity Equation'!$C$17</f>
        <v>1.3477675706463592</v>
      </c>
      <c r="D51" s="14">
        <f>'Intensity Equation'!$C$22/('Ohio Intensities'!A51+'Intensity Equation'!$C$23)^'Intensity Equation'!$C$24</f>
        <v>1.4534114606413324</v>
      </c>
      <c r="E51" s="100">
        <f>'Intensity Equation'!$C$29/('Ohio Intensities'!A51+'Intensity Equation'!$C$30)^'Intensity Equation'!$C$31</f>
        <v>1.4830739727334992</v>
      </c>
      <c r="F51" s="99">
        <f>'Intensity Equation'!$D$8/('Ohio Intensities'!A51+'Intensity Equation'!$D$9)^'Intensity Equation'!$D$10</f>
        <v>1.6276181850220202</v>
      </c>
      <c r="G51" s="14">
        <f>'Intensity Equation'!$D$15/('Ohio Intensities'!A51+'Intensity Equation'!$D$16)^'Intensity Equation'!$D$17</f>
        <v>1.6777960371579119</v>
      </c>
      <c r="H51" s="14">
        <f>'Intensity Equation'!$D$22/('Ohio Intensities'!A51+'Intensity Equation'!$D$23)^'Intensity Equation'!$D$24</f>
        <v>1.7819565651125306</v>
      </c>
      <c r="I51" s="100">
        <f>'Intensity Equation'!$D$29/('Ohio Intensities'!A51+'Intensity Equation'!$D$30)^'Intensity Equation'!$D$31</f>
        <v>1.7819565651125306</v>
      </c>
      <c r="J51" s="99">
        <f>'Intensity Equation'!$E$8/('Ohio Intensities'!A51+'Intensity Equation'!$E$9)^'Intensity Equation'!$E$10</f>
        <v>1.8847586339756677</v>
      </c>
      <c r="K51" s="14">
        <f>'Intensity Equation'!$E$15/('Ohio Intensities'!A51+'Intensity Equation'!$E$16)^'Intensity Equation'!$E$17</f>
        <v>1.9416424723966799</v>
      </c>
      <c r="L51" s="14">
        <f>'Intensity Equation'!$E$22/('Ohio Intensities'!A51+'Intensity Equation'!$E$23)^'Intensity Equation'!$E$24</f>
        <v>2.045694374673718</v>
      </c>
      <c r="M51" s="100">
        <f>'Intensity Equation'!$E$29/('Ohio Intensities'!A51+'Intensity Equation'!$E$30)^'Intensity Equation'!$E$31</f>
        <v>2.093884305540382</v>
      </c>
      <c r="N51" s="99">
        <f>'Intensity Equation'!$F$8/('Ohio Intensities'!A51+'Intensity Equation'!$F$9)^'Intensity Equation'!$F$10</f>
        <v>2.2251246040984785</v>
      </c>
      <c r="O51" s="14">
        <f>'Intensity Equation'!$F$15/('Ohio Intensities'!A51+'Intensity Equation'!$F$16)^'Intensity Equation'!$F$17</f>
        <v>2.2844609571777181</v>
      </c>
      <c r="P51" s="14">
        <f>'Intensity Equation'!$F$22/('Ohio Intensities'!A51+'Intensity Equation'!$F$23)^'Intensity Equation'!$F$24</f>
        <v>2.3957291655112529</v>
      </c>
      <c r="Q51" s="100">
        <f>'Intensity Equation'!$F$29/('Ohio Intensities'!A51+'Intensity Equation'!$F$30)^'Intensity Equation'!$F$31</f>
        <v>2.4517585774127499</v>
      </c>
      <c r="R51" s="99">
        <f>'Intensity Equation'!$G$8/('Ohio Intensities'!A51+'Intensity Equation'!$G$9)^'Intensity Equation'!$G$10</f>
        <v>2.4887662447813281</v>
      </c>
      <c r="S51" s="14">
        <f>'Intensity Equation'!$G$15/('Ohio Intensities'!A51+'Intensity Equation'!$G$16)^'Intensity Equation'!$G$17</f>
        <v>2.5185902210383277</v>
      </c>
      <c r="T51" s="14">
        <f>'Intensity Equation'!$G$22/('Ohio Intensities'!A51+'Intensity Equation'!$G$23)^'Intensity Equation'!$G$24</f>
        <v>2.6471426953368526</v>
      </c>
      <c r="U51" s="100">
        <f>'Intensity Equation'!$G$29/('Ohio Intensities'!A51+'Intensity Equation'!$G$30)^'Intensity Equation'!$G$31</f>
        <v>2.7437915637231236</v>
      </c>
      <c r="V51" s="99">
        <f>'Intensity Equation'!$H$8/('Ohio Intensities'!A51+'Intensity Equation'!$H$9)^'Intensity Equation'!$H$10</f>
        <v>2.75448050134891</v>
      </c>
      <c r="W51" s="14">
        <f>'Intensity Equation'!$H$15/('Ohio Intensities'!A51+'Intensity Equation'!$H$16)^'Intensity Equation'!$H$17</f>
        <v>2.827302375928646</v>
      </c>
      <c r="X51" s="14">
        <f>'Intensity Equation'!$H$22/('Ohio Intensities'!A51+'Intensity Equation'!$H$23)^'Intensity Equation'!$H$24</f>
        <v>2.8716405616369087</v>
      </c>
      <c r="Y51" s="23">
        <f>'Intensity Equation'!$H$29/('Ohio Intensities'!A51+'Intensity Equation'!$H$30)^'Intensity Equation'!$H$31</f>
        <v>3.0155784360784419</v>
      </c>
    </row>
    <row r="52" spans="1:25" x14ac:dyDescent="0.25">
      <c r="A52" s="98">
        <f t="shared" si="0"/>
        <v>56</v>
      </c>
      <c r="B52" s="99">
        <f>'Intensity Equation'!$C$8/('Ohio Intensities'!A52+'Intensity Equation'!$C$9)^'Intensity Equation'!$C$10</f>
        <v>1.2799675843935103</v>
      </c>
      <c r="C52" s="14">
        <f>'Intensity Equation'!$C$15/('Ohio Intensities'!A52+'Intensity Equation'!$C$16)^'Intensity Equation'!$C$17</f>
        <v>1.3299368714769484</v>
      </c>
      <c r="D52" s="14">
        <f>'Intensity Equation'!$C$22/('Ohio Intensities'!A52+'Intensity Equation'!$C$23)^'Intensity Equation'!$C$24</f>
        <v>1.4341025014029665</v>
      </c>
      <c r="E52" s="100">
        <f>'Intensity Equation'!$C$29/('Ohio Intensities'!A52+'Intensity Equation'!$C$30)^'Intensity Equation'!$C$31</f>
        <v>1.4633709391036718</v>
      </c>
      <c r="F52" s="99">
        <f>'Intensity Equation'!$D$8/('Ohio Intensities'!A52+'Intensity Equation'!$D$9)^'Intensity Equation'!$D$10</f>
        <v>1.6066873210007877</v>
      </c>
      <c r="G52" s="14">
        <f>'Intensity Equation'!$D$15/('Ohio Intensities'!A52+'Intensity Equation'!$D$16)^'Intensity Equation'!$D$17</f>
        <v>1.6561254381873227</v>
      </c>
      <c r="H52" s="14">
        <f>'Intensity Equation'!$D$22/('Ohio Intensities'!A52+'Intensity Equation'!$D$23)^'Intensity Equation'!$D$24</f>
        <v>1.758821599536597</v>
      </c>
      <c r="I52" s="100">
        <f>'Intensity Equation'!$D$29/('Ohio Intensities'!A52+'Intensity Equation'!$D$30)^'Intensity Equation'!$D$31</f>
        <v>1.758821599536597</v>
      </c>
      <c r="J52" s="99">
        <f>'Intensity Equation'!$E$8/('Ohio Intensities'!A52+'Intensity Equation'!$E$9)^'Intensity Equation'!$E$10</f>
        <v>1.8610444722233024</v>
      </c>
      <c r="K52" s="14">
        <f>'Intensity Equation'!$E$15/('Ohio Intensities'!A52+'Intensity Equation'!$E$16)^'Intensity Equation'!$E$17</f>
        <v>1.9169757827719134</v>
      </c>
      <c r="L52" s="14">
        <f>'Intensity Equation'!$E$22/('Ohio Intensities'!A52+'Intensity Equation'!$E$23)^'Intensity Equation'!$E$24</f>
        <v>2.0195225827174488</v>
      </c>
      <c r="M52" s="100">
        <f>'Intensity Equation'!$E$29/('Ohio Intensities'!A52+'Intensity Equation'!$E$30)^'Intensity Equation'!$E$31</f>
        <v>2.0672529039202319</v>
      </c>
      <c r="N52" s="99">
        <f>'Intensity Equation'!$F$8/('Ohio Intensities'!A52+'Intensity Equation'!$F$9)^'Intensity Equation'!$F$10</f>
        <v>2.1981524176114444</v>
      </c>
      <c r="O52" s="14">
        <f>'Intensity Equation'!$F$15/('Ohio Intensities'!A52+'Intensity Equation'!$F$16)^'Intensity Equation'!$F$17</f>
        <v>2.2564417487919632</v>
      </c>
      <c r="P52" s="14">
        <f>'Intensity Equation'!$F$22/('Ohio Intensities'!A52+'Intensity Equation'!$F$23)^'Intensity Equation'!$F$24</f>
        <v>2.3658918334244112</v>
      </c>
      <c r="Q52" s="100">
        <f>'Intensity Equation'!$F$29/('Ohio Intensities'!A52+'Intensity Equation'!$F$30)^'Intensity Equation'!$F$31</f>
        <v>2.4214481511957509</v>
      </c>
      <c r="R52" s="99">
        <f>'Intensity Equation'!$G$8/('Ohio Intensities'!A52+'Intensity Equation'!$G$9)^'Intensity Equation'!$G$10</f>
        <v>2.4595615588605759</v>
      </c>
      <c r="S52" s="14">
        <f>'Intensity Equation'!$G$15/('Ohio Intensities'!A52+'Intensity Equation'!$G$16)^'Intensity Equation'!$G$17</f>
        <v>2.4887371500053299</v>
      </c>
      <c r="T52" s="14">
        <f>'Intensity Equation'!$G$22/('Ohio Intensities'!A52+'Intensity Equation'!$G$23)^'Intensity Equation'!$G$24</f>
        <v>2.6149641898233136</v>
      </c>
      <c r="U52" s="100">
        <f>'Intensity Equation'!$G$29/('Ohio Intensities'!A52+'Intensity Equation'!$G$30)^'Intensity Equation'!$G$31</f>
        <v>2.7106300892081667</v>
      </c>
      <c r="V52" s="99">
        <f>'Intensity Equation'!$H$8/('Ohio Intensities'!A52+'Intensity Equation'!$H$9)^'Intensity Equation'!$H$10</f>
        <v>2.7231911188099094</v>
      </c>
      <c r="W52" s="14">
        <f>'Intensity Equation'!$H$15/('Ohio Intensities'!A52+'Intensity Equation'!$H$16)^'Intensity Equation'!$H$17</f>
        <v>2.7943490736873544</v>
      </c>
      <c r="X52" s="14">
        <f>'Intensity Equation'!$H$22/('Ohio Intensities'!A52+'Intensity Equation'!$H$23)^'Intensity Equation'!$H$24</f>
        <v>2.8378097063063428</v>
      </c>
      <c r="Y52" s="23">
        <f>'Intensity Equation'!$H$29/('Ohio Intensities'!A52+'Intensity Equation'!$H$30)^'Intensity Equation'!$H$31</f>
        <v>2.9801291455434549</v>
      </c>
    </row>
    <row r="53" spans="1:25" x14ac:dyDescent="0.25">
      <c r="A53" s="98">
        <f t="shared" si="0"/>
        <v>57</v>
      </c>
      <c r="B53" s="99">
        <f>'Intensity Equation'!$C$8/('Ohio Intensities'!A53+'Intensity Equation'!$C$9)^'Intensity Equation'!$C$10</f>
        <v>1.2632907141526304</v>
      </c>
      <c r="C53" s="14">
        <f>'Intensity Equation'!$C$15/('Ohio Intensities'!A53+'Intensity Equation'!$C$16)^'Intensity Equation'!$C$17</f>
        <v>1.3126089446570735</v>
      </c>
      <c r="D53" s="14">
        <f>'Intensity Equation'!$C$22/('Ohio Intensities'!A53+'Intensity Equation'!$C$23)^'Intensity Equation'!$C$24</f>
        <v>1.4153346974310053</v>
      </c>
      <c r="E53" s="100">
        <f>'Intensity Equation'!$C$29/('Ohio Intensities'!A53+'Intensity Equation'!$C$30)^'Intensity Equation'!$C$31</f>
        <v>1.4442201051176111</v>
      </c>
      <c r="F53" s="99">
        <f>'Intensity Equation'!$D$8/('Ohio Intensities'!A53+'Intensity Equation'!$D$9)^'Intensity Equation'!$D$10</f>
        <v>1.5863332050127679</v>
      </c>
      <c r="G53" s="14">
        <f>'Intensity Equation'!$D$15/('Ohio Intensities'!A53+'Intensity Equation'!$D$16)^'Intensity Equation'!$D$17</f>
        <v>1.6350519751166177</v>
      </c>
      <c r="H53" s="14">
        <f>'Intensity Equation'!$D$22/('Ohio Intensities'!A53+'Intensity Equation'!$D$23)^'Intensity Equation'!$D$24</f>
        <v>1.736323122758215</v>
      </c>
      <c r="I53" s="100">
        <f>'Intensity Equation'!$D$29/('Ohio Intensities'!A53+'Intensity Equation'!$D$30)^'Intensity Equation'!$D$31</f>
        <v>1.736323122758215</v>
      </c>
      <c r="J53" s="99">
        <f>'Intensity Equation'!$E$8/('Ohio Intensities'!A53+'Intensity Equation'!$E$9)^'Intensity Equation'!$E$10</f>
        <v>1.8379734377093808</v>
      </c>
      <c r="K53" s="14">
        <f>'Intensity Equation'!$E$15/('Ohio Intensities'!A53+'Intensity Equation'!$E$16)^'Intensity Equation'!$E$17</f>
        <v>1.8929757602477357</v>
      </c>
      <c r="L53" s="14">
        <f>'Intensity Equation'!$E$22/('Ohio Intensities'!A53+'Intensity Equation'!$E$23)^'Intensity Equation'!$E$24</f>
        <v>1.9940550357924098</v>
      </c>
      <c r="M53" s="100">
        <f>'Intensity Equation'!$E$29/('Ohio Intensities'!A53+'Intensity Equation'!$E$30)^'Intensity Equation'!$E$31</f>
        <v>2.0413416507999878</v>
      </c>
      <c r="N53" s="99">
        <f>'Intensity Equation'!$F$8/('Ohio Intensities'!A53+'Intensity Equation'!$F$9)^'Intensity Equation'!$F$10</f>
        <v>2.1718995705755391</v>
      </c>
      <c r="O53" s="14">
        <f>'Intensity Equation'!$F$15/('Ohio Intensities'!A53+'Intensity Equation'!$F$16)^'Intensity Equation'!$F$17</f>
        <v>2.2291677848845186</v>
      </c>
      <c r="P53" s="14">
        <f>'Intensity Equation'!$F$22/('Ohio Intensities'!A53+'Intensity Equation'!$F$23)^'Intensity Equation'!$F$24</f>
        <v>2.3368414979097731</v>
      </c>
      <c r="Q53" s="100">
        <f>'Intensity Equation'!$F$29/('Ohio Intensities'!A53+'Intensity Equation'!$F$30)^'Intensity Equation'!$F$31</f>
        <v>2.3919420995712999</v>
      </c>
      <c r="R53" s="99">
        <f>'Intensity Equation'!$G$8/('Ohio Intensities'!A53+'Intensity Equation'!$G$9)^'Intensity Equation'!$G$10</f>
        <v>2.4311262780773553</v>
      </c>
      <c r="S53" s="14">
        <f>'Intensity Equation'!$G$15/('Ohio Intensities'!A53+'Intensity Equation'!$G$16)^'Intensity Equation'!$G$17</f>
        <v>2.4596789441743891</v>
      </c>
      <c r="T53" s="14">
        <f>'Intensity Equation'!$G$22/('Ohio Intensities'!A53+'Intensity Equation'!$G$23)^'Intensity Equation'!$G$24</f>
        <v>2.5836250309773305</v>
      </c>
      <c r="U53" s="100">
        <f>'Intensity Equation'!$G$29/('Ohio Intensities'!A53+'Intensity Equation'!$G$30)^'Intensity Equation'!$G$31</f>
        <v>2.6783346308718383</v>
      </c>
      <c r="V53" s="99">
        <f>'Intensity Equation'!$H$8/('Ohio Intensities'!A53+'Intensity Equation'!$H$9)^'Intensity Equation'!$H$10</f>
        <v>2.6927162912164153</v>
      </c>
      <c r="W53" s="14">
        <f>'Intensity Equation'!$H$15/('Ohio Intensities'!A53+'Intensity Equation'!$H$16)^'Intensity Equation'!$H$17</f>
        <v>2.7622441203351284</v>
      </c>
      <c r="X53" s="14">
        <f>'Intensity Equation'!$H$22/('Ohio Intensities'!A53+'Intensity Equation'!$H$23)^'Intensity Equation'!$H$24</f>
        <v>2.8048662171621137</v>
      </c>
      <c r="Y53" s="23">
        <f>'Intensity Equation'!$H$29/('Ohio Intensities'!A53+'Intensity Equation'!$H$30)^'Intensity Equation'!$H$31</f>
        <v>2.9455977265163562</v>
      </c>
    </row>
    <row r="54" spans="1:25" x14ac:dyDescent="0.25">
      <c r="A54" s="98">
        <f t="shared" si="0"/>
        <v>58</v>
      </c>
      <c r="B54" s="99">
        <f>'Intensity Equation'!$C$8/('Ohio Intensities'!A54+'Intensity Equation'!$C$9)^'Intensity Equation'!$C$10</f>
        <v>1.2470770557625068</v>
      </c>
      <c r="C54" s="14">
        <f>'Intensity Equation'!$C$15/('Ohio Intensities'!A54+'Intensity Equation'!$C$16)^'Intensity Equation'!$C$17</f>
        <v>1.2957623132443146</v>
      </c>
      <c r="D54" s="14">
        <f>'Intensity Equation'!$C$22/('Ohio Intensities'!A54+'Intensity Equation'!$C$23)^'Intensity Equation'!$C$24</f>
        <v>1.3970851399505926</v>
      </c>
      <c r="E54" s="100">
        <f>'Intensity Equation'!$C$29/('Ohio Intensities'!A54+'Intensity Equation'!$C$30)^'Intensity Equation'!$C$31</f>
        <v>1.4255980944578348</v>
      </c>
      <c r="F54" s="99">
        <f>'Intensity Equation'!$D$8/('Ohio Intensities'!A54+'Intensity Equation'!$D$9)^'Intensity Equation'!$D$10</f>
        <v>1.5665317180427245</v>
      </c>
      <c r="G54" s="14">
        <f>'Intensity Equation'!$D$15/('Ohio Intensities'!A54+'Intensity Equation'!$D$16)^'Intensity Equation'!$D$17</f>
        <v>1.6145507077684083</v>
      </c>
      <c r="H54" s="14">
        <f>'Intensity Equation'!$D$22/('Ohio Intensities'!A54+'Intensity Equation'!$D$23)^'Intensity Equation'!$D$24</f>
        <v>1.7144346443707155</v>
      </c>
      <c r="I54" s="100">
        <f>'Intensity Equation'!$D$29/('Ohio Intensities'!A54+'Intensity Equation'!$D$30)^'Intensity Equation'!$D$31</f>
        <v>1.7144346443707155</v>
      </c>
      <c r="J54" s="99">
        <f>'Intensity Equation'!$E$8/('Ohio Intensities'!A54+'Intensity Equation'!$E$9)^'Intensity Equation'!$E$10</f>
        <v>1.8155190103966212</v>
      </c>
      <c r="K54" s="14">
        <f>'Intensity Equation'!$E$15/('Ohio Intensities'!A54+'Intensity Equation'!$E$16)^'Intensity Equation'!$E$17</f>
        <v>1.8696151111798762</v>
      </c>
      <c r="L54" s="14">
        <f>'Intensity Equation'!$E$22/('Ohio Intensities'!A54+'Intensity Equation'!$E$23)^'Intensity Equation'!$E$24</f>
        <v>1.9692631235055034</v>
      </c>
      <c r="M54" s="100">
        <f>'Intensity Equation'!$E$29/('Ohio Intensities'!A54+'Intensity Equation'!$E$30)^'Intensity Equation'!$E$31</f>
        <v>2.0161210528981499</v>
      </c>
      <c r="N54" s="99">
        <f>'Intensity Equation'!$F$8/('Ohio Intensities'!A54+'Intensity Equation'!$F$9)^'Intensity Equation'!$F$10</f>
        <v>2.1463367171577525</v>
      </c>
      <c r="O54" s="14">
        <f>'Intensity Equation'!$F$15/('Ohio Intensities'!A54+'Intensity Equation'!$F$16)^'Intensity Equation'!$F$17</f>
        <v>2.2026088679894595</v>
      </c>
      <c r="P54" s="14">
        <f>'Intensity Equation'!$F$22/('Ohio Intensities'!A54+'Intensity Equation'!$F$23)^'Intensity Equation'!$F$24</f>
        <v>2.3085467490834626</v>
      </c>
      <c r="Q54" s="100">
        <f>'Intensity Equation'!$F$29/('Ohio Intensities'!A54+'Intensity Equation'!$F$30)^'Intensity Equation'!$F$31</f>
        <v>2.3632079966163757</v>
      </c>
      <c r="R54" s="99">
        <f>'Intensity Equation'!$G$8/('Ohio Intensities'!A54+'Intensity Equation'!$G$9)^'Intensity Equation'!$G$10</f>
        <v>2.4034292181983754</v>
      </c>
      <c r="S54" s="14">
        <f>'Intensity Equation'!$G$15/('Ohio Intensities'!A54+'Intensity Equation'!$G$16)^'Intensity Equation'!$G$17</f>
        <v>2.4313830429675316</v>
      </c>
      <c r="T54" s="14">
        <f>'Intensity Equation'!$G$22/('Ohio Intensities'!A54+'Intensity Equation'!$G$23)^'Intensity Equation'!$G$24</f>
        <v>2.5530919596997093</v>
      </c>
      <c r="U54" s="100">
        <f>'Intensity Equation'!$G$29/('Ohio Intensities'!A54+'Intensity Equation'!$G$30)^'Intensity Equation'!$G$31</f>
        <v>2.6468707633084008</v>
      </c>
      <c r="V54" s="99">
        <f>'Intensity Equation'!$H$8/('Ohio Intensities'!A54+'Intensity Equation'!$H$9)^'Intensity Equation'!$H$10</f>
        <v>2.6630232104310472</v>
      </c>
      <c r="W54" s="14">
        <f>'Intensity Equation'!$H$15/('Ohio Intensities'!A54+'Intensity Equation'!$H$16)^'Intensity Equation'!$H$17</f>
        <v>2.7309540598476203</v>
      </c>
      <c r="X54" s="14">
        <f>'Intensity Equation'!$H$22/('Ohio Intensities'!A54+'Intensity Equation'!$H$23)^'Intensity Equation'!$H$24</f>
        <v>2.7727743673666203</v>
      </c>
      <c r="Y54" s="23">
        <f>'Intensity Equation'!$H$29/('Ohio Intensities'!A54+'Intensity Equation'!$H$30)^'Intensity Equation'!$H$31</f>
        <v>2.9119478028527888</v>
      </c>
    </row>
    <row r="55" spans="1:25" x14ac:dyDescent="0.25">
      <c r="A55" s="98">
        <f t="shared" si="0"/>
        <v>59</v>
      </c>
      <c r="B55" s="99">
        <f>'Intensity Equation'!$C$8/('Ohio Intensities'!A55+'Intensity Equation'!$C$9)^'Intensity Equation'!$C$10</f>
        <v>1.2313071134815738</v>
      </c>
      <c r="C55" s="14">
        <f>'Intensity Equation'!$C$15/('Ohio Intensities'!A55+'Intensity Equation'!$C$16)^'Intensity Equation'!$C$17</f>
        <v>1.2793767203932163</v>
      </c>
      <c r="D55" s="14">
        <f>'Intensity Equation'!$C$22/('Ohio Intensities'!A55+'Intensity Equation'!$C$23)^'Intensity Equation'!$C$24</f>
        <v>1.3793322082338197</v>
      </c>
      <c r="E55" s="100">
        <f>'Intensity Equation'!$C$29/('Ohio Intensities'!A55+'Intensity Equation'!$C$30)^'Intensity Equation'!$C$31</f>
        <v>1.4074828451414143</v>
      </c>
      <c r="F55" s="99">
        <f>'Intensity Equation'!$D$8/('Ohio Intensities'!A55+'Intensity Equation'!$D$9)^'Intensity Equation'!$D$10</f>
        <v>1.5472600837983583</v>
      </c>
      <c r="G55" s="14">
        <f>'Intensity Equation'!$D$15/('Ohio Intensities'!A55+'Intensity Equation'!$D$16)^'Intensity Equation'!$D$17</f>
        <v>1.5945980818470675</v>
      </c>
      <c r="H55" s="14">
        <f>'Intensity Equation'!$D$22/('Ohio Intensities'!A55+'Intensity Equation'!$D$23)^'Intensity Equation'!$D$24</f>
        <v>1.6931311395177537</v>
      </c>
      <c r="I55" s="100">
        <f>'Intensity Equation'!$D$29/('Ohio Intensities'!A55+'Intensity Equation'!$D$30)^'Intensity Equation'!$D$31</f>
        <v>1.6931311395177537</v>
      </c>
      <c r="J55" s="99">
        <f>'Intensity Equation'!$E$8/('Ohio Intensities'!A55+'Intensity Equation'!$E$9)^'Intensity Equation'!$E$10</f>
        <v>1.7936561274830434</v>
      </c>
      <c r="K55" s="14">
        <f>'Intensity Equation'!$E$15/('Ohio Intensities'!A55+'Intensity Equation'!$E$16)^'Intensity Equation'!$E$17</f>
        <v>1.8468680283799299</v>
      </c>
      <c r="L55" s="14">
        <f>'Intensity Equation'!$E$22/('Ohio Intensities'!A55+'Intensity Equation'!$E$23)^'Intensity Equation'!$E$24</f>
        <v>1.945119779320472</v>
      </c>
      <c r="M55" s="100">
        <f>'Intensity Equation'!$E$29/('Ohio Intensities'!A55+'Intensity Equation'!$E$30)^'Intensity Equation'!$E$31</f>
        <v>1.991563223589224</v>
      </c>
      <c r="N55" s="99">
        <f>'Intensity Equation'!$F$8/('Ohio Intensities'!A55+'Intensity Equation'!$F$9)^'Intensity Equation'!$F$10</f>
        <v>2.1214361113813451</v>
      </c>
      <c r="O55" s="14">
        <f>'Intensity Equation'!$F$15/('Ohio Intensities'!A55+'Intensity Equation'!$F$16)^'Intensity Equation'!$F$17</f>
        <v>2.1767364328206562</v>
      </c>
      <c r="P55" s="14">
        <f>'Intensity Equation'!$F$22/('Ohio Intensities'!A55+'Intensity Equation'!$F$23)^'Intensity Equation'!$F$24</f>
        <v>2.280977844135804</v>
      </c>
      <c r="Q55" s="100">
        <f>'Intensity Equation'!$F$29/('Ohio Intensities'!A55+'Intensity Equation'!$F$30)^'Intensity Equation'!$F$31</f>
        <v>2.3352151577371885</v>
      </c>
      <c r="R55" s="99">
        <f>'Intensity Equation'!$G$8/('Ohio Intensities'!A55+'Intensity Equation'!$G$9)^'Intensity Equation'!$G$10</f>
        <v>2.3764408885464769</v>
      </c>
      <c r="S55" s="14">
        <f>'Intensity Equation'!$G$15/('Ohio Intensities'!A55+'Intensity Equation'!$G$16)^'Intensity Equation'!$G$17</f>
        <v>2.403818672901866</v>
      </c>
      <c r="T55" s="14">
        <f>'Intensity Equation'!$G$22/('Ohio Intensities'!A55+'Intensity Equation'!$G$23)^'Intensity Equation'!$G$24</f>
        <v>2.5233334727915908</v>
      </c>
      <c r="U55" s="100">
        <f>'Intensity Equation'!$G$29/('Ohio Intensities'!A55+'Intensity Equation'!$G$30)^'Intensity Equation'!$G$31</f>
        <v>2.6162058860461892</v>
      </c>
      <c r="V55" s="99">
        <f>'Intensity Equation'!$H$8/('Ohio Intensities'!A55+'Intensity Equation'!$H$9)^'Intensity Equation'!$H$10</f>
        <v>2.6340808436066689</v>
      </c>
      <c r="W55" s="14">
        <f>'Intensity Equation'!$H$15/('Ohio Intensities'!A55+'Intensity Equation'!$H$16)^'Intensity Equation'!$H$17</f>
        <v>2.7004472010000167</v>
      </c>
      <c r="X55" s="14">
        <f>'Intensity Equation'!$H$22/('Ohio Intensities'!A55+'Intensity Equation'!$H$23)^'Intensity Equation'!$H$24</f>
        <v>2.7415003555895314</v>
      </c>
      <c r="Y55" s="23">
        <f>'Intensity Equation'!$H$29/('Ohio Intensities'!A55+'Intensity Equation'!$H$30)^'Intensity Equation'!$H$31</f>
        <v>2.8791449258850235</v>
      </c>
    </row>
    <row r="56" spans="1:25" x14ac:dyDescent="0.25">
      <c r="A56" s="98">
        <f t="shared" si="0"/>
        <v>60</v>
      </c>
      <c r="B56" s="99">
        <f>'Intensity Equation'!$C$8/('Ohio Intensities'!A56+'Intensity Equation'!$C$9)^'Intensity Equation'!$C$10</f>
        <v>1.2159624830457461</v>
      </c>
      <c r="C56" s="14">
        <f>'Intensity Equation'!$C$15/('Ohio Intensities'!A56+'Intensity Equation'!$C$16)^'Intensity Equation'!$C$17</f>
        <v>1.2634330433465317</v>
      </c>
      <c r="D56" s="14">
        <f>'Intensity Equation'!$C$22/('Ohio Intensities'!A56+'Intensity Equation'!$C$23)^'Intensity Equation'!$C$24</f>
        <v>1.3620554797973554</v>
      </c>
      <c r="E56" s="100">
        <f>'Intensity Equation'!$C$29/('Ohio Intensities'!A56+'Intensity Equation'!$C$30)^'Intensity Equation'!$C$31</f>
        <v>1.3898535178848377</v>
      </c>
      <c r="F56" s="99">
        <f>'Intensity Equation'!$D$8/('Ohio Intensities'!A56+'Intensity Equation'!$D$9)^'Intensity Equation'!$D$10</f>
        <v>1.5284967758908992</v>
      </c>
      <c r="G56" s="14">
        <f>'Intensity Equation'!$D$15/('Ohio Intensities'!A56+'Intensity Equation'!$D$16)^'Intensity Equation'!$D$17</f>
        <v>1.5751718333430107</v>
      </c>
      <c r="H56" s="14">
        <f>'Intensity Equation'!$D$22/('Ohio Intensities'!A56+'Intensity Equation'!$D$23)^'Intensity Equation'!$D$24</f>
        <v>1.6723889482954544</v>
      </c>
      <c r="I56" s="100">
        <f>'Intensity Equation'!$D$29/('Ohio Intensities'!A56+'Intensity Equation'!$D$30)^'Intensity Equation'!$D$31</f>
        <v>1.6723889482954544</v>
      </c>
      <c r="J56" s="99">
        <f>'Intensity Equation'!$E$8/('Ohio Intensities'!A56+'Intensity Equation'!$E$9)^'Intensity Equation'!$E$10</f>
        <v>1.7723610839103559</v>
      </c>
      <c r="K56" s="14">
        <f>'Intensity Equation'!$E$15/('Ohio Intensities'!A56+'Intensity Equation'!$E$16)^'Intensity Equation'!$E$17</f>
        <v>1.8247100906206934</v>
      </c>
      <c r="L56" s="14">
        <f>'Intensity Equation'!$E$22/('Ohio Intensities'!A56+'Intensity Equation'!$E$23)^'Intensity Equation'!$E$24</f>
        <v>1.9215993772251565</v>
      </c>
      <c r="M56" s="100">
        <f>'Intensity Equation'!$E$29/('Ohio Intensities'!A56+'Intensity Equation'!$E$30)^'Intensity Equation'!$E$31</f>
        <v>1.9676417742611294</v>
      </c>
      <c r="N56" s="99">
        <f>'Intensity Equation'!$F$8/('Ohio Intensities'!A56+'Intensity Equation'!$F$9)^'Intensity Equation'!$F$10</f>
        <v>2.0971714985721661</v>
      </c>
      <c r="O56" s="14">
        <f>'Intensity Equation'!$F$15/('Ohio Intensities'!A56+'Intensity Equation'!$F$16)^'Intensity Equation'!$F$17</f>
        <v>2.1515234365827132</v>
      </c>
      <c r="P56" s="14">
        <f>'Intensity Equation'!$F$22/('Ohio Intensities'!A56+'Intensity Equation'!$F$23)^'Intensity Equation'!$F$24</f>
        <v>2.254106597500245</v>
      </c>
      <c r="Q56" s="100">
        <f>'Intensity Equation'!$F$29/('Ohio Intensities'!A56+'Intensity Equation'!$F$30)^'Intensity Equation'!$F$31</f>
        <v>2.3079345234822326</v>
      </c>
      <c r="R56" s="99">
        <f>'Intensity Equation'!$G$8/('Ohio Intensities'!A56+'Intensity Equation'!$G$9)^'Intensity Equation'!$G$10</f>
        <v>2.3501333773538637</v>
      </c>
      <c r="S56" s="14">
        <f>'Intensity Equation'!$G$15/('Ohio Intensities'!A56+'Intensity Equation'!$G$16)^'Intensity Equation'!$G$17</f>
        <v>2.3769567253370072</v>
      </c>
      <c r="T56" s="14">
        <f>'Intensity Equation'!$G$22/('Ohio Intensities'!A56+'Intensity Equation'!$G$23)^'Intensity Equation'!$G$24</f>
        <v>2.4943197077534345</v>
      </c>
      <c r="U56" s="100">
        <f>'Intensity Equation'!$G$29/('Ohio Intensities'!A56+'Intensity Equation'!$G$30)^'Intensity Equation'!$G$31</f>
        <v>2.5863091032663776</v>
      </c>
      <c r="V56" s="99">
        <f>'Intensity Equation'!$H$8/('Ohio Intensities'!A56+'Intensity Equation'!$H$9)^'Intensity Equation'!$H$10</f>
        <v>2.6058598132617314</v>
      </c>
      <c r="W56" s="14">
        <f>'Intensity Equation'!$H$15/('Ohio Intensities'!A56+'Intensity Equation'!$H$16)^'Intensity Equation'!$H$17</f>
        <v>2.6706935014212783</v>
      </c>
      <c r="X56" s="14">
        <f>'Intensity Equation'!$H$22/('Ohio Intensities'!A56+'Intensity Equation'!$H$23)^'Intensity Equation'!$H$24</f>
        <v>2.7110121767156996</v>
      </c>
      <c r="Y56" s="23">
        <f>'Intensity Equation'!$H$29/('Ohio Intensities'!A56+'Intensity Equation'!$H$30)^'Intensity Equation'!$H$31</f>
        <v>2.8471564472519799</v>
      </c>
    </row>
    <row r="57" spans="1:25" x14ac:dyDescent="0.25">
      <c r="A57" s="98">
        <f t="shared" si="0"/>
        <v>61</v>
      </c>
      <c r="B57" s="99">
        <f>'Intensity Equation'!$C$8/('Ohio Intensities'!A57+'Intensity Equation'!$C$9)^'Intensity Equation'!$C$10</f>
        <v>1.2010257758268001</v>
      </c>
      <c r="C57" s="14">
        <f>'Intensity Equation'!$C$15/('Ohio Intensities'!A57+'Intensity Equation'!$C$16)^'Intensity Equation'!$C$17</f>
        <v>1.2479132146327876</v>
      </c>
      <c r="D57" s="14">
        <f>'Intensity Equation'!$C$22/('Ohio Intensities'!A57+'Intensity Equation'!$C$23)^'Intensity Equation'!$C$24</f>
        <v>1.3452356480387859</v>
      </c>
      <c r="E57" s="100">
        <f>'Intensity Equation'!$C$29/('Ohio Intensities'!A57+'Intensity Equation'!$C$30)^'Intensity Equation'!$C$31</f>
        <v>1.3726904120594003</v>
      </c>
      <c r="F57" s="99">
        <f>'Intensity Equation'!$D$8/('Ohio Intensities'!A57+'Intensity Equation'!$D$9)^'Intensity Equation'!$D$10</f>
        <v>1.5102214326460717</v>
      </c>
      <c r="G57" s="14">
        <f>'Intensity Equation'!$D$15/('Ohio Intensities'!A57+'Intensity Equation'!$D$16)^'Intensity Equation'!$D$17</f>
        <v>1.5562509007770562</v>
      </c>
      <c r="H57" s="14">
        <f>'Intensity Equation'!$D$22/('Ohio Intensities'!A57+'Intensity Equation'!$D$23)^'Intensity Equation'!$D$24</f>
        <v>1.6521856833622688</v>
      </c>
      <c r="I57" s="100">
        <f>'Intensity Equation'!$D$29/('Ohio Intensities'!A57+'Intensity Equation'!$D$30)^'Intensity Equation'!$D$31</f>
        <v>1.6521856833622688</v>
      </c>
      <c r="J57" s="99">
        <f>'Intensity Equation'!$E$8/('Ohio Intensities'!A57+'Intensity Equation'!$E$9)^'Intensity Equation'!$E$10</f>
        <v>1.7516114409539871</v>
      </c>
      <c r="K57" s="14">
        <f>'Intensity Equation'!$E$15/('Ohio Intensities'!A57+'Intensity Equation'!$E$16)^'Intensity Equation'!$E$17</f>
        <v>1.80311817022045</v>
      </c>
      <c r="L57" s="14">
        <f>'Intensity Equation'!$E$22/('Ohio Intensities'!A57+'Intensity Equation'!$E$23)^'Intensity Equation'!$E$24</f>
        <v>1.8986776366189593</v>
      </c>
      <c r="M57" s="100">
        <f>'Intensity Equation'!$E$29/('Ohio Intensities'!A57+'Intensity Equation'!$E$30)^'Intensity Equation'!$E$31</f>
        <v>1.9443317144080055</v>
      </c>
      <c r="N57" s="99">
        <f>'Intensity Equation'!$F$8/('Ohio Intensities'!A57+'Intensity Equation'!$F$9)^'Intensity Equation'!$F$10</f>
        <v>2.0735180155778514</v>
      </c>
      <c r="O57" s="14">
        <f>'Intensity Equation'!$F$15/('Ohio Intensities'!A57+'Intensity Equation'!$F$16)^'Intensity Equation'!$F$17</f>
        <v>2.126944258056723</v>
      </c>
      <c r="P57" s="14">
        <f>'Intensity Equation'!$F$22/('Ohio Intensities'!A57+'Intensity Equation'!$F$23)^'Intensity Equation'!$F$24</f>
        <v>2.2279062796273821</v>
      </c>
      <c r="Q57" s="100">
        <f>'Intensity Equation'!$F$29/('Ohio Intensities'!A57+'Intensity Equation'!$F$30)^'Intensity Equation'!$F$31</f>
        <v>2.2813385525795709</v>
      </c>
      <c r="R57" s="99">
        <f>'Intensity Equation'!$G$8/('Ohio Intensities'!A57+'Intensity Equation'!$G$9)^'Intensity Equation'!$G$10</f>
        <v>2.3244802463684922</v>
      </c>
      <c r="S57" s="14">
        <f>'Intensity Equation'!$G$15/('Ohio Intensities'!A57+'Intensity Equation'!$G$16)^'Intensity Equation'!$G$17</f>
        <v>2.350769644192265</v>
      </c>
      <c r="T57" s="14">
        <f>'Intensity Equation'!$G$22/('Ohio Intensities'!A57+'Intensity Equation'!$G$23)^'Intensity Equation'!$G$24</f>
        <v>2.466022336578837</v>
      </c>
      <c r="U57" s="100">
        <f>'Intensity Equation'!$G$29/('Ohio Intensities'!A57+'Intensity Equation'!$G$30)^'Intensity Equation'!$G$31</f>
        <v>2.5571511129592386</v>
      </c>
      <c r="V57" s="99">
        <f>'Intensity Equation'!$H$8/('Ohio Intensities'!A57+'Intensity Equation'!$H$9)^'Intensity Equation'!$H$10</f>
        <v>2.5783322870235206</v>
      </c>
      <c r="W57" s="14">
        <f>'Intensity Equation'!$H$15/('Ohio Intensities'!A57+'Intensity Equation'!$H$16)^'Intensity Equation'!$H$17</f>
        <v>2.6416644607268385</v>
      </c>
      <c r="X57" s="14">
        <f>'Intensity Equation'!$H$22/('Ohio Intensities'!A57+'Intensity Equation'!$H$23)^'Intensity Equation'!$H$24</f>
        <v>2.6812795029006464</v>
      </c>
      <c r="Y57" s="23">
        <f>'Intensity Equation'!$H$29/('Ohio Intensities'!A57+'Intensity Equation'!$H$30)^'Intensity Equation'!$H$31</f>
        <v>2.8159514017268172</v>
      </c>
    </row>
    <row r="58" spans="1:25" x14ac:dyDescent="0.25">
      <c r="A58" s="98">
        <f t="shared" si="0"/>
        <v>62</v>
      </c>
      <c r="B58" s="99">
        <f>'Intensity Equation'!$C$8/('Ohio Intensities'!A58+'Intensity Equation'!$C$9)^'Intensity Equation'!$C$10</f>
        <v>1.1864805492556196</v>
      </c>
      <c r="C58" s="14">
        <f>'Intensity Equation'!$C$15/('Ohio Intensities'!A58+'Intensity Equation'!$C$16)^'Intensity Equation'!$C$17</f>
        <v>1.2328001497732857</v>
      </c>
      <c r="D58" s="14">
        <f>'Intensity Equation'!$C$22/('Ohio Intensities'!A58+'Intensity Equation'!$C$23)^'Intensity Equation'!$C$24</f>
        <v>1.3288544466006285</v>
      </c>
      <c r="E58" s="100">
        <f>'Intensity Equation'!$C$29/('Ohio Intensities'!A58+'Intensity Equation'!$C$30)^'Intensity Equation'!$C$31</f>
        <v>1.3559748885115703</v>
      </c>
      <c r="F58" s="99">
        <f>'Intensity Equation'!$D$8/('Ohio Intensities'!A58+'Intensity Equation'!$D$9)^'Intensity Equation'!$D$10</f>
        <v>1.4924147788211364</v>
      </c>
      <c r="G58" s="14">
        <f>'Intensity Equation'!$D$15/('Ohio Intensities'!A58+'Intensity Equation'!$D$16)^'Intensity Equation'!$D$17</f>
        <v>1.5378153445424938</v>
      </c>
      <c r="H58" s="14">
        <f>'Intensity Equation'!$D$22/('Ohio Intensities'!A58+'Intensity Equation'!$D$23)^'Intensity Equation'!$D$24</f>
        <v>1.6325001449835255</v>
      </c>
      <c r="I58" s="100">
        <f>'Intensity Equation'!$D$29/('Ohio Intensities'!A58+'Intensity Equation'!$D$30)^'Intensity Equation'!$D$31</f>
        <v>1.6325001449835255</v>
      </c>
      <c r="J58" s="99">
        <f>'Intensity Equation'!$E$8/('Ohio Intensities'!A58+'Intensity Equation'!$E$9)^'Intensity Equation'!$E$10</f>
        <v>1.7313859421364808</v>
      </c>
      <c r="K58" s="14">
        <f>'Intensity Equation'!$E$15/('Ohio Intensities'!A58+'Intensity Equation'!$E$16)^'Intensity Equation'!$E$17</f>
        <v>1.7820703479562086</v>
      </c>
      <c r="L58" s="14">
        <f>'Intensity Equation'!$E$22/('Ohio Intensities'!A58+'Intensity Equation'!$E$23)^'Intensity Equation'!$E$24</f>
        <v>1.8763315346656464</v>
      </c>
      <c r="M58" s="100">
        <f>'Intensity Equation'!$E$29/('Ohio Intensities'!A58+'Intensity Equation'!$E$30)^'Intensity Equation'!$E$31</f>
        <v>1.9216093596473875</v>
      </c>
      <c r="N58" s="99">
        <f>'Intensity Equation'!$F$8/('Ohio Intensities'!A58+'Intensity Equation'!$F$9)^'Intensity Equation'!$F$10</f>
        <v>2.050452098940311</v>
      </c>
      <c r="O58" s="14">
        <f>'Intensity Equation'!$F$15/('Ohio Intensities'!A58+'Intensity Equation'!$F$16)^'Intensity Equation'!$F$17</f>
        <v>2.1029746046496354</v>
      </c>
      <c r="P58" s="14">
        <f>'Intensity Equation'!$F$22/('Ohio Intensities'!A58+'Intensity Equation'!$F$23)^'Intensity Equation'!$F$24</f>
        <v>2.2023515235854272</v>
      </c>
      <c r="Q58" s="100">
        <f>'Intensity Equation'!$F$29/('Ohio Intensities'!A58+'Intensity Equation'!$F$30)^'Intensity Equation'!$F$31</f>
        <v>2.2554011233522591</v>
      </c>
      <c r="R58" s="99">
        <f>'Intensity Equation'!$G$8/('Ohio Intensities'!A58+'Intensity Equation'!$G$9)^'Intensity Equation'!$G$10</f>
        <v>2.2994564338496506</v>
      </c>
      <c r="S58" s="14">
        <f>'Intensity Equation'!$G$15/('Ohio Intensities'!A58+'Intensity Equation'!$G$16)^'Intensity Equation'!$G$17</f>
        <v>2.3252313226931625</v>
      </c>
      <c r="T58" s="14">
        <f>'Intensity Equation'!$G$22/('Ohio Intensities'!A58+'Intensity Equation'!$G$23)^'Intensity Equation'!$G$24</f>
        <v>2.4384144677316102</v>
      </c>
      <c r="U58" s="100">
        <f>'Intensity Equation'!$G$29/('Ohio Intensities'!A58+'Intensity Equation'!$G$30)^'Intensity Equation'!$G$31</f>
        <v>2.5287041046620988</v>
      </c>
      <c r="V58" s="99">
        <f>'Intensity Equation'!$H$8/('Ohio Intensities'!A58+'Intensity Equation'!$H$9)^'Intensity Equation'!$H$10</f>
        <v>2.551471876137084</v>
      </c>
      <c r="W58" s="14">
        <f>'Intensity Equation'!$H$15/('Ohio Intensities'!A58+'Intensity Equation'!$H$16)^'Intensity Equation'!$H$17</f>
        <v>2.6133330219075801</v>
      </c>
      <c r="X58" s="14">
        <f>'Intensity Equation'!$H$22/('Ohio Intensities'!A58+'Intensity Equation'!$H$23)^'Intensity Equation'!$H$24</f>
        <v>2.6522735740158425</v>
      </c>
      <c r="Y58" s="23">
        <f>'Intensity Equation'!$H$29/('Ohio Intensities'!A58+'Intensity Equation'!$H$30)^'Intensity Equation'!$H$31</f>
        <v>2.7855003991332068</v>
      </c>
    </row>
    <row r="59" spans="1:25" x14ac:dyDescent="0.25">
      <c r="A59" s="98">
        <f t="shared" si="0"/>
        <v>63</v>
      </c>
      <c r="B59" s="99">
        <f>'Intensity Equation'!$C$8/('Ohio Intensities'!A59+'Intensity Equation'!$C$9)^'Intensity Equation'!$C$10</f>
        <v>1.1723112429128857</v>
      </c>
      <c r="C59" s="14">
        <f>'Intensity Equation'!$C$15/('Ohio Intensities'!A59+'Intensity Equation'!$C$16)^'Intensity Equation'!$C$17</f>
        <v>1.2180776808778073</v>
      </c>
      <c r="D59" s="14">
        <f>'Intensity Equation'!$C$22/('Ohio Intensities'!A59+'Intensity Equation'!$C$23)^'Intensity Equation'!$C$24</f>
        <v>1.312894579827788</v>
      </c>
      <c r="E59" s="100">
        <f>'Intensity Equation'!$C$29/('Ohio Intensities'!A59+'Intensity Equation'!$C$30)^'Intensity Equation'!$C$31</f>
        <v>1.339689298601161</v>
      </c>
      <c r="F59" s="99">
        <f>'Intensity Equation'!$D$8/('Ohio Intensities'!A59+'Intensity Equation'!$D$9)^'Intensity Equation'!$D$10</f>
        <v>1.475058553581422</v>
      </c>
      <c r="G59" s="14">
        <f>'Intensity Equation'!$D$15/('Ohio Intensities'!A59+'Intensity Equation'!$D$16)^'Intensity Equation'!$D$17</f>
        <v>1.5198462726819848</v>
      </c>
      <c r="H59" s="14">
        <f>'Intensity Equation'!$D$22/('Ohio Intensities'!A59+'Intensity Equation'!$D$23)^'Intensity Equation'!$D$24</f>
        <v>1.61331224281993</v>
      </c>
      <c r="I59" s="100">
        <f>'Intensity Equation'!$D$29/('Ohio Intensities'!A59+'Intensity Equation'!$D$30)^'Intensity Equation'!$D$31</f>
        <v>1.61331224281993</v>
      </c>
      <c r="J59" s="99">
        <f>'Intensity Equation'!$E$8/('Ohio Intensities'!A59+'Intensity Equation'!$E$9)^'Intensity Equation'!$E$10</f>
        <v>1.7116644357863833</v>
      </c>
      <c r="K59" s="14">
        <f>'Intensity Equation'!$E$15/('Ohio Intensities'!A59+'Intensity Equation'!$E$16)^'Intensity Equation'!$E$17</f>
        <v>1.7615458346346524</v>
      </c>
      <c r="L59" s="14">
        <f>'Intensity Equation'!$E$22/('Ohio Intensities'!A59+'Intensity Equation'!$E$23)^'Intensity Equation'!$E$24</f>
        <v>1.8545392254349162</v>
      </c>
      <c r="M59" s="100">
        <f>'Intensity Equation'!$E$29/('Ohio Intensities'!A59+'Intensity Equation'!$E$30)^'Intensity Equation'!$E$31</f>
        <v>1.8994522469358464</v>
      </c>
      <c r="N59" s="99">
        <f>'Intensity Equation'!$F$8/('Ohio Intensities'!A59+'Intensity Equation'!$F$9)^'Intensity Equation'!$F$10</f>
        <v>2.0279514002885333</v>
      </c>
      <c r="O59" s="14">
        <f>'Intensity Equation'!$F$15/('Ohio Intensities'!A59+'Intensity Equation'!$F$16)^'Intensity Equation'!$F$17</f>
        <v>2.0795914266809112</v>
      </c>
      <c r="P59" s="14">
        <f>'Intensity Equation'!$F$22/('Ohio Intensities'!A59+'Intensity Equation'!$F$23)^'Intensity Equation'!$F$24</f>
        <v>2.1774182387881567</v>
      </c>
      <c r="Q59" s="100">
        <f>'Intensity Equation'!$F$29/('Ohio Intensities'!A59+'Intensity Equation'!$F$30)^'Intensity Equation'!$F$31</f>
        <v>2.2300974427536602</v>
      </c>
      <c r="R59" s="99">
        <f>'Intensity Equation'!$G$8/('Ohio Intensities'!A59+'Intensity Equation'!$G$9)^'Intensity Equation'!$G$10</f>
        <v>2.2750381651801312</v>
      </c>
      <c r="S59" s="14">
        <f>'Intensity Equation'!$G$15/('Ohio Intensities'!A59+'Intensity Equation'!$G$16)^'Intensity Equation'!$G$17</f>
        <v>2.3003170083072546</v>
      </c>
      <c r="T59" s="14">
        <f>'Intensity Equation'!$G$22/('Ohio Intensities'!A59+'Intensity Equation'!$G$23)^'Intensity Equation'!$G$24</f>
        <v>2.4114705555774609</v>
      </c>
      <c r="U59" s="100">
        <f>'Intensity Equation'!$G$29/('Ohio Intensities'!A59+'Intensity Equation'!$G$30)^'Intensity Equation'!$G$31</f>
        <v>2.5009416650109828</v>
      </c>
      <c r="V59" s="99">
        <f>'Intensity Equation'!$H$8/('Ohio Intensities'!A59+'Intensity Equation'!$H$9)^'Intensity Equation'!$H$10</f>
        <v>2.5252535419330191</v>
      </c>
      <c r="W59" s="14">
        <f>'Intensity Equation'!$H$15/('Ohio Intensities'!A59+'Intensity Equation'!$H$16)^'Intensity Equation'!$H$17</f>
        <v>2.5856734802371828</v>
      </c>
      <c r="X59" s="14">
        <f>'Intensity Equation'!$H$22/('Ohio Intensities'!A59+'Intensity Equation'!$H$23)^'Intensity Equation'!$H$24</f>
        <v>2.6239670966262056</v>
      </c>
      <c r="Y59" s="23">
        <f>'Intensity Equation'!$H$29/('Ohio Intensities'!A59+'Intensity Equation'!$H$30)^'Intensity Equation'!$H$31</f>
        <v>2.7557755245347848</v>
      </c>
    </row>
    <row r="60" spans="1:25" x14ac:dyDescent="0.25">
      <c r="A60" s="98">
        <f t="shared" si="0"/>
        <v>64</v>
      </c>
      <c r="B60" s="99">
        <f>'Intensity Equation'!$C$8/('Ohio Intensities'!A60+'Intensity Equation'!$C$9)^'Intensity Equation'!$C$10</f>
        <v>1.1585031197541882</v>
      </c>
      <c r="C60" s="14">
        <f>'Intensity Equation'!$C$15/('Ohio Intensities'!A60+'Intensity Equation'!$C$16)^'Intensity Equation'!$C$17</f>
        <v>1.2037304955751826</v>
      </c>
      <c r="D60" s="14">
        <f>'Intensity Equation'!$C$22/('Ohio Intensities'!A60+'Intensity Equation'!$C$23)^'Intensity Equation'!$C$24</f>
        <v>1.2973396587517678</v>
      </c>
      <c r="E60" s="100">
        <f>'Intensity Equation'!$C$29/('Ohio Intensities'!A60+'Intensity Equation'!$C$30)^'Intensity Equation'!$C$31</f>
        <v>1.3238169188790485</v>
      </c>
      <c r="F60" s="99">
        <f>'Intensity Equation'!$D$8/('Ohio Intensities'!A60+'Intensity Equation'!$D$9)^'Intensity Equation'!$D$10</f>
        <v>1.4581354441581935</v>
      </c>
      <c r="G60" s="14">
        <f>'Intensity Equation'!$D$15/('Ohio Intensities'!A60+'Intensity Equation'!$D$16)^'Intensity Equation'!$D$17</f>
        <v>1.5023257725063213</v>
      </c>
      <c r="H60" s="14">
        <f>'Intensity Equation'!$D$22/('Ohio Intensities'!A60+'Intensity Equation'!$D$23)^'Intensity Equation'!$D$24</f>
        <v>1.5946029238418193</v>
      </c>
      <c r="I60" s="100">
        <f>'Intensity Equation'!$D$29/('Ohio Intensities'!A60+'Intensity Equation'!$D$30)^'Intensity Equation'!$D$31</f>
        <v>1.5946029238418193</v>
      </c>
      <c r="J60" s="99">
        <f>'Intensity Equation'!$E$8/('Ohio Intensities'!A60+'Intensity Equation'!$E$9)^'Intensity Equation'!$E$10</f>
        <v>1.6924278036357596</v>
      </c>
      <c r="K60" s="14">
        <f>'Intensity Equation'!$E$15/('Ohio Intensities'!A60+'Intensity Equation'!$E$16)^'Intensity Equation'!$E$17</f>
        <v>1.7415248987189955</v>
      </c>
      <c r="L60" s="14">
        <f>'Intensity Equation'!$E$22/('Ohio Intensities'!A60+'Intensity Equation'!$E$23)^'Intensity Equation'!$E$24</f>
        <v>1.8332799652255456</v>
      </c>
      <c r="M60" s="100">
        <f>'Intensity Equation'!$E$29/('Ohio Intensities'!A60+'Intensity Equation'!$E$30)^'Intensity Equation'!$E$31</f>
        <v>1.8778390563323466</v>
      </c>
      <c r="N60" s="99">
        <f>'Intensity Equation'!$F$8/('Ohio Intensities'!A60+'Intensity Equation'!$F$9)^'Intensity Equation'!$F$10</f>
        <v>2.005994708295149</v>
      </c>
      <c r="O60" s="14">
        <f>'Intensity Equation'!$F$15/('Ohio Intensities'!A60+'Intensity Equation'!$F$16)^'Intensity Equation'!$F$17</f>
        <v>2.0567728382549975</v>
      </c>
      <c r="P60" s="14">
        <f>'Intensity Equation'!$F$22/('Ohio Intensities'!A60+'Intensity Equation'!$F$23)^'Intensity Equation'!$F$24</f>
        <v>2.1530835312219532</v>
      </c>
      <c r="Q60" s="100">
        <f>'Intensity Equation'!$F$29/('Ohio Intensities'!A60+'Intensity Equation'!$F$30)^'Intensity Equation'!$F$31</f>
        <v>2.205403962341963</v>
      </c>
      <c r="R60" s="99">
        <f>'Intensity Equation'!$G$8/('Ohio Intensities'!A60+'Intensity Equation'!$G$9)^'Intensity Equation'!$G$10</f>
        <v>2.2512028704029201</v>
      </c>
      <c r="S60" s="14">
        <f>'Intensity Equation'!$G$15/('Ohio Intensities'!A60+'Intensity Equation'!$G$16)^'Intensity Equation'!$G$17</f>
        <v>2.2760032151177025</v>
      </c>
      <c r="T60" s="14">
        <f>'Intensity Equation'!$G$22/('Ohio Intensities'!A60+'Intensity Equation'!$G$23)^'Intensity Equation'!$G$24</f>
        <v>2.3851663166148982</v>
      </c>
      <c r="U60" s="100">
        <f>'Intensity Equation'!$G$29/('Ohio Intensities'!A60+'Intensity Equation'!$G$30)^'Intensity Equation'!$G$31</f>
        <v>2.4738386904156906</v>
      </c>
      <c r="V60" s="99">
        <f>'Intensity Equation'!$H$8/('Ohio Intensities'!A60+'Intensity Equation'!$H$9)^'Intensity Equation'!$H$10</f>
        <v>2.4996535095313144</v>
      </c>
      <c r="W60" s="14">
        <f>'Intensity Equation'!$H$15/('Ohio Intensities'!A60+'Intensity Equation'!$H$16)^'Intensity Equation'!$H$17</f>
        <v>2.5586613990346132</v>
      </c>
      <c r="X60" s="14">
        <f>'Intensity Equation'!$H$22/('Ohio Intensities'!A60+'Intensity Equation'!$H$23)^'Intensity Equation'!$H$24</f>
        <v>2.5963341507310256</v>
      </c>
      <c r="Y60" s="23">
        <f>'Intensity Equation'!$H$29/('Ohio Intensities'!A60+'Intensity Equation'!$H$30)^'Intensity Equation'!$H$31</f>
        <v>2.7267502459652522</v>
      </c>
    </row>
    <row r="61" spans="1:25" x14ac:dyDescent="0.25">
      <c r="A61" s="98">
        <f t="shared" si="0"/>
        <v>65</v>
      </c>
      <c r="B61" s="99">
        <f>'Intensity Equation'!$C$8/('Ohio Intensities'!A61+'Intensity Equation'!$C$9)^'Intensity Equation'!$C$10</f>
        <v>1.1450422119931867</v>
      </c>
      <c r="C61" s="14">
        <f>'Intensity Equation'!$C$15/('Ohio Intensities'!A61+'Intensity Equation'!$C$16)^'Intensity Equation'!$C$17</f>
        <v>1.1897440807837574</v>
      </c>
      <c r="D61" s="14">
        <f>'Intensity Equation'!$C$22/('Ohio Intensities'!A61+'Intensity Equation'!$C$23)^'Intensity Equation'!$C$24</f>
        <v>1.2821741420945254</v>
      </c>
      <c r="E61" s="100">
        <f>'Intensity Equation'!$C$29/('Ohio Intensities'!A61+'Intensity Equation'!$C$30)^'Intensity Equation'!$C$31</f>
        <v>1.3083418908869837</v>
      </c>
      <c r="F61" s="99">
        <f>'Intensity Equation'!$D$8/('Ohio Intensities'!A61+'Intensity Equation'!$D$9)^'Intensity Equation'!$D$10</f>
        <v>1.441629024670092</v>
      </c>
      <c r="G61" s="14">
        <f>'Intensity Equation'!$D$15/('Ohio Intensities'!A61+'Intensity Equation'!$D$16)^'Intensity Equation'!$D$17</f>
        <v>1.4852368475239377</v>
      </c>
      <c r="H61" s="14">
        <f>'Intensity Equation'!$D$22/('Ohio Intensities'!A61+'Intensity Equation'!$D$23)^'Intensity Equation'!$D$24</f>
        <v>1.5763541058150021</v>
      </c>
      <c r="I61" s="100">
        <f>'Intensity Equation'!$D$29/('Ohio Intensities'!A61+'Intensity Equation'!$D$30)^'Intensity Equation'!$D$31</f>
        <v>1.5763541058150021</v>
      </c>
      <c r="J61" s="99">
        <f>'Intensity Equation'!$E$8/('Ohio Intensities'!A61+'Intensity Equation'!$E$9)^'Intensity Equation'!$E$10</f>
        <v>1.6736578949120773</v>
      </c>
      <c r="K61" s="14">
        <f>'Intensity Equation'!$E$15/('Ohio Intensities'!A61+'Intensity Equation'!$E$16)^'Intensity Equation'!$E$17</f>
        <v>1.7219887994715466</v>
      </c>
      <c r="L61" s="14">
        <f>'Intensity Equation'!$E$22/('Ohio Intensities'!A61+'Intensity Equation'!$E$23)^'Intensity Equation'!$E$24</f>
        <v>1.8125340435242487</v>
      </c>
      <c r="M61" s="100">
        <f>'Intensity Equation'!$E$29/('Ohio Intensities'!A61+'Intensity Equation'!$E$30)^'Intensity Equation'!$E$31</f>
        <v>1.8567495387251562</v>
      </c>
      <c r="N61" s="99">
        <f>'Intensity Equation'!$F$8/('Ohio Intensities'!A61+'Intensity Equation'!$F$9)^'Intensity Equation'!$F$10</f>
        <v>1.9845618766077771</v>
      </c>
      <c r="O61" s="14">
        <f>'Intensity Equation'!$F$15/('Ohio Intensities'!A61+'Intensity Equation'!$F$16)^'Intensity Equation'!$F$17</f>
        <v>2.0344980441346059</v>
      </c>
      <c r="P61" s="14">
        <f>'Intensity Equation'!$F$22/('Ohio Intensities'!A61+'Intensity Equation'!$F$23)^'Intensity Equation'!$F$24</f>
        <v>2.1293256296061887</v>
      </c>
      <c r="Q61" s="100">
        <f>'Intensity Equation'!$F$29/('Ohio Intensities'!A61+'Intensity Equation'!$F$30)^'Intensity Equation'!$F$31</f>
        <v>2.1812983005820348</v>
      </c>
      <c r="R61" s="99">
        <f>'Intensity Equation'!$G$8/('Ohio Intensities'!A61+'Intensity Equation'!$G$9)^'Intensity Equation'!$G$10</f>
        <v>2.2279291080615082</v>
      </c>
      <c r="S61" s="14">
        <f>'Intensity Equation'!$G$15/('Ohio Intensities'!A61+'Intensity Equation'!$G$16)^'Intensity Equation'!$G$17</f>
        <v>2.2522676429611281</v>
      </c>
      <c r="T61" s="14">
        <f>'Intensity Equation'!$G$22/('Ohio Intensities'!A61+'Intensity Equation'!$G$23)^'Intensity Equation'!$G$24</f>
        <v>2.3594786519152993</v>
      </c>
      <c r="U61" s="100">
        <f>'Intensity Equation'!$G$29/('Ohio Intensities'!A61+'Intensity Equation'!$G$30)^'Intensity Equation'!$G$31</f>
        <v>2.447371306237065</v>
      </c>
      <c r="V61" s="99">
        <f>'Intensity Equation'!$H$8/('Ohio Intensities'!A61+'Intensity Equation'!$H$9)^'Intensity Equation'!$H$10</f>
        <v>2.4746491881329171</v>
      </c>
      <c r="W61" s="14">
        <f>'Intensity Equation'!$H$15/('Ohio Intensities'!A61+'Intensity Equation'!$H$16)^'Intensity Equation'!$H$17</f>
        <v>2.5322735316847473</v>
      </c>
      <c r="X61" s="14">
        <f>'Intensity Equation'!$H$22/('Ohio Intensities'!A61+'Intensity Equation'!$H$23)^'Intensity Equation'!$H$24</f>
        <v>2.5693501035778419</v>
      </c>
      <c r="Y61" s="23">
        <f>'Intensity Equation'!$H$29/('Ohio Intensities'!A61+'Intensity Equation'!$H$30)^'Intensity Equation'!$H$31</f>
        <v>2.6983993290398769</v>
      </c>
    </row>
    <row r="62" spans="1:25" x14ac:dyDescent="0.25">
      <c r="A62" s="98">
        <f t="shared" si="0"/>
        <v>66</v>
      </c>
      <c r="B62" s="99">
        <f>'Intensity Equation'!$C$8/('Ohio Intensities'!A62+'Intensity Equation'!$C$9)^'Intensity Equation'!$C$10</f>
        <v>1.1319152712164247</v>
      </c>
      <c r="C62" s="14">
        <f>'Intensity Equation'!$C$15/('Ohio Intensities'!A62+'Intensity Equation'!$C$16)^'Intensity Equation'!$C$17</f>
        <v>1.1761046708787148</v>
      </c>
      <c r="D62" s="14">
        <f>'Intensity Equation'!$C$22/('Ohio Intensities'!A62+'Intensity Equation'!$C$23)^'Intensity Equation'!$C$24</f>
        <v>1.2673832818374353</v>
      </c>
      <c r="E62" s="100">
        <f>'Intensity Equation'!$C$29/('Ohio Intensities'!A62+'Intensity Equation'!$C$30)^'Intensity Equation'!$C$31</f>
        <v>1.2932491656156768</v>
      </c>
      <c r="F62" s="99">
        <f>'Intensity Equation'!$D$8/('Ohio Intensities'!A62+'Intensity Equation'!$D$9)^'Intensity Equation'!$D$10</f>
        <v>1.4255236996437364</v>
      </c>
      <c r="G62" s="14">
        <f>'Intensity Equation'!$D$15/('Ohio Intensities'!A62+'Intensity Equation'!$D$16)^'Intensity Equation'!$D$17</f>
        <v>1.4685633592045988</v>
      </c>
      <c r="H62" s="14">
        <f>'Intensity Equation'!$D$22/('Ohio Intensities'!A62+'Intensity Equation'!$D$23)^'Intensity Equation'!$D$24</f>
        <v>1.5585486158607653</v>
      </c>
      <c r="I62" s="100">
        <f>'Intensity Equation'!$D$29/('Ohio Intensities'!A62+'Intensity Equation'!$D$30)^'Intensity Equation'!$D$31</f>
        <v>1.5585486158607653</v>
      </c>
      <c r="J62" s="99">
        <f>'Intensity Equation'!$E$8/('Ohio Intensities'!A62+'Intensity Equation'!$E$9)^'Intensity Equation'!$E$10</f>
        <v>1.6553374654357922</v>
      </c>
      <c r="K62" s="14">
        <f>'Intensity Equation'!$E$15/('Ohio Intensities'!A62+'Intensity Equation'!$E$16)^'Intensity Equation'!$E$17</f>
        <v>1.7029197251261943</v>
      </c>
      <c r="L62" s="14">
        <f>'Intensity Equation'!$E$22/('Ohio Intensities'!A62+'Intensity Equation'!$E$23)^'Intensity Equation'!$E$24</f>
        <v>1.7922827191089381</v>
      </c>
      <c r="M62" s="100">
        <f>'Intensity Equation'!$E$29/('Ohio Intensities'!A62+'Intensity Equation'!$E$30)^'Intensity Equation'!$E$31</f>
        <v>1.8361644489969995</v>
      </c>
      <c r="N62" s="99">
        <f>'Intensity Equation'!$F$8/('Ohio Intensities'!A62+'Intensity Equation'!$F$9)^'Intensity Equation'!$F$10</f>
        <v>1.9636337572260154</v>
      </c>
      <c r="O62" s="14">
        <f>'Intensity Equation'!$F$15/('Ohio Intensities'!A62+'Intensity Equation'!$F$16)^'Intensity Equation'!$F$17</f>
        <v>2.0127472720884869</v>
      </c>
      <c r="P62" s="14">
        <f>'Intensity Equation'!$F$22/('Ohio Intensities'!A62+'Intensity Equation'!$F$23)^'Intensity Equation'!$F$24</f>
        <v>2.1061238169769725</v>
      </c>
      <c r="Q62" s="100">
        <f>'Intensity Equation'!$F$29/('Ohio Intensities'!A62+'Intensity Equation'!$F$30)^'Intensity Equation'!$F$31</f>
        <v>2.1577591709237618</v>
      </c>
      <c r="R62" s="99">
        <f>'Intensity Equation'!$G$8/('Ohio Intensities'!A62+'Intensity Equation'!$G$9)^'Intensity Equation'!$G$10</f>
        <v>2.2051964947860347</v>
      </c>
      <c r="S62" s="14">
        <f>'Intensity Equation'!$G$15/('Ohio Intensities'!A62+'Intensity Equation'!$G$16)^'Intensity Equation'!$G$17</f>
        <v>2.2290891027253061</v>
      </c>
      <c r="T62" s="14">
        <f>'Intensity Equation'!$G$22/('Ohio Intensities'!A62+'Intensity Equation'!$G$23)^'Intensity Equation'!$G$24</f>
        <v>2.3343855752399434</v>
      </c>
      <c r="U62" s="100">
        <f>'Intensity Equation'!$G$29/('Ohio Intensities'!A62+'Intensity Equation'!$G$30)^'Intensity Equation'!$G$31</f>
        <v>2.4215167919065044</v>
      </c>
      <c r="V62" s="99">
        <f>'Intensity Equation'!$H$8/('Ohio Intensities'!A62+'Intensity Equation'!$H$9)^'Intensity Equation'!$H$10</f>
        <v>2.4502190973164075</v>
      </c>
      <c r="W62" s="14">
        <f>'Intensity Equation'!$H$15/('Ohio Intensities'!A62+'Intensity Equation'!$H$16)^'Intensity Equation'!$H$17</f>
        <v>2.5064877493790108</v>
      </c>
      <c r="X62" s="14">
        <f>'Intensity Equation'!$H$22/('Ohio Intensities'!A62+'Intensity Equation'!$H$23)^'Intensity Equation'!$H$24</f>
        <v>2.5429915299284338</v>
      </c>
      <c r="Y62" s="23">
        <f>'Intensity Equation'!$H$29/('Ohio Intensities'!A62+'Intensity Equation'!$H$30)^'Intensity Equation'!$H$31</f>
        <v>2.6706987578545185</v>
      </c>
    </row>
    <row r="63" spans="1:25" x14ac:dyDescent="0.25">
      <c r="A63" s="98">
        <f t="shared" si="0"/>
        <v>67</v>
      </c>
      <c r="B63" s="99">
        <f>'Intensity Equation'!$C$8/('Ohio Intensities'!A63+'Intensity Equation'!$C$9)^'Intensity Equation'!$C$10</f>
        <v>1.1191097223475115</v>
      </c>
      <c r="C63" s="14">
        <f>'Intensity Equation'!$C$15/('Ohio Intensities'!A63+'Intensity Equation'!$C$16)^'Intensity Equation'!$C$17</f>
        <v>1.162799199859043</v>
      </c>
      <c r="D63" s="14">
        <f>'Intensity Equation'!$C$22/('Ohio Intensities'!A63+'Intensity Equation'!$C$23)^'Intensity Equation'!$C$24</f>
        <v>1.2529530729473912</v>
      </c>
      <c r="E63" s="100">
        <f>'Intensity Equation'!$C$29/('Ohio Intensities'!A63+'Intensity Equation'!$C$30)^'Intensity Equation'!$C$31</f>
        <v>1.2785244522048658</v>
      </c>
      <c r="F63" s="99">
        <f>'Intensity Equation'!$D$8/('Ohio Intensities'!A63+'Intensity Equation'!$D$9)^'Intensity Equation'!$D$10</f>
        <v>1.4098046518163296</v>
      </c>
      <c r="G63" s="14">
        <f>'Intensity Equation'!$D$15/('Ohio Intensities'!A63+'Intensity Equation'!$D$16)^'Intensity Equation'!$D$17</f>
        <v>1.4522899731491061</v>
      </c>
      <c r="H63" s="14">
        <f>'Intensity Equation'!$D$22/('Ohio Intensities'!A63+'Intensity Equation'!$D$23)^'Intensity Equation'!$D$24</f>
        <v>1.5411701336427748</v>
      </c>
      <c r="I63" s="100">
        <f>'Intensity Equation'!$D$29/('Ohio Intensities'!A63+'Intensity Equation'!$D$30)^'Intensity Equation'!$D$31</f>
        <v>1.5411701336427748</v>
      </c>
      <c r="J63" s="99">
        <f>'Intensity Equation'!$E$8/('Ohio Intensities'!A63+'Intensity Equation'!$E$9)^'Intensity Equation'!$E$10</f>
        <v>1.6374501212840478</v>
      </c>
      <c r="K63" s="14">
        <f>'Intensity Equation'!$E$15/('Ohio Intensities'!A63+'Intensity Equation'!$E$16)^'Intensity Equation'!$E$17</f>
        <v>1.6843007356534692</v>
      </c>
      <c r="L63" s="14">
        <f>'Intensity Equation'!$E$22/('Ohio Intensities'!A63+'Intensity Equation'!$E$23)^'Intensity Equation'!$E$24</f>
        <v>1.7725081608535345</v>
      </c>
      <c r="M63" s="100">
        <f>'Intensity Equation'!$E$29/('Ohio Intensities'!A63+'Intensity Equation'!$E$30)^'Intensity Equation'!$E$31</f>
        <v>1.8160654841555635</v>
      </c>
      <c r="N63" s="99">
        <f>'Intensity Equation'!$F$8/('Ohio Intensities'!A63+'Intensity Equation'!$F$9)^'Intensity Equation'!$F$10</f>
        <v>1.9431921388479443</v>
      </c>
      <c r="O63" s="14">
        <f>'Intensity Equation'!$F$15/('Ohio Intensities'!A63+'Intensity Equation'!$F$16)^'Intensity Equation'!$F$17</f>
        <v>1.9915017102397037</v>
      </c>
      <c r="P63" s="14">
        <f>'Intensity Equation'!$F$22/('Ohio Intensities'!A63+'Intensity Equation'!$F$23)^'Intensity Equation'!$F$24</f>
        <v>2.0834583672338023</v>
      </c>
      <c r="Q63" s="100">
        <f>'Intensity Equation'!$F$29/('Ohio Intensities'!A63+'Intensity Equation'!$F$30)^'Intensity Equation'!$F$31</f>
        <v>2.1347663151603449</v>
      </c>
      <c r="R63" s="99">
        <f>'Intensity Equation'!$G$8/('Ohio Intensities'!A63+'Intensity Equation'!$G$9)^'Intensity Equation'!$G$10</f>
        <v>2.1829856401233152</v>
      </c>
      <c r="S63" s="14">
        <f>'Intensity Equation'!$G$15/('Ohio Intensities'!A63+'Intensity Equation'!$G$16)^'Intensity Equation'!$G$17</f>
        <v>2.2064474472634843</v>
      </c>
      <c r="T63" s="14">
        <f>'Intensity Equation'!$G$22/('Ohio Intensities'!A63+'Intensity Equation'!$G$23)^'Intensity Equation'!$G$24</f>
        <v>2.3098661463534658</v>
      </c>
      <c r="U63" s="100">
        <f>'Intensity Equation'!$G$29/('Ohio Intensities'!A63+'Intensity Equation'!$G$30)^'Intensity Equation'!$G$31</f>
        <v>2.3962535114823917</v>
      </c>
      <c r="V63" s="99">
        <f>'Intensity Equation'!$H$8/('Ohio Intensities'!A63+'Intensity Equation'!$H$9)^'Intensity Equation'!$H$10</f>
        <v>2.4263427988156194</v>
      </c>
      <c r="W63" s="14">
        <f>'Intensity Equation'!$H$15/('Ohio Intensities'!A63+'Intensity Equation'!$H$16)^'Intensity Equation'!$H$17</f>
        <v>2.4812829740903184</v>
      </c>
      <c r="X63" s="14">
        <f>'Intensity Equation'!$H$22/('Ohio Intensities'!A63+'Intensity Equation'!$H$23)^'Intensity Equation'!$H$24</f>
        <v>2.5172361382177275</v>
      </c>
      <c r="Y63" s="23">
        <f>'Intensity Equation'!$H$29/('Ohio Intensities'!A63+'Intensity Equation'!$H$30)^'Intensity Equation'!$H$31</f>
        <v>2.6436256616362983</v>
      </c>
    </row>
    <row r="64" spans="1:25" x14ac:dyDescent="0.25">
      <c r="A64" s="98">
        <f t="shared" si="0"/>
        <v>68</v>
      </c>
      <c r="B64" s="99">
        <f>'Intensity Equation'!$C$8/('Ohio Intensities'!A64+'Intensity Equation'!$C$9)^'Intensity Equation'!$C$10</f>
        <v>1.10661362111749</v>
      </c>
      <c r="C64" s="14">
        <f>'Intensity Equation'!$C$15/('Ohio Intensities'!A64+'Intensity Equation'!$C$16)^'Intensity Equation'!$C$17</f>
        <v>1.1498152571575653</v>
      </c>
      <c r="D64" s="14">
        <f>'Intensity Equation'!$C$22/('Ohio Intensities'!A64+'Intensity Equation'!$C$23)^'Intensity Equation'!$C$24</f>
        <v>1.2388702068932496</v>
      </c>
      <c r="E64" s="100">
        <f>'Intensity Equation'!$C$29/('Ohio Intensities'!A64+'Intensity Equation'!$C$30)^'Intensity Equation'!$C$31</f>
        <v>1.2641541705110819</v>
      </c>
      <c r="F64" s="99">
        <f>'Intensity Equation'!$D$8/('Ohio Intensities'!A64+'Intensity Equation'!$D$9)^'Intensity Equation'!$D$10</f>
        <v>1.3944577938450082</v>
      </c>
      <c r="G64" s="14">
        <f>'Intensity Equation'!$D$15/('Ohio Intensities'!A64+'Intensity Equation'!$D$16)^'Intensity Equation'!$D$17</f>
        <v>1.4364021092797383</v>
      </c>
      <c r="H64" s="14">
        <f>'Intensity Equation'!$D$22/('Ohio Intensities'!A64+'Intensity Equation'!$D$23)^'Intensity Equation'!$D$24</f>
        <v>1.5242031387782484</v>
      </c>
      <c r="I64" s="100">
        <f>'Intensity Equation'!$D$29/('Ohio Intensities'!A64+'Intensity Equation'!$D$30)^'Intensity Equation'!$D$31</f>
        <v>1.5242031387782484</v>
      </c>
      <c r="J64" s="99">
        <f>'Intensity Equation'!$E$8/('Ohio Intensities'!A64+'Intensity Equation'!$E$9)^'Intensity Equation'!$E$10</f>
        <v>1.6199802666246361</v>
      </c>
      <c r="K64" s="14">
        <f>'Intensity Equation'!$E$15/('Ohio Intensities'!A64+'Intensity Equation'!$E$16)^'Intensity Equation'!$E$17</f>
        <v>1.6661157097238748</v>
      </c>
      <c r="L64" s="14">
        <f>'Intensity Equation'!$E$22/('Ohio Intensities'!A64+'Intensity Equation'!$E$23)^'Intensity Equation'!$E$24</f>
        <v>1.7531933928345218</v>
      </c>
      <c r="M64" s="100">
        <f>'Intensity Equation'!$E$29/('Ohio Intensities'!A64+'Intensity Equation'!$E$30)^'Intensity Equation'!$E$31</f>
        <v>1.796435226002961</v>
      </c>
      <c r="N64" s="99">
        <f>'Intensity Equation'!$F$8/('Ohio Intensities'!A64+'Intensity Equation'!$F$9)^'Intensity Equation'!$F$10</f>
        <v>1.9232196897571885</v>
      </c>
      <c r="O64" s="14">
        <f>'Intensity Equation'!$F$15/('Ohio Intensities'!A64+'Intensity Equation'!$F$16)^'Intensity Equation'!$F$17</f>
        <v>1.9707434489868567</v>
      </c>
      <c r="P64" s="14">
        <f>'Intensity Equation'!$F$22/('Ohio Intensities'!A64+'Intensity Equation'!$F$23)^'Intensity Equation'!$F$24</f>
        <v>2.0613104862329665</v>
      </c>
      <c r="Q64" s="100">
        <f>'Intensity Equation'!$F$29/('Ohio Intensities'!A64+'Intensity Equation'!$F$30)^'Intensity Equation'!$F$31</f>
        <v>2.1123004416182285</v>
      </c>
      <c r="R64" s="99">
        <f>'Intensity Equation'!$G$8/('Ohio Intensities'!A64+'Intensity Equation'!$G$9)^'Intensity Equation'!$G$10</f>
        <v>2.1612780861585268</v>
      </c>
      <c r="S64" s="14">
        <f>'Intensity Equation'!$G$15/('Ohio Intensities'!A64+'Intensity Equation'!$G$16)^'Intensity Equation'!$G$17</f>
        <v>2.1843235074363037</v>
      </c>
      <c r="T64" s="14">
        <f>'Intensity Equation'!$G$22/('Ohio Intensities'!A64+'Intensity Equation'!$G$23)^'Intensity Equation'!$G$24</f>
        <v>2.2859004090992645</v>
      </c>
      <c r="U64" s="100">
        <f>'Intensity Equation'!$G$29/('Ohio Intensities'!A64+'Intensity Equation'!$G$30)^'Intensity Equation'!$G$31</f>
        <v>2.3715608491867526</v>
      </c>
      <c r="V64" s="99">
        <f>'Intensity Equation'!$H$8/('Ohio Intensities'!A64+'Intensity Equation'!$H$9)^'Intensity Equation'!$H$10</f>
        <v>2.403000833305903</v>
      </c>
      <c r="W64" s="14">
        <f>'Intensity Equation'!$H$15/('Ohio Intensities'!A64+'Intensity Equation'!$H$16)^'Intensity Equation'!$H$17</f>
        <v>2.4566391163433381</v>
      </c>
      <c r="X64" s="14">
        <f>'Intensity Equation'!$H$22/('Ohio Intensities'!A64+'Intensity Equation'!$H$23)^'Intensity Equation'!$H$24</f>
        <v>2.492062702101367</v>
      </c>
      <c r="Y64" s="23">
        <f>'Intensity Equation'!$H$29/('Ohio Intensities'!A64+'Intensity Equation'!$H$30)^'Intensity Equation'!$H$31</f>
        <v>2.6171582466617487</v>
      </c>
    </row>
    <row r="65" spans="1:25" x14ac:dyDescent="0.25">
      <c r="A65" s="98">
        <f t="shared" si="0"/>
        <v>69</v>
      </c>
      <c r="B65" s="99">
        <f>'Intensity Equation'!$C$8/('Ohio Intensities'!A65+'Intensity Equation'!$C$9)^'Intensity Equation'!$C$10</f>
        <v>1.0944156147327513</v>
      </c>
      <c r="C65" s="14">
        <f>'Intensity Equation'!$C$15/('Ohio Intensities'!A65+'Intensity Equation'!$C$16)^'Intensity Equation'!$C$17</f>
        <v>1.1371410467733531</v>
      </c>
      <c r="D65" s="14">
        <f>'Intensity Equation'!$C$22/('Ohio Intensities'!A65+'Intensity Equation'!$C$23)^'Intensity Equation'!$C$24</f>
        <v>1.2251220286224738</v>
      </c>
      <c r="E65" s="100">
        <f>'Intensity Equation'!$C$29/('Ohio Intensities'!A65+'Intensity Equation'!$C$30)^'Intensity Equation'!$C$31</f>
        <v>1.250125407206236</v>
      </c>
      <c r="F65" s="99">
        <f>'Intensity Equation'!$D$8/('Ohio Intensities'!A65+'Intensity Equation'!$D$9)^'Intensity Equation'!$D$10</f>
        <v>1.3794697235848796</v>
      </c>
      <c r="G65" s="14">
        <f>'Intensity Equation'!$D$15/('Ohio Intensities'!A65+'Intensity Equation'!$D$16)^'Intensity Equation'!$D$17</f>
        <v>1.4208858957042658</v>
      </c>
      <c r="H65" s="14">
        <f>'Intensity Equation'!$D$22/('Ohio Intensities'!A65+'Intensity Equation'!$D$23)^'Intensity Equation'!$D$24</f>
        <v>1.5076328621103818</v>
      </c>
      <c r="I65" s="100">
        <f>'Intensity Equation'!$D$29/('Ohio Intensities'!A65+'Intensity Equation'!$D$30)^'Intensity Equation'!$D$31</f>
        <v>1.5076328621103818</v>
      </c>
      <c r="J65" s="99">
        <f>'Intensity Equation'!$E$8/('Ohio Intensities'!A65+'Intensity Equation'!$E$9)^'Intensity Equation'!$E$10</f>
        <v>1.6029130553632249</v>
      </c>
      <c r="K65" s="14">
        <f>'Intensity Equation'!$E$15/('Ohio Intensities'!A65+'Intensity Equation'!$E$16)^'Intensity Equation'!$E$17</f>
        <v>1.6483492955134433</v>
      </c>
      <c r="L65" s="14">
        <f>'Intensity Equation'!$E$22/('Ohio Intensities'!A65+'Intensity Equation'!$E$23)^'Intensity Equation'!$E$24</f>
        <v>1.7343222433780063</v>
      </c>
      <c r="M65" s="100">
        <f>'Intensity Equation'!$E$29/('Ohio Intensities'!A65+'Intensity Equation'!$E$30)^'Intensity Equation'!$E$31</f>
        <v>1.7772570879591654</v>
      </c>
      <c r="N65" s="99">
        <f>'Intensity Equation'!$F$8/('Ohio Intensities'!A65+'Intensity Equation'!$F$9)^'Intensity Equation'!$F$10</f>
        <v>1.9036999048635064</v>
      </c>
      <c r="O65" s="14">
        <f>'Intensity Equation'!$F$15/('Ohio Intensities'!A65+'Intensity Equation'!$F$16)^'Intensity Equation'!$F$17</f>
        <v>1.9504554271120531</v>
      </c>
      <c r="P65" s="14">
        <f>'Intensity Equation'!$F$22/('Ohio Intensities'!A65+'Intensity Equation'!$F$23)^'Intensity Equation'!$F$24</f>
        <v>2.0396622570509693</v>
      </c>
      <c r="Q65" s="100">
        <f>'Intensity Equation'!$F$29/('Ohio Intensities'!A65+'Intensity Equation'!$F$30)^'Intensity Equation'!$F$31</f>
        <v>2.0903431677735669</v>
      </c>
      <c r="R65" s="99">
        <f>'Intensity Equation'!$G$8/('Ohio Intensities'!A65+'Intensity Equation'!$G$9)^'Intensity Equation'!$G$10</f>
        <v>2.1400562515205146</v>
      </c>
      <c r="S65" s="14">
        <f>'Intensity Equation'!$G$15/('Ohio Intensities'!A65+'Intensity Equation'!$G$16)^'Intensity Equation'!$G$17</f>
        <v>2.1626990328405902</v>
      </c>
      <c r="T65" s="14">
        <f>'Intensity Equation'!$G$22/('Ohio Intensities'!A65+'Intensity Equation'!$G$23)^'Intensity Equation'!$G$24</f>
        <v>2.2624693338434483</v>
      </c>
      <c r="U65" s="100">
        <f>'Intensity Equation'!$G$29/('Ohio Intensities'!A65+'Intensity Equation'!$G$30)^'Intensity Equation'!$G$31</f>
        <v>2.3474191495088554</v>
      </c>
      <c r="V65" s="99">
        <f>'Intensity Equation'!$H$8/('Ohio Intensities'!A65+'Intensity Equation'!$H$9)^'Intensity Equation'!$H$10</f>
        <v>2.3801746617728008</v>
      </c>
      <c r="W65" s="14">
        <f>'Intensity Equation'!$H$15/('Ohio Intensities'!A65+'Intensity Equation'!$H$16)^'Intensity Equation'!$H$17</f>
        <v>2.4325370173827943</v>
      </c>
      <c r="X65" s="14">
        <f>'Intensity Equation'!$H$22/('Ohio Intensities'!A65+'Intensity Equation'!$H$23)^'Intensity Equation'!$H$24</f>
        <v>2.4674509969365568</v>
      </c>
      <c r="Y65" s="23">
        <f>'Intensity Equation'!$H$29/('Ohio Intensities'!A65+'Intensity Equation'!$H$30)^'Intensity Equation'!$H$31</f>
        <v>2.5912757330045149</v>
      </c>
    </row>
    <row r="66" spans="1:25" x14ac:dyDescent="0.25">
      <c r="A66" s="98">
        <f t="shared" si="0"/>
        <v>70</v>
      </c>
      <c r="B66" s="99">
        <f>'Intensity Equation'!$C$8/('Ohio Intensities'!A66+'Intensity Equation'!$C$9)^'Intensity Equation'!$C$10</f>
        <v>1.0825049054626514</v>
      </c>
      <c r="C66" s="14">
        <f>'Intensity Equation'!$C$15/('Ohio Intensities'!A66+'Intensity Equation'!$C$16)^'Intensity Equation'!$C$17</f>
        <v>1.1247653494378196</v>
      </c>
      <c r="D66" s="14">
        <f>'Intensity Equation'!$C$22/('Ohio Intensities'!A66+'Intensity Equation'!$C$23)^'Intensity Equation'!$C$24</f>
        <v>1.2116964967003361</v>
      </c>
      <c r="E66" s="100">
        <f>'Intensity Equation'!$C$29/('Ohio Intensities'!A66+'Intensity Equation'!$C$30)^'Intensity Equation'!$C$31</f>
        <v>1.2364258751033039</v>
      </c>
      <c r="F66" s="99">
        <f>'Intensity Equation'!$D$8/('Ohio Intensities'!A66+'Intensity Equation'!$D$9)^'Intensity Equation'!$D$10</f>
        <v>1.3648276826307908</v>
      </c>
      <c r="G66" s="14">
        <f>'Intensity Equation'!$D$15/('Ohio Intensities'!A66+'Intensity Equation'!$D$16)^'Intensity Equation'!$D$17</f>
        <v>1.4057281259402892</v>
      </c>
      <c r="H66" s="14">
        <f>'Intensity Equation'!$D$22/('Ohio Intensities'!A66+'Intensity Equation'!$D$23)^'Intensity Equation'!$D$24</f>
        <v>1.4914452405143193</v>
      </c>
      <c r="I66" s="100">
        <f>'Intensity Equation'!$D$29/('Ohio Intensities'!A66+'Intensity Equation'!$D$30)^'Intensity Equation'!$D$31</f>
        <v>1.4914452405143193</v>
      </c>
      <c r="J66" s="99">
        <f>'Intensity Equation'!$E$8/('Ohio Intensities'!A66+'Intensity Equation'!$E$9)^'Intensity Equation'!$E$10</f>
        <v>1.5862343462813842</v>
      </c>
      <c r="K66" s="14">
        <f>'Intensity Equation'!$E$15/('Ohio Intensities'!A66+'Intensity Equation'!$E$16)^'Intensity Equation'!$E$17</f>
        <v>1.6309868650296839</v>
      </c>
      <c r="L66" s="14">
        <f>'Intensity Equation'!$E$22/('Ohio Intensities'!A66+'Intensity Equation'!$E$23)^'Intensity Equation'!$E$24</f>
        <v>1.7158792977202653</v>
      </c>
      <c r="M66" s="100">
        <f>'Intensity Equation'!$E$29/('Ohio Intensities'!A66+'Intensity Equation'!$E$30)^'Intensity Equation'!$E$31</f>
        <v>1.7585152656914398</v>
      </c>
      <c r="N66" s="99">
        <f>'Intensity Equation'!$F$8/('Ohio Intensities'!A66+'Intensity Equation'!$F$9)^'Intensity Equation'!$F$10</f>
        <v>1.8846170565472176</v>
      </c>
      <c r="O66" s="14">
        <f>'Intensity Equation'!$F$15/('Ohio Intensities'!A66+'Intensity Equation'!$F$16)^'Intensity Equation'!$F$17</f>
        <v>1.9306213817264328</v>
      </c>
      <c r="P66" s="14">
        <f>'Intensity Equation'!$F$22/('Ohio Intensities'!A66+'Intensity Equation'!$F$23)^'Intensity Equation'!$F$24</f>
        <v>2.0184965890766482</v>
      </c>
      <c r="Q66" s="100">
        <f>'Intensity Equation'!$F$29/('Ohio Intensities'!A66+'Intensity Equation'!$F$30)^'Intensity Equation'!$F$31</f>
        <v>2.0688769669284421</v>
      </c>
      <c r="R66" s="99">
        <f>'Intensity Equation'!$G$8/('Ohio Intensities'!A66+'Intensity Equation'!$G$9)^'Intensity Equation'!$G$10</f>
        <v>2.1193033794019911</v>
      </c>
      <c r="S66" s="14">
        <f>'Intensity Equation'!$G$15/('Ohio Intensities'!A66+'Intensity Equation'!$G$16)^'Intensity Equation'!$G$17</f>
        <v>2.1415566368271981</v>
      </c>
      <c r="T66" s="14">
        <f>'Intensity Equation'!$G$22/('Ohio Intensities'!A66+'Intensity Equation'!$G$23)^'Intensity Equation'!$G$24</f>
        <v>2.2395547639308178</v>
      </c>
      <c r="U66" s="100">
        <f>'Intensity Equation'!$G$29/('Ohio Intensities'!A66+'Intensity Equation'!$G$30)^'Intensity Equation'!$G$31</f>
        <v>2.3238096615013633</v>
      </c>
      <c r="V66" s="99">
        <f>'Intensity Equation'!$H$8/('Ohio Intensities'!A66+'Intensity Equation'!$H$9)^'Intensity Equation'!$H$10</f>
        <v>2.3578466110781013</v>
      </c>
      <c r="W66" s="14">
        <f>'Intensity Equation'!$H$15/('Ohio Intensities'!A66+'Intensity Equation'!$H$16)^'Intensity Equation'!$H$17</f>
        <v>2.4089583953798108</v>
      </c>
      <c r="X66" s="14">
        <f>'Intensity Equation'!$H$22/('Ohio Intensities'!A66+'Intensity Equation'!$H$23)^'Intensity Equation'!$H$24</f>
        <v>2.4433817407844276</v>
      </c>
      <c r="Y66" s="23">
        <f>'Intensity Equation'!$H$29/('Ohio Intensities'!A66+'Intensity Equation'!$H$30)^'Intensity Equation'!$H$31</f>
        <v>2.5659582957158289</v>
      </c>
    </row>
    <row r="67" spans="1:25" x14ac:dyDescent="0.25">
      <c r="A67" s="98">
        <f t="shared" si="0"/>
        <v>71</v>
      </c>
      <c r="B67" s="99">
        <f>'Intensity Equation'!$C$8/('Ohio Intensities'!A67+'Intensity Equation'!$C$9)^'Intensity Equation'!$C$10</f>
        <v>1.0708712168962613</v>
      </c>
      <c r="C67" s="14">
        <f>'Intensity Equation'!$C$15/('Ohio Intensities'!A67+'Intensity Equation'!$C$16)^'Intensity Equation'!$C$17</f>
        <v>1.1126774875541507</v>
      </c>
      <c r="D67" s="14">
        <f>'Intensity Equation'!$C$22/('Ohio Intensities'!A67+'Intensity Equation'!$C$23)^'Intensity Equation'!$C$24</f>
        <v>1.1985821463429829</v>
      </c>
      <c r="E67" s="100">
        <f>'Intensity Equation'!$C$29/('Ohio Intensities'!A67+'Intensity Equation'!$C$30)^'Intensity Equation'!$C$31</f>
        <v>1.2230438754349398</v>
      </c>
      <c r="F67" s="99">
        <f>'Intensity Equation'!$D$8/('Ohio Intensities'!A67+'Intensity Equation'!$D$9)^'Intensity Equation'!$D$10</f>
        <v>1.3505195178473828</v>
      </c>
      <c r="G67" s="14">
        <f>'Intensity Equation'!$D$15/('Ohio Intensities'!A67+'Intensity Equation'!$D$16)^'Intensity Equation'!$D$17</f>
        <v>1.3909162192169104</v>
      </c>
      <c r="H67" s="14">
        <f>'Intensity Equation'!$D$22/('Ohio Intensities'!A67+'Intensity Equation'!$D$23)^'Intensity Equation'!$D$24</f>
        <v>1.4756268749404324</v>
      </c>
      <c r="I67" s="100">
        <f>'Intensity Equation'!$D$29/('Ohio Intensities'!A67+'Intensity Equation'!$D$30)^'Intensity Equation'!$D$31</f>
        <v>1.4756268749404324</v>
      </c>
      <c r="J67" s="99">
        <f>'Intensity Equation'!$E$8/('Ohio Intensities'!A67+'Intensity Equation'!$E$9)^'Intensity Equation'!$E$10</f>
        <v>1.5699306613739055</v>
      </c>
      <c r="K67" s="14">
        <f>'Intensity Equation'!$E$15/('Ohio Intensities'!A67+'Intensity Equation'!$E$16)^'Intensity Equation'!$E$17</f>
        <v>1.6140144716665736</v>
      </c>
      <c r="L67" s="14">
        <f>'Intensity Equation'!$E$22/('Ohio Intensities'!A67+'Intensity Equation'!$E$23)^'Intensity Equation'!$E$24</f>
        <v>1.69784985398556</v>
      </c>
      <c r="M67" s="100">
        <f>'Intensity Equation'!$E$29/('Ohio Intensities'!A67+'Intensity Equation'!$E$30)^'Intensity Equation'!$E$31</f>
        <v>1.7401946912347017</v>
      </c>
      <c r="N67" s="99">
        <f>'Intensity Equation'!$F$8/('Ohio Intensities'!A67+'Intensity Equation'!$F$9)^'Intensity Equation'!$F$10</f>
        <v>1.8659561489911745</v>
      </c>
      <c r="O67" s="14">
        <f>'Intensity Equation'!$F$15/('Ohio Intensities'!A67+'Intensity Equation'!$F$16)^'Intensity Equation'!$F$17</f>
        <v>1.9112258017369401</v>
      </c>
      <c r="P67" s="14">
        <f>'Intensity Equation'!$F$22/('Ohio Intensities'!A67+'Intensity Equation'!$F$23)^'Intensity Equation'!$F$24</f>
        <v>1.9977971706222226</v>
      </c>
      <c r="Q67" s="100">
        <f>'Intensity Equation'!$F$29/('Ohio Intensities'!A67+'Intensity Equation'!$F$30)^'Intensity Equation'!$F$31</f>
        <v>2.047885118614579</v>
      </c>
      <c r="R67" s="99">
        <f>'Intensity Equation'!$G$8/('Ohio Intensities'!A67+'Intensity Equation'!$G$9)^'Intensity Equation'!$G$10</f>
        <v>2.0990034892611629</v>
      </c>
      <c r="S67" s="14">
        <f>'Intensity Equation'!$G$15/('Ohio Intensities'!A67+'Intensity Equation'!$G$16)^'Intensity Equation'!$G$17</f>
        <v>2.1208797454483221</v>
      </c>
      <c r="T67" s="14">
        <f>'Intensity Equation'!$G$22/('Ohio Intensities'!A67+'Intensity Equation'!$G$23)^'Intensity Equation'!$G$24</f>
        <v>2.2171393658292025</v>
      </c>
      <c r="U67" s="100">
        <f>'Intensity Equation'!$G$29/('Ohio Intensities'!A67+'Intensity Equation'!$G$30)^'Intensity Equation'!$G$31</f>
        <v>2.300714486929389</v>
      </c>
      <c r="V67" s="99">
        <f>'Intensity Equation'!$H$8/('Ohio Intensities'!A67+'Intensity Equation'!$H$9)^'Intensity Equation'!$H$10</f>
        <v>2.3359998233749026</v>
      </c>
      <c r="W67" s="14">
        <f>'Intensity Equation'!$H$15/('Ohio Intensities'!A67+'Intensity Equation'!$H$16)^'Intensity Equation'!$H$17</f>
        <v>2.3858857953497394</v>
      </c>
      <c r="X67" s="14">
        <f>'Intensity Equation'!$H$22/('Ohio Intensities'!A67+'Intensity Equation'!$H$23)^'Intensity Equation'!$H$24</f>
        <v>2.4198365395610515</v>
      </c>
      <c r="Y67" s="23">
        <f>'Intensity Equation'!$H$29/('Ohio Intensities'!A67+'Intensity Equation'!$H$30)^'Intensity Equation'!$H$31</f>
        <v>2.5411870100780352</v>
      </c>
    </row>
    <row r="68" spans="1:25" x14ac:dyDescent="0.25">
      <c r="A68" s="98">
        <f t="shared" si="0"/>
        <v>72</v>
      </c>
      <c r="B68" s="99">
        <f>'Intensity Equation'!$C$8/('Ohio Intensities'!A68+'Intensity Equation'!$C$9)^'Intensity Equation'!$C$10</f>
        <v>1.059504762642038</v>
      </c>
      <c r="C68" s="14">
        <f>'Intensity Equation'!$C$15/('Ohio Intensities'!A68+'Intensity Equation'!$C$16)^'Intensity Equation'!$C$17</f>
        <v>1.1008672926750278</v>
      </c>
      <c r="D68" s="14">
        <f>'Intensity Equation'!$C$22/('Ohio Intensities'!A68+'Intensity Equation'!$C$23)^'Intensity Equation'!$C$24</f>
        <v>1.1857680551015495</v>
      </c>
      <c r="E68" s="100">
        <f>'Intensity Equation'!$C$29/('Ohio Intensities'!A68+'Intensity Equation'!$C$30)^'Intensity Equation'!$C$31</f>
        <v>1.2099682628372408</v>
      </c>
      <c r="F68" s="99">
        <f>'Intensity Equation'!$D$8/('Ohio Intensities'!A68+'Intensity Equation'!$D$9)^'Intensity Equation'!$D$10</f>
        <v>1.3365336456382964</v>
      </c>
      <c r="G68" s="14">
        <f>'Intensity Equation'!$D$15/('Ohio Intensities'!A68+'Intensity Equation'!$D$16)^'Intensity Equation'!$D$17</f>
        <v>1.3764381835976804</v>
      </c>
      <c r="H68" s="14">
        <f>'Intensity Equation'!$D$22/('Ohio Intensities'!A68+'Intensity Equation'!$D$23)^'Intensity Equation'!$D$24</f>
        <v>1.4601649914267583</v>
      </c>
      <c r="I68" s="100">
        <f>'Intensity Equation'!$D$29/('Ohio Intensities'!A68+'Intensity Equation'!$D$30)^'Intensity Equation'!$D$31</f>
        <v>1.4601649914267583</v>
      </c>
      <c r="J68" s="99">
        <f>'Intensity Equation'!$E$8/('Ohio Intensities'!A68+'Intensity Equation'!$E$9)^'Intensity Equation'!$E$10</f>
        <v>1.5539891471213843</v>
      </c>
      <c r="K68" s="14">
        <f>'Intensity Equation'!$E$15/('Ohio Intensities'!A68+'Intensity Equation'!$E$16)^'Intensity Equation'!$E$17</f>
        <v>1.597418810724571</v>
      </c>
      <c r="L68" s="14">
        <f>'Intensity Equation'!$E$22/('Ohio Intensities'!A68+'Intensity Equation'!$E$23)^'Intensity Equation'!$E$24</f>
        <v>1.6802198822124226</v>
      </c>
      <c r="M68" s="100">
        <f>'Intensity Equation'!$E$29/('Ohio Intensities'!A68+'Intensity Equation'!$E$30)^'Intensity Equation'!$E$31</f>
        <v>1.7222809903173806</v>
      </c>
      <c r="N68" s="99">
        <f>'Intensity Equation'!$F$8/('Ohio Intensities'!A68+'Intensity Equation'!$F$9)^'Intensity Equation'!$F$10</f>
        <v>1.8477028757137217</v>
      </c>
      <c r="O68" s="14">
        <f>'Intensity Equation'!$F$15/('Ohio Intensities'!A68+'Intensity Equation'!$F$16)^'Intensity Equation'!$F$17</f>
        <v>1.8922538845476711</v>
      </c>
      <c r="P68" s="14">
        <f>'Intensity Equation'!$F$22/('Ohio Intensities'!A68+'Intensity Equation'!$F$23)^'Intensity Equation'!$F$24</f>
        <v>1.9775484247719459</v>
      </c>
      <c r="Q68" s="100">
        <f>'Intensity Equation'!$F$29/('Ohio Intensities'!A68+'Intensity Equation'!$F$30)^'Intensity Equation'!$F$31</f>
        <v>2.0273516624230221</v>
      </c>
      <c r="R68" s="99">
        <f>'Intensity Equation'!$G$8/('Ohio Intensities'!A68+'Intensity Equation'!$G$9)^'Intensity Equation'!$G$10</f>
        <v>2.0791413319026151</v>
      </c>
      <c r="S68" s="14">
        <f>'Intensity Equation'!$G$15/('Ohio Intensities'!A68+'Intensity Equation'!$G$16)^'Intensity Equation'!$G$17</f>
        <v>2.1006525500089253</v>
      </c>
      <c r="T68" s="14">
        <f>'Intensity Equation'!$G$22/('Ohio Intensities'!A68+'Intensity Equation'!$G$23)^'Intensity Equation'!$G$24</f>
        <v>2.1952065826681735</v>
      </c>
      <c r="U68" s="100">
        <f>'Intensity Equation'!$G$29/('Ohio Intensities'!A68+'Intensity Equation'!$G$30)^'Intensity Equation'!$G$31</f>
        <v>2.2781165319639323</v>
      </c>
      <c r="V68" s="99">
        <f>'Intensity Equation'!$H$8/('Ohio Intensities'!A68+'Intensity Equation'!$H$9)^'Intensity Equation'!$H$10</f>
        <v>2.3146182090560723</v>
      </c>
      <c r="W68" s="14">
        <f>'Intensity Equation'!$H$15/('Ohio Intensities'!A68+'Intensity Equation'!$H$16)^'Intensity Equation'!$H$17</f>
        <v>2.3633025424847833</v>
      </c>
      <c r="X68" s="14">
        <f>'Intensity Equation'!$H$22/('Ohio Intensities'!A68+'Intensity Equation'!$H$23)^'Intensity Equation'!$H$24</f>
        <v>2.3967978359991657</v>
      </c>
      <c r="Y68" s="23">
        <f>'Intensity Equation'!$H$29/('Ohio Intensities'!A68+'Intensity Equation'!$H$30)^'Intensity Equation'!$H$31</f>
        <v>2.5169438006044191</v>
      </c>
    </row>
    <row r="69" spans="1:25" x14ac:dyDescent="0.25">
      <c r="A69" s="98">
        <f t="shared" si="0"/>
        <v>73</v>
      </c>
      <c r="B69" s="99">
        <f>'Intensity Equation'!$C$8/('Ohio Intensities'!A69+'Intensity Equation'!$C$9)^'Intensity Equation'!$C$10</f>
        <v>1.0483962172658987</v>
      </c>
      <c r="C69" s="14">
        <f>'Intensity Equation'!$C$15/('Ohio Intensities'!A69+'Intensity Equation'!$C$16)^'Intensity Equation'!$C$17</f>
        <v>1.0893250753061383</v>
      </c>
      <c r="D69" s="14">
        <f>'Intensity Equation'!$C$22/('Ohio Intensities'!A69+'Intensity Equation'!$C$23)^'Intensity Equation'!$C$24</f>
        <v>1.1732438109774965</v>
      </c>
      <c r="E69" s="100">
        <f>'Intensity Equation'!$C$29/('Ohio Intensities'!A69+'Intensity Equation'!$C$30)^'Intensity Equation'!$C$31</f>
        <v>1.1971884128143524</v>
      </c>
      <c r="F69" s="99">
        <f>'Intensity Equation'!$D$8/('Ohio Intensities'!A69+'Intensity Equation'!$D$9)^'Intensity Equation'!$D$10</f>
        <v>1.322859018728892</v>
      </c>
      <c r="G69" s="14">
        <f>'Intensity Equation'!$D$15/('Ohio Intensities'!A69+'Intensity Equation'!$D$16)^'Intensity Equation'!$D$17</f>
        <v>1.3622825816929127</v>
      </c>
      <c r="H69" s="14">
        <f>'Intensity Equation'!$D$22/('Ohio Intensities'!A69+'Intensity Equation'!$D$23)^'Intensity Equation'!$D$24</f>
        <v>1.4450474048376289</v>
      </c>
      <c r="I69" s="100">
        <f>'Intensity Equation'!$D$29/('Ohio Intensities'!A69+'Intensity Equation'!$D$30)^'Intensity Equation'!$D$31</f>
        <v>1.4450474048376289</v>
      </c>
      <c r="J69" s="99">
        <f>'Intensity Equation'!$E$8/('Ohio Intensities'!A69+'Intensity Equation'!$E$9)^'Intensity Equation'!$E$10</f>
        <v>1.5383975384587865</v>
      </c>
      <c r="K69" s="14">
        <f>'Intensity Equation'!$E$15/('Ohio Intensities'!A69+'Intensity Equation'!$E$16)^'Intensity Equation'!$E$17</f>
        <v>1.5811871826560404</v>
      </c>
      <c r="L69" s="14">
        <f>'Intensity Equation'!$E$22/('Ohio Intensities'!A69+'Intensity Equation'!$E$23)^'Intensity Equation'!$E$24</f>
        <v>1.662975986184317</v>
      </c>
      <c r="M69" s="100">
        <f>'Intensity Equation'!$E$29/('Ohio Intensities'!A69+'Intensity Equation'!$E$30)^'Intensity Equation'!$E$31</f>
        <v>1.7047604426336624</v>
      </c>
      <c r="N69" s="99">
        <f>'Intensity Equation'!$F$8/('Ohio Intensities'!A69+'Intensity Equation'!$F$9)^'Intensity Equation'!$F$10</f>
        <v>1.8298435800428412</v>
      </c>
      <c r="O69" s="14">
        <f>'Intensity Equation'!$F$15/('Ohio Intensities'!A69+'Intensity Equation'!$F$16)^'Intensity Equation'!$F$17</f>
        <v>1.8736914957354713</v>
      </c>
      <c r="P69" s="14">
        <f>'Intensity Equation'!$F$22/('Ohio Intensities'!A69+'Intensity Equation'!$F$23)^'Intensity Equation'!$F$24</f>
        <v>1.9577354682124251</v>
      </c>
      <c r="Q69" s="100">
        <f>'Intensity Equation'!$F$29/('Ohio Intensities'!A69+'Intensity Equation'!$F$30)^'Intensity Equation'!$F$31</f>
        <v>2.0072613549859062</v>
      </c>
      <c r="R69" s="99">
        <f>'Intensity Equation'!$G$8/('Ohio Intensities'!A69+'Intensity Equation'!$G$9)^'Intensity Equation'!$G$10</f>
        <v>2.0597023476634577</v>
      </c>
      <c r="S69" s="14">
        <f>'Intensity Equation'!$G$15/('Ohio Intensities'!A69+'Intensity Equation'!$G$16)^'Intensity Equation'!$G$17</f>
        <v>2.0808599629274003</v>
      </c>
      <c r="T69" s="14">
        <f>'Intensity Equation'!$G$22/('Ohio Intensities'!A69+'Intensity Equation'!$G$23)^'Intensity Equation'!$G$24</f>
        <v>2.1737405909045782</v>
      </c>
      <c r="U69" s="100">
        <f>'Intensity Equation'!$G$29/('Ohio Intensities'!A69+'Intensity Equation'!$G$30)^'Intensity Equation'!$G$31</f>
        <v>2.2559994621392554</v>
      </c>
      <c r="V69" s="99">
        <f>'Intensity Equation'!$H$8/('Ohio Intensities'!A69+'Intensity Equation'!$H$9)^'Intensity Equation'!$H$10</f>
        <v>2.2936864029498913</v>
      </c>
      <c r="W69" s="14">
        <f>'Intensity Equation'!$H$15/('Ohio Intensities'!A69+'Intensity Equation'!$H$16)^'Intensity Equation'!$H$17</f>
        <v>2.3411926986316827</v>
      </c>
      <c r="X69" s="14">
        <f>'Intensity Equation'!$H$22/('Ohio Intensities'!A69+'Intensity Equation'!$H$23)^'Intensity Equation'!$H$24</f>
        <v>2.3742488621138276</v>
      </c>
      <c r="Y69" s="23">
        <f>'Intensity Equation'!$H$29/('Ohio Intensities'!A69+'Intensity Equation'!$H$30)^'Intensity Equation'!$H$31</f>
        <v>2.4932113934884024</v>
      </c>
    </row>
    <row r="70" spans="1:25" x14ac:dyDescent="0.25">
      <c r="A70" s="98">
        <f t="shared" si="0"/>
        <v>74</v>
      </c>
      <c r="B70" s="99">
        <f>'Intensity Equation'!$C$8/('Ohio Intensities'!A70+'Intensity Equation'!$C$9)^'Intensity Equation'!$C$10</f>
        <v>1.0375366892825466</v>
      </c>
      <c r="C70" s="14">
        <f>'Intensity Equation'!$C$15/('Ohio Intensities'!A70+'Intensity Equation'!$C$16)^'Intensity Equation'!$C$17</f>
        <v>1.0780415968430965</v>
      </c>
      <c r="D70" s="14">
        <f>'Intensity Equation'!$C$22/('Ohio Intensities'!A70+'Intensity Equation'!$C$23)^'Intensity Equation'!$C$24</f>
        <v>1.1609994827700394</v>
      </c>
      <c r="E70" s="100">
        <f>'Intensity Equation'!$C$29/('Ohio Intensities'!A70+'Intensity Equation'!$C$30)^'Intensity Equation'!$C$31</f>
        <v>1.1846941914807232</v>
      </c>
      <c r="F70" s="99">
        <f>'Intensity Equation'!$D$8/('Ohio Intensities'!A70+'Intensity Equation'!$D$9)^'Intensity Equation'!$D$10</f>
        <v>1.3094850952579209</v>
      </c>
      <c r="G70" s="14">
        <f>'Intensity Equation'!$D$15/('Ohio Intensities'!A70+'Intensity Equation'!$D$16)^'Intensity Equation'!$D$17</f>
        <v>1.3484384987510414</v>
      </c>
      <c r="H70" s="14">
        <f>'Intensity Equation'!$D$22/('Ohio Intensities'!A70+'Intensity Equation'!$D$23)^'Intensity Equation'!$D$24</f>
        <v>1.4302624851079937</v>
      </c>
      <c r="I70" s="100">
        <f>'Intensity Equation'!$D$29/('Ohio Intensities'!A70+'Intensity Equation'!$D$30)^'Intensity Equation'!$D$31</f>
        <v>1.4302624851079937</v>
      </c>
      <c r="J70" s="99">
        <f>'Intensity Equation'!$E$8/('Ohio Intensities'!A70+'Intensity Equation'!$E$9)^'Intensity Equation'!$E$10</f>
        <v>1.5231441252227631</v>
      </c>
      <c r="K70" s="14">
        <f>'Intensity Equation'!$E$15/('Ohio Intensities'!A70+'Intensity Equation'!$E$16)^'Intensity Equation'!$E$17</f>
        <v>1.5653074588184293</v>
      </c>
      <c r="L70" s="14">
        <f>'Intensity Equation'!$E$22/('Ohio Intensities'!A70+'Intensity Equation'!$E$23)^'Intensity Equation'!$E$24</f>
        <v>1.6461053678426527</v>
      </c>
      <c r="M70" s="100">
        <f>'Intensity Equation'!$E$29/('Ohio Intensities'!A70+'Intensity Equation'!$E$30)^'Intensity Equation'!$E$31</f>
        <v>1.6876199448267957</v>
      </c>
      <c r="N70" s="99">
        <f>'Intensity Equation'!$F$8/('Ohio Intensities'!A70+'Intensity Equation'!$F$9)^'Intensity Equation'!$F$10</f>
        <v>1.8123652182955019</v>
      </c>
      <c r="O70" s="14">
        <f>'Intensity Equation'!$F$15/('Ohio Intensities'!A70+'Intensity Equation'!$F$16)^'Intensity Equation'!$F$17</f>
        <v>1.8555251314632735</v>
      </c>
      <c r="P70" s="14">
        <f>'Intensity Equation'!$F$22/('Ohio Intensities'!A70+'Intensity Equation'!$F$23)^'Intensity Equation'!$F$24</f>
        <v>1.9383440728116887</v>
      </c>
      <c r="Q70" s="100">
        <f>'Intensity Equation'!$F$29/('Ohio Intensities'!A70+'Intensity Equation'!$F$30)^'Intensity Equation'!$F$31</f>
        <v>1.9875996298612211</v>
      </c>
      <c r="R70" s="99">
        <f>'Intensity Equation'!$G$8/('Ohio Intensities'!A70+'Intensity Equation'!$G$9)^'Intensity Equation'!$G$10</f>
        <v>2.0406726274559106</v>
      </c>
      <c r="S70" s="14">
        <f>'Intensity Equation'!$G$15/('Ohio Intensities'!A70+'Intensity Equation'!$G$16)^'Intensity Equation'!$G$17</f>
        <v>2.0614875766379912</v>
      </c>
      <c r="T70" s="14">
        <f>'Intensity Equation'!$G$22/('Ohio Intensities'!A70+'Intensity Equation'!$G$23)^'Intensity Equation'!$G$24</f>
        <v>2.1527262598713555</v>
      </c>
      <c r="U70" s="100">
        <f>'Intensity Equation'!$G$29/('Ohio Intensities'!A70+'Intensity Equation'!$G$30)^'Intensity Equation'!$G$31</f>
        <v>2.2343476603188051</v>
      </c>
      <c r="V70" s="99">
        <f>'Intensity Equation'!$H$8/('Ohio Intensities'!A70+'Intensity Equation'!$H$9)^'Intensity Equation'!$H$10</f>
        <v>2.2731897235029548</v>
      </c>
      <c r="W70" s="14">
        <f>'Intensity Equation'!$H$15/('Ohio Intensities'!A70+'Intensity Equation'!$H$16)^'Intensity Equation'!$H$17</f>
        <v>2.3195410216688201</v>
      </c>
      <c r="X70" s="14">
        <f>'Intensity Equation'!$H$22/('Ohio Intensities'!A70+'Intensity Equation'!$H$23)^'Intensity Equation'!$H$24</f>
        <v>2.3521735948932059</v>
      </c>
      <c r="Y70" s="23">
        <f>'Intensity Equation'!$H$29/('Ohio Intensities'!A70+'Intensity Equation'!$H$30)^'Intensity Equation'!$H$31</f>
        <v>2.4699732722317442</v>
      </c>
    </row>
    <row r="71" spans="1:25" x14ac:dyDescent="0.25">
      <c r="A71" s="98">
        <f t="shared" si="0"/>
        <v>75</v>
      </c>
      <c r="B71" s="99">
        <f>'Intensity Equation'!$C$8/('Ohio Intensities'!A71+'Intensity Equation'!$C$9)^'Intensity Equation'!$C$10</f>
        <v>1.0269176960322657</v>
      </c>
      <c r="C71" s="14">
        <f>'Intensity Equation'!$C$15/('Ohio Intensities'!A71+'Intensity Equation'!$C$16)^'Intensity Equation'!$C$17</f>
        <v>1.067008043467442</v>
      </c>
      <c r="D71" s="14">
        <f>'Intensity Equation'!$C$22/('Ohio Intensities'!A71+'Intensity Equation'!$C$23)^'Intensity Equation'!$C$24</f>
        <v>1.1490255924749515</v>
      </c>
      <c r="E71" s="100">
        <f>'Intensity Equation'!$C$29/('Ohio Intensities'!A71+'Intensity Equation'!$C$30)^'Intensity Equation'!$C$31</f>
        <v>1.172475927396597</v>
      </c>
      <c r="F71" s="99">
        <f>'Intensity Equation'!$D$8/('Ohio Intensities'!A71+'Intensity Equation'!$D$9)^'Intensity Equation'!$D$10</f>
        <v>1.2964018099924188</v>
      </c>
      <c r="G71" s="14">
        <f>'Intensity Equation'!$D$15/('Ohio Intensities'!A71+'Intensity Equation'!$D$16)^'Intensity Equation'!$D$17</f>
        <v>1.3348955129380189</v>
      </c>
      <c r="H71" s="14">
        <f>'Intensity Equation'!$D$22/('Ohio Intensities'!A71+'Intensity Equation'!$D$23)^'Intensity Equation'!$D$24</f>
        <v>1.4157991257931566</v>
      </c>
      <c r="I71" s="100">
        <f>'Intensity Equation'!$D$29/('Ohio Intensities'!A71+'Intensity Equation'!$D$30)^'Intensity Equation'!$D$31</f>
        <v>1.4157991257931566</v>
      </c>
      <c r="J71" s="99">
        <f>'Intensity Equation'!$E$8/('Ohio Intensities'!A71+'Intensity Equation'!$E$9)^'Intensity Equation'!$E$10</f>
        <v>1.5082177208803398</v>
      </c>
      <c r="K71" s="14">
        <f>'Intensity Equation'!$E$15/('Ohio Intensities'!A71+'Intensity Equation'!$E$16)^'Intensity Equation'!$E$17</f>
        <v>1.5497680495372002</v>
      </c>
      <c r="L71" s="14">
        <f>'Intensity Equation'!$E$22/('Ohio Intensities'!A71+'Intensity Equation'!$E$23)^'Intensity Equation'!$E$24</f>
        <v>1.6295957940801034</v>
      </c>
      <c r="M71" s="100">
        <f>'Intensity Equation'!$E$29/('Ohio Intensities'!A71+'Intensity Equation'!$E$30)^'Intensity Equation'!$E$31</f>
        <v>1.6708469759693745</v>
      </c>
      <c r="N71" s="99">
        <f>'Intensity Equation'!$F$8/('Ohio Intensities'!A71+'Intensity Equation'!$F$9)^'Intensity Equation'!$F$10</f>
        <v>1.7952553254477639</v>
      </c>
      <c r="O71" s="14">
        <f>'Intensity Equation'!$F$15/('Ohio Intensities'!A71+'Intensity Equation'!$F$16)^'Intensity Equation'!$F$17</f>
        <v>1.8377418834158992</v>
      </c>
      <c r="P71" s="14">
        <f>'Intensity Equation'!$F$22/('Ohio Intensities'!A71+'Intensity Equation'!$F$23)^'Intensity Equation'!$F$24</f>
        <v>1.9193606297345742</v>
      </c>
      <c r="Q71" s="100">
        <f>'Intensity Equation'!$F$29/('Ohio Intensities'!A71+'Intensity Equation'!$F$30)^'Intensity Equation'!$F$31</f>
        <v>1.9683525600938125</v>
      </c>
      <c r="R71" s="99">
        <f>'Intensity Equation'!$G$8/('Ohio Intensities'!A71+'Intensity Equation'!$G$9)^'Intensity Equation'!$G$10</f>
        <v>2.0220388764401336</v>
      </c>
      <c r="S71" s="14">
        <f>'Intensity Equation'!$G$15/('Ohio Intensities'!A71+'Intensity Equation'!$G$16)^'Intensity Equation'!$G$17</f>
        <v>2.0425216252919838</v>
      </c>
      <c r="T71" s="14">
        <f>'Intensity Equation'!$G$22/('Ohio Intensities'!A71+'Intensity Equation'!$G$23)^'Intensity Equation'!$G$24</f>
        <v>2.1321491139874689</v>
      </c>
      <c r="U71" s="100">
        <f>'Intensity Equation'!$G$29/('Ohio Intensities'!A71+'Intensity Equation'!$G$30)^'Intensity Equation'!$G$31</f>
        <v>2.2131461874370006</v>
      </c>
      <c r="V71" s="99">
        <f>'Intensity Equation'!$H$8/('Ohio Intensities'!A71+'Intensity Equation'!$H$9)^'Intensity Equation'!$H$10</f>
        <v>2.2531141347139965</v>
      </c>
      <c r="W71" s="14">
        <f>'Intensity Equation'!$H$15/('Ohio Intensities'!A71+'Intensity Equation'!$H$16)^'Intensity Equation'!$H$17</f>
        <v>2.2983329275589042</v>
      </c>
      <c r="X71" s="14">
        <f>'Intensity Equation'!$H$22/('Ohio Intensities'!A71+'Intensity Equation'!$H$23)^'Intensity Equation'!$H$24</f>
        <v>2.3305567149609248</v>
      </c>
      <c r="Y71" s="23">
        <f>'Intensity Equation'!$H$29/('Ohio Intensities'!A71+'Intensity Equation'!$H$30)^'Intensity Equation'!$H$31</f>
        <v>2.4472136362055257</v>
      </c>
    </row>
    <row r="72" spans="1:25" x14ac:dyDescent="0.25">
      <c r="A72" s="98">
        <f t="shared" ref="A72:A135" si="1">A71+1</f>
        <v>76</v>
      </c>
      <c r="B72" s="99">
        <f>'Intensity Equation'!$C$8/('Ohio Intensities'!A72+'Intensity Equation'!$C$9)^'Intensity Equation'!$C$10</f>
        <v>1.0165311402908932</v>
      </c>
      <c r="C72" s="14">
        <f>'Intensity Equation'!$C$15/('Ohio Intensities'!A72+'Intensity Equation'!$C$16)^'Intensity Equation'!$C$17</f>
        <v>1.0562160018434761</v>
      </c>
      <c r="D72" s="14">
        <f>'Intensity Equation'!$C$22/('Ohio Intensities'!A72+'Intensity Equation'!$C$23)^'Intensity Equation'!$C$24</f>
        <v>1.1373130895706232</v>
      </c>
      <c r="E72" s="100">
        <f>'Intensity Equation'!$C$29/('Ohio Intensities'!A72+'Intensity Equation'!$C$30)^'Intensity Equation'!$C$31</f>
        <v>1.1605243853292804</v>
      </c>
      <c r="F72" s="99">
        <f>'Intensity Equation'!$D$8/('Ohio Intensities'!A72+'Intensity Equation'!$D$9)^'Intensity Equation'!$D$10</f>
        <v>1.2835995474970301</v>
      </c>
      <c r="G72" s="14">
        <f>'Intensity Equation'!$D$15/('Ohio Intensities'!A72+'Intensity Equation'!$D$16)^'Intensity Equation'!$D$17</f>
        <v>1.3216436676311567</v>
      </c>
      <c r="H72" s="14">
        <f>'Intensity Equation'!$D$22/('Ohio Intensities'!A72+'Intensity Equation'!$D$23)^'Intensity Equation'!$D$24</f>
        <v>1.4016467147417491</v>
      </c>
      <c r="I72" s="100">
        <f>'Intensity Equation'!$D$29/('Ohio Intensities'!A72+'Intensity Equation'!$D$30)^'Intensity Equation'!$D$31</f>
        <v>1.4016467147417491</v>
      </c>
      <c r="J72" s="99">
        <f>'Intensity Equation'!$E$8/('Ohio Intensities'!A72+'Intensity Equation'!$E$9)^'Intensity Equation'!$E$10</f>
        <v>1.4936076333593766</v>
      </c>
      <c r="K72" s="14">
        <f>'Intensity Equation'!$E$15/('Ohio Intensities'!A72+'Intensity Equation'!$E$16)^'Intensity Equation'!$E$17</f>
        <v>1.5345578742982611</v>
      </c>
      <c r="L72" s="14">
        <f>'Intensity Equation'!$E$22/('Ohio Intensities'!A72+'Intensity Equation'!$E$23)^'Intensity Equation'!$E$24</f>
        <v>1.6134355657300168</v>
      </c>
      <c r="M72" s="100">
        <f>'Intensity Equation'!$E$29/('Ohio Intensities'!A72+'Intensity Equation'!$E$30)^'Intensity Equation'!$E$31</f>
        <v>1.6544295653457086</v>
      </c>
      <c r="N72" s="99">
        <f>'Intensity Equation'!$F$8/('Ohio Intensities'!A72+'Intensity Equation'!$F$9)^'Intensity Equation'!$F$10</f>
        <v>1.7785019831003894</v>
      </c>
      <c r="O72" s="14">
        <f>'Intensity Equation'!$F$15/('Ohio Intensities'!A72+'Intensity Equation'!$F$16)^'Intensity Equation'!$F$17</f>
        <v>1.8203294060623174</v>
      </c>
      <c r="P72" s="14">
        <f>'Intensity Equation'!$F$22/('Ohio Intensities'!A72+'Intensity Equation'!$F$23)^'Intensity Equation'!$F$24</f>
        <v>1.9007721159007036</v>
      </c>
      <c r="Q72" s="100">
        <f>'Intensity Equation'!$F$29/('Ohio Intensities'!A72+'Intensity Equation'!$F$30)^'Intensity Equation'!$F$31</f>
        <v>1.9495068232459027</v>
      </c>
      <c r="R72" s="99">
        <f>'Intensity Equation'!$G$8/('Ohio Intensities'!A72+'Intensity Equation'!$G$9)^'Intensity Equation'!$G$10</f>
        <v>2.0037883801213749</v>
      </c>
      <c r="S72" s="14">
        <f>'Intensity Equation'!$G$15/('Ohio Intensities'!A72+'Intensity Equation'!$G$16)^'Intensity Equation'!$G$17</f>
        <v>2.0239489490367206</v>
      </c>
      <c r="T72" s="14">
        <f>'Intensity Equation'!$G$22/('Ohio Intensities'!A72+'Intensity Equation'!$G$23)^'Intensity Equation'!$G$24</f>
        <v>2.1119952974262706</v>
      </c>
      <c r="U72" s="100">
        <f>'Intensity Equation'!$G$29/('Ohio Intensities'!A72+'Intensity Equation'!$G$30)^'Intensity Equation'!$G$31</f>
        <v>2.1923807458045639</v>
      </c>
      <c r="V72" s="99">
        <f>'Intensity Equation'!$H$8/('Ohio Intensities'!A72+'Intensity Equation'!$H$9)^'Intensity Equation'!$H$10</f>
        <v>2.2334462106035438</v>
      </c>
      <c r="W72" s="14">
        <f>'Intensity Equation'!$H$15/('Ohio Intensities'!A72+'Intensity Equation'!$H$16)^'Intensity Equation'!$H$17</f>
        <v>2.277554454872972</v>
      </c>
      <c r="X72" s="14">
        <f>'Intensity Equation'!$H$22/('Ohio Intensities'!A72+'Intensity Equation'!$H$23)^'Intensity Equation'!$H$24</f>
        <v>2.3093835679789319</v>
      </c>
      <c r="Y72" s="23">
        <f>'Intensity Equation'!$H$29/('Ohio Intensities'!A72+'Intensity Equation'!$H$30)^'Intensity Equation'!$H$31</f>
        <v>2.4249173619192246</v>
      </c>
    </row>
    <row r="73" spans="1:25" x14ac:dyDescent="0.25">
      <c r="A73" s="98">
        <f t="shared" si="1"/>
        <v>77</v>
      </c>
      <c r="B73" s="99">
        <f>'Intensity Equation'!$C$8/('Ohio Intensities'!A73+'Intensity Equation'!$C$9)^'Intensity Equation'!$C$10</f>
        <v>1.006369288474642</v>
      </c>
      <c r="C73" s="14">
        <f>'Intensity Equation'!$C$15/('Ohio Intensities'!A73+'Intensity Equation'!$C$16)^'Intensity Equation'!$C$17</f>
        <v>1.0456574364722122</v>
      </c>
      <c r="D73" s="14">
        <f>'Intensity Equation'!$C$22/('Ohio Intensities'!A73+'Intensity Equation'!$C$23)^'Intensity Equation'!$C$24</f>
        <v>1.1258533270420892</v>
      </c>
      <c r="E73" s="100">
        <f>'Intensity Equation'!$C$29/('Ohio Intensities'!A73+'Intensity Equation'!$C$30)^'Intensity Equation'!$C$31</f>
        <v>1.1488307417878461</v>
      </c>
      <c r="F73" s="99">
        <f>'Intensity Equation'!$D$8/('Ohio Intensities'!A73+'Intensity Equation'!$D$9)^'Intensity Equation'!$D$10</f>
        <v>1.2710691171041608</v>
      </c>
      <c r="G73" s="14">
        <f>'Intensity Equation'!$D$15/('Ohio Intensities'!A73+'Intensity Equation'!$D$16)^'Intensity Equation'!$D$17</f>
        <v>1.3086734455693705</v>
      </c>
      <c r="H73" s="14">
        <f>'Intensity Equation'!$D$22/('Ohio Intensities'!A73+'Intensity Equation'!$D$23)^'Intensity Equation'!$D$24</f>
        <v>1.3877951067261078</v>
      </c>
      <c r="I73" s="100">
        <f>'Intensity Equation'!$D$29/('Ohio Intensities'!A73+'Intensity Equation'!$D$30)^'Intensity Equation'!$D$31</f>
        <v>1.3877951067261078</v>
      </c>
      <c r="J73" s="99">
        <f>'Intensity Equation'!$E$8/('Ohio Intensities'!A73+'Intensity Equation'!$E$9)^'Intensity Equation'!$E$10</f>
        <v>1.4793036378172693</v>
      </c>
      <c r="K73" s="14">
        <f>'Intensity Equation'!$E$15/('Ohio Intensities'!A73+'Intensity Equation'!$E$16)^'Intensity Equation'!$E$17</f>
        <v>1.5196663339055363</v>
      </c>
      <c r="L73" s="14">
        <f>'Intensity Equation'!$E$22/('Ohio Intensities'!A73+'Intensity Equation'!$E$23)^'Intensity Equation'!$E$24</f>
        <v>1.5976134885838804</v>
      </c>
      <c r="M73" s="100">
        <f>'Intensity Equation'!$E$29/('Ohio Intensities'!A73+'Intensity Equation'!$E$30)^'Intensity Equation'!$E$31</f>
        <v>1.6383562623585697</v>
      </c>
      <c r="N73" s="99">
        <f>'Intensity Equation'!$F$8/('Ohio Intensities'!A73+'Intensity Equation'!$F$9)^'Intensity Equation'!$F$10</f>
        <v>1.7620937895621436</v>
      </c>
      <c r="O73" s="14">
        <f>'Intensity Equation'!$F$15/('Ohio Intensities'!A73+'Intensity Equation'!$F$16)^'Intensity Equation'!$F$17</f>
        <v>1.803275886065546</v>
      </c>
      <c r="P73" s="14">
        <f>'Intensity Equation'!$F$22/('Ohio Intensities'!A73+'Intensity Equation'!$F$23)^'Intensity Equation'!$F$24</f>
        <v>1.8825660626080283</v>
      </c>
      <c r="Q73" s="100">
        <f>'Intensity Equation'!$F$29/('Ohio Intensities'!A73+'Intensity Equation'!$F$30)^'Intensity Equation'!$F$31</f>
        <v>1.9310496687084964</v>
      </c>
      <c r="R73" s="99">
        <f>'Intensity Equation'!$G$8/('Ohio Intensities'!A73+'Intensity Equation'!$G$9)^'Intensity Equation'!$G$10</f>
        <v>1.9859089726838703</v>
      </c>
      <c r="S73" s="14">
        <f>'Intensity Equation'!$G$15/('Ohio Intensities'!A73+'Intensity Equation'!$G$16)^'Intensity Equation'!$G$17</f>
        <v>2.0057569606712145</v>
      </c>
      <c r="T73" s="14">
        <f>'Intensity Equation'!$G$22/('Ohio Intensities'!A73+'Intensity Equation'!$G$23)^'Intensity Equation'!$G$24</f>
        <v>2.0922515410571032</v>
      </c>
      <c r="U73" s="100">
        <f>'Intensity Equation'!$G$29/('Ohio Intensities'!A73+'Intensity Equation'!$G$30)^'Intensity Equation'!$G$31</f>
        <v>2.1720376447835172</v>
      </c>
      <c r="V73" s="99">
        <f>'Intensity Equation'!$H$8/('Ohio Intensities'!A73+'Intensity Equation'!$H$9)^'Intensity Equation'!$H$10</f>
        <v>2.2141731020233819</v>
      </c>
      <c r="W73" s="14">
        <f>'Intensity Equation'!$H$15/('Ohio Intensities'!A73+'Intensity Equation'!$H$16)^'Intensity Equation'!$H$17</f>
        <v>2.2571922315991446</v>
      </c>
      <c r="X73" s="14">
        <f>'Intensity Equation'!$H$22/('Ohio Intensities'!A73+'Intensity Equation'!$H$23)^'Intensity Equation'!$H$24</f>
        <v>2.2886401285802602</v>
      </c>
      <c r="Y73" s="23">
        <f>'Intensity Equation'!$H$29/('Ohio Intensities'!A73+'Intensity Equation'!$H$30)^'Intensity Equation'!$H$31</f>
        <v>2.4030699667927573</v>
      </c>
    </row>
    <row r="74" spans="1:25" x14ac:dyDescent="0.25">
      <c r="A74" s="98">
        <f t="shared" si="1"/>
        <v>78</v>
      </c>
      <c r="B74" s="99">
        <f>'Intensity Equation'!$C$8/('Ohio Intensities'!A74+'Intensity Equation'!$C$9)^'Intensity Equation'!$C$10</f>
        <v>0.99642475031390487</v>
      </c>
      <c r="C74" s="14">
        <f>'Intensity Equation'!$C$15/('Ohio Intensities'!A74+'Intensity Equation'!$C$16)^'Intensity Equation'!$C$17</f>
        <v>1.0353246685716559</v>
      </c>
      <c r="D74" s="14">
        <f>'Intensity Equation'!$C$22/('Ohio Intensities'!A74+'Intensity Equation'!$C$23)^'Intensity Equation'!$C$24</f>
        <v>1.1146380390071546</v>
      </c>
      <c r="E74" s="100">
        <f>'Intensity Equation'!$C$29/('Ohio Intensities'!A74+'Intensity Equation'!$C$30)^'Intensity Equation'!$C$31</f>
        <v>1.1373865621926327</v>
      </c>
      <c r="F74" s="99">
        <f>'Intensity Equation'!$D$8/('Ohio Intensities'!A74+'Intensity Equation'!$D$9)^'Intensity Equation'!$D$10</f>
        <v>1.2588017295450264</v>
      </c>
      <c r="G74" s="14">
        <f>'Intensity Equation'!$D$15/('Ohio Intensities'!A74+'Intensity Equation'!$D$16)^'Intensity Equation'!$D$17</f>
        <v>1.2959757447158728</v>
      </c>
      <c r="H74" s="14">
        <f>'Intensity Equation'!$D$22/('Ohio Intensities'!A74+'Intensity Equation'!$D$23)^'Intensity Equation'!$D$24</f>
        <v>1.3742345978788473</v>
      </c>
      <c r="I74" s="100">
        <f>'Intensity Equation'!$D$29/('Ohio Intensities'!A74+'Intensity Equation'!$D$30)^'Intensity Equation'!$D$31</f>
        <v>1.3742345978788473</v>
      </c>
      <c r="J74" s="99">
        <f>'Intensity Equation'!$E$8/('Ohio Intensities'!A74+'Intensity Equation'!$E$9)^'Intensity Equation'!$E$10</f>
        <v>1.465295951198718</v>
      </c>
      <c r="K74" s="14">
        <f>'Intensity Equation'!$E$15/('Ohio Intensities'!A74+'Intensity Equation'!$E$16)^'Intensity Equation'!$E$17</f>
        <v>1.505083284453715</v>
      </c>
      <c r="L74" s="14">
        <f>'Intensity Equation'!$E$22/('Ohio Intensities'!A74+'Intensity Equation'!$E$23)^'Intensity Equation'!$E$24</f>
        <v>1.5821188462833873</v>
      </c>
      <c r="M74" s="100">
        <f>'Intensity Equation'!$E$29/('Ohio Intensities'!A74+'Intensity Equation'!$E$30)^'Intensity Equation'!$E$31</f>
        <v>1.6226161083981827</v>
      </c>
      <c r="N74" s="99">
        <f>'Intensity Equation'!$F$8/('Ohio Intensities'!A74+'Intensity Equation'!$F$9)^'Intensity Equation'!$F$10</f>
        <v>1.7460198318885036</v>
      </c>
      <c r="O74" s="14">
        <f>'Intensity Equation'!$F$15/('Ohio Intensities'!A74+'Intensity Equation'!$F$16)^'Intensity Equation'!$F$17</f>
        <v>1.7865700136769891</v>
      </c>
      <c r="P74" s="14">
        <f>'Intensity Equation'!$F$22/('Ohio Intensities'!A74+'Intensity Equation'!$F$23)^'Intensity Equation'!$F$24</f>
        <v>1.8647305261600837</v>
      </c>
      <c r="Q74" s="100">
        <f>'Intensity Equation'!$F$29/('Ohio Intensities'!A74+'Intensity Equation'!$F$30)^'Intensity Equation'!$F$31</f>
        <v>1.9129688871214237</v>
      </c>
      <c r="R74" s="99">
        <f>'Intensity Equation'!$G$8/('Ohio Intensities'!A74+'Intensity Equation'!$G$9)^'Intensity Equation'!$G$10</f>
        <v>1.9683890073903336</v>
      </c>
      <c r="S74" s="14">
        <f>'Intensity Equation'!$G$15/('Ohio Intensities'!A74+'Intensity Equation'!$G$16)^'Intensity Equation'!$G$17</f>
        <v>1.9879336144950617</v>
      </c>
      <c r="T74" s="14">
        <f>'Intensity Equation'!$G$22/('Ohio Intensities'!A74+'Intensity Equation'!$G$23)^'Intensity Equation'!$G$24</f>
        <v>2.0729051314906966</v>
      </c>
      <c r="U74" s="100">
        <f>'Intensity Equation'!$G$29/('Ohio Intensities'!A74+'Intensity Equation'!$G$30)^'Intensity Equation'!$G$31</f>
        <v>2.152103768654539</v>
      </c>
      <c r="V74" s="99">
        <f>'Intensity Equation'!$H$8/('Ohio Intensities'!A74+'Intensity Equation'!$H$9)^'Intensity Equation'!$H$10</f>
        <v>2.1952825056269982</v>
      </c>
      <c r="W74" s="14">
        <f>'Intensity Equation'!$H$15/('Ohio Intensities'!A74+'Intensity Equation'!$H$16)^'Intensity Equation'!$H$17</f>
        <v>2.2372334440655073</v>
      </c>
      <c r="X74" s="14">
        <f>'Intensity Equation'!$H$22/('Ohio Intensities'!A74+'Intensity Equation'!$H$23)^'Intensity Equation'!$H$24</f>
        <v>2.2683129666394133</v>
      </c>
      <c r="Y74" s="23">
        <f>'Intensity Equation'!$H$29/('Ohio Intensities'!A74+'Intensity Equation'!$H$30)^'Intensity Equation'!$H$31</f>
        <v>2.3816575752440103</v>
      </c>
    </row>
    <row r="75" spans="1:25" x14ac:dyDescent="0.25">
      <c r="A75" s="98">
        <f t="shared" si="1"/>
        <v>79</v>
      </c>
      <c r="B75" s="99">
        <f>'Intensity Equation'!$C$8/('Ohio Intensities'!A75+'Intensity Equation'!$C$9)^'Intensity Equation'!$C$10</f>
        <v>0.98669045988148574</v>
      </c>
      <c r="C75" s="14">
        <f>'Intensity Equation'!$C$15/('Ohio Intensities'!A75+'Intensity Equation'!$C$16)^'Intensity Equation'!$C$17</f>
        <v>1.0252103563643873</v>
      </c>
      <c r="D75" s="14">
        <f>'Intensity Equation'!$C$22/('Ohio Intensities'!A75+'Intensity Equation'!$C$23)^'Intensity Equation'!$C$24</f>
        <v>1.103659319820735</v>
      </c>
      <c r="E75" s="100">
        <f>'Intensity Equation'!$C$29/('Ohio Intensities'!A75+'Intensity Equation'!$C$30)^'Intensity Equation'!$C$31</f>
        <v>1.1261837795531284</v>
      </c>
      <c r="F75" s="99">
        <f>'Intensity Equation'!$D$8/('Ohio Intensities'!A75+'Intensity Equation'!$D$9)^'Intensity Equation'!$D$10</f>
        <v>1.2467889751140251</v>
      </c>
      <c r="G75" s="14">
        <f>'Intensity Equation'!$D$15/('Ohio Intensities'!A75+'Intensity Equation'!$D$16)^'Intensity Equation'!$D$17</f>
        <v>1.2835418557019782</v>
      </c>
      <c r="H75" s="14">
        <f>'Intensity Equation'!$D$22/('Ohio Intensities'!A75+'Intensity Equation'!$D$23)^'Intensity Equation'!$D$24</f>
        <v>1.3609559017976784</v>
      </c>
      <c r="I75" s="100">
        <f>'Intensity Equation'!$D$29/('Ohio Intensities'!A75+'Intensity Equation'!$D$30)^'Intensity Equation'!$D$31</f>
        <v>1.3609559017976784</v>
      </c>
      <c r="J75" s="99">
        <f>'Intensity Equation'!$E$8/('Ohio Intensities'!A75+'Intensity Equation'!$E$9)^'Intensity Equation'!$E$10</f>
        <v>1.4515752084464564</v>
      </c>
      <c r="K75" s="14">
        <f>'Intensity Equation'!$E$15/('Ohio Intensities'!A75+'Intensity Equation'!$E$16)^'Intensity Equation'!$E$17</f>
        <v>1.4907990129791899</v>
      </c>
      <c r="L75" s="14">
        <f>'Intensity Equation'!$E$22/('Ohio Intensities'!A75+'Intensity Equation'!$E$23)^'Intensity Equation'!$E$24</f>
        <v>1.5669413749467549</v>
      </c>
      <c r="M75" s="100">
        <f>'Intensity Equation'!$E$29/('Ohio Intensities'!A75+'Intensity Equation'!$E$30)^'Intensity Equation'!$E$31</f>
        <v>1.6071986105253493</v>
      </c>
      <c r="N75" s="99">
        <f>'Intensity Equation'!$F$8/('Ohio Intensities'!A75+'Intensity Equation'!$F$9)^'Intensity Equation'!$F$10</f>
        <v>1.7302696597276688</v>
      </c>
      <c r="O75" s="14">
        <f>'Intensity Equation'!$F$15/('Ohio Intensities'!A75+'Intensity Equation'!$F$16)^'Intensity Equation'!$F$17</f>
        <v>1.7702009559660901</v>
      </c>
      <c r="P75" s="14">
        <f>'Intensity Equation'!$F$22/('Ohio Intensities'!A75+'Intensity Equation'!$F$23)^'Intensity Equation'!$F$24</f>
        <v>1.8472540603488314</v>
      </c>
      <c r="Q75" s="100">
        <f>'Intensity Equation'!$F$29/('Ohio Intensities'!A75+'Intensity Equation'!$F$30)^'Intensity Equation'!$F$31</f>
        <v>1.8952527817444444</v>
      </c>
      <c r="R75" s="99">
        <f>'Intensity Equation'!$G$8/('Ohio Intensities'!A75+'Intensity Equation'!$G$9)^'Intensity Equation'!$G$10</f>
        <v>1.9512173288907533</v>
      </c>
      <c r="S75" s="14">
        <f>'Intensity Equation'!$G$15/('Ohio Intensities'!A75+'Intensity Equation'!$G$16)^'Intensity Equation'!$G$17</f>
        <v>1.9704673771832766</v>
      </c>
      <c r="T75" s="14">
        <f>'Intensity Equation'!$G$22/('Ohio Intensities'!A75+'Intensity Equation'!$G$23)^'Intensity Equation'!$G$24</f>
        <v>2.0539438820733196</v>
      </c>
      <c r="U75" s="100">
        <f>'Intensity Equation'!$G$29/('Ohio Intensities'!A75+'Intensity Equation'!$G$30)^'Intensity Equation'!$G$31</f>
        <v>2.1325665465144721</v>
      </c>
      <c r="V75" s="99">
        <f>'Intensity Equation'!$H$8/('Ohio Intensities'!A75+'Intensity Equation'!$H$9)^'Intensity Equation'!$H$10</f>
        <v>2.1767626348377265</v>
      </c>
      <c r="W75" s="14">
        <f>'Intensity Equation'!$H$15/('Ohio Intensities'!A75+'Intensity Equation'!$H$16)^'Intensity Equation'!$H$17</f>
        <v>2.2176658078210174</v>
      </c>
      <c r="X75" s="14">
        <f>'Intensity Equation'!$H$22/('Ohio Intensities'!A75+'Intensity Equation'!$H$23)^'Intensity Equation'!$H$24</f>
        <v>2.2483892157047007</v>
      </c>
      <c r="Y75" s="23">
        <f>'Intensity Equation'!$H$29/('Ohio Intensities'!A75+'Intensity Equation'!$H$30)^'Intensity Equation'!$H$31</f>
        <v>2.3606668869202259</v>
      </c>
    </row>
    <row r="76" spans="1:25" x14ac:dyDescent="0.25">
      <c r="A76" s="98">
        <f t="shared" si="1"/>
        <v>80</v>
      </c>
      <c r="B76" s="99">
        <f>'Intensity Equation'!$C$8/('Ohio Intensities'!A76+'Intensity Equation'!$C$9)^'Intensity Equation'!$C$10</f>
        <v>0.97715965787076298</v>
      </c>
      <c r="C76" s="14">
        <f>'Intensity Equation'!$C$15/('Ohio Intensities'!A76+'Intensity Equation'!$C$16)^'Intensity Equation'!$C$17</f>
        <v>1.015307476663873</v>
      </c>
      <c r="D76" s="14">
        <f>'Intensity Equation'!$C$22/('Ohio Intensities'!A76+'Intensity Equation'!$C$23)^'Intensity Equation'!$C$24</f>
        <v>1.0929096045444007</v>
      </c>
      <c r="E76" s="100">
        <f>'Intensity Equation'!$C$29/('Ohio Intensities'!A76+'Intensity Equation'!$C$30)^'Intensity Equation'!$C$31</f>
        <v>1.1152146745389213</v>
      </c>
      <c r="F76" s="99">
        <f>'Intensity Equation'!$D$8/('Ohio Intensities'!A76+'Intensity Equation'!$D$9)^'Intensity Equation'!$D$10</f>
        <v>1.2350228032499055</v>
      </c>
      <c r="G76" s="14">
        <f>'Intensity Equation'!$D$15/('Ohio Intensities'!A76+'Intensity Equation'!$D$16)^'Intensity Equation'!$D$17</f>
        <v>1.2713634407321248</v>
      </c>
      <c r="H76" s="14">
        <f>'Intensity Equation'!$D$22/('Ohio Intensities'!A76+'Intensity Equation'!$D$23)^'Intensity Equation'!$D$24</f>
        <v>1.3479501271924732</v>
      </c>
      <c r="I76" s="100">
        <f>'Intensity Equation'!$D$29/('Ohio Intensities'!A76+'Intensity Equation'!$D$30)^'Intensity Equation'!$D$31</f>
        <v>1.3479501271924732</v>
      </c>
      <c r="J76" s="99">
        <f>'Intensity Equation'!$E$8/('Ohio Intensities'!A76+'Intensity Equation'!$E$9)^'Intensity Equation'!$E$10</f>
        <v>1.438132440240548</v>
      </c>
      <c r="K76" s="14">
        <f>'Intensity Equation'!$E$15/('Ohio Intensities'!A76+'Intensity Equation'!$E$16)^'Intensity Equation'!$E$17</f>
        <v>1.4768042146638733</v>
      </c>
      <c r="L76" s="14">
        <f>'Intensity Equation'!$E$22/('Ohio Intensities'!A76+'Intensity Equation'!$E$23)^'Intensity Equation'!$E$24</f>
        <v>1.5520712394009031</v>
      </c>
      <c r="M76" s="100">
        <f>'Intensity Equation'!$E$29/('Ohio Intensities'!A76+'Intensity Equation'!$E$30)^'Intensity Equation'!$E$31</f>
        <v>1.5920937168332336</v>
      </c>
      <c r="N76" s="99">
        <f>'Intensity Equation'!$F$8/('Ohio Intensities'!A76+'Intensity Equation'!$F$9)^'Intensity Equation'!$F$10</f>
        <v>1.7148332608384449</v>
      </c>
      <c r="O76" s="14">
        <f>'Intensity Equation'!$F$15/('Ohio Intensities'!A76+'Intensity Equation'!$F$16)^'Intensity Equation'!$F$17</f>
        <v>1.7541583317488239</v>
      </c>
      <c r="P76" s="14">
        <f>'Intensity Equation'!$F$22/('Ohio Intensities'!A76+'Intensity Equation'!$F$23)^'Intensity Equation'!$F$24</f>
        <v>1.8301256906573378</v>
      </c>
      <c r="Q76" s="100">
        <f>'Intensity Equation'!$F$29/('Ohio Intensities'!A76+'Intensity Equation'!$F$30)^'Intensity Equation'!$F$31</f>
        <v>1.8778901416352429</v>
      </c>
      <c r="R76" s="99">
        <f>'Intensity Equation'!$G$8/('Ohio Intensities'!A76+'Intensity Equation'!$G$9)^'Intensity Equation'!$G$10</f>
        <v>1.9343832472976539</v>
      </c>
      <c r="S76" s="14">
        <f>'Intensity Equation'!$G$15/('Ohio Intensities'!A76+'Intensity Equation'!$G$16)^'Intensity Equation'!$G$17</f>
        <v>1.9533472005342467</v>
      </c>
      <c r="T76" s="14">
        <f>'Intensity Equation'!$G$22/('Ohio Intensities'!A76+'Intensity Equation'!$G$23)^'Intensity Equation'!$G$24</f>
        <v>2.0353561056875313</v>
      </c>
      <c r="U76" s="100">
        <f>'Intensity Equation'!$G$29/('Ohio Intensities'!A76+'Intensity Equation'!$G$30)^'Intensity Equation'!$G$31</f>
        <v>2.1134139240553425</v>
      </c>
      <c r="V76" s="99">
        <f>'Intensity Equation'!$H$8/('Ohio Intensities'!A76+'Intensity Equation'!$H$9)^'Intensity Equation'!$H$10</f>
        <v>2.1586021926652812</v>
      </c>
      <c r="W76" s="14">
        <f>'Intensity Equation'!$H$15/('Ohio Intensities'!A76+'Intensity Equation'!$H$16)^'Intensity Equation'!$H$17</f>
        <v>2.1984775403313517</v>
      </c>
      <c r="X76" s="14">
        <f>'Intensity Equation'!$H$22/('Ohio Intensities'!A76+'Intensity Equation'!$H$23)^'Intensity Equation'!$H$24</f>
        <v>2.2288565434317729</v>
      </c>
      <c r="Y76" s="23">
        <f>'Intensity Equation'!$H$29/('Ohio Intensities'!A76+'Intensity Equation'!$H$30)^'Intensity Equation'!$H$31</f>
        <v>2.3400851469161572</v>
      </c>
    </row>
    <row r="77" spans="1:25" x14ac:dyDescent="0.25">
      <c r="A77" s="98">
        <f t="shared" si="1"/>
        <v>81</v>
      </c>
      <c r="B77" s="99">
        <f>'Intensity Equation'!$C$8/('Ohio Intensities'!A77+'Intensity Equation'!$C$9)^'Intensity Equation'!$C$10</f>
        <v>0.96782587502845896</v>
      </c>
      <c r="C77" s="14">
        <f>'Intensity Equation'!$C$15/('Ohio Intensities'!A77+'Intensity Equation'!$C$16)^'Intensity Equation'!$C$17</f>
        <v>1.0056093076604595</v>
      </c>
      <c r="D77" s="14">
        <f>'Intensity Equation'!$C$22/('Ohio Intensities'!A77+'Intensity Equation'!$C$23)^'Intensity Equation'!$C$24</f>
        <v>1.0823816506779143</v>
      </c>
      <c r="E77" s="100">
        <f>'Intensity Equation'!$C$29/('Ohio Intensities'!A77+'Intensity Equation'!$C$30)^'Intensity Equation'!$C$31</f>
        <v>1.1044718568383953</v>
      </c>
      <c r="F77" s="99">
        <f>'Intensity Equation'!$D$8/('Ohio Intensities'!A77+'Intensity Equation'!$D$9)^'Intensity Equation'!$D$10</f>
        <v>1.2234955034272901</v>
      </c>
      <c r="G77" s="14">
        <f>'Intensity Equation'!$D$15/('Ohio Intensities'!A77+'Intensity Equation'!$D$16)^'Intensity Equation'!$D$17</f>
        <v>1.2594325138404907</v>
      </c>
      <c r="H77" s="14">
        <f>'Intensity Equation'!$D$22/('Ohio Intensities'!A77+'Intensity Equation'!$D$23)^'Intensity Equation'!$D$24</f>
        <v>1.3352087569593167</v>
      </c>
      <c r="I77" s="100">
        <f>'Intensity Equation'!$D$29/('Ohio Intensities'!A77+'Intensity Equation'!$D$30)^'Intensity Equation'!$D$31</f>
        <v>1.3352087569593167</v>
      </c>
      <c r="J77" s="99">
        <f>'Intensity Equation'!$E$8/('Ohio Intensities'!A77+'Intensity Equation'!$E$9)^'Intensity Equation'!$E$10</f>
        <v>1.4249590521524598</v>
      </c>
      <c r="K77" s="14">
        <f>'Intensity Equation'!$E$15/('Ohio Intensities'!A77+'Intensity Equation'!$E$16)^'Intensity Equation'!$E$17</f>
        <v>1.4630899714772427</v>
      </c>
      <c r="L77" s="14">
        <f>'Intensity Equation'!$E$22/('Ohio Intensities'!A77+'Intensity Equation'!$E$23)^'Intensity Equation'!$E$24</f>
        <v>1.5374990109018292</v>
      </c>
      <c r="M77" s="100">
        <f>'Intensity Equation'!$E$29/('Ohio Intensities'!A77+'Intensity Equation'!$E$30)^'Intensity Equation'!$E$31</f>
        <v>1.5772917933638368</v>
      </c>
      <c r="N77" s="99">
        <f>'Intensity Equation'!$F$8/('Ohio Intensities'!A77+'Intensity Equation'!$F$9)^'Intensity Equation'!$F$10</f>
        <v>1.699701038156106</v>
      </c>
      <c r="O77" s="14">
        <f>'Intensity Equation'!$F$15/('Ohio Intensities'!A77+'Intensity Equation'!$F$16)^'Intensity Equation'!$F$17</f>
        <v>1.7384321880901343</v>
      </c>
      <c r="P77" s="14">
        <f>'Intensity Equation'!$F$22/('Ohio Intensities'!A77+'Intensity Equation'!$F$23)^'Intensity Equation'!$F$24</f>
        <v>1.8133348900578248</v>
      </c>
      <c r="Q77" s="100">
        <f>'Intensity Equation'!$F$29/('Ohio Intensities'!A77+'Intensity Equation'!$F$30)^'Intensity Equation'!$F$31</f>
        <v>1.860870216502196</v>
      </c>
      <c r="R77" s="99">
        <f>'Intensity Equation'!$G$8/('Ohio Intensities'!A77+'Intensity Equation'!$G$9)^'Intensity Equation'!$G$10</f>
        <v>1.917876513897067</v>
      </c>
      <c r="S77" s="14">
        <f>'Intensity Equation'!$G$15/('Ohio Intensities'!A77+'Intensity Equation'!$G$16)^'Intensity Equation'!$G$17</f>
        <v>1.936562495951063</v>
      </c>
      <c r="T77" s="14">
        <f>'Intensity Equation'!$G$22/('Ohio Intensities'!A77+'Intensity Equation'!$G$23)^'Intensity Equation'!$G$24</f>
        <v>2.0171305892291747</v>
      </c>
      <c r="U77" s="100">
        <f>'Intensity Equation'!$G$29/('Ohio Intensities'!A77+'Intensity Equation'!$G$30)^'Intensity Equation'!$G$31</f>
        <v>2.0946343370886131</v>
      </c>
      <c r="V77" s="99">
        <f>'Intensity Equation'!$H$8/('Ohio Intensities'!A77+'Intensity Equation'!$H$9)^'Intensity Equation'!$H$10</f>
        <v>2.1407903462340525</v>
      </c>
      <c r="W77" s="14">
        <f>'Intensity Equation'!$H$15/('Ohio Intensities'!A77+'Intensity Equation'!$H$16)^'Intensity Equation'!$H$17</f>
        <v>2.1796573353585047</v>
      </c>
      <c r="X77" s="14">
        <f>'Intensity Equation'!$H$22/('Ohio Intensities'!A77+'Intensity Equation'!$H$23)^'Intensity Equation'!$H$24</f>
        <v>2.2097031238712397</v>
      </c>
      <c r="Y77" s="23">
        <f>'Intensity Equation'!$H$29/('Ohio Intensities'!A77+'Intensity Equation'!$H$30)^'Intensity Equation'!$H$31</f>
        <v>2.319900117834865</v>
      </c>
    </row>
    <row r="78" spans="1:25" x14ac:dyDescent="0.25">
      <c r="A78" s="98">
        <f t="shared" si="1"/>
        <v>82</v>
      </c>
      <c r="B78" s="99">
        <f>'Intensity Equation'!$C$8/('Ohio Intensities'!A78+'Intensity Equation'!$C$9)^'Intensity Equation'!$C$10</f>
        <v>0.95868291665493133</v>
      </c>
      <c r="C78" s="14">
        <f>'Intensity Equation'!$C$15/('Ohio Intensities'!A78+'Intensity Equation'!$C$16)^'Intensity Equation'!$C$17</f>
        <v>0.99610941281656395</v>
      </c>
      <c r="D78" s="14">
        <f>'Intensity Equation'!$C$22/('Ohio Intensities'!A78+'Intensity Equation'!$C$23)^'Intensity Equation'!$C$24</f>
        <v>1.0720685210583472</v>
      </c>
      <c r="E78" s="100">
        <f>'Intensity Equation'!$C$29/('Ohio Intensities'!A78+'Intensity Equation'!$C$30)^'Intensity Equation'!$C$31</f>
        <v>1.0939482477088391</v>
      </c>
      <c r="F78" s="99">
        <f>'Intensity Equation'!$D$8/('Ohio Intensities'!A78+'Intensity Equation'!$D$9)^'Intensity Equation'!$D$10</f>
        <v>1.2121996872611553</v>
      </c>
      <c r="G78" s="14">
        <f>'Intensity Equation'!$D$15/('Ohio Intensities'!A78+'Intensity Equation'!$D$16)^'Intensity Equation'!$D$17</f>
        <v>1.2477414223989285</v>
      </c>
      <c r="H78" s="14">
        <f>'Intensity Equation'!$D$22/('Ohio Intensities'!A78+'Intensity Equation'!$D$23)^'Intensity Equation'!$D$24</f>
        <v>1.3227236285760928</v>
      </c>
      <c r="I78" s="100">
        <f>'Intensity Equation'!$D$29/('Ohio Intensities'!A78+'Intensity Equation'!$D$30)^'Intensity Equation'!$D$31</f>
        <v>1.3227236285760928</v>
      </c>
      <c r="J78" s="99">
        <f>'Intensity Equation'!$E$8/('Ohio Intensities'!A78+'Intensity Equation'!$E$9)^'Intensity Equation'!$E$10</f>
        <v>1.4120468051097519</v>
      </c>
      <c r="K78" s="14">
        <f>'Intensity Equation'!$E$15/('Ohio Intensities'!A78+'Intensity Equation'!$E$16)^'Intensity Equation'!$E$17</f>
        <v>1.4496477321515031</v>
      </c>
      <c r="L78" s="14">
        <f>'Intensity Equation'!$E$22/('Ohio Intensities'!A78+'Intensity Equation'!$E$23)^'Intensity Equation'!$E$24</f>
        <v>1.5232156462353139</v>
      </c>
      <c r="M78" s="100">
        <f>'Intensity Equation'!$E$29/('Ohio Intensities'!A78+'Intensity Equation'!$E$30)^'Intensity Equation'!$E$31</f>
        <v>1.5627836024655439</v>
      </c>
      <c r="N78" s="99">
        <f>'Intensity Equation'!$F$8/('Ohio Intensities'!A78+'Intensity Equation'!$F$9)^'Intensity Equation'!$F$10</f>
        <v>1.6848637882927417</v>
      </c>
      <c r="O78" s="14">
        <f>'Intensity Equation'!$F$15/('Ohio Intensities'!A78+'Intensity Equation'!$F$16)^'Intensity Equation'!$F$17</f>
        <v>1.7230129782657688</v>
      </c>
      <c r="P78" s="14">
        <f>'Intensity Equation'!$F$22/('Ohio Intensities'!A78+'Intensity Equation'!$F$23)^'Intensity Equation'!$F$24</f>
        <v>1.7968715562908388</v>
      </c>
      <c r="Q78" s="100">
        <f>'Intensity Equation'!$F$29/('Ohio Intensities'!A78+'Intensity Equation'!$F$30)^'Intensity Equation'!$F$31</f>
        <v>1.844182693110757</v>
      </c>
      <c r="R78" s="99">
        <f>'Intensity Equation'!$G$8/('Ohio Intensities'!A78+'Intensity Equation'!$G$9)^'Intensity Equation'!$G$10</f>
        <v>1.901687298375482</v>
      </c>
      <c r="S78" s="14">
        <f>'Intensity Equation'!$G$15/('Ohio Intensities'!A78+'Intensity Equation'!$G$16)^'Intensity Equation'!$G$17</f>
        <v>1.9201031105282853</v>
      </c>
      <c r="T78" s="14">
        <f>'Intensity Equation'!$G$22/('Ohio Intensities'!A78+'Intensity Equation'!$G$23)^'Intensity Equation'!$G$24</f>
        <v>1.9992565696409164</v>
      </c>
      <c r="U78" s="100">
        <f>'Intensity Equation'!$G$29/('Ohio Intensities'!A78+'Intensity Equation'!$G$30)^'Intensity Equation'!$G$31</f>
        <v>2.0762166866895915</v>
      </c>
      <c r="V78" s="99">
        <f>'Intensity Equation'!$H$8/('Ohio Intensities'!A78+'Intensity Equation'!$H$9)^'Intensity Equation'!$H$10</f>
        <v>2.1233167028980247</v>
      </c>
      <c r="W78" s="14">
        <f>'Intensity Equation'!$H$15/('Ohio Intensities'!A78+'Intensity Equation'!$H$16)^'Intensity Equation'!$H$17</f>
        <v>2.1611943389036865</v>
      </c>
      <c r="X78" s="14">
        <f>'Intensity Equation'!$H$22/('Ohio Intensities'!A78+'Intensity Equation'!$H$23)^'Intensity Equation'!$H$24</f>
        <v>2.1909176114754816</v>
      </c>
      <c r="Y78" s="23">
        <f>'Intensity Equation'!$H$29/('Ohio Intensities'!A78+'Intensity Equation'!$H$30)^'Intensity Equation'!$H$31</f>
        <v>2.3001000535589426</v>
      </c>
    </row>
    <row r="79" spans="1:25" x14ac:dyDescent="0.25">
      <c r="A79" s="98">
        <f t="shared" si="1"/>
        <v>83</v>
      </c>
      <c r="B79" s="99">
        <f>'Intensity Equation'!$C$8/('Ohio Intensities'!A79+'Intensity Equation'!$C$9)^'Intensity Equation'!$C$10</f>
        <v>0.94972484809231705</v>
      </c>
      <c r="C79" s="14">
        <f>'Intensity Equation'!$C$15/('Ohio Intensities'!A79+'Intensity Equation'!$C$16)^'Intensity Equation'!$C$17</f>
        <v>0.98680162578828212</v>
      </c>
      <c r="D79" s="14">
        <f>'Intensity Equation'!$C$22/('Ohio Intensities'!A79+'Intensity Equation'!$C$23)^'Intensity Equation'!$C$24</f>
        <v>1.0619635678404242</v>
      </c>
      <c r="E79" s="100">
        <f>'Intensity Equation'!$C$29/('Ohio Intensities'!A79+'Intensity Equation'!$C$30)^'Intensity Equation'!$C$31</f>
        <v>1.0836370636298458</v>
      </c>
      <c r="F79" s="99">
        <f>'Intensity Equation'!$D$8/('Ohio Intensities'!A79+'Intensity Equation'!$D$9)^'Intensity Equation'!$D$10</f>
        <v>1.2011282717350829</v>
      </c>
      <c r="G79" s="14">
        <f>'Intensity Equation'!$D$15/('Ohio Intensities'!A79+'Intensity Equation'!$D$16)^'Intensity Equation'!$D$17</f>
        <v>1.2362828297843629</v>
      </c>
      <c r="H79" s="14">
        <f>'Intensity Equation'!$D$22/('Ohio Intensities'!A79+'Intensity Equation'!$D$23)^'Intensity Equation'!$D$24</f>
        <v>1.3104869157229591</v>
      </c>
      <c r="I79" s="100">
        <f>'Intensity Equation'!$D$29/('Ohio Intensities'!A79+'Intensity Equation'!$D$30)^'Intensity Equation'!$D$31</f>
        <v>1.3104869157229591</v>
      </c>
      <c r="J79" s="99">
        <f>'Intensity Equation'!$E$8/('Ohio Intensities'!A79+'Intensity Equation'!$E$9)^'Intensity Equation'!$E$10</f>
        <v>1.3993877970758952</v>
      </c>
      <c r="K79" s="14">
        <f>'Intensity Equation'!$E$15/('Ohio Intensities'!A79+'Intensity Equation'!$E$16)^'Intensity Equation'!$E$17</f>
        <v>1.4364692933935066</v>
      </c>
      <c r="L79" s="14">
        <f>'Intensity Equation'!$E$22/('Ohio Intensities'!A79+'Intensity Equation'!$E$23)^'Intensity Equation'!$E$24</f>
        <v>1.5092124680989401</v>
      </c>
      <c r="M79" s="100">
        <f>'Intensity Equation'!$E$29/('Ohio Intensities'!A79+'Intensity Equation'!$E$30)^'Intensity Equation'!$E$31</f>
        <v>1.5485602824875446</v>
      </c>
      <c r="N79" s="99">
        <f>'Intensity Equation'!$F$8/('Ohio Intensities'!A79+'Intensity Equation'!$F$9)^'Intensity Equation'!$F$10</f>
        <v>1.6703126813680558</v>
      </c>
      <c r="O79" s="14">
        <f>'Intensity Equation'!$F$15/('Ohio Intensities'!A79+'Intensity Equation'!$F$16)^'Intensity Equation'!$F$17</f>
        <v>1.7078915410784676</v>
      </c>
      <c r="P79" s="14">
        <f>'Intensity Equation'!$F$22/('Ohio Intensities'!A79+'Intensity Equation'!$F$23)^'Intensity Equation'!$F$24</f>
        <v>1.7807259905205255</v>
      </c>
      <c r="Q79" s="100">
        <f>'Intensity Equation'!$F$29/('Ohio Intensities'!A79+'Intensity Equation'!$F$30)^'Intensity Equation'!$F$31</f>
        <v>1.8278176731322298</v>
      </c>
      <c r="R79" s="99">
        <f>'Intensity Equation'!$G$8/('Ohio Intensities'!A79+'Intensity Equation'!$G$9)^'Intensity Equation'!$G$10</f>
        <v>1.8858061674529687</v>
      </c>
      <c r="S79" s="14">
        <f>'Intensity Equation'!$G$15/('Ohio Intensities'!A79+'Intensity Equation'!$G$16)^'Intensity Equation'!$G$17</f>
        <v>1.9039593046269787</v>
      </c>
      <c r="T79" s="14">
        <f>'Intensity Equation'!$G$22/('Ohio Intensities'!A79+'Intensity Equation'!$G$23)^'Intensity Equation'!$G$24</f>
        <v>1.9817237113923083</v>
      </c>
      <c r="U79" s="100">
        <f>'Intensity Equation'!$G$29/('Ohio Intensities'!A79+'Intensity Equation'!$G$30)^'Intensity Equation'!$G$31</f>
        <v>2.0581503158470453</v>
      </c>
      <c r="V79" s="99">
        <f>'Intensity Equation'!$H$8/('Ohio Intensities'!A79+'Intensity Equation'!$H$9)^'Intensity Equation'!$H$10</f>
        <v>2.1061712878275434</v>
      </c>
      <c r="W79" s="14">
        <f>'Intensity Equation'!$H$15/('Ohio Intensities'!A79+'Intensity Equation'!$H$16)^'Intensity Equation'!$H$17</f>
        <v>2.143078126602898</v>
      </c>
      <c r="X79" s="14">
        <f>'Intensity Equation'!$H$22/('Ohio Intensities'!A79+'Intensity Equation'!$H$23)^'Intensity Equation'!$H$24</f>
        <v>2.1724891167009175</v>
      </c>
      <c r="Y79" s="23">
        <f>'Intensity Equation'!$H$29/('Ohio Intensities'!A79+'Intensity Equation'!$H$30)^'Intensity Equation'!$H$31</f>
        <v>2.2806736746107417</v>
      </c>
    </row>
    <row r="80" spans="1:25" x14ac:dyDescent="0.25">
      <c r="A80" s="98">
        <f t="shared" si="1"/>
        <v>84</v>
      </c>
      <c r="B80" s="99">
        <f>'Intensity Equation'!$C$8/('Ohio Intensities'!A80+'Intensity Equation'!$C$9)^'Intensity Equation'!$C$10</f>
        <v>0.94094598112763306</v>
      </c>
      <c r="C80" s="14">
        <f>'Intensity Equation'!$C$15/('Ohio Intensities'!A80+'Intensity Equation'!$C$16)^'Intensity Equation'!$C$17</f>
        <v>0.97768003629767297</v>
      </c>
      <c r="D80" s="14">
        <f>'Intensity Equation'!$C$22/('Ohio Intensities'!A80+'Intensity Equation'!$C$23)^'Intensity Equation'!$C$24</f>
        <v>1.0520604174789225</v>
      </c>
      <c r="E80" s="100">
        <f>'Intensity Equation'!$C$29/('Ohio Intensities'!A80+'Intensity Equation'!$C$30)^'Intensity Equation'!$C$31</f>
        <v>1.0735318009792207</v>
      </c>
      <c r="F80" s="99">
        <f>'Intensity Equation'!$D$8/('Ohio Intensities'!A80+'Intensity Equation'!$D$9)^'Intensity Equation'!$D$10</f>
        <v>1.1902744634715234</v>
      </c>
      <c r="G80" s="14">
        <f>'Intensity Equation'!$D$15/('Ohio Intensities'!A80+'Intensity Equation'!$D$16)^'Intensity Equation'!$D$17</f>
        <v>1.2250496991214466</v>
      </c>
      <c r="H80" s="14">
        <f>'Intensity Equation'!$D$22/('Ohio Intensities'!A80+'Intensity Equation'!$D$23)^'Intensity Equation'!$D$24</f>
        <v>1.2984911110390769</v>
      </c>
      <c r="I80" s="100">
        <f>'Intensity Equation'!$D$29/('Ohio Intensities'!A80+'Intensity Equation'!$D$30)^'Intensity Equation'!$D$31</f>
        <v>1.2984911110390769</v>
      </c>
      <c r="J80" s="99">
        <f>'Intensity Equation'!$E$8/('Ohio Intensities'!A80+'Intensity Equation'!$E$9)^'Intensity Equation'!$E$10</f>
        <v>1.3869744458576383</v>
      </c>
      <c r="K80" s="14">
        <f>'Intensity Equation'!$E$15/('Ohio Intensities'!A80+'Intensity Equation'!$E$16)^'Intensity Equation'!$E$17</f>
        <v>1.4235467822449437</v>
      </c>
      <c r="L80" s="14">
        <f>'Intensity Equation'!$E$22/('Ohio Intensities'!A80+'Intensity Equation'!$E$23)^'Intensity Equation'!$E$24</f>
        <v>1.4954811466744751</v>
      </c>
      <c r="M80" s="100">
        <f>'Intensity Equation'!$E$29/('Ohio Intensities'!A80+'Intensity Equation'!$E$30)^'Intensity Equation'!$E$31</f>
        <v>1.5346133287154891</v>
      </c>
      <c r="N80" s="99">
        <f>'Intensity Equation'!$F$8/('Ohio Intensities'!A80+'Intensity Equation'!$F$9)^'Intensity Equation'!$F$10</f>
        <v>1.6560392420751155</v>
      </c>
      <c r="O80" s="14">
        <f>'Intensity Equation'!$F$15/('Ohio Intensities'!A80+'Intensity Equation'!$F$16)^'Intensity Equation'!$F$17</f>
        <v>1.6930590814320181</v>
      </c>
      <c r="P80" s="14">
        <f>'Intensity Equation'!$F$22/('Ohio Intensities'!A80+'Intensity Equation'!$F$23)^'Intensity Equation'!$F$24</f>
        <v>1.7648888772694982</v>
      </c>
      <c r="Q80" s="100">
        <f>'Intensity Equation'!$F$29/('Ohio Intensities'!A80+'Intensity Equation'!$F$30)^'Intensity Equation'!$F$31</f>
        <v>1.8117656523327543</v>
      </c>
      <c r="R80" s="99">
        <f>'Intensity Equation'!$G$8/('Ohio Intensities'!A80+'Intensity Equation'!$G$9)^'Intensity Equation'!$G$10</f>
        <v>1.8702240648217141</v>
      </c>
      <c r="S80" s="14">
        <f>'Intensity Equation'!$G$15/('Ohio Intensities'!A80+'Intensity Equation'!$G$16)^'Intensity Equation'!$G$17</f>
        <v>1.8881217308304954</v>
      </c>
      <c r="T80" s="14">
        <f>'Intensity Equation'!$G$22/('Ohio Intensities'!A80+'Intensity Equation'!$G$23)^'Intensity Equation'!$G$24</f>
        <v>1.9645220853052026</v>
      </c>
      <c r="U80" s="100">
        <f>'Intensity Equation'!$G$29/('Ohio Intensities'!A80+'Intensity Equation'!$G$30)^'Intensity Equation'!$G$31</f>
        <v>2.0404249875124023</v>
      </c>
      <c r="V80" s="99">
        <f>'Intensity Equation'!$H$8/('Ohio Intensities'!A80+'Intensity Equation'!$H$9)^'Intensity Equation'!$H$10</f>
        <v>2.0893445229625951</v>
      </c>
      <c r="W80" s="14">
        <f>'Intensity Equation'!$H$15/('Ohio Intensities'!A80+'Intensity Equation'!$H$16)^'Intensity Equation'!$H$17</f>
        <v>2.1252986824733804</v>
      </c>
      <c r="X80" s="14">
        <f>'Intensity Equation'!$H$22/('Ohio Intensities'!A80+'Intensity Equation'!$H$23)^'Intensity Equation'!$H$24</f>
        <v>2.1544071830921125</v>
      </c>
      <c r="Y80" s="23">
        <f>'Intensity Equation'!$H$29/('Ohio Intensities'!A80+'Intensity Equation'!$H$30)^'Intensity Equation'!$H$31</f>
        <v>2.2616101449898882</v>
      </c>
    </row>
    <row r="81" spans="1:25" x14ac:dyDescent="0.25">
      <c r="A81" s="98">
        <f t="shared" si="1"/>
        <v>85</v>
      </c>
      <c r="B81" s="99">
        <f>'Intensity Equation'!$C$8/('Ohio Intensities'!A81+'Intensity Equation'!$C$9)^'Intensity Equation'!$C$10</f>
        <v>0.93234086124400761</v>
      </c>
      <c r="C81" s="14">
        <f>'Intensity Equation'!$C$15/('Ohio Intensities'!A81+'Intensity Equation'!$C$16)^'Intensity Equation'!$C$17</f>
        <v>0.96873897688628519</v>
      </c>
      <c r="D81" s="14">
        <f>'Intensity Equation'!$C$22/('Ohio Intensities'!A81+'Intensity Equation'!$C$23)^'Intensity Equation'!$C$24</f>
        <v>1.0423529566405723</v>
      </c>
      <c r="E81" s="100">
        <f>'Intensity Equation'!$C$29/('Ohio Intensities'!A81+'Intensity Equation'!$C$30)^'Intensity Equation'!$C$31</f>
        <v>1.063626221657358</v>
      </c>
      <c r="F81" s="99">
        <f>'Intensity Equation'!$D$8/('Ohio Intensities'!A81+'Intensity Equation'!$D$9)^'Intensity Equation'!$D$10</f>
        <v>1.1796317439690729</v>
      </c>
      <c r="G81" s="14">
        <f>'Intensity Equation'!$D$15/('Ohio Intensities'!A81+'Intensity Equation'!$D$16)^'Intensity Equation'!$D$17</f>
        <v>1.2140352780231949</v>
      </c>
      <c r="H81" s="14">
        <f>'Intensity Equation'!$D$22/('Ohio Intensities'!A81+'Intensity Equation'!$D$23)^'Intensity Equation'!$D$24</f>
        <v>1.2867290099342525</v>
      </c>
      <c r="I81" s="100">
        <f>'Intensity Equation'!$D$29/('Ohio Intensities'!A81+'Intensity Equation'!$D$30)^'Intensity Equation'!$D$31</f>
        <v>1.2867290099342525</v>
      </c>
      <c r="J81" s="99">
        <f>'Intensity Equation'!$E$8/('Ohio Intensities'!A81+'Intensity Equation'!$E$9)^'Intensity Equation'!$E$10</f>
        <v>1.3747994729594835</v>
      </c>
      <c r="K81" s="14">
        <f>'Intensity Equation'!$E$15/('Ohio Intensities'!A81+'Intensity Equation'!$E$16)^'Intensity Equation'!$E$17</f>
        <v>1.410872639509505</v>
      </c>
      <c r="L81" s="14">
        <f>'Intensity Equation'!$E$22/('Ohio Intensities'!A81+'Intensity Equation'!$E$23)^'Intensity Equation'!$E$24</f>
        <v>1.4820136823069354</v>
      </c>
      <c r="M81" s="100">
        <f>'Intensity Equation'!$E$29/('Ohio Intensities'!A81+'Intensity Equation'!$E$30)^'Intensity Equation'!$E$31</f>
        <v>1.5209345754604549</v>
      </c>
      <c r="N81" s="99">
        <f>'Intensity Equation'!$F$8/('Ohio Intensities'!A81+'Intensity Equation'!$F$9)^'Intensity Equation'!$F$10</f>
        <v>1.642035331893372</v>
      </c>
      <c r="O81" s="14">
        <f>'Intensity Equation'!$F$15/('Ohio Intensities'!A81+'Intensity Equation'!$F$16)^'Intensity Equation'!$F$17</f>
        <v>1.6785071520744885</v>
      </c>
      <c r="P81" s="14">
        <f>'Intensity Equation'!$F$22/('Ohio Intensities'!A81+'Intensity Equation'!$F$23)^'Intensity Equation'!$F$24</f>
        <v>1.7493512655443972</v>
      </c>
      <c r="Q81" s="100">
        <f>'Intensity Equation'!$F$29/('Ohio Intensities'!A81+'Intensity Equation'!$F$30)^'Intensity Equation'!$F$31</f>
        <v>1.7960175010085102</v>
      </c>
      <c r="R81" s="99">
        <f>'Intensity Equation'!$G$8/('Ohio Intensities'!A81+'Intensity Equation'!$G$9)^'Intensity Equation'!$G$10</f>
        <v>1.854932292297387</v>
      </c>
      <c r="S81" s="14">
        <f>'Intensity Equation'!$G$15/('Ohio Intensities'!A81+'Intensity Equation'!$G$16)^'Intensity Equation'!$G$17</f>
        <v>1.8725814141823562</v>
      </c>
      <c r="T81" s="14">
        <f>'Intensity Equation'!$G$22/('Ohio Intensities'!A81+'Intensity Equation'!$G$23)^'Intensity Equation'!$G$24</f>
        <v>1.9476421486313487</v>
      </c>
      <c r="U81" s="100">
        <f>'Intensity Equation'!$G$29/('Ohio Intensities'!A81+'Intensity Equation'!$G$30)^'Intensity Equation'!$G$31</f>
        <v>2.0230308639512269</v>
      </c>
      <c r="V81" s="99">
        <f>'Intensity Equation'!$H$8/('Ohio Intensities'!A81+'Intensity Equation'!$H$9)^'Intensity Equation'!$H$10</f>
        <v>2.0728272072358433</v>
      </c>
      <c r="W81" s="14">
        <f>'Intensity Equation'!$H$15/('Ohio Intensities'!A81+'Intensity Equation'!$H$16)^'Intensity Equation'!$H$17</f>
        <v>2.1078463789172801</v>
      </c>
      <c r="X81" s="14">
        <f>'Intensity Equation'!$H$22/('Ohio Intensities'!A81+'Intensity Equation'!$H$23)^'Intensity Equation'!$H$24</f>
        <v>2.1366617657432672</v>
      </c>
      <c r="Y81" s="23">
        <f>'Intensity Equation'!$H$29/('Ohio Intensities'!A81+'Intensity Equation'!$H$30)^'Intensity Equation'!$H$31</f>
        <v>2.2428990503853572</v>
      </c>
    </row>
    <row r="82" spans="1:25" x14ac:dyDescent="0.25">
      <c r="A82" s="98">
        <f t="shared" si="1"/>
        <v>86</v>
      </c>
      <c r="B82" s="99">
        <f>'Intensity Equation'!$C$8/('Ohio Intensities'!A82+'Intensity Equation'!$C$9)^'Intensity Equation'!$C$10</f>
        <v>0.92390425565876899</v>
      </c>
      <c r="C82" s="14">
        <f>'Intensity Equation'!$C$15/('Ohio Intensities'!A82+'Intensity Equation'!$C$16)^'Intensity Equation'!$C$17</f>
        <v>0.95997301048625827</v>
      </c>
      <c r="D82" s="14">
        <f>'Intensity Equation'!$C$22/('Ohio Intensities'!A82+'Intensity Equation'!$C$23)^'Intensity Equation'!$C$24</f>
        <v>1.0328353189788249</v>
      </c>
      <c r="E82" s="100">
        <f>'Intensity Equation'!$C$29/('Ohio Intensities'!A82+'Intensity Equation'!$C$30)^'Intensity Equation'!$C$31</f>
        <v>1.053914339592098</v>
      </c>
      <c r="F82" s="99">
        <f>'Intensity Equation'!$D$8/('Ohio Intensities'!A82+'Intensity Equation'!$D$9)^'Intensity Equation'!$D$10</f>
        <v>1.1691938557378694</v>
      </c>
      <c r="G82" s="14">
        <f>'Intensity Equation'!$D$15/('Ohio Intensities'!A82+'Intensity Equation'!$D$16)^'Intensity Equation'!$D$17</f>
        <v>1.2032330842586278</v>
      </c>
      <c r="H82" s="14">
        <f>'Intensity Equation'!$D$22/('Ohio Intensities'!A82+'Intensity Equation'!$D$23)^'Intensity Equation'!$D$24</f>
        <v>1.2751936953807237</v>
      </c>
      <c r="I82" s="100">
        <f>'Intensity Equation'!$D$29/('Ohio Intensities'!A82+'Intensity Equation'!$D$30)^'Intensity Equation'!$D$31</f>
        <v>1.2751936953807237</v>
      </c>
      <c r="J82" s="99">
        <f>'Intensity Equation'!$E$8/('Ohio Intensities'!A82+'Intensity Equation'!$E$9)^'Intensity Equation'!$E$10</f>
        <v>1.3628558884113671</v>
      </c>
      <c r="K82" s="14">
        <f>'Intensity Equation'!$E$15/('Ohio Intensities'!A82+'Intensity Equation'!$E$16)^'Intensity Equation'!$E$17</f>
        <v>1.3984396041722431</v>
      </c>
      <c r="L82" s="14">
        <f>'Intensity Equation'!$E$22/('Ohio Intensities'!A82+'Intensity Equation'!$E$23)^'Intensity Equation'!$E$24</f>
        <v>1.4688023892134077</v>
      </c>
      <c r="M82" s="100">
        <f>'Intensity Equation'!$E$29/('Ohio Intensities'!A82+'Intensity Equation'!$E$30)^'Intensity Equation'!$E$31</f>
        <v>1.5075161792204153</v>
      </c>
      <c r="N82" s="99">
        <f>'Intensity Equation'!$F$8/('Ohio Intensities'!A82+'Intensity Equation'!$F$9)^'Intensity Equation'!$F$10</f>
        <v>1.6282931323682901</v>
      </c>
      <c r="O82" s="14">
        <f>'Intensity Equation'!$F$15/('Ohio Intensities'!A82+'Intensity Equation'!$F$16)^'Intensity Equation'!$F$17</f>
        <v>1.6642276364290454</v>
      </c>
      <c r="P82" s="14">
        <f>'Intensity Equation'!$F$22/('Ohio Intensities'!A82+'Intensity Equation'!$F$23)^'Intensity Equation'!$F$24</f>
        <v>1.7341045510703013</v>
      </c>
      <c r="Q82" s="100">
        <f>'Intensity Equation'!$F$29/('Ohio Intensities'!A82+'Intensity Equation'!$F$30)^'Intensity Equation'!$F$31</f>
        <v>1.7805644455806624</v>
      </c>
      <c r="R82" s="99">
        <f>'Intensity Equation'!$G$8/('Ohio Intensities'!A82+'Intensity Equation'!$G$9)^'Intensity Equation'!$G$10</f>
        <v>1.8399224920982342</v>
      </c>
      <c r="S82" s="14">
        <f>'Intensity Equation'!$G$15/('Ohio Intensities'!A82+'Intensity Equation'!$G$16)^'Intensity Equation'!$G$17</f>
        <v>1.8573297336155634</v>
      </c>
      <c r="T82" s="14">
        <f>'Intensity Equation'!$G$22/('Ohio Intensities'!A82+'Intensity Equation'!$G$23)^'Intensity Equation'!$G$24</f>
        <v>1.9310747262963304</v>
      </c>
      <c r="U82" s="100">
        <f>'Intensity Equation'!$G$29/('Ohio Intensities'!A82+'Intensity Equation'!$G$30)^'Intensity Equation'!$G$31</f>
        <v>2.0059584873074323</v>
      </c>
      <c r="V82" s="99">
        <f>'Intensity Equation'!$H$8/('Ohio Intensities'!A82+'Intensity Equation'!$H$9)^'Intensity Equation'!$H$10</f>
        <v>2.056610497976417</v>
      </c>
      <c r="W82" s="14">
        <f>'Intensity Equation'!$H$15/('Ohio Intensities'!A82+'Intensity Equation'!$H$16)^'Intensity Equation'!$H$17</f>
        <v>2.0907119578962412</v>
      </c>
      <c r="X82" s="14">
        <f>'Intensity Equation'!$H$22/('Ohio Intensities'!A82+'Intensity Equation'!$H$23)^'Intensity Equation'!$H$24</f>
        <v>2.1192432110410224</v>
      </c>
      <c r="Y82" s="23">
        <f>'Intensity Equation'!$H$29/('Ohio Intensities'!A82+'Intensity Equation'!$H$30)^'Intensity Equation'!$H$31</f>
        <v>2.2245303776674668</v>
      </c>
    </row>
    <row r="83" spans="1:25" x14ac:dyDescent="0.25">
      <c r="A83" s="98">
        <f t="shared" si="1"/>
        <v>87</v>
      </c>
      <c r="B83" s="99">
        <f>'Intensity Equation'!$C$8/('Ohio Intensities'!A83+'Intensity Equation'!$C$9)^'Intensity Equation'!$C$10</f>
        <v>0.91563114209212759</v>
      </c>
      <c r="C83" s="14">
        <f>'Intensity Equation'!$C$15/('Ohio Intensities'!A83+'Intensity Equation'!$C$16)^'Intensity Equation'!$C$17</f>
        <v>0.95137691875053976</v>
      </c>
      <c r="D83" s="14">
        <f>'Intensity Equation'!$C$22/('Ohio Intensities'!A83+'Intensity Equation'!$C$23)^'Intensity Equation'!$C$24</f>
        <v>1.0235018727102927</v>
      </c>
      <c r="E83" s="100">
        <f>'Intensity Equation'!$C$29/('Ohio Intensities'!A83+'Intensity Equation'!$C$30)^'Intensity Equation'!$C$31</f>
        <v>1.0443904080616155</v>
      </c>
      <c r="F83" s="99">
        <f>'Intensity Equation'!$D$8/('Ohio Intensities'!A83+'Intensity Equation'!$D$9)^'Intensity Equation'!$D$10</f>
        <v>1.1589547892698007</v>
      </c>
      <c r="G83" s="14">
        <f>'Intensity Equation'!$D$15/('Ohio Intensities'!A83+'Intensity Equation'!$D$16)^'Intensity Equation'!$D$17</f>
        <v>1.192636892282164</v>
      </c>
      <c r="H83" s="14">
        <f>'Intensity Equation'!$D$22/('Ohio Intensities'!A83+'Intensity Equation'!$D$23)^'Intensity Equation'!$D$24</f>
        <v>1.2638785236163439</v>
      </c>
      <c r="I83" s="100">
        <f>'Intensity Equation'!$D$29/('Ohio Intensities'!A83+'Intensity Equation'!$D$30)^'Intensity Equation'!$D$31</f>
        <v>1.2638785236163439</v>
      </c>
      <c r="J83" s="99">
        <f>'Intensity Equation'!$E$8/('Ohio Intensities'!A83+'Intensity Equation'!$E$9)^'Intensity Equation'!$E$10</f>
        <v>1.3511369765015258</v>
      </c>
      <c r="K83" s="14">
        <f>'Intensity Equation'!$E$15/('Ohio Intensities'!A83+'Intensity Equation'!$E$16)^'Intensity Equation'!$E$17</f>
        <v>1.3862406987422951</v>
      </c>
      <c r="L83" s="14">
        <f>'Intensity Equation'!$E$22/('Ohio Intensities'!A83+'Intensity Equation'!$E$23)^'Intensity Equation'!$E$24</f>
        <v>1.4558398801506687</v>
      </c>
      <c r="M83" s="100">
        <f>'Intensity Equation'!$E$29/('Ohio Intensities'!A83+'Intensity Equation'!$E$30)^'Intensity Equation'!$E$31</f>
        <v>1.4943506028397859</v>
      </c>
      <c r="N83" s="99">
        <f>'Intensity Equation'!$F$8/('Ohio Intensities'!A83+'Intensity Equation'!$F$9)^'Intensity Equation'!$F$10</f>
        <v>1.6148051293833992</v>
      </c>
      <c r="O83" s="14">
        <f>'Intensity Equation'!$F$15/('Ohio Intensities'!A83+'Intensity Equation'!$F$16)^'Intensity Equation'!$F$17</f>
        <v>1.6502127324372349</v>
      </c>
      <c r="P83" s="14">
        <f>'Intensity Equation'!$F$22/('Ohio Intensities'!A83+'Intensity Equation'!$F$23)^'Intensity Equation'!$F$24</f>
        <v>1.7191404595585003</v>
      </c>
      <c r="Q83" s="100">
        <f>'Intensity Equation'!$F$29/('Ohio Intensities'!A83+'Intensity Equation'!$F$30)^'Intensity Equation'!$F$31</f>
        <v>1.7653980512703347</v>
      </c>
      <c r="R83" s="99">
        <f>'Intensity Equation'!$G$8/('Ohio Intensities'!A83+'Intensity Equation'!$G$9)^'Intensity Equation'!$G$10</f>
        <v>1.8251866301735564</v>
      </c>
      <c r="S83" s="14">
        <f>'Intensity Equation'!$G$15/('Ohio Intensities'!A83+'Intensity Equation'!$G$16)^'Intensity Equation'!$G$17</f>
        <v>1.8423584044899413</v>
      </c>
      <c r="T83" s="14">
        <f>'Intensity Equation'!$G$22/('Ohio Intensities'!A83+'Intensity Equation'!$G$23)^'Intensity Equation'!$G$24</f>
        <v>1.9148109932306974</v>
      </c>
      <c r="U83" s="100">
        <f>'Intensity Equation'!$G$29/('Ohio Intensities'!A83+'Intensity Equation'!$G$30)^'Intensity Equation'!$G$31</f>
        <v>1.9891987612976161</v>
      </c>
      <c r="V83" s="99">
        <f>'Intensity Equation'!$H$8/('Ohio Intensities'!A83+'Intensity Equation'!$H$9)^'Intensity Equation'!$H$10</f>
        <v>2.040685893412574</v>
      </c>
      <c r="W83" s="14">
        <f>'Intensity Equation'!$H$15/('Ohio Intensities'!A83+'Intensity Equation'!$H$16)^'Intensity Equation'!$H$17</f>
        <v>2.0738865131973392</v>
      </c>
      <c r="X83" s="14">
        <f>'Intensity Equation'!$H$22/('Ohio Intensities'!A83+'Intensity Equation'!$H$23)^'Intensity Equation'!$H$24</f>
        <v>2.1021422376001029</v>
      </c>
      <c r="Y83" s="23">
        <f>'Intensity Equation'!$H$29/('Ohio Intensities'!A83+'Intensity Equation'!$H$30)^'Intensity Equation'!$H$31</f>
        <v>2.2064944955725068</v>
      </c>
    </row>
    <row r="84" spans="1:25" x14ac:dyDescent="0.25">
      <c r="A84" s="98">
        <f t="shared" si="1"/>
        <v>88</v>
      </c>
      <c r="B84" s="99">
        <f>'Intensity Equation'!$C$8/('Ohio Intensities'!A84+'Intensity Equation'!$C$9)^'Intensity Equation'!$C$10</f>
        <v>0.90751669821475112</v>
      </c>
      <c r="C84" s="14">
        <f>'Intensity Equation'!$C$15/('Ohio Intensities'!A84+'Intensity Equation'!$C$16)^'Intensity Equation'!$C$17</f>
        <v>0.94294569108849957</v>
      </c>
      <c r="D84" s="14">
        <f>'Intensity Equation'!$C$22/('Ohio Intensities'!A84+'Intensity Equation'!$C$23)^'Intensity Equation'!$C$24</f>
        <v>1.0143472089365708</v>
      </c>
      <c r="E84" s="100">
        <f>'Intensity Equation'!$C$29/('Ohio Intensities'!A84+'Intensity Equation'!$C$30)^'Intensity Equation'!$C$31</f>
        <v>1.0350489077779024</v>
      </c>
      <c r="F84" s="99">
        <f>'Intensity Equation'!$D$8/('Ohio Intensities'!A84+'Intensity Equation'!$D$9)^'Intensity Equation'!$D$10</f>
        <v>1.1489087707852537</v>
      </c>
      <c r="G84" s="14">
        <f>'Intensity Equation'!$D$15/('Ohio Intensities'!A84+'Intensity Equation'!$D$16)^'Intensity Equation'!$D$17</f>
        <v>1.1822407205647234</v>
      </c>
      <c r="H84" s="14">
        <f>'Intensity Equation'!$D$22/('Ohio Intensities'!A84+'Intensity Equation'!$D$23)^'Intensity Equation'!$D$24</f>
        <v>1.2527771106959018</v>
      </c>
      <c r="I84" s="100">
        <f>'Intensity Equation'!$D$29/('Ohio Intensities'!A84+'Intensity Equation'!$D$30)^'Intensity Equation'!$D$31</f>
        <v>1.2527771106959018</v>
      </c>
      <c r="J84" s="99">
        <f>'Intensity Equation'!$E$8/('Ohio Intensities'!A84+'Intensity Equation'!$E$9)^'Intensity Equation'!$E$10</f>
        <v>1.3396362823519554</v>
      </c>
      <c r="K84" s="14">
        <f>'Intensity Equation'!$E$15/('Ohio Intensities'!A84+'Intensity Equation'!$E$16)^'Intensity Equation'!$E$17</f>
        <v>1.3742692154555578</v>
      </c>
      <c r="L84" s="14">
        <f>'Intensity Equation'!$E$22/('Ohio Intensities'!A84+'Intensity Equation'!$E$23)^'Intensity Equation'!$E$24</f>
        <v>1.4431190519762704</v>
      </c>
      <c r="M84" s="100">
        <f>'Intensity Equation'!$E$29/('Ohio Intensities'!A84+'Intensity Equation'!$E$30)^'Intensity Equation'!$E$31</f>
        <v>1.4814306005984843</v>
      </c>
      <c r="N84" s="99">
        <f>'Intensity Equation'!$F$8/('Ohio Intensities'!A84+'Intensity Equation'!$F$9)^'Intensity Equation'!$F$10</f>
        <v>1.601564098356423</v>
      </c>
      <c r="O84" s="14">
        <f>'Intensity Equation'!$F$15/('Ohio Intensities'!A84+'Intensity Equation'!$F$16)^'Intensity Equation'!$F$17</f>
        <v>1.6364549373454729</v>
      </c>
      <c r="P84" s="14">
        <f>'Intensity Equation'!$F$22/('Ohio Intensities'!A84+'Intensity Equation'!$F$23)^'Intensity Equation'!$F$24</f>
        <v>1.7044510309379586</v>
      </c>
      <c r="Q84" s="100">
        <f>'Intensity Equation'!$F$29/('Ohio Intensities'!A84+'Intensity Equation'!$F$30)^'Intensity Equation'!$F$31</f>
        <v>1.7505102057801445</v>
      </c>
      <c r="R84" s="99">
        <f>'Intensity Equation'!$G$8/('Ohio Intensities'!A84+'Intensity Equation'!$G$9)^'Intensity Equation'!$G$10</f>
        <v>1.8107169805094412</v>
      </c>
      <c r="S84" s="14">
        <f>'Intensity Equation'!$G$15/('Ohio Intensities'!A84+'Intensity Equation'!$G$16)^'Intensity Equation'!$G$17</f>
        <v>1.8276594621607749</v>
      </c>
      <c r="T84" s="14">
        <f>'Intensity Equation'!$G$22/('Ohio Intensities'!A84+'Intensity Equation'!$G$23)^'Intensity Equation'!$G$24</f>
        <v>1.8988424577152025</v>
      </c>
      <c r="U84" s="100">
        <f>'Intensity Equation'!$G$29/('Ohio Intensities'!A84+'Intensity Equation'!$G$30)^'Intensity Equation'!$G$31</f>
        <v>1.9727429339593048</v>
      </c>
      <c r="V84" s="99">
        <f>'Intensity Equation'!$H$8/('Ohio Intensities'!A84+'Intensity Equation'!$H$9)^'Intensity Equation'!$H$10</f>
        <v>2.0250452161977841</v>
      </c>
      <c r="W84" s="14">
        <f>'Intensity Equation'!$H$15/('Ohio Intensities'!A84+'Intensity Equation'!$H$16)^'Intensity Equation'!$H$17</f>
        <v>2.0573614737169232</v>
      </c>
      <c r="X84" s="14">
        <f>'Intensity Equation'!$H$22/('Ohio Intensities'!A84+'Intensity Equation'!$H$23)^'Intensity Equation'!$H$24</f>
        <v>2.0853499183102593</v>
      </c>
      <c r="Y84" s="23">
        <f>'Intensity Equation'!$H$29/('Ohio Intensities'!A84+'Intensity Equation'!$H$30)^'Intensity Equation'!$H$31</f>
        <v>2.1887821364995723</v>
      </c>
    </row>
    <row r="85" spans="1:25" x14ac:dyDescent="0.25">
      <c r="A85" s="98">
        <f t="shared" si="1"/>
        <v>89</v>
      </c>
      <c r="B85" s="99">
        <f>'Intensity Equation'!$C$8/('Ohio Intensities'!A85+'Intensity Equation'!$C$9)^'Intensity Equation'!$C$10</f>
        <v>0.89955629172668461</v>
      </c>
      <c r="C85" s="14">
        <f>'Intensity Equation'!$C$15/('Ohio Intensities'!A85+'Intensity Equation'!$C$16)^'Intensity Equation'!$C$17</f>
        <v>0.93467451435753546</v>
      </c>
      <c r="D85" s="14">
        <f>'Intensity Equation'!$C$22/('Ohio Intensities'!A85+'Intensity Equation'!$C$23)^'Intensity Equation'!$C$24</f>
        <v>1.0053661306596389</v>
      </c>
      <c r="E85" s="100">
        <f>'Intensity Equation'!$C$29/('Ohio Intensities'!A85+'Intensity Equation'!$C$30)^'Intensity Equation'!$C$31</f>
        <v>1.0258845356779862</v>
      </c>
      <c r="F85" s="99">
        <f>'Intensity Equation'!$D$8/('Ohio Intensities'!A85+'Intensity Equation'!$D$9)^'Intensity Equation'!$D$10</f>
        <v>1.1390502507027682</v>
      </c>
      <c r="G85" s="14">
        <f>'Intensity Equation'!$D$15/('Ohio Intensities'!A85+'Intensity Equation'!$D$16)^'Intensity Equation'!$D$17</f>
        <v>1.1720388196712435</v>
      </c>
      <c r="H85" s="14">
        <f>'Intensity Equation'!$D$22/('Ohio Intensities'!A85+'Intensity Equation'!$D$23)^'Intensity Equation'!$D$24</f>
        <v>1.2418833198322488</v>
      </c>
      <c r="I85" s="100">
        <f>'Intensity Equation'!$D$29/('Ohio Intensities'!A85+'Intensity Equation'!$D$30)^'Intensity Equation'!$D$31</f>
        <v>1.2418833198322488</v>
      </c>
      <c r="J85" s="99">
        <f>'Intensity Equation'!$E$8/('Ohio Intensities'!A85+'Intensity Equation'!$E$9)^'Intensity Equation'!$E$10</f>
        <v>1.3283475992787481</v>
      </c>
      <c r="K85" s="14">
        <f>'Intensity Equation'!$E$15/('Ohio Intensities'!A85+'Intensity Equation'!$E$16)^'Intensity Equation'!$E$17</f>
        <v>1.3625187032788517</v>
      </c>
      <c r="L85" s="14">
        <f>'Intensity Equation'!$E$22/('Ohio Intensities'!A85+'Intensity Equation'!$E$23)^'Intensity Equation'!$E$24</f>
        <v>1.4306330720427431</v>
      </c>
      <c r="M85" s="100">
        <f>'Intensity Equation'!$E$29/('Ohio Intensities'!A85+'Intensity Equation'!$E$30)^'Intensity Equation'!$E$31</f>
        <v>1.4687492041673194</v>
      </c>
      <c r="N85" s="99">
        <f>'Intensity Equation'!$F$8/('Ohio Intensities'!A85+'Intensity Equation'!$F$9)^'Intensity Equation'!$F$10</f>
        <v>1.588563090296478</v>
      </c>
      <c r="O85" s="14">
        <f>'Intensity Equation'!$F$15/('Ohio Intensities'!A85+'Intensity Equation'!$F$16)^'Intensity Equation'!$F$17</f>
        <v>1.6229470333709064</v>
      </c>
      <c r="P85" s="14">
        <f>'Intensity Equation'!$F$22/('Ohio Intensities'!A85+'Intensity Equation'!$F$23)^'Intensity Equation'!$F$24</f>
        <v>1.6900286044861659</v>
      </c>
      <c r="Q85" s="100">
        <f>'Intensity Equation'!$F$29/('Ohio Intensities'!A85+'Intensity Equation'!$F$30)^'Intensity Equation'!$F$31</f>
        <v>1.7358931039144945</v>
      </c>
      <c r="R85" s="99">
        <f>'Intensity Equation'!$G$8/('Ohio Intensities'!A85+'Intensity Equation'!$G$9)^'Intensity Equation'!$G$10</f>
        <v>1.7965061103452078</v>
      </c>
      <c r="S85" s="14">
        <f>'Intensity Equation'!$G$15/('Ohio Intensities'!A85+'Intensity Equation'!$G$16)^'Intensity Equation'!$G$17</f>
        <v>1.8132252465080079</v>
      </c>
      <c r="T85" s="14">
        <f>'Intensity Equation'!$G$22/('Ohio Intensities'!A85+'Intensity Equation'!$G$23)^'Intensity Equation'!$G$24</f>
        <v>1.8831609456726617</v>
      </c>
      <c r="U85" s="100">
        <f>'Intensity Equation'!$G$29/('Ohio Intensities'!A85+'Intensity Equation'!$G$30)^'Intensity Equation'!$G$31</f>
        <v>1.9565825813827475</v>
      </c>
      <c r="V85" s="99">
        <f>'Intensity Equation'!$H$8/('Ohio Intensities'!A85+'Intensity Equation'!$H$9)^'Intensity Equation'!$H$10</f>
        <v>2.0096805978906702</v>
      </c>
      <c r="W85" s="14">
        <f>'Intensity Equation'!$H$15/('Ohio Intensities'!A85+'Intensity Equation'!$H$16)^'Intensity Equation'!$H$17</f>
        <v>2.0411285876945673</v>
      </c>
      <c r="X85" s="14">
        <f>'Intensity Equation'!$H$22/('Ohio Intensities'!A85+'Intensity Equation'!$H$23)^'Intensity Equation'!$H$24</f>
        <v>2.0688576634193097</v>
      </c>
      <c r="Y85" s="23">
        <f>'Intensity Equation'!$H$29/('Ohio Intensities'!A85+'Intensity Equation'!$H$30)^'Intensity Equation'!$H$31</f>
        <v>2.1713843793452123</v>
      </c>
    </row>
    <row r="86" spans="1:25" x14ac:dyDescent="0.25">
      <c r="A86" s="98">
        <f t="shared" si="1"/>
        <v>90</v>
      </c>
      <c r="B86" s="99">
        <f>'Intensity Equation'!$C$8/('Ohio Intensities'!A86+'Intensity Equation'!$C$9)^'Intensity Equation'!$C$10</f>
        <v>0.89174547102384283</v>
      </c>
      <c r="C86" s="14">
        <f>'Intensity Equation'!$C$15/('Ohio Intensities'!A86+'Intensity Equation'!$C$16)^'Intensity Equation'!$C$17</f>
        <v>0.92655876316519026</v>
      </c>
      <c r="D86" s="14">
        <f>'Intensity Equation'!$C$22/('Ohio Intensities'!A86+'Intensity Equation'!$C$23)^'Intensity Equation'!$C$24</f>
        <v>0.99655364244312417</v>
      </c>
      <c r="E86" s="100">
        <f>'Intensity Equation'!$C$29/('Ohio Intensities'!A86+'Intensity Equation'!$C$30)^'Intensity Equation'!$C$31</f>
        <v>1.0168921943741913</v>
      </c>
      <c r="F86" s="99">
        <f>'Intensity Equation'!$D$8/('Ohio Intensities'!A86+'Intensity Equation'!$D$9)^'Intensity Equation'!$D$10</f>
        <v>1.1293738927821628</v>
      </c>
      <c r="G86" s="14">
        <f>'Intensity Equation'!$D$15/('Ohio Intensities'!A86+'Intensity Equation'!$D$16)^'Intensity Equation'!$D$17</f>
        <v>1.162025661033635</v>
      </c>
      <c r="H86" s="14">
        <f>'Intensity Equation'!$D$22/('Ohio Intensities'!A86+'Intensity Equation'!$D$23)^'Intensity Equation'!$D$24</f>
        <v>1.231191249473528</v>
      </c>
      <c r="I86" s="100">
        <f>'Intensity Equation'!$D$29/('Ohio Intensities'!A86+'Intensity Equation'!$D$30)^'Intensity Equation'!$D$31</f>
        <v>1.231191249473528</v>
      </c>
      <c r="J86" s="99">
        <f>'Intensity Equation'!$E$8/('Ohio Intensities'!A86+'Intensity Equation'!$E$9)^'Intensity Equation'!$E$10</f>
        <v>1.3172649568841226</v>
      </c>
      <c r="K86" s="14">
        <f>'Intensity Equation'!$E$15/('Ohio Intensities'!A86+'Intensity Equation'!$E$16)^'Intensity Equation'!$E$17</f>
        <v>1.3509829556615822</v>
      </c>
      <c r="L86" s="14">
        <f>'Intensity Equation'!$E$22/('Ohio Intensities'!A86+'Intensity Equation'!$E$23)^'Intensity Equation'!$E$24</f>
        <v>1.4183753653692408</v>
      </c>
      <c r="M86" s="100">
        <f>'Intensity Equation'!$E$29/('Ohio Intensities'!A86+'Intensity Equation'!$E$30)^'Intensity Equation'!$E$31</f>
        <v>1.4562997093713335</v>
      </c>
      <c r="N86" s="99">
        <f>'Intensity Equation'!$F$8/('Ohio Intensities'!A86+'Intensity Equation'!$F$9)^'Intensity Equation'!$F$10</f>
        <v>1.5757954186642367</v>
      </c>
      <c r="O86" s="14">
        <f>'Intensity Equation'!$F$15/('Ohio Intensities'!A86+'Intensity Equation'!$F$16)^'Intensity Equation'!$F$17</f>
        <v>1.6096820741876487</v>
      </c>
      <c r="P86" s="14">
        <f>'Intensity Equation'!$F$22/('Ohio Intensities'!A86+'Intensity Equation'!$F$23)^'Intensity Equation'!$F$24</f>
        <v>1.6758658047999062</v>
      </c>
      <c r="Q86" s="100">
        <f>'Intensity Equation'!$F$29/('Ohio Intensities'!A86+'Intensity Equation'!$F$30)^'Intensity Equation'!$F$31</f>
        <v>1.7215392330759993</v>
      </c>
      <c r="R86" s="99">
        <f>'Intensity Equation'!$G$8/('Ohio Intensities'!A86+'Intensity Equation'!$G$9)^'Intensity Equation'!$G$10</f>
        <v>1.7825468662392077</v>
      </c>
      <c r="S86" s="14">
        <f>'Intensity Equation'!$G$15/('Ohio Intensities'!A86+'Intensity Equation'!$G$16)^'Intensity Equation'!$G$17</f>
        <v>1.7990483873607952</v>
      </c>
      <c r="T86" s="14">
        <f>'Intensity Equation'!$G$22/('Ohio Intensities'!A86+'Intensity Equation'!$G$23)^'Intensity Equation'!$G$24</f>
        <v>1.8677585858440566</v>
      </c>
      <c r="U86" s="100">
        <f>'Intensity Equation'!$G$29/('Ohio Intensities'!A86+'Intensity Equation'!$G$30)^'Intensity Equation'!$G$31</f>
        <v>1.9407095923612128</v>
      </c>
      <c r="V86" s="99">
        <f>'Intensity Equation'!$H$8/('Ohio Intensities'!A86+'Intensity Equation'!$H$9)^'Intensity Equation'!$H$10</f>
        <v>1.9945844643246402</v>
      </c>
      <c r="W86" s="14">
        <f>'Intensity Equation'!$H$15/('Ohio Intensities'!A86+'Intensity Equation'!$H$16)^'Intensity Equation'!$H$17</f>
        <v>2.0251799078344153</v>
      </c>
      <c r="X86" s="14">
        <f>'Intensity Equation'!$H$22/('Ohio Intensities'!A86+'Intensity Equation'!$H$23)^'Intensity Equation'!$H$24</f>
        <v>2.0526572045828666</v>
      </c>
      <c r="Y86" s="23">
        <f>'Intensity Equation'!$H$29/('Ohio Intensities'!A86+'Intensity Equation'!$H$30)^'Intensity Equation'!$H$31</f>
        <v>2.154292633307255</v>
      </c>
    </row>
    <row r="87" spans="1:25" x14ac:dyDescent="0.25">
      <c r="A87" s="98">
        <f t="shared" si="1"/>
        <v>91</v>
      </c>
      <c r="B87" s="99">
        <f>'Intensity Equation'!$C$8/('Ohio Intensities'!A87+'Intensity Equation'!$C$9)^'Intensity Equation'!$C$10</f>
        <v>0.88407995641173787</v>
      </c>
      <c r="C87" s="14">
        <f>'Intensity Equation'!$C$15/('Ohio Intensities'!A87+'Intensity Equation'!$C$16)^'Intensity Equation'!$C$17</f>
        <v>0.91859399073986814</v>
      </c>
      <c r="D87" s="14">
        <f>'Intensity Equation'!$C$22/('Ohio Intensities'!A87+'Intensity Equation'!$C$23)^'Intensity Equation'!$C$24</f>
        <v>0.98790494067543011</v>
      </c>
      <c r="E87" s="100">
        <f>'Intensity Equation'!$C$29/('Ohio Intensities'!A87+'Intensity Equation'!$C$30)^'Intensity Equation'!$C$31</f>
        <v>1.0080669822185493</v>
      </c>
      <c r="F87" s="99">
        <f>'Intensity Equation'!$D$8/('Ohio Intensities'!A87+'Intensity Equation'!$D$9)^'Intensity Equation'!$D$10</f>
        <v>1.1198745638955128</v>
      </c>
      <c r="G87" s="14">
        <f>'Intensity Equation'!$D$15/('Ohio Intensities'!A87+'Intensity Equation'!$D$16)^'Intensity Equation'!$D$17</f>
        <v>1.1521959263721626</v>
      </c>
      <c r="H87" s="14">
        <f>'Intensity Equation'!$D$22/('Ohio Intensities'!A87+'Intensity Equation'!$D$23)^'Intensity Equation'!$D$24</f>
        <v>1.2206952220668505</v>
      </c>
      <c r="I87" s="100">
        <f>'Intensity Equation'!$D$29/('Ohio Intensities'!A87+'Intensity Equation'!$D$30)^'Intensity Equation'!$D$31</f>
        <v>1.2206952220668505</v>
      </c>
      <c r="J87" s="99">
        <f>'Intensity Equation'!$E$8/('Ohio Intensities'!A87+'Intensity Equation'!$E$9)^'Intensity Equation'!$E$10</f>
        <v>1.3063826098309985</v>
      </c>
      <c r="K87" s="14">
        <f>'Intensity Equation'!$E$15/('Ohio Intensities'!A87+'Intensity Equation'!$E$16)^'Intensity Equation'!$E$17</f>
        <v>1.3396559989850843</v>
      </c>
      <c r="L87" s="14">
        <f>'Intensity Equation'!$E$22/('Ohio Intensities'!A87+'Intensity Equation'!$E$23)^'Intensity Equation'!$E$24</f>
        <v>1.4063396025391455</v>
      </c>
      <c r="M87" s="100">
        <f>'Intensity Equation'!$E$29/('Ohio Intensities'!A87+'Intensity Equation'!$E$30)^'Intensity Equation'!$E$31</f>
        <v>1.444075663707248</v>
      </c>
      <c r="N87" s="99">
        <f>'Intensity Equation'!$F$8/('Ohio Intensities'!A87+'Intensity Equation'!$F$9)^'Intensity Equation'!$F$10</f>
        <v>1.5632546469813668</v>
      </c>
      <c r="O87" s="14">
        <f>'Intensity Equation'!$F$15/('Ohio Intensities'!A87+'Intensity Equation'!$F$16)^'Intensity Equation'!$F$17</f>
        <v>1.5966533721789522</v>
      </c>
      <c r="P87" s="14">
        <f>'Intensity Equation'!$F$22/('Ohio Intensities'!A87+'Intensity Equation'!$F$23)^'Intensity Equation'!$F$24</f>
        <v>1.6619555285509462</v>
      </c>
      <c r="Q87" s="100">
        <f>'Intensity Equation'!$F$29/('Ohio Intensities'!A87+'Intensity Equation'!$F$30)^'Intensity Equation'!$F$31</f>
        <v>1.7074413595801659</v>
      </c>
      <c r="R87" s="99">
        <f>'Intensity Equation'!$G$8/('Ohio Intensities'!A87+'Intensity Equation'!$G$9)^'Intensity Equation'!$G$10</f>
        <v>1.7688323609272993</v>
      </c>
      <c r="S87" s="14">
        <f>'Intensity Equation'!$G$15/('Ohio Intensities'!A87+'Intensity Equation'!$G$16)^'Intensity Equation'!$G$17</f>
        <v>1.7851217907572487</v>
      </c>
      <c r="T87" s="14">
        <f>'Intensity Equation'!$G$22/('Ohio Intensities'!A87+'Intensity Equation'!$G$23)^'Intensity Equation'!$G$24</f>
        <v>1.852627795791115</v>
      </c>
      <c r="U87" s="100">
        <f>'Intensity Equation'!$G$29/('Ohio Intensities'!A87+'Intensity Equation'!$G$30)^'Intensity Equation'!$G$31</f>
        <v>1.9251161538996158</v>
      </c>
      <c r="V87" s="99">
        <f>'Intensity Equation'!$H$8/('Ohio Intensities'!A87+'Intensity Equation'!$H$9)^'Intensity Equation'!$H$10</f>
        <v>1.9797495218079277</v>
      </c>
      <c r="W87" s="14">
        <f>'Intensity Equation'!$H$15/('Ohio Intensities'!A87+'Intensity Equation'!$H$16)^'Intensity Equation'!$H$17</f>
        <v>2.0095077772559464</v>
      </c>
      <c r="X87" s="14">
        <f>'Intensity Equation'!$H$22/('Ohio Intensities'!A87+'Intensity Equation'!$H$23)^'Intensity Equation'!$H$24</f>
        <v>2.0367405798165827</v>
      </c>
      <c r="Y87" s="23">
        <f>'Intensity Equation'!$H$29/('Ohio Intensities'!A87+'Intensity Equation'!$H$30)^'Intensity Equation'!$H$31</f>
        <v>2.1374986225942756</v>
      </c>
    </row>
    <row r="88" spans="1:25" x14ac:dyDescent="0.25">
      <c r="A88" s="98">
        <f t="shared" si="1"/>
        <v>92</v>
      </c>
      <c r="B88" s="99">
        <f>'Intensity Equation'!$C$8/('Ohio Intensities'!A88+'Intensity Equation'!$C$9)^'Intensity Equation'!$C$10</f>
        <v>0.87655563182926599</v>
      </c>
      <c r="C88" s="14">
        <f>'Intensity Equation'!$C$15/('Ohio Intensities'!A88+'Intensity Equation'!$C$16)^'Intensity Equation'!$C$17</f>
        <v>0.91077592033152155</v>
      </c>
      <c r="D88" s="14">
        <f>'Intensity Equation'!$C$22/('Ohio Intensities'!A88+'Intensity Equation'!$C$23)^'Intensity Equation'!$C$24</f>
        <v>0.97941540439412222</v>
      </c>
      <c r="E88" s="100">
        <f>'Intensity Equation'!$C$29/('Ohio Intensities'!A88+'Intensity Equation'!$C$30)^'Intensity Equation'!$C$31</f>
        <v>0.99940418393991959</v>
      </c>
      <c r="F88" s="99">
        <f>'Intensity Equation'!$D$8/('Ohio Intensities'!A88+'Intensity Equation'!$D$9)^'Intensity Equation'!$D$10</f>
        <v>1.1105473243838941</v>
      </c>
      <c r="G88" s="14">
        <f>'Intensity Equation'!$D$15/('Ohio Intensities'!A88+'Intensity Equation'!$D$16)^'Intensity Equation'!$D$17</f>
        <v>1.142544497721822</v>
      </c>
      <c r="H88" s="14">
        <f>'Intensity Equation'!$D$22/('Ohio Intensities'!A88+'Intensity Equation'!$D$23)^'Intensity Equation'!$D$24</f>
        <v>1.2103897734626503</v>
      </c>
      <c r="I88" s="100">
        <f>'Intensity Equation'!$D$29/('Ohio Intensities'!A88+'Intensity Equation'!$D$30)^'Intensity Equation'!$D$31</f>
        <v>1.2103897734626503</v>
      </c>
      <c r="J88" s="99">
        <f>'Intensity Equation'!$E$8/('Ohio Intensities'!A88+'Intensity Equation'!$E$9)^'Intensity Equation'!$E$10</f>
        <v>1.2956950272547565</v>
      </c>
      <c r="K88" s="14">
        <f>'Intensity Equation'!$E$15/('Ohio Intensities'!A88+'Intensity Equation'!$E$16)^'Intensity Equation'!$E$17</f>
        <v>1.3285320816635724</v>
      </c>
      <c r="L88" s="14">
        <f>'Intensity Equation'!$E$22/('Ohio Intensities'!A88+'Intensity Equation'!$E$23)^'Intensity Equation'!$E$24</f>
        <v>1.3945196882760178</v>
      </c>
      <c r="M88" s="100">
        <f>'Intensity Equation'!$E$29/('Ohio Intensities'!A88+'Intensity Equation'!$E$30)^'Intensity Equation'!$E$31</f>
        <v>1.4320708545652021</v>
      </c>
      <c r="N88" s="99">
        <f>'Intensity Equation'!$F$8/('Ohio Intensities'!A88+'Intensity Equation'!$F$9)^'Intensity Equation'!$F$10</f>
        <v>1.5509345771396668</v>
      </c>
      <c r="O88" s="14">
        <f>'Intensity Equation'!$F$15/('Ohio Intensities'!A88+'Intensity Equation'!$F$16)^'Intensity Equation'!$F$17</f>
        <v>1.5838544864049531</v>
      </c>
      <c r="P88" s="14">
        <f>'Intensity Equation'!$F$22/('Ohio Intensities'!A88+'Intensity Equation'!$F$23)^'Intensity Equation'!$F$24</f>
        <v>1.6482909319757313</v>
      </c>
      <c r="Q88" s="100">
        <f>'Intensity Equation'!$F$29/('Ohio Intensities'!A88+'Intensity Equation'!$F$30)^'Intensity Equation'!$F$31</f>
        <v>1.6935925157347869</v>
      </c>
      <c r="R88" s="99">
        <f>'Intensity Equation'!$G$8/('Ohio Intensities'!A88+'Intensity Equation'!$G$9)^'Intensity Equation'!$G$10</f>
        <v>1.7553559609216276</v>
      </c>
      <c r="S88" s="14">
        <f>'Intensity Equation'!$G$15/('Ohio Intensities'!A88+'Intensity Equation'!$G$16)^'Intensity Equation'!$G$17</f>
        <v>1.7714386259837676</v>
      </c>
      <c r="T88" s="14">
        <f>'Intensity Equation'!$G$22/('Ohio Intensities'!A88+'Intensity Equation'!$G$23)^'Intensity Equation'!$G$24</f>
        <v>1.8377612686719578</v>
      </c>
      <c r="U88" s="100">
        <f>'Intensity Equation'!$G$29/('Ohio Intensities'!A88+'Intensity Equation'!$G$30)^'Intensity Equation'!$G$31</f>
        <v>1.9097947375258217</v>
      </c>
      <c r="V88" s="99">
        <f>'Intensity Equation'!$H$8/('Ohio Intensities'!A88+'Intensity Equation'!$H$9)^'Intensity Equation'!$H$10</f>
        <v>1.9651687440992476</v>
      </c>
      <c r="W88" s="14">
        <f>'Intensity Equation'!$H$15/('Ohio Intensities'!A88+'Intensity Equation'!$H$16)^'Intensity Equation'!$H$17</f>
        <v>1.9941048162204797</v>
      </c>
      <c r="X88" s="14">
        <f>'Intensity Equation'!$H$22/('Ohio Intensities'!A88+'Intensity Equation'!$H$23)^'Intensity Equation'!$H$24</f>
        <v>2.0211001192916478</v>
      </c>
      <c r="Y88" s="23">
        <f>'Intensity Equation'!$H$29/('Ohio Intensities'!A88+'Intensity Equation'!$H$30)^'Intensity Equation'!$H$31</f>
        <v>2.1209943719819107</v>
      </c>
    </row>
    <row r="89" spans="1:25" x14ac:dyDescent="0.25">
      <c r="A89" s="98">
        <f t="shared" si="1"/>
        <v>93</v>
      </c>
      <c r="B89" s="99">
        <f>'Intensity Equation'!$C$8/('Ohio Intensities'!A89+'Intensity Equation'!$C$9)^'Intensity Equation'!$C$10</f>
        <v>0.86916853704821417</v>
      </c>
      <c r="C89" s="14">
        <f>'Intensity Equation'!$C$15/('Ohio Intensities'!A89+'Intensity Equation'!$C$16)^'Intensity Equation'!$C$17</f>
        <v>0.90310043710663124</v>
      </c>
      <c r="D89" s="14">
        <f>'Intensity Equation'!$C$22/('Ohio Intensities'!A89+'Intensity Equation'!$C$23)^'Intensity Equation'!$C$24</f>
        <v>0.97108058663409724</v>
      </c>
      <c r="E89" s="100">
        <f>'Intensity Equation'!$C$29/('Ohio Intensities'!A89+'Intensity Equation'!$C$30)^'Intensity Equation'!$C$31</f>
        <v>0.99089926181558496</v>
      </c>
      <c r="F89" s="99">
        <f>'Intensity Equation'!$D$8/('Ohio Intensities'!A89+'Intensity Equation'!$D$9)^'Intensity Equation'!$D$10</f>
        <v>1.1013874189609929</v>
      </c>
      <c r="G89" s="14">
        <f>'Intensity Equation'!$D$15/('Ohio Intensities'!A89+'Intensity Equation'!$D$16)^'Intensity Equation'!$D$17</f>
        <v>1.1330664480236148</v>
      </c>
      <c r="H89" s="14">
        <f>'Intensity Equation'!$D$22/('Ohio Intensities'!A89+'Intensity Equation'!$D$23)^'Intensity Equation'!$D$24</f>
        <v>1.2002696429173616</v>
      </c>
      <c r="I89" s="100">
        <f>'Intensity Equation'!$D$29/('Ohio Intensities'!A89+'Intensity Equation'!$D$30)^'Intensity Equation'!$D$31</f>
        <v>1.2002696429173616</v>
      </c>
      <c r="J89" s="99">
        <f>'Intensity Equation'!$E$8/('Ohio Intensities'!A89+'Intensity Equation'!$E$9)^'Intensity Equation'!$E$10</f>
        <v>1.2851968827702389</v>
      </c>
      <c r="K89" s="14">
        <f>'Intensity Equation'!$E$15/('Ohio Intensities'!A89+'Intensity Equation'!$E$16)^'Intensity Equation'!$E$17</f>
        <v>1.3176056638540621</v>
      </c>
      <c r="L89" s="14">
        <f>'Intensity Equation'!$E$22/('Ohio Intensities'!A89+'Intensity Equation'!$E$23)^'Intensity Equation'!$E$24</f>
        <v>1.3829097506538313</v>
      </c>
      <c r="M89" s="100">
        <f>'Intensity Equation'!$E$29/('Ohio Intensities'!A89+'Intensity Equation'!$E$30)^'Intensity Equation'!$E$31</f>
        <v>1.420279298108702</v>
      </c>
      <c r="N89" s="99">
        <f>'Intensity Equation'!$F$8/('Ohio Intensities'!A89+'Intensity Equation'!$F$9)^'Intensity Equation'!$F$10</f>
        <v>1.5388292383640378</v>
      </c>
      <c r="O89" s="14">
        <f>'Intensity Equation'!$F$15/('Ohio Intensities'!A89+'Intensity Equation'!$F$16)^'Intensity Equation'!$F$17</f>
        <v>1.5712792112393525</v>
      </c>
      <c r="P89" s="14">
        <f>'Intensity Equation'!$F$22/('Ohio Intensities'!A89+'Intensity Equation'!$F$23)^'Intensity Equation'!$F$24</f>
        <v>1.6348654190519358</v>
      </c>
      <c r="Q89" s="100">
        <f>'Intensity Equation'!$F$29/('Ohio Intensities'!A89+'Intensity Equation'!$F$30)^'Intensity Equation'!$F$31</f>
        <v>1.6799859876344871</v>
      </c>
      <c r="R89" s="99">
        <f>'Intensity Equation'!$G$8/('Ohio Intensities'!A89+'Intensity Equation'!$G$9)^'Intensity Equation'!$G$10</f>
        <v>1.7421112748012604</v>
      </c>
      <c r="S89" s="14">
        <f>'Intensity Equation'!$G$15/('Ohio Intensities'!A89+'Intensity Equation'!$G$16)^'Intensity Equation'!$G$17</f>
        <v>1.7579923133425839</v>
      </c>
      <c r="T89" s="14">
        <f>'Intensity Equation'!$G$22/('Ohio Intensities'!A89+'Intensity Equation'!$G$23)^'Intensity Equation'!$G$24</f>
        <v>1.8231519607402742</v>
      </c>
      <c r="U89" s="100">
        <f>'Intensity Equation'!$G$29/('Ohio Intensities'!A89+'Intensity Equation'!$G$30)^'Intensity Equation'!$G$31</f>
        <v>1.8947380863530059</v>
      </c>
      <c r="V89" s="99">
        <f>'Intensity Equation'!$H$8/('Ohio Intensities'!A89+'Intensity Equation'!$H$9)^'Intensity Equation'!$H$10</f>
        <v>1.9508353601084152</v>
      </c>
      <c r="W89" s="14">
        <f>'Intensity Equation'!$H$15/('Ohio Intensities'!A89+'Intensity Equation'!$H$16)^'Intensity Equation'!$H$17</f>
        <v>1.9789639095836771</v>
      </c>
      <c r="X89" s="14">
        <f>'Intensity Equation'!$H$22/('Ohio Intensities'!A89+'Intensity Equation'!$H$23)^'Intensity Equation'!$H$24</f>
        <v>2.0057284319186182</v>
      </c>
      <c r="Y89" s="23">
        <f>'Intensity Equation'!$H$29/('Ohio Intensities'!A89+'Intensity Equation'!$H$30)^'Intensity Equation'!$H$31</f>
        <v>2.1047721931615699</v>
      </c>
    </row>
    <row r="90" spans="1:25" x14ac:dyDescent="0.25">
      <c r="A90" s="98">
        <f t="shared" si="1"/>
        <v>94</v>
      </c>
      <c r="B90" s="99">
        <f>'Intensity Equation'!$C$8/('Ohio Intensities'!A90+'Intensity Equation'!$C$9)^'Intensity Equation'!$C$10</f>
        <v>0.86191486031679743</v>
      </c>
      <c r="C90" s="14">
        <f>'Intensity Equation'!$C$15/('Ohio Intensities'!A90+'Intensity Equation'!$C$16)^'Intensity Equation'!$C$17</f>
        <v>0.89556358050455054</v>
      </c>
      <c r="D90" s="14">
        <f>'Intensity Equation'!$C$22/('Ohio Intensities'!A90+'Intensity Equation'!$C$23)^'Intensity Equation'!$C$24</f>
        <v>0.96289620626487227</v>
      </c>
      <c r="E90" s="100">
        <f>'Intensity Equation'!$C$29/('Ohio Intensities'!A90+'Intensity Equation'!$C$30)^'Intensity Equation'!$C$31</f>
        <v>0.982547847341949</v>
      </c>
      <c r="F90" s="99">
        <f>'Intensity Equation'!$D$8/('Ohio Intensities'!A90+'Intensity Equation'!$D$9)^'Intensity Equation'!$D$10</f>
        <v>1.0923902681276163</v>
      </c>
      <c r="G90" s="14">
        <f>'Intensity Equation'!$D$15/('Ohio Intensities'!A90+'Intensity Equation'!$D$16)^'Intensity Equation'!$D$17</f>
        <v>1.1237570322436081</v>
      </c>
      <c r="H90" s="14">
        <f>'Intensity Equation'!$D$22/('Ohio Intensities'!A90+'Intensity Equation'!$D$23)^'Intensity Equation'!$D$24</f>
        <v>1.1903297636552452</v>
      </c>
      <c r="I90" s="100">
        <f>'Intensity Equation'!$D$29/('Ohio Intensities'!A90+'Intensity Equation'!$D$30)^'Intensity Equation'!$D$31</f>
        <v>1.1903297636552452</v>
      </c>
      <c r="J90" s="99">
        <f>'Intensity Equation'!$E$8/('Ohio Intensities'!A90+'Intensity Equation'!$E$9)^'Intensity Equation'!$E$10</f>
        <v>1.2748830450351512</v>
      </c>
      <c r="K90" s="14">
        <f>'Intensity Equation'!$E$15/('Ohio Intensities'!A90+'Intensity Equation'!$E$16)^'Intensity Equation'!$E$17</f>
        <v>1.306871407735831</v>
      </c>
      <c r="L90" s="14">
        <f>'Intensity Equation'!$E$22/('Ohio Intensities'!A90+'Intensity Equation'!$E$23)^'Intensity Equation'!$E$24</f>
        <v>1.3715041309006759</v>
      </c>
      <c r="M90" s="100">
        <f>'Intensity Equation'!$E$29/('Ohio Intensities'!A90+'Intensity Equation'!$E$30)^'Intensity Equation'!$E$31</f>
        <v>1.408695228770138</v>
      </c>
      <c r="N90" s="99">
        <f>'Intensity Equation'!$F$8/('Ohio Intensities'!A90+'Intensity Equation'!$F$9)^'Intensity Equation'!$F$10</f>
        <v>1.52693287678682</v>
      </c>
      <c r="O90" s="14">
        <f>'Intensity Equation'!$F$15/('Ohio Intensities'!A90+'Intensity Equation'!$F$16)^'Intensity Equation'!$F$17</f>
        <v>1.5589215656319184</v>
      </c>
      <c r="P90" s="14">
        <f>'Intensity Equation'!$F$22/('Ohio Intensities'!A90+'Intensity Equation'!$F$23)^'Intensity Equation'!$F$24</f>
        <v>1.6216726303181401</v>
      </c>
      <c r="Q90" s="100">
        <f>'Intensity Equation'!$F$29/('Ohio Intensities'!A90+'Intensity Equation'!$F$30)^'Intensity Equation'!$F$31</f>
        <v>1.6666153036245035</v>
      </c>
      <c r="R90" s="99">
        <f>'Intensity Equation'!$G$8/('Ohio Intensities'!A90+'Intensity Equation'!$G$9)^'Intensity Equation'!$G$10</f>
        <v>1.7290921421498358</v>
      </c>
      <c r="S90" s="14">
        <f>'Intensity Equation'!$G$15/('Ohio Intensities'!A90+'Intensity Equation'!$G$16)^'Intensity Equation'!$G$17</f>
        <v>1.7447765126000092</v>
      </c>
      <c r="T90" s="14">
        <f>'Intensity Equation'!$G$22/('Ohio Intensities'!A90+'Intensity Equation'!$G$23)^'Intensity Equation'!$G$24</f>
        <v>1.8087930795220852</v>
      </c>
      <c r="U90" s="100">
        <f>'Intensity Equation'!$G$29/('Ohio Intensities'!A90+'Intensity Equation'!$G$30)^'Intensity Equation'!$G$31</f>
        <v>1.8799392028452853</v>
      </c>
      <c r="V90" s="99">
        <f>'Intensity Equation'!$H$8/('Ohio Intensities'!A90+'Intensity Equation'!$H$9)^'Intensity Equation'!$H$10</f>
        <v>1.9367428422749837</v>
      </c>
      <c r="W90" s="14">
        <f>'Intensity Equation'!$H$15/('Ohio Intensities'!A90+'Intensity Equation'!$H$16)^'Intensity Equation'!$H$17</f>
        <v>1.9640781949279109</v>
      </c>
      <c r="X90" s="14">
        <f>'Intensity Equation'!$H$22/('Ohio Intensities'!A90+'Intensity Equation'!$H$23)^'Intensity Equation'!$H$24</f>
        <v>1.990618392668805</v>
      </c>
      <c r="Y90" s="23">
        <f>'Intensity Equation'!$H$29/('Ohio Intensities'!A90+'Intensity Equation'!$H$30)^'Intensity Equation'!$H$31</f>
        <v>2.0888246718310639</v>
      </c>
    </row>
    <row r="91" spans="1:25" x14ac:dyDescent="0.25">
      <c r="A91" s="98">
        <f t="shared" si="1"/>
        <v>95</v>
      </c>
      <c r="B91" s="99">
        <f>'Intensity Equation'!$C$8/('Ohio Intensities'!A91+'Intensity Equation'!$C$9)^'Intensity Equation'!$C$10</f>
        <v>0.85479093141792206</v>
      </c>
      <c r="C91" s="14">
        <f>'Intensity Equation'!$C$15/('Ohio Intensities'!A91+'Intensity Equation'!$C$16)^'Intensity Equation'!$C$17</f>
        <v>0.88816153702476686</v>
      </c>
      <c r="D91" s="14">
        <f>'Intensity Equation'!$C$22/('Ohio Intensities'!A91+'Intensity Equation'!$C$23)^'Intensity Equation'!$C$24</f>
        <v>0.95485814028494642</v>
      </c>
      <c r="E91" s="100">
        <f>'Intensity Equation'!$C$29/('Ohio Intensities'!A91+'Intensity Equation'!$C$30)^'Intensity Equation'!$C$31</f>
        <v>0.97434573337163366</v>
      </c>
      <c r="F91" s="99">
        <f>'Intensity Equation'!$D$8/('Ohio Intensities'!A91+'Intensity Equation'!$D$9)^'Intensity Equation'!$D$10</f>
        <v>1.0835514600638219</v>
      </c>
      <c r="G91" s="14">
        <f>'Intensity Equation'!$D$15/('Ohio Intensities'!A91+'Intensity Equation'!$D$16)^'Intensity Equation'!$D$17</f>
        <v>1.114611678985459</v>
      </c>
      <c r="H91" s="14">
        <f>'Intensity Equation'!$D$22/('Ohio Intensities'!A91+'Intensity Equation'!$D$23)^'Intensity Equation'!$D$24</f>
        <v>1.1805652539531177</v>
      </c>
      <c r="I91" s="100">
        <f>'Intensity Equation'!$D$29/('Ohio Intensities'!A91+'Intensity Equation'!$D$30)^'Intensity Equation'!$D$31</f>
        <v>1.1805652539531177</v>
      </c>
      <c r="J91" s="99">
        <f>'Intensity Equation'!$E$8/('Ohio Intensities'!A91+'Intensity Equation'!$E$9)^'Intensity Equation'!$E$10</f>
        <v>1.2647485688339457</v>
      </c>
      <c r="K91" s="14">
        <f>'Intensity Equation'!$E$15/('Ohio Intensities'!A91+'Intensity Equation'!$E$16)^'Intensity Equation'!$E$17</f>
        <v>1.2963241683228552</v>
      </c>
      <c r="L91" s="14">
        <f>'Intensity Equation'!$E$22/('Ohio Intensities'!A91+'Intensity Equation'!$E$23)^'Intensity Equation'!$E$24</f>
        <v>1.3602973737580855</v>
      </c>
      <c r="M91" s="100">
        <f>'Intensity Equation'!$E$29/('Ohio Intensities'!A91+'Intensity Equation'!$E$30)^'Intensity Equation'!$E$31</f>
        <v>1.39731308932237</v>
      </c>
      <c r="N91" s="99">
        <f>'Intensity Equation'!$F$8/('Ohio Intensities'!A91+'Intensity Equation'!$F$9)^'Intensity Equation'!$F$10</f>
        <v>1.5152399455941936</v>
      </c>
      <c r="O91" s="14">
        <f>'Intensity Equation'!$F$15/('Ohio Intensities'!A91+'Intensity Equation'!$F$16)^'Intensity Equation'!$F$17</f>
        <v>1.5467757829567887</v>
      </c>
      <c r="P91" s="14">
        <f>'Intensity Equation'!$F$22/('Ohio Intensities'!A91+'Intensity Equation'!$F$23)^'Intensity Equation'!$F$24</f>
        <v>1.6087064322960578</v>
      </c>
      <c r="Q91" s="100">
        <f>'Intensity Equation'!$F$29/('Ohio Intensities'!A91+'Intensity Equation'!$F$30)^'Intensity Equation'!$F$31</f>
        <v>1.6534742233911301</v>
      </c>
      <c r="R91" s="99">
        <f>'Intensity Equation'!$G$8/('Ohio Intensities'!A91+'Intensity Equation'!$G$9)^'Intensity Equation'!$G$10</f>
        <v>1.7162926230986888</v>
      </c>
      <c r="S91" s="14">
        <f>'Intensity Equation'!$G$15/('Ohio Intensities'!A91+'Intensity Equation'!$G$16)^'Intensity Equation'!$G$17</f>
        <v>1.7317851120713315</v>
      </c>
      <c r="T91" s="14">
        <f>'Intensity Equation'!$G$22/('Ohio Intensities'!A91+'Intensity Equation'!$G$23)^'Intensity Equation'!$G$24</f>
        <v>1.7946780726275204</v>
      </c>
      <c r="U91" s="100">
        <f>'Intensity Equation'!$G$29/('Ohio Intensities'!A91+'Intensity Equation'!$G$30)^'Intensity Equation'!$G$31</f>
        <v>1.8653913372422299</v>
      </c>
      <c r="V91" s="99">
        <f>'Intensity Equation'!$H$8/('Ohio Intensities'!A91+'Intensity Equation'!$H$9)^'Intensity Equation'!$H$10</f>
        <v>1.9228848955814848</v>
      </c>
      <c r="W91" s="14">
        <f>'Intensity Equation'!$H$15/('Ohio Intensities'!A91+'Intensity Equation'!$H$16)^'Intensity Equation'!$H$17</f>
        <v>1.9494410513317524</v>
      </c>
      <c r="X91" s="14">
        <f>'Intensity Equation'!$H$22/('Ohio Intensities'!A91+'Intensity Equation'!$H$23)^'Intensity Equation'!$H$24</f>
        <v>1.9757631305860881</v>
      </c>
      <c r="Y91" s="23">
        <f>'Intensity Equation'!$H$29/('Ohio Intensities'!A91+'Intensity Equation'!$H$30)^'Intensity Equation'!$H$31</f>
        <v>2.0731446554803332</v>
      </c>
    </row>
    <row r="92" spans="1:25" x14ac:dyDescent="0.25">
      <c r="A92" s="98">
        <f t="shared" si="1"/>
        <v>96</v>
      </c>
      <c r="B92" s="99">
        <f>'Intensity Equation'!$C$8/('Ohio Intensities'!A92+'Intensity Equation'!$C$9)^'Intensity Equation'!$C$10</f>
        <v>0.84779321511505068</v>
      </c>
      <c r="C92" s="14">
        <f>'Intensity Equation'!$C$15/('Ohio Intensities'!A92+'Intensity Equation'!$C$16)^'Intensity Equation'!$C$17</f>
        <v>0.88089063341689633</v>
      </c>
      <c r="D92" s="14">
        <f>'Intensity Equation'!$C$22/('Ohio Intensities'!A92+'Intensity Equation'!$C$23)^'Intensity Equation'!$C$24</f>
        <v>0.94696241654356861</v>
      </c>
      <c r="E92" s="100">
        <f>'Intensity Equation'!$C$29/('Ohio Intensities'!A92+'Intensity Equation'!$C$30)^'Intensity Equation'!$C$31</f>
        <v>0.96628886668670722</v>
      </c>
      <c r="F92" s="99">
        <f>'Intensity Equation'!$D$8/('Ohio Intensities'!A92+'Intensity Equation'!$D$9)^'Intensity Equation'!$D$10</f>
        <v>1.0748667429678576</v>
      </c>
      <c r="G92" s="14">
        <f>'Intensity Equation'!$D$15/('Ohio Intensities'!A92+'Intensity Equation'!$D$16)^'Intensity Equation'!$D$17</f>
        <v>1.1056259825645975</v>
      </c>
      <c r="H92" s="14">
        <f>'Intensity Equation'!$D$22/('Ohio Intensities'!A92+'Intensity Equation'!$D$23)^'Intensity Equation'!$D$24</f>
        <v>1.1709714087143868</v>
      </c>
      <c r="I92" s="100">
        <f>'Intensity Equation'!$D$29/('Ohio Intensities'!A92+'Intensity Equation'!$D$30)^'Intensity Equation'!$D$31</f>
        <v>1.1709714087143868</v>
      </c>
      <c r="J92" s="99">
        <f>'Intensity Equation'!$E$8/('Ohio Intensities'!A92+'Intensity Equation'!$E$9)^'Intensity Equation'!$E$10</f>
        <v>1.2547886866488722</v>
      </c>
      <c r="K92" s="14">
        <f>'Intensity Equation'!$E$15/('Ohio Intensities'!A92+'Intensity Equation'!$E$16)^'Intensity Equation'!$E$17</f>
        <v>1.2859589847753268</v>
      </c>
      <c r="L92" s="14">
        <f>'Intensity Equation'!$E$22/('Ohio Intensities'!A92+'Intensity Equation'!$E$23)^'Intensity Equation'!$E$24</f>
        <v>1.3492842183608968</v>
      </c>
      <c r="M92" s="100">
        <f>'Intensity Equation'!$E$29/('Ohio Intensities'!A92+'Intensity Equation'!$E$30)^'Intensity Equation'!$E$31</f>
        <v>1.3861275214897193</v>
      </c>
      <c r="N92" s="99">
        <f>'Intensity Equation'!$F$8/('Ohio Intensities'!A92+'Intensity Equation'!$F$9)^'Intensity Equation'!$F$10</f>
        <v>1.503745095708191</v>
      </c>
      <c r="O92" s="14">
        <f>'Intensity Equation'!$F$15/('Ohio Intensities'!A92+'Intensity Equation'!$F$16)^'Intensity Equation'!$F$17</f>
        <v>1.5348363014094808</v>
      </c>
      <c r="P92" s="14">
        <f>'Intensity Equation'!$F$22/('Ohio Intensities'!A92+'Intensity Equation'!$F$23)^'Intensity Equation'!$F$24</f>
        <v>1.5959609074776668</v>
      </c>
      <c r="Q92" s="100">
        <f>'Intensity Equation'!$F$29/('Ohio Intensities'!A92+'Intensity Equation'!$F$30)^'Intensity Equation'!$F$31</f>
        <v>1.6405567276393365</v>
      </c>
      <c r="R92" s="99">
        <f>'Intensity Equation'!$G$8/('Ohio Intensities'!A92+'Intensity Equation'!$G$9)^'Intensity Equation'!$G$10</f>
        <v>1.7037069884369513</v>
      </c>
      <c r="S92" s="14">
        <f>'Intensity Equation'!$G$15/('Ohio Intensities'!A92+'Intensity Equation'!$G$16)^'Intensity Equation'!$G$17</f>
        <v>1.7190122183016463</v>
      </c>
      <c r="T92" s="14">
        <f>'Intensity Equation'!$G$22/('Ohio Intensities'!A92+'Intensity Equation'!$G$23)^'Intensity Equation'!$G$24</f>
        <v>1.7808006171579918</v>
      </c>
      <c r="U92" s="100">
        <f>'Intensity Equation'!$G$29/('Ohio Intensities'!A92+'Intensity Equation'!$G$30)^'Intensity Equation'!$G$31</f>
        <v>1.8510879766011086</v>
      </c>
      <c r="V92" s="99">
        <f>'Intensity Equation'!$H$8/('Ohio Intensities'!A92+'Intensity Equation'!$H$9)^'Intensity Equation'!$H$10</f>
        <v>1.9092554471609393</v>
      </c>
      <c r="W92" s="14">
        <f>'Intensity Equation'!$H$15/('Ohio Intensities'!A92+'Intensity Equation'!$H$16)^'Intensity Equation'!$H$17</f>
        <v>1.9350460887368193</v>
      </c>
      <c r="X92" s="14">
        <f>'Intensity Equation'!$H$22/('Ohio Intensities'!A92+'Intensity Equation'!$H$23)^'Intensity Equation'!$H$24</f>
        <v>1.9611560174454918</v>
      </c>
      <c r="Y92" s="23">
        <f>'Intensity Equation'!$H$29/('Ohio Intensities'!A92+'Intensity Equation'!$H$30)^'Intensity Equation'!$H$31</f>
        <v>2.0577252418287979</v>
      </c>
    </row>
    <row r="93" spans="1:25" x14ac:dyDescent="0.25">
      <c r="A93" s="98">
        <f t="shared" si="1"/>
        <v>97</v>
      </c>
      <c r="B93" s="99">
        <f>'Intensity Equation'!$C$8/('Ohio Intensities'!A93+'Intensity Equation'!$C$9)^'Intensity Equation'!$C$10</f>
        <v>0.84091830496059228</v>
      </c>
      <c r="C93" s="14">
        <f>'Intensity Equation'!$C$15/('Ohio Intensities'!A93+'Intensity Equation'!$C$16)^'Intensity Equation'!$C$17</f>
        <v>0.87374733024735718</v>
      </c>
      <c r="D93" s="14">
        <f>'Intensity Equation'!$C$22/('Ohio Intensities'!A93+'Intensity Equation'!$C$23)^'Intensity Equation'!$C$24</f>
        <v>0.93920520686243603</v>
      </c>
      <c r="E93" s="100">
        <f>'Intensity Equation'!$C$29/('Ohio Intensities'!A93+'Intensity Equation'!$C$30)^'Intensity Equation'!$C$31</f>
        <v>0.9583733409800036</v>
      </c>
      <c r="F93" s="99">
        <f>'Intensity Equation'!$D$8/('Ohio Intensities'!A93+'Intensity Equation'!$D$9)^'Intensity Equation'!$D$10</f>
        <v>1.0663320178133333</v>
      </c>
      <c r="G93" s="14">
        <f>'Intensity Equation'!$D$15/('Ohio Intensities'!A93+'Intensity Equation'!$D$16)^'Intensity Equation'!$D$17</f>
        <v>1.0967956955146001</v>
      </c>
      <c r="H93" s="14">
        <f>'Intensity Equation'!$D$22/('Ohio Intensities'!A93+'Intensity Equation'!$D$23)^'Intensity Equation'!$D$24</f>
        <v>1.1615436915012611</v>
      </c>
      <c r="I93" s="100">
        <f>'Intensity Equation'!$D$29/('Ohio Intensities'!A93+'Intensity Equation'!$D$30)^'Intensity Equation'!$D$31</f>
        <v>1.1615436915012611</v>
      </c>
      <c r="J93" s="99">
        <f>'Intensity Equation'!$E$8/('Ohio Intensities'!A93+'Intensity Equation'!$E$9)^'Intensity Equation'!$E$10</f>
        <v>1.2449988006873058</v>
      </c>
      <c r="K93" s="14">
        <f>'Intensity Equation'!$E$15/('Ohio Intensities'!A93+'Intensity Equation'!$E$16)^'Intensity Equation'!$E$17</f>
        <v>1.27577107217882</v>
      </c>
      <c r="L93" s="14">
        <f>'Intensity Equation'!$E$22/('Ohio Intensities'!A93+'Intensity Equation'!$E$23)^'Intensity Equation'!$E$24</f>
        <v>1.3384595896050433</v>
      </c>
      <c r="M93" s="100">
        <f>'Intensity Equation'!$E$29/('Ohio Intensities'!A93+'Intensity Equation'!$E$30)^'Intensity Equation'!$E$31</f>
        <v>1.3751333570643929</v>
      </c>
      <c r="N93" s="99">
        <f>'Intensity Equation'!$F$8/('Ohio Intensities'!A93+'Intensity Equation'!$F$9)^'Intensity Equation'!$F$10</f>
        <v>1.4924431669705125</v>
      </c>
      <c r="O93" s="14">
        <f>'Intensity Equation'!$F$15/('Ohio Intensities'!A93+'Intensity Equation'!$F$16)^'Intensity Equation'!$F$17</f>
        <v>1.5230977549182088</v>
      </c>
      <c r="P93" s="14">
        <f>'Intensity Equation'!$F$22/('Ohio Intensities'!A93+'Intensity Equation'!$F$23)^'Intensity Equation'!$F$24</f>
        <v>1.5834303448422558</v>
      </c>
      <c r="Q93" s="100">
        <f>'Intensity Equation'!$F$29/('Ohio Intensities'!A93+'Intensity Equation'!$F$30)^'Intensity Equation'!$F$31</f>
        <v>1.6278570083208788</v>
      </c>
      <c r="R93" s="99">
        <f>'Intensity Equation'!$G$8/('Ohio Intensities'!A93+'Intensity Equation'!$G$9)^'Intensity Equation'!$G$10</f>
        <v>1.6913297102528957</v>
      </c>
      <c r="S93" s="14">
        <f>'Intensity Equation'!$G$15/('Ohio Intensities'!A93+'Intensity Equation'!$G$16)^'Intensity Equation'!$G$17</f>
        <v>1.7064521463047728</v>
      </c>
      <c r="T93" s="14">
        <f>'Intensity Equation'!$G$22/('Ohio Intensities'!A93+'Intensity Equation'!$G$23)^'Intensity Equation'!$G$24</f>
        <v>1.7671546096720403</v>
      </c>
      <c r="U93" s="100">
        <f>'Intensity Equation'!$G$29/('Ohio Intensities'!A93+'Intensity Equation'!$G$30)^'Intensity Equation'!$G$31</f>
        <v>1.8370228344185586</v>
      </c>
      <c r="V93" s="99">
        <f>'Intensity Equation'!$H$8/('Ohio Intensities'!A93+'Intensity Equation'!$H$9)^'Intensity Equation'!$H$10</f>
        <v>1.8958486364612865</v>
      </c>
      <c r="W93" s="14">
        <f>'Intensity Equation'!$H$15/('Ohio Intensities'!A93+'Intensity Equation'!$H$16)^'Intensity Equation'!$H$17</f>
        <v>1.9208871378750922</v>
      </c>
      <c r="X93" s="14">
        <f>'Intensity Equation'!$H$22/('Ohio Intensities'!A93+'Intensity Equation'!$H$23)^'Intensity Equation'!$H$24</f>
        <v>1.9467906570179849</v>
      </c>
      <c r="Y93" s="23">
        <f>'Intensity Equation'!$H$29/('Ohio Intensities'!A93+'Intensity Equation'!$H$30)^'Intensity Equation'!$H$31</f>
        <v>2.0425597678739571</v>
      </c>
    </row>
    <row r="94" spans="1:25" x14ac:dyDescent="0.25">
      <c r="A94" s="98">
        <f t="shared" si="1"/>
        <v>98</v>
      </c>
      <c r="B94" s="99">
        <f>'Intensity Equation'!$C$8/('Ohio Intensities'!A94+'Intensity Equation'!$C$9)^'Intensity Equation'!$C$10</f>
        <v>0.83416291744354465</v>
      </c>
      <c r="C94" s="14">
        <f>'Intensity Equation'!$C$15/('Ohio Intensities'!A94+'Intensity Equation'!$C$16)^'Intensity Equation'!$C$17</f>
        <v>0.86672821581853843</v>
      </c>
      <c r="D94" s="14">
        <f>'Intensity Equation'!$C$22/('Ohio Intensities'!A94+'Intensity Equation'!$C$23)^'Intensity Equation'!$C$24</f>
        <v>0.93158282053183084</v>
      </c>
      <c r="E94" s="100">
        <f>'Intensity Equation'!$C$29/('Ohio Intensities'!A94+'Intensity Equation'!$C$30)^'Intensity Equation'!$C$31</f>
        <v>0.95059539021852291</v>
      </c>
      <c r="F94" s="99">
        <f>'Intensity Equation'!$D$8/('Ohio Intensities'!A94+'Intensity Equation'!$D$9)^'Intensity Equation'!$D$10</f>
        <v>1.0579433314981515</v>
      </c>
      <c r="G94" s="14">
        <f>'Intensity Equation'!$D$15/('Ohio Intensities'!A94+'Intensity Equation'!$D$16)^'Intensity Equation'!$D$17</f>
        <v>1.0881167214984175</v>
      </c>
      <c r="H94" s="14">
        <f>'Intensity Equation'!$D$22/('Ohio Intensities'!A94+'Intensity Equation'!$D$23)^'Intensity Equation'!$D$24</f>
        <v>1.1522777269962405</v>
      </c>
      <c r="I94" s="100">
        <f>'Intensity Equation'!$D$29/('Ohio Intensities'!A94+'Intensity Equation'!$D$30)^'Intensity Equation'!$D$31</f>
        <v>1.1522777269962405</v>
      </c>
      <c r="J94" s="99">
        <f>'Intensity Equation'!$E$8/('Ohio Intensities'!A94+'Intensity Equation'!$E$9)^'Intensity Equation'!$E$10</f>
        <v>1.2353744753366969</v>
      </c>
      <c r="K94" s="14">
        <f>'Intensity Equation'!$E$15/('Ohio Intensities'!A94+'Intensity Equation'!$E$16)^'Intensity Equation'!$E$17</f>
        <v>1.2657558137618947</v>
      </c>
      <c r="L94" s="14">
        <f>'Intensity Equation'!$E$22/('Ohio Intensities'!A94+'Intensity Equation'!$E$23)^'Intensity Equation'!$E$24</f>
        <v>1.3278185899730404</v>
      </c>
      <c r="M94" s="100">
        <f>'Intensity Equation'!$E$29/('Ohio Intensities'!A94+'Intensity Equation'!$E$30)^'Intensity Equation'!$E$31</f>
        <v>1.3643256094967844</v>
      </c>
      <c r="N94" s="99">
        <f>'Intensity Equation'!$F$8/('Ohio Intensities'!A94+'Intensity Equation'!$F$9)^'Intensity Equation'!$F$10</f>
        <v>1.481329179796764</v>
      </c>
      <c r="O94" s="14">
        <f>'Intensity Equation'!$F$15/('Ohio Intensities'!A94+'Intensity Equation'!$F$16)^'Intensity Equation'!$F$17</f>
        <v>1.5115549645374977</v>
      </c>
      <c r="P94" s="14">
        <f>'Intensity Equation'!$F$22/('Ohio Intensities'!A94+'Intensity Equation'!$F$23)^'Intensity Equation'!$F$24</f>
        <v>1.5711092308708436</v>
      </c>
      <c r="Q94" s="100">
        <f>'Intensity Equation'!$F$29/('Ohio Intensities'!A94+'Intensity Equation'!$F$30)^'Intensity Equation'!$F$31</f>
        <v>1.6153694593788621</v>
      </c>
      <c r="R94" s="99">
        <f>'Intensity Equation'!$G$8/('Ohio Intensities'!A94+'Intensity Equation'!$G$9)^'Intensity Equation'!$G$10</f>
        <v>1.6791554530733683</v>
      </c>
      <c r="S94" s="14">
        <f>'Intensity Equation'!$G$15/('Ohio Intensities'!A94+'Intensity Equation'!$G$16)^'Intensity Equation'!$G$17</f>
        <v>1.6940994103252018</v>
      </c>
      <c r="T94" s="14">
        <f>'Intensity Equation'!$G$22/('Ohio Intensities'!A94+'Intensity Equation'!$G$23)^'Intensity Equation'!$G$24</f>
        <v>1.7537341566756293</v>
      </c>
      <c r="U94" s="100">
        <f>'Intensity Equation'!$G$29/('Ohio Intensities'!A94+'Intensity Equation'!$G$30)^'Intensity Equation'!$G$31</f>
        <v>1.8231898407961691</v>
      </c>
      <c r="V94" s="99">
        <f>'Intensity Equation'!$H$8/('Ohio Intensities'!A94+'Intensity Equation'!$H$9)^'Intensity Equation'!$H$10</f>
        <v>1.8826588059320033</v>
      </c>
      <c r="W94" s="14">
        <f>'Intensity Equation'!$H$15/('Ohio Intensities'!A94+'Intensity Equation'!$H$16)^'Intensity Equation'!$H$17</f>
        <v>1.906958240722372</v>
      </c>
      <c r="X94" s="14">
        <f>'Intensity Equation'!$H$22/('Ohio Intensities'!A94+'Intensity Equation'!$H$23)^'Intensity Equation'!$H$24</f>
        <v>1.9326608749038694</v>
      </c>
      <c r="Y94" s="23">
        <f>'Intensity Equation'!$H$29/('Ohio Intensities'!A94+'Intensity Equation'!$H$30)^'Intensity Equation'!$H$31</f>
        <v>2.0276417995137219</v>
      </c>
    </row>
    <row r="95" spans="1:25" x14ac:dyDescent="0.25">
      <c r="A95" s="98">
        <f t="shared" si="1"/>
        <v>99</v>
      </c>
      <c r="B95" s="99">
        <f>'Intensity Equation'!$C$8/('Ohio Intensities'!A95+'Intensity Equation'!$C$9)^'Intensity Equation'!$C$10</f>
        <v>0.82752388645484221</v>
      </c>
      <c r="C95" s="14">
        <f>'Intensity Equation'!$C$15/('Ohio Intensities'!A95+'Intensity Equation'!$C$16)^'Intensity Equation'!$C$17</f>
        <v>0.859830000418078</v>
      </c>
      <c r="D95" s="14">
        <f>'Intensity Equation'!$C$22/('Ohio Intensities'!A95+'Intensity Equation'!$C$23)^'Intensity Equation'!$C$24</f>
        <v>0.92409169815758352</v>
      </c>
      <c r="E95" s="100">
        <f>'Intensity Equation'!$C$29/('Ohio Intensities'!A95+'Intensity Equation'!$C$30)^'Intensity Equation'!$C$31</f>
        <v>0.94295138236481746</v>
      </c>
      <c r="F95" s="99">
        <f>'Intensity Equation'!$D$8/('Ohio Intensities'!A95+'Intensity Equation'!$D$9)^'Intensity Equation'!$D$10</f>
        <v>1.0496968703606071</v>
      </c>
      <c r="G95" s="14">
        <f>'Intensity Equation'!$D$15/('Ohio Intensities'!A95+'Intensity Equation'!$D$16)^'Intensity Equation'!$D$17</f>
        <v>1.0795851085990882</v>
      </c>
      <c r="H95" s="14">
        <f>'Intensity Equation'!$D$22/('Ohio Intensities'!A95+'Intensity Equation'!$D$23)^'Intensity Equation'!$D$24</f>
        <v>1.1431692938660458</v>
      </c>
      <c r="I95" s="100">
        <f>'Intensity Equation'!$D$29/('Ohio Intensities'!A95+'Intensity Equation'!$D$30)^'Intensity Equation'!$D$31</f>
        <v>1.1431692938660458</v>
      </c>
      <c r="J95" s="99">
        <f>'Intensity Equation'!$E$8/('Ohio Intensities'!A95+'Intensity Equation'!$E$9)^'Intensity Equation'!$E$10</f>
        <v>1.2259114300205181</v>
      </c>
      <c r="K95" s="14">
        <f>'Intensity Equation'!$E$15/('Ohio Intensities'!A95+'Intensity Equation'!$E$16)^'Intensity Equation'!$E$17</f>
        <v>1.2559087535250304</v>
      </c>
      <c r="L95" s="14">
        <f>'Intensity Equation'!$E$22/('Ohio Intensities'!A95+'Intensity Equation'!$E$23)^'Intensity Equation'!$E$24</f>
        <v>1.3173564917889802</v>
      </c>
      <c r="M95" s="100">
        <f>'Intensity Equation'!$E$29/('Ohio Intensities'!A95+'Intensity Equation'!$E$30)^'Intensity Equation'!$E$31</f>
        <v>1.3536994659303216</v>
      </c>
      <c r="N95" s="99">
        <f>'Intensity Equation'!$F$8/('Ohio Intensities'!A95+'Intensity Equation'!$F$9)^'Intensity Equation'!$F$10</f>
        <v>1.4703983272719514</v>
      </c>
      <c r="O95" s="14">
        <f>'Intensity Equation'!$F$15/('Ohio Intensities'!A95+'Intensity Equation'!$F$16)^'Intensity Equation'!$F$17</f>
        <v>1.5002029302944229</v>
      </c>
      <c r="P95" s="14">
        <f>'Intensity Equation'!$F$22/('Ohio Intensities'!A95+'Intensity Equation'!$F$23)^'Intensity Equation'!$F$24</f>
        <v>1.5589922410277284</v>
      </c>
      <c r="Q95" s="100">
        <f>'Intensity Equation'!$F$29/('Ohio Intensities'!A95+'Intensity Equation'!$F$30)^'Intensity Equation'!$F$31</f>
        <v>1.6030886679770464</v>
      </c>
      <c r="R95" s="99">
        <f>'Intensity Equation'!$G$8/('Ohio Intensities'!A95+'Intensity Equation'!$G$9)^'Intensity Equation'!$G$10</f>
        <v>1.667179065470485</v>
      </c>
      <c r="S95" s="14">
        <f>'Intensity Equation'!$G$15/('Ohio Intensities'!A95+'Intensity Equation'!$G$16)^'Intensity Equation'!$G$17</f>
        <v>1.6819487150904975</v>
      </c>
      <c r="T95" s="14">
        <f>'Intensity Equation'!$G$22/('Ohio Intensities'!A95+'Intensity Equation'!$G$23)^'Intensity Equation'!$G$24</f>
        <v>1.7405335656050873</v>
      </c>
      <c r="U95" s="100">
        <f>'Intensity Equation'!$G$29/('Ohio Intensities'!A95+'Intensity Equation'!$G$30)^'Intensity Equation'!$G$31</f>
        <v>1.809583133116841</v>
      </c>
      <c r="V95" s="99">
        <f>'Intensity Equation'!$H$8/('Ohio Intensities'!A95+'Intensity Equation'!$H$9)^'Intensity Equation'!$H$10</f>
        <v>1.869680492200698</v>
      </c>
      <c r="W95" s="14">
        <f>'Intensity Equation'!$H$15/('Ohio Intensities'!A95+'Intensity Equation'!$H$16)^'Intensity Equation'!$H$17</f>
        <v>1.8932536414459502</v>
      </c>
      <c r="X95" s="14">
        <f>'Intensity Equation'!$H$22/('Ohio Intensities'!A95+'Intensity Equation'!$H$23)^'Intensity Equation'!$H$24</f>
        <v>1.9187607088997278</v>
      </c>
      <c r="Y95" s="23">
        <f>'Intensity Equation'!$H$29/('Ohio Intensities'!A95+'Intensity Equation'!$H$30)^'Intensity Equation'!$H$31</f>
        <v>2.0129651217075279</v>
      </c>
    </row>
    <row r="96" spans="1:25" x14ac:dyDescent="0.25">
      <c r="A96" s="98">
        <f t="shared" si="1"/>
        <v>100</v>
      </c>
      <c r="B96" s="99">
        <f>'Intensity Equation'!$C$8/('Ohio Intensities'!A96+'Intensity Equation'!$C$9)^'Intensity Equation'!$C$10</f>
        <v>0.82099815805039567</v>
      </c>
      <c r="C96" s="14">
        <f>'Intensity Equation'!$C$15/('Ohio Intensities'!A96+'Intensity Equation'!$C$16)^'Intensity Equation'!$C$17</f>
        <v>0.85304951087745406</v>
      </c>
      <c r="D96" s="14">
        <f>'Intensity Equation'!$C$22/('Ohio Intensities'!A96+'Intensity Equation'!$C$23)^'Intensity Equation'!$C$24</f>
        <v>0.9167284058368893</v>
      </c>
      <c r="E96" s="100">
        <f>'Intensity Equation'!$C$29/('Ohio Intensities'!A96+'Intensity Equation'!$C$30)^'Intensity Equation'!$C$31</f>
        <v>0.93543781343394405</v>
      </c>
      <c r="F96" s="99">
        <f>'Intensity Equation'!$D$8/('Ohio Intensities'!A96+'Intensity Equation'!$D$9)^'Intensity Equation'!$D$10</f>
        <v>1.0415889540398231</v>
      </c>
      <c r="G96" s="14">
        <f>'Intensity Equation'!$D$15/('Ohio Intensities'!A96+'Intensity Equation'!$D$16)^'Intensity Equation'!$D$17</f>
        <v>1.0711970429663598</v>
      </c>
      <c r="H96" s="14">
        <f>'Intensity Equation'!$D$22/('Ohio Intensities'!A96+'Intensity Equation'!$D$23)^'Intensity Equation'!$D$24</f>
        <v>1.134214318003113</v>
      </c>
      <c r="I96" s="100">
        <f>'Intensity Equation'!$D$29/('Ohio Intensities'!A96+'Intensity Equation'!$D$30)^'Intensity Equation'!$D$31</f>
        <v>1.134214318003113</v>
      </c>
      <c r="J96" s="99">
        <f>'Intensity Equation'!$E$8/('Ohio Intensities'!A96+'Intensity Equation'!$E$9)^'Intensity Equation'!$E$10</f>
        <v>1.2166055324304899</v>
      </c>
      <c r="K96" s="14">
        <f>'Intensity Equation'!$E$15/('Ohio Intensities'!A96+'Intensity Equation'!$E$16)^'Intensity Equation'!$E$17</f>
        <v>1.2462255892556517</v>
      </c>
      <c r="L96" s="14">
        <f>'Intensity Equation'!$E$22/('Ohio Intensities'!A96+'Intensity Equation'!$E$23)^'Intensity Equation'!$E$24</f>
        <v>1.3070687298769235</v>
      </c>
      <c r="M96" s="100">
        <f>'Intensity Equation'!$E$29/('Ohio Intensities'!A96+'Intensity Equation'!$E$30)^'Intensity Equation'!$E$31</f>
        <v>1.3432502796535992</v>
      </c>
      <c r="N96" s="99">
        <f>'Intensity Equation'!$F$8/('Ohio Intensities'!A96+'Intensity Equation'!$F$9)^'Intensity Equation'!$F$10</f>
        <v>1.4596459676601599</v>
      </c>
      <c r="O96" s="14">
        <f>'Intensity Equation'!$F$15/('Ohio Intensities'!A96+'Intensity Equation'!$F$16)^'Intensity Equation'!$F$17</f>
        <v>1.489036823459805</v>
      </c>
      <c r="P96" s="14">
        <f>'Intensity Equation'!$F$22/('Ohio Intensities'!A96+'Intensity Equation'!$F$23)^'Intensity Equation'!$F$24</f>
        <v>1.5470742316809885</v>
      </c>
      <c r="Q96" s="100">
        <f>'Intensity Equation'!$F$29/('Ohio Intensities'!A96+'Intensity Equation'!$F$30)^'Intensity Equation'!$F$31</f>
        <v>1.5910094061844613</v>
      </c>
      <c r="R96" s="99">
        <f>'Intensity Equation'!$G$8/('Ohio Intensities'!A96+'Intensity Equation'!$G$9)^'Intensity Equation'!$G$10</f>
        <v>1.6553955721069722</v>
      </c>
      <c r="S96" s="14">
        <f>'Intensity Equation'!$G$15/('Ohio Intensities'!A96+'Intensity Equation'!$G$16)^'Intensity Equation'!$G$17</f>
        <v>1.6699949475238824</v>
      </c>
      <c r="T96" s="14">
        <f>'Intensity Equation'!$G$22/('Ohio Intensities'!A96+'Intensity Equation'!$G$23)^'Intensity Equation'!$G$24</f>
        <v>1.7275473362730869</v>
      </c>
      <c r="U96" s="100">
        <f>'Intensity Equation'!$G$29/('Ohio Intensities'!A96+'Intensity Equation'!$G$30)^'Intensity Equation'!$G$31</f>
        <v>1.7961970472011564</v>
      </c>
      <c r="V96" s="99">
        <f>'Intensity Equation'!$H$8/('Ohio Intensities'!A96+'Intensity Equation'!$H$9)^'Intensity Equation'!$H$10</f>
        <v>1.8569084177096529</v>
      </c>
      <c r="W96" s="14">
        <f>'Intensity Equation'!$H$15/('Ohio Intensities'!A96+'Intensity Equation'!$H$16)^'Intensity Equation'!$H$17</f>
        <v>1.8797677778167798</v>
      </c>
      <c r="X96" s="14">
        <f>'Intensity Equation'!$H$22/('Ohio Intensities'!A96+'Intensity Equation'!$H$23)^'Intensity Equation'!$H$24</f>
        <v>1.9050843998664349</v>
      </c>
      <c r="Y96" s="23">
        <f>'Intensity Equation'!$H$29/('Ohio Intensities'!A96+'Intensity Equation'!$H$30)^'Intensity Equation'!$H$31</f>
        <v>1.9985237291437756</v>
      </c>
    </row>
    <row r="97" spans="1:25" x14ac:dyDescent="0.25">
      <c r="A97" s="98">
        <f t="shared" si="1"/>
        <v>101</v>
      </c>
      <c r="B97" s="99">
        <f>'Intensity Equation'!$C$8/('Ohio Intensities'!A97+'Intensity Equation'!$C$9)^'Intensity Equation'!$C$10</f>
        <v>0.81458278549324914</v>
      </c>
      <c r="C97" s="14">
        <f>'Intensity Equation'!$C$15/('Ohio Intensities'!A97+'Intensity Equation'!$C$16)^'Intensity Equation'!$C$17</f>
        <v>0.8463836854205905</v>
      </c>
      <c r="D97" s="14">
        <f>'Intensity Equation'!$C$22/('Ohio Intensities'!A97+'Intensity Equation'!$C$23)^'Intensity Equation'!$C$24</f>
        <v>0.90948962964263613</v>
      </c>
      <c r="E97" s="100">
        <f>'Intensity Equation'!$C$29/('Ohio Intensities'!A97+'Intensity Equation'!$C$30)^'Intensity Equation'!$C$31</f>
        <v>0.92805130186522244</v>
      </c>
      <c r="F97" s="99">
        <f>'Intensity Equation'!$D$8/('Ohio Intensities'!A97+'Intensity Equation'!$D$9)^'Intensity Equation'!$D$10</f>
        <v>1.033616029659308</v>
      </c>
      <c r="G97" s="14">
        <f>'Intensity Equation'!$D$15/('Ohio Intensities'!A97+'Intensity Equation'!$D$16)^'Intensity Equation'!$D$17</f>
        <v>1.0629488427973266</v>
      </c>
      <c r="H97" s="14">
        <f>'Intensity Equation'!$D$22/('Ohio Intensities'!A97+'Intensity Equation'!$D$23)^'Intensity Equation'!$D$24</f>
        <v>1.1254088661214261</v>
      </c>
      <c r="I97" s="100">
        <f>'Intensity Equation'!$D$29/('Ohio Intensities'!A97+'Intensity Equation'!$D$30)^'Intensity Equation'!$D$31</f>
        <v>1.1254088661214261</v>
      </c>
      <c r="J97" s="99">
        <f>'Intensity Equation'!$E$8/('Ohio Intensities'!A97+'Intensity Equation'!$E$9)^'Intensity Equation'!$E$10</f>
        <v>1.2074527921120517</v>
      </c>
      <c r="K97" s="14">
        <f>'Intensity Equation'!$E$15/('Ohio Intensities'!A97+'Intensity Equation'!$E$16)^'Intensity Equation'!$E$17</f>
        <v>1.2367021659057995</v>
      </c>
      <c r="L97" s="14">
        <f>'Intensity Equation'!$E$22/('Ohio Intensities'!A97+'Intensity Equation'!$E$23)^'Intensity Equation'!$E$24</f>
        <v>1.2969508945982668</v>
      </c>
      <c r="M97" s="100">
        <f>'Intensity Equation'!$E$29/('Ohio Intensities'!A97+'Intensity Equation'!$E$30)^'Intensity Equation'!$E$31</f>
        <v>1.3329735629444421</v>
      </c>
      <c r="N97" s="99">
        <f>'Intensity Equation'!$F$8/('Ohio Intensities'!A97+'Intensity Equation'!$F$9)^'Intensity Equation'!$F$10</f>
        <v>1.4490676173031751</v>
      </c>
      <c r="O97" s="14">
        <f>'Intensity Equation'!$F$15/('Ohio Intensities'!A97+'Intensity Equation'!$F$16)^'Intensity Equation'!$F$17</f>
        <v>1.4780519792186699</v>
      </c>
      <c r="P97" s="14">
        <f>'Intensity Equation'!$F$22/('Ohio Intensities'!A97+'Intensity Equation'!$F$23)^'Intensity Equation'!$F$24</f>
        <v>1.535350232435684</v>
      </c>
      <c r="Q97" s="100">
        <f>'Intensity Equation'!$F$29/('Ohio Intensities'!A97+'Intensity Equation'!$F$30)^'Intensity Equation'!$F$31</f>
        <v>1.5791266230878771</v>
      </c>
      <c r="R97" s="99">
        <f>'Intensity Equation'!$G$8/('Ohio Intensities'!A97+'Intensity Equation'!$G$9)^'Intensity Equation'!$G$10</f>
        <v>1.6438001661934816</v>
      </c>
      <c r="S97" s="14">
        <f>'Intensity Equation'!$G$15/('Ohio Intensities'!A97+'Intensity Equation'!$G$16)^'Intensity Equation'!$G$17</f>
        <v>1.6582331688888801</v>
      </c>
      <c r="T97" s="14">
        <f>'Intensity Equation'!$G$22/('Ohio Intensities'!A97+'Intensity Equation'!$G$23)^'Intensity Equation'!$G$24</f>
        <v>1.7147701527500276</v>
      </c>
      <c r="U97" s="100">
        <f>'Intensity Equation'!$G$29/('Ohio Intensities'!A97+'Intensity Equation'!$G$30)^'Intensity Equation'!$G$31</f>
        <v>1.7830261089150552</v>
      </c>
      <c r="V97" s="99">
        <f>'Intensity Equation'!$H$8/('Ohio Intensities'!A97+'Intensity Equation'!$H$9)^'Intensity Equation'!$H$10</f>
        <v>1.8443374827844703</v>
      </c>
      <c r="W97" s="14">
        <f>'Intensity Equation'!$H$15/('Ohio Intensities'!A97+'Intensity Equation'!$H$16)^'Intensity Equation'!$H$17</f>
        <v>1.866495273058423</v>
      </c>
      <c r="X97" s="14">
        <f>'Intensity Equation'!$H$22/('Ohio Intensities'!A97+'Intensity Equation'!$H$23)^'Intensity Equation'!$H$24</f>
        <v>1.891626383067903</v>
      </c>
      <c r="Y97" s="23">
        <f>'Intensity Equation'!$H$29/('Ohio Intensities'!A97+'Intensity Equation'!$H$30)^'Intensity Equation'!$H$31</f>
        <v>1.9843118173832954</v>
      </c>
    </row>
    <row r="98" spans="1:25" x14ac:dyDescent="0.25">
      <c r="A98" s="98">
        <f t="shared" si="1"/>
        <v>102</v>
      </c>
      <c r="B98" s="99">
        <f>'Intensity Equation'!$C$8/('Ohio Intensities'!A98+'Intensity Equation'!$C$9)^'Intensity Equation'!$C$10</f>
        <v>0.80827492455761074</v>
      </c>
      <c r="C98" s="14">
        <f>'Intensity Equation'!$C$15/('Ohio Intensities'!A98+'Intensity Equation'!$C$16)^'Intensity Equation'!$C$17</f>
        <v>0.83982956878455894</v>
      </c>
      <c r="D98" s="14">
        <f>'Intensity Equation'!$C$22/('Ohio Intensities'!A98+'Intensity Equation'!$C$23)^'Intensity Equation'!$C$24</f>
        <v>0.90237217039724871</v>
      </c>
      <c r="E98" s="100">
        <f>'Intensity Equation'!$C$29/('Ohio Intensities'!A98+'Intensity Equation'!$C$30)^'Intensity Equation'!$C$31</f>
        <v>0.9207885831894197</v>
      </c>
      <c r="F98" s="99">
        <f>'Intensity Equation'!$D$8/('Ohio Intensities'!A98+'Intensity Equation'!$D$9)^'Intensity Equation'!$D$10</f>
        <v>1.0257746663138871</v>
      </c>
      <c r="G98" s="14">
        <f>'Intensity Equation'!$D$15/('Ohio Intensities'!A98+'Intensity Equation'!$D$16)^'Intensity Equation'!$D$17</f>
        <v>1.0548369526306953</v>
      </c>
      <c r="H98" s="14">
        <f>'Intensity Equation'!$D$22/('Ohio Intensities'!A98+'Intensity Equation'!$D$23)^'Intensity Equation'!$D$24</f>
        <v>1.1167491396851863</v>
      </c>
      <c r="I98" s="100">
        <f>'Intensity Equation'!$D$29/('Ohio Intensities'!A98+'Intensity Equation'!$D$30)^'Intensity Equation'!$D$31</f>
        <v>1.1167491396851863</v>
      </c>
      <c r="J98" s="99">
        <f>'Intensity Equation'!$E$8/('Ohio Intensities'!A98+'Intensity Equation'!$E$9)^'Intensity Equation'!$E$10</f>
        <v>1.1984493543817096</v>
      </c>
      <c r="K98" s="14">
        <f>'Intensity Equation'!$E$15/('Ohio Intensities'!A98+'Intensity Equation'!$E$16)^'Intensity Equation'!$E$17</f>
        <v>1.2273344693105921</v>
      </c>
      <c r="L98" s="14">
        <f>'Intensity Equation'!$E$22/('Ohio Intensities'!A98+'Intensity Equation'!$E$23)^'Intensity Equation'!$E$24</f>
        <v>1.2869987252454229</v>
      </c>
      <c r="M98" s="100">
        <f>'Intensity Equation'!$E$29/('Ohio Intensities'!A98+'Intensity Equation'!$E$30)^'Intensity Equation'!$E$31</f>
        <v>1.3228649802822849</v>
      </c>
      <c r="N98" s="99">
        <f>'Intensity Equation'!$F$8/('Ohio Intensities'!A98+'Intensity Equation'!$F$9)^'Intensity Equation'!$F$10</f>
        <v>1.4386589438846111</v>
      </c>
      <c r="O98" s="14">
        <f>'Intensity Equation'!$F$15/('Ohio Intensities'!A98+'Intensity Equation'!$F$16)^'Intensity Equation'!$F$17</f>
        <v>1.4672438897160118</v>
      </c>
      <c r="P98" s="14">
        <f>'Intensity Equation'!$F$22/('Ohio Intensities'!A98+'Intensity Equation'!$F$23)^'Intensity Equation'!$F$24</f>
        <v>1.5238154388553176</v>
      </c>
      <c r="Q98" s="100">
        <f>'Intensity Equation'!$F$29/('Ohio Intensities'!A98+'Intensity Equation'!$F$30)^'Intensity Equation'!$F$31</f>
        <v>1.5674354373065773</v>
      </c>
      <c r="R98" s="99">
        <f>'Intensity Equation'!$G$8/('Ohio Intensities'!A98+'Intensity Equation'!$G$9)^'Intensity Equation'!$G$10</f>
        <v>1.6323882023330876</v>
      </c>
      <c r="S98" s="14">
        <f>'Intensity Equation'!$G$15/('Ohio Intensities'!A98+'Intensity Equation'!$G$16)^'Intensity Equation'!$G$17</f>
        <v>1.6466586073398117</v>
      </c>
      <c r="T98" s="14">
        <f>'Intensity Equation'!$G$22/('Ohio Intensities'!A98+'Intensity Equation'!$G$23)^'Intensity Equation'!$G$24</f>
        <v>1.7021968756551404</v>
      </c>
      <c r="U98" s="100">
        <f>'Intensity Equation'!$G$29/('Ohio Intensities'!A98+'Intensity Equation'!$G$30)^'Intensity Equation'!$G$31</f>
        <v>1.7700650262020692</v>
      </c>
      <c r="V98" s="99">
        <f>'Intensity Equation'!$H$8/('Ohio Intensities'!A98+'Intensity Equation'!$H$9)^'Intensity Equation'!$H$10</f>
        <v>1.8319627581088105</v>
      </c>
      <c r="W98" s="14">
        <f>'Intensity Equation'!$H$15/('Ohio Intensities'!A98+'Intensity Equation'!$H$16)^'Intensity Equation'!$H$17</f>
        <v>1.8534309281069912</v>
      </c>
      <c r="X98" s="14">
        <f>'Intensity Equation'!$H$22/('Ohio Intensities'!A98+'Intensity Equation'!$H$23)^'Intensity Equation'!$H$24</f>
        <v>1.8783812799523891</v>
      </c>
      <c r="Y98" s="23">
        <f>'Intensity Equation'!$H$29/('Ohio Intensities'!A98+'Intensity Equation'!$H$30)^'Intensity Equation'!$H$31</f>
        <v>1.9703237744506263</v>
      </c>
    </row>
    <row r="99" spans="1:25" x14ac:dyDescent="0.25">
      <c r="A99" s="98">
        <f t="shared" si="1"/>
        <v>103</v>
      </c>
      <c r="B99" s="99">
        <f>'Intensity Equation'!$C$8/('Ohio Intensities'!A99+'Intensity Equation'!$C$9)^'Intensity Equation'!$C$10</f>
        <v>0.80207182907868035</v>
      </c>
      <c r="C99" s="14">
        <f>'Intensity Equation'!$C$15/('Ohio Intensities'!A99+'Intensity Equation'!$C$16)^'Intensity Equation'!$C$17</f>
        <v>0.83338430759567461</v>
      </c>
      <c r="D99" s="14">
        <f>'Intensity Equation'!$C$22/('Ohio Intensities'!A99+'Intensity Equation'!$C$23)^'Intensity Equation'!$C$24</f>
        <v>0.89537293871845769</v>
      </c>
      <c r="E99" s="100">
        <f>'Intensity Equation'!$C$29/('Ohio Intensities'!A99+'Intensity Equation'!$C$30)^'Intensity Equation'!$C$31</f>
        <v>0.91364650497340916</v>
      </c>
      <c r="F99" s="99">
        <f>'Intensity Equation'!$D$8/('Ohio Intensities'!A99+'Intensity Equation'!$D$9)^'Intensity Equation'!$D$10</f>
        <v>1.0180615498416701</v>
      </c>
      <c r="G99" s="14">
        <f>'Intensity Equation'!$D$15/('Ohio Intensities'!A99+'Intensity Equation'!$D$16)^'Intensity Equation'!$D$17</f>
        <v>1.0468579379357301</v>
      </c>
      <c r="H99" s="14">
        <f>'Intensity Equation'!$D$22/('Ohio Intensities'!A99+'Intensity Equation'!$D$23)^'Intensity Equation'!$D$24</f>
        <v>1.1082314691502198</v>
      </c>
      <c r="I99" s="100">
        <f>'Intensity Equation'!$D$29/('Ohio Intensities'!A99+'Intensity Equation'!$D$30)^'Intensity Equation'!$D$31</f>
        <v>1.1082314691502198</v>
      </c>
      <c r="J99" s="99">
        <f>'Intensity Equation'!$E$8/('Ohio Intensities'!A99+'Intensity Equation'!$E$9)^'Intensity Equation'!$E$10</f>
        <v>1.1895914945563053</v>
      </c>
      <c r="K99" s="14">
        <f>'Intensity Equation'!$E$15/('Ohio Intensities'!A99+'Intensity Equation'!$E$16)^'Intensity Equation'!$E$17</f>
        <v>1.2181186202271257</v>
      </c>
      <c r="L99" s="14">
        <f>'Intensity Equation'!$E$22/('Ohio Intensities'!A99+'Intensity Equation'!$E$23)^'Intensity Equation'!$E$24</f>
        <v>1.2772081037706702</v>
      </c>
      <c r="M99" s="100">
        <f>'Intensity Equation'!$E$29/('Ohio Intensities'!A99+'Intensity Equation'!$E$30)^'Intensity Equation'!$E$31</f>
        <v>1.3129203419068585</v>
      </c>
      <c r="N99" s="99">
        <f>'Intensity Equation'!$F$8/('Ohio Intensities'!A99+'Intensity Equation'!$F$9)^'Intensity Equation'!$F$10</f>
        <v>1.4284157600376786</v>
      </c>
      <c r="O99" s="14">
        <f>'Intensity Equation'!$F$15/('Ohio Intensities'!A99+'Intensity Equation'!$F$16)^'Intensity Equation'!$F$17</f>
        <v>1.456608197455542</v>
      </c>
      <c r="P99" s="14">
        <f>'Intensity Equation'!$F$22/('Ohio Intensities'!A99+'Intensity Equation'!$F$23)^'Intensity Equation'!$F$24</f>
        <v>1.5124652055487307</v>
      </c>
      <c r="Q99" s="100">
        <f>'Intensity Equation'!$F$29/('Ohio Intensities'!A99+'Intensity Equation'!$F$30)^'Intensity Equation'!$F$31</f>
        <v>1.5559311298856355</v>
      </c>
      <c r="R99" s="99">
        <f>'Intensity Equation'!$G$8/('Ohio Intensities'!A99+'Intensity Equation'!$G$9)^'Intensity Equation'!$G$10</f>
        <v>1.6211551897298588</v>
      </c>
      <c r="S99" s="14">
        <f>'Intensity Equation'!$G$15/('Ohio Intensities'!A99+'Intensity Equation'!$G$16)^'Intensity Equation'!$G$17</f>
        <v>1.6352666508537845</v>
      </c>
      <c r="T99" s="14">
        <f>'Intensity Equation'!$G$22/('Ohio Intensities'!A99+'Intensity Equation'!$G$23)^'Intensity Equation'!$G$24</f>
        <v>1.6898225348332727</v>
      </c>
      <c r="U99" s="100">
        <f>'Intensity Equation'!$G$29/('Ohio Intensities'!A99+'Intensity Equation'!$G$30)^'Intensity Equation'!$G$31</f>
        <v>1.7573086815151846</v>
      </c>
      <c r="V99" s="99">
        <f>'Intensity Equation'!$H$8/('Ohio Intensities'!A99+'Intensity Equation'!$H$9)^'Intensity Equation'!$H$10</f>
        <v>1.8197794775810625</v>
      </c>
      <c r="W99" s="14">
        <f>'Intensity Equation'!$H$15/('Ohio Intensities'!A99+'Intensity Equation'!$H$16)^'Intensity Equation'!$H$17</f>
        <v>1.8405697142579749</v>
      </c>
      <c r="X99" s="14">
        <f>'Intensity Equation'!$H$22/('Ohio Intensities'!A99+'Intensity Equation'!$H$23)^'Intensity Equation'!$H$24</f>
        <v>1.8653438903500676</v>
      </c>
      <c r="Y99" s="23">
        <f>'Intensity Equation'!$H$29/('Ohio Intensities'!A99+'Intensity Equation'!$H$30)^'Intensity Equation'!$H$31</f>
        <v>1.9565541728468201</v>
      </c>
    </row>
    <row r="100" spans="1:25" x14ac:dyDescent="0.25">
      <c r="A100" s="98">
        <f t="shared" si="1"/>
        <v>104</v>
      </c>
      <c r="B100" s="99">
        <f>'Intensity Equation'!$C$8/('Ohio Intensities'!A100+'Intensity Equation'!$C$9)^'Intensity Equation'!$C$10</f>
        <v>0.79597084673337637</v>
      </c>
      <c r="C100" s="14">
        <f>'Intensity Equation'!$C$15/('Ohio Intensities'!A100+'Intensity Equation'!$C$16)^'Intensity Equation'!$C$17</f>
        <v>0.82704514598550438</v>
      </c>
      <c r="D100" s="14">
        <f>'Intensity Equation'!$C$22/('Ohio Intensities'!A100+'Intensity Equation'!$C$23)^'Intensity Equation'!$C$24</f>
        <v>0.88848895032056419</v>
      </c>
      <c r="E100" s="100">
        <f>'Intensity Equation'!$C$29/('Ohio Intensities'!A100+'Intensity Equation'!$C$30)^'Intensity Equation'!$C$31</f>
        <v>0.90662202202553821</v>
      </c>
      <c r="F100" s="99">
        <f>'Intensity Equation'!$D$8/('Ohio Intensities'!A100+'Intensity Equation'!$D$9)^'Intensity Equation'!$D$10</f>
        <v>1.0104734778639182</v>
      </c>
      <c r="G100" s="14">
        <f>'Intensity Equation'!$D$15/('Ohio Intensities'!A100+'Intensity Equation'!$D$16)^'Intensity Equation'!$D$17</f>
        <v>1.0390084799782031</v>
      </c>
      <c r="H100" s="14">
        <f>'Intensity Equation'!$D$22/('Ohio Intensities'!A100+'Intensity Equation'!$D$23)^'Intensity Equation'!$D$24</f>
        <v>1.0998523084994443</v>
      </c>
      <c r="I100" s="100">
        <f>'Intensity Equation'!$D$29/('Ohio Intensities'!A100+'Intensity Equation'!$D$30)^'Intensity Equation'!$D$31</f>
        <v>1.0998523084994443</v>
      </c>
      <c r="J100" s="99">
        <f>'Intensity Equation'!$E$8/('Ohio Intensities'!A100+'Intensity Equation'!$E$9)^'Intensity Equation'!$E$10</f>
        <v>1.1808756124756363</v>
      </c>
      <c r="K100" s="14">
        <f>'Intensity Equation'!$E$15/('Ohio Intensities'!A100+'Intensity Equation'!$E$16)^'Intensity Equation'!$E$17</f>
        <v>1.2090508686748433</v>
      </c>
      <c r="L100" s="14">
        <f>'Intensity Equation'!$E$22/('Ohio Intensities'!A100+'Intensity Equation'!$E$23)^'Intensity Equation'!$E$24</f>
        <v>1.2675750488304176</v>
      </c>
      <c r="M100" s="100">
        <f>'Intensity Equation'!$E$29/('Ohio Intensities'!A100+'Intensity Equation'!$E$30)^'Intensity Equation'!$E$31</f>
        <v>1.3031355977026964</v>
      </c>
      <c r="N100" s="99">
        <f>'Intensity Equation'!$F$8/('Ohio Intensities'!A100+'Intensity Equation'!$F$9)^'Intensity Equation'!$F$10</f>
        <v>1.4183340172762111</v>
      </c>
      <c r="O100" s="14">
        <f>'Intensity Equation'!$F$15/('Ohio Intensities'!A100+'Intensity Equation'!$F$16)^'Intensity Equation'!$F$17</f>
        <v>1.4461406890306274</v>
      </c>
      <c r="P100" s="14">
        <f>'Intensity Equation'!$F$22/('Ohio Intensities'!A100+'Intensity Equation'!$F$23)^'Intensity Equation'!$F$24</f>
        <v>1.5012950396011466</v>
      </c>
      <c r="Q100" s="100">
        <f>'Intensity Equation'!$F$29/('Ohio Intensities'!A100+'Intensity Equation'!$F$30)^'Intensity Equation'!$F$31</f>
        <v>1.5446091375454432</v>
      </c>
      <c r="R100" s="99">
        <f>'Intensity Equation'!$G$8/('Ohio Intensities'!A100+'Intensity Equation'!$G$9)^'Intensity Equation'!$G$10</f>
        <v>1.6100967857399551</v>
      </c>
      <c r="S100" s="14">
        <f>'Intensity Equation'!$G$15/('Ohio Intensities'!A100+'Intensity Equation'!$G$16)^'Intensity Equation'!$G$17</f>
        <v>1.6240528405214483</v>
      </c>
      <c r="T100" s="14">
        <f>'Intensity Equation'!$G$22/('Ohio Intensities'!A100+'Intensity Equation'!$G$23)^'Intensity Equation'!$G$24</f>
        <v>1.6776423223949668</v>
      </c>
      <c r="U100" s="100">
        <f>'Intensity Equation'!$G$29/('Ohio Intensities'!A100+'Intensity Equation'!$G$30)^'Intensity Equation'!$G$31</f>
        <v>1.7447521246250626</v>
      </c>
      <c r="V100" s="99">
        <f>'Intensity Equation'!$H$8/('Ohio Intensities'!A100+'Intensity Equation'!$H$9)^'Intensity Equation'!$H$10</f>
        <v>1.8077830315303776</v>
      </c>
      <c r="W100" s="14">
        <f>'Intensity Equation'!$H$15/('Ohio Intensities'!A100+'Intensity Equation'!$H$16)^'Intensity Equation'!$H$17</f>
        <v>1.8279067661774968</v>
      </c>
      <c r="X100" s="14">
        <f>'Intensity Equation'!$H$22/('Ohio Intensities'!A100+'Intensity Equation'!$H$23)^'Intensity Equation'!$H$24</f>
        <v>1.8525091850623521</v>
      </c>
      <c r="Y100" s="23">
        <f>'Intensity Equation'!$H$29/('Ohio Intensities'!A100+'Intensity Equation'!$H$30)^'Intensity Equation'!$H$31</f>
        <v>1.9429977619591834</v>
      </c>
    </row>
    <row r="101" spans="1:25" x14ac:dyDescent="0.25">
      <c r="A101" s="98">
        <f t="shared" si="1"/>
        <v>105</v>
      </c>
      <c r="B101" s="99">
        <f>'Intensity Equation'!$C$8/('Ohio Intensities'!A101+'Intensity Equation'!$C$9)^'Intensity Equation'!$C$10</f>
        <v>0.7899694150380423</v>
      </c>
      <c r="C101" s="14">
        <f>'Intensity Equation'!$C$15/('Ohio Intensities'!A101+'Intensity Equation'!$C$16)^'Intensity Equation'!$C$17</f>
        <v>0.82080942143232583</v>
      </c>
      <c r="D101" s="14">
        <f>'Intensity Equation'!$C$22/('Ohio Intensities'!A101+'Intensity Equation'!$C$23)^'Intensity Equation'!$C$24</f>
        <v>0.88171732155591886</v>
      </c>
      <c r="E101" s="100">
        <f>'Intensity Equation'!$C$29/('Ohio Intensities'!A101+'Intensity Equation'!$C$30)^'Intensity Equation'!$C$31</f>
        <v>0.89971219184611495</v>
      </c>
      <c r="F101" s="99">
        <f>'Intensity Equation'!$D$8/('Ohio Intensities'!A101+'Intensity Equation'!$D$9)^'Intensity Equation'!$D$10</f>
        <v>1.0030073550768996</v>
      </c>
      <c r="G101" s="14">
        <f>'Intensity Equation'!$D$15/('Ohio Intensities'!A101+'Intensity Equation'!$D$16)^'Intensity Equation'!$D$17</f>
        <v>1.0312853709469039</v>
      </c>
      <c r="H101" s="14">
        <f>'Intensity Equation'!$D$22/('Ohio Intensities'!A101+'Intensity Equation'!$D$23)^'Intensity Equation'!$D$24</f>
        <v>1.0916082300549703</v>
      </c>
      <c r="I101" s="100">
        <f>'Intensity Equation'!$D$29/('Ohio Intensities'!A101+'Intensity Equation'!$D$30)^'Intensity Equation'!$D$31</f>
        <v>1.0916082300549703</v>
      </c>
      <c r="J101" s="99">
        <f>'Intensity Equation'!$E$8/('Ohio Intensities'!A101+'Intensity Equation'!$E$9)^'Intensity Equation'!$E$10</f>
        <v>1.1722982273011278</v>
      </c>
      <c r="K101" s="14">
        <f>'Intensity Equation'!$E$15/('Ohio Intensities'!A101+'Intensity Equation'!$E$16)^'Intensity Equation'!$E$17</f>
        <v>1.2001275885596969</v>
      </c>
      <c r="L101" s="14">
        <f>'Intensity Equation'!$E$22/('Ohio Intensities'!A101+'Intensity Equation'!$E$23)^'Intensity Equation'!$E$24</f>
        <v>1.2580957101265162</v>
      </c>
      <c r="M101" s="100">
        <f>'Intensity Equation'!$E$29/('Ohio Intensities'!A101+'Intensity Equation'!$E$30)^'Intensity Equation'!$E$31</f>
        <v>1.2935068313903233</v>
      </c>
      <c r="N101" s="99">
        <f>'Intensity Equation'!$F$8/('Ohio Intensities'!A101+'Intensity Equation'!$F$9)^'Intensity Equation'!$F$10</f>
        <v>1.4084098002299819</v>
      </c>
      <c r="O101" s="14">
        <f>'Intensity Equation'!$F$15/('Ohio Intensities'!A101+'Intensity Equation'!$F$16)^'Intensity Equation'!$F$17</f>
        <v>1.4358372891679871</v>
      </c>
      <c r="P101" s="14">
        <f>'Intensity Equation'!$F$22/('Ohio Intensities'!A101+'Intensity Equation'!$F$23)^'Intensity Equation'!$F$24</f>
        <v>1.4903005943294678</v>
      </c>
      <c r="Q101" s="100">
        <f>'Intensity Equation'!$F$29/('Ohio Intensities'!A101+'Intensity Equation'!$F$30)^'Intensity Equation'!$F$31</f>
        <v>1.5334650462667885</v>
      </c>
      <c r="R101" s="99">
        <f>'Intensity Equation'!$G$8/('Ohio Intensities'!A101+'Intensity Equation'!$G$9)^'Intensity Equation'!$G$10</f>
        <v>1.5992087897451848</v>
      </c>
      <c r="S101" s="14">
        <f>'Intensity Equation'!$G$15/('Ohio Intensities'!A101+'Intensity Equation'!$G$16)^'Intensity Equation'!$G$17</f>
        <v>1.6130128641753456</v>
      </c>
      <c r="T101" s="14">
        <f>'Intensity Equation'!$G$22/('Ohio Intensities'!A101+'Intensity Equation'!$G$23)^'Intensity Equation'!$G$24</f>
        <v>1.6656515860989043</v>
      </c>
      <c r="U101" s="100">
        <f>'Intensity Equation'!$G$29/('Ohio Intensities'!A101+'Intensity Equation'!$G$30)^'Intensity Equation'!$G$31</f>
        <v>1.7323905657828538</v>
      </c>
      <c r="V101" s="99">
        <f>'Intensity Equation'!$H$8/('Ohio Intensities'!A101+'Intensity Equation'!$H$9)^'Intensity Equation'!$H$10</f>
        <v>1.7959689602710254</v>
      </c>
      <c r="W101" s="14">
        <f>'Intensity Equation'!$H$15/('Ohio Intensities'!A101+'Intensity Equation'!$H$16)^'Intensity Equation'!$H$17</f>
        <v>1.8154373752569863</v>
      </c>
      <c r="X101" s="14">
        <f>'Intensity Equation'!$H$22/('Ohio Intensities'!A101+'Intensity Equation'!$H$23)^'Intensity Equation'!$H$24</f>
        <v>1.8398722988201117</v>
      </c>
      <c r="Y101" s="23">
        <f>'Intensity Equation'!$H$29/('Ohio Intensities'!A101+'Intensity Equation'!$H$30)^'Intensity Equation'!$H$31</f>
        <v>1.9296494608450636</v>
      </c>
    </row>
    <row r="102" spans="1:25" x14ac:dyDescent="0.25">
      <c r="A102" s="98">
        <f t="shared" si="1"/>
        <v>106</v>
      </c>
      <c r="B102" s="99">
        <f>'Intensity Equation'!$C$8/('Ohio Intensities'!A102+'Intensity Equation'!$C$9)^'Intensity Equation'!$C$10</f>
        <v>0.78406505755018219</v>
      </c>
      <c r="C102" s="14">
        <f>'Intensity Equation'!$C$15/('Ohio Intensities'!A102+'Intensity Equation'!$C$16)^'Intensity Equation'!$C$17</f>
        <v>0.81467456081458067</v>
      </c>
      <c r="D102" s="14">
        <f>'Intensity Equation'!$C$22/('Ohio Intensities'!A102+'Intensity Equation'!$C$23)^'Intensity Equation'!$C$24</f>
        <v>0.87505526518237231</v>
      </c>
      <c r="E102" s="100">
        <f>'Intensity Equation'!$C$29/('Ohio Intensities'!A102+'Intensity Equation'!$C$30)^'Intensity Equation'!$C$31</f>
        <v>0.89291417030847664</v>
      </c>
      <c r="F102" s="99">
        <f>'Intensity Equation'!$D$8/('Ohio Intensities'!A102+'Intensity Equation'!$D$9)^'Intensity Equation'!$D$10</f>
        <v>0.99566018878086138</v>
      </c>
      <c r="G102" s="14">
        <f>'Intensity Equation'!$D$15/('Ohio Intensities'!A102+'Intensity Equation'!$D$16)^'Intensity Equation'!$D$17</f>
        <v>1.0236855093253487</v>
      </c>
      <c r="H102" s="14">
        <f>'Intensity Equation'!$D$22/('Ohio Intensities'!A102+'Intensity Equation'!$D$23)^'Intensity Equation'!$D$24</f>
        <v>1.08349591955059</v>
      </c>
      <c r="I102" s="100">
        <f>'Intensity Equation'!$D$29/('Ohio Intensities'!A102+'Intensity Equation'!$D$30)^'Intensity Equation'!$D$31</f>
        <v>1.08349591955059</v>
      </c>
      <c r="J102" s="99">
        <f>'Intensity Equation'!$E$8/('Ohio Intensities'!A102+'Intensity Equation'!$E$9)^'Intensity Equation'!$E$10</f>
        <v>1.1638559725743844</v>
      </c>
      <c r="K102" s="14">
        <f>'Intensity Equation'!$E$15/('Ohio Intensities'!A102+'Intensity Equation'!$E$16)^'Intensity Equation'!$E$17</f>
        <v>1.1913452725655536</v>
      </c>
      <c r="L102" s="14">
        <f>'Intensity Equation'!$E$22/('Ohio Intensities'!A102+'Intensity Equation'!$E$23)^'Intensity Equation'!$E$24</f>
        <v>1.2487663630273991</v>
      </c>
      <c r="M102" s="100">
        <f>'Intensity Equation'!$E$29/('Ohio Intensities'!A102+'Intensity Equation'!$E$30)^'Intensity Equation'!$E$31</f>
        <v>1.2840302550062859</v>
      </c>
      <c r="N102" s="99">
        <f>'Intensity Equation'!$F$8/('Ohio Intensities'!A102+'Intensity Equation'!$F$9)^'Intensity Equation'!$F$10</f>
        <v>1.398639321166556</v>
      </c>
      <c r="O102" s="14">
        <f>'Intensity Equation'!$F$15/('Ohio Intensities'!A102+'Intensity Equation'!$F$16)^'Intensity Equation'!$F$17</f>
        <v>1.4256940550660429</v>
      </c>
      <c r="P102" s="14">
        <f>'Intensity Equation'!$F$22/('Ohio Intensities'!A102+'Intensity Equation'!$F$23)^'Intensity Equation'!$F$24</f>
        <v>1.4794776633432809</v>
      </c>
      <c r="Q102" s="100">
        <f>'Intensity Equation'!$F$29/('Ohio Intensities'!A102+'Intensity Equation'!$F$30)^'Intensity Equation'!$F$31</f>
        <v>1.5224945851920808</v>
      </c>
      <c r="R102" s="99">
        <f>'Intensity Equation'!$G$8/('Ohio Intensities'!A102+'Intensity Equation'!$G$9)^'Intensity Equation'!$G$10</f>
        <v>1.5884871373302425</v>
      </c>
      <c r="S102" s="14">
        <f>'Intensity Equation'!$G$15/('Ohio Intensities'!A102+'Intensity Equation'!$G$16)^'Intensity Equation'!$G$17</f>
        <v>1.6021425503361093</v>
      </c>
      <c r="T102" s="14">
        <f>'Intensity Equation'!$G$22/('Ohio Intensities'!A102+'Intensity Equation'!$G$23)^'Intensity Equation'!$G$24</f>
        <v>1.6538458230571642</v>
      </c>
      <c r="U102" s="100">
        <f>'Intensity Equation'!$G$29/('Ohio Intensities'!A102+'Intensity Equation'!$G$30)^'Intensity Equation'!$G$31</f>
        <v>1.7202193692173338</v>
      </c>
      <c r="V102" s="99">
        <f>'Intensity Equation'!$H$8/('Ohio Intensities'!A102+'Intensity Equation'!$H$9)^'Intensity Equation'!$H$10</f>
        <v>1.7843329479754457</v>
      </c>
      <c r="W102" s="14">
        <f>'Intensity Equation'!$H$15/('Ohio Intensities'!A102+'Intensity Equation'!$H$16)^'Intensity Equation'!$H$17</f>
        <v>1.8031569832916767</v>
      </c>
      <c r="X102" s="14">
        <f>'Intensity Equation'!$H$22/('Ohio Intensities'!A102+'Intensity Equation'!$H$23)^'Intensity Equation'!$H$24</f>
        <v>1.8274285235894445</v>
      </c>
      <c r="Y102" s="23">
        <f>'Intensity Equation'!$H$29/('Ohio Intensities'!A102+'Intensity Equation'!$H$30)^'Intensity Equation'!$H$31</f>
        <v>1.9165043513682305</v>
      </c>
    </row>
    <row r="103" spans="1:25" x14ac:dyDescent="0.25">
      <c r="A103" s="98">
        <f t="shared" si="1"/>
        <v>107</v>
      </c>
      <c r="B103" s="99">
        <f>'Intensity Equation'!$C$8/('Ohio Intensities'!A103+'Intensity Equation'!$C$9)^'Intensity Equation'!$C$10</f>
        <v>0.77825538026216889</v>
      </c>
      <c r="C103" s="14">
        <f>'Intensity Equation'!$C$15/('Ohio Intensities'!A103+'Intensity Equation'!$C$16)^'Intensity Equation'!$C$17</f>
        <v>0.80863807666379495</v>
      </c>
      <c r="D103" s="14">
        <f>'Intensity Equation'!$C$22/('Ohio Intensities'!A103+'Intensity Equation'!$C$23)^'Intensity Equation'!$C$24</f>
        <v>0.86850008634340747</v>
      </c>
      <c r="E103" s="100">
        <f>'Intensity Equation'!$C$29/('Ohio Intensities'!A103+'Intensity Equation'!$C$30)^'Intensity Equation'!$C$31</f>
        <v>0.88622520755708045</v>
      </c>
      <c r="F103" s="99">
        <f>'Intensity Equation'!$D$8/('Ohio Intensities'!A103+'Intensity Equation'!$D$9)^'Intensity Equation'!$D$10</f>
        <v>0.98842908463226609</v>
      </c>
      <c r="G103" s="14">
        <f>'Intensity Equation'!$D$15/('Ohio Intensities'!A103+'Intensity Equation'!$D$16)^'Intensity Equation'!$D$17</f>
        <v>1.016205895494386</v>
      </c>
      <c r="H103" s="14">
        <f>'Intensity Equation'!$D$22/('Ohio Intensities'!A103+'Intensity Equation'!$D$23)^'Intensity Equation'!$D$24</f>
        <v>1.0755121714494797</v>
      </c>
      <c r="I103" s="100">
        <f>'Intensity Equation'!$D$29/('Ohio Intensities'!A103+'Intensity Equation'!$D$30)^'Intensity Equation'!$D$31</f>
        <v>1.0755121714494797</v>
      </c>
      <c r="J103" s="99">
        <f>'Intensity Equation'!$E$8/('Ohio Intensities'!A103+'Intensity Equation'!$E$9)^'Intensity Equation'!$E$10</f>
        <v>1.1555455915205619</v>
      </c>
      <c r="K103" s="14">
        <f>'Intensity Equation'!$E$15/('Ohio Intensities'!A103+'Intensity Equation'!$E$16)^'Intensity Equation'!$E$17</f>
        <v>1.1827005272974584</v>
      </c>
      <c r="L103" s="14">
        <f>'Intensity Equation'!$E$22/('Ohio Intensities'!A103+'Intensity Equation'!$E$23)^'Intensity Equation'!$E$24</f>
        <v>1.2395834034530089</v>
      </c>
      <c r="M103" s="100">
        <f>'Intensity Equation'!$E$29/('Ohio Intensities'!A103+'Intensity Equation'!$E$30)^'Intensity Equation'!$E$31</f>
        <v>1.2747022036553441</v>
      </c>
      <c r="N103" s="99">
        <f>'Intensity Equation'!$F$8/('Ohio Intensities'!A103+'Intensity Equation'!$F$9)^'Intensity Equation'!$F$10</f>
        <v>1.3890189147831435</v>
      </c>
      <c r="O103" s="14">
        <f>'Intensity Equation'!$F$15/('Ohio Intensities'!A103+'Intensity Equation'!$F$16)^'Intensity Equation'!$F$17</f>
        <v>1.4157071710109763</v>
      </c>
      <c r="P103" s="14">
        <f>'Intensity Equation'!$F$22/('Ohio Intensities'!A103+'Intensity Equation'!$F$23)^'Intensity Equation'!$F$24</f>
        <v>1.4688221748941579</v>
      </c>
      <c r="Q103" s="100">
        <f>'Intensity Equation'!$F$29/('Ohio Intensities'!A103+'Intensity Equation'!$F$30)^'Intensity Equation'!$F$31</f>
        <v>1.5116936208246792</v>
      </c>
      <c r="R103" s="99">
        <f>'Intensity Equation'!$G$8/('Ohio Intensities'!A103+'Intensity Equation'!$G$9)^'Intensity Equation'!$G$10</f>
        <v>1.5779278947461448</v>
      </c>
      <c r="S103" s="14">
        <f>'Intensity Equation'!$G$15/('Ohio Intensities'!A103+'Intensity Equation'!$G$16)^'Intensity Equation'!$G$17</f>
        <v>1.5914378624580525</v>
      </c>
      <c r="T103" s="14">
        <f>'Intensity Equation'!$G$22/('Ohio Intensities'!A103+'Intensity Equation'!$G$23)^'Intensity Equation'!$G$24</f>
        <v>1.6422206737449905</v>
      </c>
      <c r="U103" s="100">
        <f>'Intensity Equation'!$G$29/('Ohio Intensities'!A103+'Intensity Equation'!$G$30)^'Intensity Equation'!$G$31</f>
        <v>1.7082340469473547</v>
      </c>
      <c r="V103" s="99">
        <f>'Intensity Equation'!$H$8/('Ohio Intensities'!A103+'Intensity Equation'!$H$9)^'Intensity Equation'!$H$10</f>
        <v>1.7728708168476679</v>
      </c>
      <c r="W103" s="14">
        <f>'Intensity Equation'!$H$15/('Ohio Intensities'!A103+'Intensity Equation'!$H$16)^'Intensity Equation'!$H$17</f>
        <v>1.7910611764645541</v>
      </c>
      <c r="X103" s="14">
        <f>'Intensity Equation'!$H$22/('Ohio Intensities'!A103+'Intensity Equation'!$H$23)^'Intensity Equation'!$H$24</f>
        <v>1.8151733022050178</v>
      </c>
      <c r="Y103" s="23">
        <f>'Intensity Equation'!$H$29/('Ohio Intensities'!A103+'Intensity Equation'!$H$30)^'Intensity Equation'!$H$31</f>
        <v>1.9035576716678331</v>
      </c>
    </row>
    <row r="104" spans="1:25" x14ac:dyDescent="0.25">
      <c r="A104" s="98">
        <f t="shared" si="1"/>
        <v>108</v>
      </c>
      <c r="B104" s="99">
        <f>'Intensity Equation'!$C$8/('Ohio Intensities'!A104+'Intensity Equation'!$C$9)^'Intensity Equation'!$C$10</f>
        <v>0.77253806817564652</v>
      </c>
      <c r="C104" s="14">
        <f>'Intensity Equation'!$C$15/('Ohio Intensities'!A104+'Intensity Equation'!$C$16)^'Intensity Equation'!$C$17</f>
        <v>0.80269756360524758</v>
      </c>
      <c r="D104" s="14">
        <f>'Intensity Equation'!$C$22/('Ohio Intensities'!A104+'Intensity Equation'!$C$23)^'Intensity Equation'!$C$24</f>
        <v>0.86204917874855369</v>
      </c>
      <c r="E104" s="100">
        <f>'Intensity Equation'!$C$29/('Ohio Intensities'!A104+'Intensity Equation'!$C$30)^'Intensity Equation'!$C$31</f>
        <v>0.87964264410996484</v>
      </c>
      <c r="F104" s="99">
        <f>'Intensity Equation'!$D$8/('Ohio Intensities'!A104+'Intensity Equation'!$D$9)^'Intensity Equation'!$D$10</f>
        <v>0.98131124260632474</v>
      </c>
      <c r="G104" s="14">
        <f>'Intensity Equation'!$D$15/('Ohio Intensities'!A104+'Intensity Equation'!$D$16)^'Intensity Equation'!$D$17</f>
        <v>1.0088436275523016</v>
      </c>
      <c r="H104" s="14">
        <f>'Intensity Equation'!$D$22/('Ohio Intensities'!A104+'Intensity Equation'!$D$23)^'Intensity Equation'!$D$24</f>
        <v>1.0676538844929673</v>
      </c>
      <c r="I104" s="100">
        <f>'Intensity Equation'!$D$29/('Ohio Intensities'!A104+'Intensity Equation'!$D$30)^'Intensity Equation'!$D$31</f>
        <v>1.0676538844929673</v>
      </c>
      <c r="J104" s="99">
        <f>'Intensity Equation'!$E$8/('Ohio Intensities'!A104+'Intensity Equation'!$E$9)^'Intensity Equation'!$E$10</f>
        <v>1.1473639325824465</v>
      </c>
      <c r="K104" s="14">
        <f>'Intensity Equation'!$E$15/('Ohio Intensities'!A104+'Intensity Equation'!$E$16)^'Intensity Equation'!$E$17</f>
        <v>1.1741900686623181</v>
      </c>
      <c r="L104" s="14">
        <f>'Intensity Equation'!$E$22/('Ohio Intensities'!A104+'Intensity Equation'!$E$23)^'Intensity Equation'!$E$24</f>
        <v>1.2305433430085035</v>
      </c>
      <c r="M104" s="100">
        <f>'Intensity Equation'!$E$29/('Ohio Intensities'!A104+'Intensity Equation'!$E$30)^'Intensity Equation'!$E$31</f>
        <v>1.2655191305192548</v>
      </c>
      <c r="N104" s="99">
        <f>'Intensity Equation'!$F$8/('Ohio Intensities'!A104+'Intensity Equation'!$F$9)^'Intensity Equation'!$F$10</f>
        <v>1.3795450332529759</v>
      </c>
      <c r="O104" s="14">
        <f>'Intensity Equation'!$F$15/('Ohio Intensities'!A104+'Intensity Equation'!$F$16)^'Intensity Equation'!$F$17</f>
        <v>1.4058729432546739</v>
      </c>
      <c r="P104" s="14">
        <f>'Intensity Equation'!$F$22/('Ohio Intensities'!A104+'Intensity Equation'!$F$23)^'Intensity Equation'!$F$24</f>
        <v>1.4583301864970544</v>
      </c>
      <c r="Q104" s="100">
        <f>'Intensity Equation'!$F$29/('Ohio Intensities'!A104+'Intensity Equation'!$F$30)^'Intensity Equation'!$F$31</f>
        <v>1.5010581515093497</v>
      </c>
      <c r="R104" s="99">
        <f>'Intensity Equation'!$G$8/('Ohio Intensities'!A104+'Intensity Equation'!$G$9)^'Intensity Equation'!$G$10</f>
        <v>1.5675272536434912</v>
      </c>
      <c r="S104" s="14">
        <f>'Intensity Equation'!$G$15/('Ohio Intensities'!A104+'Intensity Equation'!$G$16)^'Intensity Equation'!$G$17</f>
        <v>1.5808948934569569</v>
      </c>
      <c r="T104" s="14">
        <f>'Intensity Equation'!$G$22/('Ohio Intensities'!A104+'Intensity Equation'!$G$23)^'Intensity Equation'!$G$24</f>
        <v>1.6307719162980001</v>
      </c>
      <c r="U104" s="100">
        <f>'Intensity Equation'!$G$29/('Ohio Intensities'!A104+'Intensity Equation'!$G$30)^'Intensity Equation'!$G$31</f>
        <v>1.6964302528918445</v>
      </c>
      <c r="V104" s="99">
        <f>'Intensity Equation'!$H$8/('Ohio Intensities'!A104+'Intensity Equation'!$H$9)^'Intensity Equation'!$H$10</f>
        <v>1.7615785215799271</v>
      </c>
      <c r="W104" s="14">
        <f>'Intensity Equation'!$H$15/('Ohio Intensities'!A104+'Intensity Equation'!$H$16)^'Intensity Equation'!$H$17</f>
        <v>1.7791456796186316</v>
      </c>
      <c r="X104" s="14">
        <f>'Intensity Equation'!$H$22/('Ohio Intensities'!A104+'Intensity Equation'!$H$23)^'Intensity Equation'!$H$24</f>
        <v>1.8031022223124049</v>
      </c>
      <c r="Y104" s="23">
        <f>'Intensity Equation'!$H$29/('Ohio Intensities'!A104+'Intensity Equation'!$H$30)^'Intensity Equation'!$H$31</f>
        <v>1.8908048099412169</v>
      </c>
    </row>
    <row r="105" spans="1:25" x14ac:dyDescent="0.25">
      <c r="A105" s="98">
        <f t="shared" si="1"/>
        <v>109</v>
      </c>
      <c r="B105" s="99">
        <f>'Intensity Equation'!$C$8/('Ohio Intensities'!A105+'Intensity Equation'!$C$9)^'Intensity Equation'!$C$10</f>
        <v>0.76691088204612956</v>
      </c>
      <c r="C105" s="14">
        <f>'Intensity Equation'!$C$15/('Ohio Intensities'!A105+'Intensity Equation'!$C$16)^'Intensity Equation'!$C$17</f>
        <v>0.79685069497548122</v>
      </c>
      <c r="D105" s="14">
        <f>'Intensity Equation'!$C$22/('Ohio Intensities'!A105+'Intensity Equation'!$C$23)^'Intensity Equation'!$C$24</f>
        <v>0.85570002104250542</v>
      </c>
      <c r="E105" s="100">
        <f>'Intensity Equation'!$C$29/('Ohio Intensities'!A105+'Intensity Equation'!$C$30)^'Intensity Equation'!$C$31</f>
        <v>0.87316390715376568</v>
      </c>
      <c r="F105" s="99">
        <f>'Intensity Equation'!$D$8/('Ohio Intensities'!A105+'Intensity Equation'!$D$9)^'Intensity Equation'!$D$10</f>
        <v>0.97430395315777119</v>
      </c>
      <c r="G105" s="14">
        <f>'Intensity Equation'!$D$15/('Ohio Intensities'!A105+'Intensity Equation'!$D$16)^'Intensity Equation'!$D$17</f>
        <v>1.0015958973399648</v>
      </c>
      <c r="H105" s="14">
        <f>'Intensity Equation'!$D$22/('Ohio Intensities'!A105+'Intensity Equation'!$D$23)^'Intensity Equation'!$D$24</f>
        <v>1.0599180574671094</v>
      </c>
      <c r="I105" s="100">
        <f>'Intensity Equation'!$D$29/('Ohio Intensities'!A105+'Intensity Equation'!$D$30)^'Intensity Equation'!$D$31</f>
        <v>1.0599180574671094</v>
      </c>
      <c r="J105" s="99">
        <f>'Intensity Equation'!$E$8/('Ohio Intensities'!A105+'Intensity Equation'!$E$9)^'Intensity Equation'!$E$10</f>
        <v>1.1393079451721067</v>
      </c>
      <c r="K105" s="14">
        <f>'Intensity Equation'!$E$15/('Ohio Intensities'!A105+'Intensity Equation'!$E$16)^'Intensity Equation'!$E$17</f>
        <v>1.1658107174735362</v>
      </c>
      <c r="L105" s="14">
        <f>'Intensity Equation'!$E$22/('Ohio Intensities'!A105+'Intensity Equation'!$E$23)^'Intensity Equation'!$E$24</f>
        <v>1.2216428043526906</v>
      </c>
      <c r="M105" s="100">
        <f>'Intensity Equation'!$E$29/('Ohio Intensities'!A105+'Intensity Equation'!$E$30)^'Intensity Equation'!$E$31</f>
        <v>1.2564776021075783</v>
      </c>
      <c r="N105" s="99">
        <f>'Intensity Equation'!$F$8/('Ohio Intensities'!A105+'Intensity Equation'!$F$9)^'Intensity Equation'!$F$10</f>
        <v>1.3702142415117502</v>
      </c>
      <c r="O105" s="14">
        <f>'Intensity Equation'!$F$15/('Ohio Intensities'!A105+'Intensity Equation'!$F$16)^'Intensity Equation'!$F$17</f>
        <v>1.396187795139763</v>
      </c>
      <c r="P105" s="14">
        <f>'Intensity Equation'!$F$22/('Ohio Intensities'!A105+'Intensity Equation'!$F$23)^'Intensity Equation'!$F$24</f>
        <v>1.4479978798085522</v>
      </c>
      <c r="Q105" s="100">
        <f>'Intensity Equation'!$F$29/('Ohio Intensities'!A105+'Intensity Equation'!$F$30)^'Intensity Equation'!$F$31</f>
        <v>1.4905843021780685</v>
      </c>
      <c r="R105" s="99">
        <f>'Intensity Equation'!$G$8/('Ohio Intensities'!A105+'Intensity Equation'!$G$9)^'Intensity Equation'!$G$10</f>
        <v>1.5572815260602599</v>
      </c>
      <c r="S105" s="14">
        <f>'Intensity Equation'!$G$15/('Ohio Intensities'!A105+'Intensity Equation'!$G$16)^'Intensity Equation'!$G$17</f>
        <v>1.5705098605039296</v>
      </c>
      <c r="T105" s="14">
        <f>'Intensity Equation'!$G$22/('Ohio Intensities'!A105+'Intensity Equation'!$G$23)^'Intensity Equation'!$G$24</f>
        <v>1.6194954610807581</v>
      </c>
      <c r="U105" s="100">
        <f>'Intensity Equation'!$G$29/('Ohio Intensities'!A105+'Intensity Equation'!$G$30)^'Intensity Equation'!$G$31</f>
        <v>1.6848037772607498</v>
      </c>
      <c r="V105" s="99">
        <f>'Intensity Equation'!$H$8/('Ohio Intensities'!A105+'Intensity Equation'!$H$9)^'Intensity Equation'!$H$10</f>
        <v>1.7504521440764944</v>
      </c>
      <c r="W105" s="14">
        <f>'Intensity Equation'!$H$15/('Ohio Intensities'!A105+'Intensity Equation'!$H$16)^'Intensity Equation'!$H$17</f>
        <v>1.7674063508014561</v>
      </c>
      <c r="X105" s="14">
        <f>'Intensity Equation'!$H$22/('Ohio Intensities'!A105+'Intensity Equation'!$H$23)^'Intensity Equation'!$H$24</f>
        <v>1.7912110106019117</v>
      </c>
      <c r="Y105" s="23">
        <f>'Intensity Equation'!$H$29/('Ohio Intensities'!A105+'Intensity Equation'!$H$30)^'Intensity Equation'!$H$31</f>
        <v>1.8782412985230448</v>
      </c>
    </row>
    <row r="106" spans="1:25" x14ac:dyDescent="0.25">
      <c r="A106" s="98">
        <f t="shared" si="1"/>
        <v>110</v>
      </c>
      <c r="B106" s="99">
        <f>'Intensity Equation'!$C$8/('Ohio Intensities'!A106+'Intensity Equation'!$C$9)^'Intensity Equation'!$C$10</f>
        <v>0.76137165528797424</v>
      </c>
      <c r="C106" s="14">
        <f>'Intensity Equation'!$C$15/('Ohio Intensities'!A106+'Intensity Equation'!$C$16)^'Intensity Equation'!$C$17</f>
        <v>0.79109521960644424</v>
      </c>
      <c r="D106" s="14">
        <f>'Intensity Equation'!$C$22/('Ohio Intensities'!A106+'Intensity Equation'!$C$23)^'Intensity Equation'!$C$24</f>
        <v>0.8494501733521187</v>
      </c>
      <c r="E106" s="100">
        <f>'Intensity Equation'!$C$29/('Ohio Intensities'!A106+'Intensity Equation'!$C$30)^'Intensity Equation'!$C$31</f>
        <v>0.8667865070202404</v>
      </c>
      <c r="F106" s="99">
        <f>'Intensity Equation'!$D$8/('Ohio Intensities'!A106+'Intensity Equation'!$D$9)^'Intensity Equation'!$D$10</f>
        <v>0.96740459356854358</v>
      </c>
      <c r="G106" s="14">
        <f>'Intensity Equation'!$D$15/('Ohio Intensities'!A106+'Intensity Equation'!$D$16)^'Intensity Equation'!$D$17</f>
        <v>0.99445998665931368</v>
      </c>
      <c r="H106" s="14">
        <f>'Intensity Equation'!$D$22/('Ohio Intensities'!A106+'Intensity Equation'!$D$23)^'Intensity Equation'!$D$24</f>
        <v>1.0523017851747278</v>
      </c>
      <c r="I106" s="100">
        <f>'Intensity Equation'!$D$29/('Ohio Intensities'!A106+'Intensity Equation'!$D$30)^'Intensity Equation'!$D$31</f>
        <v>1.0523017851747278</v>
      </c>
      <c r="J106" s="99">
        <f>'Intensity Equation'!$E$8/('Ohio Intensities'!A106+'Intensity Equation'!$E$9)^'Intensity Equation'!$E$10</f>
        <v>1.1313746756277936</v>
      </c>
      <c r="K106" s="14">
        <f>'Intensity Equation'!$E$15/('Ohio Intensities'!A106+'Intensity Equation'!$E$16)^'Intensity Equation'!$E$17</f>
        <v>1.1575593952670127</v>
      </c>
      <c r="L106" s="14">
        <f>'Intensity Equation'!$E$22/('Ohio Intensities'!A106+'Intensity Equation'!$E$23)^'Intensity Equation'!$E$24</f>
        <v>1.2128785167880614</v>
      </c>
      <c r="M106" s="100">
        <f>'Intensity Equation'!$E$29/('Ohio Intensities'!A106+'Intensity Equation'!$E$30)^'Intensity Equation'!$E$31</f>
        <v>1.2475742937368934</v>
      </c>
      <c r="N106" s="99">
        <f>'Intensity Equation'!$F$8/('Ohio Intensities'!A106+'Intensity Equation'!$F$9)^'Intensity Equation'!$F$10</f>
        <v>1.3610232127706292</v>
      </c>
      <c r="O106" s="14">
        <f>'Intensity Equation'!$F$15/('Ohio Intensities'!A106+'Intensity Equation'!$F$16)^'Intensity Equation'!$F$17</f>
        <v>1.3866482624578924</v>
      </c>
      <c r="P106" s="14">
        <f>'Intensity Equation'!$F$22/('Ohio Intensities'!A106+'Intensity Equation'!$F$23)^'Intensity Equation'!$F$24</f>
        <v>1.4378215557477418</v>
      </c>
      <c r="Q106" s="100">
        <f>'Intensity Equation'!$F$29/('Ohio Intensities'!A106+'Intensity Equation'!$F$30)^'Intensity Equation'!$F$31</f>
        <v>1.4802683193463375</v>
      </c>
      <c r="R106" s="99">
        <f>'Intensity Equation'!$G$8/('Ohio Intensities'!A106+'Intensity Equation'!$G$9)^'Intensity Equation'!$G$10</f>
        <v>1.5471871396498251</v>
      </c>
      <c r="S106" s="14">
        <f>'Intensity Equation'!$G$15/('Ohio Intensities'!A106+'Intensity Equation'!$G$16)^'Intensity Equation'!$G$17</f>
        <v>1.5602791000703078</v>
      </c>
      <c r="T106" s="14">
        <f>'Intensity Equation'!$G$22/('Ohio Intensities'!A106+'Intensity Equation'!$G$23)^'Intensity Equation'!$G$24</f>
        <v>1.6083873455117668</v>
      </c>
      <c r="U106" s="100">
        <f>'Intensity Equation'!$G$29/('Ohio Intensities'!A106+'Intensity Equation'!$G$30)^'Intensity Equation'!$G$31</f>
        <v>1.6733505412113574</v>
      </c>
      <c r="V106" s="99">
        <f>'Intensity Equation'!$H$8/('Ohio Intensities'!A106+'Intensity Equation'!$H$9)^'Intensity Equation'!$H$10</f>
        <v>1.7394878884296976</v>
      </c>
      <c r="W106" s="14">
        <f>'Intensity Equation'!$H$15/('Ohio Intensities'!A106+'Intensity Equation'!$H$16)^'Intensity Equation'!$H$17</f>
        <v>1.7558391760668206</v>
      </c>
      <c r="X106" s="14">
        <f>'Intensity Equation'!$H$22/('Ohio Intensities'!A106+'Intensity Equation'!$H$23)^'Intensity Equation'!$H$24</f>
        <v>1.7794955273176303</v>
      </c>
      <c r="Y106" s="23">
        <f>'Intensity Equation'!$H$29/('Ohio Intensities'!A106+'Intensity Equation'!$H$30)^'Intensity Equation'!$H$31</f>
        <v>1.8658628082443143</v>
      </c>
    </row>
    <row r="107" spans="1:25" x14ac:dyDescent="0.25">
      <c r="A107" s="98">
        <f t="shared" si="1"/>
        <v>111</v>
      </c>
      <c r="B107" s="99">
        <f>'Intensity Equation'!$C$8/('Ohio Intensities'!A107+'Intensity Equation'!$C$9)^'Intensity Equation'!$C$10</f>
        <v>0.75591829103056019</v>
      </c>
      <c r="C107" s="14">
        <f>'Intensity Equation'!$C$15/('Ohio Intensities'!A107+'Intensity Equation'!$C$16)^'Intensity Equation'!$C$17</f>
        <v>0.78542895876674812</v>
      </c>
      <c r="D107" s="14">
        <f>'Intensity Equation'!$C$22/('Ohio Intensities'!A107+'Intensity Equation'!$C$23)^'Intensity Equation'!$C$24</f>
        <v>0.84329727400119026</v>
      </c>
      <c r="E107" s="100">
        <f>'Intensity Equation'!$C$29/('Ohio Intensities'!A107+'Intensity Equation'!$C$30)^'Intensity Equation'!$C$31</f>
        <v>0.86050803383400021</v>
      </c>
      <c r="F107" s="99">
        <f>'Intensity Equation'!$D$8/('Ohio Intensities'!A107+'Intensity Equation'!$D$9)^'Intensity Equation'!$D$10</f>
        <v>0.96061062447183132</v>
      </c>
      <c r="G107" s="14">
        <f>'Intensity Equation'!$D$15/('Ohio Intensities'!A107+'Intensity Equation'!$D$16)^'Intensity Equation'!$D$17</f>
        <v>0.98743326367427042</v>
      </c>
      <c r="H107" s="14">
        <f>'Intensity Equation'!$D$22/('Ohio Intensities'!A107+'Intensity Equation'!$D$23)^'Intensity Equation'!$D$24</f>
        <v>1.0448022546013256</v>
      </c>
      <c r="I107" s="100">
        <f>'Intensity Equation'!$D$29/('Ohio Intensities'!A107+'Intensity Equation'!$D$30)^'Intensity Equation'!$D$31</f>
        <v>1.0448022546013256</v>
      </c>
      <c r="J107" s="99">
        <f>'Intensity Equation'!$E$8/('Ohio Intensities'!A107+'Intensity Equation'!$E$9)^'Intensity Equation'!$E$10</f>
        <v>1.1235612633645706</v>
      </c>
      <c r="K107" s="14">
        <f>'Intensity Equation'!$E$15/('Ohio Intensities'!A107+'Intensity Equation'!$E$16)^'Intensity Equation'!$E$17</f>
        <v>1.1494331203166748</v>
      </c>
      <c r="L107" s="14">
        <f>'Intensity Equation'!$E$22/('Ohio Intensities'!A107+'Intensity Equation'!$E$23)^'Intensity Equation'!$E$24</f>
        <v>1.2042473120601034</v>
      </c>
      <c r="M107" s="100">
        <f>'Intensity Equation'!$E$29/('Ohio Intensities'!A107+'Intensity Equation'!$E$30)^'Intensity Equation'!$E$31</f>
        <v>1.2388059852256539</v>
      </c>
      <c r="N107" s="99">
        <f>'Intensity Equation'!$F$8/('Ohio Intensities'!A107+'Intensity Equation'!$F$9)^'Intensity Equation'!$F$10</f>
        <v>1.3519687242431224</v>
      </c>
      <c r="O107" s="14">
        <f>'Intensity Equation'!$F$15/('Ohio Intensities'!A107+'Intensity Equation'!$F$16)^'Intensity Equation'!$F$17</f>
        <v>1.3772509890282771</v>
      </c>
      <c r="P107" s="14">
        <f>'Intensity Equation'!$F$22/('Ohio Intensities'!A107+'Intensity Equation'!$F$23)^'Intensity Equation'!$F$24</f>
        <v>1.4277976298463815</v>
      </c>
      <c r="Q107" s="100">
        <f>'Intensity Equation'!$F$29/('Ohio Intensities'!A107+'Intensity Equation'!$F$30)^'Intensity Equation'!$F$31</f>
        <v>1.4701065663461466</v>
      </c>
      <c r="R107" s="99">
        <f>'Intensity Equation'!$G$8/('Ohio Intensities'!A107+'Intensity Equation'!$G$9)^'Intensity Equation'!$G$10</f>
        <v>1.5372406331358044</v>
      </c>
      <c r="S107" s="14">
        <f>'Intensity Equation'!$G$15/('Ohio Intensities'!A107+'Intensity Equation'!$G$16)^'Intensity Equation'!$G$17</f>
        <v>1.5501990632095157</v>
      </c>
      <c r="T107" s="14">
        <f>'Intensity Equation'!$G$22/('Ohio Intensities'!A107+'Intensity Equation'!$G$23)^'Intensity Equation'!$G$24</f>
        <v>1.5974437291308032</v>
      </c>
      <c r="U107" s="100">
        <f>'Intensity Equation'!$G$29/('Ohio Intensities'!A107+'Intensity Equation'!$G$30)^'Intensity Equation'!$G$31</f>
        <v>1.6620665917553641</v>
      </c>
      <c r="V107" s="99">
        <f>'Intensity Equation'!$H$8/('Ohio Intensities'!A107+'Intensity Equation'!$H$9)^'Intensity Equation'!$H$10</f>
        <v>1.7286820761341148</v>
      </c>
      <c r="W107" s="14">
        <f>'Intensity Equation'!$H$15/('Ohio Intensities'!A107+'Intensity Equation'!$H$16)^'Intensity Equation'!$H$17</f>
        <v>1.7444402645195682</v>
      </c>
      <c r="X107" s="14">
        <f>'Intensity Equation'!$H$22/('Ohio Intensities'!A107+'Intensity Equation'!$H$23)^'Intensity Equation'!$H$24</f>
        <v>1.7679517610264188</v>
      </c>
      <c r="Y107" s="23">
        <f>'Intensity Equation'!$H$29/('Ohio Intensities'!A107+'Intensity Equation'!$H$30)^'Intensity Equation'!$H$31</f>
        <v>1.8536651430558861</v>
      </c>
    </row>
    <row r="108" spans="1:25" x14ac:dyDescent="0.25">
      <c r="A108" s="98">
        <f t="shared" si="1"/>
        <v>112</v>
      </c>
      <c r="B108" s="99">
        <f>'Intensity Equation'!$C$8/('Ohio Intensities'!A108+'Intensity Equation'!$C$9)^'Intensity Equation'!$C$10</f>
        <v>0.75054875931709486</v>
      </c>
      <c r="C108" s="14">
        <f>'Intensity Equation'!$C$15/('Ohio Intensities'!A108+'Intensity Equation'!$C$16)^'Intensity Equation'!$C$17</f>
        <v>0.77984980325111364</v>
      </c>
      <c r="D108" s="14">
        <f>'Intensity Equation'!$C$22/('Ohio Intensities'!A108+'Intensity Equation'!$C$23)^'Intensity Equation'!$C$24</f>
        <v>0.83723903638354225</v>
      </c>
      <c r="E108" s="100">
        <f>'Intensity Equation'!$C$29/('Ohio Intensities'!A108+'Intensity Equation'!$C$30)^'Intensity Equation'!$C$31</f>
        <v>0.85432615432177716</v>
      </c>
      <c r="F108" s="99">
        <f>'Intensity Equation'!$D$8/('Ohio Intensities'!A108+'Intensity Equation'!$D$9)^'Intensity Equation'!$D$10</f>
        <v>0.95391958654258224</v>
      </c>
      <c r="G108" s="14">
        <f>'Intensity Equation'!$D$15/('Ohio Intensities'!A108+'Intensity Equation'!$D$16)^'Intensity Equation'!$D$17</f>
        <v>0.98051317948387473</v>
      </c>
      <c r="H108" s="14">
        <f>'Intensity Equation'!$D$22/('Ohio Intensities'!A108+'Intensity Equation'!$D$23)^'Intensity Equation'!$D$24</f>
        <v>1.0374167412640372</v>
      </c>
      <c r="I108" s="100">
        <f>'Intensity Equation'!$D$29/('Ohio Intensities'!A108+'Intensity Equation'!$D$30)^'Intensity Equation'!$D$31</f>
        <v>1.0374167412640372</v>
      </c>
      <c r="J108" s="99">
        <f>'Intensity Equation'!$E$8/('Ohio Intensities'!A108+'Intensity Equation'!$E$9)^'Intensity Equation'!$E$10</f>
        <v>1.1158649372078895</v>
      </c>
      <c r="K108" s="14">
        <f>'Intensity Equation'!$E$15/('Ohio Intensities'!A108+'Intensity Equation'!$E$16)^'Intensity Equation'!$E$17</f>
        <v>1.1414290038385204</v>
      </c>
      <c r="L108" s="14">
        <f>'Intensity Equation'!$E$22/('Ohio Intensities'!A108+'Intensity Equation'!$E$23)^'Intensity Equation'!$E$24</f>
        <v>1.1957461203543922</v>
      </c>
      <c r="M108" s="100">
        <f>'Intensity Equation'!$E$29/('Ohio Intensities'!A108+'Intensity Equation'!$E$30)^'Intensity Equation'!$E$31</f>
        <v>1.2301695567927431</v>
      </c>
      <c r="N108" s="99">
        <f>'Intensity Equation'!$F$8/('Ohio Intensities'!A108+'Intensity Equation'!$F$9)^'Intensity Equation'!$F$10</f>
        <v>1.3430476530740008</v>
      </c>
      <c r="O108" s="14">
        <f>'Intensity Equation'!$F$15/('Ohio Intensities'!A108+'Intensity Equation'!$F$16)^'Intensity Equation'!$F$17</f>
        <v>1.36799272248438</v>
      </c>
      <c r="P108" s="14">
        <f>'Intensity Equation'!$F$22/('Ohio Intensities'!A108+'Intensity Equation'!$F$23)^'Intensity Equation'!$F$24</f>
        <v>1.4179226278158328</v>
      </c>
      <c r="Q108" s="100">
        <f>'Intensity Equation'!$F$29/('Ohio Intensities'!A108+'Intensity Equation'!$F$30)^'Intensity Equation'!$F$31</f>
        <v>1.4600955187825679</v>
      </c>
      <c r="R108" s="99">
        <f>'Intensity Equation'!$G$8/('Ohio Intensities'!A108+'Intensity Equation'!$G$9)^'Intensity Equation'!$G$10</f>
        <v>1.527438651981192</v>
      </c>
      <c r="S108" s="14">
        <f>'Intensity Equation'!$G$15/('Ohio Intensities'!A108+'Intensity Equation'!$G$16)^'Intensity Equation'!$G$17</f>
        <v>1.5402663110626995</v>
      </c>
      <c r="T108" s="14">
        <f>'Intensity Equation'!$G$22/('Ohio Intensities'!A108+'Intensity Equation'!$G$23)^'Intensity Equation'!$G$24</f>
        <v>1.5866608888953777</v>
      </c>
      <c r="U108" s="100">
        <f>'Intensity Equation'!$G$29/('Ohio Intensities'!A108+'Intensity Equation'!$G$30)^'Intensity Equation'!$G$31</f>
        <v>1.6509480969030828</v>
      </c>
      <c r="V108" s="99">
        <f>'Intensity Equation'!$H$8/('Ohio Intensities'!A108+'Intensity Equation'!$H$9)^'Intensity Equation'!$H$10</f>
        <v>1.7180311415257985</v>
      </c>
      <c r="W108" s="14">
        <f>'Intensity Equation'!$H$15/('Ohio Intensities'!A108+'Intensity Equation'!$H$16)^'Intensity Equation'!$H$17</f>
        <v>1.7332058435902897</v>
      </c>
      <c r="X108" s="14">
        <f>'Intensity Equation'!$H$22/('Ohio Intensities'!A108+'Intensity Equation'!$H$23)^'Intensity Equation'!$H$24</f>
        <v>1.7565758236325053</v>
      </c>
      <c r="Y108" s="23">
        <f>'Intensity Equation'!$H$29/('Ohio Intensities'!A108+'Intensity Equation'!$H$30)^'Intensity Equation'!$H$31</f>
        <v>1.8416442349021132</v>
      </c>
    </row>
    <row r="109" spans="1:25" x14ac:dyDescent="0.25">
      <c r="A109" s="98">
        <f t="shared" si="1"/>
        <v>113</v>
      </c>
      <c r="B109" s="99">
        <f>'Intensity Equation'!$C$8/('Ohio Intensities'!A109+'Intensity Equation'!$C$9)^'Intensity Equation'!$C$10</f>
        <v>0.74526109443802613</v>
      </c>
      <c r="C109" s="14">
        <f>'Intensity Equation'!$C$15/('Ohio Intensities'!A109+'Intensity Equation'!$C$16)^'Intensity Equation'!$C$17</f>
        <v>0.77435571060968222</v>
      </c>
      <c r="D109" s="14">
        <f>'Intensity Equation'!$C$22/('Ohio Intensities'!A109+'Intensity Equation'!$C$23)^'Intensity Equation'!$C$24</f>
        <v>0.83127324598555785</v>
      </c>
      <c r="E109" s="100">
        <f>'Intensity Equation'!$C$29/('Ohio Intensities'!A109+'Intensity Equation'!$C$30)^'Intensity Equation'!$C$31</f>
        <v>0.84823860877419355</v>
      </c>
      <c r="F109" s="99">
        <f>'Intensity Equation'!$D$8/('Ohio Intensities'!A109+'Intensity Equation'!$D$9)^'Intensity Equation'!$D$10</f>
        <v>0.94732909734521198</v>
      </c>
      <c r="G109" s="14">
        <f>'Intensity Equation'!$D$15/('Ohio Intensities'!A109+'Intensity Equation'!$D$16)^'Intensity Equation'!$D$17</f>
        <v>0.97369726485805075</v>
      </c>
      <c r="H109" s="14">
        <f>'Intensity Equation'!$D$22/('Ohio Intensities'!A109+'Intensity Equation'!$D$23)^'Intensity Equation'!$D$24</f>
        <v>1.0301426057334804</v>
      </c>
      <c r="I109" s="100">
        <f>'Intensity Equation'!$D$29/('Ohio Intensities'!A109+'Intensity Equation'!$D$30)^'Intensity Equation'!$D$31</f>
        <v>1.0301426057334804</v>
      </c>
      <c r="J109" s="99">
        <f>'Intensity Equation'!$E$8/('Ohio Intensities'!A109+'Intensity Equation'!$E$9)^'Intensity Equation'!$E$10</f>
        <v>1.1082830119000144</v>
      </c>
      <c r="K109" s="14">
        <f>'Intensity Equation'!$E$15/('Ohio Intensities'!A109+'Intensity Equation'!$E$16)^'Intensity Equation'!$E$17</f>
        <v>1.1335442463728014</v>
      </c>
      <c r="L109" s="14">
        <f>'Intensity Equation'!$E$22/('Ohio Intensities'!A109+'Intensity Equation'!$E$23)^'Intensity Equation'!$E$24</f>
        <v>1.1873719664806239</v>
      </c>
      <c r="M109" s="100">
        <f>'Intensity Equation'!$E$29/('Ohio Intensities'!A109+'Intensity Equation'!$E$30)^'Intensity Equation'!$E$31</f>
        <v>1.2216619851485646</v>
      </c>
      <c r="N109" s="99">
        <f>'Intensity Equation'!$F$8/('Ohio Intensities'!A109+'Intensity Equation'!$F$9)^'Intensity Equation'!$F$10</f>
        <v>1.3342569724591449</v>
      </c>
      <c r="O109" s="14">
        <f>'Intensity Equation'!$F$15/('Ohio Intensities'!A109+'Intensity Equation'!$F$16)^'Intensity Equation'!$F$17</f>
        <v>1.3588703102573341</v>
      </c>
      <c r="P109" s="14">
        <f>'Intensity Equation'!$F$22/('Ohio Intensities'!A109+'Intensity Equation'!$F$23)^'Intensity Equation'!$F$24</f>
        <v>1.4081931813190254</v>
      </c>
      <c r="Q109" s="100">
        <f>'Intensity Equation'!$F$29/('Ohio Intensities'!A109+'Intensity Equation'!$F$30)^'Intensity Equation'!$F$31</f>
        <v>1.4502317602018231</v>
      </c>
      <c r="R109" s="99">
        <f>'Intensity Equation'!$G$8/('Ohio Intensities'!A109+'Intensity Equation'!$G$9)^'Intensity Equation'!$G$10</f>
        <v>1.5177779442600281</v>
      </c>
      <c r="S109" s="14">
        <f>'Intensity Equation'!$G$15/('Ohio Intensities'!A109+'Intensity Equation'!$G$16)^'Intensity Equation'!$G$17</f>
        <v>1.5304775105757775</v>
      </c>
      <c r="T109" s="14">
        <f>'Intensity Equation'!$G$22/('Ohio Intensities'!A109+'Intensity Equation'!$G$23)^'Intensity Equation'!$G$24</f>
        <v>1.5760352146940138</v>
      </c>
      <c r="U109" s="100">
        <f>'Intensity Equation'!$G$29/('Ohio Intensities'!A109+'Intensity Equation'!$G$30)^'Intensity Equation'!$G$31</f>
        <v>1.6399913410319165</v>
      </c>
      <c r="V109" s="99">
        <f>'Intensity Equation'!$H$8/('Ohio Intensities'!A109+'Intensity Equation'!$H$9)^'Intensity Equation'!$H$10</f>
        <v>1.7075316274341934</v>
      </c>
      <c r="W109" s="14">
        <f>'Intensity Equation'!$H$15/('Ohio Intensities'!A109+'Intensity Equation'!$H$16)^'Intensity Equation'!$H$17</f>
        <v>1.722132254527478</v>
      </c>
      <c r="X109" s="14">
        <f>'Intensity Equation'!$H$22/('Ohio Intensities'!A109+'Intensity Equation'!$H$23)^'Intensity Equation'!$H$24</f>
        <v>1.7453639456242833</v>
      </c>
      <c r="Y109" s="23">
        <f>'Intensity Equation'!$H$29/('Ohio Intensities'!A109+'Intensity Equation'!$H$30)^'Intensity Equation'!$H$31</f>
        <v>1.8297961388310158</v>
      </c>
    </row>
    <row r="110" spans="1:25" x14ac:dyDescent="0.25">
      <c r="A110" s="98">
        <f t="shared" si="1"/>
        <v>114</v>
      </c>
      <c r="B110" s="99">
        <f>'Intensity Equation'!$C$8/('Ohio Intensities'!A110+'Intensity Equation'!$C$9)^'Intensity Equation'!$C$10</f>
        <v>0.74005339239154777</v>
      </c>
      <c r="C110" s="14">
        <f>'Intensity Equation'!$C$15/('Ohio Intensities'!A110+'Intensity Equation'!$C$16)^'Intensity Equation'!$C$17</f>
        <v>0.76894470250937996</v>
      </c>
      <c r="D110" s="14">
        <f>'Intensity Equation'!$C$22/('Ohio Intensities'!A110+'Intensity Equation'!$C$23)^'Intensity Equation'!$C$24</f>
        <v>0.82539775754988709</v>
      </c>
      <c r="E110" s="100">
        <f>'Intensity Equation'!$C$29/('Ohio Intensities'!A110+'Intensity Equation'!$C$30)^'Intensity Equation'!$C$31</f>
        <v>0.84224320815158193</v>
      </c>
      <c r="F110" s="99">
        <f>'Intensity Equation'!$D$8/('Ohio Intensities'!A110+'Intensity Equation'!$D$9)^'Intensity Equation'!$D$10</f>
        <v>0.94083684832985393</v>
      </c>
      <c r="G110" s="14">
        <f>'Intensity Equation'!$D$15/('Ohio Intensities'!A110+'Intensity Equation'!$D$16)^'Intensity Equation'!$D$17</f>
        <v>0.96698312712705281</v>
      </c>
      <c r="H110" s="14">
        <f>'Intensity Equation'!$D$22/('Ohio Intensities'!A110+'Intensity Equation'!$D$23)^'Intensity Equation'!$D$24</f>
        <v>1.0229772903190086</v>
      </c>
      <c r="I110" s="100">
        <f>'Intensity Equation'!$D$29/('Ohio Intensities'!A110+'Intensity Equation'!$D$30)^'Intensity Equation'!$D$31</f>
        <v>1.0229772903190086</v>
      </c>
      <c r="J110" s="99">
        <f>'Intensity Equation'!$E$8/('Ohio Intensities'!A110+'Intensity Equation'!$E$9)^'Intensity Equation'!$E$10</f>
        <v>1.1008128847698304</v>
      </c>
      <c r="K110" s="14">
        <f>'Intensity Equation'!$E$15/('Ohio Intensities'!A110+'Intensity Equation'!$E$16)^'Intensity Equation'!$E$17</f>
        <v>1.1257761343346417</v>
      </c>
      <c r="L110" s="14">
        <f>'Intensity Equation'!$E$22/('Ohio Intensities'!A110+'Intensity Equation'!$E$23)^'Intensity Equation'!$E$24</f>
        <v>1.1791219662334631</v>
      </c>
      <c r="M110" s="100">
        <f>'Intensity Equation'!$E$29/('Ohio Intensities'!A110+'Intensity Equation'!$E$30)^'Intensity Equation'!$E$31</f>
        <v>1.2132803397681204</v>
      </c>
      <c r="N110" s="99">
        <f>'Intensity Equation'!$F$8/('Ohio Intensities'!A110+'Intensity Equation'!$F$9)^'Intensity Equation'!$F$10</f>
        <v>1.3255937479459157</v>
      </c>
      <c r="O110" s="14">
        <f>'Intensity Equation'!$F$15/('Ohio Intensities'!A110+'Intensity Equation'!$F$16)^'Intensity Equation'!$F$17</f>
        <v>1.3498806957454283</v>
      </c>
      <c r="P110" s="14">
        <f>'Intensity Equation'!$F$22/('Ohio Intensities'!A110+'Intensity Equation'!$F$23)^'Intensity Equation'!$F$24</f>
        <v>1.3986060239364588</v>
      </c>
      <c r="Q110" s="100">
        <f>'Intensity Equation'!$F$29/('Ohio Intensities'!A110+'Intensity Equation'!$F$30)^'Intensity Equation'!$F$31</f>
        <v>1.4405119779593516</v>
      </c>
      <c r="R110" s="99">
        <f>'Intensity Equation'!$G$8/('Ohio Intensities'!A110+'Intensity Equation'!$G$9)^'Intensity Equation'!$G$10</f>
        <v>1.5082553567205774</v>
      </c>
      <c r="S110" s="14">
        <f>'Intensity Equation'!$G$15/('Ohio Intensities'!A110+'Intensity Equation'!$G$16)^'Intensity Equation'!$G$17</f>
        <v>1.5208294304163505</v>
      </c>
      <c r="T110" s="14">
        <f>'Intensity Equation'!$G$22/('Ohio Intensities'!A110+'Intensity Equation'!$G$23)^'Intensity Equation'!$G$24</f>
        <v>1.5655632050646882</v>
      </c>
      <c r="U110" s="100">
        <f>'Intensity Equation'!$G$29/('Ohio Intensities'!A110+'Intensity Equation'!$G$30)^'Intensity Equation'!$G$31</f>
        <v>1.6291927204670686</v>
      </c>
      <c r="V110" s="99">
        <f>'Intensity Equation'!$H$8/('Ohio Intensities'!A110+'Intensity Equation'!$H$9)^'Intensity Equation'!$H$10</f>
        <v>1.6971801810352167</v>
      </c>
      <c r="W110" s="14">
        <f>'Intensity Equation'!$H$15/('Ohio Intensities'!A110+'Intensity Equation'!$H$16)^'Intensity Equation'!$H$17</f>
        <v>1.7112159480955351</v>
      </c>
      <c r="X110" s="14">
        <f>'Intensity Equation'!$H$22/('Ohio Intensities'!A110+'Intensity Equation'!$H$23)^'Intensity Equation'!$H$24</f>
        <v>1.7343124715407434</v>
      </c>
      <c r="Y110" s="23">
        <f>'Intensity Equation'!$H$29/('Ohio Intensities'!A110+'Intensity Equation'!$H$30)^'Intensity Equation'!$H$31</f>
        <v>1.8181170283283368</v>
      </c>
    </row>
    <row r="111" spans="1:25" x14ac:dyDescent="0.25">
      <c r="A111" s="98">
        <f t="shared" si="1"/>
        <v>115</v>
      </c>
      <c r="B111" s="99">
        <f>'Intensity Equation'!$C$8/('Ohio Intensities'!A111+'Intensity Equation'!$C$9)^'Intensity Equation'!$C$10</f>
        <v>0.73492380846416094</v>
      </c>
      <c r="C111" s="14">
        <f>'Intensity Equation'!$C$15/('Ohio Intensities'!A111+'Intensity Equation'!$C$16)^'Intensity Equation'!$C$17</f>
        <v>0.76361486222002639</v>
      </c>
      <c r="D111" s="14">
        <f>'Intensity Equation'!$C$22/('Ohio Intensities'!A111+'Intensity Equation'!$C$23)^'Intensity Equation'!$C$24</f>
        <v>0.81961049237255268</v>
      </c>
      <c r="E111" s="100">
        <f>'Intensity Equation'!$C$29/('Ohio Intensities'!A111+'Intensity Equation'!$C$30)^'Intensity Equation'!$C$31</f>
        <v>0.83633783132592776</v>
      </c>
      <c r="F111" s="99">
        <f>'Intensity Equation'!$D$8/('Ohio Intensities'!A111+'Intensity Equation'!$D$9)^'Intensity Equation'!$D$10</f>
        <v>0.93444060196900947</v>
      </c>
      <c r="G111" s="14">
        <f>'Intensity Equation'!$D$15/('Ohio Intensities'!A111+'Intensity Equation'!$D$16)^'Intensity Equation'!$D$17</f>
        <v>0.96036844721619008</v>
      </c>
      <c r="H111" s="14">
        <f>'Intensity Equation'!$D$22/('Ohio Intensities'!A111+'Intensity Equation'!$D$23)^'Intensity Equation'!$D$24</f>
        <v>1.0159183159084313</v>
      </c>
      <c r="I111" s="100">
        <f>'Intensity Equation'!$D$29/('Ohio Intensities'!A111+'Intensity Equation'!$D$30)^'Intensity Equation'!$D$31</f>
        <v>1.0159183159084313</v>
      </c>
      <c r="J111" s="99">
        <f>'Intensity Equation'!$E$8/('Ohio Intensities'!A111+'Intensity Equation'!$E$9)^'Intensity Equation'!$E$10</f>
        <v>1.0934520325571477</v>
      </c>
      <c r="K111" s="14">
        <f>'Intensity Equation'!$E$15/('Ohio Intensities'!A111+'Intensity Equation'!$E$16)^'Intensity Equation'!$E$17</f>
        <v>1.1181220367239837</v>
      </c>
      <c r="L111" s="14">
        <f>'Intensity Equation'!$E$22/('Ohio Intensities'!A111+'Intensity Equation'!$E$23)^'Intensity Equation'!$E$24</f>
        <v>1.1709933229207192</v>
      </c>
      <c r="M111" s="100">
        <f>'Intensity Equation'!$E$29/('Ohio Intensities'!A111+'Intensity Equation'!$E$30)^'Intensity Equation'!$E$31</f>
        <v>1.2050217793362903</v>
      </c>
      <c r="N111" s="99">
        <f>'Intensity Equation'!$F$8/('Ohio Intensities'!A111+'Intensity Equation'!$F$9)^'Intensity Equation'!$F$10</f>
        <v>1.3170551339042684</v>
      </c>
      <c r="O111" s="14">
        <f>'Intensity Equation'!$F$15/('Ohio Intensities'!A111+'Intensity Equation'!$F$16)^'Intensity Equation'!$F$17</f>
        <v>1.3410209146596461</v>
      </c>
      <c r="P111" s="14">
        <f>'Intensity Equation'!$F$22/('Ohio Intensities'!A111+'Intensity Equation'!$F$23)^'Intensity Equation'!$F$24</f>
        <v>1.3891579873158861</v>
      </c>
      <c r="Q111" s="100">
        <f>'Intensity Equation'!$F$29/('Ohio Intensities'!A111+'Intensity Equation'!$F$30)^'Intensity Equation'!$F$31</f>
        <v>1.4309329592771898</v>
      </c>
      <c r="R111" s="99">
        <f>'Intensity Equation'!$G$8/('Ohio Intensities'!A111+'Intensity Equation'!$G$9)^'Intensity Equation'!$G$10</f>
        <v>1.4988678310296766</v>
      </c>
      <c r="S111" s="14">
        <f>'Intensity Equation'!$G$15/('Ohio Intensities'!A111+'Intensity Equation'!$G$16)^'Intensity Equation'!$G$17</f>
        <v>1.5113189370796163</v>
      </c>
      <c r="T111" s="14">
        <f>'Intensity Equation'!$G$22/('Ohio Intensities'!A111+'Intensity Equation'!$G$23)^'Intensity Equation'!$G$24</f>
        <v>1.5552414631075575</v>
      </c>
      <c r="U111" s="100">
        <f>'Intensity Equation'!$G$29/('Ohio Intensities'!A111+'Intensity Equation'!$G$30)^'Intensity Equation'!$G$31</f>
        <v>1.6185487392632005</v>
      </c>
      <c r="V111" s="99">
        <f>'Intensity Equation'!$H$8/('Ohio Intensities'!A111+'Intensity Equation'!$H$9)^'Intensity Equation'!$H$10</f>
        <v>1.6869735498946561</v>
      </c>
      <c r="W111" s="14">
        <f>'Intensity Equation'!$H$15/('Ohio Intensities'!A111+'Intensity Equation'!$H$16)^'Intensity Equation'!$H$17</f>
        <v>1.7004534804676734</v>
      </c>
      <c r="X111" s="14">
        <f>'Intensity Equation'!$H$22/('Ohio Intensities'!A111+'Intensity Equation'!$H$23)^'Intensity Equation'!$H$24</f>
        <v>1.7234178556457336</v>
      </c>
      <c r="Y111" s="23">
        <f>'Intensity Equation'!$H$29/('Ohio Intensities'!A111+'Intensity Equation'!$H$30)^'Intensity Equation'!$H$31</f>
        <v>1.8066031908635436</v>
      </c>
    </row>
    <row r="112" spans="1:25" x14ac:dyDescent="0.25">
      <c r="A112" s="98">
        <f t="shared" si="1"/>
        <v>116</v>
      </c>
      <c r="B112" s="99">
        <f>'Intensity Equation'!$C$8/('Ohio Intensities'!A112+'Intensity Equation'!$C$9)^'Intensity Equation'!$C$10</f>
        <v>0.72987055492471686</v>
      </c>
      <c r="C112" s="14">
        <f>'Intensity Equation'!$C$15/('Ohio Intensities'!A112+'Intensity Equation'!$C$16)^'Intensity Equation'!$C$17</f>
        <v>0.75836433221835242</v>
      </c>
      <c r="D112" s="14">
        <f>'Intensity Equation'!$C$22/('Ohio Intensities'!A112+'Intensity Equation'!$C$23)^'Intensity Equation'!$C$24</f>
        <v>0.81390943572615604</v>
      </c>
      <c r="E112" s="100">
        <f>'Intensity Equation'!$C$29/('Ohio Intensities'!A112+'Intensity Equation'!$C$30)^'Intensity Equation'!$C$31</f>
        <v>0.83052042245148605</v>
      </c>
      <c r="F112" s="99">
        <f>'Intensity Equation'!$D$8/('Ohio Intensities'!A112+'Intensity Equation'!$D$9)^'Intensity Equation'!$D$10</f>
        <v>0.92813818902697476</v>
      </c>
      <c r="G112" s="14">
        <f>'Intensity Equation'!$D$15/('Ohio Intensities'!A112+'Intensity Equation'!$D$16)^'Intensity Equation'!$D$17</f>
        <v>0.95385097681794651</v>
      </c>
      <c r="H112" s="14">
        <f>'Intensity Equation'!$D$22/('Ohio Intensities'!A112+'Intensity Equation'!$D$23)^'Intensity Equation'!$D$24</f>
        <v>1.0089632789538627</v>
      </c>
      <c r="I112" s="100">
        <f>'Intensity Equation'!$D$29/('Ohio Intensities'!A112+'Intensity Equation'!$D$30)^'Intensity Equation'!$D$31</f>
        <v>1.0089632789538627</v>
      </c>
      <c r="J112" s="99">
        <f>'Intensity Equation'!$E$8/('Ohio Intensities'!A112+'Intensity Equation'!$E$9)^'Intensity Equation'!$E$10</f>
        <v>1.0861980083831855</v>
      </c>
      <c r="K112" s="14">
        <f>'Intensity Equation'!$E$15/('Ohio Intensities'!A112+'Intensity Equation'!$E$16)^'Intensity Equation'!$E$17</f>
        <v>1.1105794019863184</v>
      </c>
      <c r="L112" s="14">
        <f>'Intensity Equation'!$E$22/('Ohio Intensities'!A112+'Intensity Equation'!$E$23)^'Intensity Equation'!$E$24</f>
        <v>1.1629833240498779</v>
      </c>
      <c r="M112" s="100">
        <f>'Intensity Equation'!$E$29/('Ohio Intensities'!A112+'Intensity Equation'!$E$30)^'Intensity Equation'!$E$31</f>
        <v>1.1968835483560398</v>
      </c>
      <c r="N112" s="99">
        <f>'Intensity Equation'!$F$8/('Ohio Intensities'!A112+'Intensity Equation'!$F$9)^'Intensity Equation'!$F$10</f>
        <v>1.3086383701594595</v>
      </c>
      <c r="O112" s="14">
        <f>'Intensity Equation'!$F$15/('Ohio Intensities'!A112+'Intensity Equation'!$F$16)^'Intensity Equation'!$F$17</f>
        <v>1.3322880915358462</v>
      </c>
      <c r="P112" s="14">
        <f>'Intensity Equation'!$F$22/('Ohio Intensities'!A112+'Intensity Equation'!$F$23)^'Intensity Equation'!$F$24</f>
        <v>1.379845997495972</v>
      </c>
      <c r="Q112" s="100">
        <f>'Intensity Equation'!$F$29/('Ohio Intensities'!A112+'Intensity Equation'!$F$30)^'Intensity Equation'!$F$31</f>
        <v>1.4214915874805505</v>
      </c>
      <c r="R112" s="99">
        <f>'Intensity Equation'!$G$8/('Ohio Intensities'!A112+'Intensity Equation'!$G$9)^'Intensity Equation'!$G$10</f>
        <v>1.4896124001885636</v>
      </c>
      <c r="S112" s="14">
        <f>'Intensity Equation'!$G$15/('Ohio Intensities'!A112+'Intensity Equation'!$G$16)^'Intensity Equation'!$G$17</f>
        <v>1.5019429911730984</v>
      </c>
      <c r="T112" s="14">
        <f>'Intensity Equation'!$G$22/('Ohio Intensities'!A112+'Intensity Equation'!$G$23)^'Intensity Equation'!$G$24</f>
        <v>1.5450666925817118</v>
      </c>
      <c r="U112" s="100">
        <f>'Intensity Equation'!$G$29/('Ohio Intensities'!A112+'Intensity Equation'!$G$30)^'Intensity Equation'!$G$31</f>
        <v>1.6080560051764019</v>
      </c>
      <c r="V112" s="99">
        <f>'Intensity Equation'!$H$8/('Ohio Intensities'!A112+'Intensity Equation'!$H$9)^'Intensity Equation'!$H$10</f>
        <v>1.6769085781917177</v>
      </c>
      <c r="W112" s="14">
        <f>'Intensity Equation'!$H$15/('Ohio Intensities'!A112+'Intensity Equation'!$H$16)^'Intensity Equation'!$H$17</f>
        <v>1.6898415093034604</v>
      </c>
      <c r="X112" s="14">
        <f>'Intensity Equation'!$H$22/('Ohio Intensities'!A112+'Intensity Equation'!$H$23)^'Intensity Equation'!$H$24</f>
        <v>1.7126766577989239</v>
      </c>
      <c r="Y112" s="23">
        <f>'Intensity Equation'!$H$29/('Ohio Intensities'!A112+'Intensity Equation'!$H$30)^'Intensity Equation'!$H$31</f>
        <v>1.7952510236365815</v>
      </c>
    </row>
    <row r="113" spans="1:25" x14ac:dyDescent="0.25">
      <c r="A113" s="98">
        <f t="shared" si="1"/>
        <v>117</v>
      </c>
      <c r="B113" s="99">
        <f>'Intensity Equation'!$C$8/('Ohio Intensities'!A113+'Intensity Equation'!$C$9)^'Intensity Equation'!$C$10</f>
        <v>0.72489189882572991</v>
      </c>
      <c r="C113" s="14">
        <f>'Intensity Equation'!$C$15/('Ohio Intensities'!A113+'Intensity Equation'!$C$16)^'Intensity Equation'!$C$17</f>
        <v>0.75319131190347965</v>
      </c>
      <c r="D113" s="14">
        <f>'Intensity Equation'!$C$22/('Ohio Intensities'!A113+'Intensity Equation'!$C$23)^'Intensity Equation'!$C$24</f>
        <v>0.80829263440237031</v>
      </c>
      <c r="E113" s="100">
        <f>'Intensity Equation'!$C$29/('Ohio Intensities'!A113+'Intensity Equation'!$C$30)^'Intensity Equation'!$C$31</f>
        <v>0.82478898845711957</v>
      </c>
      <c r="F113" s="99">
        <f>'Intensity Equation'!$D$8/('Ohio Intensities'!A113+'Intensity Equation'!$D$9)^'Intensity Equation'!$D$10</f>
        <v>0.92192750595489792</v>
      </c>
      <c r="G113" s="14">
        <f>'Intensity Equation'!$D$15/('Ohio Intensities'!A113+'Intensity Equation'!$D$16)^'Intensity Equation'!$D$17</f>
        <v>0.94742853569409524</v>
      </c>
      <c r="H113" s="14">
        <f>'Intensity Equation'!$D$22/('Ohio Intensities'!A113+'Intensity Equation'!$D$23)^'Intensity Equation'!$D$24</f>
        <v>1.0021098485958428</v>
      </c>
      <c r="I113" s="100">
        <f>'Intensity Equation'!$D$29/('Ohio Intensities'!A113+'Intensity Equation'!$D$30)^'Intensity Equation'!$D$31</f>
        <v>1.0021098485958428</v>
      </c>
      <c r="J113" s="99">
        <f>'Intensity Equation'!$E$8/('Ohio Intensities'!A113+'Intensity Equation'!$E$9)^'Intensity Equation'!$E$10</f>
        <v>1.0790484388594053</v>
      </c>
      <c r="K113" s="14">
        <f>'Intensity Equation'!$E$15/('Ohio Intensities'!A113+'Intensity Equation'!$E$16)^'Intensity Equation'!$E$17</f>
        <v>1.1031457550161727</v>
      </c>
      <c r="L113" s="14">
        <f>'Intensity Equation'!$E$22/('Ohio Intensities'!A113+'Intensity Equation'!$E$23)^'Intensity Equation'!$E$24</f>
        <v>1.1550893381646388</v>
      </c>
      <c r="M113" s="100">
        <f>'Intensity Equation'!$E$29/('Ohio Intensities'!A113+'Intensity Equation'!$E$30)^'Intensity Equation'!$E$31</f>
        <v>1.188862973910888</v>
      </c>
      <c r="N113" s="99">
        <f>'Intensity Equation'!$F$8/('Ohio Intensities'!A113+'Intensity Equation'!$F$9)^'Intensity Equation'!$F$10</f>
        <v>1.3003407787777406</v>
      </c>
      <c r="O113" s="14">
        <f>'Intensity Equation'!$F$15/('Ohio Intensities'!A113+'Intensity Equation'!$F$16)^'Intensity Equation'!$F$17</f>
        <v>1.323679436404757</v>
      </c>
      <c r="P113" s="14">
        <f>'Intensity Equation'!$F$22/('Ohio Intensities'!A113+'Intensity Equation'!$F$23)^'Intensity Equation'!$F$24</f>
        <v>1.3706670713947928</v>
      </c>
      <c r="Q113" s="100">
        <f>'Intensity Equation'!$F$29/('Ohio Intensities'!A113+'Intensity Equation'!$F$30)^'Intensity Equation'!$F$31</f>
        <v>1.4121848384041693</v>
      </c>
      <c r="R113" s="99">
        <f>'Intensity Equation'!$G$8/('Ohio Intensities'!A113+'Intensity Equation'!$G$9)^'Intensity Equation'!$G$10</f>
        <v>1.4804861851110596</v>
      </c>
      <c r="S113" s="14">
        <f>'Intensity Equation'!$G$15/('Ohio Intensities'!A113+'Intensity Equation'!$G$16)^'Intensity Equation'!$G$17</f>
        <v>1.4926986438706451</v>
      </c>
      <c r="T113" s="14">
        <f>'Intensity Equation'!$G$22/('Ohio Intensities'!A113+'Intensity Equation'!$G$23)^'Intensity Equation'!$G$24</f>
        <v>1.5350356941763357</v>
      </c>
      <c r="U113" s="100">
        <f>'Intensity Equation'!$G$29/('Ohio Intensities'!A113+'Intensity Equation'!$G$30)^'Intensity Equation'!$G$31</f>
        <v>1.5977112258164989</v>
      </c>
      <c r="V113" s="99">
        <f>'Intensity Equation'!$H$8/('Ohio Intensities'!A113+'Intensity Equation'!$H$9)^'Intensity Equation'!$H$10</f>
        <v>1.6669822031131607</v>
      </c>
      <c r="W113" s="14">
        <f>'Intensity Equation'!$H$15/('Ohio Intensities'!A113+'Intensity Equation'!$H$16)^'Intensity Equation'!$H$17</f>
        <v>1.6793767900013286</v>
      </c>
      <c r="X113" s="14">
        <f>'Intensity Equation'!$H$22/('Ohio Intensities'!A113+'Intensity Equation'!$H$23)^'Intensity Equation'!$H$24</f>
        <v>1.7020855395131331</v>
      </c>
      <c r="Y113" s="23">
        <f>'Intensity Equation'!$H$29/('Ohio Intensities'!A113+'Intensity Equation'!$H$30)^'Intensity Equation'!$H$31</f>
        <v>1.7840570295148517</v>
      </c>
    </row>
    <row r="114" spans="1:25" x14ac:dyDescent="0.25">
      <c r="A114" s="98">
        <f t="shared" si="1"/>
        <v>118</v>
      </c>
      <c r="B114" s="99">
        <f>'Intensity Equation'!$C$8/('Ohio Intensities'!A114+'Intensity Equation'!$C$9)^'Intensity Equation'!$C$10</f>
        <v>0.71998615990619319</v>
      </c>
      <c r="C114" s="14">
        <f>'Intensity Equation'!$C$15/('Ohio Intensities'!A114+'Intensity Equation'!$C$16)^'Intensity Equation'!$C$17</f>
        <v>0.74809405541786111</v>
      </c>
      <c r="D114" s="14">
        <f>'Intensity Equation'!$C$22/('Ohio Intensities'!A114+'Intensity Equation'!$C$23)^'Intensity Equation'!$C$24</f>
        <v>0.80275819436730922</v>
      </c>
      <c r="E114" s="100">
        <f>'Intensity Equation'!$C$29/('Ohio Intensities'!A114+'Intensity Equation'!$C$30)^'Intensity Equation'!$C$31</f>
        <v>0.81914159665381592</v>
      </c>
      <c r="F114" s="99">
        <f>'Intensity Equation'!$D$8/('Ohio Intensities'!A114+'Intensity Equation'!$D$9)^'Intensity Equation'!$D$10</f>
        <v>0.91580651240474853</v>
      </c>
      <c r="G114" s="14">
        <f>'Intensity Equation'!$D$15/('Ohio Intensities'!A114+'Intensity Equation'!$D$16)^'Intensity Equation'!$D$17</f>
        <v>0.94109900910087474</v>
      </c>
      <c r="H114" s="14">
        <f>'Intensity Equation'!$D$22/('Ohio Intensities'!A114+'Intensity Equation'!$D$23)^'Intensity Equation'!$D$24</f>
        <v>0.99535576391836789</v>
      </c>
      <c r="I114" s="100">
        <f>'Intensity Equation'!$D$29/('Ohio Intensities'!A114+'Intensity Equation'!$D$30)^'Intensity Equation'!$D$31</f>
        <v>0.99535576391836789</v>
      </c>
      <c r="J114" s="99">
        <f>'Intensity Equation'!$E$8/('Ohio Intensities'!A114+'Intensity Equation'!$E$9)^'Intensity Equation'!$E$10</f>
        <v>1.072001021327361</v>
      </c>
      <c r="K114" s="14">
        <f>'Intensity Equation'!$E$15/('Ohio Intensities'!A114+'Intensity Equation'!$E$16)^'Intensity Equation'!$E$17</f>
        <v>1.0958186942958013</v>
      </c>
      <c r="L114" s="14">
        <f>'Intensity Equation'!$E$22/('Ohio Intensities'!A114+'Intensity Equation'!$E$23)^'Intensity Equation'!$E$24</f>
        <v>1.1473088118235479</v>
      </c>
      <c r="M114" s="100">
        <f>'Intensity Equation'!$E$29/('Ohio Intensities'!A114+'Intensity Equation'!$E$30)^'Intensity Equation'!$E$31</f>
        <v>1.1809574625735033</v>
      </c>
      <c r="N114" s="99">
        <f>'Intensity Equation'!$F$8/('Ohio Intensities'!A114+'Intensity Equation'!$F$9)^'Intensity Equation'!$F$10</f>
        <v>1.2921597609969468</v>
      </c>
      <c r="O114" s="14">
        <f>'Intensity Equation'!$F$15/('Ohio Intensities'!A114+'Intensity Equation'!$F$16)^'Intensity Equation'!$F$17</f>
        <v>1.3151922416114814</v>
      </c>
      <c r="P114" s="14">
        <f>'Intensity Equation'!$F$22/('Ohio Intensities'!A114+'Intensity Equation'!$F$23)^'Intensity Equation'!$F$24</f>
        <v>1.3616183134545932</v>
      </c>
      <c r="Q114" s="100">
        <f>'Intensity Equation'!$F$29/('Ohio Intensities'!A114+'Intensity Equation'!$F$30)^'Intensity Equation'!$F$31</f>
        <v>1.4030097769594836</v>
      </c>
      <c r="R114" s="99">
        <f>'Intensity Equation'!$G$8/('Ohio Intensities'!A114+'Intensity Equation'!$G$9)^'Intensity Equation'!$G$10</f>
        <v>1.4714863913555536</v>
      </c>
      <c r="S114" s="14">
        <f>'Intensity Equation'!$G$15/('Ohio Intensities'!A114+'Intensity Equation'!$G$16)^'Intensity Equation'!$G$17</f>
        <v>1.4835830335267148</v>
      </c>
      <c r="T114" s="14">
        <f>'Intensity Equation'!$G$22/('Ohio Intensities'!A114+'Intensity Equation'!$G$23)^'Intensity Equation'!$G$24</f>
        <v>1.5251453619472293</v>
      </c>
      <c r="U114" s="100">
        <f>'Intensity Equation'!$G$29/('Ohio Intensities'!A114+'Intensity Equation'!$G$30)^'Intensity Equation'!$G$31</f>
        <v>1.5875112049703284</v>
      </c>
      <c r="V114" s="99">
        <f>'Intensity Equation'!$H$8/('Ohio Intensities'!A114+'Intensity Equation'!$H$9)^'Intensity Equation'!$H$10</f>
        <v>1.6571914514090655</v>
      </c>
      <c r="W114" s="14">
        <f>'Intensity Equation'!$H$15/('Ohio Intensities'!A114+'Intensity Equation'!$H$16)^'Intensity Equation'!$H$17</f>
        <v>1.6690561721169948</v>
      </c>
      <c r="X114" s="14">
        <f>'Intensity Equation'!$H$22/('Ohio Intensities'!A114+'Intensity Equation'!$H$23)^'Intensity Equation'!$H$24</f>
        <v>1.6916412601881725</v>
      </c>
      <c r="Y114" s="23">
        <f>'Intensity Equation'!$H$29/('Ohio Intensities'!A114+'Intensity Equation'!$H$30)^'Intensity Equation'!$H$31</f>
        <v>1.7730178131505263</v>
      </c>
    </row>
    <row r="115" spans="1:25" x14ac:dyDescent="0.25">
      <c r="A115" s="98">
        <f t="shared" si="1"/>
        <v>119</v>
      </c>
      <c r="B115" s="14">
        <f>'Intensity Equation'!$C$8/('Ohio Intensities'!A115+'Intensity Equation'!$C$9)^'Intensity Equation'!$C$10</f>
        <v>0.71515170859044119</v>
      </c>
      <c r="C115" s="14">
        <f>'Intensity Equation'!$C$15/('Ohio Intensities'!A115+'Intensity Equation'!$C$16)^'Intensity Equation'!$C$17</f>
        <v>0.74307086956802149</v>
      </c>
      <c r="D115" s="14">
        <f>'Intensity Equation'!$C$22/('Ohio Intensities'!A115+'Intensity Equation'!$C$23)^'Intensity Equation'!$C$24</f>
        <v>0.79730427852373587</v>
      </c>
      <c r="E115" s="100">
        <f>'Intensity Equation'!$C$29/('Ohio Intensities'!A115+'Intensity Equation'!$C$30)^'Intensity Equation'!$C$31</f>
        <v>0.81357637245122605</v>
      </c>
      <c r="F115" s="14">
        <f>'Intensity Equation'!$D$8/('Ohio Intensities'!A115+'Intensity Equation'!$D$9)^'Intensity Equation'!$D$10</f>
        <v>0.90977322885589051</v>
      </c>
      <c r="G115" s="14">
        <f>'Intensity Equation'!$D$15/('Ohio Intensities'!A115+'Intensity Equation'!$D$16)^'Intensity Equation'!$D$17</f>
        <v>0.93486034533070483</v>
      </c>
      <c r="H115" s="14">
        <f>'Intensity Equation'!$D$22/('Ohio Intensities'!A115+'Intensity Equation'!$D$23)^'Intensity Equation'!$D$24</f>
        <v>0.98869883132790792</v>
      </c>
      <c r="I115" s="100">
        <f>'Intensity Equation'!$D$29/('Ohio Intensities'!A115+'Intensity Equation'!$D$30)^'Intensity Equation'!$D$31</f>
        <v>0.98869883132790792</v>
      </c>
      <c r="J115" s="14">
        <f>'Intensity Equation'!$E$8/('Ohio Intensities'!A115+'Intensity Equation'!$E$9)^'Intensity Equation'!$E$10</f>
        <v>1.0650535212226617</v>
      </c>
      <c r="K115" s="14">
        <f>'Intensity Equation'!$E$15/('Ohio Intensities'!A115+'Intensity Equation'!$E$16)^'Intensity Equation'!$E$17</f>
        <v>1.0885958891620193</v>
      </c>
      <c r="L115" s="14">
        <f>'Intensity Equation'!$E$22/('Ohio Intensities'!A115+'Intensity Equation'!$E$23)^'Intensity Equation'!$E$24</f>
        <v>1.1396392667133357</v>
      </c>
      <c r="M115" s="100">
        <f>'Intensity Equation'!$E$29/('Ohio Intensities'!A115+'Intensity Equation'!$E$30)^'Intensity Equation'!$E$31</f>
        <v>1.173164497452736</v>
      </c>
      <c r="N115" s="14">
        <f>'Intensity Equation'!$F$8/('Ohio Intensities'!A115+'Intensity Equation'!$F$9)^'Intensity Equation'!$F$10</f>
        <v>1.2840927942943949</v>
      </c>
      <c r="O115" s="14">
        <f>'Intensity Equation'!$F$15/('Ohio Intensities'!A115+'Intensity Equation'!$F$16)^'Intensity Equation'!$F$17</f>
        <v>1.3068238787767117</v>
      </c>
      <c r="P115" s="14">
        <f>'Intensity Equation'!$F$22/('Ohio Intensities'!A115+'Intensity Equation'!$F$23)^'Intensity Equation'!$F$24</f>
        <v>1.3526969124347386</v>
      </c>
      <c r="Q115" s="100">
        <f>'Intensity Equation'!$F$29/('Ohio Intensities'!A115+'Intensity Equation'!$F$30)^'Intensity Equation'!$F$31</f>
        <v>1.3939635538543238</v>
      </c>
      <c r="R115" s="14">
        <f>'Intensity Equation'!$G$8/('Ohio Intensities'!A115+'Intensity Equation'!$G$9)^'Intensity Equation'!$G$10</f>
        <v>1.4626103060027436</v>
      </c>
      <c r="S115" s="14">
        <f>'Intensity Equation'!$G$15/('Ohio Intensities'!A115+'Intensity Equation'!$G$16)^'Intensity Equation'!$G$17</f>
        <v>1.4745933824425259</v>
      </c>
      <c r="T115" s="14">
        <f>'Intensity Equation'!$G$22/('Ohio Intensities'!A115+'Intensity Equation'!$G$23)^'Intensity Equation'!$G$24</f>
        <v>1.5153926799101443</v>
      </c>
      <c r="U115" s="100">
        <f>'Intensity Equation'!$G$29/('Ohio Intensities'!A115+'Intensity Equation'!$G$30)^'Intensity Equation'!$G$31</f>
        <v>1.5774528390871216</v>
      </c>
      <c r="V115" s="14">
        <f>'Intensity Equation'!$H$8/('Ohio Intensities'!A115+'Intensity Equation'!$H$9)^'Intensity Equation'!$H$10</f>
        <v>1.6475334361017659</v>
      </c>
      <c r="W115" s="14">
        <f>'Intensity Equation'!$H$15/('Ohio Intensities'!A115+'Intensity Equation'!$H$16)^'Intensity Equation'!$H$17</f>
        <v>1.6588765959392284</v>
      </c>
      <c r="X115" s="14">
        <f>'Intensity Equation'!$H$22/('Ohio Intensities'!A115+'Intensity Equation'!$H$23)^'Intensity Equation'!$H$24</f>
        <v>1.6813406735120491</v>
      </c>
      <c r="Y115" s="23">
        <f>'Intensity Equation'!$H$29/('Ohio Intensities'!A115+'Intensity Equation'!$H$30)^'Intensity Equation'!$H$31</f>
        <v>1.762130077268881</v>
      </c>
    </row>
    <row r="116" spans="1:25" x14ac:dyDescent="0.25">
      <c r="A116" s="98">
        <f t="shared" si="1"/>
        <v>120</v>
      </c>
      <c r="B116" s="14">
        <f>'Intensity Equation'!$C$8/('Ohio Intensities'!A116+'Intensity Equation'!$C$9)^'Intensity Equation'!$C$10</f>
        <v>0.71038696407794744</v>
      </c>
      <c r="C116" s="14">
        <f>'Intensity Equation'!$C$15/('Ohio Intensities'!A116+'Intensity Equation'!$C$16)^'Intensity Equation'!$C$17</f>
        <v>0.73812011183978155</v>
      </c>
      <c r="D116" s="14">
        <f>'Intensity Equation'!$C$22/('Ohio Intensities'!A116+'Intensity Equation'!$C$23)^'Intensity Equation'!$C$24</f>
        <v>0.79192910457447518</v>
      </c>
      <c r="E116" s="100">
        <f>'Intensity Equation'!$C$29/('Ohio Intensities'!A116+'Intensity Equation'!$C$30)^'Intensity Equation'!$C$31</f>
        <v>0.8080914971774712</v>
      </c>
      <c r="F116" s="14">
        <f>'Intensity Equation'!$D$8/('Ohio Intensities'!A116+'Intensity Equation'!$D$9)^'Intensity Equation'!$D$10</f>
        <v>0.90382573434833335</v>
      </c>
      <c r="G116" s="14">
        <f>'Intensity Equation'!$D$15/('Ohio Intensities'!A116+'Intensity Equation'!$D$16)^'Intensity Equation'!$D$17</f>
        <v>0.92871055336431285</v>
      </c>
      <c r="H116" s="14">
        <f>'Intensity Equation'!$D$22/('Ohio Intensities'!A116+'Intensity Equation'!$D$23)^'Intensity Equation'!$D$24</f>
        <v>0.98213692204990732</v>
      </c>
      <c r="I116" s="100">
        <f>'Intensity Equation'!$D$29/('Ohio Intensities'!A116+'Intensity Equation'!$D$30)^'Intensity Equation'!$D$31</f>
        <v>0.98213692204990732</v>
      </c>
      <c r="J116" s="14">
        <f>'Intensity Equation'!$E$8/('Ohio Intensities'!A116+'Intensity Equation'!$E$9)^'Intensity Equation'!$E$10</f>
        <v>1.0582037695565614</v>
      </c>
      <c r="K116" s="14">
        <f>'Intensity Equation'!$E$15/('Ohio Intensities'!A116+'Intensity Equation'!$E$16)^'Intensity Equation'!$E$17</f>
        <v>1.0814750771944877</v>
      </c>
      <c r="L116" s="14">
        <f>'Intensity Equation'!$E$22/('Ohio Intensities'!A116+'Intensity Equation'!$E$23)^'Intensity Equation'!$E$24</f>
        <v>1.1320782968899672</v>
      </c>
      <c r="M116" s="100">
        <f>'Intensity Equation'!$E$29/('Ohio Intensities'!A116+'Intensity Equation'!$E$30)^'Intensity Equation'!$E$31</f>
        <v>1.1654816353719168</v>
      </c>
      <c r="N116" s="14">
        <f>'Intensity Equation'!$F$8/('Ohio Intensities'!A116+'Intensity Equation'!$F$9)^'Intensity Equation'!$F$10</f>
        <v>1.2761374295849348</v>
      </c>
      <c r="O116" s="14">
        <f>'Intensity Equation'!$F$15/('Ohio Intensities'!A116+'Intensity Equation'!$F$16)^'Intensity Equation'!$F$17</f>
        <v>1.2985717958923086</v>
      </c>
      <c r="P116" s="14">
        <f>'Intensity Equation'!$F$22/('Ohio Intensities'!A116+'Intensity Equation'!$F$23)^'Intensity Equation'!$F$24</f>
        <v>1.3439001383452263</v>
      </c>
      <c r="Q116" s="100">
        <f>'Intensity Equation'!$F$29/('Ohio Intensities'!A116+'Intensity Equation'!$F$30)^'Intensity Equation'!$F$31</f>
        <v>1.3850434024571925</v>
      </c>
      <c r="R116" s="14">
        <f>'Intensity Equation'!$G$8/('Ohio Intensities'!A116+'Intensity Equation'!$G$9)^'Intensity Equation'!$G$10</f>
        <v>1.4538552946715635</v>
      </c>
      <c r="S116" s="14">
        <f>'Intensity Equation'!$G$15/('Ohio Intensities'!A116+'Intensity Equation'!$G$16)^'Intensity Equation'!$G$17</f>
        <v>1.4657269937761259</v>
      </c>
      <c r="T116" s="14">
        <f>'Intensity Equation'!$G$22/('Ohio Intensities'!A116+'Intensity Equation'!$G$23)^'Intensity Equation'!$G$24</f>
        <v>1.5057747187829367</v>
      </c>
      <c r="U116" s="100">
        <f>'Intensity Equation'!$G$29/('Ohio Intensities'!A116+'Intensity Equation'!$G$30)^'Intensity Equation'!$G$31</f>
        <v>1.567533113917716</v>
      </c>
      <c r="V116" s="14">
        <f>'Intensity Equation'!$H$8/('Ohio Intensities'!A116+'Intensity Equation'!$H$9)^'Intensity Equation'!$H$10</f>
        <v>1.6380053533400518</v>
      </c>
      <c r="W116" s="14">
        <f>'Intensity Equation'!$H$15/('Ohio Intensities'!A116+'Intensity Equation'!$H$16)^'Intensity Equation'!$H$17</f>
        <v>1.6488350892149304</v>
      </c>
      <c r="X116" s="14">
        <f>'Intensity Equation'!$H$22/('Ohio Intensities'!A116+'Intensity Equation'!$H$23)^'Intensity Equation'!$H$24</f>
        <v>1.6711807240208496</v>
      </c>
      <c r="Y116" s="23">
        <f>'Intensity Equation'!$H$29/('Ohio Intensities'!A116+'Intensity Equation'!$H$30)^'Intensity Equation'!$H$31</f>
        <v>1.7513906191188853</v>
      </c>
    </row>
    <row r="117" spans="1:25" x14ac:dyDescent="0.25">
      <c r="A117" s="98">
        <f t="shared" si="1"/>
        <v>121</v>
      </c>
      <c r="B117" s="14">
        <f>'Intensity Equation'!$C$8/('Ohio Intensities'!A117+'Intensity Equation'!$C$9)^'Intensity Equation'!$C$10</f>
        <v>0.70569039251926546</v>
      </c>
      <c r="C117" s="14">
        <f>'Intensity Equation'!$C$15/('Ohio Intensities'!A117+'Intensity Equation'!$C$16)^'Intensity Equation'!$C$17</f>
        <v>0.73324018850298789</v>
      </c>
      <c r="D117" s="14">
        <f>'Intensity Equation'!$C$22/('Ohio Intensities'!A117+'Intensity Equation'!$C$23)^'Intensity Equation'!$C$24</f>
        <v>0.78663094298170877</v>
      </c>
      <c r="E117" s="100">
        <f>'Intensity Equation'!$C$29/('Ohio Intensities'!A117+'Intensity Equation'!$C$30)^'Intensity Equation'!$C$31</f>
        <v>0.80268520599678872</v>
      </c>
      <c r="F117" s="14">
        <f>'Intensity Equation'!$D$8/('Ohio Intensities'!A117+'Intensity Equation'!$D$9)^'Intensity Equation'!$D$10</f>
        <v>0.89796216431709541</v>
      </c>
      <c r="G117" s="14">
        <f>'Intensity Equation'!$D$15/('Ohio Intensities'!A117+'Intensity Equation'!$D$16)^'Intensity Equation'!$D$17</f>
        <v>0.92264770062750234</v>
      </c>
      <c r="H117" s="14">
        <f>'Intensity Equation'!$D$22/('Ohio Intensities'!A117+'Intensity Equation'!$D$23)^'Intensity Equation'!$D$24</f>
        <v>0.97566796973665371</v>
      </c>
      <c r="I117" s="100">
        <f>'Intensity Equation'!$D$29/('Ohio Intensities'!A117+'Intensity Equation'!$D$30)^'Intensity Equation'!$D$31</f>
        <v>0.97566796973665371</v>
      </c>
      <c r="J117" s="14">
        <f>'Intensity Equation'!$E$8/('Ohio Intensities'!A117+'Intensity Equation'!$E$9)^'Intensity Equation'!$E$10</f>
        <v>1.0514496605090684</v>
      </c>
      <c r="K117" s="14">
        <f>'Intensity Equation'!$E$15/('Ohio Intensities'!A117+'Intensity Equation'!$E$16)^'Intensity Equation'!$E$17</f>
        <v>1.074454061719192</v>
      </c>
      <c r="L117" s="14">
        <f>'Intensity Equation'!$E$22/('Ohio Intensities'!A117+'Intensity Equation'!$E$23)^'Intensity Equation'!$E$24</f>
        <v>1.1246235661408595</v>
      </c>
      <c r="M117" s="100">
        <f>'Intensity Equation'!$E$29/('Ohio Intensities'!A117+'Intensity Equation'!$E$30)^'Intensity Equation'!$E$31</f>
        <v>1.1579065041716241</v>
      </c>
      <c r="N117" s="14">
        <f>'Intensity Equation'!$F$8/('Ohio Intensities'!A117+'Intensity Equation'!$F$9)^'Intensity Equation'!$F$10</f>
        <v>1.2682912885424416</v>
      </c>
      <c r="O117" s="14">
        <f>'Intensity Equation'!$F$15/('Ohio Intensities'!A117+'Intensity Equation'!$F$16)^'Intensity Equation'!$F$17</f>
        <v>1.290433514544344</v>
      </c>
      <c r="P117" s="14">
        <f>'Intensity Equation'!$F$22/('Ohio Intensities'!A117+'Intensity Equation'!$F$23)^'Intensity Equation'!$F$24</f>
        <v>1.3352253395136378</v>
      </c>
      <c r="Q117" s="100">
        <f>'Intensity Equation'!$F$29/('Ohio Intensities'!A117+'Intensity Equation'!$F$30)^'Intensity Equation'!$F$31</f>
        <v>1.3762466357987713</v>
      </c>
      <c r="R117" s="14">
        <f>'Intensity Equation'!$G$8/('Ohio Intensities'!A117+'Intensity Equation'!$G$9)^'Intensity Equation'!$G$10</f>
        <v>1.4452187986661842</v>
      </c>
      <c r="S117" s="14">
        <f>'Intensity Equation'!$G$15/('Ohio Intensities'!A117+'Intensity Equation'!$G$16)^'Intensity Equation'!$G$17</f>
        <v>1.45698124858894</v>
      </c>
      <c r="T117" s="14">
        <f>'Intensity Equation'!$G$22/('Ohio Intensities'!A117+'Intensity Equation'!$G$23)^'Intensity Equation'!$G$24</f>
        <v>1.4962886328689653</v>
      </c>
      <c r="U117" s="100">
        <f>'Intensity Equation'!$G$29/('Ohio Intensities'!A117+'Intensity Equation'!$G$30)^'Intensity Equation'!$G$31</f>
        <v>1.5577491012997535</v>
      </c>
      <c r="V117" s="14">
        <f>'Intensity Equation'!$H$8/('Ohio Intensities'!A117+'Intensity Equation'!$H$9)^'Intensity Equation'!$H$10</f>
        <v>1.6286044793911298</v>
      </c>
      <c r="W117" s="14">
        <f>'Intensity Equation'!$H$15/('Ohio Intensities'!A117+'Intensity Equation'!$H$16)^'Intensity Equation'!$H$17</f>
        <v>1.6389287640159527</v>
      </c>
      <c r="X117" s="14">
        <f>'Intensity Equation'!$H$22/('Ohio Intensities'!A117+'Intensity Equation'!$H$23)^'Intensity Equation'!$H$24</f>
        <v>1.6611584438091811</v>
      </c>
      <c r="Y117" s="23">
        <f>'Intensity Equation'!$H$29/('Ohio Intensities'!A117+'Intensity Equation'!$H$30)^'Intensity Equation'!$H$31</f>
        <v>1.7407963270778026</v>
      </c>
    </row>
    <row r="118" spans="1:25" x14ac:dyDescent="0.25">
      <c r="A118" s="98">
        <f t="shared" si="1"/>
        <v>122</v>
      </c>
      <c r="B118" s="14">
        <f>'Intensity Equation'!$C$8/('Ohio Intensities'!A118+'Intensity Equation'!$C$9)^'Intensity Equation'!$C$10</f>
        <v>0.70106050527358954</v>
      </c>
      <c r="C118" s="14">
        <f>'Intensity Equation'!$C$15/('Ohio Intensities'!A118+'Intensity Equation'!$C$16)^'Intensity Equation'!$C$17</f>
        <v>0.72842955280105115</v>
      </c>
      <c r="D118" s="14">
        <f>'Intensity Equation'!$C$22/('Ohio Intensities'!A118+'Intensity Equation'!$C$23)^'Intensity Equation'!$C$24</f>
        <v>0.78140811501715024</v>
      </c>
      <c r="E118" s="100">
        <f>'Intensity Equation'!$C$29/('Ohio Intensities'!A118+'Intensity Equation'!$C$30)^'Intensity Equation'!$C$31</f>
        <v>0.79735578591991418</v>
      </c>
      <c r="F118" s="14">
        <f>'Intensity Equation'!$D$8/('Ohio Intensities'!A118+'Intensity Equation'!$D$9)^'Intensity Equation'!$D$10</f>
        <v>0.89218070852242515</v>
      </c>
      <c r="G118" s="14">
        <f>'Intensity Equation'!$D$15/('Ohio Intensities'!A118+'Intensity Equation'!$D$16)^'Intensity Equation'!$D$17</f>
        <v>0.9166699108471601</v>
      </c>
      <c r="H118" s="14">
        <f>'Intensity Equation'!$D$22/('Ohio Intensities'!A118+'Intensity Equation'!$D$23)^'Intensity Equation'!$D$24</f>
        <v>0.9692899681807583</v>
      </c>
      <c r="I118" s="100">
        <f>'Intensity Equation'!$D$29/('Ohio Intensities'!A118+'Intensity Equation'!$D$30)^'Intensity Equation'!$D$31</f>
        <v>0.9692899681807583</v>
      </c>
      <c r="J118" s="14">
        <f>'Intensity Equation'!$E$8/('Ohio Intensities'!A118+'Intensity Equation'!$E$9)^'Intensity Equation'!$E$10</f>
        <v>1.0447891491278525</v>
      </c>
      <c r="K118" s="14">
        <f>'Intensity Equation'!$E$15/('Ohio Intensities'!A118+'Intensity Equation'!$E$16)^'Intensity Equation'!$E$17</f>
        <v>1.0675307094212105</v>
      </c>
      <c r="L118" s="14">
        <f>'Intensity Equation'!$E$22/('Ohio Intensities'!A118+'Intensity Equation'!$E$23)^'Intensity Equation'!$E$24</f>
        <v>1.1172728054620686</v>
      </c>
      <c r="M118" s="100">
        <f>'Intensity Equation'!$E$29/('Ohio Intensities'!A118+'Intensity Equation'!$E$30)^'Intensity Equation'!$E$31</f>
        <v>1.1504368001305425</v>
      </c>
      <c r="N118" s="14">
        <f>'Intensity Equation'!$F$8/('Ohio Intensities'!A118+'Intensity Equation'!$F$9)^'Intensity Equation'!$F$10</f>
        <v>1.2605520610384233</v>
      </c>
      <c r="O118" s="14">
        <f>'Intensity Equation'!$F$15/('Ohio Intensities'!A118+'Intensity Equation'!$F$16)^'Intensity Equation'!$F$17</f>
        <v>1.2824066272571017</v>
      </c>
      <c r="P118" s="14">
        <f>'Intensity Equation'!$F$22/('Ohio Intensities'!A118+'Intensity Equation'!$F$23)^'Intensity Equation'!$F$24</f>
        <v>1.3266699397787616</v>
      </c>
      <c r="Q118" s="100">
        <f>'Intensity Equation'!$F$29/('Ohio Intensities'!A118+'Intensity Equation'!$F$30)^'Intensity Equation'!$F$31</f>
        <v>1.3675706437036406</v>
      </c>
      <c r="R118" s="14">
        <f>'Intensity Equation'!$G$8/('Ohio Intensities'!A118+'Intensity Equation'!$G$9)^'Intensity Equation'!$G$10</f>
        <v>1.4366983322473703</v>
      </c>
      <c r="S118" s="14">
        <f>'Intensity Equation'!$G$15/('Ohio Intensities'!A118+'Intensity Equation'!$G$16)^'Intensity Equation'!$G$17</f>
        <v>1.4483536030217763</v>
      </c>
      <c r="T118" s="14">
        <f>'Intensity Equation'!$G$22/('Ohio Intensities'!A118+'Intensity Equation'!$G$23)^'Intensity Equation'!$G$24</f>
        <v>1.4869316570746369</v>
      </c>
      <c r="U118" s="100">
        <f>'Intensity Equation'!$G$29/('Ohio Intensities'!A118+'Intensity Equation'!$G$30)^'Intensity Equation'!$G$31</f>
        <v>1.5480979560814834</v>
      </c>
      <c r="V118" s="14">
        <f>'Intensity Equation'!$H$8/('Ohio Intensities'!A118+'Intensity Equation'!$H$9)^'Intensity Equation'!$H$10</f>
        <v>1.6193281677633511</v>
      </c>
      <c r="W118" s="14">
        <f>'Intensity Equation'!$H$15/('Ohio Intensities'!A118+'Intensity Equation'!$H$16)^'Intensity Equation'!$H$17</f>
        <v>1.6291548137405079</v>
      </c>
      <c r="X118" s="14">
        <f>'Intensity Equation'!$H$22/('Ohio Intensities'!A118+'Intensity Equation'!$H$23)^'Intensity Equation'!$H$24</f>
        <v>1.6512709493834863</v>
      </c>
      <c r="Y118" s="23">
        <f>'Intensity Equation'!$H$29/('Ohio Intensities'!A118+'Intensity Equation'!$H$30)^'Intensity Equation'!$H$31</f>
        <v>1.7303441774020158</v>
      </c>
    </row>
    <row r="119" spans="1:25" x14ac:dyDescent="0.25">
      <c r="A119" s="98">
        <f t="shared" si="1"/>
        <v>123</v>
      </c>
      <c r="B119" s="14">
        <f>'Intensity Equation'!$C$8/('Ohio Intensities'!A119+'Intensity Equation'!$C$9)^'Intensity Equation'!$C$10</f>
        <v>0.69649585724370489</v>
      </c>
      <c r="C119" s="14">
        <f>'Intensity Equation'!$C$15/('Ohio Intensities'!A119+'Intensity Equation'!$C$16)^'Intensity Equation'!$C$17</f>
        <v>0.7236867032208919</v>
      </c>
      <c r="D119" s="14">
        <f>'Intensity Equation'!$C$22/('Ohio Intensities'!A119+'Intensity Equation'!$C$23)^'Intensity Equation'!$C$24</f>
        <v>0.77625899089841144</v>
      </c>
      <c r="E119" s="100">
        <f>'Intensity Equation'!$C$29/('Ohio Intensities'!A119+'Intensity Equation'!$C$30)^'Intensity Equation'!$C$31</f>
        <v>0.79210157390241287</v>
      </c>
      <c r="F119" s="14">
        <f>'Intensity Equation'!$D$8/('Ohio Intensities'!A119+'Intensity Equation'!$D$9)^'Intensity Equation'!$D$10</f>
        <v>0.88647960907096812</v>
      </c>
      <c r="G119" s="14">
        <f>'Intensity Equation'!$D$15/('Ohio Intensities'!A119+'Intensity Equation'!$D$16)^'Intensity Equation'!$D$17</f>
        <v>0.91077536200138975</v>
      </c>
      <c r="H119" s="14">
        <f>'Intensity Equation'!$D$22/('Ohio Intensities'!A119+'Intensity Equation'!$D$23)^'Intensity Equation'!$D$24</f>
        <v>0.96300096912882849</v>
      </c>
      <c r="I119" s="100">
        <f>'Intensity Equation'!$D$29/('Ohio Intensities'!A119+'Intensity Equation'!$D$30)^'Intensity Equation'!$D$31</f>
        <v>0.96300096912882849</v>
      </c>
      <c r="J119" s="14">
        <f>'Intensity Equation'!$E$8/('Ohio Intensities'!A119+'Intensity Equation'!$E$9)^'Intensity Equation'!$E$10</f>
        <v>1.0382202491275239</v>
      </c>
      <c r="K119" s="14">
        <f>'Intensity Equation'!$E$15/('Ohio Intensities'!A119+'Intensity Equation'!$E$16)^'Intensity Equation'!$E$17</f>
        <v>1.0607029480612129</v>
      </c>
      <c r="L119" s="14">
        <f>'Intensity Equation'!$E$22/('Ohio Intensities'!A119+'Intensity Equation'!$E$23)^'Intensity Equation'!$E$24</f>
        <v>1.1100238106446529</v>
      </c>
      <c r="M119" s="100">
        <f>'Intensity Equation'!$E$29/('Ohio Intensities'!A119+'Intensity Equation'!$E$30)^'Intensity Equation'!$E$31</f>
        <v>1.1430702854984094</v>
      </c>
      <c r="N119" s="14">
        <f>'Intensity Equation'!$F$8/('Ohio Intensities'!A119+'Intensity Equation'!$F$9)^'Intensity Equation'!$F$10</f>
        <v>1.2529175026917807</v>
      </c>
      <c r="O119" s="14">
        <f>'Intensity Equation'!$F$15/('Ohio Intensities'!A119+'Intensity Equation'!$F$16)^'Intensity Equation'!$F$17</f>
        <v>1.2744887949519002</v>
      </c>
      <c r="P119" s="14">
        <f>'Intensity Equation'!$F$22/('Ohio Intensities'!A119+'Intensity Equation'!$F$23)^'Intensity Equation'!$F$24</f>
        <v>1.3182314358045331</v>
      </c>
      <c r="Q119" s="100">
        <f>'Intensity Equation'!$F$29/('Ohio Intensities'!A119+'Intensity Equation'!$F$30)^'Intensity Equation'!$F$31</f>
        <v>1.3590128900456648</v>
      </c>
      <c r="R119" s="14">
        <f>'Intensity Equation'!$G$8/('Ohio Intensities'!A119+'Intensity Equation'!$G$9)^'Intensity Equation'!$G$10</f>
        <v>1.4282914800219071</v>
      </c>
      <c r="S119" s="14">
        <f>'Intensity Equation'!$G$15/('Ohio Intensities'!A119+'Intensity Equation'!$G$16)^'Intensity Equation'!$G$17</f>
        <v>1.4398415855936764</v>
      </c>
      <c r="T119" s="14">
        <f>'Intensity Equation'!$G$22/('Ohio Intensities'!A119+'Intensity Equation'!$G$23)^'Intensity Equation'!$G$24</f>
        <v>1.4777011040543537</v>
      </c>
      <c r="U119" s="100">
        <f>'Intensity Equation'!$G$29/('Ohio Intensities'!A119+'Intensity Equation'!$G$30)^'Intensity Equation'!$G$31</f>
        <v>1.5385769131772487</v>
      </c>
      <c r="V119" s="14">
        <f>'Intensity Equation'!$H$8/('Ohio Intensities'!A119+'Intensity Equation'!$H$9)^'Intensity Equation'!$H$10</f>
        <v>1.6101738464530548</v>
      </c>
      <c r="W119" s="14">
        <f>'Intensity Equation'!$H$15/('Ohio Intensities'!A119+'Intensity Equation'!$H$16)^'Intensity Equation'!$H$17</f>
        <v>1.6195105102424572</v>
      </c>
      <c r="X119" s="14">
        <f>'Intensity Equation'!$H$22/('Ohio Intensities'!A119+'Intensity Equation'!$H$23)^'Intensity Equation'!$H$24</f>
        <v>1.6415154386510258</v>
      </c>
      <c r="Y119" s="23">
        <f>'Intensity Equation'!$H$29/('Ohio Intensities'!A119+'Intensity Equation'!$H$30)^'Intensity Equation'!$H$31</f>
        <v>1.7200312311167667</v>
      </c>
    </row>
    <row r="120" spans="1:25" x14ac:dyDescent="0.25">
      <c r="A120" s="98">
        <f t="shared" si="1"/>
        <v>124</v>
      </c>
      <c r="B120" s="14">
        <f>'Intensity Equation'!$C$8/('Ohio Intensities'!A120+'Intensity Equation'!$C$9)^'Intensity Equation'!$C$10</f>
        <v>0.69199504528432254</v>
      </c>
      <c r="C120" s="14">
        <f>'Intensity Equation'!$C$15/('Ohio Intensities'!A120+'Intensity Equation'!$C$16)^'Intensity Equation'!$C$17</f>
        <v>0.7190101818391389</v>
      </c>
      <c r="D120" s="14">
        <f>'Intensity Equation'!$C$22/('Ohio Intensities'!A120+'Intensity Equation'!$C$23)^'Intensity Equation'!$C$24</f>
        <v>0.77118198800712512</v>
      </c>
      <c r="E120" s="100">
        <f>'Intensity Equation'!$C$29/('Ohio Intensities'!A120+'Intensity Equation'!$C$30)^'Intensity Equation'!$C$31</f>
        <v>0.78692095502643611</v>
      </c>
      <c r="F120" s="14">
        <f>'Intensity Equation'!$D$8/('Ohio Intensities'!A120+'Intensity Equation'!$D$9)^'Intensity Equation'!$D$10</f>
        <v>0.880857158523219</v>
      </c>
      <c r="G120" s="14">
        <f>'Intensity Equation'!$D$15/('Ohio Intensities'!A120+'Intensity Equation'!$D$16)^'Intensity Equation'!$D$17</f>
        <v>0.90496228435896831</v>
      </c>
      <c r="H120" s="14">
        <f>'Intensity Equation'!$D$22/('Ohio Intensities'!A120+'Intensity Equation'!$D$23)^'Intensity Equation'!$D$24</f>
        <v>0.95679908019024029</v>
      </c>
      <c r="I120" s="100">
        <f>'Intensity Equation'!$D$29/('Ohio Intensities'!A120+'Intensity Equation'!$D$30)^'Intensity Equation'!$D$31</f>
        <v>0.95679908019024029</v>
      </c>
      <c r="J120" s="14">
        <f>'Intensity Equation'!$E$8/('Ohio Intensities'!A120+'Intensity Equation'!$E$9)^'Intensity Equation'!$E$10</f>
        <v>1.0317410307841994</v>
      </c>
      <c r="K120" s="14">
        <f>'Intensity Equation'!$E$15/('Ohio Intensities'!A120+'Intensity Equation'!$E$16)^'Intensity Equation'!$E$17</f>
        <v>1.0539687642904492</v>
      </c>
      <c r="L120" s="14">
        <f>'Intensity Equation'!$E$22/('Ohio Intensities'!A120+'Intensity Equation'!$E$23)^'Intensity Equation'!$E$24</f>
        <v>1.1028744399646853</v>
      </c>
      <c r="M120" s="100">
        <f>'Intensity Equation'!$E$29/('Ohio Intensities'!A120+'Intensity Equation'!$E$30)^'Intensity Equation'!$E$31</f>
        <v>1.135804786135399</v>
      </c>
      <c r="N120" s="14">
        <f>'Intensity Equation'!$F$8/('Ohio Intensities'!A120+'Intensity Equation'!$F$9)^'Intensity Equation'!$F$10</f>
        <v>1.2453854325241085</v>
      </c>
      <c r="O120" s="14">
        <f>'Intensity Equation'!$F$15/('Ohio Intensities'!A120+'Intensity Equation'!$F$16)^'Intensity Equation'!$F$17</f>
        <v>1.2666777445149866</v>
      </c>
      <c r="P120" s="14">
        <f>'Intensity Equation'!$F$22/('Ohio Intensities'!A120+'Intensity Equation'!$F$23)^'Intensity Equation'!$F$24</f>
        <v>1.3099073945083122</v>
      </c>
      <c r="Q120" s="100">
        <f>'Intensity Equation'!$F$29/('Ohio Intensities'!A120+'Intensity Equation'!$F$30)^'Intensity Equation'!$F$31</f>
        <v>1.3505709101208174</v>
      </c>
      <c r="R120" s="14">
        <f>'Intensity Equation'!$G$8/('Ohio Intensities'!A120+'Intensity Equation'!$G$9)^'Intensity Equation'!$G$10</f>
        <v>1.4199958944441244</v>
      </c>
      <c r="S120" s="14">
        <f>'Intensity Equation'!$G$15/('Ohio Intensities'!A120+'Intensity Equation'!$G$16)^'Intensity Equation'!$G$17</f>
        <v>1.4314427946174009</v>
      </c>
      <c r="T120" s="14">
        <f>'Intensity Equation'!$G$22/('Ohio Intensities'!A120+'Intensity Equation'!$G$23)^'Intensity Equation'!$G$24</f>
        <v>1.468594361476582</v>
      </c>
      <c r="U120" s="100">
        <f>'Intensity Equation'!$G$29/('Ohio Intensities'!A120+'Intensity Equation'!$G$30)^'Intensity Equation'!$G$31</f>
        <v>1.5291832847480782</v>
      </c>
      <c r="V120" s="14">
        <f>'Intensity Equation'!$H$8/('Ohio Intensities'!A120+'Intensity Equation'!$H$9)^'Intensity Equation'!$H$10</f>
        <v>1.6011390153093166</v>
      </c>
      <c r="W120" s="14">
        <f>'Intensity Equation'!$H$15/('Ohio Intensities'!A120+'Intensity Equation'!$H$16)^'Intensity Equation'!$H$17</f>
        <v>1.6099932010821192</v>
      </c>
      <c r="X120" s="14">
        <f>'Intensity Equation'!$H$22/('Ohio Intensities'!A120+'Intensity Equation'!$H$23)^'Intensity Equation'!$H$24</f>
        <v>1.631889188037696</v>
      </c>
      <c r="Y120" s="23">
        <f>'Intensity Equation'!$H$29/('Ohio Intensities'!A120+'Intensity Equation'!$H$30)^'Intensity Equation'!$H$31</f>
        <v>1.7098546310378804</v>
      </c>
    </row>
    <row r="121" spans="1:25" x14ac:dyDescent="0.25">
      <c r="A121" s="98">
        <f t="shared" si="1"/>
        <v>125</v>
      </c>
      <c r="B121" s="14">
        <f>'Intensity Equation'!$C$8/('Ohio Intensities'!A121+'Intensity Equation'!$C$9)^'Intensity Equation'!$C$10</f>
        <v>0.68755670668004409</v>
      </c>
      <c r="C121" s="14">
        <f>'Intensity Equation'!$C$15/('Ohio Intensities'!A121+'Intensity Equation'!$C$16)^'Intensity Equation'!$C$17</f>
        <v>0.71439857274067387</v>
      </c>
      <c r="D121" s="14">
        <f>'Intensity Equation'!$C$22/('Ohio Intensities'!A121+'Intensity Equation'!$C$23)^'Intensity Equation'!$C$24</f>
        <v>0.76617556918465834</v>
      </c>
      <c r="E121" s="100">
        <f>'Intensity Equation'!$C$29/('Ohio Intensities'!A121+'Intensity Equation'!$C$30)^'Intensity Equation'!$C$31</f>
        <v>0.78181236076165217</v>
      </c>
      <c r="F121" s="14">
        <f>'Intensity Equation'!$D$8/('Ohio Intensities'!A121+'Intensity Equation'!$D$9)^'Intensity Equation'!$D$10</f>
        <v>0.87531169808288967</v>
      </c>
      <c r="G121" s="14">
        <f>'Intensity Equation'!$D$15/('Ohio Intensities'!A121+'Intensity Equation'!$D$16)^'Intensity Equation'!$D$17</f>
        <v>0.8992289586036124</v>
      </c>
      <c r="H121" s="14">
        <f>'Intensity Equation'!$D$22/('Ohio Intensities'!A121+'Intensity Equation'!$D$23)^'Intensity Equation'!$D$24</f>
        <v>0.95068246283619939</v>
      </c>
      <c r="I121" s="100">
        <f>'Intensity Equation'!$D$29/('Ohio Intensities'!A121+'Intensity Equation'!$D$30)^'Intensity Equation'!$D$31</f>
        <v>0.95068246283619939</v>
      </c>
      <c r="J121" s="14">
        <f>'Intensity Equation'!$E$8/('Ohio Intensities'!A121+'Intensity Equation'!$E$9)^'Intensity Equation'!$E$10</f>
        <v>1.0253496189205746</v>
      </c>
      <c r="K121" s="14">
        <f>'Intensity Equation'!$E$15/('Ohio Intensities'!A121+'Intensity Equation'!$E$16)^'Intensity Equation'!$E$17</f>
        <v>1.0473262015592952</v>
      </c>
      <c r="L121" s="14">
        <f>'Intensity Equation'!$E$22/('Ohio Intensities'!A121+'Intensity Equation'!$E$23)^'Intensity Equation'!$E$24</f>
        <v>1.0958226119717913</v>
      </c>
      <c r="M121" s="100">
        <f>'Intensity Equation'!$E$29/('Ohio Intensities'!A121+'Intensity Equation'!$E$30)^'Intensity Equation'!$E$31</f>
        <v>1.1286381892525825</v>
      </c>
      <c r="N121" s="14">
        <f>'Intensity Equation'!$F$8/('Ohio Intensities'!A121+'Intensity Equation'!$F$9)^'Intensity Equation'!$F$10</f>
        <v>1.2379537307152602</v>
      </c>
      <c r="O121" s="14">
        <f>'Intensity Equation'!$F$15/('Ohio Intensities'!A121+'Intensity Equation'!$F$16)^'Intensity Equation'!$F$17</f>
        <v>1.2589712664690296</v>
      </c>
      <c r="P121" s="14">
        <f>'Intensity Equation'!$F$22/('Ohio Intensities'!A121+'Intensity Equation'!$F$23)^'Intensity Equation'!$F$24</f>
        <v>1.3016954505978278</v>
      </c>
      <c r="Q121" s="100">
        <f>'Intensity Equation'!$F$29/('Ohio Intensities'!A121+'Intensity Equation'!$F$30)^'Intensity Equation'!$F$31</f>
        <v>1.3422423081316395</v>
      </c>
      <c r="R121" s="14">
        <f>'Intensity Equation'!$G$8/('Ohio Intensities'!A121+'Intensity Equation'!$G$9)^'Intensity Equation'!$G$10</f>
        <v>1.4118092934239355</v>
      </c>
      <c r="S121" s="14">
        <f>'Intensity Equation'!$G$15/('Ohio Intensities'!A121+'Intensity Equation'!$G$16)^'Intensity Equation'!$G$17</f>
        <v>1.423154895725671</v>
      </c>
      <c r="T121" s="14">
        <f>'Intensity Equation'!$G$22/('Ohio Intensities'!A121+'Intensity Equation'!$G$23)^'Intensity Equation'!$G$24</f>
        <v>1.4596088894050239</v>
      </c>
      <c r="U121" s="100">
        <f>'Intensity Equation'!$G$29/('Ohio Intensities'!A121+'Intensity Equation'!$G$30)^'Intensity Equation'!$G$31</f>
        <v>1.519914457501214</v>
      </c>
      <c r="V121" s="14">
        <f>'Intensity Equation'!$H$8/('Ohio Intensities'!A121+'Intensity Equation'!$H$9)^'Intensity Equation'!$H$10</f>
        <v>1.5922212435106897</v>
      </c>
      <c r="W121" s="14">
        <f>'Intensity Equation'!$H$15/('Ohio Intensities'!A121+'Intensity Equation'!$H$16)^'Intensity Equation'!$H$17</f>
        <v>1.6006003068926156</v>
      </c>
      <c r="X121" s="14">
        <f>'Intensity Equation'!$H$22/('Ohio Intensities'!A121+'Intensity Equation'!$H$23)^'Intensity Equation'!$H$24</f>
        <v>1.6223895497282939</v>
      </c>
      <c r="Y121" s="23">
        <f>'Intensity Equation'!$H$29/('Ohio Intensities'!A121+'Intensity Equation'!$H$30)^'Intensity Equation'!$H$31</f>
        <v>1.6998115989189704</v>
      </c>
    </row>
    <row r="122" spans="1:25" x14ac:dyDescent="0.25">
      <c r="A122" s="98">
        <f t="shared" si="1"/>
        <v>126</v>
      </c>
      <c r="B122" s="14">
        <f>'Intensity Equation'!$C$8/('Ohio Intensities'!A122+'Intensity Equation'!$C$9)^'Intensity Equation'!$C$10</f>
        <v>0.68317951768941976</v>
      </c>
      <c r="C122" s="14">
        <f>'Intensity Equation'!$C$15/('Ohio Intensities'!A122+'Intensity Equation'!$C$16)^'Intensity Equation'!$C$17</f>
        <v>0.70985050050585019</v>
      </c>
      <c r="D122" s="14">
        <f>'Intensity Equation'!$C$22/('Ohio Intensities'!A122+'Intensity Equation'!$C$23)^'Intensity Equation'!$C$24</f>
        <v>0.76123824110150606</v>
      </c>
      <c r="E122" s="100">
        <f>'Intensity Equation'!$C$29/('Ohio Intensities'!A122+'Intensity Equation'!$C$30)^'Intensity Equation'!$C$31</f>
        <v>0.77677426730136101</v>
      </c>
      <c r="F122" s="14">
        <f>'Intensity Equation'!$D$8/('Ohio Intensities'!A122+'Intensity Equation'!$D$9)^'Intensity Equation'!$D$10</f>
        <v>0.86984161586408093</v>
      </c>
      <c r="G122" s="14">
        <f>'Intensity Equation'!$D$15/('Ohio Intensities'!A122+'Intensity Equation'!$D$16)^'Intensity Equation'!$D$17</f>
        <v>0.8935737140387815</v>
      </c>
      <c r="H122" s="14">
        <f>'Intensity Equation'!$D$22/('Ohio Intensities'!A122+'Intensity Equation'!$D$23)^'Intensity Equation'!$D$24</f>
        <v>0.9446493304845579</v>
      </c>
      <c r="I122" s="100">
        <f>'Intensity Equation'!$D$29/('Ohio Intensities'!A122+'Intensity Equation'!$D$30)^'Intensity Equation'!$D$31</f>
        <v>0.9446493304845579</v>
      </c>
      <c r="J122" s="14">
        <f>'Intensity Equation'!$E$8/('Ohio Intensities'!A122+'Intensity Equation'!$E$9)^'Intensity Equation'!$E$10</f>
        <v>1.0190441909769572</v>
      </c>
      <c r="K122" s="14">
        <f>'Intensity Equation'!$E$15/('Ohio Intensities'!A122+'Intensity Equation'!$E$16)^'Intensity Equation'!$E$17</f>
        <v>1.0407733581147003</v>
      </c>
      <c r="L122" s="14">
        <f>'Intensity Equation'!$E$22/('Ohio Intensities'!A122+'Intensity Equation'!$E$23)^'Intensity Equation'!$E$24</f>
        <v>1.0888663033712935</v>
      </c>
      <c r="M122" s="100">
        <f>'Intensity Equation'!$E$29/('Ohio Intensities'!A122+'Intensity Equation'!$E$30)^'Intensity Equation'!$E$31</f>
        <v>1.1215684412484574</v>
      </c>
      <c r="N122" s="14">
        <f>'Intensity Equation'!$F$8/('Ohio Intensities'!A122+'Intensity Equation'!$F$9)^'Intensity Equation'!$F$10</f>
        <v>1.2306203364541672</v>
      </c>
      <c r="O122" s="14">
        <f>'Intensity Equation'!$F$15/('Ohio Intensities'!A122+'Intensity Equation'!$F$16)^'Intensity Equation'!$F$17</f>
        <v>1.2513672127431108</v>
      </c>
      <c r="P122" s="14">
        <f>'Intensity Equation'!$F$22/('Ohio Intensities'!A122+'Intensity Equation'!$F$23)^'Intensity Equation'!$F$24</f>
        <v>1.2935933042114602</v>
      </c>
      <c r="Q122" s="100">
        <f>'Intensity Equation'!$F$29/('Ohio Intensities'!A122+'Intensity Equation'!$F$30)^'Intensity Equation'!$F$31</f>
        <v>1.3340247547777864</v>
      </c>
      <c r="R122" s="14">
        <f>'Intensity Equation'!$G$8/('Ohio Intensities'!A122+'Intensity Equation'!$G$9)^'Intensity Equation'!$G$10</f>
        <v>1.4037294580360777</v>
      </c>
      <c r="S122" s="14">
        <f>'Intensity Equation'!$G$15/('Ohio Intensities'!A122+'Intensity Equation'!$G$16)^'Intensity Equation'!$G$17</f>
        <v>1.4149756195026604</v>
      </c>
      <c r="T122" s="14">
        <f>'Intensity Equation'!$G$22/('Ohio Intensities'!A122+'Intensity Equation'!$G$23)^'Intensity Equation'!$G$24</f>
        <v>1.4507422177892879</v>
      </c>
      <c r="U122" s="100">
        <f>'Intensity Equation'!$G$29/('Ohio Intensities'!A122+'Intensity Equation'!$G$30)^'Intensity Equation'!$G$31</f>
        <v>1.5107678901027282</v>
      </c>
      <c r="V122" s="14">
        <f>'Intensity Equation'!$H$8/('Ohio Intensities'!A122+'Intensity Equation'!$H$9)^'Intensity Equation'!$H$10</f>
        <v>1.5834181671484218</v>
      </c>
      <c r="W122" s="14">
        <f>'Intensity Equation'!$H$15/('Ohio Intensities'!A122+'Intensity Equation'!$H$16)^'Intensity Equation'!$H$17</f>
        <v>1.5913293188561066</v>
      </c>
      <c r="X122" s="14">
        <f>'Intensity Equation'!$H$22/('Ohio Intensities'!A122+'Intensity Equation'!$H$23)^'Intensity Equation'!$H$24</f>
        <v>1.6130139490231503</v>
      </c>
      <c r="Y122" s="23">
        <f>'Intensity Equation'!$H$29/('Ohio Intensities'!A122+'Intensity Equation'!$H$30)^'Intensity Equation'!$H$31</f>
        <v>1.6898994327179739</v>
      </c>
    </row>
    <row r="123" spans="1:25" x14ac:dyDescent="0.25">
      <c r="A123" s="98">
        <f t="shared" si="1"/>
        <v>127</v>
      </c>
      <c r="B123" s="14">
        <f>'Intensity Equation'!$C$8/('Ohio Intensities'!A123+'Intensity Equation'!$C$9)^'Intensity Equation'!$C$10</f>
        <v>0.67886219215176302</v>
      </c>
      <c r="C123" s="14">
        <f>'Intensity Equation'!$C$15/('Ohio Intensities'!A123+'Intensity Equation'!$C$16)^'Intensity Equation'!$C$17</f>
        <v>0.70536462876291905</v>
      </c>
      <c r="D123" s="14">
        <f>'Intensity Equation'!$C$22/('Ohio Intensities'!A123+'Intensity Equation'!$C$23)^'Intensity Equation'!$C$24</f>
        <v>0.75636855269663694</v>
      </c>
      <c r="E123" s="100">
        <f>'Intensity Equation'!$C$29/('Ohio Intensities'!A123+'Intensity Equation'!$C$30)^'Intensity Equation'!$C$31</f>
        <v>0.77180519396998881</v>
      </c>
      <c r="F123" s="14">
        <f>'Intensity Equation'!$D$8/('Ohio Intensities'!A123+'Intensity Equation'!$D$9)^'Intensity Equation'!$D$10</f>
        <v>0.86444534523236127</v>
      </c>
      <c r="G123" s="14">
        <f>'Intensity Equation'!$D$15/('Ohio Intensities'!A123+'Intensity Equation'!$D$16)^'Intensity Equation'!$D$17</f>
        <v>0.8879949268690065</v>
      </c>
      <c r="H123" s="14">
        <f>'Intensity Equation'!$D$22/('Ohio Intensities'!A123+'Intensity Equation'!$D$23)^'Intensity Equation'!$D$24</f>
        <v>0.93869794666612782</v>
      </c>
      <c r="I123" s="100">
        <f>'Intensity Equation'!$D$29/('Ohio Intensities'!A123+'Intensity Equation'!$D$30)^'Intensity Equation'!$D$31</f>
        <v>0.93869794666612782</v>
      </c>
      <c r="J123" s="14">
        <f>'Intensity Equation'!$E$8/('Ohio Intensities'!A123+'Intensity Equation'!$E$9)^'Intensity Equation'!$E$10</f>
        <v>1.0128229751640081</v>
      </c>
      <c r="K123" s="14">
        <f>'Intensity Equation'!$E$15/('Ohio Intensities'!A123+'Intensity Equation'!$E$16)^'Intensity Equation'!$E$17</f>
        <v>1.0343083850821446</v>
      </c>
      <c r="L123" s="14">
        <f>'Intensity Equation'!$E$22/('Ohio Intensities'!A123+'Intensity Equation'!$E$23)^'Intensity Equation'!$E$24</f>
        <v>1.0820035469953764</v>
      </c>
      <c r="M123" s="100">
        <f>'Intensity Equation'!$E$29/('Ohio Intensities'!A123+'Intensity Equation'!$E$30)^'Intensity Equation'!$E$31</f>
        <v>1.1145935456368008</v>
      </c>
      <c r="N123" s="14">
        <f>'Intensity Equation'!$F$8/('Ohio Intensities'!A123+'Intensity Equation'!$F$9)^'Intensity Equation'!$F$10</f>
        <v>1.223383245880231</v>
      </c>
      <c r="O123" s="14">
        <f>'Intensity Equation'!$F$15/('Ohio Intensities'!A123+'Intensity Equation'!$F$16)^'Intensity Equation'!$F$17</f>
        <v>1.2438634945363392</v>
      </c>
      <c r="P123" s="14">
        <f>'Intensity Equation'!$F$22/('Ohio Intensities'!A123+'Intensity Equation'!$F$23)^'Intensity Equation'!$F$24</f>
        <v>1.2855987186568292</v>
      </c>
      <c r="Q123" s="100">
        <f>'Intensity Equation'!$F$29/('Ohio Intensities'!A123+'Intensity Equation'!$F$30)^'Intensity Equation'!$F$31</f>
        <v>1.3259159849474751</v>
      </c>
      <c r="R123" s="14">
        <f>'Intensity Equation'!$G$8/('Ohio Intensities'!A123+'Intensity Equation'!$G$9)^'Intensity Equation'!$G$10</f>
        <v>1.3957542303256008</v>
      </c>
      <c r="S123" s="14">
        <f>'Intensity Equation'!$G$15/('Ohio Intensities'!A123+'Intensity Equation'!$G$16)^'Intensity Equation'!$G$17</f>
        <v>1.4069027592155023</v>
      </c>
      <c r="T123" s="14">
        <f>'Intensity Equation'!$G$22/('Ohio Intensities'!A123+'Intensity Equation'!$G$23)^'Intensity Equation'!$G$24</f>
        <v>1.4419919440597218</v>
      </c>
      <c r="U123" s="100">
        <f>'Intensity Equation'!$G$29/('Ohio Intensities'!A123+'Intensity Equation'!$G$30)^'Intensity Equation'!$G$31</f>
        <v>1.5017411106977463</v>
      </c>
      <c r="V123" s="14">
        <f>'Intensity Equation'!$H$8/('Ohio Intensities'!A123+'Intensity Equation'!$H$9)^'Intensity Equation'!$H$10</f>
        <v>1.5747274869108885</v>
      </c>
      <c r="W123" s="14">
        <f>'Intensity Equation'!$H$15/('Ohio Intensities'!A123+'Intensity Equation'!$H$16)^'Intensity Equation'!$H$17</f>
        <v>1.5821777962845753</v>
      </c>
      <c r="X123" s="14">
        <f>'Intensity Equation'!$H$22/('Ohio Intensities'!A123+'Intensity Equation'!$H$23)^'Intensity Equation'!$H$24</f>
        <v>1.6037598818054373</v>
      </c>
      <c r="Y123" s="23">
        <f>'Intensity Equation'!$H$29/('Ohio Intensities'!A123+'Intensity Equation'!$H$30)^'Intensity Equation'!$H$31</f>
        <v>1.6801155039771911</v>
      </c>
    </row>
    <row r="124" spans="1:25" x14ac:dyDescent="0.25">
      <c r="A124" s="98">
        <f t="shared" si="1"/>
        <v>128</v>
      </c>
      <c r="B124" s="14">
        <f>'Intensity Equation'!$C$8/('Ohio Intensities'!A124+'Intensity Equation'!$C$9)^'Intensity Equation'!$C$10</f>
        <v>0.67460348015357685</v>
      </c>
      <c r="C124" s="14">
        <f>'Intensity Equation'!$C$15/('Ohio Intensities'!A124+'Intensity Equation'!$C$16)^'Intensity Equation'!$C$17</f>
        <v>0.70093965880239251</v>
      </c>
      <c r="D124" s="14">
        <f>'Intensity Equation'!$C$22/('Ohio Intensities'!A124+'Intensity Equation'!$C$23)^'Intensity Equation'!$C$24</f>
        <v>0.7515650936833399</v>
      </c>
      <c r="E124" s="100">
        <f>'Intensity Equation'!$C$29/('Ohio Intensities'!A124+'Intensity Equation'!$C$30)^'Intensity Equation'!$C$31</f>
        <v>0.76690370169844069</v>
      </c>
      <c r="F124" s="14">
        <f>'Intensity Equation'!$D$8/('Ohio Intensities'!A124+'Intensity Equation'!$D$9)^'Intensity Equation'!$D$10</f>
        <v>0.85912136321609434</v>
      </c>
      <c r="G124" s="14">
        <f>'Intensity Equation'!$D$15/('Ohio Intensities'!A124+'Intensity Equation'!$D$16)^'Intensity Equation'!$D$17</f>
        <v>0.88249101855394529</v>
      </c>
      <c r="H124" s="14">
        <f>'Intensity Equation'!$D$22/('Ohio Intensities'!A124+'Intensity Equation'!$D$23)^'Intensity Equation'!$D$24</f>
        <v>0.93282662326845123</v>
      </c>
      <c r="I124" s="100">
        <f>'Intensity Equation'!$D$29/('Ohio Intensities'!A124+'Intensity Equation'!$D$30)^'Intensity Equation'!$D$31</f>
        <v>0.93282662326845123</v>
      </c>
      <c r="J124" s="14">
        <f>'Intensity Equation'!$E$8/('Ohio Intensities'!A124+'Intensity Equation'!$E$9)^'Intensity Equation'!$E$10</f>
        <v>1.0066842486931702</v>
      </c>
      <c r="K124" s="14">
        <f>'Intensity Equation'!$E$15/('Ohio Intensities'!A124+'Intensity Equation'!$E$16)^'Intensity Equation'!$E$17</f>
        <v>1.0279294846279567</v>
      </c>
      <c r="L124" s="14">
        <f>'Intensity Equation'!$E$22/('Ohio Intensities'!A124+'Intensity Equation'!$E$23)^'Intensity Equation'!$E$24</f>
        <v>1.075232429858928</v>
      </c>
      <c r="M124" s="100">
        <f>'Intensity Equation'!$E$29/('Ohio Intensities'!A124+'Intensity Equation'!$E$30)^'Intensity Equation'!$E$31</f>
        <v>1.1077115610613362</v>
      </c>
      <c r="N124" s="14">
        <f>'Intensity Equation'!$F$8/('Ohio Intensities'!A124+'Intensity Equation'!$F$9)^'Intensity Equation'!$F$10</f>
        <v>1.2162405101108273</v>
      </c>
      <c r="O124" s="14">
        <f>'Intensity Equation'!$F$15/('Ohio Intensities'!A124+'Intensity Equation'!$F$16)^'Intensity Equation'!$F$17</f>
        <v>1.2364580802705345</v>
      </c>
      <c r="P124" s="14">
        <f>'Intensity Equation'!$F$22/('Ohio Intensities'!A124+'Intensity Equation'!$F$23)^'Intensity Equation'!$F$24</f>
        <v>1.277709518242919</v>
      </c>
      <c r="Q124" s="100">
        <f>'Intensity Equation'!$F$29/('Ohio Intensities'!A124+'Intensity Equation'!$F$30)^'Intensity Equation'!$F$31</f>
        <v>1.3179137955049207</v>
      </c>
      <c r="R124" s="14">
        <f>'Intensity Equation'!$G$8/('Ohio Intensities'!A124+'Intensity Equation'!$G$9)^'Intensity Equation'!$G$10</f>
        <v>1.3878815112048681</v>
      </c>
      <c r="S124" s="14">
        <f>'Intensity Equation'!$G$15/('Ohio Intensities'!A124+'Intensity Equation'!$G$16)^'Intensity Equation'!$G$17</f>
        <v>1.3989341686409063</v>
      </c>
      <c r="T124" s="14">
        <f>'Intensity Equation'!$G$22/('Ohio Intensities'!A124+'Intensity Equation'!$G$23)^'Intensity Equation'!$G$24</f>
        <v>1.4333557308213924</v>
      </c>
      <c r="U124" s="100">
        <f>'Intensity Equation'!$G$29/('Ohio Intensities'!A124+'Intensity Equation'!$G$30)^'Intensity Equation'!$G$31</f>
        <v>1.4928317145330492</v>
      </c>
      <c r="V124" s="14">
        <f>'Intensity Equation'!$H$8/('Ohio Intensities'!A124+'Intensity Equation'!$H$9)^'Intensity Equation'!$H$10</f>
        <v>1.5661469658643232</v>
      </c>
      <c r="W124" s="14">
        <f>'Intensity Equation'!$H$15/('Ohio Intensities'!A124+'Intensity Equation'!$H$16)^'Intensity Equation'!$H$17</f>
        <v>1.5731433643001214</v>
      </c>
      <c r="X124" s="14">
        <f>'Intensity Equation'!$H$22/('Ohio Intensities'!A124+'Intensity Equation'!$H$23)^'Intensity Equation'!$H$24</f>
        <v>1.5946249121137384</v>
      </c>
      <c r="Y124" s="23">
        <f>'Intensity Equation'!$H$29/('Ohio Intensities'!A124+'Intensity Equation'!$H$30)^'Intensity Equation'!$H$31</f>
        <v>1.6704572553113679</v>
      </c>
    </row>
    <row r="125" spans="1:25" x14ac:dyDescent="0.25">
      <c r="A125" s="98">
        <f t="shared" si="1"/>
        <v>129</v>
      </c>
      <c r="B125" s="14">
        <f>'Intensity Equation'!$C$8/('Ohio Intensities'!A125+'Intensity Equation'!$C$9)^'Intensity Equation'!$C$10</f>
        <v>0.67040216675162501</v>
      </c>
      <c r="C125" s="14">
        <f>'Intensity Equation'!$C$15/('Ohio Intensities'!A125+'Intensity Equation'!$C$16)^'Intensity Equation'!$C$17</f>
        <v>0.69657432825026488</v>
      </c>
      <c r="D125" s="14">
        <f>'Intensity Equation'!$C$22/('Ohio Intensities'!A125+'Intensity Equation'!$C$23)^'Intensity Equation'!$C$24</f>
        <v>0.74682649311824711</v>
      </c>
      <c r="E125" s="100">
        <f>'Intensity Equation'!$C$29/('Ohio Intensities'!A125+'Intensity Equation'!$C$30)^'Intensity Equation'!$C$31</f>
        <v>0.7620683915639187</v>
      </c>
      <c r="F125" s="14">
        <f>'Intensity Equation'!$D$8/('Ohio Intensities'!A125+'Intensity Equation'!$D$9)^'Intensity Equation'!$D$10</f>
        <v>0.85386818898455463</v>
      </c>
      <c r="G125" s="14">
        <f>'Intensity Equation'!$D$15/('Ohio Intensities'!A125+'Intensity Equation'!$D$16)^'Intensity Equation'!$D$17</f>
        <v>0.87706045423159085</v>
      </c>
      <c r="H125" s="14">
        <f>'Intensity Equation'!$D$22/('Ohio Intensities'!A125+'Intensity Equation'!$D$23)^'Intensity Equation'!$D$24</f>
        <v>0.92703371885322894</v>
      </c>
      <c r="I125" s="100">
        <f>'Intensity Equation'!$D$29/('Ohio Intensities'!A125+'Intensity Equation'!$D$30)^'Intensity Equation'!$D$31</f>
        <v>0.92703371885322894</v>
      </c>
      <c r="J125" s="14">
        <f>'Intensity Equation'!$E$8/('Ohio Intensities'!A125+'Intensity Equation'!$E$9)^'Intensity Equation'!$E$10</f>
        <v>1.0006263360809755</v>
      </c>
      <c r="K125" s="14">
        <f>'Intensity Equation'!$E$15/('Ohio Intensities'!A125+'Intensity Equation'!$E$16)^'Intensity Equation'!$E$17</f>
        <v>1.0216349081980902</v>
      </c>
      <c r="L125" s="14">
        <f>'Intensity Equation'!$E$22/('Ohio Intensities'!A125+'Intensity Equation'!$E$23)^'Intensity Equation'!$E$24</f>
        <v>1.0685510912959413</v>
      </c>
      <c r="M125" s="100">
        <f>'Intensity Equation'!$E$29/('Ohio Intensities'!A125+'Intensity Equation'!$E$30)^'Intensity Equation'!$E$31</f>
        <v>1.1009205993930353</v>
      </c>
      <c r="N125" s="14">
        <f>'Intensity Equation'!$F$8/('Ohio Intensities'!A125+'Intensity Equation'!$F$9)^'Intensity Equation'!$F$10</f>
        <v>1.2091902333507412</v>
      </c>
      <c r="O125" s="14">
        <f>'Intensity Equation'!$F$15/('Ohio Intensities'!A125+'Intensity Equation'!$F$16)^'Intensity Equation'!$F$17</f>
        <v>1.2291489936276596</v>
      </c>
      <c r="P125" s="14">
        <f>'Intensity Equation'!$F$22/('Ohio Intensities'!A125+'Intensity Equation'!$F$23)^'Intensity Equation'!$F$24</f>
        <v>1.2699235862012452</v>
      </c>
      <c r="Q125" s="100">
        <f>'Intensity Equation'!$F$29/('Ohio Intensities'!A125+'Intensity Equation'!$F$30)^'Intensity Equation'!$F$31</f>
        <v>1.3100160431691199</v>
      </c>
      <c r="R125" s="14">
        <f>'Intensity Equation'!$G$8/('Ohio Intensities'!A125+'Intensity Equation'!$G$9)^'Intensity Equation'!$G$10</f>
        <v>1.3801092584376309</v>
      </c>
      <c r="S125" s="14">
        <f>'Intensity Equation'!$G$15/('Ohio Intensities'!A125+'Intensity Equation'!$G$16)^'Intensity Equation'!$G$17</f>
        <v>1.3910677599822385</v>
      </c>
      <c r="T125" s="14">
        <f>'Intensity Equation'!$G$22/('Ohio Intensities'!A125+'Intensity Equation'!$G$23)^'Intensity Equation'!$G$24</f>
        <v>1.4248313036424398</v>
      </c>
      <c r="U125" s="100">
        <f>'Intensity Equation'!$G$29/('Ohio Intensities'!A125+'Intensity Equation'!$G$30)^'Intensity Equation'!$G$31</f>
        <v>1.4840373616771363</v>
      </c>
      <c r="V125" s="14">
        <f>'Intensity Equation'!$H$8/('Ohio Intensities'!A125+'Intensity Equation'!$H$9)^'Intensity Equation'!$H$10</f>
        <v>1.5576744273251546</v>
      </c>
      <c r="W125" s="14">
        <f>'Intensity Equation'!$H$15/('Ohio Intensities'!A125+'Intensity Equation'!$H$16)^'Intensity Equation'!$H$17</f>
        <v>1.564223711609998</v>
      </c>
      <c r="X125" s="14">
        <f>'Intensity Equation'!$H$22/('Ohio Intensities'!A125+'Intensity Equation'!$H$23)^'Intensity Equation'!$H$24</f>
        <v>1.5856066698147997</v>
      </c>
      <c r="Y125" s="23">
        <f>'Intensity Equation'!$H$29/('Ohio Intensities'!A125+'Intensity Equation'!$H$30)^'Intensity Equation'!$H$31</f>
        <v>1.6609221979986197</v>
      </c>
    </row>
    <row r="126" spans="1:25" x14ac:dyDescent="0.25">
      <c r="A126" s="98">
        <f t="shared" si="1"/>
        <v>130</v>
      </c>
      <c r="B126" s="14">
        <f>'Intensity Equation'!$C$8/('Ohio Intensities'!A126+'Intensity Equation'!$C$9)^'Intensity Equation'!$C$10</f>
        <v>0.66625707074986196</v>
      </c>
      <c r="C126" s="14">
        <f>'Intensity Equation'!$C$15/('Ohio Intensities'!A126+'Intensity Equation'!$C$16)^'Intensity Equation'!$C$17</f>
        <v>0.69226740979719448</v>
      </c>
      <c r="D126" s="14">
        <f>'Intensity Equation'!$C$22/('Ohio Intensities'!A126+'Intensity Equation'!$C$23)^'Intensity Equation'!$C$24</f>
        <v>0.74215141803045326</v>
      </c>
      <c r="E126" s="100">
        <f>'Intensity Equation'!$C$29/('Ohio Intensities'!A126+'Intensity Equation'!$C$30)^'Intensity Equation'!$C$31</f>
        <v>0.7572979033910634</v>
      </c>
      <c r="F126" s="14">
        <f>'Intensity Equation'!$D$8/('Ohio Intensities'!A126+'Intensity Equation'!$D$9)^'Intensity Equation'!$D$10</f>
        <v>0.84868438238956656</v>
      </c>
      <c r="G126" s="14">
        <f>'Intensity Equation'!$D$15/('Ohio Intensities'!A126+'Intensity Equation'!$D$16)^'Intensity Equation'!$D$17</f>
        <v>0.87170174120726163</v>
      </c>
      <c r="H126" s="14">
        <f>'Intensity Equation'!$D$22/('Ohio Intensities'!A126+'Intensity Equation'!$D$23)^'Intensity Equation'!$D$24</f>
        <v>0.92131763704381664</v>
      </c>
      <c r="I126" s="100">
        <f>'Intensity Equation'!$D$29/('Ohio Intensities'!A126+'Intensity Equation'!$D$30)^'Intensity Equation'!$D$31</f>
        <v>0.92131763704381664</v>
      </c>
      <c r="J126" s="14">
        <f>'Intensity Equation'!$E$8/('Ohio Intensities'!A126+'Intensity Equation'!$E$9)^'Intensity Equation'!$E$10</f>
        <v>0.99464760752365267</v>
      </c>
      <c r="K126" s="14">
        <f>'Intensity Equation'!$E$15/('Ohio Intensities'!A126+'Intensity Equation'!$E$16)^'Intensity Equation'!$E$17</f>
        <v>1.0154229548296481</v>
      </c>
      <c r="L126" s="14">
        <f>'Intensity Equation'!$E$22/('Ohio Intensities'!A126+'Intensity Equation'!$E$23)^'Intensity Equation'!$E$24</f>
        <v>1.0619577211726059</v>
      </c>
      <c r="M126" s="100">
        <f>'Intensity Equation'!$E$29/('Ohio Intensities'!A126+'Intensity Equation'!$E$30)^'Intensity Equation'!$E$31</f>
        <v>1.094218823906012</v>
      </c>
      <c r="N126" s="14">
        <f>'Intensity Equation'!$F$8/('Ohio Intensities'!A126+'Intensity Equation'!$F$9)^'Intensity Equation'!$F$10</f>
        <v>1.2022305710795762</v>
      </c>
      <c r="O126" s="14">
        <f>'Intensity Equation'!$F$15/('Ohio Intensities'!A126+'Intensity Equation'!$F$16)^'Intensity Equation'!$F$17</f>
        <v>1.2219343116679207</v>
      </c>
      <c r="P126" s="14">
        <f>'Intensity Equation'!$F$22/('Ohio Intensities'!A126+'Intensity Equation'!$F$23)^'Intensity Equation'!$F$24</f>
        <v>1.2622388626918224</v>
      </c>
      <c r="Q126" s="100">
        <f>'Intensity Equation'!$F$29/('Ohio Intensities'!A126+'Intensity Equation'!$F$30)^'Intensity Equation'!$F$31</f>
        <v>1.3022206424795832</v>
      </c>
      <c r="R126" s="14">
        <f>'Intensity Equation'!$G$8/('Ohio Intensities'!A126+'Intensity Equation'!$G$9)^'Intensity Equation'!$G$10</f>
        <v>1.3724354847059956</v>
      </c>
      <c r="S126" s="14">
        <f>'Intensity Equation'!$G$15/('Ohio Intensities'!A126+'Intensity Equation'!$G$16)^'Intensity Equation'!$G$17</f>
        <v>1.3833015018726778</v>
      </c>
      <c r="T126" s="14">
        <f>'Intensity Equation'!$G$22/('Ohio Intensities'!A126+'Intensity Equation'!$G$23)^'Intensity Equation'!$G$24</f>
        <v>1.416416448932333</v>
      </c>
      <c r="U126" s="100">
        <f>'Intensity Equation'!$G$29/('Ohio Intensities'!A126+'Intensity Equation'!$G$30)^'Intensity Equation'!$G$31</f>
        <v>1.4753557748331305</v>
      </c>
      <c r="V126" s="14">
        <f>'Intensity Equation'!$H$8/('Ohio Intensities'!A126+'Intensity Equation'!$H$9)^'Intensity Equation'!$H$10</f>
        <v>1.5493077528195709</v>
      </c>
      <c r="W126" s="14">
        <f>'Intensity Equation'!$H$15/('Ohio Intensities'!A126+'Intensity Equation'!$H$16)^'Intensity Equation'!$H$17</f>
        <v>1.5554165883718905</v>
      </c>
      <c r="X126" s="14">
        <f>'Intensity Equation'!$H$22/('Ohio Intensities'!A126+'Intensity Equation'!$H$23)^'Intensity Equation'!$H$24</f>
        <v>1.5767028483716485</v>
      </c>
      <c r="Y126" s="23">
        <f>'Intensity Equation'!$H$29/('Ohio Intensities'!A126+'Intensity Equation'!$H$30)^'Intensity Equation'!$H$31</f>
        <v>1.6515079096692948</v>
      </c>
    </row>
    <row r="127" spans="1:25" x14ac:dyDescent="0.25">
      <c r="A127" s="98">
        <f t="shared" si="1"/>
        <v>131</v>
      </c>
      <c r="B127" s="14">
        <f>'Intensity Equation'!$C$8/('Ohio Intensities'!A127+'Intensity Equation'!$C$9)^'Intensity Equation'!$C$10</f>
        <v>0.66216704352756528</v>
      </c>
      <c r="C127" s="14">
        <f>'Intensity Equation'!$C$15/('Ohio Intensities'!A127+'Intensity Equation'!$C$16)^'Intensity Equation'!$C$17</f>
        <v>0.68801770998088685</v>
      </c>
      <c r="D127" s="14">
        <f>'Intensity Equation'!$C$22/('Ohio Intensities'!A127+'Intensity Equation'!$C$23)^'Intensity Equation'!$C$24</f>
        <v>0.73753857210778651</v>
      </c>
      <c r="E127" s="100">
        <f>'Intensity Equation'!$C$29/('Ohio Intensities'!A127+'Intensity Equation'!$C$30)^'Intensity Equation'!$C$31</f>
        <v>0.75259091441141257</v>
      </c>
      <c r="F127" s="14">
        <f>'Intensity Equation'!$D$8/('Ohio Intensities'!A127+'Intensity Equation'!$D$9)^'Intensity Equation'!$D$10</f>
        <v>0.84356854256758651</v>
      </c>
      <c r="G127" s="14">
        <f>'Intensity Equation'!$D$15/('Ohio Intensities'!A127+'Intensity Equation'!$D$16)^'Intensity Equation'!$D$17</f>
        <v>0.86641342750517525</v>
      </c>
      <c r="H127" s="14">
        <f>'Intensity Equation'!$D$22/('Ohio Intensities'!A127+'Intensity Equation'!$D$23)^'Intensity Equation'!$D$24</f>
        <v>0.91567682497940228</v>
      </c>
      <c r="I127" s="100">
        <f>'Intensity Equation'!$D$29/('Ohio Intensities'!A127+'Intensity Equation'!$D$30)^'Intensity Equation'!$D$31</f>
        <v>0.91567682497940228</v>
      </c>
      <c r="J127" s="14">
        <f>'Intensity Equation'!$E$8/('Ohio Intensities'!A127+'Intensity Equation'!$E$9)^'Intensity Equation'!$E$10</f>
        <v>0.98874647733863974</v>
      </c>
      <c r="K127" s="14">
        <f>'Intensity Equation'!$E$15/('Ohio Intensities'!A127+'Intensity Equation'!$E$16)^'Intensity Equation'!$E$17</f>
        <v>1.0092919695316671</v>
      </c>
      <c r="L127" s="14">
        <f>'Intensity Equation'!$E$22/('Ohio Intensities'!A127+'Intensity Equation'!$E$23)^'Intensity Equation'!$E$24</f>
        <v>1.0554505581734177</v>
      </c>
      <c r="M127" s="100">
        <f>'Intensity Equation'!$E$29/('Ohio Intensities'!A127+'Intensity Equation'!$E$30)^'Intensity Equation'!$E$31</f>
        <v>1.0876044475282582</v>
      </c>
      <c r="N127" s="14">
        <f>'Intensity Equation'!$F$8/('Ohio Intensities'!A127+'Intensity Equation'!$F$9)^'Intensity Equation'!$F$10</f>
        <v>1.195359728313381</v>
      </c>
      <c r="O127" s="14">
        <f>'Intensity Equation'!$F$15/('Ohio Intensities'!A127+'Intensity Equation'!$F$16)^'Intensity Equation'!$F$17</f>
        <v>1.2148121630246578</v>
      </c>
      <c r="P127" s="14">
        <f>'Intensity Equation'!$F$22/('Ohio Intensities'!A127+'Intensity Equation'!$F$23)^'Intensity Equation'!$F$24</f>
        <v>1.2546533428899018</v>
      </c>
      <c r="Q127" s="100">
        <f>'Intensity Equation'!$F$29/('Ohio Intensities'!A127+'Intensity Equation'!$F$30)^'Intensity Equation'!$F$31</f>
        <v>1.2945255638449007</v>
      </c>
      <c r="R127" s="14">
        <f>'Intensity Equation'!$G$8/('Ohio Intensities'!A127+'Intensity Equation'!$G$9)^'Intensity Equation'!$G$10</f>
        <v>1.3648582557562887</v>
      </c>
      <c r="S127" s="14">
        <f>'Intensity Equation'!$G$15/('Ohio Intensities'!A127+'Intensity Equation'!$G$16)^'Intensity Equation'!$G$17</f>
        <v>1.3756334174603051</v>
      </c>
      <c r="T127" s="14">
        <f>'Intensity Equation'!$G$22/('Ohio Intensities'!A127+'Intensity Equation'!$G$23)^'Intensity Equation'!$G$24</f>
        <v>1.4081090119057789</v>
      </c>
      <c r="U127" s="100">
        <f>'Intensity Equation'!$G$29/('Ohio Intensities'!A127+'Intensity Equation'!$G$30)^'Intensity Equation'!$G$31</f>
        <v>1.4667847372400924</v>
      </c>
      <c r="V127" s="14">
        <f>'Intensity Equation'!$H$8/('Ohio Intensities'!A127+'Intensity Equation'!$H$9)^'Intensity Equation'!$H$10</f>
        <v>1.5410448801261216</v>
      </c>
      <c r="W127" s="14">
        <f>'Intensity Equation'!$H$15/('Ohio Intensities'!A127+'Intensity Equation'!$H$16)^'Intensity Equation'!$H$17</f>
        <v>1.546719804145184</v>
      </c>
      <c r="X127" s="14">
        <f>'Intensity Equation'!$H$22/('Ohio Intensities'!A127+'Intensity Equation'!$H$23)^'Intensity Equation'!$H$24</f>
        <v>1.5679112027025193</v>
      </c>
      <c r="Y127" s="23">
        <f>'Intensity Equation'!$H$29/('Ohio Intensities'!A127+'Intensity Equation'!$H$30)^'Intensity Equation'!$H$31</f>
        <v>1.6422120320881584</v>
      </c>
    </row>
    <row r="128" spans="1:25" x14ac:dyDescent="0.25">
      <c r="A128" s="98">
        <f t="shared" si="1"/>
        <v>132</v>
      </c>
      <c r="B128" s="14">
        <f>'Intensity Equation'!$C$8/('Ohio Intensities'!A128+'Intensity Equation'!$C$9)^'Intensity Equation'!$C$10</f>
        <v>0.65813096791619641</v>
      </c>
      <c r="C128" s="14">
        <f>'Intensity Equation'!$C$15/('Ohio Intensities'!A128+'Intensity Equation'!$C$16)^'Intensity Equation'!$C$17</f>
        <v>0.68382406801910878</v>
      </c>
      <c r="D128" s="14">
        <f>'Intensity Equation'!$C$22/('Ohio Intensities'!A128+'Intensity Equation'!$C$23)^'Intensity Equation'!$C$24</f>
        <v>0.73298669443746578</v>
      </c>
      <c r="E128" s="100">
        <f>'Intensity Equation'!$C$29/('Ohio Intensities'!A128+'Intensity Equation'!$C$30)^'Intensity Equation'!$C$31</f>
        <v>0.74794613797835718</v>
      </c>
      <c r="F128" s="14">
        <f>'Intensity Equation'!$D$8/('Ohio Intensities'!A128+'Intensity Equation'!$D$9)^'Intensity Equation'!$D$10</f>
        <v>0.83851930659931517</v>
      </c>
      <c r="G128" s="14">
        <f>'Intensity Equation'!$D$15/('Ohio Intensities'!A128+'Intensity Equation'!$D$16)^'Intensity Equation'!$D$17</f>
        <v>0.86119410047958778</v>
      </c>
      <c r="H128" s="14">
        <f>'Intensity Equation'!$D$22/('Ohio Intensities'!A128+'Intensity Equation'!$D$23)^'Intensity Equation'!$D$24</f>
        <v>0.91010977183265529</v>
      </c>
      <c r="I128" s="100">
        <f>'Intensity Equation'!$D$29/('Ohio Intensities'!A128+'Intensity Equation'!$D$30)^'Intensity Equation'!$D$31</f>
        <v>0.91010977183265529</v>
      </c>
      <c r="J128" s="14">
        <f>'Intensity Equation'!$E$8/('Ohio Intensities'!A128+'Intensity Equation'!$E$9)^'Intensity Equation'!$E$10</f>
        <v>0.98292140246980197</v>
      </c>
      <c r="K128" s="14">
        <f>'Intensity Equation'!$E$15/('Ohio Intensities'!A128+'Intensity Equation'!$E$16)^'Intensity Equation'!$E$17</f>
        <v>1.0032403417318667</v>
      </c>
      <c r="L128" s="14">
        <f>'Intensity Equation'!$E$22/('Ohio Intensities'!A128+'Intensity Equation'!$E$23)^'Intensity Equation'!$E$24</f>
        <v>1.0490278881568442</v>
      </c>
      <c r="M128" s="100">
        <f>'Intensity Equation'!$E$29/('Ohio Intensities'!A128+'Intensity Equation'!$E$30)^'Intensity Equation'!$E$31</f>
        <v>1.0810757311636481</v>
      </c>
      <c r="N128" s="14">
        <f>'Intensity Equation'!$F$8/('Ohio Intensities'!A128+'Intensity Equation'!$F$9)^'Intensity Equation'!$F$10</f>
        <v>1.1885759579369661</v>
      </c>
      <c r="O128" s="14">
        <f>'Intensity Equation'!$F$15/('Ohio Intensities'!A128+'Intensity Equation'!$F$16)^'Intensity Equation'!$F$17</f>
        <v>1.2077807261724209</v>
      </c>
      <c r="P128" s="14">
        <f>'Intensity Equation'!$F$22/('Ohio Intensities'!A128+'Intensity Equation'!$F$23)^'Intensity Equation'!$F$24</f>
        <v>1.2471650751496779</v>
      </c>
      <c r="Q128" s="100">
        <f>'Intensity Equation'!$F$29/('Ohio Intensities'!A128+'Intensity Equation'!$F$30)^'Intensity Equation'!$F$31</f>
        <v>1.2869288316701846</v>
      </c>
      <c r="R128" s="14">
        <f>'Intensity Equation'!$G$8/('Ohio Intensities'!A128+'Intensity Equation'!$G$9)^'Intensity Equation'!$G$10</f>
        <v>1.3573756886200843</v>
      </c>
      <c r="S128" s="14">
        <f>'Intensity Equation'!$G$15/('Ohio Intensities'!A128+'Intensity Equation'!$G$16)^'Intensity Equation'!$G$17</f>
        <v>1.368061582571223</v>
      </c>
      <c r="T128" s="14">
        <f>'Intensity Equation'!$G$22/('Ohio Intensities'!A128+'Intensity Equation'!$G$23)^'Intensity Equation'!$G$24</f>
        <v>1.3999068946282434</v>
      </c>
      <c r="U128" s="100">
        <f>'Intensity Equation'!$G$29/('Ohio Intensities'!A128+'Intensity Equation'!$G$30)^'Intensity Equation'!$G$31</f>
        <v>1.4583220906586158</v>
      </c>
      <c r="V128" s="14">
        <f>'Intensity Equation'!$H$8/('Ohio Intensities'!A128+'Intensity Equation'!$H$9)^'Intensity Equation'!$H$10</f>
        <v>1.532883801397426</v>
      </c>
      <c r="W128" s="14">
        <f>'Intensity Equation'!$H$15/('Ohio Intensities'!A128+'Intensity Equation'!$H$16)^'Intensity Equation'!$H$17</f>
        <v>1.5381312259241564</v>
      </c>
      <c r="X128" s="14">
        <f>'Intensity Equation'!$H$22/('Ohio Intensities'!A128+'Intensity Equation'!$H$23)^'Intensity Equation'!$H$24</f>
        <v>1.5592295471262945</v>
      </c>
      <c r="Y128" s="23">
        <f>'Intensity Equation'!$H$29/('Ohio Intensities'!A128+'Intensity Equation'!$H$30)^'Intensity Equation'!$H$31</f>
        <v>1.6330322690254881</v>
      </c>
    </row>
    <row r="129" spans="1:25" x14ac:dyDescent="0.25">
      <c r="A129" s="98">
        <f t="shared" si="1"/>
        <v>133</v>
      </c>
      <c r="B129" s="14">
        <f>'Intensity Equation'!$C$8/('Ohio Intensities'!A129+'Intensity Equation'!$C$9)^'Intensity Equation'!$C$10</f>
        <v>0.65414775712261941</v>
      </c>
      <c r="C129" s="14">
        <f>'Intensity Equation'!$C$15/('Ohio Intensities'!A129+'Intensity Equation'!$C$16)^'Intensity Equation'!$C$17</f>
        <v>0.6796853546908701</v>
      </c>
      <c r="D129" s="14">
        <f>'Intensity Equation'!$C$22/('Ohio Intensities'!A129+'Intensity Equation'!$C$23)^'Intensity Equation'!$C$24</f>
        <v>0.72849455829852883</v>
      </c>
      <c r="E129" s="100">
        <f>'Intensity Equation'!$C$29/('Ohio Intensities'!A129+'Intensity Equation'!$C$30)^'Intensity Equation'!$C$31</f>
        <v>0.74336232233492394</v>
      </c>
      <c r="F129" s="14">
        <f>'Intensity Equation'!$D$8/('Ohio Intensities'!A129+'Intensity Equation'!$D$9)^'Intensity Equation'!$D$10</f>
        <v>0.83353534822408404</v>
      </c>
      <c r="G129" s="14">
        <f>'Intensity Equation'!$D$15/('Ohio Intensities'!A129+'Intensity Equation'!$D$16)^'Intensity Equation'!$D$17</f>
        <v>0.85604238548267098</v>
      </c>
      <c r="H129" s="14">
        <f>'Intensity Equation'!$D$22/('Ohio Intensities'!A129+'Intensity Equation'!$D$23)^'Intensity Equation'!$D$24</f>
        <v>0.90461500738781164</v>
      </c>
      <c r="I129" s="100">
        <f>'Intensity Equation'!$D$29/('Ohio Intensities'!A129+'Intensity Equation'!$D$30)^'Intensity Equation'!$D$31</f>
        <v>0.90461500738781164</v>
      </c>
      <c r="J129" s="14">
        <f>'Intensity Equation'!$E$8/('Ohio Intensities'!A129+'Intensity Equation'!$E$9)^'Intensity Equation'!$E$10</f>
        <v>0.97717088105332794</v>
      </c>
      <c r="K129" s="14">
        <f>'Intensity Equation'!$E$15/('Ohio Intensities'!A129+'Intensity Equation'!$E$16)^'Intensity Equation'!$E$17</f>
        <v>0.9972665037862285</v>
      </c>
      <c r="L129" s="14">
        <f>'Intensity Equation'!$E$22/('Ohio Intensities'!A129+'Intensity Equation'!$E$23)^'Intensity Equation'!$E$24</f>
        <v>1.0426880425772644</v>
      </c>
      <c r="M129" s="100">
        <f>'Intensity Equation'!$E$29/('Ohio Intensities'!A129+'Intensity Equation'!$E$30)^'Intensity Equation'!$E$31</f>
        <v>1.0746309820818383</v>
      </c>
      <c r="N129" s="14">
        <f>'Intensity Equation'!$F$8/('Ohio Intensities'!A129+'Intensity Equation'!$F$9)^'Intensity Equation'!$F$10</f>
        <v>1.1818775591035666</v>
      </c>
      <c r="O129" s="14">
        <f>'Intensity Equation'!$F$15/('Ohio Intensities'!A129+'Intensity Equation'!$F$16)^'Intensity Equation'!$F$17</f>
        <v>1.2008382277647442</v>
      </c>
      <c r="P129" s="14">
        <f>'Intensity Equation'!$F$22/('Ohio Intensities'!A129+'Intensity Equation'!$F$23)^'Intensity Equation'!$F$24</f>
        <v>1.2397721592413735</v>
      </c>
      <c r="Q129" s="100">
        <f>'Intensity Equation'!$F$29/('Ohio Intensities'!A129+'Intensity Equation'!$F$30)^'Intensity Equation'!$F$31</f>
        <v>1.2794285225597151</v>
      </c>
      <c r="R129" s="14">
        <f>'Intensity Equation'!$G$8/('Ohio Intensities'!A129+'Intensity Equation'!$G$9)^'Intensity Equation'!$G$10</f>
        <v>1.3499859499068401</v>
      </c>
      <c r="S129" s="14">
        <f>'Intensity Equation'!$G$15/('Ohio Intensities'!A129+'Intensity Equation'!$G$16)^'Intensity Equation'!$G$17</f>
        <v>1.3605841239469714</v>
      </c>
      <c r="T129" s="14">
        <f>'Intensity Equation'!$G$22/('Ohio Intensities'!A129+'Intensity Equation'!$G$23)^'Intensity Equation'!$G$24</f>
        <v>1.3918080541393012</v>
      </c>
      <c r="U129" s="100">
        <f>'Intensity Equation'!$G$29/('Ohio Intensities'!A129+'Intensity Equation'!$G$30)^'Intensity Equation'!$G$31</f>
        <v>1.4499657334367446</v>
      </c>
      <c r="V129" s="14">
        <f>'Intensity Equation'!$H$8/('Ohio Intensities'!A129+'Intensity Equation'!$H$9)^'Intensity Equation'!$H$10</f>
        <v>1.5248225613572632</v>
      </c>
      <c r="W129" s="14">
        <f>'Intensity Equation'!$H$15/('Ohio Intensities'!A129+'Intensity Equation'!$H$16)^'Intensity Equation'!$H$17</f>
        <v>1.529648776249332</v>
      </c>
      <c r="X129" s="14">
        <f>'Intensity Equation'!$H$22/('Ohio Intensities'!A129+'Intensity Equation'!$H$23)^'Intensity Equation'!$H$24</f>
        <v>1.5506557533903875</v>
      </c>
      <c r="Y129" s="23">
        <f>'Intensity Equation'!$H$29/('Ohio Intensities'!A129+'Intensity Equation'!$H$30)^'Intensity Equation'!$H$31</f>
        <v>1.6239663842129541</v>
      </c>
    </row>
    <row r="130" spans="1:25" x14ac:dyDescent="0.25">
      <c r="A130" s="98">
        <f t="shared" si="1"/>
        <v>134</v>
      </c>
      <c r="B130" s="14">
        <f>'Intensity Equation'!$C$8/('Ohio Intensities'!A130+'Intensity Equation'!$C$9)^'Intensity Equation'!$C$10</f>
        <v>0.65021635369646269</v>
      </c>
      <c r="C130" s="14">
        <f>'Intensity Equation'!$C$15/('Ohio Intensities'!A130+'Intensity Equation'!$C$16)^'Intensity Equation'!$C$17</f>
        <v>0.67560047126347123</v>
      </c>
      <c r="D130" s="14">
        <f>'Intensity Equation'!$C$22/('Ohio Intensities'!A130+'Intensity Equation'!$C$23)^'Intensity Equation'!$C$24</f>
        <v>0.72406097000355418</v>
      </c>
      <c r="E130" s="100">
        <f>'Intensity Equation'!$C$29/('Ohio Intensities'!A130+'Intensity Equation'!$C$30)^'Intensity Equation'!$C$31</f>
        <v>0.73883824943185816</v>
      </c>
      <c r="F130" s="14">
        <f>'Intensity Equation'!$D$8/('Ohio Intensities'!A130+'Intensity Equation'!$D$9)^'Intensity Equation'!$D$10</f>
        <v>0.82861537660641682</v>
      </c>
      <c r="G130" s="14">
        <f>'Intensity Equation'!$D$15/('Ohio Intensities'!A130+'Intensity Equation'!$D$16)^'Intensity Equation'!$D$17</f>
        <v>0.85095694458641113</v>
      </c>
      <c r="H130" s="14">
        <f>'Intensity Equation'!$D$22/('Ohio Intensities'!A130+'Intensity Equation'!$D$23)^'Intensity Equation'!$D$24</f>
        <v>0.89919110067635277</v>
      </c>
      <c r="I130" s="100">
        <f>'Intensity Equation'!$D$29/('Ohio Intensities'!A130+'Intensity Equation'!$D$30)^'Intensity Equation'!$D$31</f>
        <v>0.89919110067635277</v>
      </c>
      <c r="J130" s="14">
        <f>'Intensity Equation'!$E$8/('Ohio Intensities'!A130+'Intensity Equation'!$E$9)^'Intensity Equation'!$E$10</f>
        <v>0.97149345104143192</v>
      </c>
      <c r="K130" s="14">
        <f>'Intensity Equation'!$E$15/('Ohio Intensities'!A130+'Intensity Equation'!$E$16)^'Intensity Equation'!$E$17</f>
        <v>0.99136892954845546</v>
      </c>
      <c r="L130" s="14">
        <f>'Intensity Equation'!$E$22/('Ohio Intensities'!A130+'Intensity Equation'!$E$23)^'Intensity Equation'!$E$24</f>
        <v>1.0364293969700711</v>
      </c>
      <c r="M130" s="100">
        <f>'Intensity Equation'!$E$29/('Ohio Intensities'!A130+'Intensity Equation'!$E$30)^'Intensity Equation'!$E$31</f>
        <v>1.0682685523728606</v>
      </c>
      <c r="N130" s="14">
        <f>'Intensity Equation'!$F$8/('Ohio Intensities'!A130+'Intensity Equation'!$F$9)^'Intensity Equation'!$F$10</f>
        <v>1.1752628756986796</v>
      </c>
      <c r="O130" s="14">
        <f>'Intensity Equation'!$F$15/('Ohio Intensities'!A130+'Intensity Equation'!$F$16)^'Intensity Equation'!$F$17</f>
        <v>1.19398294103837</v>
      </c>
      <c r="P130" s="14">
        <f>'Intensity Equation'!$F$22/('Ohio Intensities'!A130+'Intensity Equation'!$F$23)^'Intensity Equation'!$F$24</f>
        <v>1.2324727446582802</v>
      </c>
      <c r="Q130" s="100">
        <f>'Intensity Equation'!$F$29/('Ohio Intensities'!A130+'Intensity Equation'!$F$30)^'Intensity Equation'!$F$31</f>
        <v>1.2720227635912382</v>
      </c>
      <c r="R130" s="14">
        <f>'Intensity Equation'!$G$8/('Ohio Intensities'!A130+'Intensity Equation'!$G$9)^'Intensity Equation'!$G$10</f>
        <v>1.3426872541647901</v>
      </c>
      <c r="S130" s="14">
        <f>'Intensity Equation'!$G$15/('Ohio Intensities'!A130+'Intensity Equation'!$G$16)^'Intensity Equation'!$G$17</f>
        <v>1.3531992175527738</v>
      </c>
      <c r="T130" s="14">
        <f>'Intensity Equation'!$G$22/('Ohio Intensities'!A130+'Intensity Equation'!$G$23)^'Intensity Equation'!$G$24</f>
        <v>1.3838105006502004</v>
      </c>
      <c r="U130" s="100">
        <f>'Intensity Equation'!$G$29/('Ohio Intensities'!A130+'Intensity Equation'!$G$30)^'Intensity Equation'!$G$31</f>
        <v>1.4417136186525059</v>
      </c>
      <c r="V130" s="14">
        <f>'Intensity Equation'!$H$8/('Ohio Intensities'!A130+'Intensity Equation'!$H$9)^'Intensity Equation'!$H$10</f>
        <v>1.516859255569518</v>
      </c>
      <c r="W130" s="14">
        <f>'Intensity Equation'!$H$15/('Ohio Intensities'!A130+'Intensity Equation'!$H$16)^'Intensity Equation'!$H$17</f>
        <v>1.5212704313933325</v>
      </c>
      <c r="X130" s="14">
        <f>'Intensity Equation'!$H$22/('Ohio Intensities'!A130+'Intensity Equation'!$H$23)^'Intensity Equation'!$H$24</f>
        <v>1.5421877487772071</v>
      </c>
      <c r="Y130" s="23">
        <f>'Intensity Equation'!$H$29/('Ohio Intensities'!A130+'Intensity Equation'!$H$30)^'Intensity Equation'!$H$31</f>
        <v>1.6150121993803421</v>
      </c>
    </row>
    <row r="131" spans="1:25" x14ac:dyDescent="0.25">
      <c r="A131" s="98">
        <f t="shared" si="1"/>
        <v>135</v>
      </c>
      <c r="B131" s="14">
        <f>'Intensity Equation'!$C$8/('Ohio Intensities'!A131+'Intensity Equation'!$C$9)^'Intensity Equation'!$C$10</f>
        <v>0.64633572853951415</v>
      </c>
      <c r="C131" s="14">
        <f>'Intensity Equation'!$C$15/('Ohio Intensities'!A131+'Intensity Equation'!$C$16)^'Intensity Equation'!$C$17</f>
        <v>0.67156834846322688</v>
      </c>
      <c r="D131" s="14">
        <f>'Intensity Equation'!$C$22/('Ohio Intensities'!A131+'Intensity Equation'!$C$23)^'Intensity Equation'!$C$24</f>
        <v>0.71968476778735102</v>
      </c>
      <c r="E131" s="100">
        <f>'Intensity Equation'!$C$29/('Ohio Intensities'!A131+'Intensity Equation'!$C$30)^'Intensity Equation'!$C$31</f>
        <v>0.73437273379363299</v>
      </c>
      <c r="F131" s="14">
        <f>'Intensity Equation'!$D$8/('Ohio Intensities'!A131+'Intensity Equation'!$D$9)^'Intensity Equation'!$D$10</f>
        <v>0.82375813515230345</v>
      </c>
      <c r="G131" s="14">
        <f>'Intensity Equation'!$D$15/('Ohio Intensities'!A131+'Intensity Equation'!$D$16)^'Intensity Equation'!$D$17</f>
        <v>0.84593647535599403</v>
      </c>
      <c r="H131" s="14">
        <f>'Intensity Equation'!$D$22/('Ohio Intensities'!A131+'Intensity Equation'!$D$23)^'Intensity Equation'!$D$24</f>
        <v>0.89383665866753936</v>
      </c>
      <c r="I131" s="100">
        <f>'Intensity Equation'!$D$29/('Ohio Intensities'!A131+'Intensity Equation'!$D$30)^'Intensity Equation'!$D$31</f>
        <v>0.89383665866753936</v>
      </c>
      <c r="J131" s="14">
        <f>'Intensity Equation'!$E$8/('Ohio Intensities'!A131+'Intensity Equation'!$E$9)^'Intensity Equation'!$E$10</f>
        <v>0.9658876888811635</v>
      </c>
      <c r="K131" s="14">
        <f>'Intensity Equation'!$E$15/('Ohio Intensities'!A131+'Intensity Equation'!$E$16)^'Intensity Equation'!$E$17</f>
        <v>0.98554613299651728</v>
      </c>
      <c r="L131" s="14">
        <f>'Intensity Equation'!$E$22/('Ohio Intensities'!A131+'Intensity Equation'!$E$23)^'Intensity Equation'!$E$24</f>
        <v>1.0302503694970138</v>
      </c>
      <c r="M131" s="100">
        <f>'Intensity Equation'!$E$29/('Ohio Intensities'!A131+'Intensity Equation'!$E$30)^'Intensity Equation'!$E$31</f>
        <v>1.0619868374633983</v>
      </c>
      <c r="N131" s="14">
        <f>'Intensity Equation'!$F$8/('Ohio Intensities'!A131+'Intensity Equation'!$F$9)^'Intensity Equation'!$F$10</f>
        <v>1.1687302948650811</v>
      </c>
      <c r="O131" s="14">
        <f>'Intensity Equation'!$F$15/('Ohio Intensities'!A131+'Intensity Equation'!$F$16)^'Intensity Equation'!$F$17</f>
        <v>1.1872131842808311</v>
      </c>
      <c r="P131" s="14">
        <f>'Intensity Equation'!$F$22/('Ohio Intensities'!A131+'Intensity Equation'!$F$23)^'Intensity Equation'!$F$24</f>
        <v>1.2252650289905398</v>
      </c>
      <c r="Q131" s="100">
        <f>'Intensity Equation'!$F$29/('Ohio Intensities'!A131+'Intensity Equation'!$F$30)^'Intensity Equation'!$F$31</f>
        <v>1.2647097306586412</v>
      </c>
      <c r="R131" s="14">
        <f>'Intensity Equation'!$G$8/('Ohio Intensities'!A131+'Intensity Equation'!$G$9)^'Intensity Equation'!$G$10</f>
        <v>1.3354778623069037</v>
      </c>
      <c r="S131" s="14">
        <f>'Intensity Equation'!$G$15/('Ohio Intensities'!A131+'Intensity Equation'!$G$16)^'Intensity Equation'!$G$17</f>
        <v>1.3459050869532829</v>
      </c>
      <c r="T131" s="14">
        <f>'Intensity Equation'!$G$22/('Ohio Intensities'!A131+'Intensity Equation'!$G$23)^'Intensity Equation'!$G$24</f>
        <v>1.3759122958122281</v>
      </c>
      <c r="U131" s="100">
        <f>'Intensity Equation'!$G$29/('Ohio Intensities'!A131+'Intensity Equation'!$G$30)^'Intensity Equation'!$G$31</f>
        <v>1.4335637523295059</v>
      </c>
      <c r="V131" s="14">
        <f>'Intensity Equation'!$H$8/('Ohio Intensities'!A131+'Intensity Equation'!$H$9)^'Intensity Equation'!$H$10</f>
        <v>1.5089920287756355</v>
      </c>
      <c r="W131" s="14">
        <f>'Intensity Equation'!$H$15/('Ohio Intensities'!A131+'Intensity Equation'!$H$16)^'Intensity Equation'!$H$17</f>
        <v>1.512994219617827</v>
      </c>
      <c r="X131" s="14">
        <f>'Intensity Equation'!$H$22/('Ohio Intensities'!A131+'Intensity Equation'!$H$23)^'Intensity Equation'!$H$24</f>
        <v>1.5338235142855738</v>
      </c>
      <c r="Y131" s="23">
        <f>'Intensity Equation'!$H$29/('Ohio Intensities'!A131+'Intensity Equation'!$H$30)^'Intensity Equation'!$H$31</f>
        <v>1.606167592369391</v>
      </c>
    </row>
    <row r="132" spans="1:25" x14ac:dyDescent="0.25">
      <c r="A132" s="98">
        <f t="shared" si="1"/>
        <v>136</v>
      </c>
      <c r="B132" s="14">
        <f>'Intensity Equation'!$C$8/('Ohio Intensities'!A132+'Intensity Equation'!$C$9)^'Intensity Equation'!$C$10</f>
        <v>0.64250487995516992</v>
      </c>
      <c r="C132" s="14">
        <f>'Intensity Equation'!$C$15/('Ohio Intensities'!A132+'Intensity Equation'!$C$16)^'Intensity Equation'!$C$17</f>
        <v>0.66758794548780398</v>
      </c>
      <c r="D132" s="14">
        <f>'Intensity Equation'!$C$22/('Ohio Intensities'!A132+'Intensity Equation'!$C$23)^'Intensity Equation'!$C$24</f>
        <v>0.71536482074038121</v>
      </c>
      <c r="E132" s="100">
        <f>'Intensity Equation'!$C$29/('Ohio Intensities'!A132+'Intensity Equation'!$C$30)^'Intensity Equation'!$C$31</f>
        <v>0.72996462143010388</v>
      </c>
      <c r="F132" s="14">
        <f>'Intensity Equation'!$D$8/('Ohio Intensities'!A132+'Intensity Equation'!$D$9)^'Intensity Equation'!$D$10</f>
        <v>0.81896240037285162</v>
      </c>
      <c r="G132" s="14">
        <f>'Intensity Equation'!$D$15/('Ohio Intensities'!A132+'Intensity Equation'!$D$16)^'Intensity Equation'!$D$17</f>
        <v>0.84097970967226165</v>
      </c>
      <c r="H132" s="14">
        <f>'Intensity Equation'!$D$22/('Ohio Intensities'!A132+'Intensity Equation'!$D$23)^'Intensity Equation'!$D$24</f>
        <v>0.88855032501125919</v>
      </c>
      <c r="I132" s="100">
        <f>'Intensity Equation'!$D$29/('Ohio Intensities'!A132+'Intensity Equation'!$D$30)^'Intensity Equation'!$D$31</f>
        <v>0.88855032501125919</v>
      </c>
      <c r="J132" s="14">
        <f>'Intensity Equation'!$E$8/('Ohio Intensities'!A132+'Intensity Equation'!$E$9)^'Intensity Equation'!$E$10</f>
        <v>0.9603522082457453</v>
      </c>
      <c r="K132" s="14">
        <f>'Intensity Equation'!$E$15/('Ohio Intensities'!A132+'Intensity Equation'!$E$16)^'Intensity Equation'!$E$17</f>
        <v>0.97979666691362499</v>
      </c>
      <c r="L132" s="14">
        <f>'Intensity Equation'!$E$22/('Ohio Intensities'!A132+'Intensity Equation'!$E$23)^'Intensity Equation'!$E$24</f>
        <v>1.0241494195489844</v>
      </c>
      <c r="M132" s="100">
        <f>'Intensity Equation'!$E$29/('Ohio Intensities'!A132+'Intensity Equation'!$E$30)^'Intensity Equation'!$E$31</f>
        <v>1.0557842746918695</v>
      </c>
      <c r="N132" s="14">
        <f>'Intensity Equation'!$F$8/('Ohio Intensities'!A132+'Intensity Equation'!$F$9)^'Intensity Equation'!$F$10</f>
        <v>1.1622782455861935</v>
      </c>
      <c r="O132" s="14">
        <f>'Intensity Equation'!$F$15/('Ohio Intensities'!A132+'Intensity Equation'!$F$16)^'Intensity Equation'!$F$17</f>
        <v>1.180527319358462</v>
      </c>
      <c r="P132" s="14">
        <f>'Intensity Equation'!$F$22/('Ohio Intensities'!A132+'Intensity Equation'!$F$23)^'Intensity Equation'!$F$24</f>
        <v>1.2181472563626077</v>
      </c>
      <c r="Q132" s="100">
        <f>'Intensity Equation'!$F$29/('Ohio Intensities'!A132+'Intensity Equation'!$F$30)^'Intensity Equation'!$F$31</f>
        <v>1.257487646879802</v>
      </c>
      <c r="R132" s="14">
        <f>'Intensity Equation'!$G$8/('Ohio Intensities'!A132+'Intensity Equation'!$G$9)^'Intensity Equation'!$G$10</f>
        <v>1.3283560800989118</v>
      </c>
      <c r="S132" s="14">
        <f>'Intensity Equation'!$G$15/('Ohio Intensities'!A132+'Intensity Equation'!$G$16)^'Intensity Equation'!$G$17</f>
        <v>1.3387000017526762</v>
      </c>
      <c r="T132" s="14">
        <f>'Intensity Equation'!$G$22/('Ohio Intensities'!A132+'Intensity Equation'!$G$23)^'Intensity Equation'!$G$24</f>
        <v>1.3681115510526465</v>
      </c>
      <c r="U132" s="100">
        <f>'Intensity Equation'!$G$29/('Ohio Intensities'!A132+'Intensity Equation'!$G$30)^'Intensity Equation'!$G$31</f>
        <v>1.4255141917222705</v>
      </c>
      <c r="V132" s="14">
        <f>'Intensity Equation'!$H$8/('Ohio Intensities'!A132+'Intensity Equation'!$H$9)^'Intensity Equation'!$H$10</f>
        <v>1.5012190732974398</v>
      </c>
      <c r="W132" s="14">
        <f>'Intensity Equation'!$H$15/('Ohio Intensities'!A132+'Intensity Equation'!$H$16)^'Intensity Equation'!$H$17</f>
        <v>1.5048182194983493</v>
      </c>
      <c r="X132" s="14">
        <f>'Intensity Equation'!$H$22/('Ohio Intensities'!A132+'Intensity Equation'!$H$23)^'Intensity Equation'!$H$24</f>
        <v>1.5255610828836139</v>
      </c>
      <c r="Y132" s="23">
        <f>'Intensity Equation'!$H$29/('Ohio Intensities'!A132+'Intensity Equation'!$H$30)^'Intensity Equation'!$H$31</f>
        <v>1.5974304953212346</v>
      </c>
    </row>
    <row r="133" spans="1:25" x14ac:dyDescent="0.25">
      <c r="A133" s="98">
        <f t="shared" si="1"/>
        <v>137</v>
      </c>
      <c r="B133" s="14">
        <f>'Intensity Equation'!$C$8/('Ohio Intensities'!A133+'Intensity Equation'!$C$9)^'Intensity Equation'!$C$10</f>
        <v>0.63872283273603758</v>
      </c>
      <c r="C133" s="14">
        <f>'Intensity Equation'!$C$15/('Ohio Intensities'!A133+'Intensity Equation'!$C$16)^'Intensity Equation'!$C$17</f>
        <v>0.66365824905820714</v>
      </c>
      <c r="D133" s="14">
        <f>'Intensity Equation'!$C$22/('Ohio Intensities'!A133+'Intensity Equation'!$C$23)^'Intensity Equation'!$C$24</f>
        <v>0.71110002778484482</v>
      </c>
      <c r="E133" s="100">
        <f>'Intensity Equation'!$C$29/('Ohio Intensities'!A133+'Intensity Equation'!$C$30)^'Intensity Equation'!$C$31</f>
        <v>0.72561278879169733</v>
      </c>
      <c r="F133" s="14">
        <f>'Intensity Equation'!$D$8/('Ohio Intensities'!A133+'Intensity Equation'!$D$9)^'Intensity Equation'!$D$10</f>
        <v>0.81422698079311973</v>
      </c>
      <c r="G133" s="14">
        <f>'Intensity Equation'!$D$15/('Ohio Intensities'!A133+'Intensity Equation'!$D$16)^'Intensity Equation'!$D$17</f>
        <v>0.8360854126009567</v>
      </c>
      <c r="H133" s="14">
        <f>'Intensity Equation'!$D$22/('Ohio Intensities'!A133+'Intensity Equation'!$D$23)^'Intensity Equation'!$D$24</f>
        <v>0.8833307788307444</v>
      </c>
      <c r="I133" s="100">
        <f>'Intensity Equation'!$D$29/('Ohio Intensities'!A133+'Intensity Equation'!$D$30)^'Intensity Equation'!$D$31</f>
        <v>0.8833307788307444</v>
      </c>
      <c r="J133" s="14">
        <f>'Intensity Equation'!$E$8/('Ohio Intensities'!A133+'Intensity Equation'!$E$9)^'Intensity Equation'!$E$10</f>
        <v>0.95488565881602172</v>
      </c>
      <c r="K133" s="14">
        <f>'Intensity Equation'!$E$15/('Ohio Intensities'!A133+'Intensity Equation'!$E$16)^'Intensity Equation'!$E$17</f>
        <v>0.97411912162114001</v>
      </c>
      <c r="L133" s="14">
        <f>'Intensity Equation'!$E$22/('Ohio Intensities'!A133+'Intensity Equation'!$E$23)^'Intensity Equation'!$E$24</f>
        <v>1.0181250464036131</v>
      </c>
      <c r="M133" s="100">
        <f>'Intensity Equation'!$E$29/('Ohio Intensities'!A133+'Intensity Equation'!$E$30)^'Intensity Equation'!$E$31</f>
        <v>1.0496593419396241</v>
      </c>
      <c r="N133" s="14">
        <f>'Intensity Equation'!$F$8/('Ohio Intensities'!A133+'Intensity Equation'!$F$9)^'Intensity Equation'!$F$10</f>
        <v>1.1559051973251033</v>
      </c>
      <c r="O133" s="14">
        <f>'Intensity Equation'!$F$15/('Ohio Intensities'!A133+'Intensity Equation'!$F$16)^'Intensity Equation'!$F$17</f>
        <v>1.1739237503020714</v>
      </c>
      <c r="P133" s="14">
        <f>'Intensity Equation'!$F$22/('Ohio Intensities'!A133+'Intensity Equation'!$F$23)^'Intensity Equation'!$F$24</f>
        <v>1.2111177159314832</v>
      </c>
      <c r="Q133" s="100">
        <f>'Intensity Equation'!$F$29/('Ohio Intensities'!A133+'Intensity Equation'!$F$30)^'Intensity Equation'!$F$31</f>
        <v>1.2503547810666797</v>
      </c>
      <c r="R133" s="14">
        <f>'Intensity Equation'!$G$8/('Ohio Intensities'!A133+'Intensity Equation'!$G$9)^'Intensity Equation'!$G$10</f>
        <v>1.3213202567065525</v>
      </c>
      <c r="S133" s="14">
        <f>'Intensity Equation'!$G$15/('Ohio Intensities'!A133+'Intensity Equation'!$G$16)^'Intensity Equation'!$G$17</f>
        <v>1.3315822760961602</v>
      </c>
      <c r="T133" s="14">
        <f>'Intensity Equation'!$G$22/('Ohio Intensities'!A133+'Intensity Equation'!$G$23)^'Intensity Equation'!$G$24</f>
        <v>1.360406425975127</v>
      </c>
      <c r="U133" s="100">
        <f>'Intensity Equation'!$G$29/('Ohio Intensities'!A133+'Intensity Equation'!$G$30)^'Intensity Equation'!$G$31</f>
        <v>1.4175630436681337</v>
      </c>
      <c r="V133" s="14">
        <f>'Intensity Equation'!$H$8/('Ohio Intensities'!A133+'Intensity Equation'!$H$9)^'Intensity Equation'!$H$10</f>
        <v>1.4935386275023017</v>
      </c>
      <c r="W133" s="14">
        <f>'Intensity Equation'!$H$15/('Ohio Intensities'!A133+'Intensity Equation'!$H$16)^'Intensity Equation'!$H$17</f>
        <v>1.4967405583138624</v>
      </c>
      <c r="X133" s="14">
        <f>'Intensity Equation'!$H$22/('Ohio Intensities'!A133+'Intensity Equation'!$H$23)^'Intensity Equation'!$H$24</f>
        <v>1.5173985378298711</v>
      </c>
      <c r="Y133" s="23">
        <f>'Intensity Equation'!$H$29/('Ohio Intensities'!A133+'Intensity Equation'!$H$30)^'Intensity Equation'!$H$31</f>
        <v>1.5887988929340873</v>
      </c>
    </row>
    <row r="134" spans="1:25" x14ac:dyDescent="0.25">
      <c r="A134" s="98">
        <f t="shared" si="1"/>
        <v>138</v>
      </c>
      <c r="B134" s="14">
        <f>'Intensity Equation'!$C$8/('Ohio Intensities'!A134+'Intensity Equation'!$C$9)^'Intensity Equation'!$C$10</f>
        <v>0.63498863728792976</v>
      </c>
      <c r="C134" s="14">
        <f>'Intensity Equation'!$C$15/('Ohio Intensities'!A134+'Intensity Equation'!$C$16)^'Intensity Equation'!$C$17</f>
        <v>0.65977827250857202</v>
      </c>
      <c r="D134" s="14">
        <f>'Intensity Equation'!$C$22/('Ohio Intensities'!A134+'Intensity Equation'!$C$23)^'Intensity Equation'!$C$24</f>
        <v>0.70688931669142885</v>
      </c>
      <c r="E134" s="100">
        <f>'Intensity Equation'!$C$29/('Ohio Intensities'!A134+'Intensity Equation'!$C$30)^'Intensity Equation'!$C$31</f>
        <v>0.72131614176609182</v>
      </c>
      <c r="F134" s="14">
        <f>'Intensity Equation'!$D$8/('Ohio Intensities'!A134+'Intensity Equation'!$D$9)^'Intensity Equation'!$D$10</f>
        <v>0.80955071590403049</v>
      </c>
      <c r="G134" s="14">
        <f>'Intensity Equation'!$D$15/('Ohio Intensities'!A134+'Intensity Equation'!$D$16)^'Intensity Equation'!$D$17</f>
        <v>0.8312523813065964</v>
      </c>
      <c r="H134" s="14">
        <f>'Intensity Equation'!$D$22/('Ohio Intensities'!A134+'Intensity Equation'!$D$23)^'Intensity Equation'!$D$24</f>
        <v>0.87817673356286574</v>
      </c>
      <c r="I134" s="100">
        <f>'Intensity Equation'!$D$29/('Ohio Intensities'!A134+'Intensity Equation'!$D$30)^'Intensity Equation'!$D$31</f>
        <v>0.87817673356286574</v>
      </c>
      <c r="J134" s="14">
        <f>'Intensity Equation'!$E$8/('Ohio Intensities'!A134+'Intensity Equation'!$E$9)^'Intensity Equation'!$E$10</f>
        <v>0.94948672510970478</v>
      </c>
      <c r="K134" s="14">
        <f>'Intensity Equation'!$E$15/('Ohio Intensities'!A134+'Intensity Equation'!$E$16)^'Intensity Equation'!$E$17</f>
        <v>0.96851212376102147</v>
      </c>
      <c r="L134" s="14">
        <f>'Intensity Equation'!$E$22/('Ohio Intensities'!A134+'Intensity Equation'!$E$23)^'Intensity Equation'!$E$24</f>
        <v>1.012175787935176</v>
      </c>
      <c r="M134" s="100">
        <f>'Intensity Equation'!$E$29/('Ohio Intensities'!A134+'Intensity Equation'!$E$30)^'Intensity Equation'!$E$31</f>
        <v>1.0436105563156675</v>
      </c>
      <c r="N134" s="14">
        <f>'Intensity Equation'!$F$8/('Ohio Intensities'!A134+'Intensity Equation'!$F$9)^'Intensity Equation'!$F$10</f>
        <v>1.1496096587166966</v>
      </c>
      <c r="O134" s="14">
        <f>'Intensity Equation'!$F$15/('Ohio Intensities'!A134+'Intensity Equation'!$F$16)^'Intensity Equation'!$F$17</f>
        <v>1.1674009219476389</v>
      </c>
      <c r="P134" s="14">
        <f>'Intensity Equation'!$F$22/('Ohio Intensities'!A134+'Intensity Equation'!$F$23)^'Intensity Equation'!$F$24</f>
        <v>1.204174740442983</v>
      </c>
      <c r="Q134" s="100">
        <f>'Intensity Equation'!$F$29/('Ohio Intensities'!A134+'Intensity Equation'!$F$30)^'Intensity Equation'!$F$31</f>
        <v>1.2433094462547793</v>
      </c>
      <c r="R134" s="14">
        <f>'Intensity Equation'!$G$8/('Ohio Intensities'!A134+'Intensity Equation'!$G$9)^'Intensity Equation'!$G$10</f>
        <v>1.3143687832993149</v>
      </c>
      <c r="S134" s="14">
        <f>'Intensity Equation'!$G$15/('Ohio Intensities'!A134+'Intensity Equation'!$G$16)^'Intensity Equation'!$G$17</f>
        <v>1.3245502672300347</v>
      </c>
      <c r="T134" s="14">
        <f>'Intensity Equation'!$G$22/('Ohio Intensities'!A134+'Intensity Equation'!$G$23)^'Intensity Equation'!$G$24</f>
        <v>1.3527951268217797</v>
      </c>
      <c r="U134" s="100">
        <f>'Intensity Equation'!$G$29/('Ohio Intensities'!A134+'Intensity Equation'!$G$30)^'Intensity Equation'!$G$31</f>
        <v>1.4097084630026897</v>
      </c>
      <c r="V134" s="14">
        <f>'Intensity Equation'!$H$8/('Ohio Intensities'!A134+'Intensity Equation'!$H$9)^'Intensity Equation'!$H$10</f>
        <v>1.485948974327832</v>
      </c>
      <c r="W134" s="14">
        <f>'Intensity Equation'!$H$15/('Ohio Intensities'!A134+'Intensity Equation'!$H$16)^'Intensity Equation'!$H$17</f>
        <v>1.4887594104982069</v>
      </c>
      <c r="X134" s="14">
        <f>'Intensity Equation'!$H$22/('Ohio Intensities'!A134+'Intensity Equation'!$H$23)^'Intensity Equation'!$H$24</f>
        <v>1.5093340110595312</v>
      </c>
      <c r="Y134" s="23">
        <f>'Intensity Equation'!$H$29/('Ohio Intensities'!A134+'Intensity Equation'!$H$30)^'Intensity Equation'!$H$31</f>
        <v>1.580270820788015</v>
      </c>
    </row>
    <row r="135" spans="1:25" x14ac:dyDescent="0.25">
      <c r="A135" s="98">
        <f t="shared" si="1"/>
        <v>139</v>
      </c>
      <c r="B135" s="14">
        <f>'Intensity Equation'!$C$8/('Ohio Intensities'!A135+'Intensity Equation'!$C$9)^'Intensity Equation'!$C$10</f>
        <v>0.63130136878855247</v>
      </c>
      <c r="C135" s="14">
        <f>'Intensity Equation'!$C$15/('Ohio Intensities'!A135+'Intensity Equation'!$C$16)^'Intensity Equation'!$C$17</f>
        <v>0.65594705491201</v>
      </c>
      <c r="D135" s="14">
        <f>'Intensity Equation'!$C$22/('Ohio Intensities'!A135+'Intensity Equation'!$C$23)^'Intensity Equation'!$C$24</f>
        <v>0.70273164313484993</v>
      </c>
      <c r="E135" s="100">
        <f>'Intensity Equation'!$C$29/('Ohio Intensities'!A135+'Intensity Equation'!$C$30)^'Intensity Equation'!$C$31</f>
        <v>0.71707361471448616</v>
      </c>
      <c r="F135" s="14">
        <f>'Intensity Equation'!$D$8/('Ohio Intensities'!A135+'Intensity Equation'!$D$9)^'Intensity Equation'!$D$10</f>
        <v>0.804932475155403</v>
      </c>
      <c r="G135" s="14">
        <f>'Intensity Equation'!$D$15/('Ohio Intensities'!A135+'Intensity Equation'!$D$16)^'Intensity Equation'!$D$17</f>
        <v>0.82647944400892304</v>
      </c>
      <c r="H135" s="14">
        <f>'Intensity Equation'!$D$22/('Ohio Intensities'!A135+'Intensity Equation'!$D$23)^'Intensity Equation'!$D$24</f>
        <v>0.87308693584382102</v>
      </c>
      <c r="I135" s="100">
        <f>'Intensity Equation'!$D$29/('Ohio Intensities'!A135+'Intensity Equation'!$D$30)^'Intensity Equation'!$D$31</f>
        <v>0.87308693584382102</v>
      </c>
      <c r="J135" s="14">
        <f>'Intensity Equation'!$E$8/('Ohio Intensities'!A135+'Intensity Equation'!$E$9)^'Intensity Equation'!$E$10</f>
        <v>0.94415412535624532</v>
      </c>
      <c r="K135" s="14">
        <f>'Intensity Equation'!$E$15/('Ohio Intensities'!A135+'Intensity Equation'!$E$16)^'Intensity Equation'!$E$17</f>
        <v>0.9629743351255835</v>
      </c>
      <c r="L135" s="14">
        <f>'Intensity Equation'!$E$22/('Ohio Intensities'!A135+'Intensity Equation'!$E$23)^'Intensity Equation'!$E$24</f>
        <v>1.0063002193744532</v>
      </c>
      <c r="M135" s="100">
        <f>'Intensity Equation'!$E$29/('Ohio Intensities'!A135+'Intensity Equation'!$E$30)^'Intensity Equation'!$E$31</f>
        <v>1.0376364728924912</v>
      </c>
      <c r="N135" s="14">
        <f>'Intensity Equation'!$F$8/('Ohio Intensities'!A135+'Intensity Equation'!$F$9)^'Intensity Equation'!$F$10</f>
        <v>1.143390176310493</v>
      </c>
      <c r="O135" s="14">
        <f>'Intensity Equation'!$F$15/('Ohio Intensities'!A135+'Intensity Equation'!$F$16)^'Intensity Equation'!$F$17</f>
        <v>1.1609573186295492</v>
      </c>
      <c r="P135" s="14">
        <f>'Intensity Equation'!$F$22/('Ohio Intensities'!A135+'Intensity Equation'!$F$23)^'Intensity Equation'!$F$24</f>
        <v>1.1973167048434312</v>
      </c>
      <c r="Q135" s="100">
        <f>'Intensity Equation'!$F$29/('Ohio Intensities'!A135+'Intensity Equation'!$F$30)^'Intensity Equation'!$F$31</f>
        <v>1.2363499982893309</v>
      </c>
      <c r="R135" s="14">
        <f>'Intensity Equation'!$G$8/('Ohio Intensities'!A135+'Intensity Equation'!$G$9)^'Intensity Equation'!$G$10</f>
        <v>1.307500091708147</v>
      </c>
      <c r="S135" s="14">
        <f>'Intensity Equation'!$G$15/('Ohio Intensities'!A135+'Intensity Equation'!$G$16)^'Intensity Equation'!$G$17</f>
        <v>1.3176023741176779</v>
      </c>
      <c r="T135" s="14">
        <f>'Intensity Equation'!$G$22/('Ohio Intensities'!A135+'Intensity Equation'!$G$23)^'Intensity Equation'!$G$24</f>
        <v>1.3452759049940137</v>
      </c>
      <c r="U135" s="100">
        <f>'Intensity Equation'!$G$29/('Ohio Intensities'!A135+'Intensity Equation'!$G$30)^'Intensity Equation'!$G$31</f>
        <v>1.4019486510359382</v>
      </c>
      <c r="V135" s="14">
        <f>'Intensity Equation'!$H$8/('Ohio Intensities'!A135+'Intensity Equation'!$H$9)^'Intensity Equation'!$H$10</f>
        <v>1.4784484398634032</v>
      </c>
      <c r="W135" s="14">
        <f>'Intensity Equation'!$H$15/('Ohio Intensities'!A135+'Intensity Equation'!$H$16)^'Intensity Equation'!$H$17</f>
        <v>1.4808729961506295</v>
      </c>
      <c r="X135" s="14">
        <f>'Intensity Equation'!$H$22/('Ohio Intensities'!A135+'Intensity Equation'!$H$23)^'Intensity Equation'!$H$24</f>
        <v>1.5013656816328169</v>
      </c>
      <c r="Y135" s="23">
        <f>'Intensity Equation'!$H$29/('Ohio Intensities'!A135+'Intensity Equation'!$H$30)^'Intensity Equation'!$H$31</f>
        <v>1.571844363733778</v>
      </c>
    </row>
    <row r="136" spans="1:25" x14ac:dyDescent="0.25">
      <c r="A136" s="98">
        <f t="shared" ref="A136:A196" si="2">A135+1</f>
        <v>140</v>
      </c>
      <c r="B136" s="14">
        <f>'Intensity Equation'!$C$8/('Ohio Intensities'!A136+'Intensity Equation'!$C$9)^'Intensity Equation'!$C$10</f>
        <v>0.62766012637928792</v>
      </c>
      <c r="C136" s="14">
        <f>'Intensity Equation'!$C$15/('Ohio Intensities'!A136+'Intensity Equation'!$C$16)^'Intensity Equation'!$C$17</f>
        <v>0.65216366024083861</v>
      </c>
      <c r="D136" s="14">
        <f>'Intensity Equation'!$C$22/('Ohio Intensities'!A136+'Intensity Equation'!$C$23)^'Intensity Equation'!$C$24</f>
        <v>0.69862598978641033</v>
      </c>
      <c r="E136" s="100">
        <f>'Intensity Equation'!$C$29/('Ohio Intensities'!A136+'Intensity Equation'!$C$30)^'Intensity Equation'!$C$31</f>
        <v>0.71288416954563494</v>
      </c>
      <c r="F136" s="14">
        <f>'Intensity Equation'!$D$8/('Ohio Intensities'!A136+'Intensity Equation'!$D$9)^'Intensity Equation'!$D$10</f>
        <v>0.80037115698820205</v>
      </c>
      <c r="G136" s="14">
        <f>'Intensity Equation'!$D$15/('Ohio Intensities'!A136+'Intensity Equation'!$D$16)^'Intensity Equation'!$D$17</f>
        <v>0.82176545897999764</v>
      </c>
      <c r="H136" s="14">
        <f>'Intensity Equation'!$D$22/('Ohio Intensities'!A136+'Intensity Equation'!$D$23)^'Intensity Equation'!$D$24</f>
        <v>0.86806016443815737</v>
      </c>
      <c r="I136" s="100">
        <f>'Intensity Equation'!$D$29/('Ohio Intensities'!A136+'Intensity Equation'!$D$30)^'Intensity Equation'!$D$31</f>
        <v>0.86806016443815737</v>
      </c>
      <c r="J136" s="14">
        <f>'Intensity Equation'!$E$8/('Ohio Intensities'!A136+'Intensity Equation'!$E$9)^'Intensity Equation'!$E$10</f>
        <v>0.93888661041525268</v>
      </c>
      <c r="K136" s="14">
        <f>'Intensity Equation'!$E$15/('Ohio Intensities'!A136+'Intensity Equation'!$E$16)^'Intensity Equation'!$E$17</f>
        <v>0.95750445153239794</v>
      </c>
      <c r="L136" s="14">
        <f>'Intensity Equation'!$E$22/('Ohio Intensities'!A136+'Intensity Equation'!$E$23)^'Intensity Equation'!$E$24</f>
        <v>1.0004969521162703</v>
      </c>
      <c r="M136" s="100">
        <f>'Intensity Equation'!$E$29/('Ohio Intensities'!A136+'Intensity Equation'!$E$30)^'Intensity Equation'!$E$31</f>
        <v>1.031735683490693</v>
      </c>
      <c r="N136" s="14">
        <f>'Intensity Equation'!$F$8/('Ohio Intensities'!A136+'Intensity Equation'!$F$9)^'Intensity Equation'!$F$10</f>
        <v>1.1372453333618833</v>
      </c>
      <c r="O136" s="14">
        <f>'Intensity Equation'!$F$15/('Ohio Intensities'!A136+'Intensity Equation'!$F$16)^'Intensity Equation'!$F$17</f>
        <v>1.1545914629240117</v>
      </c>
      <c r="P136" s="14">
        <f>'Intensity Equation'!$F$22/('Ohio Intensities'!A136+'Intensity Equation'!$F$23)^'Intensity Equation'!$F$24</f>
        <v>1.1905420249442946</v>
      </c>
      <c r="Q136" s="100">
        <f>'Intensity Equation'!$F$29/('Ohio Intensities'!A136+'Intensity Equation'!$F$30)^'Intensity Equation'!$F$31</f>
        <v>1.2294748344656348</v>
      </c>
      <c r="R136" s="14">
        <f>'Intensity Equation'!$G$8/('Ohio Intensities'!A136+'Intensity Equation'!$G$9)^'Intensity Equation'!$G$10</f>
        <v>1.3007126531346702</v>
      </c>
      <c r="S136" s="14">
        <f>'Intensity Equation'!$G$15/('Ohio Intensities'!A136+'Intensity Equation'!$G$16)^'Intensity Equation'!$G$17</f>
        <v>1.3107370361089075</v>
      </c>
      <c r="T136" s="14">
        <f>'Intensity Equation'!$G$22/('Ohio Intensities'!A136+'Intensity Equation'!$G$23)^'Intensity Equation'!$G$24</f>
        <v>1.3378470556296178</v>
      </c>
      <c r="U136" s="100">
        <f>'Intensity Equation'!$G$29/('Ohio Intensities'!A136+'Intensity Equation'!$G$30)^'Intensity Equation'!$G$31</f>
        <v>1.3942818540864426</v>
      </c>
      <c r="V136" s="14">
        <f>'Intensity Equation'!$H$8/('Ohio Intensities'!A136+'Intensity Equation'!$H$9)^'Intensity Equation'!$H$10</f>
        <v>1.4710353919859502</v>
      </c>
      <c r="W136" s="14">
        <f>'Intensity Equation'!$H$15/('Ohio Intensities'!A136+'Intensity Equation'!$H$16)^'Intensity Equation'!$H$17</f>
        <v>1.4730795796027765</v>
      </c>
      <c r="X136" s="14">
        <f>'Intensity Equation'!$H$22/('Ohio Intensities'!A136+'Intensity Equation'!$H$23)^'Intensity Equation'!$H$24</f>
        <v>1.4934917742427596</v>
      </c>
      <c r="Y136" s="23">
        <f>'Intensity Equation'!$H$29/('Ohio Intensities'!A136+'Intensity Equation'!$H$30)^'Intensity Equation'!$H$31</f>
        <v>1.5635176543428977</v>
      </c>
    </row>
    <row r="137" spans="1:25" x14ac:dyDescent="0.25">
      <c r="A137" s="98">
        <f t="shared" si="2"/>
        <v>141</v>
      </c>
      <c r="B137" s="14">
        <f>'Intensity Equation'!$C$8/('Ohio Intensities'!A137+'Intensity Equation'!$C$9)^'Intensity Equation'!$C$10</f>
        <v>0.62406403238856822</v>
      </c>
      <c r="C137" s="14">
        <f>'Intensity Equation'!$C$15/('Ohio Intensities'!A137+'Intensity Equation'!$C$16)^'Intensity Equation'!$C$17</f>
        <v>0.648427176559636</v>
      </c>
      <c r="D137" s="14">
        <f>'Intensity Equation'!$C$22/('Ohio Intensities'!A137+'Intensity Equation'!$C$23)^'Intensity Equation'!$C$24</f>
        <v>0.6945713654418787</v>
      </c>
      <c r="E137" s="100">
        <f>'Intensity Equation'!$C$29/('Ohio Intensities'!A137+'Intensity Equation'!$C$30)^'Intensity Equation'!$C$31</f>
        <v>0.70874679482593028</v>
      </c>
      <c r="F137" s="14">
        <f>'Intensity Equation'!$D$8/('Ohio Intensities'!A137+'Intensity Equation'!$D$9)^'Intensity Equation'!$D$10</f>
        <v>0.79586568790425893</v>
      </c>
      <c r="G137" s="14">
        <f>'Intensity Equation'!$D$15/('Ohio Intensities'!A137+'Intensity Equation'!$D$16)^'Intensity Equation'!$D$17</f>
        <v>0.81710931358008143</v>
      </c>
      <c r="H137" s="14">
        <f>'Intensity Equation'!$D$22/('Ohio Intensities'!A137+'Intensity Equation'!$D$23)^'Intensity Equation'!$D$24</f>
        <v>0.86309522920915704</v>
      </c>
      <c r="I137" s="100">
        <f>'Intensity Equation'!$D$29/('Ohio Intensities'!A137+'Intensity Equation'!$D$30)^'Intensity Equation'!$D$31</f>
        <v>0.86309522920915704</v>
      </c>
      <c r="J137" s="14">
        <f>'Intensity Equation'!$E$8/('Ohio Intensities'!A137+'Intensity Equation'!$E$9)^'Intensity Equation'!$E$10</f>
        <v>0.93368296273651374</v>
      </c>
      <c r="K137" s="14">
        <f>'Intensity Equation'!$E$15/('Ohio Intensities'!A137+'Intensity Equation'!$E$16)^'Intensity Equation'!$E$17</f>
        <v>0.95210120174234036</v>
      </c>
      <c r="L137" s="14">
        <f>'Intensity Equation'!$E$22/('Ohio Intensities'!A137+'Intensity Equation'!$E$23)^'Intensity Equation'!$E$24</f>
        <v>0.99476463257261039</v>
      </c>
      <c r="M137" s="100">
        <f>'Intensity Equation'!$E$29/('Ohio Intensities'!A137+'Intensity Equation'!$E$30)^'Intensity Equation'!$E$31</f>
        <v>1.0259068155102045</v>
      </c>
      <c r="N137" s="14">
        <f>'Intensity Equation'!$F$8/('Ohio Intensities'!A137+'Intensity Equation'!$F$9)^'Intensity Equation'!$F$10</f>
        <v>1.1311737486696223</v>
      </c>
      <c r="O137" s="14">
        <f>'Intensity Equation'!$F$15/('Ohio Intensities'!A137+'Intensity Equation'!$F$16)^'Intensity Equation'!$F$17</f>
        <v>1.1483019144403968</v>
      </c>
      <c r="P137" s="14">
        <f>'Intensity Equation'!$F$22/('Ohio Intensities'!A137+'Intensity Equation'!$F$23)^'Intensity Equation'!$F$24</f>
        <v>1.1838491561374358</v>
      </c>
      <c r="Q137" s="100">
        <f>'Intensity Equation'!$F$29/('Ohio Intensities'!A137+'Intensity Equation'!$F$30)^'Intensity Equation'!$F$31</f>
        <v>1.2226823922211527</v>
      </c>
      <c r="R137" s="14">
        <f>'Intensity Equation'!$G$8/('Ohio Intensities'!A137+'Intensity Equation'!$G$9)^'Intensity Equation'!$G$10</f>
        <v>1.2940049769096291</v>
      </c>
      <c r="S137" s="14">
        <f>'Intensity Equation'!$G$15/('Ohio Intensities'!A137+'Intensity Equation'!$G$16)^'Intensity Equation'!$G$17</f>
        <v>1.3039527316603148</v>
      </c>
      <c r="T137" s="14">
        <f>'Intensity Equation'!$G$22/('Ohio Intensities'!A137+'Intensity Equation'!$G$23)^'Intensity Equation'!$G$24</f>
        <v>1.3305069162335676</v>
      </c>
      <c r="U137" s="100">
        <f>'Intensity Equation'!$G$29/('Ohio Intensities'!A137+'Intensity Equation'!$G$30)^'Intensity Equation'!$G$31</f>
        <v>1.3867063620708886</v>
      </c>
      <c r="V137" s="14">
        <f>'Intensity Equation'!$H$8/('Ohio Intensities'!A137+'Intensity Equation'!$H$9)^'Intensity Equation'!$H$10</f>
        <v>1.4637082390476164</v>
      </c>
      <c r="W137" s="14">
        <f>'Intensity Equation'!$H$15/('Ohio Intensities'!A137+'Intensity Equation'!$H$16)^'Intensity Equation'!$H$17</f>
        <v>1.465377468039667</v>
      </c>
      <c r="X137" s="14">
        <f>'Intensity Equation'!$H$22/('Ohio Intensities'!A137+'Intensity Equation'!$H$23)^'Intensity Equation'!$H$24</f>
        <v>1.4857105577797107</v>
      </c>
      <c r="Y137" s="23">
        <f>'Intensity Equation'!$H$29/('Ohio Intensities'!A137+'Intensity Equation'!$H$30)^'Intensity Equation'!$H$31</f>
        <v>1.5552888714162292</v>
      </c>
    </row>
    <row r="138" spans="1:25" x14ac:dyDescent="0.25">
      <c r="A138" s="98">
        <f t="shared" si="2"/>
        <v>142</v>
      </c>
      <c r="B138" s="14">
        <f>'Intensity Equation'!$C$8/('Ohio Intensities'!A138+'Intensity Equation'!$C$9)^'Intensity Equation'!$C$10</f>
        <v>0.62051223158538604</v>
      </c>
      <c r="C138" s="14">
        <f>'Intensity Equation'!$C$15/('Ohio Intensities'!A138+'Intensity Equation'!$C$16)^'Intensity Equation'!$C$17</f>
        <v>0.64473671524960863</v>
      </c>
      <c r="D138" s="14">
        <f>'Intensity Equation'!$C$22/('Ohio Intensities'!A138+'Intensity Equation'!$C$23)^'Intensity Equation'!$C$24</f>
        <v>0.69056680418310279</v>
      </c>
      <c r="E138" s="100">
        <f>'Intensity Equation'!$C$29/('Ohio Intensities'!A138+'Intensity Equation'!$C$30)^'Intensity Equation'!$C$31</f>
        <v>0.70466050492390431</v>
      </c>
      <c r="F138" s="14">
        <f>'Intensity Equation'!$D$8/('Ohio Intensities'!A138+'Intensity Equation'!$D$9)^'Intensity Equation'!$D$10</f>
        <v>0.79141502157175192</v>
      </c>
      <c r="G138" s="14">
        <f>'Intensity Equation'!$D$15/('Ohio Intensities'!A138+'Intensity Equation'!$D$16)^'Intensity Equation'!$D$17</f>
        <v>0.8125099233305817</v>
      </c>
      <c r="H138" s="14">
        <f>'Intensity Equation'!$D$22/('Ohio Intensities'!A138+'Intensity Equation'!$D$23)^'Intensity Equation'!$D$24</f>
        <v>0.85819097012874035</v>
      </c>
      <c r="I138" s="100">
        <f>'Intensity Equation'!$D$29/('Ohio Intensities'!A138+'Intensity Equation'!$D$30)^'Intensity Equation'!$D$31</f>
        <v>0.85819097012874035</v>
      </c>
      <c r="J138" s="14">
        <f>'Intensity Equation'!$E$8/('Ohio Intensities'!A138+'Intensity Equation'!$E$9)^'Intensity Equation'!$E$10</f>
        <v>0.92854199535972914</v>
      </c>
      <c r="K138" s="14">
        <f>'Intensity Equation'!$E$15/('Ohio Intensities'!A138+'Intensity Equation'!$E$16)^'Intensity Equation'!$E$17</f>
        <v>0.94676334641884474</v>
      </c>
      <c r="L138" s="14">
        <f>'Intensity Equation'!$E$22/('Ohio Intensities'!A138+'Intensity Equation'!$E$23)^'Intensity Equation'!$E$24</f>
        <v>0.98910194106926608</v>
      </c>
      <c r="M138" s="100">
        <f>'Intensity Equation'!$E$29/('Ohio Intensities'!A138+'Intensity Equation'!$E$30)^'Intensity Equation'!$E$31</f>
        <v>1.0201485308060321</v>
      </c>
      <c r="N138" s="14">
        <f>'Intensity Equation'!$F$8/('Ohio Intensities'!A138+'Intensity Equation'!$F$9)^'Intensity Equation'!$F$10</f>
        <v>1.1251740754574822</v>
      </c>
      <c r="O138" s="14">
        <f>'Intensity Equation'!$F$15/('Ohio Intensities'!A138+'Intensity Equation'!$F$16)^'Intensity Equation'!$F$17</f>
        <v>1.1420872686583905</v>
      </c>
      <c r="P138" s="14">
        <f>'Intensity Equation'!$F$22/('Ohio Intensities'!A138+'Intensity Equation'!$F$23)^'Intensity Equation'!$F$24</f>
        <v>1.1772365921587136</v>
      </c>
      <c r="Q138" s="100">
        <f>'Intensity Equation'!$F$29/('Ohio Intensities'!A138+'Intensity Equation'!$F$30)^'Intensity Equation'!$F$31</f>
        <v>1.2159711478770558</v>
      </c>
      <c r="R138" s="14">
        <f>'Intensity Equation'!$G$8/('Ohio Intensities'!A138+'Intensity Equation'!$G$9)^'Intensity Equation'!$G$10</f>
        <v>1.2873756092983528</v>
      </c>
      <c r="S138" s="14">
        <f>'Intensity Equation'!$G$15/('Ohio Intensities'!A138+'Intensity Equation'!$G$16)^'Intensity Equation'!$G$17</f>
        <v>1.2972479771043166</v>
      </c>
      <c r="T138" s="14">
        <f>'Intensity Equation'!$G$22/('Ohio Intensities'!A138+'Intensity Equation'!$G$23)^'Intensity Equation'!$G$24</f>
        <v>1.3232538653601995</v>
      </c>
      <c r="U138" s="100">
        <f>'Intensity Equation'!$G$29/('Ohio Intensities'!A138+'Intensity Equation'!$G$30)^'Intensity Equation'!$G$31</f>
        <v>1.3792205071466648</v>
      </c>
      <c r="V138" s="14">
        <f>'Intensity Equation'!$H$8/('Ohio Intensities'!A138+'Intensity Equation'!$H$9)^'Intensity Equation'!$H$10</f>
        <v>1.4564654286129721</v>
      </c>
      <c r="W138" s="14">
        <f>'Intensity Equation'!$H$15/('Ohio Intensities'!A138+'Intensity Equation'!$H$16)^'Intensity Equation'!$H$17</f>
        <v>1.4577650101722635</v>
      </c>
      <c r="X138" s="14">
        <f>'Intensity Equation'!$H$22/('Ohio Intensities'!A138+'Intensity Equation'!$H$23)^'Intensity Equation'!$H$24</f>
        <v>1.4780203439500712</v>
      </c>
      <c r="Y138" s="23">
        <f>'Intensity Equation'!$H$29/('Ohio Intensities'!A138+'Intensity Equation'!$H$30)^'Intensity Equation'!$H$31</f>
        <v>1.5471562385484747</v>
      </c>
    </row>
    <row r="139" spans="1:25" x14ac:dyDescent="0.25">
      <c r="A139" s="98">
        <f t="shared" si="2"/>
        <v>143</v>
      </c>
      <c r="B139" s="14">
        <f>'Intensity Equation'!$C$8/('Ohio Intensities'!A139+'Intensity Equation'!$C$9)^'Intensity Equation'!$C$10</f>
        <v>0.61700389046160697</v>
      </c>
      <c r="C139" s="14">
        <f>'Intensity Equation'!$C$15/('Ohio Intensities'!A139+'Intensity Equation'!$C$16)^'Intensity Equation'!$C$17</f>
        <v>0.6410914102628863</v>
      </c>
      <c r="D139" s="14">
        <f>'Intensity Equation'!$C$22/('Ohio Intensities'!A139+'Intensity Equation'!$C$23)^'Intensity Equation'!$C$24</f>
        <v>0.68661136457182925</v>
      </c>
      <c r="E139" s="100">
        <f>'Intensity Equation'!$C$29/('Ohio Intensities'!A139+'Intensity Equation'!$C$30)^'Intensity Equation'!$C$31</f>
        <v>0.7006243391875957</v>
      </c>
      <c r="F139" s="14">
        <f>'Intensity Equation'!$D$8/('Ohio Intensities'!A139+'Intensity Equation'!$D$9)^'Intensity Equation'!$D$10</f>
        <v>0.78701813796485565</v>
      </c>
      <c r="G139" s="14">
        <f>'Intensity Equation'!$D$15/('Ohio Intensities'!A139+'Intensity Equation'!$D$16)^'Intensity Equation'!$D$17</f>
        <v>0.80796623102238307</v>
      </c>
      <c r="H139" s="14">
        <f>'Intensity Equation'!$D$22/('Ohio Intensities'!A139+'Intensity Equation'!$D$23)^'Intensity Equation'!$D$24</f>
        <v>0.85334625632511851</v>
      </c>
      <c r="I139" s="100">
        <f>'Intensity Equation'!$D$29/('Ohio Intensities'!A139+'Intensity Equation'!$D$30)^'Intensity Equation'!$D$31</f>
        <v>0.85334625632511851</v>
      </c>
      <c r="J139" s="14">
        <f>'Intensity Equation'!$E$8/('Ohio Intensities'!A139+'Intensity Equation'!$E$9)^'Intensity Equation'!$E$10</f>
        <v>0.92346255095222785</v>
      </c>
      <c r="K139" s="14">
        <f>'Intensity Equation'!$E$15/('Ohio Intensities'!A139+'Intensity Equation'!$E$16)^'Intensity Equation'!$E$17</f>
        <v>0.94148967712653797</v>
      </c>
      <c r="L139" s="14">
        <f>'Intensity Equation'!$E$22/('Ohio Intensities'!A139+'Intensity Equation'!$E$23)^'Intensity Equation'!$E$24</f>
        <v>0.98350759078410555</v>
      </c>
      <c r="M139" s="100">
        <f>'Intensity Equation'!$E$29/('Ohio Intensities'!A139+'Intensity Equation'!$E$30)^'Intensity Equation'!$E$31</f>
        <v>1.0144595246065629</v>
      </c>
      <c r="N139" s="14">
        <f>'Intensity Equation'!$F$8/('Ohio Intensities'!A139+'Intensity Equation'!$F$9)^'Intensity Equation'!$F$10</f>
        <v>1.1192450002981487</v>
      </c>
      <c r="O139" s="14">
        <f>'Intensity Equation'!$F$15/('Ohio Intensities'!A139+'Intensity Equation'!$F$16)^'Intensity Equation'!$F$17</f>
        <v>1.135946155808925</v>
      </c>
      <c r="P139" s="14">
        <f>'Intensity Equation'!$F$22/('Ohio Intensities'!A139+'Intensity Equation'!$F$23)^'Intensity Equation'!$F$24</f>
        <v>1.1707028638978587</v>
      </c>
      <c r="Q139" s="100">
        <f>'Intensity Equation'!$F$29/('Ohio Intensities'!A139+'Intensity Equation'!$F$30)^'Intensity Equation'!$F$31</f>
        <v>1.2093396154270644</v>
      </c>
      <c r="R139" s="14">
        <f>'Intensity Equation'!$G$8/('Ohio Intensities'!A139+'Intensity Equation'!$G$9)^'Intensity Equation'!$G$10</f>
        <v>1.2808231323511836</v>
      </c>
      <c r="S139" s="14">
        <f>'Intensity Equation'!$G$15/('Ohio Intensities'!A139+'Intensity Equation'!$G$16)^'Intensity Equation'!$G$17</f>
        <v>1.2906213254647423</v>
      </c>
      <c r="T139" s="14">
        <f>'Intensity Equation'!$G$22/('Ohio Intensities'!A139+'Intensity Equation'!$G$23)^'Intensity Equation'!$G$24</f>
        <v>1.31608632134452</v>
      </c>
      <c r="U139" s="100">
        <f>'Intensity Equation'!$G$29/('Ohio Intensities'!A139+'Intensity Equation'!$G$30)^'Intensity Equation'!$G$31</f>
        <v>1.3718226624050855</v>
      </c>
      <c r="V139" s="14">
        <f>'Intensity Equation'!$H$8/('Ohio Intensities'!A139+'Intensity Equation'!$H$9)^'Intensity Equation'!$H$10</f>
        <v>1.449305446243597</v>
      </c>
      <c r="W139" s="14">
        <f>'Intensity Equation'!$H$15/('Ohio Intensities'!A139+'Intensity Equation'!$H$16)^'Intensity Equation'!$H$17</f>
        <v>1.4502405949594015</v>
      </c>
      <c r="X139" s="14">
        <f>'Intensity Equation'!$H$22/('Ohio Intensities'!A139+'Intensity Equation'!$H$23)^'Intensity Equation'!$H$24</f>
        <v>1.4704194859468478</v>
      </c>
      <c r="Y139" s="23">
        <f>'Intensity Equation'!$H$29/('Ohio Intensities'!A139+'Intensity Equation'!$H$30)^'Intensity Equation'!$H$31</f>
        <v>1.5391180227461947</v>
      </c>
    </row>
    <row r="140" spans="1:25" x14ac:dyDescent="0.25">
      <c r="A140" s="98">
        <f t="shared" si="2"/>
        <v>144</v>
      </c>
      <c r="B140" s="14">
        <f>'Intensity Equation'!$C$8/('Ohio Intensities'!A140+'Intensity Equation'!$C$9)^'Intensity Equation'!$C$10</f>
        <v>0.61353819654176589</v>
      </c>
      <c r="C140" s="14">
        <f>'Intensity Equation'!$C$15/('Ohio Intensities'!A140+'Intensity Equation'!$C$16)^'Intensity Equation'!$C$17</f>
        <v>0.63749041740537249</v>
      </c>
      <c r="D140" s="14">
        <f>'Intensity Equation'!$C$22/('Ohio Intensities'!A140+'Intensity Equation'!$C$23)^'Intensity Equation'!$C$24</f>
        <v>0.68270412887429988</v>
      </c>
      <c r="E140" s="100">
        <f>'Intensity Equation'!$C$29/('Ohio Intensities'!A140+'Intensity Equation'!$C$30)^'Intensity Equation'!$C$31</f>
        <v>0.69663736115332031</v>
      </c>
      <c r="F140" s="14">
        <f>'Intensity Equation'!$D$8/('Ohio Intensities'!A140+'Intensity Equation'!$D$9)^'Intensity Equation'!$D$10</f>
        <v>0.78267404253604389</v>
      </c>
      <c r="G140" s="14">
        <f>'Intensity Equation'!$D$15/('Ohio Intensities'!A140+'Intensity Equation'!$D$16)^'Intensity Equation'!$D$17</f>
        <v>0.80347720585800519</v>
      </c>
      <c r="H140" s="14">
        <f>'Intensity Equation'!$D$22/('Ohio Intensities'!A140+'Intensity Equation'!$D$23)^'Intensity Equation'!$D$24</f>
        <v>0.84855998516651709</v>
      </c>
      <c r="I140" s="100">
        <f>'Intensity Equation'!$D$29/('Ohio Intensities'!A140+'Intensity Equation'!$D$30)^'Intensity Equation'!$D$31</f>
        <v>0.84855998516651709</v>
      </c>
      <c r="J140" s="14">
        <f>'Intensity Equation'!$E$8/('Ohio Intensities'!A140+'Intensity Equation'!$E$9)^'Intensity Equation'!$E$10</f>
        <v>0.91844350088296201</v>
      </c>
      <c r="K140" s="14">
        <f>'Intensity Equation'!$E$15/('Ohio Intensities'!A140+'Intensity Equation'!$E$16)^'Intensity Equation'!$E$17</f>
        <v>0.93627901536752989</v>
      </c>
      <c r="L140" s="14">
        <f>'Intensity Equation'!$E$22/('Ohio Intensities'!A140+'Intensity Equation'!$E$23)^'Intensity Equation'!$E$24</f>
        <v>0.9779803267251328</v>
      </c>
      <c r="M140" s="100">
        <f>'Intensity Equation'!$E$29/('Ohio Intensities'!A140+'Intensity Equation'!$E$30)^'Intensity Equation'!$E$31</f>
        <v>1.00883852447254</v>
      </c>
      <c r="N140" s="14">
        <f>'Intensity Equation'!$F$8/('Ohio Intensities'!A140+'Intensity Equation'!$F$9)^'Intensity Equation'!$F$10</f>
        <v>1.1133852420774759</v>
      </c>
      <c r="O140" s="14">
        <f>'Intensity Equation'!$F$15/('Ohio Intensities'!A140+'Intensity Equation'!$F$16)^'Intensity Equation'!$F$17</f>
        <v>1.1298772397969812</v>
      </c>
      <c r="P140" s="14">
        <f>'Intensity Equation'!$F$22/('Ohio Intensities'!A140+'Intensity Equation'!$F$23)^'Intensity Equation'!$F$24</f>
        <v>1.164246538252578</v>
      </c>
      <c r="Q140" s="100">
        <f>'Intensity Equation'!$F$29/('Ohio Intensities'!A140+'Intensity Equation'!$F$30)^'Intensity Equation'!$F$31</f>
        <v>1.2027863453714911</v>
      </c>
      <c r="R140" s="14">
        <f>'Intensity Equation'!$G$8/('Ohio Intensities'!A140+'Intensity Equation'!$G$9)^'Intensity Equation'!$G$10</f>
        <v>1.2743461627968828</v>
      </c>
      <c r="S140" s="14">
        <f>'Intensity Equation'!$G$15/('Ohio Intensities'!A140+'Intensity Equation'!$G$16)^'Intensity Equation'!$G$17</f>
        <v>1.2840713653169136</v>
      </c>
      <c r="T140" s="14">
        <f>'Intensity Equation'!$G$22/('Ohio Intensities'!A140+'Intensity Equation'!$G$23)^'Intensity Equation'!$G$24</f>
        <v>1.3090027410805045</v>
      </c>
      <c r="U140" s="100">
        <f>'Intensity Equation'!$G$29/('Ohio Intensities'!A140+'Intensity Equation'!$G$30)^'Intensity Equation'!$G$31</f>
        <v>1.3645112406131028</v>
      </c>
      <c r="V140" s="14">
        <f>'Intensity Equation'!$H$8/('Ohio Intensities'!A140+'Intensity Equation'!$H$9)^'Intensity Equation'!$H$10</f>
        <v>1.4422268143279595</v>
      </c>
      <c r="W140" s="14">
        <f>'Intensity Equation'!$H$15/('Ohio Intensities'!A140+'Intensity Equation'!$H$16)^'Intensity Equation'!$H$17</f>
        <v>1.4428026503769407</v>
      </c>
      <c r="X140" s="14">
        <f>'Intensity Equation'!$H$22/('Ohio Intensities'!A140+'Intensity Equation'!$H$23)^'Intensity Equation'!$H$24</f>
        <v>1.4629063771697988</v>
      </c>
      <c r="Y140" s="23">
        <f>'Intensity Equation'!$H$29/('Ohio Intensities'!A140+'Intensity Equation'!$H$30)^'Intensity Equation'!$H$31</f>
        <v>1.5311725330969912</v>
      </c>
    </row>
    <row r="141" spans="1:25" x14ac:dyDescent="0.25">
      <c r="A141" s="98">
        <f t="shared" si="2"/>
        <v>145</v>
      </c>
      <c r="B141" s="14">
        <f>'Intensity Equation'!$C$8/('Ohio Intensities'!A141+'Intensity Equation'!$C$9)^'Intensity Equation'!$C$10</f>
        <v>0.6101143577191408</v>
      </c>
      <c r="C141" s="14">
        <f>'Intensity Equation'!$C$15/('Ohio Intensities'!A141+'Intensity Equation'!$C$16)^'Intensity Equation'!$C$17</f>
        <v>0.63393291364689963</v>
      </c>
      <c r="D141" s="14">
        <f>'Intensity Equation'!$C$22/('Ohio Intensities'!A141+'Intensity Equation'!$C$23)^'Intensity Equation'!$C$24</f>
        <v>0.67884420231525422</v>
      </c>
      <c r="E141" s="100">
        <f>'Intensity Equation'!$C$29/('Ohio Intensities'!A141+'Intensity Equation'!$C$30)^'Intensity Equation'!$C$31</f>
        <v>0.69269865778444961</v>
      </c>
      <c r="F141" s="14">
        <f>'Intensity Equation'!$D$8/('Ohio Intensities'!A141+'Intensity Equation'!$D$9)^'Intensity Equation'!$D$10</f>
        <v>0.77838176541960158</v>
      </c>
      <c r="G141" s="14">
        <f>'Intensity Equation'!$D$15/('Ohio Intensities'!A141+'Intensity Equation'!$D$16)^'Intensity Equation'!$D$17</f>
        <v>0.79904184262609934</v>
      </c>
      <c r="H141" s="14">
        <f>'Intensity Equation'!$D$22/('Ohio Intensities'!A141+'Intensity Equation'!$D$23)^'Intensity Equation'!$D$24</f>
        <v>0.84383108137939189</v>
      </c>
      <c r="I141" s="100">
        <f>'Intensity Equation'!$D$29/('Ohio Intensities'!A141+'Intensity Equation'!$D$30)^'Intensity Equation'!$D$31</f>
        <v>0.84383108137939189</v>
      </c>
      <c r="J141" s="14">
        <f>'Intensity Equation'!$E$8/('Ohio Intensities'!A141+'Intensity Equation'!$E$9)^'Intensity Equation'!$E$10</f>
        <v>0.9134837443311965</v>
      </c>
      <c r="K141" s="14">
        <f>'Intensity Equation'!$E$15/('Ohio Intensities'!A141+'Intensity Equation'!$E$16)^'Intensity Equation'!$E$17</f>
        <v>0.93113021165370724</v>
      </c>
      <c r="L141" s="14">
        <f>'Intensity Equation'!$E$22/('Ohio Intensities'!A141+'Intensity Equation'!$E$23)^'Intensity Equation'!$E$24</f>
        <v>0.97251892474660506</v>
      </c>
      <c r="M141" s="100">
        <f>'Intensity Equation'!$E$29/('Ohio Intensities'!A141+'Intensity Equation'!$E$30)^'Intensity Equation'!$E$31</f>
        <v>1.0032842892949421</v>
      </c>
      <c r="N141" s="14">
        <f>'Intensity Equation'!$F$8/('Ohio Intensities'!A141+'Intensity Equation'!$F$9)^'Intensity Equation'!$F$10</f>
        <v>1.107593550997348</v>
      </c>
      <c r="O141" s="14">
        <f>'Intensity Equation'!$F$15/('Ohio Intensities'!A141+'Intensity Equation'!$F$16)^'Intensity Equation'!$F$17</f>
        <v>1.1238792171644274</v>
      </c>
      <c r="P141" s="14">
        <f>'Intensity Equation'!$F$22/('Ohio Intensities'!A141+'Intensity Equation'!$F$23)^'Intensity Equation'!$F$24</f>
        <v>1.157866217024996</v>
      </c>
      <c r="Q141" s="100">
        <f>'Intensity Equation'!$F$29/('Ohio Intensities'!A141+'Intensity Equation'!$F$30)^'Intensity Equation'!$F$31</f>
        <v>1.1963099235945469</v>
      </c>
      <c r="R141" s="14">
        <f>'Intensity Equation'!$G$8/('Ohio Intensities'!A141+'Intensity Equation'!$G$9)^'Intensity Equation'!$G$10</f>
        <v>1.2679433509771458</v>
      </c>
      <c r="S141" s="14">
        <f>'Intensity Equation'!$G$15/('Ohio Intensities'!A141+'Intensity Equation'!$G$16)^'Intensity Equation'!$G$17</f>
        <v>1.2775967196902784</v>
      </c>
      <c r="T141" s="14">
        <f>'Intensity Equation'!$G$22/('Ohio Intensities'!A141+'Intensity Equation'!$G$23)^'Intensity Equation'!$G$24</f>
        <v>1.3020016188443699</v>
      </c>
      <c r="U141" s="100">
        <f>'Intensity Equation'!$G$29/('Ohio Intensities'!A141+'Intensity Equation'!$G$30)^'Intensity Equation'!$G$31</f>
        <v>1.357284693001394</v>
      </c>
      <c r="V141" s="14">
        <f>'Intensity Equation'!$H$8/('Ohio Intensities'!A141+'Intensity Equation'!$H$9)^'Intensity Equation'!$H$10</f>
        <v>1.4352280909546451</v>
      </c>
      <c r="W141" s="14">
        <f>'Intensity Equation'!$H$15/('Ohio Intensities'!A141+'Intensity Equation'!$H$16)^'Intensity Equation'!$H$17</f>
        <v>1.4354496422320999</v>
      </c>
      <c r="X141" s="14">
        <f>'Intensity Equation'!$H$22/('Ohio Intensities'!A141+'Intensity Equation'!$H$23)^'Intensity Equation'!$H$24</f>
        <v>1.455479449992964</v>
      </c>
      <c r="Y141" s="23">
        <f>'Intensity Equation'!$H$29/('Ohio Intensities'!A141+'Intensity Equation'!$H$30)^'Intensity Equation'!$H$31</f>
        <v>1.5233181194876513</v>
      </c>
    </row>
    <row r="142" spans="1:25" x14ac:dyDescent="0.25">
      <c r="A142" s="98">
        <f t="shared" si="2"/>
        <v>146</v>
      </c>
      <c r="B142" s="14">
        <f>'Intensity Equation'!$C$8/('Ohio Intensities'!A142+'Intensity Equation'!$C$9)^'Intensity Equation'!$C$10</f>
        <v>0.60673160161693429</v>
      </c>
      <c r="C142" s="14">
        <f>'Intensity Equation'!$C$15/('Ohio Intensities'!A142+'Intensity Equation'!$C$16)^'Intensity Equation'!$C$17</f>
        <v>0.63041809645747082</v>
      </c>
      <c r="D142" s="14">
        <f>'Intensity Equation'!$C$22/('Ohio Intensities'!A142+'Intensity Equation'!$C$23)^'Intensity Equation'!$C$24</f>
        <v>0.67503071236004075</v>
      </c>
      <c r="E142" s="100">
        <f>'Intensity Equation'!$C$29/('Ohio Intensities'!A142+'Intensity Equation'!$C$30)^'Intensity Equation'!$C$31</f>
        <v>0.68880733873886957</v>
      </c>
      <c r="F142" s="14">
        <f>'Intensity Equation'!$D$8/('Ohio Intensities'!A142+'Intensity Equation'!$D$9)^'Intensity Equation'!$D$10</f>
        <v>0.77414036066497316</v>
      </c>
      <c r="G142" s="14">
        <f>'Intensity Equation'!$D$15/('Ohio Intensities'!A142+'Intensity Equation'!$D$16)^'Intensity Equation'!$D$17</f>
        <v>0.79465916090684574</v>
      </c>
      <c r="H142" s="14">
        <f>'Intensity Equation'!$D$22/('Ohio Intensities'!A142+'Intensity Equation'!$D$23)^'Intensity Equation'!$D$24</f>
        <v>0.83915849619961835</v>
      </c>
      <c r="I142" s="100">
        <f>'Intensity Equation'!$D$29/('Ohio Intensities'!A142+'Intensity Equation'!$D$30)^'Intensity Equation'!$D$31</f>
        <v>0.83915849619961835</v>
      </c>
      <c r="J142" s="14">
        <f>'Intensity Equation'!$E$8/('Ohio Intensities'!A142+'Intensity Equation'!$E$9)^'Intensity Equation'!$E$10</f>
        <v>0.90858220742838725</v>
      </c>
      <c r="K142" s="14">
        <f>'Intensity Equation'!$E$15/('Ohio Intensities'!A142+'Intensity Equation'!$E$16)^'Intensity Equation'!$E$17</f>
        <v>0.92604214461346646</v>
      </c>
      <c r="L142" s="14">
        <f>'Intensity Equation'!$E$22/('Ohio Intensities'!A142+'Intensity Equation'!$E$23)^'Intensity Equation'!$E$24</f>
        <v>0.96712219060156857</v>
      </c>
      <c r="M142" s="100">
        <f>'Intensity Equation'!$E$29/('Ohio Intensities'!A142+'Intensity Equation'!$E$30)^'Intensity Equation'!$E$31</f>
        <v>0.99779560833006908</v>
      </c>
      <c r="N142" s="14">
        <f>'Intensity Equation'!$F$8/('Ohio Intensities'!A142+'Intensity Equation'!$F$9)^'Intensity Equation'!$F$10</f>
        <v>1.1018687076154723</v>
      </c>
      <c r="O142" s="14">
        <f>'Intensity Equation'!$F$15/('Ohio Intensities'!A142+'Intensity Equation'!$F$16)^'Intensity Equation'!$F$17</f>
        <v>1.1179508160911718</v>
      </c>
      <c r="P142" s="14">
        <f>'Intensity Equation'!$F$22/('Ohio Intensities'!A142+'Intensity Equation'!$F$23)^'Intensity Equation'!$F$24</f>
        <v>1.1515605358585967</v>
      </c>
      <c r="Q142" s="100">
        <f>'Intensity Equation'!$F$29/('Ohio Intensities'!A142+'Intensity Equation'!$F$30)^'Intensity Equation'!$F$31</f>
        <v>1.1899089702830263</v>
      </c>
      <c r="R142" s="14">
        <f>'Intensity Equation'!$G$8/('Ohio Intensities'!A142+'Intensity Equation'!$G$9)^'Intensity Equation'!$G$10</f>
        <v>1.2616133798204487</v>
      </c>
      <c r="S142" s="14">
        <f>'Intensity Equation'!$G$15/('Ohio Intensities'!A142+'Intensity Equation'!$G$16)^'Intensity Equation'!$G$17</f>
        <v>1.2711960450117277</v>
      </c>
      <c r="T142" s="14">
        <f>'Intensity Equation'!$G$22/('Ohio Intensities'!A142+'Intensity Equation'!$G$23)^'Intensity Equation'!$G$24</f>
        <v>1.2950814851608889</v>
      </c>
      <c r="U142" s="100">
        <f>'Intensity Equation'!$G$29/('Ohio Intensities'!A142+'Intensity Equation'!$G$30)^'Intensity Equation'!$G$31</f>
        <v>1.3501415080968284</v>
      </c>
      <c r="V142" s="14">
        <f>'Intensity Equation'!$H$8/('Ohio Intensities'!A142+'Intensity Equation'!$H$9)^'Intensity Equation'!$H$10</f>
        <v>1.4283078688270279</v>
      </c>
      <c r="W142" s="14">
        <f>'Intensity Equation'!$H$15/('Ohio Intensities'!A142+'Intensity Equation'!$H$16)^'Intensity Equation'!$H$17</f>
        <v>1.4281800730210434</v>
      </c>
      <c r="X142" s="14">
        <f>'Intensity Equation'!$H$22/('Ohio Intensities'!A142+'Intensity Equation'!$H$23)^'Intensity Equation'!$H$24</f>
        <v>1.4481371745775948</v>
      </c>
      <c r="Y142" s="23">
        <f>'Intensity Equation'!$H$29/('Ohio Intensities'!A142+'Intensity Equation'!$H$30)^'Intensity Equation'!$H$31</f>
        <v>1.5155531713691794</v>
      </c>
    </row>
    <row r="143" spans="1:25" x14ac:dyDescent="0.25">
      <c r="A143" s="98">
        <f t="shared" si="2"/>
        <v>147</v>
      </c>
      <c r="B143" s="14">
        <f>'Intensity Equation'!$C$8/('Ohio Intensities'!A143+'Intensity Equation'!$C$9)^'Intensity Equation'!$C$10</f>
        <v>0.60338917497345668</v>
      </c>
      <c r="C143" s="14">
        <f>'Intensity Equation'!$C$15/('Ohio Intensities'!A143+'Intensity Equation'!$C$16)^'Intensity Equation'!$C$17</f>
        <v>0.62694518316844083</v>
      </c>
      <c r="D143" s="14">
        <f>'Intensity Equation'!$C$22/('Ohio Intensities'!A143+'Intensity Equation'!$C$23)^'Intensity Equation'!$C$24</f>
        <v>0.67126280802360849</v>
      </c>
      <c r="E143" s="100">
        <f>'Intensity Equation'!$C$29/('Ohio Intensities'!A143+'Intensity Equation'!$C$30)^'Intensity Equation'!$C$31</f>
        <v>0.68496253566387078</v>
      </c>
      <c r="F143" s="14">
        <f>'Intensity Equation'!$D$8/('Ohio Intensities'!A143+'Intensity Equation'!$D$9)^'Intensity Equation'!$D$10</f>
        <v>0.76994890549865569</v>
      </c>
      <c r="G143" s="14">
        <f>'Intensity Equation'!$D$15/('Ohio Intensities'!A143+'Intensity Equation'!$D$16)^'Intensity Equation'!$D$17</f>
        <v>0.79032820430693029</v>
      </c>
      <c r="H143" s="14">
        <f>'Intensity Equation'!$D$22/('Ohio Intensities'!A143+'Intensity Equation'!$D$23)^'Intensity Equation'!$D$24</f>
        <v>0.83454120655522102</v>
      </c>
      <c r="I143" s="100">
        <f>'Intensity Equation'!$D$29/('Ohio Intensities'!A143+'Intensity Equation'!$D$30)^'Intensity Equation'!$D$31</f>
        <v>0.83454120655522102</v>
      </c>
      <c r="J143" s="14">
        <f>'Intensity Equation'!$E$8/('Ohio Intensities'!A143+'Intensity Equation'!$E$9)^'Intensity Equation'!$E$10</f>
        <v>0.90373784243179334</v>
      </c>
      <c r="K143" s="14">
        <f>'Intensity Equation'!$E$15/('Ohio Intensities'!A143+'Intensity Equation'!$E$16)^'Intensity Equation'!$E$17</f>
        <v>0.92101372013140048</v>
      </c>
      <c r="L143" s="14">
        <f>'Intensity Equation'!$E$22/('Ohio Intensities'!A143+'Intensity Equation'!$E$23)^'Intensity Equation'!$E$24</f>
        <v>0.96178895902922912</v>
      </c>
      <c r="M143" s="100">
        <f>'Intensity Equation'!$E$29/('Ohio Intensities'!A143+'Intensity Equation'!$E$30)^'Intensity Equation'!$E$31</f>
        <v>0.9923713002702319</v>
      </c>
      <c r="N143" s="14">
        <f>'Intensity Equation'!$F$8/('Ohio Intensities'!A143+'Intensity Equation'!$F$9)^'Intensity Equation'!$F$10</f>
        <v>1.0962095219205017</v>
      </c>
      <c r="O143" s="14">
        <f>'Intensity Equation'!$F$15/('Ohio Intensities'!A143+'Intensity Equation'!$F$16)^'Intensity Equation'!$F$17</f>
        <v>1.1120907954329815</v>
      </c>
      <c r="P143" s="14">
        <f>'Intensity Equation'!$F$22/('Ohio Intensities'!A143+'Intensity Equation'!$F$23)^'Intensity Equation'!$F$24</f>
        <v>1.1453281632139549</v>
      </c>
      <c r="Q143" s="100">
        <f>'Intensity Equation'!$F$29/('Ohio Intensities'!A143+'Intensity Equation'!$F$30)^'Intensity Equation'!$F$31</f>
        <v>1.1835821388845957</v>
      </c>
      <c r="R143" s="14">
        <f>'Intensity Equation'!$G$8/('Ohio Intensities'!A143+'Intensity Equation'!$G$9)^'Intensity Equation'!$G$10</f>
        <v>1.255354963853534</v>
      </c>
      <c r="S143" s="14">
        <f>'Intensity Equation'!$G$15/('Ohio Intensities'!A143+'Intensity Equation'!$G$16)^'Intensity Equation'!$G$17</f>
        <v>1.2648680300878601</v>
      </c>
      <c r="T143" s="14">
        <f>'Intensity Equation'!$G$22/('Ohio Intensities'!A143+'Intensity Equation'!$G$23)^'Intensity Equation'!$G$24</f>
        <v>1.288240905710919</v>
      </c>
      <c r="U143" s="100">
        <f>'Intensity Equation'!$G$29/('Ohio Intensities'!A143+'Intensity Equation'!$G$30)^'Intensity Equation'!$G$31</f>
        <v>1.3430802105974418</v>
      </c>
      <c r="V143" s="14">
        <f>'Intensity Equation'!$H$8/('Ohio Intensities'!A143+'Intensity Equation'!$H$9)^'Intensity Equation'!$H$10</f>
        <v>1.4214647742176363</v>
      </c>
      <c r="W143" s="14">
        <f>'Intensity Equation'!$H$15/('Ohio Intensities'!A143+'Intensity Equation'!$H$16)^'Intensity Equation'!$H$17</f>
        <v>1.4209924808278822</v>
      </c>
      <c r="X143" s="14">
        <f>'Intensity Equation'!$H$22/('Ohio Intensities'!A143+'Intensity Equation'!$H$23)^'Intensity Equation'!$H$24</f>
        <v>1.4408780577284863</v>
      </c>
      <c r="Y143" s="23">
        <f>'Intensity Equation'!$H$29/('Ohio Intensities'!A143+'Intensity Equation'!$H$30)^'Intensity Equation'!$H$31</f>
        <v>1.5078761165666719</v>
      </c>
    </row>
    <row r="144" spans="1:25" x14ac:dyDescent="0.25">
      <c r="A144" s="98">
        <f t="shared" si="2"/>
        <v>148</v>
      </c>
      <c r="B144" s="14">
        <f>'Intensity Equation'!$C$8/('Ohio Intensities'!A144+'Intensity Equation'!$C$9)^'Intensity Equation'!$C$10</f>
        <v>0.60008634305026232</v>
      </c>
      <c r="C144" s="14">
        <f>'Intensity Equation'!$C$15/('Ohio Intensities'!A144+'Intensity Equation'!$C$16)^'Intensity Equation'!$C$17</f>
        <v>0.62351341035754682</v>
      </c>
      <c r="D144" s="14">
        <f>'Intensity Equation'!$C$22/('Ohio Intensities'!A144+'Intensity Equation'!$C$23)^'Intensity Equation'!$C$24</f>
        <v>0.66753965920520908</v>
      </c>
      <c r="E144" s="100">
        <f>'Intensity Equation'!$C$29/('Ohio Intensities'!A144+'Intensity Equation'!$C$30)^'Intensity Equation'!$C$31</f>
        <v>0.68116340151727128</v>
      </c>
      <c r="F144" s="14">
        <f>'Intensity Equation'!$D$8/('Ohio Intensities'!A144+'Intensity Equation'!$D$9)^'Intensity Equation'!$D$10</f>
        <v>0.76580649961338954</v>
      </c>
      <c r="G144" s="14">
        <f>'Intensity Equation'!$D$15/('Ohio Intensities'!A144+'Intensity Equation'!$D$16)^'Intensity Equation'!$D$17</f>
        <v>0.78604803972280368</v>
      </c>
      <c r="H144" s="14">
        <f>'Intensity Equation'!$D$22/('Ohio Intensities'!A144+'Intensity Equation'!$D$23)^'Intensity Equation'!$D$24</f>
        <v>0.8299782142792923</v>
      </c>
      <c r="I144" s="100">
        <f>'Intensity Equation'!$D$29/('Ohio Intensities'!A144+'Intensity Equation'!$D$30)^'Intensity Equation'!$D$31</f>
        <v>0.8299782142792923</v>
      </c>
      <c r="J144" s="14">
        <f>'Intensity Equation'!$E$8/('Ohio Intensities'!A144+'Intensity Equation'!$E$9)^'Intensity Equation'!$E$10</f>
        <v>0.89894962692848224</v>
      </c>
      <c r="K144" s="14">
        <f>'Intensity Equation'!$E$15/('Ohio Intensities'!A144+'Intensity Equation'!$E$16)^'Intensity Equation'!$E$17</f>
        <v>0.91604387051952396</v>
      </c>
      <c r="L144" s="14">
        <f>'Intensity Equation'!$E$22/('Ohio Intensities'!A144+'Intensity Equation'!$E$23)^'Intensity Equation'!$E$24</f>
        <v>0.95651809287567979</v>
      </c>
      <c r="M144" s="100">
        <f>'Intensity Equation'!$E$29/('Ohio Intensities'!A144+'Intensity Equation'!$E$30)^'Intensity Equation'!$E$31</f>
        <v>0.98701021234851405</v>
      </c>
      <c r="N144" s="14">
        <f>'Intensity Equation'!$F$8/('Ohio Intensities'!A144+'Intensity Equation'!$F$9)^'Intensity Equation'!$F$10</f>
        <v>1.0906148324409963</v>
      </c>
      <c r="O144" s="14">
        <f>'Intensity Equation'!$F$15/('Ohio Intensities'!A144+'Intensity Equation'!$F$16)^'Intensity Equation'!$F$17</f>
        <v>1.1062979437943858</v>
      </c>
      <c r="P144" s="14">
        <f>'Intensity Equation'!$F$22/('Ohio Intensities'!A144+'Intensity Equation'!$F$23)^'Intensity Equation'!$F$24</f>
        <v>1.1391677993816007</v>
      </c>
      <c r="Q144" s="100">
        <f>'Intensity Equation'!$F$29/('Ohio Intensities'!A144+'Intensity Equation'!$F$30)^'Intensity Equation'!$F$31</f>
        <v>1.1773281151040191</v>
      </c>
      <c r="R144" s="14">
        <f>'Intensity Equation'!$G$8/('Ohio Intensities'!A144+'Intensity Equation'!$G$9)^'Intensity Equation'!$G$10</f>
        <v>1.2491668482489227</v>
      </c>
      <c r="S144" s="14">
        <f>'Intensity Equation'!$G$15/('Ohio Intensities'!A144+'Intensity Equation'!$G$16)^'Intensity Equation'!$G$17</f>
        <v>1.2586113951245004</v>
      </c>
      <c r="T144" s="14">
        <f>'Intensity Equation'!$G$22/('Ohio Intensities'!A144+'Intensity Equation'!$G$23)^'Intensity Equation'!$G$24</f>
        <v>1.2814784802784029</v>
      </c>
      <c r="U144" s="100">
        <f>'Intensity Equation'!$G$29/('Ohio Intensities'!A144+'Intensity Equation'!$G$30)^'Intensity Equation'!$G$31</f>
        <v>1.3360993602880995</v>
      </c>
      <c r="V144" s="14">
        <f>'Intensity Equation'!$H$8/('Ohio Intensities'!A144+'Intensity Equation'!$H$9)^'Intensity Equation'!$H$10</f>
        <v>1.4146974659605016</v>
      </c>
      <c r="W144" s="14">
        <f>'Intensity Equation'!$H$15/('Ohio Intensities'!A144+'Intensity Equation'!$H$16)^'Intensity Equation'!$H$17</f>
        <v>1.4138854382633557</v>
      </c>
      <c r="X144" s="14">
        <f>'Intensity Equation'!$H$22/('Ohio Intensities'!A144+'Intensity Equation'!$H$23)^'Intensity Equation'!$H$24</f>
        <v>1.4337006417918849</v>
      </c>
      <c r="Y144" s="23">
        <f>'Intensity Equation'!$H$29/('Ohio Intensities'!A144+'Intensity Equation'!$H$30)^'Intensity Equation'!$H$31</f>
        <v>1.5002854201321865</v>
      </c>
    </row>
    <row r="145" spans="1:25" x14ac:dyDescent="0.25">
      <c r="A145" s="98">
        <f t="shared" si="2"/>
        <v>149</v>
      </c>
      <c r="B145" s="14">
        <f>'Intensity Equation'!$C$8/('Ohio Intensities'!A145+'Intensity Equation'!$C$9)^'Intensity Equation'!$C$10</f>
        <v>0.59682238906224727</v>
      </c>
      <c r="C145" s="14">
        <f>'Intensity Equation'!$C$15/('Ohio Intensities'!A145+'Intensity Equation'!$C$16)^'Intensity Equation'!$C$17</f>
        <v>0.62012203325675697</v>
      </c>
      <c r="D145" s="14">
        <f>'Intensity Equation'!$C$22/('Ohio Intensities'!A145+'Intensity Equation'!$C$23)^'Intensity Equation'!$C$24</f>
        <v>0.66386045604769206</v>
      </c>
      <c r="E145" s="100">
        <f>'Intensity Equation'!$C$29/('Ohio Intensities'!A145+'Intensity Equation'!$C$30)^'Intensity Equation'!$C$31</f>
        <v>0.67740910991363645</v>
      </c>
      <c r="F145" s="14">
        <f>'Intensity Equation'!$D$8/('Ohio Intensities'!A145+'Intensity Equation'!$D$9)^'Intensity Equation'!$D$10</f>
        <v>0.76171226448348073</v>
      </c>
      <c r="G145" s="14">
        <f>'Intensity Equation'!$D$15/('Ohio Intensities'!A145+'Intensity Equation'!$D$16)^'Intensity Equation'!$D$17</f>
        <v>0.78181775663100705</v>
      </c>
      <c r="H145" s="14">
        <f>'Intensity Equation'!$D$22/('Ohio Intensities'!A145+'Intensity Equation'!$D$23)^'Intensity Equation'!$D$24</f>
        <v>0.82546854535178138</v>
      </c>
      <c r="I145" s="100">
        <f>'Intensity Equation'!$D$29/('Ohio Intensities'!A145+'Intensity Equation'!$D$30)^'Intensity Equation'!$D$31</f>
        <v>0.82546854535178138</v>
      </c>
      <c r="J145" s="14">
        <f>'Intensity Equation'!$E$8/('Ohio Intensities'!A145+'Intensity Equation'!$E$9)^'Intensity Equation'!$E$10</f>
        <v>0.89421656306840114</v>
      </c>
      <c r="K145" s="14">
        <f>'Intensity Equation'!$E$15/('Ohio Intensities'!A145+'Intensity Equation'!$E$16)^'Intensity Equation'!$E$17</f>
        <v>0.9111315537186887</v>
      </c>
      <c r="L145" s="14">
        <f>'Intensity Equation'!$E$22/('Ohio Intensities'!A145+'Intensity Equation'!$E$23)^'Intensity Equation'!$E$24</f>
        <v>0.95130848224657194</v>
      </c>
      <c r="M145" s="100">
        <f>'Intensity Equation'!$E$29/('Ohio Intensities'!A145+'Intensity Equation'!$E$30)^'Intensity Equation'!$E$31</f>
        <v>0.98171121947615381</v>
      </c>
      <c r="N145" s="14">
        <f>'Intensity Equation'!$F$8/('Ohio Intensities'!A145+'Intensity Equation'!$F$9)^'Intensity Equation'!$F$10</f>
        <v>1.0850835053867405</v>
      </c>
      <c r="O145" s="14">
        <f>'Intensity Equation'!$F$15/('Ohio Intensities'!A145+'Intensity Equation'!$F$16)^'Intensity Equation'!$F$17</f>
        <v>1.1005710786351972</v>
      </c>
      <c r="P145" s="14">
        <f>'Intensity Equation'!$F$22/('Ohio Intensities'!A145+'Intensity Equation'!$F$23)^'Intensity Equation'!$F$24</f>
        <v>1.1330781755304502</v>
      </c>
      <c r="Q145" s="100">
        <f>'Intensity Equation'!$F$29/('Ohio Intensities'!A145+'Intensity Equation'!$F$30)^'Intensity Equation'!$F$31</f>
        <v>1.1711456159356839</v>
      </c>
      <c r="R145" s="14">
        <f>'Intensity Equation'!$G$8/('Ohio Intensities'!A145+'Intensity Equation'!$G$9)^'Intensity Equation'!$G$10</f>
        <v>1.2430478079069225</v>
      </c>
      <c r="S145" s="14">
        <f>'Intensity Equation'!$G$15/('Ohio Intensities'!A145+'Intensity Equation'!$G$16)^'Intensity Equation'!$G$17</f>
        <v>1.2524248907818989</v>
      </c>
      <c r="T145" s="14">
        <f>'Intensity Equation'!$G$22/('Ohio Intensities'!A145+'Intensity Equation'!$G$23)^'Intensity Equation'!$G$24</f>
        <v>1.2747928417351682</v>
      </c>
      <c r="U145" s="100">
        <f>'Intensity Equation'!$G$29/('Ohio Intensities'!A145+'Intensity Equation'!$G$30)^'Intensity Equation'!$G$31</f>
        <v>1.3291975509951441</v>
      </c>
      <c r="V145" s="14">
        <f>'Intensity Equation'!$H$8/('Ohio Intensities'!A145+'Intensity Equation'!$H$9)^'Intensity Equation'!$H$10</f>
        <v>1.4080046344798884</v>
      </c>
      <c r="W145" s="14">
        <f>'Intensity Equation'!$H$15/('Ohio Intensities'!A145+'Intensity Equation'!$H$16)^'Intensity Equation'!$H$17</f>
        <v>1.4068575514414934</v>
      </c>
      <c r="X145" s="14">
        <f>'Intensity Equation'!$H$22/('Ohio Intensities'!A145+'Intensity Equation'!$H$23)^'Intensity Equation'!$H$24</f>
        <v>1.4266035035932167</v>
      </c>
      <c r="Y145" s="23">
        <f>'Intensity Equation'!$H$29/('Ohio Intensities'!A145+'Intensity Equation'!$H$30)^'Intensity Equation'!$H$31</f>
        <v>1.4927795832387738</v>
      </c>
    </row>
    <row r="146" spans="1:25" x14ac:dyDescent="0.25">
      <c r="A146" s="98">
        <f t="shared" si="2"/>
        <v>150</v>
      </c>
      <c r="B146" s="14">
        <f>'Intensity Equation'!$C$8/('Ohio Intensities'!A146+'Intensity Equation'!$C$9)^'Intensity Equation'!$C$10</f>
        <v>0.59359661362875649</v>
      </c>
      <c r="C146" s="14">
        <f>'Intensity Equation'!$C$15/('Ohio Intensities'!A146+'Intensity Equation'!$C$16)^'Intensity Equation'!$C$17</f>
        <v>0.61677032518194919</v>
      </c>
      <c r="D146" s="14">
        <f>'Intensity Equation'!$C$22/('Ohio Intensities'!A146+'Intensity Equation'!$C$23)^'Intensity Equation'!$C$24</f>
        <v>0.66022440832034024</v>
      </c>
      <c r="E146" s="100">
        <f>'Intensity Equation'!$C$29/('Ohio Intensities'!A146+'Intensity Equation'!$C$30)^'Intensity Equation'!$C$31</f>
        <v>0.67369885449451872</v>
      </c>
      <c r="F146" s="14">
        <f>'Intensity Equation'!$D$8/('Ohio Intensities'!A146+'Intensity Equation'!$D$9)^'Intensity Equation'!$D$10</f>
        <v>0.75766534270513308</v>
      </c>
      <c r="G146" s="14">
        <f>'Intensity Equation'!$D$15/('Ohio Intensities'!A146+'Intensity Equation'!$D$16)^'Intensity Equation'!$D$17</f>
        <v>0.77763646640442174</v>
      </c>
      <c r="H146" s="14">
        <f>'Intensity Equation'!$D$22/('Ohio Intensities'!A146+'Intensity Equation'!$D$23)^'Intensity Equation'!$D$24</f>
        <v>0.82101124916894241</v>
      </c>
      <c r="I146" s="100">
        <f>'Intensity Equation'!$D$29/('Ohio Intensities'!A146+'Intensity Equation'!$D$30)^'Intensity Equation'!$D$31</f>
        <v>0.82101124916894241</v>
      </c>
      <c r="J146" s="14">
        <f>'Intensity Equation'!$E$8/('Ohio Intensities'!A146+'Intensity Equation'!$E$9)^'Intensity Equation'!$E$10</f>
        <v>0.88953767682529317</v>
      </c>
      <c r="K146" s="14">
        <f>'Intensity Equation'!$E$15/('Ohio Intensities'!A146+'Intensity Equation'!$E$16)^'Intensity Equation'!$E$17</f>
        <v>0.90627575252892356</v>
      </c>
      <c r="L146" s="14">
        <f>'Intensity Equation'!$E$22/('Ohio Intensities'!A146+'Intensity Equation'!$E$23)^'Intensity Equation'!$E$24</f>
        <v>0.9461590436903633</v>
      </c>
      <c r="M146" s="100">
        <f>'Intensity Equation'!$E$29/('Ohio Intensities'!A146+'Intensity Equation'!$E$30)^'Intensity Equation'!$E$31</f>
        <v>0.97647322341116682</v>
      </c>
      <c r="N146" s="14">
        <f>'Intensity Equation'!$F$8/('Ohio Intensities'!A146+'Intensity Equation'!$F$9)^'Intensity Equation'!$F$10</f>
        <v>1.0796144338210911</v>
      </c>
      <c r="O146" s="14">
        <f>'Intensity Equation'!$F$15/('Ohio Intensities'!A146+'Intensity Equation'!$F$16)^'Intensity Equation'!$F$17</f>
        <v>1.0949090454092167</v>
      </c>
      <c r="P146" s="14">
        <f>'Intensity Equation'!$F$22/('Ohio Intensities'!A146+'Intensity Equation'!$F$23)^'Intensity Equation'!$F$24</f>
        <v>1.1270580527903185</v>
      </c>
      <c r="Q146" s="100">
        <f>'Intensity Equation'!$F$29/('Ohio Intensities'!A146+'Intensity Equation'!$F$30)^'Intensity Equation'!$F$31</f>
        <v>1.165033388730915</v>
      </c>
      <c r="R146" s="14">
        <f>'Intensity Equation'!$G$8/('Ohio Intensities'!A146+'Intensity Equation'!$G$9)^'Intensity Equation'!$G$10</f>
        <v>1.2369966465706819</v>
      </c>
      <c r="S146" s="14">
        <f>'Intensity Equation'!$G$15/('Ohio Intensities'!A146+'Intensity Equation'!$G$16)^'Intensity Equation'!$G$17</f>
        <v>1.2463072972640881</v>
      </c>
      <c r="T146" s="14">
        <f>'Intensity Equation'!$G$22/('Ohio Intensities'!A146+'Intensity Equation'!$G$23)^'Intensity Equation'!$G$24</f>
        <v>1.2681826550619708</v>
      </c>
      <c r="U146" s="100">
        <f>'Intensity Equation'!$G$29/('Ohio Intensities'!A146+'Intensity Equation'!$G$30)^'Intensity Equation'!$G$31</f>
        <v>1.3223734095783921</v>
      </c>
      <c r="V146" s="14">
        <f>'Intensity Equation'!$H$8/('Ohio Intensities'!A146+'Intensity Equation'!$H$9)^'Intensity Equation'!$H$10</f>
        <v>1.4013850008538715</v>
      </c>
      <c r="W146" s="14">
        <f>'Intensity Equation'!$H$15/('Ohio Intensities'!A146+'Intensity Equation'!$H$16)^'Intensity Equation'!$H$17</f>
        <v>1.3999074589927114</v>
      </c>
      <c r="X146" s="14">
        <f>'Intensity Equation'!$H$22/('Ohio Intensities'!A146+'Intensity Equation'!$H$23)^'Intensity Equation'!$H$24</f>
        <v>1.419585253412935</v>
      </c>
      <c r="Y146" s="23">
        <f>'Intensity Equation'!$H$29/('Ohio Intensities'!A146+'Intensity Equation'!$H$30)^'Intensity Equation'!$H$31</f>
        <v>1.4853571421139444</v>
      </c>
    </row>
    <row r="147" spans="1:25" x14ac:dyDescent="0.25">
      <c r="A147" s="98">
        <f t="shared" si="2"/>
        <v>151</v>
      </c>
      <c r="B147" s="14">
        <f>'Intensity Equation'!$C$8/('Ohio Intensities'!A147+'Intensity Equation'!$C$9)^'Intensity Equation'!$C$10</f>
        <v>0.59040833424479466</v>
      </c>
      <c r="C147" s="14">
        <f>'Intensity Equation'!$C$15/('Ohio Intensities'!A147+'Intensity Equation'!$C$16)^'Intensity Equation'!$C$17</f>
        <v>0.61345757698347836</v>
      </c>
      <c r="D147" s="14">
        <f>'Intensity Equation'!$C$22/('Ohio Intensities'!A147+'Intensity Equation'!$C$23)^'Intensity Equation'!$C$24</f>
        <v>0.65663074482423966</v>
      </c>
      <c r="E147" s="100">
        <f>'Intensity Equation'!$C$29/('Ohio Intensities'!A147+'Intensity Equation'!$C$30)^'Intensity Equation'!$C$31</f>
        <v>0.67003184832169171</v>
      </c>
      <c r="F147" s="14">
        <f>'Intensity Equation'!$D$8/('Ohio Intensities'!A147+'Intensity Equation'!$D$9)^'Intensity Equation'!$D$10</f>
        <v>0.75366489736072639</v>
      </c>
      <c r="G147" s="14">
        <f>'Intensity Equation'!$D$15/('Ohio Intensities'!A147+'Intensity Equation'!$D$16)^'Intensity Equation'!$D$17</f>
        <v>0.77350330165331982</v>
      </c>
      <c r="H147" s="14">
        <f>'Intensity Equation'!$D$22/('Ohio Intensities'!A147+'Intensity Equation'!$D$23)^'Intensity Equation'!$D$24</f>
        <v>0.81660539783926178</v>
      </c>
      <c r="I147" s="100">
        <f>'Intensity Equation'!$D$29/('Ohio Intensities'!A147+'Intensity Equation'!$D$30)^'Intensity Equation'!$D$31</f>
        <v>0.81660539783926178</v>
      </c>
      <c r="J147" s="14">
        <f>'Intensity Equation'!$E$8/('Ohio Intensities'!A147+'Intensity Equation'!$E$9)^'Intensity Equation'!$E$10</f>
        <v>0.88491201728428792</v>
      </c>
      <c r="K147" s="14">
        <f>'Intensity Equation'!$E$15/('Ohio Intensities'!A147+'Intensity Equation'!$E$16)^'Intensity Equation'!$E$17</f>
        <v>0.90147547386745452</v>
      </c>
      <c r="L147" s="14">
        <f>'Intensity Equation'!$E$22/('Ohio Intensities'!A147+'Intensity Equation'!$E$23)^'Intensity Equation'!$E$24</f>
        <v>0.94106871941088055</v>
      </c>
      <c r="M147" s="100">
        <f>'Intensity Equation'!$E$29/('Ohio Intensities'!A147+'Intensity Equation'!$E$30)^'Intensity Equation'!$E$31</f>
        <v>0.97129515195688809</v>
      </c>
      <c r="N147" s="14">
        <f>'Intensity Equation'!$F$8/('Ohio Intensities'!A147+'Intensity Equation'!$F$9)^'Intensity Equation'!$F$10</f>
        <v>1.0742065368630254</v>
      </c>
      <c r="O147" s="14">
        <f>'Intensity Equation'!$F$15/('Ohio Intensities'!A147+'Intensity Equation'!$F$16)^'Intensity Equation'!$F$17</f>
        <v>1.0893107167337701</v>
      </c>
      <c r="P147" s="14">
        <f>'Intensity Equation'!$F$22/('Ohio Intensities'!A147+'Intensity Equation'!$F$23)^'Intensity Equation'!$F$24</f>
        <v>1.1211062213670877</v>
      </c>
      <c r="Q147" s="100">
        <f>'Intensity Equation'!$F$29/('Ohio Intensities'!A147+'Intensity Equation'!$F$30)^'Intensity Equation'!$F$31</f>
        <v>1.1589902102986294</v>
      </c>
      <c r="R147" s="14">
        <f>'Intensity Equation'!$G$8/('Ohio Intensities'!A147+'Intensity Equation'!$G$9)^'Intensity Equation'!$G$10</f>
        <v>1.2310121959729012</v>
      </c>
      <c r="S147" s="14">
        <f>'Intensity Equation'!$G$15/('Ohio Intensities'!A147+'Intensity Equation'!$G$16)^'Intensity Equation'!$G$17</f>
        <v>1.2402574234409545</v>
      </c>
      <c r="T147" s="14">
        <f>'Intensity Equation'!$G$22/('Ohio Intensities'!A147+'Intensity Equation'!$G$23)^'Intensity Equation'!$G$24</f>
        <v>1.2616466164042506</v>
      </c>
      <c r="U147" s="100">
        <f>'Intensity Equation'!$G$29/('Ohio Intensities'!A147+'Intensity Equation'!$G$30)^'Intensity Equation'!$G$31</f>
        <v>1.3156255949589322</v>
      </c>
      <c r="V147" s="14">
        <f>'Intensity Equation'!$H$8/('Ohio Intensities'!A147+'Intensity Equation'!$H$9)^'Intensity Equation'!$H$10</f>
        <v>1.3948373159113028</v>
      </c>
      <c r="W147" s="14">
        <f>'Intensity Equation'!$H$15/('Ohio Intensities'!A147+'Intensity Equation'!$H$16)^'Intensity Equation'!$H$17</f>
        <v>1.3930338311118053</v>
      </c>
      <c r="X147" s="14">
        <f>'Intensity Equation'!$H$22/('Ohio Intensities'!A147+'Intensity Equation'!$H$23)^'Intensity Equation'!$H$24</f>
        <v>1.4126445339989209</v>
      </c>
      <c r="Y147" s="23">
        <f>'Intensity Equation'!$H$29/('Ohio Intensities'!A147+'Intensity Equation'!$H$30)^'Intensity Equation'!$H$31</f>
        <v>1.4780166670109518</v>
      </c>
    </row>
    <row r="148" spans="1:25" x14ac:dyDescent="0.25">
      <c r="A148" s="98">
        <f t="shared" si="2"/>
        <v>152</v>
      </c>
      <c r="B148" s="14">
        <f>'Intensity Equation'!$C$8/('Ohio Intensities'!A148+'Intensity Equation'!$C$9)^'Intensity Equation'!$C$10</f>
        <v>0.58725688477149218</v>
      </c>
      <c r="C148" s="14">
        <f>'Intensity Equation'!$C$15/('Ohio Intensities'!A148+'Intensity Equation'!$C$16)^'Intensity Equation'!$C$17</f>
        <v>0.6101830965167504</v>
      </c>
      <c r="D148" s="14">
        <f>'Intensity Equation'!$C$22/('Ohio Intensities'!A148+'Intensity Equation'!$C$23)^'Intensity Equation'!$C$24</f>
        <v>0.65307871281922547</v>
      </c>
      <c r="E148" s="100">
        <f>'Intensity Equation'!$C$29/('Ohio Intensities'!A148+'Intensity Equation'!$C$30)^'Intensity Equation'!$C$31</f>
        <v>0.66640732329240071</v>
      </c>
      <c r="F148" s="14">
        <f>'Intensity Equation'!$D$8/('Ohio Intensities'!A148+'Intensity Equation'!$D$9)^'Intensity Equation'!$D$10</f>
        <v>0.74971011140603272</v>
      </c>
      <c r="G148" s="14">
        <f>'Intensity Equation'!$D$15/('Ohio Intensities'!A148+'Intensity Equation'!$D$16)^'Intensity Equation'!$D$17</f>
        <v>0.76941741559018784</v>
      </c>
      <c r="H148" s="14">
        <f>'Intensity Equation'!$D$22/('Ohio Intensities'!A148+'Intensity Equation'!$D$23)^'Intensity Equation'!$D$24</f>
        <v>0.81225008550473599</v>
      </c>
      <c r="I148" s="100">
        <f>'Intensity Equation'!$D$29/('Ohio Intensities'!A148+'Intensity Equation'!$D$30)^'Intensity Equation'!$D$31</f>
        <v>0.81225008550473599</v>
      </c>
      <c r="J148" s="14">
        <f>'Intensity Equation'!$E$8/('Ohio Intensities'!A148+'Intensity Equation'!$E$9)^'Intensity Equation'!$E$10</f>
        <v>0.88033865595502048</v>
      </c>
      <c r="K148" s="14">
        <f>'Intensity Equation'!$E$15/('Ohio Intensities'!A148+'Intensity Equation'!$E$16)^'Intensity Equation'!$E$17</f>
        <v>0.89672974805327688</v>
      </c>
      <c r="L148" s="14">
        <f>'Intensity Equation'!$E$22/('Ohio Intensities'!A148+'Intensity Equation'!$E$23)^'Intensity Equation'!$E$24</f>
        <v>0.9360364765079553</v>
      </c>
      <c r="M148" s="100">
        <f>'Intensity Equation'!$E$29/('Ohio Intensities'!A148+'Intensity Equation'!$E$30)^'Intensity Equation'!$E$31</f>
        <v>0.96617595818918234</v>
      </c>
      <c r="N148" s="14">
        <f>'Intensity Equation'!$F$8/('Ohio Intensities'!A148+'Intensity Equation'!$F$9)^'Intensity Equation'!$F$10</f>
        <v>1.0688587589176455</v>
      </c>
      <c r="O148" s="14">
        <f>'Intensity Equation'!$F$15/('Ohio Intensities'!A148+'Intensity Equation'!$F$16)^'Intensity Equation'!$F$17</f>
        <v>1.0837749915888071</v>
      </c>
      <c r="P148" s="14">
        <f>'Intensity Equation'!$F$22/('Ohio Intensities'!A148+'Intensity Equation'!$F$23)^'Intensity Equation'!$F$24</f>
        <v>1.1152214996891845</v>
      </c>
      <c r="Q148" s="100">
        <f>'Intensity Equation'!$F$29/('Ohio Intensities'!A148+'Intensity Equation'!$F$30)^'Intensity Equation'!$F$31</f>
        <v>1.1530148860379164</v>
      </c>
      <c r="R148" s="14">
        <f>'Intensity Equation'!$G$8/('Ohio Intensities'!A148+'Intensity Equation'!$G$9)^'Intensity Equation'!$G$10</f>
        <v>1.2250933150128693</v>
      </c>
      <c r="S148" s="14">
        <f>'Intensity Equation'!$G$15/('Ohio Intensities'!A148+'Intensity Equation'!$G$16)^'Intensity Equation'!$G$17</f>
        <v>1.2342741060016762</v>
      </c>
      <c r="T148" s="14">
        <f>'Intensity Equation'!$G$22/('Ohio Intensities'!A148+'Intensity Equation'!$G$23)^'Intensity Equation'!$G$24</f>
        <v>1.2551834521611822</v>
      </c>
      <c r="U148" s="100">
        <f>'Intensity Equation'!$G$29/('Ohio Intensities'!A148+'Intensity Equation'!$G$30)^'Intensity Equation'!$G$31</f>
        <v>1.3089527971812309</v>
      </c>
      <c r="V148" s="14">
        <f>'Intensity Equation'!$H$8/('Ohio Intensities'!A148+'Intensity Equation'!$H$9)^'Intensity Equation'!$H$10</f>
        <v>1.3883603593607772</v>
      </c>
      <c r="W148" s="14">
        <f>'Intensity Equation'!$H$15/('Ohio Intensities'!A148+'Intensity Equation'!$H$16)^'Intensity Equation'!$H$17</f>
        <v>1.3862353686394171</v>
      </c>
      <c r="X148" s="14">
        <f>'Intensity Equation'!$H$22/('Ohio Intensities'!A148+'Intensity Equation'!$H$23)^'Intensity Equation'!$H$24</f>
        <v>1.405780019613895</v>
      </c>
      <c r="Y148" s="23">
        <f>'Intensity Equation'!$H$29/('Ohio Intensities'!A148+'Intensity Equation'!$H$30)^'Intensity Equation'!$H$31</f>
        <v>1.4707567612163164</v>
      </c>
    </row>
    <row r="149" spans="1:25" x14ac:dyDescent="0.25">
      <c r="A149" s="98">
        <f t="shared" si="2"/>
        <v>153</v>
      </c>
      <c r="B149" s="14">
        <f>'Intensity Equation'!$C$8/('Ohio Intensities'!A149+'Intensity Equation'!$C$9)^'Intensity Equation'!$C$10</f>
        <v>0.58414161494501182</v>
      </c>
      <c r="C149" s="14">
        <f>'Intensity Equation'!$C$15/('Ohio Intensities'!A149+'Intensity Equation'!$C$16)^'Intensity Equation'!$C$17</f>
        <v>0.60694620813195665</v>
      </c>
      <c r="D149" s="14">
        <f>'Intensity Equation'!$C$22/('Ohio Intensities'!A149+'Intensity Equation'!$C$23)^'Intensity Equation'!$C$24</f>
        <v>0.64956757747149063</v>
      </c>
      <c r="E149" s="100">
        <f>'Intensity Equation'!$C$29/('Ohio Intensities'!A149+'Intensity Equation'!$C$30)^'Intensity Equation'!$C$31</f>
        <v>0.66282452957569749</v>
      </c>
      <c r="F149" s="14">
        <f>'Intensity Equation'!$D$8/('Ohio Intensities'!A149+'Intensity Equation'!$D$9)^'Intensity Equation'!$D$10</f>
        <v>0.74580018707940365</v>
      </c>
      <c r="G149" s="14">
        <f>'Intensity Equation'!$D$15/('Ohio Intensities'!A149+'Intensity Equation'!$D$16)^'Intensity Equation'!$D$17</f>
        <v>0.7653779814173145</v>
      </c>
      <c r="H149" s="14">
        <f>'Intensity Equation'!$D$22/('Ohio Intensities'!A149+'Intensity Equation'!$D$23)^'Intensity Equation'!$D$24</f>
        <v>0.80794442768646091</v>
      </c>
      <c r="I149" s="100">
        <f>'Intensity Equation'!$D$29/('Ohio Intensities'!A149+'Intensity Equation'!$D$30)^'Intensity Equation'!$D$31</f>
        <v>0.80794442768646091</v>
      </c>
      <c r="J149" s="14">
        <f>'Intensity Equation'!$E$8/('Ohio Intensities'!A149+'Intensity Equation'!$E$9)^'Intensity Equation'!$E$10</f>
        <v>0.87581668610925256</v>
      </c>
      <c r="K149" s="14">
        <f>'Intensity Equation'!$E$15/('Ohio Intensities'!A149+'Intensity Equation'!$E$16)^'Intensity Equation'!$E$17</f>
        <v>0.89203762811715093</v>
      </c>
      <c r="L149" s="14">
        <f>'Intensity Equation'!$E$22/('Ohio Intensities'!A149+'Intensity Equation'!$E$23)^'Intensity Equation'!$E$24</f>
        <v>0.93106130624497974</v>
      </c>
      <c r="M149" s="100">
        <f>'Intensity Equation'!$E$29/('Ohio Intensities'!A149+'Intensity Equation'!$E$30)^'Intensity Equation'!$E$31</f>
        <v>0.96111461971113588</v>
      </c>
      <c r="N149" s="14">
        <f>'Intensity Equation'!$F$8/('Ohio Intensities'!A149+'Intensity Equation'!$F$9)^'Intensity Equation'!$F$10</f>
        <v>1.063570068933978</v>
      </c>
      <c r="O149" s="14">
        <f>'Intensity Equation'!$F$15/('Ohio Intensities'!A149+'Intensity Equation'!$F$16)^'Intensity Equation'!$F$17</f>
        <v>1.0783007945443233</v>
      </c>
      <c r="P149" s="14">
        <f>'Intensity Equation'!$F$22/('Ohio Intensities'!A149+'Intensity Equation'!$F$23)^'Intensity Equation'!$F$24</f>
        <v>1.1094027335840759</v>
      </c>
      <c r="Q149" s="100">
        <f>'Intensity Equation'!$F$29/('Ohio Intensities'!A149+'Intensity Equation'!$F$30)^'Intensity Equation'!$F$31</f>
        <v>1.1471062491012609</v>
      </c>
      <c r="R149" s="14">
        <f>'Intensity Equation'!$G$8/('Ohio Intensities'!A149+'Intensity Equation'!$G$9)^'Intensity Equation'!$G$10</f>
        <v>1.2192388889625889</v>
      </c>
      <c r="S149" s="14">
        <f>'Intensity Equation'!$G$15/('Ohio Intensities'!A149+'Intensity Equation'!$G$16)^'Intensity Equation'!$G$17</f>
        <v>1.2283562086381847</v>
      </c>
      <c r="T149" s="14">
        <f>'Intensity Equation'!$G$22/('Ohio Intensities'!A149+'Intensity Equation'!$G$23)^'Intensity Equation'!$G$24</f>
        <v>1.2487919181066558</v>
      </c>
      <c r="U149" s="100">
        <f>'Intensity Equation'!$G$29/('Ohio Intensities'!A149+'Intensity Equation'!$G$30)^'Intensity Equation'!$G$31</f>
        <v>1.3023537365081608</v>
      </c>
      <c r="V149" s="14">
        <f>'Intensity Equation'!$H$8/('Ohio Intensities'!A149+'Intensity Equation'!$H$9)^'Intensity Equation'!$H$10</f>
        <v>1.3819529389502747</v>
      </c>
      <c r="W149" s="14">
        <f>'Intensity Equation'!$H$15/('Ohio Intensities'!A149+'Intensity Equation'!$H$16)^'Intensity Equation'!$H$17</f>
        <v>1.379510802175594</v>
      </c>
      <c r="X149" s="14">
        <f>'Intensity Equation'!$H$22/('Ohio Intensities'!A149+'Intensity Equation'!$H$23)^'Intensity Equation'!$H$24</f>
        <v>1.3989904151164121</v>
      </c>
      <c r="Y149" s="23">
        <f>'Intensity Equation'!$H$29/('Ohio Intensities'!A149+'Intensity Equation'!$H$30)^'Intensity Equation'!$H$31</f>
        <v>1.4635760600920984</v>
      </c>
    </row>
    <row r="150" spans="1:25" x14ac:dyDescent="0.25">
      <c r="A150" s="98">
        <f t="shared" si="2"/>
        <v>154</v>
      </c>
      <c r="B150" s="14">
        <f>'Intensity Equation'!$C$8/('Ohio Intensities'!A150+'Intensity Equation'!$C$9)^'Intensity Equation'!$C$10</f>
        <v>0.58106188990310548</v>
      </c>
      <c r="C150" s="14">
        <f>'Intensity Equation'!$C$15/('Ohio Intensities'!A150+'Intensity Equation'!$C$16)^'Intensity Equation'!$C$17</f>
        <v>0.60374625218214806</v>
      </c>
      <c r="D150" s="14">
        <f>'Intensity Equation'!$C$22/('Ohio Intensities'!A150+'Intensity Equation'!$C$23)^'Intensity Equation'!$C$24</f>
        <v>0.64609662132100176</v>
      </c>
      <c r="E150" s="100">
        <f>'Intensity Equation'!$C$29/('Ohio Intensities'!A150+'Intensity Equation'!$C$30)^'Intensity Equation'!$C$31</f>
        <v>0.65928273506898716</v>
      </c>
      <c r="F150" s="14">
        <f>'Intensity Equation'!$D$8/('Ohio Intensities'!A150+'Intensity Equation'!$D$9)^'Intensity Equation'!$D$10</f>
        <v>0.74193434533201308</v>
      </c>
      <c r="G150" s="14">
        <f>'Intensity Equation'!$D$15/('Ohio Intensities'!A150+'Intensity Equation'!$D$16)^'Intensity Equation'!$D$17</f>
        <v>0.76138419173619609</v>
      </c>
      <c r="H150" s="14">
        <f>'Intensity Equation'!$D$22/('Ohio Intensities'!A150+'Intensity Equation'!$D$23)^'Intensity Equation'!$D$24</f>
        <v>0.80368756065350022</v>
      </c>
      <c r="I150" s="100">
        <f>'Intensity Equation'!$D$29/('Ohio Intensities'!A150+'Intensity Equation'!$D$30)^'Intensity Equation'!$D$31</f>
        <v>0.80368756065350022</v>
      </c>
      <c r="J150" s="14">
        <f>'Intensity Equation'!$E$8/('Ohio Intensities'!A150+'Intensity Equation'!$E$9)^'Intensity Equation'!$E$10</f>
        <v>0.87134522214193477</v>
      </c>
      <c r="K150" s="14">
        <f>'Intensity Equation'!$E$15/('Ohio Intensities'!A150+'Intensity Equation'!$E$16)^'Intensity Equation'!$E$17</f>
        <v>0.88739818913597845</v>
      </c>
      <c r="L150" s="14">
        <f>'Intensity Equation'!$E$22/('Ohio Intensities'!A150+'Intensity Equation'!$E$23)^'Intensity Equation'!$E$24</f>
        <v>0.92614222334227192</v>
      </c>
      <c r="M150" s="100">
        <f>'Intensity Equation'!$E$29/('Ohio Intensities'!A150+'Intensity Equation'!$E$30)^'Intensity Equation'!$E$31</f>
        <v>0.95611013793407362</v>
      </c>
      <c r="N150" s="14">
        <f>'Intensity Equation'!$F$8/('Ohio Intensities'!A150+'Intensity Equation'!$F$9)^'Intensity Equation'!$F$10</f>
        <v>1.0583394596889164</v>
      </c>
      <c r="O150" s="14">
        <f>'Intensity Equation'!$F$15/('Ohio Intensities'!A150+'Intensity Equation'!$F$16)^'Intensity Equation'!$F$17</f>
        <v>1.0728870750149344</v>
      </c>
      <c r="P150" s="14">
        <f>'Intensity Equation'!$F$22/('Ohio Intensities'!A150+'Intensity Equation'!$F$23)^'Intensity Equation'!$F$24</f>
        <v>1.1036487954835517</v>
      </c>
      <c r="Q150" s="100">
        <f>'Intensity Equation'!$F$29/('Ohio Intensities'!A150+'Intensity Equation'!$F$30)^'Intensity Equation'!$F$31</f>
        <v>1.1412631595871161</v>
      </c>
      <c r="R150" s="14">
        <f>'Intensity Equation'!$G$8/('Ohio Intensities'!A150+'Intensity Equation'!$G$9)^'Intensity Equation'!$G$10</f>
        <v>1.2134478287007746</v>
      </c>
      <c r="S150" s="14">
        <f>'Intensity Equation'!$G$15/('Ohio Intensities'!A150+'Intensity Equation'!$G$16)^'Intensity Equation'!$G$17</f>
        <v>1.2225026212574499</v>
      </c>
      <c r="T150" s="14">
        <f>'Intensity Equation'!$G$22/('Ohio Intensities'!A150+'Intensity Equation'!$G$23)^'Intensity Equation'!$G$24</f>
        <v>1.2424707985408727</v>
      </c>
      <c r="U150" s="100">
        <f>'Intensity Equation'!$G$29/('Ohio Intensities'!A150+'Intensity Equation'!$G$30)^'Intensity Equation'!$G$31</f>
        <v>1.2958271625475746</v>
      </c>
      <c r="V150" s="14">
        <f>'Intensity Equation'!$H$8/('Ohio Intensities'!A150+'Intensity Equation'!$H$9)^'Intensity Equation'!$H$10</f>
        <v>1.3756138896562249</v>
      </c>
      <c r="W150" s="14">
        <f>'Intensity Equation'!$H$15/('Ohio Intensities'!A150+'Intensity Equation'!$H$16)^'Intensity Equation'!$H$17</f>
        <v>1.3728588912241382</v>
      </c>
      <c r="X150" s="14">
        <f>'Intensity Equation'!$H$22/('Ohio Intensities'!A150+'Intensity Equation'!$H$23)^'Intensity Equation'!$H$24</f>
        <v>1.3922744550740374</v>
      </c>
      <c r="Y150" s="23">
        <f>'Intensity Equation'!$H$29/('Ohio Intensities'!A150+'Intensity Equation'!$H$30)^'Intensity Equation'!$H$31</f>
        <v>1.4564732301515255</v>
      </c>
    </row>
    <row r="151" spans="1:25" x14ac:dyDescent="0.25">
      <c r="A151" s="98">
        <f t="shared" si="2"/>
        <v>155</v>
      </c>
      <c r="B151" s="14">
        <f>'Intensity Equation'!$C$8/('Ohio Intensities'!A151+'Intensity Equation'!$C$9)^'Intensity Equation'!$C$10</f>
        <v>0.57801708972860144</v>
      </c>
      <c r="C151" s="14">
        <f>'Intensity Equation'!$C$15/('Ohio Intensities'!A151+'Intensity Equation'!$C$16)^'Intensity Equation'!$C$17</f>
        <v>0.60058258454890001</v>
      </c>
      <c r="D151" s="14">
        <f>'Intensity Equation'!$C$22/('Ohio Intensities'!A151+'Intensity Equation'!$C$23)^'Intensity Equation'!$C$24</f>
        <v>0.64266514376787931</v>
      </c>
      <c r="E151" s="100">
        <f>'Intensity Equation'!$C$29/('Ohio Intensities'!A151+'Intensity Equation'!$C$30)^'Intensity Equation'!$C$31</f>
        <v>0.65578122487392554</v>
      </c>
      <c r="F151" s="14">
        <f>'Intensity Equation'!$D$8/('Ohio Intensities'!A151+'Intensity Equation'!$D$9)^'Intensity Equation'!$D$10</f>
        <v>0.73811182527828412</v>
      </c>
      <c r="G151" s="14">
        <f>'Intensity Equation'!$D$15/('Ohio Intensities'!A151+'Intensity Equation'!$D$16)^'Intensity Equation'!$D$17</f>
        <v>0.75743525797785805</v>
      </c>
      <c r="H151" s="14">
        <f>'Intensity Equation'!$D$22/('Ohio Intensities'!A151+'Intensity Equation'!$D$23)^'Intensity Equation'!$D$24</f>
        <v>0.79947864081407527</v>
      </c>
      <c r="I151" s="100">
        <f>'Intensity Equation'!$D$29/('Ohio Intensities'!A151+'Intensity Equation'!$D$30)^'Intensity Equation'!$D$31</f>
        <v>0.79947864081407527</v>
      </c>
      <c r="J151" s="14">
        <f>'Intensity Equation'!$E$8/('Ohio Intensities'!A151+'Intensity Equation'!$E$9)^'Intensity Equation'!$E$10</f>
        <v>0.8669233989547811</v>
      </c>
      <c r="K151" s="14">
        <f>'Intensity Equation'!$E$15/('Ohio Intensities'!A151+'Intensity Equation'!$E$16)^'Intensity Equation'!$E$17</f>
        <v>0.88281052759056511</v>
      </c>
      <c r="L151" s="14">
        <f>'Intensity Equation'!$E$22/('Ohio Intensities'!A151+'Intensity Equation'!$E$23)^'Intensity Equation'!$E$24</f>
        <v>0.92127826529518386</v>
      </c>
      <c r="M151" s="100">
        <f>'Intensity Equation'!$E$29/('Ohio Intensities'!A151+'Intensity Equation'!$E$30)^'Intensity Equation'!$E$31</f>
        <v>0.95116153738385512</v>
      </c>
      <c r="N151" s="14">
        <f>'Intensity Equation'!$F$8/('Ohio Intensities'!A151+'Intensity Equation'!$F$9)^'Intensity Equation'!$F$10</f>
        <v>1.0531659470962456</v>
      </c>
      <c r="O151" s="14">
        <f>'Intensity Equation'!$F$15/('Ohio Intensities'!A151+'Intensity Equation'!$F$16)^'Intensity Equation'!$F$17</f>
        <v>1.0675328065405196</v>
      </c>
      <c r="P151" s="14">
        <f>'Intensity Equation'!$F$22/('Ohio Intensities'!A151+'Intensity Equation'!$F$23)^'Intensity Equation'!$F$24</f>
        <v>1.0979585836566232</v>
      </c>
      <c r="Q151" s="100">
        <f>'Intensity Equation'!$F$29/('Ohio Intensities'!A151+'Intensity Equation'!$F$30)^'Intensity Equation'!$F$31</f>
        <v>1.1354845037606498</v>
      </c>
      <c r="R151" s="14">
        <f>'Intensity Equation'!$G$8/('Ohio Intensities'!A151+'Intensity Equation'!$G$9)^'Intensity Equation'!$G$10</f>
        <v>1.2077190699735973</v>
      </c>
      <c r="S151" s="14">
        <f>'Intensity Equation'!$G$15/('Ohio Intensities'!A151+'Intensity Equation'!$G$16)^'Intensity Equation'!$G$17</f>
        <v>1.2167122592213635</v>
      </c>
      <c r="T151" s="14">
        <f>'Intensity Equation'!$G$22/('Ohio Intensities'!A151+'Intensity Equation'!$G$23)^'Intensity Equation'!$G$24</f>
        <v>1.2362189054713244</v>
      </c>
      <c r="U151" s="100">
        <f>'Intensity Equation'!$G$29/('Ohio Intensities'!A151+'Intensity Equation'!$G$30)^'Intensity Equation'!$G$31</f>
        <v>1.2893718534091698</v>
      </c>
      <c r="V151" s="14">
        <f>'Intensity Equation'!$H$8/('Ohio Intensities'!A151+'Intensity Equation'!$H$9)^'Intensity Equation'!$H$10</f>
        <v>1.3693420729007781</v>
      </c>
      <c r="W151" s="14">
        <f>'Intensity Equation'!$H$15/('Ohio Intensities'!A151+'Intensity Equation'!$H$16)^'Intensity Equation'!$H$17</f>
        <v>1.3662784233665111</v>
      </c>
      <c r="X151" s="14">
        <f>'Intensity Equation'!$H$22/('Ohio Intensities'!A151+'Intensity Equation'!$H$23)^'Intensity Equation'!$H$24</f>
        <v>1.3856309029074088</v>
      </c>
      <c r="Y151" s="23">
        <f>'Intensity Equation'!$H$29/('Ohio Intensities'!A151+'Intensity Equation'!$H$30)^'Intensity Equation'!$H$31</f>
        <v>1.4494469681665945</v>
      </c>
    </row>
    <row r="152" spans="1:25" x14ac:dyDescent="0.25">
      <c r="A152" s="98">
        <f t="shared" si="2"/>
        <v>156</v>
      </c>
      <c r="B152" s="14">
        <f>'Intensity Equation'!$C$8/('Ohio Intensities'!A152+'Intensity Equation'!$C$9)^'Intensity Equation'!$C$10</f>
        <v>0.5750066090091035</v>
      </c>
      <c r="C152" s="14">
        <f>'Intensity Equation'!$C$15/('Ohio Intensities'!A152+'Intensity Equation'!$C$16)^'Intensity Equation'!$C$17</f>
        <v>0.59745457618482267</v>
      </c>
      <c r="D152" s="14">
        <f>'Intensity Equation'!$C$22/('Ohio Intensities'!A152+'Intensity Equation'!$C$23)^'Intensity Equation'!$C$24</f>
        <v>0.63927246057697096</v>
      </c>
      <c r="E152" s="100">
        <f>'Intensity Equation'!$C$29/('Ohio Intensities'!A152+'Intensity Equation'!$C$30)^'Intensity Equation'!$C$31</f>
        <v>0.65231930079088141</v>
      </c>
      <c r="F152" s="14">
        <f>'Intensity Equation'!$D$8/('Ohio Intensities'!A152+'Intensity Equation'!$D$9)^'Intensity Equation'!$D$10</f>
        <v>0.73433188366566604</v>
      </c>
      <c r="G152" s="14">
        <f>'Intensity Equation'!$D$15/('Ohio Intensities'!A152+'Intensity Equation'!$D$16)^'Intensity Equation'!$D$17</f>
        <v>0.7535304098532255</v>
      </c>
      <c r="H152" s="14">
        <f>'Intensity Equation'!$D$22/('Ohio Intensities'!A152+'Intensity Equation'!$D$23)^'Intensity Equation'!$D$24</f>
        <v>0.7953168441281685</v>
      </c>
      <c r="I152" s="100">
        <f>'Intensity Equation'!$D$29/('Ohio Intensities'!A152+'Intensity Equation'!$D$30)^'Intensity Equation'!$D$31</f>
        <v>0.7953168441281685</v>
      </c>
      <c r="J152" s="14">
        <f>'Intensity Equation'!$E$8/('Ohio Intensities'!A152+'Intensity Equation'!$E$9)^'Intensity Equation'!$E$10</f>
        <v>0.86255037136141421</v>
      </c>
      <c r="K152" s="14">
        <f>'Intensity Equation'!$E$15/('Ohio Intensities'!A152+'Intensity Equation'!$E$16)^'Intensity Equation'!$E$17</f>
        <v>0.87827376074579111</v>
      </c>
      <c r="L152" s="14">
        <f>'Intensity Equation'!$E$22/('Ohio Intensities'!A152+'Intensity Equation'!$E$23)^'Intensity Equation'!$E$24</f>
        <v>0.91646849171595635</v>
      </c>
      <c r="M152" s="100">
        <f>'Intensity Equation'!$E$29/('Ohio Intensities'!A152+'Intensity Equation'!$E$30)^'Intensity Equation'!$E$31</f>
        <v>0.94626786503136917</v>
      </c>
      <c r="N152" s="14">
        <f>'Intensity Equation'!$F$8/('Ohio Intensities'!A152+'Intensity Equation'!$F$9)^'Intensity Equation'!$F$10</f>
        <v>1.0480485695397301</v>
      </c>
      <c r="O152" s="14">
        <f>'Intensity Equation'!$F$15/('Ohio Intensities'!A152+'Intensity Equation'!$F$16)^'Intensity Equation'!$F$17</f>
        <v>1.062236986091835</v>
      </c>
      <c r="P152" s="14">
        <f>'Intensity Equation'!$F$22/('Ohio Intensities'!A152+'Intensity Equation'!$F$23)^'Intensity Equation'!$F$24</f>
        <v>1.0923310214689386</v>
      </c>
      <c r="Q152" s="100">
        <f>'Intensity Equation'!$F$29/('Ohio Intensities'!A152+'Intensity Equation'!$F$30)^'Intensity Equation'!$F$31</f>
        <v>1.1297691933015079</v>
      </c>
      <c r="R152" s="14">
        <f>'Intensity Equation'!$G$8/('Ohio Intensities'!A152+'Intensity Equation'!$G$9)^'Intensity Equation'!$G$10</f>
        <v>1.2020515726810699</v>
      </c>
      <c r="S152" s="14">
        <f>'Intensity Equation'!$G$15/('Ohio Intensities'!A152+'Intensity Equation'!$G$16)^'Intensity Equation'!$G$17</f>
        <v>1.2109840626131232</v>
      </c>
      <c r="T152" s="14">
        <f>'Intensity Equation'!$G$22/('Ohio Intensities'!A152+'Intensity Equation'!$G$23)^'Intensity Equation'!$G$24</f>
        <v>1.2300350778219726</v>
      </c>
      <c r="U152" s="100">
        <f>'Intensity Equation'!$G$29/('Ohio Intensities'!A152+'Intensity Equation'!$G$30)^'Intensity Equation'!$G$31</f>
        <v>1.282986614890413</v>
      </c>
      <c r="V152" s="14">
        <f>'Intensity Equation'!$H$8/('Ohio Intensities'!A152+'Intensity Equation'!$H$9)^'Intensity Equation'!$H$10</f>
        <v>1.3631363757961523</v>
      </c>
      <c r="W152" s="14">
        <f>'Intensity Equation'!$H$15/('Ohio Intensities'!A152+'Intensity Equation'!$H$16)^'Intensity Equation'!$H$17</f>
        <v>1.359768213464071</v>
      </c>
      <c r="X152" s="14">
        <f>'Intensity Equation'!$H$22/('Ohio Intensities'!A152+'Intensity Equation'!$H$23)^'Intensity Equation'!$H$24</f>
        <v>1.3790585500639341</v>
      </c>
      <c r="Y152" s="23">
        <f>'Intensity Equation'!$H$29/('Ohio Intensities'!A152+'Intensity Equation'!$H$30)^'Intensity Equation'!$H$31</f>
        <v>1.442496000306366</v>
      </c>
    </row>
    <row r="153" spans="1:25" x14ac:dyDescent="0.25">
      <c r="A153" s="98">
        <f t="shared" si="2"/>
        <v>157</v>
      </c>
      <c r="B153" s="14">
        <f>'Intensity Equation'!$C$8/('Ohio Intensities'!A153+'Intensity Equation'!$C$9)^'Intensity Equation'!$C$10</f>
        <v>0.57202985641223791</v>
      </c>
      <c r="C153" s="14">
        <f>'Intensity Equation'!$C$15/('Ohio Intensities'!A153+'Intensity Equation'!$C$16)^'Intensity Equation'!$C$17</f>
        <v>0.59436161267222554</v>
      </c>
      <c r="D153" s="14">
        <f>'Intensity Equation'!$C$22/('Ohio Intensities'!A153+'Intensity Equation'!$C$23)^'Intensity Equation'!$C$24</f>
        <v>0.63591790339986332</v>
      </c>
      <c r="E153" s="100">
        <f>'Intensity Equation'!$C$29/('Ohio Intensities'!A153+'Intensity Equation'!$C$30)^'Intensity Equation'!$C$31</f>
        <v>0.64889628083119322</v>
      </c>
      <c r="F153" s="14">
        <f>'Intensity Equation'!$D$8/('Ohio Intensities'!A153+'Intensity Equation'!$D$9)^'Intensity Equation'!$D$10</f>
        <v>0.73059379436296601</v>
      </c>
      <c r="G153" s="14">
        <f>'Intensity Equation'!$D$15/('Ohio Intensities'!A153+'Intensity Equation'!$D$16)^'Intensity Equation'!$D$17</f>
        <v>0.74966889482272525</v>
      </c>
      <c r="H153" s="14">
        <f>'Intensity Equation'!$D$22/('Ohio Intensities'!A153+'Intensity Equation'!$D$23)^'Intensity Equation'!$D$24</f>
        <v>0.79120136554064446</v>
      </c>
      <c r="I153" s="100">
        <f>'Intensity Equation'!$D$29/('Ohio Intensities'!A153+'Intensity Equation'!$D$30)^'Intensity Equation'!$D$31</f>
        <v>0.79120136554064446</v>
      </c>
      <c r="J153" s="14">
        <f>'Intensity Equation'!$E$8/('Ohio Intensities'!A153+'Intensity Equation'!$E$9)^'Intensity Equation'!$E$10</f>
        <v>0.85822531351319931</v>
      </c>
      <c r="K153" s="14">
        <f>'Intensity Equation'!$E$15/('Ohio Intensities'!A153+'Intensity Equation'!$E$16)^'Intensity Equation'!$E$17</f>
        <v>0.87378702605231029</v>
      </c>
      <c r="L153" s="14">
        <f>'Intensity Equation'!$E$22/('Ohio Intensities'!A153+'Intensity Equation'!$E$23)^'Intensity Equation'!$E$24</f>
        <v>0.91171198369835549</v>
      </c>
      <c r="M153" s="100">
        <f>'Intensity Equation'!$E$29/('Ohio Intensities'!A153+'Intensity Equation'!$E$30)^'Intensity Equation'!$E$31</f>
        <v>0.94142818964628905</v>
      </c>
      <c r="N153" s="14">
        <f>'Intensity Equation'!$F$8/('Ohio Intensities'!A153+'Intensity Equation'!$F$9)^'Intensity Equation'!$F$10</f>
        <v>1.0429863872292786</v>
      </c>
      <c r="O153" s="14">
        <f>'Intensity Equation'!$F$15/('Ohio Intensities'!A153+'Intensity Equation'!$F$16)^'Intensity Equation'!$F$17</f>
        <v>1.0569986334001129</v>
      </c>
      <c r="P153" s="14">
        <f>'Intensity Equation'!$F$22/('Ohio Intensities'!A153+'Intensity Equation'!$F$23)^'Intensity Equation'!$F$24</f>
        <v>1.0867650566676132</v>
      </c>
      <c r="Q153" s="100">
        <f>'Intensity Equation'!$F$29/('Ohio Intensities'!A153+'Intensity Equation'!$F$30)^'Intensity Equation'!$F$31</f>
        <v>1.1241161645775144</v>
      </c>
      <c r="R153" s="14">
        <f>'Intensity Equation'!$G$8/('Ohio Intensities'!A153+'Intensity Equation'!$G$9)^'Intensity Equation'!$G$10</f>
        <v>1.1964443201880544</v>
      </c>
      <c r="S153" s="14">
        <f>'Intensity Equation'!$G$15/('Ohio Intensities'!A153+'Intensity Equation'!$G$16)^'Intensity Equation'!$G$17</f>
        <v>1.2053169955290295</v>
      </c>
      <c r="T153" s="14">
        <f>'Intensity Equation'!$G$22/('Ohio Intensities'!A153+'Intensity Equation'!$G$23)^'Intensity Equation'!$G$24</f>
        <v>1.2239181806694899</v>
      </c>
      <c r="U153" s="100">
        <f>'Intensity Equation'!$G$29/('Ohio Intensities'!A153+'Intensity Equation'!$G$30)^'Intensity Equation'!$G$31</f>
        <v>1.2766702796903484</v>
      </c>
      <c r="V153" s="14">
        <f>'Intensity Equation'!$H$8/('Ohio Intensities'!A153+'Intensity Equation'!$H$9)^'Intensity Equation'!$H$10</f>
        <v>1.3569957104149586</v>
      </c>
      <c r="W153" s="14">
        <f>'Intensity Equation'!$H$15/('Ohio Intensities'!A153+'Intensity Equation'!$H$16)^'Intensity Equation'!$H$17</f>
        <v>1.3533271028875591</v>
      </c>
      <c r="X153" s="14">
        <f>'Intensity Equation'!$H$22/('Ohio Intensities'!A153+'Intensity Equation'!$H$23)^'Intensity Equation'!$H$24</f>
        <v>1.3725562152198936</v>
      </c>
      <c r="Y153" s="23">
        <f>'Intensity Equation'!$H$29/('Ohio Intensities'!A153+'Intensity Equation'!$H$30)^'Intensity Equation'!$H$31</f>
        <v>1.4356190813047451</v>
      </c>
    </row>
    <row r="154" spans="1:25" x14ac:dyDescent="0.25">
      <c r="A154" s="98">
        <f t="shared" si="2"/>
        <v>158</v>
      </c>
      <c r="B154" s="14">
        <f>'Intensity Equation'!$C$8/('Ohio Intensities'!A154+'Intensity Equation'!$C$9)^'Intensity Equation'!$C$10</f>
        <v>0.56908625427581472</v>
      </c>
      <c r="C154" s="14">
        <f>'Intensity Equation'!$C$15/('Ohio Intensities'!A154+'Intensity Equation'!$C$16)^'Intensity Equation'!$C$17</f>
        <v>0.59130309379727874</v>
      </c>
      <c r="D154" s="14">
        <f>'Intensity Equation'!$C$22/('Ohio Intensities'!A154+'Intensity Equation'!$C$23)^'Intensity Equation'!$C$24</f>
        <v>0.632600819313616</v>
      </c>
      <c r="E154" s="100">
        <f>'Intensity Equation'!$C$29/('Ohio Intensities'!A154+'Intensity Equation'!$C$30)^'Intensity Equation'!$C$31</f>
        <v>0.6455114987464895</v>
      </c>
      <c r="F154" s="14">
        <f>'Intensity Equation'!$D$8/('Ohio Intensities'!A154+'Intensity Equation'!$D$9)^'Intensity Equation'!$D$10</f>
        <v>0.72689684786648712</v>
      </c>
      <c r="G154" s="14">
        <f>'Intensity Equation'!$D$15/('Ohio Intensities'!A154+'Intensity Equation'!$D$16)^'Intensity Equation'!$D$17</f>
        <v>0.74584997758433702</v>
      </c>
      <c r="H154" s="14">
        <f>'Intensity Equation'!$D$22/('Ohio Intensities'!A154+'Intensity Equation'!$D$23)^'Intensity Equation'!$D$24</f>
        <v>0.78713141843406953</v>
      </c>
      <c r="I154" s="100">
        <f>'Intensity Equation'!$D$29/('Ohio Intensities'!A154+'Intensity Equation'!$D$30)^'Intensity Equation'!$D$31</f>
        <v>0.78713141843406953</v>
      </c>
      <c r="J154" s="14">
        <f>'Intensity Equation'!$E$8/('Ohio Intensities'!A154+'Intensity Equation'!$E$9)^'Intensity Equation'!$E$10</f>
        <v>0.85394741834494381</v>
      </c>
      <c r="K154" s="14">
        <f>'Intensity Equation'!$E$15/('Ohio Intensities'!A154+'Intensity Equation'!$E$16)^'Intensity Equation'!$E$17</f>
        <v>0.86934948056887962</v>
      </c>
      <c r="L154" s="14">
        <f>'Intensity Equation'!$E$22/('Ohio Intensities'!A154+'Intensity Equation'!$E$23)^'Intensity Equation'!$E$24</f>
        <v>0.90700784320416405</v>
      </c>
      <c r="M154" s="100">
        <f>'Intensity Equation'!$E$29/('Ohio Intensities'!A154+'Intensity Equation'!$E$30)^'Intensity Equation'!$E$31</f>
        <v>0.9366416011731139</v>
      </c>
      <c r="N154" s="14">
        <f>'Intensity Equation'!$F$8/('Ohio Intensities'!A154+'Intensity Equation'!$F$9)^'Intensity Equation'!$F$10</f>
        <v>1.0379784815792545</v>
      </c>
      <c r="O154" s="14">
        <f>'Intensity Equation'!$F$15/('Ohio Intensities'!A154+'Intensity Equation'!$F$16)^'Intensity Equation'!$F$17</f>
        <v>1.0518167903096771</v>
      </c>
      <c r="P154" s="14">
        <f>'Intensity Equation'!$F$22/('Ohio Intensities'!A154+'Intensity Equation'!$F$23)^'Intensity Equation'!$F$24</f>
        <v>1.0812596606905014</v>
      </c>
      <c r="Q154" s="100">
        <f>'Intensity Equation'!$F$29/('Ohio Intensities'!A154+'Intensity Equation'!$F$30)^'Intensity Equation'!$F$31</f>
        <v>1.1185243779432581</v>
      </c>
      <c r="R154" s="14">
        <f>'Intensity Equation'!$G$8/('Ohio Intensities'!A154+'Intensity Equation'!$G$9)^'Intensity Equation'!$G$10</f>
        <v>1.1908963186588848</v>
      </c>
      <c r="S154" s="14">
        <f>'Intensity Equation'!$G$15/('Ohio Intensities'!A154+'Intensity Equation'!$G$16)^'Intensity Equation'!$G$17</f>
        <v>1.1997100453946579</v>
      </c>
      <c r="T154" s="14">
        <f>'Intensity Equation'!$G$22/('Ohio Intensities'!A154+'Intensity Equation'!$G$23)^'Intensity Equation'!$G$24</f>
        <v>1.217867104505491</v>
      </c>
      <c r="U154" s="100">
        <f>'Intensity Equation'!$G$29/('Ohio Intensities'!A154+'Intensity Equation'!$G$30)^'Intensity Equation'!$G$31</f>
        <v>1.2704217066501977</v>
      </c>
      <c r="V154" s="14">
        <f>'Intensity Equation'!$H$8/('Ohio Intensities'!A154+'Intensity Equation'!$H$9)^'Intensity Equation'!$H$10</f>
        <v>1.3509190130854563</v>
      </c>
      <c r="W154" s="14">
        <f>'Intensity Equation'!$H$15/('Ohio Intensities'!A154+'Intensity Equation'!$H$16)^'Intensity Equation'!$H$17</f>
        <v>1.3469539587727004</v>
      </c>
      <c r="X154" s="14">
        <f>'Intensity Equation'!$H$22/('Ohio Intensities'!A154+'Intensity Equation'!$H$23)^'Intensity Equation'!$H$24</f>
        <v>1.3661227435098677</v>
      </c>
      <c r="Y154" s="23">
        <f>'Intensity Equation'!$H$29/('Ohio Intensities'!A154+'Intensity Equation'!$H$30)^'Intensity Equation'!$H$31</f>
        <v>1.4288149936565318</v>
      </c>
    </row>
    <row r="155" spans="1:25" x14ac:dyDescent="0.25">
      <c r="A155" s="98">
        <f t="shared" si="2"/>
        <v>159</v>
      </c>
      <c r="B155" s="14">
        <f>'Intensity Equation'!$C$8/('Ohio Intensities'!A155+'Intensity Equation'!$C$9)^'Intensity Equation'!$C$10</f>
        <v>0.56617523821227733</v>
      </c>
      <c r="C155" s="14">
        <f>'Intensity Equation'!$C$15/('Ohio Intensities'!A155+'Intensity Equation'!$C$16)^'Intensity Equation'!$C$17</f>
        <v>0.58827843313902128</v>
      </c>
      <c r="D155" s="14">
        <f>'Intensity Equation'!$C$22/('Ohio Intensities'!A155+'Intensity Equation'!$C$23)^'Intensity Equation'!$C$24</f>
        <v>0.62932057037554057</v>
      </c>
      <c r="E155" s="100">
        <f>'Intensity Equation'!$C$29/('Ohio Intensities'!A155+'Intensity Equation'!$C$30)^'Intensity Equation'!$C$31</f>
        <v>0.6421643035743807</v>
      </c>
      <c r="F155" s="14">
        <f>'Intensity Equation'!$D$8/('Ohio Intensities'!A155+'Intensity Equation'!$D$9)^'Intensity Equation'!$D$10</f>
        <v>0.72324035082324278</v>
      </c>
      <c r="G155" s="14">
        <f>'Intensity Equation'!$D$15/('Ohio Intensities'!A155+'Intensity Equation'!$D$16)^'Intensity Equation'!$D$17</f>
        <v>0.74207293957934239</v>
      </c>
      <c r="H155" s="14">
        <f>'Intensity Equation'!$D$22/('Ohio Intensities'!A155+'Intensity Equation'!$D$23)^'Intensity Equation'!$D$24</f>
        <v>0.78310623410043312</v>
      </c>
      <c r="I155" s="100">
        <f>'Intensity Equation'!$D$29/('Ohio Intensities'!A155+'Intensity Equation'!$D$30)^'Intensity Equation'!$D$31</f>
        <v>0.78310623410043312</v>
      </c>
      <c r="J155" s="14">
        <f>'Intensity Equation'!$E$8/('Ohio Intensities'!A155+'Intensity Equation'!$E$9)^'Intensity Equation'!$E$10</f>
        <v>0.849715897039648</v>
      </c>
      <c r="K155" s="14">
        <f>'Intensity Equation'!$E$15/('Ohio Intensities'!A155+'Intensity Equation'!$E$16)^'Intensity Equation'!$E$17</f>
        <v>0.86496030040450878</v>
      </c>
      <c r="L155" s="14">
        <f>'Intensity Equation'!$E$22/('Ohio Intensities'!A155+'Intensity Equation'!$E$23)^'Intensity Equation'!$E$24</f>
        <v>0.90235519247066742</v>
      </c>
      <c r="M155" s="100">
        <f>'Intensity Equation'!$E$29/('Ohio Intensities'!A155+'Intensity Equation'!$E$30)^'Intensity Equation'!$E$31</f>
        <v>0.93190721012862676</v>
      </c>
      <c r="N155" s="14">
        <f>'Intensity Equation'!$F$8/('Ohio Intensities'!A155+'Intensity Equation'!$F$9)^'Intensity Equation'!$F$10</f>
        <v>1.0330239546080608</v>
      </c>
      <c r="O155" s="14">
        <f>'Intensity Equation'!$F$15/('Ohio Intensities'!A155+'Intensity Equation'!$F$16)^'Intensity Equation'!$F$17</f>
        <v>1.0466905201526526</v>
      </c>
      <c r="P155" s="14">
        <f>'Intensity Equation'!$F$22/('Ohio Intensities'!A155+'Intensity Equation'!$F$23)^'Intensity Equation'!$F$24</f>
        <v>1.075813827998898</v>
      </c>
      <c r="Q155" s="100">
        <f>'Intensity Equation'!$F$29/('Ohio Intensities'!A155+'Intensity Equation'!$F$30)^'Intensity Equation'!$F$31</f>
        <v>1.1129928170625727</v>
      </c>
      <c r="R155" s="14">
        <f>'Intensity Equation'!$G$8/('Ohio Intensities'!A155+'Intensity Equation'!$G$9)^'Intensity Equation'!$G$10</f>
        <v>1.1854065964146729</v>
      </c>
      <c r="S155" s="14">
        <f>'Intensity Equation'!$G$15/('Ohio Intensities'!A155+'Intensity Equation'!$G$16)^'Intensity Equation'!$G$17</f>
        <v>1.1941622223044468</v>
      </c>
      <c r="T155" s="14">
        <f>'Intensity Equation'!$G$22/('Ohio Intensities'!A155+'Intensity Equation'!$G$23)^'Intensity Equation'!$G$24</f>
        <v>1.2118807645237197</v>
      </c>
      <c r="U155" s="100">
        <f>'Intensity Equation'!$G$29/('Ohio Intensities'!A155+'Intensity Equation'!$G$30)^'Intensity Equation'!$G$31</f>
        <v>1.2642397800196652</v>
      </c>
      <c r="V155" s="14">
        <f>'Intensity Equation'!$H$8/('Ohio Intensities'!A155+'Intensity Equation'!$H$9)^'Intensity Equation'!$H$10</f>
        <v>1.3449052437107567</v>
      </c>
      <c r="W155" s="14">
        <f>'Intensity Equation'!$H$15/('Ohio Intensities'!A155+'Intensity Equation'!$H$16)^'Intensity Equation'!$H$17</f>
        <v>1.3406476733009232</v>
      </c>
      <c r="X155" s="14">
        <f>'Intensity Equation'!$H$22/('Ohio Intensities'!A155+'Intensity Equation'!$H$23)^'Intensity Equation'!$H$24</f>
        <v>1.3597570057823323</v>
      </c>
      <c r="Y155" s="23">
        <f>'Intensity Equation'!$H$29/('Ohio Intensities'!A155+'Intensity Equation'!$H$30)^'Intensity Equation'!$H$31</f>
        <v>1.4220825468406597</v>
      </c>
    </row>
    <row r="156" spans="1:25" x14ac:dyDescent="0.25">
      <c r="A156" s="98">
        <f t="shared" si="2"/>
        <v>160</v>
      </c>
      <c r="B156" s="14">
        <f>'Intensity Equation'!$C$8/('Ohio Intensities'!A156+'Intensity Equation'!$C$9)^'Intensity Equation'!$C$10</f>
        <v>0.56329625672687889</v>
      </c>
      <c r="C156" s="14">
        <f>'Intensity Equation'!$C$15/('Ohio Intensities'!A156+'Intensity Equation'!$C$16)^'Intensity Equation'!$C$17</f>
        <v>0.5852870576726299</v>
      </c>
      <c r="D156" s="14">
        <f>'Intensity Equation'!$C$22/('Ohio Intensities'!A156+'Intensity Equation'!$C$23)^'Intensity Equation'!$C$24</f>
        <v>0.62607653319337497</v>
      </c>
      <c r="E156" s="100">
        <f>'Intensity Equation'!$C$29/('Ohio Intensities'!A156+'Intensity Equation'!$C$30)^'Intensity Equation'!$C$31</f>
        <v>0.63885405919986149</v>
      </c>
      <c r="F156" s="14">
        <f>'Intensity Equation'!$D$8/('Ohio Intensities'!A156+'Intensity Equation'!$D$9)^'Intensity Equation'!$D$10</f>
        <v>0.71962362557056547</v>
      </c>
      <c r="G156" s="14">
        <f>'Intensity Equation'!$D$15/('Ohio Intensities'!A156+'Intensity Equation'!$D$16)^'Intensity Equation'!$D$17</f>
        <v>0.73833707851506258</v>
      </c>
      <c r="H156" s="14">
        <f>'Intensity Equation'!$D$22/('Ohio Intensities'!A156+'Intensity Equation'!$D$23)^'Intensity Equation'!$D$24</f>
        <v>0.77912506123100189</v>
      </c>
      <c r="I156" s="100">
        <f>'Intensity Equation'!$D$29/('Ohio Intensities'!A156+'Intensity Equation'!$D$30)^'Intensity Equation'!$D$31</f>
        <v>0.77912506123100189</v>
      </c>
      <c r="J156" s="14">
        <f>'Intensity Equation'!$E$8/('Ohio Intensities'!A156+'Intensity Equation'!$E$9)^'Intensity Equation'!$E$10</f>
        <v>0.84552997851155554</v>
      </c>
      <c r="K156" s="14">
        <f>'Intensity Equation'!$E$15/('Ohio Intensities'!A156+'Intensity Equation'!$E$16)^'Intensity Equation'!$E$17</f>
        <v>0.86061868017963339</v>
      </c>
      <c r="L156" s="14">
        <f>'Intensity Equation'!$E$22/('Ohio Intensities'!A156+'Intensity Equation'!$E$23)^'Intensity Equation'!$E$24</f>
        <v>0.89775317343828664</v>
      </c>
      <c r="M156" s="100">
        <f>'Intensity Equation'!$E$29/('Ohio Intensities'!A156+'Intensity Equation'!$E$30)^'Intensity Equation'!$E$31</f>
        <v>0.92722414701989297</v>
      </c>
      <c r="N156" s="14">
        <f>'Intensity Equation'!$F$8/('Ohio Intensities'!A156+'Intensity Equation'!$F$9)^'Intensity Equation'!$F$10</f>
        <v>1.0281219283581311</v>
      </c>
      <c r="O156" s="14">
        <f>'Intensity Equation'!$F$15/('Ohio Intensities'!A156+'Intensity Equation'!$F$16)^'Intensity Equation'!$F$17</f>
        <v>1.0416189071448834</v>
      </c>
      <c r="P156" s="14">
        <f>'Intensity Equation'!$F$22/('Ohio Intensities'!A156+'Intensity Equation'!$F$23)^'Intensity Equation'!$F$24</f>
        <v>1.0704265754327822</v>
      </c>
      <c r="Q156" s="100">
        <f>'Intensity Equation'!$F$29/('Ohio Intensities'!A156+'Intensity Equation'!$F$30)^'Intensity Equation'!$F$31</f>
        <v>1.1075204882539784</v>
      </c>
      <c r="R156" s="14">
        <f>'Intensity Equation'!$G$8/('Ohio Intensities'!A156+'Intensity Equation'!$G$9)^'Intensity Equation'!$G$10</f>
        <v>1.1799742033123899</v>
      </c>
      <c r="S156" s="14">
        <f>'Intensity Equation'!$G$15/('Ohio Intensities'!A156+'Intensity Equation'!$G$16)^'Intensity Equation'!$G$17</f>
        <v>1.188672558383759</v>
      </c>
      <c r="T156" s="14">
        <f>'Intensity Equation'!$G$22/('Ohio Intensities'!A156+'Intensity Equation'!$G$23)^'Intensity Equation'!$G$24</f>
        <v>1.2059580999312194</v>
      </c>
      <c r="U156" s="100">
        <f>'Intensity Equation'!$G$29/('Ohio Intensities'!A156+'Intensity Equation'!$G$30)^'Intensity Equation'!$G$31</f>
        <v>1.2581234087479534</v>
      </c>
      <c r="V156" s="14">
        <f>'Intensity Equation'!$H$8/('Ohio Intensities'!A156+'Intensity Equation'!$H$9)^'Intensity Equation'!$H$10</f>
        <v>1.3389533851110127</v>
      </c>
      <c r="W156" s="14">
        <f>'Intensity Equation'!$H$15/('Ohio Intensities'!A156+'Intensity Equation'!$H$16)^'Intensity Equation'!$H$17</f>
        <v>1.3344071630041912</v>
      </c>
      <c r="X156" s="14">
        <f>'Intensity Equation'!$H$22/('Ohio Intensities'!A156+'Intensity Equation'!$H$23)^'Intensity Equation'!$H$24</f>
        <v>1.3534578978804492</v>
      </c>
      <c r="Y156" s="23">
        <f>'Intensity Equation'!$H$29/('Ohio Intensities'!A156+'Intensity Equation'!$H$30)^'Intensity Equation'!$H$31</f>
        <v>1.4154205765695211</v>
      </c>
    </row>
    <row r="157" spans="1:25" x14ac:dyDescent="0.25">
      <c r="A157" s="98">
        <f t="shared" si="2"/>
        <v>161</v>
      </c>
      <c r="B157" s="14">
        <f>'Intensity Equation'!$C$8/('Ohio Intensities'!A157+'Intensity Equation'!$C$9)^'Intensity Equation'!$C$10</f>
        <v>0.56044877084902356</v>
      </c>
      <c r="C157" s="14">
        <f>'Intensity Equation'!$C$15/('Ohio Intensities'!A157+'Intensity Equation'!$C$16)^'Intensity Equation'!$C$17</f>
        <v>0.5823284073863696</v>
      </c>
      <c r="D157" s="14">
        <f>'Intensity Equation'!$C$22/('Ohio Intensities'!A157+'Intensity Equation'!$C$23)^'Intensity Equation'!$C$24</f>
        <v>0.62286809851022995</v>
      </c>
      <c r="E157" s="100">
        <f>'Intensity Equation'!$C$29/('Ohio Intensities'!A157+'Intensity Equation'!$C$30)^'Intensity Equation'!$C$31</f>
        <v>0.63558014393178719</v>
      </c>
      <c r="F157" s="14">
        <f>'Intensity Equation'!$D$8/('Ohio Intensities'!A157+'Intensity Equation'!$D$9)^'Intensity Equation'!$D$10</f>
        <v>0.71604600969145449</v>
      </c>
      <c r="G157" s="14">
        <f>'Intensity Equation'!$D$15/('Ohio Intensities'!A157+'Intensity Equation'!$D$16)^'Intensity Equation'!$D$17</f>
        <v>0.73464170790390981</v>
      </c>
      <c r="H157" s="14">
        <f>'Intensity Equation'!$D$22/('Ohio Intensities'!A157+'Intensity Equation'!$D$23)^'Intensity Equation'!$D$24</f>
        <v>0.77518716542358979</v>
      </c>
      <c r="I157" s="100">
        <f>'Intensity Equation'!$D$29/('Ohio Intensities'!A157+'Intensity Equation'!$D$30)^'Intensity Equation'!$D$31</f>
        <v>0.77518716542358979</v>
      </c>
      <c r="J157" s="14">
        <f>'Intensity Equation'!$E$8/('Ohio Intensities'!A157+'Intensity Equation'!$E$9)^'Intensity Equation'!$E$10</f>
        <v>0.8413889089067661</v>
      </c>
      <c r="K157" s="14">
        <f>'Intensity Equation'!$E$15/('Ohio Intensities'!A157+'Intensity Equation'!$E$16)^'Intensity Equation'!$E$17</f>
        <v>0.85632383250554966</v>
      </c>
      <c r="L157" s="14">
        <f>'Intensity Equation'!$E$22/('Ohio Intensities'!A157+'Intensity Equation'!$E$23)^'Intensity Equation'!$E$24</f>
        <v>0.89320094719757637</v>
      </c>
      <c r="M157" s="100">
        <f>'Intensity Equation'!$E$29/('Ohio Intensities'!A157+'Intensity Equation'!$E$30)^'Intensity Equation'!$E$31</f>
        <v>0.92259156178200064</v>
      </c>
      <c r="N157" s="14">
        <f>'Intensity Equation'!$F$8/('Ohio Intensities'!A157+'Intensity Equation'!$F$9)^'Intensity Equation'!$F$10</f>
        <v>1.0232715443355254</v>
      </c>
      <c r="O157" s="14">
        <f>'Intensity Equation'!$F$15/('Ohio Intensities'!A157+'Intensity Equation'!$F$16)^'Intensity Equation'!$F$17</f>
        <v>1.0366010558022316</v>
      </c>
      <c r="P157" s="14">
        <f>'Intensity Equation'!$F$22/('Ohio Intensities'!A157+'Intensity Equation'!$F$23)^'Intensity Equation'!$F$24</f>
        <v>1.065096941587689</v>
      </c>
      <c r="Q157" s="100">
        <f>'Intensity Equation'!$F$29/('Ohio Intensities'!A157+'Intensity Equation'!$F$30)^'Intensity Equation'!$F$31</f>
        <v>1.1021064198581556</v>
      </c>
      <c r="R157" s="14">
        <f>'Intensity Equation'!$G$8/('Ohio Intensities'!A157+'Intensity Equation'!$G$9)^'Intensity Equation'!$G$10</f>
        <v>1.1745982101448669</v>
      </c>
      <c r="S157" s="14">
        <f>'Intensity Equation'!$G$15/('Ohio Intensities'!A157+'Intensity Equation'!$G$16)^'Intensity Equation'!$G$17</f>
        <v>1.1832401071725187</v>
      </c>
      <c r="T157" s="14">
        <f>'Intensity Equation'!$G$22/('Ohio Intensities'!A157+'Intensity Equation'!$G$23)^'Intensity Equation'!$G$24</f>
        <v>1.2000980732825275</v>
      </c>
      <c r="U157" s="100">
        <f>'Intensity Equation'!$G$29/('Ohio Intensities'!A157+'Intensity Equation'!$G$30)^'Intensity Equation'!$G$31</f>
        <v>1.2520715257985138</v>
      </c>
      <c r="V157" s="14">
        <f>'Intensity Equation'!$H$8/('Ohio Intensities'!A157+'Intensity Equation'!$H$9)^'Intensity Equation'!$H$10</f>
        <v>1.3330624423876989</v>
      </c>
      <c r="W157" s="14">
        <f>'Intensity Equation'!$H$15/('Ohio Intensities'!A157+'Intensity Equation'!$H$16)^'Intensity Equation'!$H$17</f>
        <v>1.3282313680930167</v>
      </c>
      <c r="X157" s="14">
        <f>'Intensity Equation'!$H$22/('Ohio Intensities'!A157+'Intensity Equation'!$H$23)^'Intensity Equation'!$H$24</f>
        <v>1.3472243399470041</v>
      </c>
      <c r="Y157" s="23">
        <f>'Intensity Equation'!$H$29/('Ohio Intensities'!A157+'Intensity Equation'!$H$30)^'Intensity Equation'!$H$31</f>
        <v>1.4088279440633871</v>
      </c>
    </row>
    <row r="158" spans="1:25" x14ac:dyDescent="0.25">
      <c r="A158" s="98">
        <f t="shared" si="2"/>
        <v>162</v>
      </c>
      <c r="B158" s="14">
        <f>'Intensity Equation'!$C$8/('Ohio Intensities'!A158+'Intensity Equation'!$C$9)^'Intensity Equation'!$C$10</f>
        <v>0.55763225377624126</v>
      </c>
      <c r="C158" s="14">
        <f>'Intensity Equation'!$C$15/('Ohio Intensities'!A158+'Intensity Equation'!$C$16)^'Intensity Equation'!$C$17</f>
        <v>0.57940193491166836</v>
      </c>
      <c r="D158" s="14">
        <f>'Intensity Equation'!$C$22/('Ohio Intensities'!A158+'Intensity Equation'!$C$23)^'Intensity Equation'!$C$24</f>
        <v>0.6196946708037262</v>
      </c>
      <c r="E158" s="100">
        <f>'Intensity Equation'!$C$29/('Ohio Intensities'!A158+'Intensity Equation'!$C$30)^'Intensity Equation'!$C$31</f>
        <v>0.63234195009382865</v>
      </c>
      <c r="F158" s="14">
        <f>'Intensity Equation'!$D$8/('Ohio Intensities'!A158+'Intensity Equation'!$D$9)^'Intensity Equation'!$D$10</f>
        <v>0.71250685558502835</v>
      </c>
      <c r="G158" s="14">
        <f>'Intensity Equation'!$D$15/('Ohio Intensities'!A158+'Intensity Equation'!$D$16)^'Intensity Equation'!$D$17</f>
        <v>0.73098615661809141</v>
      </c>
      <c r="H158" s="14">
        <f>'Intensity Equation'!$D$22/('Ohio Intensities'!A158+'Intensity Equation'!$D$23)^'Intensity Equation'!$D$24</f>
        <v>0.77129182870654711</v>
      </c>
      <c r="I158" s="100">
        <f>'Intensity Equation'!$D$29/('Ohio Intensities'!A158+'Intensity Equation'!$D$30)^'Intensity Equation'!$D$31</f>
        <v>0.77129182870654711</v>
      </c>
      <c r="J158" s="14">
        <f>'Intensity Equation'!$E$8/('Ohio Intensities'!A158+'Intensity Equation'!$E$9)^'Intensity Equation'!$E$10</f>
        <v>0.8372919511207193</v>
      </c>
      <c r="K158" s="14">
        <f>'Intensity Equation'!$E$15/('Ohio Intensities'!A158+'Intensity Equation'!$E$16)^'Intensity Equation'!$E$17</f>
        <v>0.8520749874814092</v>
      </c>
      <c r="L158" s="14">
        <f>'Intensity Equation'!$E$22/('Ohio Intensities'!A158+'Intensity Equation'!$E$23)^'Intensity Equation'!$E$24</f>
        <v>0.88869769345480065</v>
      </c>
      <c r="M158" s="100">
        <f>'Intensity Equation'!$E$29/('Ohio Intensities'!A158+'Intensity Equation'!$E$30)^'Intensity Equation'!$E$31</f>
        <v>0.91800862323476062</v>
      </c>
      <c r="N158" s="14">
        <f>'Intensity Equation'!$F$8/('Ohio Intensities'!A158+'Intensity Equation'!$F$9)^'Intensity Equation'!$F$10</f>
        <v>1.0184719629683694</v>
      </c>
      <c r="O158" s="14">
        <f>'Intensity Equation'!$F$15/('Ohio Intensities'!A158+'Intensity Equation'!$F$16)^'Intensity Equation'!$F$17</f>
        <v>1.031636090376465</v>
      </c>
      <c r="P158" s="14">
        <f>'Intensity Equation'!$F$22/('Ohio Intensities'!A158+'Intensity Equation'!$F$23)^'Intensity Equation'!$F$24</f>
        <v>1.0598239862123786</v>
      </c>
      <c r="Q158" s="100">
        <f>'Intensity Equation'!$F$29/('Ohio Intensities'!A158+'Intensity Equation'!$F$30)^'Intensity Equation'!$F$31</f>
        <v>1.0967496616266021</v>
      </c>
      <c r="R158" s="14">
        <f>'Intensity Equation'!$G$8/('Ohio Intensities'!A158+'Intensity Equation'!$G$9)^'Intensity Equation'!$G$10</f>
        <v>1.1692777080608849</v>
      </c>
      <c r="S158" s="14">
        <f>'Intensity Equation'!$G$15/('Ohio Intensities'!A158+'Intensity Equation'!$G$16)^'Intensity Equation'!$G$17</f>
        <v>1.1778639430295779</v>
      </c>
      <c r="T158" s="14">
        <f>'Intensity Equation'!$G$22/('Ohio Intensities'!A158+'Intensity Equation'!$G$23)^'Intensity Equation'!$G$24</f>
        <v>1.1942996698360242</v>
      </c>
      <c r="U158" s="100">
        <f>'Intensity Equation'!$G$29/('Ohio Intensities'!A158+'Intensity Equation'!$G$30)^'Intensity Equation'!$G$31</f>
        <v>1.246083087486602</v>
      </c>
      <c r="V158" s="14">
        <f>'Intensity Equation'!$H$8/('Ohio Intensities'!A158+'Intensity Equation'!$H$9)^'Intensity Equation'!$H$10</f>
        <v>1.3272314423091112</v>
      </c>
      <c r="W158" s="14">
        <f>'Intensity Equation'!$H$15/('Ohio Intensities'!A158+'Intensity Equation'!$H$16)^'Intensity Equation'!$H$17</f>
        <v>1.3221192518067466</v>
      </c>
      <c r="X158" s="14">
        <f>'Intensity Equation'!$H$22/('Ohio Intensities'!A158+'Intensity Equation'!$H$23)^'Intensity Equation'!$H$24</f>
        <v>1.3410552757525804</v>
      </c>
      <c r="Y158" s="23">
        <f>'Intensity Equation'!$H$29/('Ohio Intensities'!A158+'Intensity Equation'!$H$30)^'Intensity Equation'!$H$31</f>
        <v>1.4023035353489164</v>
      </c>
    </row>
    <row r="159" spans="1:25" x14ac:dyDescent="0.25">
      <c r="A159" s="98">
        <f t="shared" si="2"/>
        <v>163</v>
      </c>
      <c r="B159" s="14">
        <f>'Intensity Equation'!$C$8/('Ohio Intensities'!A159+'Intensity Equation'!$C$9)^'Intensity Equation'!$C$10</f>
        <v>0.55484619053029582</v>
      </c>
      <c r="C159" s="14">
        <f>'Intensity Equation'!$C$15/('Ohio Intensities'!A159+'Intensity Equation'!$C$16)^'Intensity Equation'!$C$17</f>
        <v>0.57650710516579995</v>
      </c>
      <c r="D159" s="14">
        <f>'Intensity Equation'!$C$22/('Ohio Intensities'!A159+'Intensity Equation'!$C$23)^'Intensity Equation'!$C$24</f>
        <v>0.61655566789874328</v>
      </c>
      <c r="E159" s="100">
        <f>'Intensity Equation'!$C$29/('Ohio Intensities'!A159+'Intensity Equation'!$C$30)^'Intensity Equation'!$C$31</f>
        <v>0.62913888362931858</v>
      </c>
      <c r="F159" s="14">
        <f>'Intensity Equation'!$D$8/('Ohio Intensities'!A159+'Intensity Equation'!$D$9)^'Intensity Equation'!$D$10</f>
        <v>0.70900553005149702</v>
      </c>
      <c r="G159" s="14">
        <f>'Intensity Equation'!$D$15/('Ohio Intensities'!A159+'Intensity Equation'!$D$16)^'Intensity Equation'!$D$17</f>
        <v>0.72736976845935808</v>
      </c>
      <c r="H159" s="14">
        <f>'Intensity Equation'!$D$22/('Ohio Intensities'!A159+'Intensity Equation'!$D$23)^'Intensity Equation'!$D$24</f>
        <v>0.76743834907882469</v>
      </c>
      <c r="I159" s="100">
        <f>'Intensity Equation'!$D$29/('Ohio Intensities'!A159+'Intensity Equation'!$D$30)^'Intensity Equation'!$D$31</f>
        <v>0.76743834907882469</v>
      </c>
      <c r="J159" s="14">
        <f>'Intensity Equation'!$E$8/('Ohio Intensities'!A159+'Intensity Equation'!$E$9)^'Intensity Equation'!$E$10</f>
        <v>0.83323838433189201</v>
      </c>
      <c r="K159" s="14">
        <f>'Intensity Equation'!$E$15/('Ohio Intensities'!A159+'Intensity Equation'!$E$16)^'Intensity Equation'!$E$17</f>
        <v>0.84787139220805796</v>
      </c>
      <c r="L159" s="14">
        <f>'Intensity Equation'!$E$22/('Ohio Intensities'!A159+'Intensity Equation'!$E$23)^'Intensity Equation'!$E$24</f>
        <v>0.88424261001539284</v>
      </c>
      <c r="M159" s="100">
        <f>'Intensity Equation'!$E$29/('Ohio Intensities'!A159+'Intensity Equation'!$E$30)^'Intensity Equation'!$E$31</f>
        <v>0.9134745185576062</v>
      </c>
      <c r="N159" s="14">
        <f>'Intensity Equation'!$F$8/('Ohio Intensities'!A159+'Intensity Equation'!$F$9)^'Intensity Equation'!$F$10</f>
        <v>1.0137223630833807</v>
      </c>
      <c r="O159" s="14">
        <f>'Intensity Equation'!$F$15/('Ohio Intensities'!A159+'Intensity Equation'!$F$16)^'Intensity Equation'!$F$17</f>
        <v>1.026723154309932</v>
      </c>
      <c r="P159" s="14">
        <f>'Intensity Equation'!$F$22/('Ohio Intensities'!A159+'Intensity Equation'!$F$23)^'Intensity Equation'!$F$24</f>
        <v>1.054606789626485</v>
      </c>
      <c r="Q159" s="100">
        <f>'Intensity Equation'!$F$29/('Ohio Intensities'!A159+'Intensity Equation'!$F$30)^'Intensity Equation'!$F$31</f>
        <v>1.0914492841306525</v>
      </c>
      <c r="R159" s="14">
        <f>'Intensity Equation'!$G$8/('Ohio Intensities'!A159+'Intensity Equation'!$G$9)^'Intensity Equation'!$G$10</f>
        <v>1.1640118080045827</v>
      </c>
      <c r="S159" s="14">
        <f>'Intensity Equation'!$G$15/('Ohio Intensities'!A159+'Intensity Equation'!$G$16)^'Intensity Equation'!$G$17</f>
        <v>1.1725431605570036</v>
      </c>
      <c r="T159" s="14">
        <f>'Intensity Equation'!$G$22/('Ohio Intensities'!A159+'Intensity Equation'!$G$23)^'Intensity Equation'!$G$24</f>
        <v>1.1885618969315506</v>
      </c>
      <c r="U159" s="100">
        <f>'Intensity Equation'!$G$29/('Ohio Intensities'!A159+'Intensity Equation'!$G$30)^'Intensity Equation'!$G$31</f>
        <v>1.2401570728387634</v>
      </c>
      <c r="V159" s="14">
        <f>'Intensity Equation'!$H$8/('Ohio Intensities'!A159+'Intensity Equation'!$H$9)^'Intensity Equation'!$H$10</f>
        <v>1.3214594327162554</v>
      </c>
      <c r="W159" s="14">
        <f>'Intensity Equation'!$H$15/('Ohio Intensities'!A159+'Intensity Equation'!$H$16)^'Intensity Equation'!$H$17</f>
        <v>1.316069799785256</v>
      </c>
      <c r="X159" s="14">
        <f>'Intensity Equation'!$H$22/('Ohio Intensities'!A159+'Intensity Equation'!$H$23)^'Intensity Equation'!$H$24</f>
        <v>1.3349496720460587</v>
      </c>
      <c r="Y159" s="23">
        <f>'Intensity Equation'!$H$29/('Ohio Intensities'!A159+'Intensity Equation'!$H$30)^'Intensity Equation'!$H$31</f>
        <v>1.3958462605808468</v>
      </c>
    </row>
    <row r="160" spans="1:25" x14ac:dyDescent="0.25">
      <c r="A160" s="98">
        <f t="shared" si="2"/>
        <v>164</v>
      </c>
      <c r="B160" s="14">
        <f>'Intensity Equation'!$C$8/('Ohio Intensities'!A160+'Intensity Equation'!$C$9)^'Intensity Equation'!$C$10</f>
        <v>0.55209007762494411</v>
      </c>
      <c r="C160" s="14">
        <f>'Intensity Equation'!$C$15/('Ohio Intensities'!A160+'Intensity Equation'!$C$16)^'Intensity Equation'!$C$17</f>
        <v>0.57364339500667316</v>
      </c>
      <c r="D160" s="14">
        <f>'Intensity Equation'!$C$22/('Ohio Intensities'!A160+'Intensity Equation'!$C$23)^'Intensity Equation'!$C$24</f>
        <v>0.61345052059325944</v>
      </c>
      <c r="E160" s="100">
        <f>'Intensity Equation'!$C$29/('Ohio Intensities'!A160+'Intensity Equation'!$C$30)^'Intensity Equation'!$C$31</f>
        <v>0.62597036371945458</v>
      </c>
      <c r="F160" s="14">
        <f>'Intensity Equation'!$D$8/('Ohio Intensities'!A160+'Intensity Equation'!$D$9)^'Intensity Equation'!$D$10</f>
        <v>0.70554141389107261</v>
      </c>
      <c r="G160" s="14">
        <f>'Intensity Equation'!$D$15/('Ohio Intensities'!A160+'Intensity Equation'!$D$16)^'Intensity Equation'!$D$17</f>
        <v>0.72379190174320518</v>
      </c>
      <c r="H160" s="14">
        <f>'Intensity Equation'!$D$22/('Ohio Intensities'!A160+'Intensity Equation'!$D$23)^'Intensity Equation'!$D$24</f>
        <v>0.76362604006544466</v>
      </c>
      <c r="I160" s="100">
        <f>'Intensity Equation'!$D$29/('Ohio Intensities'!A160+'Intensity Equation'!$D$30)^'Intensity Equation'!$D$31</f>
        <v>0.76362604006544466</v>
      </c>
      <c r="J160" s="14">
        <f>'Intensity Equation'!$E$8/('Ohio Intensities'!A160+'Intensity Equation'!$E$9)^'Intensity Equation'!$E$10</f>
        <v>0.82922750355106267</v>
      </c>
      <c r="K160" s="14">
        <f>'Intensity Equation'!$E$15/('Ohio Intensities'!A160+'Intensity Equation'!$E$16)^'Intensity Equation'!$E$17</f>
        <v>0.84371231031808858</v>
      </c>
      <c r="L160" s="14">
        <f>'Intensity Equation'!$E$22/('Ohio Intensities'!A160+'Intensity Equation'!$E$23)^'Intensity Equation'!$E$24</f>
        <v>0.87983491228457233</v>
      </c>
      <c r="M160" s="100">
        <f>'Intensity Equation'!$E$29/('Ohio Intensities'!A160+'Intensity Equation'!$E$30)^'Intensity Equation'!$E$31</f>
        <v>0.90898845278200857</v>
      </c>
      <c r="N160" s="14">
        <f>'Intensity Equation'!$F$8/('Ohio Intensities'!A160+'Intensity Equation'!$F$9)^'Intensity Equation'!$F$10</f>
        <v>1.0090219413997918</v>
      </c>
      <c r="O160" s="14">
        <f>'Intensity Equation'!$F$15/('Ohio Intensities'!A160+'Intensity Equation'!$F$16)^'Intensity Equation'!$F$17</f>
        <v>1.0218614097083469</v>
      </c>
      <c r="P160" s="14">
        <f>'Intensity Equation'!$F$22/('Ohio Intensities'!A160+'Intensity Equation'!$F$23)^'Intensity Equation'!$F$24</f>
        <v>1.0494444521573953</v>
      </c>
      <c r="Q160" s="100">
        <f>'Intensity Equation'!$F$29/('Ohio Intensities'!A160+'Intensity Equation'!$F$30)^'Intensity Equation'!$F$31</f>
        <v>1.0862043781900503</v>
      </c>
      <c r="R160" s="14">
        <f>'Intensity Equation'!$G$8/('Ohio Intensities'!A160+'Intensity Equation'!$G$9)^'Intensity Equation'!$G$10</f>
        <v>1.1587996401734153</v>
      </c>
      <c r="S160" s="14">
        <f>'Intensity Equation'!$G$15/('Ohio Intensities'!A160+'Intensity Equation'!$G$16)^'Intensity Equation'!$G$17</f>
        <v>1.1672768740435044</v>
      </c>
      <c r="T160" s="14">
        <f>'Intensity Equation'!$G$22/('Ohio Intensities'!A160+'Intensity Equation'!$G$23)^'Intensity Equation'!$G$24</f>
        <v>1.1828837833884995</v>
      </c>
      <c r="U160" s="100">
        <f>'Intensity Equation'!$G$29/('Ohio Intensities'!A160+'Intensity Equation'!$G$30)^'Intensity Equation'!$G$31</f>
        <v>1.2342924829733943</v>
      </c>
      <c r="V160" s="14">
        <f>'Intensity Equation'!$H$8/('Ohio Intensities'!A160+'Intensity Equation'!$H$9)^'Intensity Equation'!$H$10</f>
        <v>1.3157454819483514</v>
      </c>
      <c r="W160" s="14">
        <f>'Intensity Equation'!$H$15/('Ohio Intensities'!A160+'Intensity Equation'!$H$16)^'Intensity Equation'!$H$17</f>
        <v>1.3100820194612488</v>
      </c>
      <c r="X160" s="14">
        <f>'Intensity Equation'!$H$22/('Ohio Intensities'!A160+'Intensity Equation'!$H$23)^'Intensity Equation'!$H$24</f>
        <v>1.328906517926558</v>
      </c>
      <c r="Y160" s="23">
        <f>'Intensity Equation'!$H$29/('Ohio Intensities'!A160+'Intensity Equation'!$H$30)^'Intensity Equation'!$H$31</f>
        <v>1.3894550533859478</v>
      </c>
    </row>
    <row r="161" spans="1:25" x14ac:dyDescent="0.25">
      <c r="A161" s="98">
        <f t="shared" si="2"/>
        <v>165</v>
      </c>
      <c r="B161" s="14">
        <f>'Intensity Equation'!$C$8/('Ohio Intensities'!A161+'Intensity Equation'!$C$9)^'Intensity Equation'!$C$10</f>
        <v>0.54936342274489181</v>
      </c>
      <c r="C161" s="14">
        <f>'Intensity Equation'!$C$15/('Ohio Intensities'!A161+'Intensity Equation'!$C$16)^'Intensity Equation'!$C$17</f>
        <v>0.57081029289925356</v>
      </c>
      <c r="D161" s="14">
        <f>'Intensity Equation'!$C$22/('Ohio Intensities'!A161+'Intensity Equation'!$C$23)^'Intensity Equation'!$C$24</f>
        <v>0.61037867229675324</v>
      </c>
      <c r="E161" s="100">
        <f>'Intensity Equation'!$C$29/('Ohio Intensities'!A161+'Intensity Equation'!$C$30)^'Intensity Equation'!$C$31</f>
        <v>0.62283582241432145</v>
      </c>
      <c r="F161" s="14">
        <f>'Intensity Equation'!$D$8/('Ohio Intensities'!A161+'Intensity Equation'!$D$9)^'Intensity Equation'!$D$10</f>
        <v>0.70211390151627662</v>
      </c>
      <c r="G161" s="14">
        <f>'Intensity Equation'!$D$15/('Ohio Intensities'!A161+'Intensity Equation'!$D$16)^'Intensity Equation'!$D$17</f>
        <v>0.72025192889695255</v>
      </c>
      <c r="H161" s="14">
        <f>'Intensity Equation'!$D$22/('Ohio Intensities'!A161+'Intensity Equation'!$D$23)^'Intensity Equation'!$D$24</f>
        <v>0.75985423028782895</v>
      </c>
      <c r="I161" s="100">
        <f>'Intensity Equation'!$D$29/('Ohio Intensities'!A161+'Intensity Equation'!$D$30)^'Intensity Equation'!$D$31</f>
        <v>0.75985423028782895</v>
      </c>
      <c r="J161" s="14">
        <f>'Intensity Equation'!$E$8/('Ohio Intensities'!A161+'Intensity Equation'!$E$9)^'Intensity Equation'!$E$10</f>
        <v>0.82525861918554755</v>
      </c>
      <c r="K161" s="14">
        <f>'Intensity Equation'!$E$15/('Ohio Intensities'!A161+'Intensity Equation'!$E$16)^'Intensity Equation'!$E$17</f>
        <v>0.83959702152145887</v>
      </c>
      <c r="L161" s="14">
        <f>'Intensity Equation'!$E$22/('Ohio Intensities'!A161+'Intensity Equation'!$E$23)^'Intensity Equation'!$E$24</f>
        <v>0.87547383278447699</v>
      </c>
      <c r="M161" s="100">
        <f>'Intensity Equation'!$E$29/('Ohio Intensities'!A161+'Intensity Equation'!$E$30)^'Intensity Equation'!$E$31</f>
        <v>0.90454964830070272</v>
      </c>
      <c r="N161" s="14">
        <f>'Intensity Equation'!$F$8/('Ohio Intensities'!A161+'Intensity Equation'!$F$9)^'Intensity Equation'!$F$10</f>
        <v>1.00436991203999</v>
      </c>
      <c r="O161" s="14">
        <f>'Intensity Equation'!$F$15/('Ohio Intensities'!A161+'Intensity Equation'!$F$16)^'Intensity Equation'!$F$17</f>
        <v>1.0170500368309268</v>
      </c>
      <c r="P161" s="14">
        <f>'Intensity Equation'!$F$22/('Ohio Intensities'!A161+'Intensity Equation'!$F$23)^'Intensity Equation'!$F$24</f>
        <v>1.0443360935955874</v>
      </c>
      <c r="Q161" s="100">
        <f>'Intensity Equation'!$F$29/('Ohio Intensities'!A161+'Intensity Equation'!$F$30)^'Intensity Equation'!$F$31</f>
        <v>1.0810140543203435</v>
      </c>
      <c r="R161" s="14">
        <f>'Intensity Equation'!$G$8/('Ohio Intensities'!A161+'Intensity Equation'!$G$9)^'Intensity Equation'!$G$10</f>
        <v>1.1536403534939668</v>
      </c>
      <c r="S161" s="14">
        <f>'Intensity Equation'!$G$15/('Ohio Intensities'!A161+'Intensity Equation'!$G$16)^'Intensity Equation'!$G$17</f>
        <v>1.1620642169262472</v>
      </c>
      <c r="T161" s="14">
        <f>'Intensity Equation'!$G$22/('Ohio Intensities'!A161+'Intensity Equation'!$G$23)^'Intensity Equation'!$G$24</f>
        <v>1.1772643789235815</v>
      </c>
      <c r="U161" s="100">
        <f>'Intensity Equation'!$G$29/('Ohio Intensities'!A161+'Intensity Equation'!$G$30)^'Intensity Equation'!$G$31</f>
        <v>1.2284883405015796</v>
      </c>
      <c r="V161" s="14">
        <f>'Intensity Equation'!$H$8/('Ohio Intensities'!A161+'Intensity Equation'!$H$9)^'Intensity Equation'!$H$10</f>
        <v>1.3100886782871717</v>
      </c>
      <c r="W161" s="14">
        <f>'Intensity Equation'!$H$15/('Ohio Intensities'!A161+'Intensity Equation'!$H$16)^'Intensity Equation'!$H$17</f>
        <v>1.3041549394723491</v>
      </c>
      <c r="X161" s="14">
        <f>'Intensity Equation'!$H$22/('Ohio Intensities'!A161+'Intensity Equation'!$H$23)^'Intensity Equation'!$H$24</f>
        <v>1.3229248242360196</v>
      </c>
      <c r="Y161" s="23">
        <f>'Intensity Equation'!$H$29/('Ohio Intensities'!A161+'Intensity Equation'!$H$30)^'Intensity Equation'!$H$31</f>
        <v>1.3831288702284148</v>
      </c>
    </row>
    <row r="162" spans="1:25" x14ac:dyDescent="0.25">
      <c r="A162" s="98">
        <f t="shared" si="2"/>
        <v>166</v>
      </c>
      <c r="B162" s="14">
        <f>'Intensity Equation'!$C$8/('Ohio Intensities'!A162+'Intensity Equation'!$C$9)^'Intensity Equation'!$C$10</f>
        <v>0.54666574443549487</v>
      </c>
      <c r="C162" s="14">
        <f>'Intensity Equation'!$C$15/('Ohio Intensities'!A162+'Intensity Equation'!$C$16)^'Intensity Equation'!$C$17</f>
        <v>0.56800729859315124</v>
      </c>
      <c r="D162" s="14">
        <f>'Intensity Equation'!$C$22/('Ohio Intensities'!A162+'Intensity Equation'!$C$23)^'Intensity Equation'!$C$24</f>
        <v>0.60733957868068489</v>
      </c>
      <c r="E162" s="100">
        <f>'Intensity Equation'!$C$29/('Ohio Intensities'!A162+'Intensity Equation'!$C$30)^'Intensity Equation'!$C$31</f>
        <v>0.61973470427623911</v>
      </c>
      <c r="F162" s="14">
        <f>'Intensity Equation'!$D$8/('Ohio Intensities'!A162+'Intensity Equation'!$D$9)^'Intensity Equation'!$D$10</f>
        <v>0.69872240057712298</v>
      </c>
      <c r="G162" s="14">
        <f>'Intensity Equation'!$D$15/('Ohio Intensities'!A162+'Intensity Equation'!$D$16)^'Intensity Equation'!$D$17</f>
        <v>0.71674923607117635</v>
      </c>
      <c r="H162" s="14">
        <f>'Intensity Equation'!$D$22/('Ohio Intensities'!A162+'Intensity Equation'!$D$23)^'Intensity Equation'!$D$24</f>
        <v>0.75612226304835239</v>
      </c>
      <c r="I162" s="100">
        <f>'Intensity Equation'!$D$29/('Ohio Intensities'!A162+'Intensity Equation'!$D$30)^'Intensity Equation'!$D$31</f>
        <v>0.75612226304835239</v>
      </c>
      <c r="J162" s="14">
        <f>'Intensity Equation'!$E$8/('Ohio Intensities'!A162+'Intensity Equation'!$E$9)^'Intensity Equation'!$E$10</f>
        <v>0.82133105661782213</v>
      </c>
      <c r="K162" s="14">
        <f>'Intensity Equation'!$E$15/('Ohio Intensities'!A162+'Intensity Equation'!$E$16)^'Intensity Equation'!$E$17</f>
        <v>0.83552482116608351</v>
      </c>
      <c r="L162" s="14">
        <f>'Intensity Equation'!$E$22/('Ohio Intensities'!A162+'Intensity Equation'!$E$23)^'Intensity Equation'!$E$24</f>
        <v>0.87115862068716754</v>
      </c>
      <c r="M162" s="100">
        <f>'Intensity Equation'!$E$29/('Ohio Intensities'!A162+'Intensity Equation'!$E$30)^'Intensity Equation'!$E$31</f>
        <v>0.90015734439310324</v>
      </c>
      <c r="N162" s="14">
        <f>'Intensity Equation'!$F$8/('Ohio Intensities'!A162+'Intensity Equation'!$F$9)^'Intensity Equation'!$F$10</f>
        <v>0.99976550605623049</v>
      </c>
      <c r="O162" s="14">
        <f>'Intensity Equation'!$F$15/('Ohio Intensities'!A162+'Intensity Equation'!$F$16)^'Intensity Equation'!$F$17</f>
        <v>1.012288233597278</v>
      </c>
      <c r="P162" s="14">
        <f>'Intensity Equation'!$F$22/('Ohio Intensities'!A162+'Intensity Equation'!$F$23)^'Intensity Equation'!$F$24</f>
        <v>1.0392808526677544</v>
      </c>
      <c r="Q162" s="100">
        <f>'Intensity Equation'!$F$29/('Ohio Intensities'!A162+'Intensity Equation'!$F$30)^'Intensity Equation'!$F$31</f>
        <v>1.0758774421983563</v>
      </c>
      <c r="R162" s="14">
        <f>'Intensity Equation'!$G$8/('Ohio Intensities'!A162+'Intensity Equation'!$G$9)^'Intensity Equation'!$G$10</f>
        <v>1.1485331151149145</v>
      </c>
      <c r="S162" s="14">
        <f>'Intensity Equation'!$G$15/('Ohio Intensities'!A162+'Intensity Equation'!$G$16)^'Intensity Equation'!$G$17</f>
        <v>1.1569043412703752</v>
      </c>
      <c r="T162" s="14">
        <f>'Intensity Equation'!$G$22/('Ohio Intensities'!A162+'Intensity Equation'!$G$23)^'Intensity Equation'!$G$24</f>
        <v>1.1717027535875191</v>
      </c>
      <c r="U162" s="100">
        <f>'Intensity Equation'!$G$29/('Ohio Intensities'!A162+'Intensity Equation'!$G$30)^'Intensity Equation'!$G$31</f>
        <v>1.222743688947421</v>
      </c>
      <c r="V162" s="14">
        <f>'Intensity Equation'!$H$8/('Ohio Intensities'!A162+'Intensity Equation'!$H$9)^'Intensity Equation'!$H$10</f>
        <v>1.3044881294195243</v>
      </c>
      <c r="W162" s="14">
        <f>'Intensity Equation'!$H$15/('Ohio Intensities'!A162+'Intensity Equation'!$H$16)^'Intensity Equation'!$H$17</f>
        <v>1.2982876090922535</v>
      </c>
      <c r="X162" s="14">
        <f>'Intensity Equation'!$H$22/('Ohio Intensities'!A162+'Intensity Equation'!$H$23)^'Intensity Equation'!$H$24</f>
        <v>1.3170036229716193</v>
      </c>
      <c r="Y162" s="23">
        <f>'Intensity Equation'!$H$29/('Ohio Intensities'!A162+'Intensity Equation'!$H$30)^'Intensity Equation'!$H$31</f>
        <v>1.3768666897958637</v>
      </c>
    </row>
    <row r="163" spans="1:25" x14ac:dyDescent="0.25">
      <c r="A163" s="98">
        <f t="shared" si="2"/>
        <v>167</v>
      </c>
      <c r="B163" s="14">
        <f>'Intensity Equation'!$C$8/('Ohio Intensities'!A163+'Intensity Equation'!$C$9)^'Intensity Equation'!$C$10</f>
        <v>0.54399657180279959</v>
      </c>
      <c r="C163" s="14">
        <f>'Intensity Equation'!$C$15/('Ohio Intensities'!A163+'Intensity Equation'!$C$16)^'Intensity Equation'!$C$17</f>
        <v>0.56523392281095075</v>
      </c>
      <c r="D163" s="14">
        <f>'Intensity Equation'!$C$22/('Ohio Intensities'!A163+'Intensity Equation'!$C$23)^'Intensity Equation'!$C$24</f>
        <v>0.60433270734058087</v>
      </c>
      <c r="E163" s="100">
        <f>'Intensity Equation'!$C$29/('Ohio Intensities'!A163+'Intensity Equation'!$C$30)^'Intensity Equation'!$C$31</f>
        <v>0.61666646603495079</v>
      </c>
      <c r="F163" s="14">
        <f>'Intensity Equation'!$D$8/('Ohio Intensities'!A163+'Intensity Equation'!$D$9)^'Intensity Equation'!$D$10</f>
        <v>0.69536633159868044</v>
      </c>
      <c r="G163" s="14">
        <f>'Intensity Equation'!$D$15/('Ohio Intensities'!A163+'Intensity Equation'!$D$16)^'Intensity Equation'!$D$17</f>
        <v>0.71328322276395972</v>
      </c>
      <c r="H163" s="14">
        <f>'Intensity Equation'!$D$22/('Ohio Intensities'!A163+'Intensity Equation'!$D$23)^'Intensity Equation'!$D$24</f>
        <v>0.75242949592862318</v>
      </c>
      <c r="I163" s="100">
        <f>'Intensity Equation'!$D$29/('Ohio Intensities'!A163+'Intensity Equation'!$D$30)^'Intensity Equation'!$D$31</f>
        <v>0.75242949592862318</v>
      </c>
      <c r="J163" s="14">
        <f>'Intensity Equation'!$E$8/('Ohio Intensities'!A163+'Intensity Equation'!$E$9)^'Intensity Equation'!$E$10</f>
        <v>0.81744415579798524</v>
      </c>
      <c r="K163" s="14">
        <f>'Intensity Equation'!$E$15/('Ohio Intensities'!A163+'Intensity Equation'!$E$16)^'Intensity Equation'!$E$17</f>
        <v>0.8314950198128277</v>
      </c>
      <c r="L163" s="14">
        <f>'Intensity Equation'!$E$22/('Ohio Intensities'!A163+'Intensity Equation'!$E$23)^'Intensity Equation'!$E$24</f>
        <v>0.86688854136289306</v>
      </c>
      <c r="M163" s="100">
        <f>'Intensity Equation'!$E$29/('Ohio Intensities'!A163+'Intensity Equation'!$E$30)^'Intensity Equation'!$E$31</f>
        <v>0.89581079676625597</v>
      </c>
      <c r="N163" s="14">
        <f>'Intensity Equation'!$F$8/('Ohio Intensities'!A163+'Intensity Equation'!$F$9)^'Intensity Equation'!$F$10</f>
        <v>0.99520797097281199</v>
      </c>
      <c r="O163" s="14">
        <f>'Intensity Equation'!$F$15/('Ohio Intensities'!A163+'Intensity Equation'!$F$16)^'Intensity Equation'!$F$17</f>
        <v>1.0075752151103281</v>
      </c>
      <c r="P163" s="14">
        <f>'Intensity Equation'!$F$22/('Ohio Intensities'!A163+'Intensity Equation'!$F$23)^'Intensity Equation'!$F$24</f>
        <v>1.034277886527009</v>
      </c>
      <c r="Q163" s="100">
        <f>'Intensity Equation'!$F$29/('Ohio Intensities'!A163+'Intensity Equation'!$F$30)^'Intensity Equation'!$F$31</f>
        <v>1.0707936901450783</v>
      </c>
      <c r="R163" s="14">
        <f>'Intensity Equation'!$G$8/('Ohio Intensities'!A163+'Intensity Equation'!$G$9)^'Intensity Equation'!$G$10</f>
        <v>1.143477109916498</v>
      </c>
      <c r="S163" s="14">
        <f>'Intensity Equation'!$G$15/('Ohio Intensities'!A163+'Intensity Equation'!$G$16)^'Intensity Equation'!$G$17</f>
        <v>1.1517964172655224</v>
      </c>
      <c r="T163" s="14">
        <f>'Intensity Equation'!$G$22/('Ohio Intensities'!A163+'Intensity Equation'!$G$23)^'Intensity Equation'!$G$24</f>
        <v>1.1661979972199645</v>
      </c>
      <c r="U163" s="100">
        <f>'Intensity Equation'!$G$29/('Ohio Intensities'!A163+'Intensity Equation'!$G$30)^'Intensity Equation'!$G$31</f>
        <v>1.2170575921871365</v>
      </c>
      <c r="V163" s="14">
        <f>'Intensity Equation'!$H$8/('Ohio Intensities'!A163+'Intensity Equation'!$H$9)^'Intensity Equation'!$H$10</f>
        <v>1.2989429619171535</v>
      </c>
      <c r="W163" s="14">
        <f>'Intensity Equation'!$H$15/('Ohio Intensities'!A163+'Intensity Equation'!$H$16)^'Intensity Equation'!$H$17</f>
        <v>1.2924790976802125</v>
      </c>
      <c r="X163" s="14">
        <f>'Intensity Equation'!$H$22/('Ohio Intensities'!A163+'Intensity Equation'!$H$23)^'Intensity Equation'!$H$24</f>
        <v>1.3111419667172735</v>
      </c>
      <c r="Y163" s="23">
        <f>'Intensity Equation'!$H$29/('Ohio Intensities'!A163+'Intensity Equation'!$H$30)^'Intensity Equation'!$H$31</f>
        <v>1.3706675124051577</v>
      </c>
    </row>
    <row r="164" spans="1:25" x14ac:dyDescent="0.25">
      <c r="A164" s="98">
        <f t="shared" si="2"/>
        <v>168</v>
      </c>
      <c r="B164" s="14">
        <f>'Intensity Equation'!$C$8/('Ohio Intensities'!A164+'Intensity Equation'!$C$9)^'Intensity Equation'!$C$10</f>
        <v>0.54135544422351378</v>
      </c>
      <c r="C164" s="14">
        <f>'Intensity Equation'!$C$15/('Ohio Intensities'!A164+'Intensity Equation'!$C$16)^'Intensity Equation'!$C$17</f>
        <v>0.56248968694685941</v>
      </c>
      <c r="D164" s="14">
        <f>'Intensity Equation'!$C$22/('Ohio Intensities'!A164+'Intensity Equation'!$C$23)^'Intensity Equation'!$C$24</f>
        <v>0.60135753746928544</v>
      </c>
      <c r="E164" s="100">
        <f>'Intensity Equation'!$C$29/('Ohio Intensities'!A164+'Intensity Equation'!$C$30)^'Intensity Equation'!$C$31</f>
        <v>0.61363057625420536</v>
      </c>
      <c r="F164" s="14">
        <f>'Intensity Equation'!$D$8/('Ohio Intensities'!A164+'Intensity Equation'!$D$9)^'Intensity Equation'!$D$10</f>
        <v>0.69204512763053572</v>
      </c>
      <c r="G164" s="14">
        <f>'Intensity Equation'!$D$15/('Ohio Intensities'!A164+'Intensity Equation'!$D$16)^'Intensity Equation'!$D$17</f>
        <v>0.70985330145749226</v>
      </c>
      <c r="H164" s="14">
        <f>'Intensity Equation'!$D$22/('Ohio Intensities'!A164+'Intensity Equation'!$D$23)^'Intensity Equation'!$D$24</f>
        <v>0.748775300400921</v>
      </c>
      <c r="I164" s="100">
        <f>'Intensity Equation'!$D$29/('Ohio Intensities'!A164+'Intensity Equation'!$D$30)^'Intensity Equation'!$D$31</f>
        <v>0.748775300400921</v>
      </c>
      <c r="J164" s="14">
        <f>'Intensity Equation'!$E$8/('Ohio Intensities'!A164+'Intensity Equation'!$E$9)^'Intensity Equation'!$E$10</f>
        <v>0.81359727084952482</v>
      </c>
      <c r="K164" s="14">
        <f>'Intensity Equation'!$E$15/('Ohio Intensities'!A164+'Intensity Equation'!$E$16)^'Intensity Equation'!$E$17</f>
        <v>0.82750694282434545</v>
      </c>
      <c r="L164" s="14">
        <f>'Intensity Equation'!$E$22/('Ohio Intensities'!A164+'Intensity Equation'!$E$23)^'Intensity Equation'!$E$24</f>
        <v>0.86266287594304603</v>
      </c>
      <c r="M164" s="100">
        <f>'Intensity Equation'!$E$29/('Ohio Intensities'!A164+'Intensity Equation'!$E$30)^'Intensity Equation'!$E$31</f>
        <v>0.89150927711076267</v>
      </c>
      <c r="N164" s="14">
        <f>'Intensity Equation'!$F$8/('Ohio Intensities'!A164+'Intensity Equation'!$F$9)^'Intensity Equation'!$F$10</f>
        <v>0.99069657034311887</v>
      </c>
      <c r="O164" s="14">
        <f>'Intensity Equation'!$F$15/('Ohio Intensities'!A164+'Intensity Equation'!$F$16)^'Intensity Equation'!$F$17</f>
        <v>1.0029102131947472</v>
      </c>
      <c r="P164" s="14">
        <f>'Intensity Equation'!$F$22/('Ohio Intensities'!A164+'Intensity Equation'!$F$23)^'Intensity Equation'!$F$24</f>
        <v>1.0293263702595565</v>
      </c>
      <c r="Q164" s="100">
        <f>'Intensity Equation'!$F$29/('Ohio Intensities'!A164+'Intensity Equation'!$F$30)^'Intensity Equation'!$F$31</f>
        <v>1.0657619646252794</v>
      </c>
      <c r="R164" s="14">
        <f>'Intensity Equation'!$G$8/('Ohio Intensities'!A164+'Intensity Equation'!$G$9)^'Intensity Equation'!$G$10</f>
        <v>1.1384715400358634</v>
      </c>
      <c r="S164" s="14">
        <f>'Intensity Equation'!$G$15/('Ohio Intensities'!A164+'Intensity Equation'!$G$16)^'Intensity Equation'!$G$17</f>
        <v>1.1467396327386989</v>
      </c>
      <c r="T164" s="14">
        <f>'Intensity Equation'!$G$22/('Ohio Intensities'!A164+'Intensity Equation'!$G$23)^'Intensity Equation'!$G$24</f>
        <v>1.1607492189219331</v>
      </c>
      <c r="U164" s="100">
        <f>'Intensity Equation'!$G$29/('Ohio Intensities'!A164+'Intensity Equation'!$G$30)^'Intensity Equation'!$G$31</f>
        <v>1.2114291339062084</v>
      </c>
      <c r="V164" s="14">
        <f>'Intensity Equation'!$H$8/('Ohio Intensities'!A164+'Intensity Equation'!$H$9)^'Intensity Equation'!$H$10</f>
        <v>1.2934523207334372</v>
      </c>
      <c r="W164" s="14">
        <f>'Intensity Equation'!$H$15/('Ohio Intensities'!A164+'Intensity Equation'!$H$16)^'Intensity Equation'!$H$17</f>
        <v>1.2867284941481647</v>
      </c>
      <c r="X164" s="14">
        <f>'Intensity Equation'!$H$22/('Ohio Intensities'!A164+'Intensity Equation'!$H$23)^'Intensity Equation'!$H$24</f>
        <v>1.3053389280934971</v>
      </c>
      <c r="Y164" s="23">
        <f>'Intensity Equation'!$H$29/('Ohio Intensities'!A164+'Intensity Equation'!$H$30)^'Intensity Equation'!$H$31</f>
        <v>1.3645303594273095</v>
      </c>
    </row>
    <row r="165" spans="1:25" x14ac:dyDescent="0.25">
      <c r="A165" s="98">
        <f t="shared" si="2"/>
        <v>169</v>
      </c>
      <c r="B165" s="14">
        <f>'Intensity Equation'!$C$8/('Ohio Intensities'!A165+'Intensity Equation'!$C$9)^'Intensity Equation'!$C$10</f>
        <v>0.53874191106453007</v>
      </c>
      <c r="C165" s="14">
        <f>'Intensity Equation'!$C$15/('Ohio Intensities'!A165+'Intensity Equation'!$C$16)^'Intensity Equation'!$C$17</f>
        <v>0.5597741227752816</v>
      </c>
      <c r="D165" s="14">
        <f>'Intensity Equation'!$C$22/('Ohio Intensities'!A165+'Intensity Equation'!$C$23)^'Intensity Equation'!$C$24</f>
        <v>0.59841355954093312</v>
      </c>
      <c r="E165" s="100">
        <f>'Intensity Equation'!$C$29/('Ohio Intensities'!A165+'Intensity Equation'!$C$30)^'Intensity Equation'!$C$31</f>
        <v>0.61062651500928122</v>
      </c>
      <c r="F165" s="14">
        <f>'Intensity Equation'!$D$8/('Ohio Intensities'!A165+'Intensity Equation'!$D$9)^'Intensity Equation'!$D$10</f>
        <v>0.68875823390770397</v>
      </c>
      <c r="G165" s="14">
        <f>'Intensity Equation'!$D$15/('Ohio Intensities'!A165+'Intensity Equation'!$D$16)^'Intensity Equation'!$D$17</f>
        <v>0.70645889726652289</v>
      </c>
      <c r="H165" s="14">
        <f>'Intensity Equation'!$D$22/('Ohio Intensities'!A165+'Intensity Equation'!$D$23)^'Intensity Equation'!$D$24</f>
        <v>0.74515906145232236</v>
      </c>
      <c r="I165" s="100">
        <f>'Intensity Equation'!$D$29/('Ohio Intensities'!A165+'Intensity Equation'!$D$30)^'Intensity Equation'!$D$31</f>
        <v>0.74515906145232236</v>
      </c>
      <c r="J165" s="14">
        <f>'Intensity Equation'!$E$8/('Ohio Intensities'!A165+'Intensity Equation'!$E$9)^'Intensity Equation'!$E$10</f>
        <v>0.80978976968788385</v>
      </c>
      <c r="K165" s="14">
        <f>'Intensity Equation'!$E$15/('Ohio Intensities'!A165+'Intensity Equation'!$E$16)^'Intensity Equation'!$E$17</f>
        <v>0.82355992996724159</v>
      </c>
      <c r="L165" s="14">
        <f>'Intensity Equation'!$E$22/('Ohio Intensities'!A165+'Intensity Equation'!$E$23)^'Intensity Equation'!$E$24</f>
        <v>0.85848092089724437</v>
      </c>
      <c r="M165" s="100">
        <f>'Intensity Equation'!$E$29/('Ohio Intensities'!A165+'Intensity Equation'!$E$30)^'Intensity Equation'!$E$31</f>
        <v>0.88725207267109163</v>
      </c>
      <c r="N165" s="14">
        <f>'Intensity Equation'!$F$8/('Ohio Intensities'!A165+'Intensity Equation'!$F$9)^'Intensity Equation'!$F$10</f>
        <v>0.9862305833209758</v>
      </c>
      <c r="O165" s="14">
        <f>'Intensity Equation'!$F$15/('Ohio Intensities'!A165+'Intensity Equation'!$F$16)^'Intensity Equation'!$F$17</f>
        <v>0.9982924759502374</v>
      </c>
      <c r="P165" s="14">
        <f>'Intensity Equation'!$F$22/('Ohio Intensities'!A165+'Intensity Equation'!$F$23)^'Intensity Equation'!$F$24</f>
        <v>1.0244254964071857</v>
      </c>
      <c r="Q165" s="100">
        <f>'Intensity Equation'!$F$29/('Ohio Intensities'!A165+'Intensity Equation'!$F$30)^'Intensity Equation'!$F$31</f>
        <v>1.0607814497632408</v>
      </c>
      <c r="R165" s="14">
        <f>'Intensity Equation'!$G$8/('Ohio Intensities'!A165+'Intensity Equation'!$G$9)^'Intensity Equation'!$G$10</f>
        <v>1.1335156244076907</v>
      </c>
      <c r="S165" s="14">
        <f>'Intensity Equation'!$G$15/('Ohio Intensities'!A165+'Intensity Equation'!$G$16)^'Intensity Equation'!$G$17</f>
        <v>1.1417331926829195</v>
      </c>
      <c r="T165" s="14">
        <f>'Intensity Equation'!$G$22/('Ohio Intensities'!A165+'Intensity Equation'!$G$23)^'Intensity Equation'!$G$24</f>
        <v>1.1553555465451137</v>
      </c>
      <c r="U165" s="100">
        <f>'Intensity Equation'!$G$29/('Ohio Intensities'!A165+'Intensity Equation'!$G$30)^'Intensity Equation'!$G$31</f>
        <v>1.2058574170738998</v>
      </c>
      <c r="V165" s="14">
        <f>'Intensity Equation'!$H$8/('Ohio Intensities'!A165+'Intensity Equation'!$H$9)^'Intensity Equation'!$H$10</f>
        <v>1.2880153687162101</v>
      </c>
      <c r="W165" s="14">
        <f>'Intensity Equation'!$H$15/('Ohio Intensities'!A165+'Intensity Equation'!$H$16)^'Intensity Equation'!$H$17</f>
        <v>1.2810349064448374</v>
      </c>
      <c r="X165" s="14">
        <f>'Intensity Equation'!$H$22/('Ohio Intensities'!A165+'Intensity Equation'!$H$23)^'Intensity Equation'!$H$24</f>
        <v>1.299593599224935</v>
      </c>
      <c r="Y165" s="23">
        <f>'Intensity Equation'!$H$29/('Ohio Intensities'!A165+'Intensity Equation'!$H$30)^'Intensity Equation'!$H$31</f>
        <v>1.358454272730768</v>
      </c>
    </row>
    <row r="166" spans="1:25" x14ac:dyDescent="0.25">
      <c r="A166" s="98">
        <f t="shared" si="2"/>
        <v>170</v>
      </c>
      <c r="B166" s="14">
        <f>'Intensity Equation'!$C$8/('Ohio Intensities'!A166+'Intensity Equation'!$C$9)^'Intensity Equation'!$C$10</f>
        <v>0.53615553141163186</v>
      </c>
      <c r="C166" s="14">
        <f>'Intensity Equation'!$C$15/('Ohio Intensities'!A166+'Intensity Equation'!$C$16)^'Intensity Equation'!$C$17</f>
        <v>0.55708677216893254</v>
      </c>
      <c r="D166" s="14">
        <f>'Intensity Equation'!$C$22/('Ohio Intensities'!A166+'Intensity Equation'!$C$23)^'Intensity Equation'!$C$24</f>
        <v>0.59550027500524716</v>
      </c>
      <c r="E166" s="100">
        <f>'Intensity Equation'!$C$29/('Ohio Intensities'!A166+'Intensity Equation'!$C$30)^'Intensity Equation'!$C$31</f>
        <v>0.60765377357504458</v>
      </c>
      <c r="F166" s="14">
        <f>'Intensity Equation'!$D$8/('Ohio Intensities'!A166+'Intensity Equation'!$D$9)^'Intensity Equation'!$D$10</f>
        <v>0.68550510752254923</v>
      </c>
      <c r="G166" s="14">
        <f>'Intensity Equation'!$D$15/('Ohio Intensities'!A166+'Intensity Equation'!$D$16)^'Intensity Equation'!$D$17</f>
        <v>0.70309944759823328</v>
      </c>
      <c r="H166" s="14">
        <f>'Intensity Equation'!$D$22/('Ohio Intensities'!A166+'Intensity Equation'!$D$23)^'Intensity Equation'!$D$24</f>
        <v>0.74158017722100966</v>
      </c>
      <c r="I166" s="100">
        <f>'Intensity Equation'!$D$29/('Ohio Intensities'!A166+'Intensity Equation'!$D$30)^'Intensity Equation'!$D$31</f>
        <v>0.74158017722100966</v>
      </c>
      <c r="J166" s="14">
        <f>'Intensity Equation'!$E$8/('Ohio Intensities'!A166+'Intensity Equation'!$E$9)^'Intensity Equation'!$E$10</f>
        <v>0.80602103365134437</v>
      </c>
      <c r="K166" s="14">
        <f>'Intensity Equation'!$E$15/('Ohio Intensities'!A166+'Intensity Equation'!$E$16)^'Intensity Equation'!$E$17</f>
        <v>0.81965333502705495</v>
      </c>
      <c r="L166" s="14">
        <f>'Intensity Equation'!$E$22/('Ohio Intensities'!A166+'Intensity Equation'!$E$23)^'Intensity Equation'!$E$24</f>
        <v>0.85434198762400959</v>
      </c>
      <c r="M166" s="100">
        <f>'Intensity Equation'!$E$29/('Ohio Intensities'!A166+'Intensity Equation'!$E$30)^'Intensity Equation'!$E$31</f>
        <v>0.88303848582974032</v>
      </c>
      <c r="N166" s="14">
        <f>'Intensity Equation'!$F$8/('Ohio Intensities'!A166+'Intensity Equation'!$F$9)^'Intensity Equation'!$F$10</f>
        <v>0.98180930424576418</v>
      </c>
      <c r="O166" s="14">
        <f>'Intensity Equation'!$F$15/('Ohio Intensities'!A166+'Intensity Equation'!$F$16)^'Intensity Equation'!$F$17</f>
        <v>0.99372126731915444</v>
      </c>
      <c r="P166" s="14">
        <f>'Intensity Equation'!$F$22/('Ohio Intensities'!A166+'Intensity Equation'!$F$23)^'Intensity Equation'!$F$24</f>
        <v>1.019574474505013</v>
      </c>
      <c r="Q166" s="100">
        <f>'Intensity Equation'!$F$29/('Ohio Intensities'!A166+'Intensity Equation'!$F$30)^'Intensity Equation'!$F$31</f>
        <v>1.0558513468739927</v>
      </c>
      <c r="R166" s="14">
        <f>'Intensity Equation'!$G$8/('Ohio Intensities'!A166+'Intensity Equation'!$G$9)^'Intensity Equation'!$G$10</f>
        <v>1.1286085983195215</v>
      </c>
      <c r="S166" s="14">
        <f>'Intensity Equation'!$G$15/('Ohio Intensities'!A166+'Intensity Equation'!$G$16)^'Intensity Equation'!$G$17</f>
        <v>1.1367763188009707</v>
      </c>
      <c r="T166" s="14">
        <f>'Intensity Equation'!$G$22/('Ohio Intensities'!A166+'Intensity Equation'!$G$23)^'Intensity Equation'!$G$24</f>
        <v>1.1500161261974295</v>
      </c>
      <c r="U166" s="100">
        <f>'Intensity Equation'!$G$29/('Ohio Intensities'!A166+'Intensity Equation'!$G$30)^'Intensity Equation'!$G$31</f>
        <v>1.2003415634345129</v>
      </c>
      <c r="V166" s="14">
        <f>'Intensity Equation'!$H$8/('Ohio Intensities'!A166+'Intensity Equation'!$H$9)^'Intensity Equation'!$H$10</f>
        <v>1.2826312861361451</v>
      </c>
      <c r="W166" s="14">
        <f>'Intensity Equation'!$H$15/('Ohio Intensities'!A166+'Intensity Equation'!$H$16)^'Intensity Equation'!$H$17</f>
        <v>1.2753974610562233</v>
      </c>
      <c r="X166" s="14">
        <f>'Intensity Equation'!$H$22/('Ohio Intensities'!A166+'Intensity Equation'!$H$23)^'Intensity Equation'!$H$24</f>
        <v>1.2939050912249073</v>
      </c>
      <c r="Y166" s="23">
        <f>'Intensity Equation'!$H$29/('Ohio Intensities'!A166+'Intensity Equation'!$H$30)^'Intensity Equation'!$H$31</f>
        <v>1.3524383141423677</v>
      </c>
    </row>
    <row r="167" spans="1:25" x14ac:dyDescent="0.25">
      <c r="A167" s="98">
        <f t="shared" si="2"/>
        <v>171</v>
      </c>
      <c r="B167" s="14">
        <f>'Intensity Equation'!$C$8/('Ohio Intensities'!A167+'Intensity Equation'!$C$9)^'Intensity Equation'!$C$10</f>
        <v>0.53359587380703477</v>
      </c>
      <c r="C167" s="14">
        <f>'Intensity Equation'!$C$15/('Ohio Intensities'!A167+'Intensity Equation'!$C$16)^'Intensity Equation'!$C$17</f>
        <v>0.55442718682613412</v>
      </c>
      <c r="D167" s="14">
        <f>'Intensity Equation'!$C$22/('Ohio Intensities'!A167+'Intensity Equation'!$C$23)^'Intensity Equation'!$C$24</f>
        <v>0.5926171959917621</v>
      </c>
      <c r="E167" s="100">
        <f>'Intensity Equation'!$C$29/('Ohio Intensities'!A167+'Intensity Equation'!$C$30)^'Intensity Equation'!$C$31</f>
        <v>0.60471185412413631</v>
      </c>
      <c r="F167" s="14">
        <f>'Intensity Equation'!$D$8/('Ohio Intensities'!A167+'Intensity Equation'!$D$9)^'Intensity Equation'!$D$10</f>
        <v>0.68228521710730405</v>
      </c>
      <c r="G167" s="14">
        <f>'Intensity Equation'!$D$15/('Ohio Intensities'!A167+'Intensity Equation'!$D$16)^'Intensity Equation'!$D$17</f>
        <v>0.69977440182309247</v>
      </c>
      <c r="H167" s="14">
        <f>'Intensity Equation'!$D$22/('Ohio Intensities'!A167+'Intensity Equation'!$D$23)^'Intensity Equation'!$D$24</f>
        <v>0.73803805864431526</v>
      </c>
      <c r="I167" s="100">
        <f>'Intensity Equation'!$D$29/('Ohio Intensities'!A167+'Intensity Equation'!$D$30)^'Intensity Equation'!$D$31</f>
        <v>0.73803805864431526</v>
      </c>
      <c r="J167" s="14">
        <f>'Intensity Equation'!$E$8/('Ohio Intensities'!A167+'Intensity Equation'!$E$9)^'Intensity Equation'!$E$10</f>
        <v>0.80229045714376801</v>
      </c>
      <c r="K167" s="14">
        <f>'Intensity Equation'!$E$15/('Ohio Intensities'!A167+'Intensity Equation'!$E$16)^'Intensity Equation'!$E$17</f>
        <v>0.81578652543558527</v>
      </c>
      <c r="L167" s="14">
        <f>'Intensity Equation'!$E$22/('Ohio Intensities'!A167+'Intensity Equation'!$E$23)^'Intensity Equation'!$E$24</f>
        <v>0.85024540205454124</v>
      </c>
      <c r="M167" s="100">
        <f>'Intensity Equation'!$E$29/('Ohio Intensities'!A167+'Intensity Equation'!$E$30)^'Intensity Equation'!$E$31</f>
        <v>0.87886783370472865</v>
      </c>
      <c r="N167" s="14">
        <f>'Intensity Equation'!$F$8/('Ohio Intensities'!A167+'Intensity Equation'!$F$9)^'Intensity Equation'!$F$10</f>
        <v>0.97743204224080071</v>
      </c>
      <c r="O167" s="14">
        <f>'Intensity Equation'!$F$15/('Ohio Intensities'!A167+'Intensity Equation'!$F$16)^'Intensity Equation'!$F$17</f>
        <v>0.9891958666679086</v>
      </c>
      <c r="P167" s="14">
        <f>'Intensity Equation'!$F$22/('Ohio Intensities'!A167+'Intensity Equation'!$F$23)^'Intensity Equation'!$F$24</f>
        <v>1.0147725306338908</v>
      </c>
      <c r="Q167" s="100">
        <f>'Intensity Equation'!$F$29/('Ohio Intensities'!A167+'Intensity Equation'!$F$30)^'Intensity Equation'!$F$31</f>
        <v>1.0509708740094812</v>
      </c>
      <c r="R167" s="14">
        <f>'Intensity Equation'!$G$8/('Ohio Intensities'!A167+'Intensity Equation'!$G$9)^'Intensity Equation'!$G$10</f>
        <v>1.1237497129812382</v>
      </c>
      <c r="S167" s="14">
        <f>'Intensity Equation'!$G$15/('Ohio Intensities'!A167+'Intensity Equation'!$G$16)^'Intensity Equation'!$G$17</f>
        <v>1.1318682490637646</v>
      </c>
      <c r="T167" s="14">
        <f>'Intensity Equation'!$G$22/('Ohio Intensities'!A167+'Intensity Equation'!$G$23)^'Intensity Equation'!$G$24</f>
        <v>1.1447301217642265</v>
      </c>
      <c r="U167" s="100">
        <f>'Intensity Equation'!$G$29/('Ohio Intensities'!A167+'Intensity Equation'!$G$30)^'Intensity Equation'!$G$31</f>
        <v>1.1948807130147443</v>
      </c>
      <c r="V167" s="14">
        <f>'Intensity Equation'!$H$8/('Ohio Intensities'!A167+'Intensity Equation'!$H$9)^'Intensity Equation'!$H$10</f>
        <v>1.2772992702300874</v>
      </c>
      <c r="W167" s="14">
        <f>'Intensity Equation'!$H$15/('Ohio Intensities'!A167+'Intensity Equation'!$H$16)^'Intensity Equation'!$H$17</f>
        <v>1.269815302521792</v>
      </c>
      <c r="X167" s="14">
        <f>'Intensity Equation'!$H$22/('Ohio Intensities'!A167+'Intensity Equation'!$H$23)^'Intensity Equation'!$H$24</f>
        <v>1.2882725336963099</v>
      </c>
      <c r="Y167" s="23">
        <f>'Intensity Equation'!$H$29/('Ohio Intensities'!A167+'Intensity Equation'!$H$30)^'Intensity Equation'!$H$31</f>
        <v>1.3464815649253306</v>
      </c>
    </row>
    <row r="168" spans="1:25" x14ac:dyDescent="0.25">
      <c r="A168" s="98">
        <f t="shared" si="2"/>
        <v>172</v>
      </c>
      <c r="B168" s="14">
        <f>'Intensity Equation'!$C$8/('Ohio Intensities'!A168+'Intensity Equation'!$C$9)^'Intensity Equation'!$C$10</f>
        <v>0.53106251599542476</v>
      </c>
      <c r="C168" s="14">
        <f>'Intensity Equation'!$C$15/('Ohio Intensities'!A168+'Intensity Equation'!$C$16)^'Intensity Equation'!$C$17</f>
        <v>0.55179492800693852</v>
      </c>
      <c r="D168" s="14">
        <f>'Intensity Equation'!$C$22/('Ohio Intensities'!A168+'Intensity Equation'!$C$23)^'Intensity Equation'!$C$24</f>
        <v>0.58976384502360257</v>
      </c>
      <c r="E168" s="100">
        <f>'Intensity Equation'!$C$29/('Ohio Intensities'!A168+'Intensity Equation'!$C$30)^'Intensity Equation'!$C$31</f>
        <v>0.60180026943490872</v>
      </c>
      <c r="F168" s="14">
        <f>'Intensity Equation'!$D$8/('Ohio Intensities'!A168+'Intensity Equation'!$D$9)^'Intensity Equation'!$D$10</f>
        <v>0.67909804252678108</v>
      </c>
      <c r="G168" s="14">
        <f>'Intensity Equation'!$D$15/('Ohio Intensities'!A168+'Intensity Equation'!$D$16)^'Intensity Equation'!$D$17</f>
        <v>0.69648322095627435</v>
      </c>
      <c r="H168" s="14">
        <f>'Intensity Equation'!$D$22/('Ohio Intensities'!A168+'Intensity Equation'!$D$23)^'Intensity Equation'!$D$24</f>
        <v>0.73453212911806065</v>
      </c>
      <c r="I168" s="100">
        <f>'Intensity Equation'!$D$29/('Ohio Intensities'!A168+'Intensity Equation'!$D$30)^'Intensity Equation'!$D$31</f>
        <v>0.73453212911806065</v>
      </c>
      <c r="J168" s="14">
        <f>'Intensity Equation'!$E$8/('Ohio Intensities'!A168+'Intensity Equation'!$E$9)^'Intensity Equation'!$E$10</f>
        <v>0.79859744728873927</v>
      </c>
      <c r="K168" s="14">
        <f>'Intensity Equation'!$E$15/('Ohio Intensities'!A168+'Intensity Equation'!$E$16)^'Intensity Equation'!$E$17</f>
        <v>0.81195888191009435</v>
      </c>
      <c r="L168" s="14">
        <f>'Intensity Equation'!$E$22/('Ohio Intensities'!A168+'Intensity Equation'!$E$23)^'Intensity Equation'!$E$24</f>
        <v>0.84619050426908227</v>
      </c>
      <c r="M168" s="100">
        <f>'Intensity Equation'!$E$29/('Ohio Intensities'!A168+'Intensity Equation'!$E$30)^'Intensity Equation'!$E$31</f>
        <v>0.87473944775992463</v>
      </c>
      <c r="N168" s="14">
        <f>'Intensity Equation'!$F$8/('Ohio Intensities'!A168+'Intensity Equation'!$F$9)^'Intensity Equation'!$F$10</f>
        <v>0.97309812082446945</v>
      </c>
      <c r="O168" s="14">
        <f>'Intensity Equation'!$F$15/('Ohio Intensities'!A168+'Intensity Equation'!$F$16)^'Intensity Equation'!$F$17</f>
        <v>0.98471556838165408</v>
      </c>
      <c r="P168" s="14">
        <f>'Intensity Equation'!$F$22/('Ohio Intensities'!A168+'Intensity Equation'!$F$23)^'Intensity Equation'!$F$24</f>
        <v>1.0100189069869521</v>
      </c>
      <c r="Q168" s="100">
        <f>'Intensity Equation'!$F$29/('Ohio Intensities'!A168+'Intensity Equation'!$F$30)^'Intensity Equation'!$F$31</f>
        <v>1.0461392655190975</v>
      </c>
      <c r="R168" s="14">
        <f>'Intensity Equation'!$G$8/('Ohio Intensities'!A168+'Intensity Equation'!$G$9)^'Intensity Equation'!$G$10</f>
        <v>1.1189382351081769</v>
      </c>
      <c r="S168" s="14">
        <f>'Intensity Equation'!$G$15/('Ohio Intensities'!A168+'Intensity Equation'!$G$16)^'Intensity Equation'!$G$17</f>
        <v>1.1270082372827357</v>
      </c>
      <c r="T168" s="14">
        <f>'Intensity Equation'!$G$22/('Ohio Intensities'!A168+'Intensity Equation'!$G$23)^'Intensity Equation'!$G$24</f>
        <v>1.1394967144445367</v>
      </c>
      <c r="U168" s="100">
        <f>'Intensity Equation'!$G$29/('Ohio Intensities'!A168+'Intensity Equation'!$G$30)^'Intensity Equation'!$G$31</f>
        <v>1.1894740236465553</v>
      </c>
      <c r="V168" s="14">
        <f>'Intensity Equation'!$H$8/('Ohio Intensities'!A168+'Intensity Equation'!$H$9)^'Intensity Equation'!$H$10</f>
        <v>1.27201853475879</v>
      </c>
      <c r="W168" s="14">
        <f>'Intensity Equation'!$H$15/('Ohio Intensities'!A168+'Intensity Equation'!$H$16)^'Intensity Equation'!$H$17</f>
        <v>1.2642875929658748</v>
      </c>
      <c r="X168" s="14">
        <f>'Intensity Equation'!$H$22/('Ohio Intensities'!A168+'Intensity Equation'!$H$23)^'Intensity Equation'!$H$24</f>
        <v>1.2826950742483094</v>
      </c>
      <c r="Y168" s="23">
        <f>'Intensity Equation'!$H$29/('Ohio Intensities'!A168+'Intensity Equation'!$H$30)^'Intensity Equation'!$H$31</f>
        <v>1.3405831252736495</v>
      </c>
    </row>
    <row r="169" spans="1:25" x14ac:dyDescent="0.25">
      <c r="A169" s="98">
        <f t="shared" si="2"/>
        <v>173</v>
      </c>
      <c r="B169" s="14">
        <f>'Intensity Equation'!$C$8/('Ohio Intensities'!A169+'Intensity Equation'!$C$9)^'Intensity Equation'!$C$10</f>
        <v>0.52855504467817882</v>
      </c>
      <c r="C169" s="14">
        <f>'Intensity Equation'!$C$15/('Ohio Intensities'!A169+'Intensity Equation'!$C$16)^'Intensity Equation'!$C$17</f>
        <v>0.5491895662777535</v>
      </c>
      <c r="D169" s="14">
        <f>'Intensity Equation'!$C$22/('Ohio Intensities'!A169+'Intensity Equation'!$C$23)^'Intensity Equation'!$C$24</f>
        <v>0.58693975474045268</v>
      </c>
      <c r="E169" s="100">
        <f>'Intensity Equation'!$C$29/('Ohio Intensities'!A169+'Intensity Equation'!$C$30)^'Intensity Equation'!$C$31</f>
        <v>0.59891854260874122</v>
      </c>
      <c r="F169" s="14">
        <f>'Intensity Equation'!$D$8/('Ohio Intensities'!A169+'Intensity Equation'!$D$9)^'Intensity Equation'!$D$10</f>
        <v>0.67594307458090297</v>
      </c>
      <c r="G169" s="14">
        <f>'Intensity Equation'!$D$15/('Ohio Intensities'!A169+'Intensity Equation'!$D$16)^'Intensity Equation'!$D$17</f>
        <v>0.69322537734925915</v>
      </c>
      <c r="H169" s="14">
        <f>'Intensity Equation'!$D$22/('Ohio Intensities'!A169+'Intensity Equation'!$D$23)^'Intensity Equation'!$D$24</f>
        <v>0.7310618241667588</v>
      </c>
      <c r="I169" s="100">
        <f>'Intensity Equation'!$D$29/('Ohio Intensities'!A169+'Intensity Equation'!$D$30)^'Intensity Equation'!$D$31</f>
        <v>0.7310618241667588</v>
      </c>
      <c r="J169" s="14">
        <f>'Intensity Equation'!$E$8/('Ohio Intensities'!A169+'Intensity Equation'!$E$9)^'Intensity Equation'!$E$10</f>
        <v>0.79494142359470432</v>
      </c>
      <c r="K169" s="14">
        <f>'Intensity Equation'!$E$15/('Ohio Intensities'!A169+'Intensity Equation'!$E$16)^'Intensity Equation'!$E$17</f>
        <v>0.80816979810394751</v>
      </c>
      <c r="L169" s="14">
        <f>'Intensity Equation'!$E$22/('Ohio Intensities'!A169+'Intensity Equation'!$E$23)^'Intensity Equation'!$E$24</f>
        <v>0.84217664812543025</v>
      </c>
      <c r="M169" s="100">
        <f>'Intensity Equation'!$E$29/('Ohio Intensities'!A169+'Intensity Equation'!$E$30)^'Intensity Equation'!$E$31</f>
        <v>0.87065267342772301</v>
      </c>
      <c r="N169" s="14">
        <f>'Intensity Equation'!$F$8/('Ohio Intensities'!A169+'Intensity Equation'!$F$9)^'Intensity Equation'!$F$10</f>
        <v>0.96880687753364403</v>
      </c>
      <c r="O169" s="14">
        <f>'Intensity Equation'!$F$15/('Ohio Intensities'!A169+'Intensity Equation'!$F$16)^'Intensity Equation'!$F$17</f>
        <v>0.98027968147175004</v>
      </c>
      <c r="P169" s="14">
        <f>'Intensity Equation'!$F$22/('Ohio Intensities'!A169+'Intensity Equation'!$F$23)^'Intensity Equation'!$F$24</f>
        <v>1.0053128614497808</v>
      </c>
      <c r="Q169" s="100">
        <f>'Intensity Equation'!$F$29/('Ohio Intensities'!A169+'Intensity Equation'!$F$30)^'Intensity Equation'!$F$31</f>
        <v>1.0413557716240702</v>
      </c>
      <c r="R169" s="14">
        <f>'Intensity Equation'!$G$8/('Ohio Intensities'!A169+'Intensity Equation'!$G$9)^'Intensity Equation'!$G$10</f>
        <v>1.1141734465173667</v>
      </c>
      <c r="S169" s="14">
        <f>'Intensity Equation'!$G$15/('Ohio Intensities'!A169+'Intensity Equation'!$G$16)^'Intensity Equation'!$G$17</f>
        <v>1.122195552695737</v>
      </c>
      <c r="T169" s="14">
        <f>'Intensity Equation'!$G$22/('Ohio Intensities'!A169+'Intensity Equation'!$G$23)^'Intensity Equation'!$G$24</f>
        <v>1.1343151023018538</v>
      </c>
      <c r="U169" s="100">
        <f>'Intensity Equation'!$G$29/('Ohio Intensities'!A169+'Intensity Equation'!$G$30)^'Intensity Equation'!$G$31</f>
        <v>1.1841206705049958</v>
      </c>
      <c r="V169" s="14">
        <f>'Intensity Equation'!$H$8/('Ohio Intensities'!A169+'Intensity Equation'!$H$9)^'Intensity Equation'!$H$10</f>
        <v>1.2667883095785455</v>
      </c>
      <c r="W169" s="14">
        <f>'Intensity Equation'!$H$15/('Ohio Intensities'!A169+'Intensity Equation'!$H$16)^'Intensity Equation'!$H$17</f>
        <v>1.2588135116436723</v>
      </c>
      <c r="X169" s="14">
        <f>'Intensity Equation'!$H$22/('Ohio Intensities'!A169+'Intensity Equation'!$H$23)^'Intensity Equation'!$H$24</f>
        <v>1.2771718780281995</v>
      </c>
      <c r="Y169" s="23">
        <f>'Intensity Equation'!$H$29/('Ohio Intensities'!A169+'Intensity Equation'!$H$30)^'Intensity Equation'!$H$31</f>
        <v>1.3347421138222901</v>
      </c>
    </row>
    <row r="170" spans="1:25" x14ac:dyDescent="0.25">
      <c r="A170" s="98">
        <f t="shared" si="2"/>
        <v>174</v>
      </c>
      <c r="B170" s="14">
        <f>'Intensity Equation'!$C$8/('Ohio Intensities'!A170+'Intensity Equation'!$C$9)^'Intensity Equation'!$C$10</f>
        <v>0.52607305527545267</v>
      </c>
      <c r="C170" s="14">
        <f>'Intensity Equation'!$C$15/('Ohio Intensities'!A170+'Intensity Equation'!$C$16)^'Intensity Equation'!$C$17</f>
        <v>0.54661068126414225</v>
      </c>
      <c r="D170" s="14">
        <f>'Intensity Equation'!$C$22/('Ohio Intensities'!A170+'Intensity Equation'!$C$23)^'Intensity Equation'!$C$24</f>
        <v>0.58414446763037631</v>
      </c>
      <c r="E170" s="100">
        <f>'Intensity Equation'!$C$29/('Ohio Intensities'!A170+'Intensity Equation'!$C$30)^'Intensity Equation'!$C$31</f>
        <v>0.59606620679638811</v>
      </c>
      <c r="F170" s="14">
        <f>'Intensity Equation'!$D$8/('Ohio Intensities'!A170+'Intensity Equation'!$D$9)^'Intensity Equation'!$D$10</f>
        <v>0.67281981471668151</v>
      </c>
      <c r="G170" s="14">
        <f>'Intensity Equation'!$D$15/('Ohio Intensities'!A170+'Intensity Equation'!$D$16)^'Intensity Equation'!$D$17</f>
        <v>0.69000035439122498</v>
      </c>
      <c r="H170" s="14">
        <f>'Intensity Equation'!$D$22/('Ohio Intensities'!A170+'Intensity Equation'!$D$23)^'Intensity Equation'!$D$24</f>
        <v>0.72762659112428918</v>
      </c>
      <c r="I170" s="100">
        <f>'Intensity Equation'!$D$29/('Ohio Intensities'!A170+'Intensity Equation'!$D$30)^'Intensity Equation'!$D$31</f>
        <v>0.72762659112428918</v>
      </c>
      <c r="J170" s="14">
        <f>'Intensity Equation'!$E$8/('Ohio Intensities'!A170+'Intensity Equation'!$E$9)^'Intensity Equation'!$E$10</f>
        <v>0.79132181763067688</v>
      </c>
      <c r="K170" s="14">
        <f>'Intensity Equation'!$E$15/('Ohio Intensities'!A170+'Intensity Equation'!$E$16)^'Intensity Equation'!$E$17</f>
        <v>0.80441868026827135</v>
      </c>
      <c r="L170" s="14">
        <f>'Intensity Equation'!$E$22/('Ohio Intensities'!A170+'Intensity Equation'!$E$23)^'Intensity Equation'!$E$24</f>
        <v>0.83820320089913403</v>
      </c>
      <c r="M170" s="100">
        <f>'Intensity Equation'!$E$29/('Ohio Intensities'!A170+'Intensity Equation'!$E$30)^'Intensity Equation'!$E$31</f>
        <v>0.866606869743626</v>
      </c>
      <c r="N170" s="14">
        <f>'Intensity Equation'!$F$8/('Ohio Intensities'!A170+'Intensity Equation'!$F$9)^'Intensity Equation'!$F$10</f>
        <v>0.96455766355894423</v>
      </c>
      <c r="O170" s="14">
        <f>'Intensity Equation'!$F$15/('Ohio Intensities'!A170+'Intensity Equation'!$F$16)^'Intensity Equation'!$F$17</f>
        <v>0.97588752919554556</v>
      </c>
      <c r="P170" s="14">
        <f>'Intensity Equation'!$F$22/('Ohio Intensities'!A170+'Intensity Equation'!$F$23)^'Intensity Equation'!$F$24</f>
        <v>1.0006536671936752</v>
      </c>
      <c r="Q170" s="100">
        <f>'Intensity Equation'!$F$29/('Ohio Intensities'!A170+'Intensity Equation'!$F$30)^'Intensity Equation'!$F$31</f>
        <v>1.0366196580051719</v>
      </c>
      <c r="R170" s="14">
        <f>'Intensity Equation'!$G$8/('Ohio Intensities'!A170+'Intensity Equation'!$G$9)^'Intensity Equation'!$G$10</f>
        <v>1.1094546437364092</v>
      </c>
      <c r="S170" s="14">
        <f>'Intensity Equation'!$G$15/('Ohio Intensities'!A170+'Intensity Equation'!$G$16)^'Intensity Equation'!$G$17</f>
        <v>1.1174294795659743</v>
      </c>
      <c r="T170" s="14">
        <f>'Intensity Equation'!$G$22/('Ohio Intensities'!A170+'Intensity Equation'!$G$23)^'Intensity Equation'!$G$24</f>
        <v>1.1291844998288894</v>
      </c>
      <c r="U170" s="100">
        <f>'Intensity Equation'!$G$29/('Ohio Intensities'!A170+'Intensity Equation'!$G$30)^'Intensity Equation'!$G$31</f>
        <v>1.1788198456604151</v>
      </c>
      <c r="V170" s="14">
        <f>'Intensity Equation'!$H$8/('Ohio Intensities'!A170+'Intensity Equation'!$H$9)^'Intensity Equation'!$H$10</f>
        <v>1.2616078402261679</v>
      </c>
      <c r="W170" s="14">
        <f>'Intensity Equation'!$H$15/('Ohio Intensities'!A170+'Intensity Equation'!$H$16)^'Intensity Equation'!$H$17</f>
        <v>1.2533922545013338</v>
      </c>
      <c r="X170" s="14">
        <f>'Intensity Equation'!$H$22/('Ohio Intensities'!A170+'Intensity Equation'!$H$23)^'Intensity Equation'!$H$24</f>
        <v>1.2717021272679025</v>
      </c>
      <c r="Y170" s="23">
        <f>'Intensity Equation'!$H$29/('Ohio Intensities'!A170+'Intensity Equation'!$H$30)^'Intensity Equation'!$H$31</f>
        <v>1.3289576671726104</v>
      </c>
    </row>
    <row r="171" spans="1:25" x14ac:dyDescent="0.25">
      <c r="A171" s="98">
        <f t="shared" si="2"/>
        <v>175</v>
      </c>
      <c r="B171" s="14">
        <f>'Intensity Equation'!$C$8/('Ohio Intensities'!A171+'Intensity Equation'!$C$9)^'Intensity Equation'!$C$10</f>
        <v>0.52361615169585285</v>
      </c>
      <c r="C171" s="14">
        <f>'Intensity Equation'!$C$15/('Ohio Intensities'!A171+'Intensity Equation'!$C$16)^'Intensity Equation'!$C$17</f>
        <v>0.54405786141150381</v>
      </c>
      <c r="D171" s="14">
        <f>'Intensity Equation'!$C$22/('Ohio Intensities'!A171+'Intensity Equation'!$C$23)^'Intensity Equation'!$C$24</f>
        <v>0.58137753577015849</v>
      </c>
      <c r="E171" s="100">
        <f>'Intensity Equation'!$C$29/('Ohio Intensities'!A171+'Intensity Equation'!$C$30)^'Intensity Equation'!$C$31</f>
        <v>0.59324280493301951</v>
      </c>
      <c r="F171" s="14">
        <f>'Intensity Equation'!$D$8/('Ohio Intensities'!A171+'Intensity Equation'!$D$9)^'Intensity Equation'!$D$10</f>
        <v>0.66972777474929768</v>
      </c>
      <c r="G171" s="14">
        <f>'Intensity Equation'!$D$15/('Ohio Intensities'!A171+'Intensity Equation'!$D$16)^'Intensity Equation'!$D$17</f>
        <v>0.68680764621987223</v>
      </c>
      <c r="H171" s="14">
        <f>'Intensity Equation'!$D$22/('Ohio Intensities'!A171+'Intensity Equation'!$D$23)^'Intensity Equation'!$D$24</f>
        <v>0.72422588882464656</v>
      </c>
      <c r="I171" s="100">
        <f>'Intensity Equation'!$D$29/('Ohio Intensities'!A171+'Intensity Equation'!$D$30)^'Intensity Equation'!$D$31</f>
        <v>0.72422588882464656</v>
      </c>
      <c r="J171" s="14">
        <f>'Intensity Equation'!$E$8/('Ohio Intensities'!A171+'Intensity Equation'!$E$9)^'Intensity Equation'!$E$10</f>
        <v>0.78773807271214258</v>
      </c>
      <c r="K171" s="14">
        <f>'Intensity Equation'!$E$15/('Ohio Intensities'!A171+'Intensity Equation'!$E$16)^'Intensity Equation'!$E$17</f>
        <v>0.80070494692422778</v>
      </c>
      <c r="L171" s="14">
        <f>'Intensity Equation'!$E$22/('Ohio Intensities'!A171+'Intensity Equation'!$E$23)^'Intensity Equation'!$E$24</f>
        <v>0.83426954293494648</v>
      </c>
      <c r="M171" s="100">
        <f>'Intensity Equation'!$E$29/('Ohio Intensities'!A171+'Intensity Equation'!$E$30)^'Intensity Equation'!$E$31</f>
        <v>0.86260140899229421</v>
      </c>
      <c r="N171" s="14">
        <f>'Intensity Equation'!$F$8/('Ohio Intensities'!A171+'Intensity Equation'!$F$9)^'Intensity Equation'!$F$10</f>
        <v>0.96034984339138985</v>
      </c>
      <c r="O171" s="14">
        <f>'Intensity Equation'!$F$15/('Ohio Intensities'!A171+'Intensity Equation'!$F$16)^'Intensity Equation'!$F$17</f>
        <v>0.97153844868803019</v>
      </c>
      <c r="P171" s="14">
        <f>'Intensity Equation'!$F$22/('Ohio Intensities'!A171+'Intensity Equation'!$F$23)^'Intensity Equation'!$F$24</f>
        <v>0.99604061228156648</v>
      </c>
      <c r="Q171" s="100">
        <f>'Intensity Equation'!$F$29/('Ohio Intensities'!A171+'Intensity Equation'!$F$30)^'Intensity Equation'!$F$31</f>
        <v>1.0319302054032935</v>
      </c>
      <c r="R171" s="14">
        <f>'Intensity Equation'!$G$8/('Ohio Intensities'!A171+'Intensity Equation'!$G$9)^'Intensity Equation'!$G$10</f>
        <v>1.1047811376245458</v>
      </c>
      <c r="S171" s="14">
        <f>'Intensity Equation'!$G$15/('Ohio Intensities'!A171+'Intensity Equation'!$G$16)^'Intensity Equation'!$G$17</f>
        <v>1.1127093167934667</v>
      </c>
      <c r="T171" s="14">
        <f>'Intensity Equation'!$G$22/('Ohio Intensities'!A171+'Intensity Equation'!$G$23)^'Intensity Equation'!$G$24</f>
        <v>1.1241041375258087</v>
      </c>
      <c r="U171" s="100">
        <f>'Intensity Equation'!$G$29/('Ohio Intensities'!A171+'Intensity Equation'!$G$30)^'Intensity Equation'!$G$31</f>
        <v>1.1735707576445562</v>
      </c>
      <c r="V171" s="14">
        <f>'Intensity Equation'!$H$8/('Ohio Intensities'!A171+'Intensity Equation'!$H$9)^'Intensity Equation'!$H$10</f>
        <v>1.256476387516865</v>
      </c>
      <c r="W171" s="14">
        <f>'Intensity Equation'!$H$15/('Ohio Intensities'!A171+'Intensity Equation'!$H$16)^'Intensity Equation'!$H$17</f>
        <v>1.2480230337496221</v>
      </c>
      <c r="X171" s="14">
        <f>'Intensity Equation'!$H$22/('Ohio Intensities'!A171+'Intensity Equation'!$H$23)^'Intensity Equation'!$H$24</f>
        <v>1.2662850208445633</v>
      </c>
      <c r="Y171" s="23">
        <f>'Intensity Equation'!$H$29/('Ohio Intensities'!A171+'Intensity Equation'!$H$30)^'Intensity Equation'!$H$31</f>
        <v>1.3232289394324475</v>
      </c>
    </row>
    <row r="172" spans="1:25" x14ac:dyDescent="0.25">
      <c r="A172" s="98">
        <f t="shared" si="2"/>
        <v>176</v>
      </c>
      <c r="B172" s="14">
        <f>'Intensity Equation'!$C$8/('Ohio Intensities'!A172+'Intensity Equation'!$C$9)^'Intensity Equation'!$C$10</f>
        <v>0.52118394611340191</v>
      </c>
      <c r="C172" s="14">
        <f>'Intensity Equation'!$C$15/('Ohio Intensities'!A172+'Intensity Equation'!$C$16)^'Intensity Equation'!$C$17</f>
        <v>0.54153070375333057</v>
      </c>
      <c r="D172" s="14">
        <f>'Intensity Equation'!$C$22/('Ohio Intensities'!A172+'Intensity Equation'!$C$23)^'Intensity Equation'!$C$24</f>
        <v>0.57863852057385201</v>
      </c>
      <c r="E172" s="100">
        <f>'Intensity Equation'!$C$29/('Ohio Intensities'!A172+'Intensity Equation'!$C$30)^'Intensity Equation'!$C$31</f>
        <v>0.59044788948163651</v>
      </c>
      <c r="F172" s="14">
        <f>'Intensity Equation'!$D$8/('Ohio Intensities'!A172+'Intensity Equation'!$D$9)^'Intensity Equation'!$D$10</f>
        <v>0.66666647659195022</v>
      </c>
      <c r="G172" s="14">
        <f>'Intensity Equation'!$D$15/('Ohio Intensities'!A172+'Intensity Equation'!$D$16)^'Intensity Equation'!$D$17</f>
        <v>0.68364675744133674</v>
      </c>
      <c r="H172" s="14">
        <f>'Intensity Equation'!$D$22/('Ohio Intensities'!A172+'Intensity Equation'!$D$23)^'Intensity Equation'!$D$24</f>
        <v>0.72085918730240739</v>
      </c>
      <c r="I172" s="100">
        <f>'Intensity Equation'!$D$29/('Ohio Intensities'!A172+'Intensity Equation'!$D$30)^'Intensity Equation'!$D$31</f>
        <v>0.72085918730240739</v>
      </c>
      <c r="J172" s="14">
        <f>'Intensity Equation'!$E$8/('Ohio Intensities'!A172+'Intensity Equation'!$E$9)^'Intensity Equation'!$E$10</f>
        <v>0.78418964359678189</v>
      </c>
      <c r="K172" s="14">
        <f>'Intensity Equation'!$E$15/('Ohio Intensities'!A172+'Intensity Equation'!$E$16)^'Intensity Equation'!$E$17</f>
        <v>0.79702802854550447</v>
      </c>
      <c r="L172" s="14">
        <f>'Intensity Equation'!$E$22/('Ohio Intensities'!A172+'Intensity Equation'!$E$23)^'Intensity Equation'!$E$24</f>
        <v>0.83037506730913424</v>
      </c>
      <c r="M172" s="100">
        <f>'Intensity Equation'!$E$29/('Ohio Intensities'!A172+'Intensity Equation'!$E$30)^'Intensity Equation'!$E$31</f>
        <v>0.85863567636462557</v>
      </c>
      <c r="N172" s="14">
        <f>'Intensity Equation'!$F$8/('Ohio Intensities'!A172+'Intensity Equation'!$F$9)^'Intensity Equation'!$F$10</f>
        <v>0.95618279448004961</v>
      </c>
      <c r="O172" s="14">
        <f>'Intensity Equation'!$F$15/('Ohio Intensities'!A172+'Intensity Equation'!$F$16)^'Intensity Equation'!$F$17</f>
        <v>0.96723179060491371</v>
      </c>
      <c r="P172" s="14">
        <f>'Intensity Equation'!$F$22/('Ohio Intensities'!A172+'Intensity Equation'!$F$23)^'Intensity Equation'!$F$24</f>
        <v>0.99147299928611432</v>
      </c>
      <c r="Q172" s="100">
        <f>'Intensity Equation'!$F$29/('Ohio Intensities'!A172+'Intensity Equation'!$F$30)^'Intensity Equation'!$F$31</f>
        <v>1.0272867092323923</v>
      </c>
      <c r="R172" s="14">
        <f>'Intensity Equation'!$G$8/('Ohio Intensities'!A172+'Intensity Equation'!$G$9)^'Intensity Equation'!$G$10</f>
        <v>1.1001522530054522</v>
      </c>
      <c r="S172" s="14">
        <f>'Intensity Equation'!$G$15/('Ohio Intensities'!A172+'Intensity Equation'!$G$16)^'Intensity Equation'!$G$17</f>
        <v>1.1080343775385904</v>
      </c>
      <c r="T172" s="14">
        <f>'Intensity Equation'!$G$22/('Ohio Intensities'!A172+'Intensity Equation'!$G$23)^'Intensity Equation'!$G$24</f>
        <v>1.1190732614914587</v>
      </c>
      <c r="U172" s="100">
        <f>'Intensity Equation'!$G$29/('Ohio Intensities'!A172+'Intensity Equation'!$G$30)^'Intensity Equation'!$G$31</f>
        <v>1.168372631030026</v>
      </c>
      <c r="V172" s="14">
        <f>'Intensity Equation'!$H$8/('Ohio Intensities'!A172+'Intensity Equation'!$H$9)^'Intensity Equation'!$H$10</f>
        <v>1.2513932271545256</v>
      </c>
      <c r="W172" s="14">
        <f>'Intensity Equation'!$H$15/('Ohio Intensities'!A172+'Intensity Equation'!$H$16)^'Intensity Equation'!$H$17</f>
        <v>1.2427050774506603</v>
      </c>
      <c r="X172" s="14">
        <f>'Intensity Equation'!$H$22/('Ohio Intensities'!A172+'Intensity Equation'!$H$23)^'Intensity Equation'!$H$24</f>
        <v>1.2609197738547318</v>
      </c>
      <c r="Y172" s="23">
        <f>'Intensity Equation'!$H$29/('Ohio Intensities'!A172+'Intensity Equation'!$H$30)^'Intensity Equation'!$H$31</f>
        <v>1.3175551017703651</v>
      </c>
    </row>
    <row r="173" spans="1:25" x14ac:dyDescent="0.25">
      <c r="A173" s="98">
        <f t="shared" si="2"/>
        <v>177</v>
      </c>
      <c r="B173" s="14">
        <f>'Intensity Equation'!$C$8/('Ohio Intensities'!A173+'Intensity Equation'!$C$9)^'Intensity Equation'!$C$10</f>
        <v>0.51877605875153199</v>
      </c>
      <c r="C173" s="14">
        <f>'Intensity Equation'!$C$15/('Ohio Intensities'!A173+'Intensity Equation'!$C$16)^'Intensity Equation'!$C$17</f>
        <v>0.53902881368676958</v>
      </c>
      <c r="D173" s="14">
        <f>'Intensity Equation'!$C$22/('Ohio Intensities'!A173+'Intensity Equation'!$C$23)^'Intensity Equation'!$C$24</f>
        <v>0.57592699254922908</v>
      </c>
      <c r="E173" s="100">
        <f>'Intensity Equation'!$C$29/('Ohio Intensities'!A173+'Intensity Equation'!$C$30)^'Intensity Equation'!$C$31</f>
        <v>0.58768102218455243</v>
      </c>
      <c r="F173" s="14">
        <f>'Intensity Equation'!$D$8/('Ohio Intensities'!A173+'Intensity Equation'!$D$9)^'Intensity Equation'!$D$10</f>
        <v>0.66363545199414076</v>
      </c>
      <c r="G173" s="14">
        <f>'Intensity Equation'!$D$15/('Ohio Intensities'!A173+'Intensity Equation'!$D$16)^'Intensity Equation'!$D$17</f>
        <v>0.68051720285885831</v>
      </c>
      <c r="H173" s="14">
        <f>'Intensity Equation'!$D$22/('Ohio Intensities'!A173+'Intensity Equation'!$D$23)^'Intensity Equation'!$D$24</f>
        <v>0.7175259675025385</v>
      </c>
      <c r="I173" s="100">
        <f>'Intensity Equation'!$D$29/('Ohio Intensities'!A173+'Intensity Equation'!$D$30)^'Intensity Equation'!$D$31</f>
        <v>0.7175259675025385</v>
      </c>
      <c r="J173" s="14">
        <f>'Intensity Equation'!$E$8/('Ohio Intensities'!A173+'Intensity Equation'!$E$9)^'Intensity Equation'!$E$10</f>
        <v>0.78067599618964234</v>
      </c>
      <c r="K173" s="14">
        <f>'Intensity Equation'!$E$15/('Ohio Intensities'!A173+'Intensity Equation'!$E$16)^'Intensity Equation'!$E$17</f>
        <v>0.79338736725066139</v>
      </c>
      <c r="L173" s="14">
        <f>'Intensity Equation'!$E$22/('Ohio Intensities'!A173+'Intensity Equation'!$E$23)^'Intensity Equation'!$E$24</f>
        <v>0.82651917950224507</v>
      </c>
      <c r="M173" s="100">
        <f>'Intensity Equation'!$E$29/('Ohio Intensities'!A173+'Intensity Equation'!$E$30)^'Intensity Equation'!$E$31</f>
        <v>0.85470906962549564</v>
      </c>
      <c r="N173" s="14">
        <f>'Intensity Equation'!$F$8/('Ohio Intensities'!A173+'Intensity Equation'!$F$9)^'Intensity Equation'!$F$10</f>
        <v>0.95205590690026642</v>
      </c>
      <c r="O173" s="14">
        <f>'Intensity Equation'!$F$15/('Ohio Intensities'!A173+'Intensity Equation'!$F$16)^'Intensity Equation'!$F$17</f>
        <v>0.96296691877672747</v>
      </c>
      <c r="P173" s="14">
        <f>'Intensity Equation'!$F$22/('Ohio Intensities'!A173+'Intensity Equation'!$F$23)^'Intensity Equation'!$F$24</f>
        <v>0.98695014491954536</v>
      </c>
      <c r="Q173" s="100">
        <f>'Intensity Equation'!$F$29/('Ohio Intensities'!A173+'Intensity Equation'!$F$30)^'Intensity Equation'!$F$31</f>
        <v>1.0226884792043689</v>
      </c>
      <c r="R173" s="14">
        <f>'Intensity Equation'!$G$8/('Ohio Intensities'!A173+'Intensity Equation'!$G$9)^'Intensity Equation'!$G$10</f>
        <v>1.0955673283113645</v>
      </c>
      <c r="S173" s="14">
        <f>'Intensity Equation'!$G$15/('Ohio Intensities'!A173+'Intensity Equation'!$G$16)^'Intensity Equation'!$G$17</f>
        <v>1.1034039888572837</v>
      </c>
      <c r="T173" s="14">
        <f>'Intensity Equation'!$G$22/('Ohio Intensities'!A173+'Intensity Equation'!$G$23)^'Intensity Equation'!$G$24</f>
        <v>1.1140911330271164</v>
      </c>
      <c r="U173" s="100">
        <f>'Intensity Equation'!$G$29/('Ohio Intensities'!A173+'Intensity Equation'!$G$30)^'Intensity Equation'!$G$31</f>
        <v>1.163224706022657</v>
      </c>
      <c r="V173" s="14">
        <f>'Intensity Equation'!$H$8/('Ohio Intensities'!A173+'Intensity Equation'!$H$9)^'Intensity Equation'!$H$10</f>
        <v>1.2463576493539728</v>
      </c>
      <c r="W173" s="14">
        <f>'Intensity Equation'!$H$15/('Ohio Intensities'!A173+'Intensity Equation'!$H$16)^'Intensity Equation'!$H$17</f>
        <v>1.2374376291173004</v>
      </c>
      <c r="X173" s="14">
        <f>'Intensity Equation'!$H$22/('Ohio Intensities'!A173+'Intensity Equation'!$H$23)^'Intensity Equation'!$H$24</f>
        <v>1.2556056172016301</v>
      </c>
      <c r="Y173" s="23">
        <f>'Intensity Equation'!$H$29/('Ohio Intensities'!A173+'Intensity Equation'!$H$30)^'Intensity Equation'!$H$31</f>
        <v>1.3119353419835296</v>
      </c>
    </row>
    <row r="174" spans="1:25" x14ac:dyDescent="0.25">
      <c r="A174" s="98">
        <f t="shared" si="2"/>
        <v>178</v>
      </c>
      <c r="B174" s="14">
        <f>'Intensity Equation'!$C$8/('Ohio Intensities'!A174+'Intensity Equation'!$C$9)^'Intensity Equation'!$C$10</f>
        <v>0.51639211767385362</v>
      </c>
      <c r="C174" s="14">
        <f>'Intensity Equation'!$C$15/('Ohio Intensities'!A174+'Intensity Equation'!$C$16)^'Intensity Equation'!$C$17</f>
        <v>0.53655180475522291</v>
      </c>
      <c r="D174" s="14">
        <f>'Intensity Equation'!$C$22/('Ohio Intensities'!A174+'Intensity Equation'!$C$23)^'Intensity Equation'!$C$24</f>
        <v>0.57324253106184597</v>
      </c>
      <c r="E174" s="100">
        <f>'Intensity Equation'!$C$29/('Ohio Intensities'!A174+'Intensity Equation'!$C$30)^'Intensity Equation'!$C$31</f>
        <v>0.58494177382264212</v>
      </c>
      <c r="F174" s="14">
        <f>'Intensity Equation'!$D$8/('Ohio Intensities'!A174+'Intensity Equation'!$D$9)^'Intensity Equation'!$D$10</f>
        <v>0.66063424228810563</v>
      </c>
      <c r="G174" s="14">
        <f>'Intensity Equation'!$D$15/('Ohio Intensities'!A174+'Intensity Equation'!$D$16)^'Intensity Equation'!$D$17</f>
        <v>0.67741850720987828</v>
      </c>
      <c r="H174" s="14">
        <f>'Intensity Equation'!$D$22/('Ohio Intensities'!A174+'Intensity Equation'!$D$23)^'Intensity Equation'!$D$24</f>
        <v>0.71422572099923098</v>
      </c>
      <c r="I174" s="100">
        <f>'Intensity Equation'!$D$29/('Ohio Intensities'!A174+'Intensity Equation'!$D$30)^'Intensity Equation'!$D$31</f>
        <v>0.71422572099923098</v>
      </c>
      <c r="J174" s="14">
        <f>'Intensity Equation'!$E$8/('Ohio Intensities'!A174+'Intensity Equation'!$E$9)^'Intensity Equation'!$E$10</f>
        <v>0.777196607257435</v>
      </c>
      <c r="K174" s="14">
        <f>'Intensity Equation'!$E$15/('Ohio Intensities'!A174+'Intensity Equation'!$E$16)^'Intensity Equation'!$E$17</f>
        <v>0.78978241650498082</v>
      </c>
      <c r="L174" s="14">
        <f>'Intensity Equation'!$E$22/('Ohio Intensities'!A174+'Intensity Equation'!$E$23)^'Intensity Equation'!$E$24</f>
        <v>0.8227012970819475</v>
      </c>
      <c r="M174" s="100">
        <f>'Intensity Equation'!$E$29/('Ohio Intensities'!A174+'Intensity Equation'!$E$30)^'Intensity Equation'!$E$31</f>
        <v>0.85082099879174145</v>
      </c>
      <c r="N174" s="14">
        <f>'Intensity Equation'!$F$8/('Ohio Intensities'!A174+'Intensity Equation'!$F$9)^'Intensity Equation'!$F$10</f>
        <v>0.9479685830320963</v>
      </c>
      <c r="O174" s="14">
        <f>'Intensity Equation'!$F$15/('Ohio Intensities'!A174+'Intensity Equation'!$F$16)^'Intensity Equation'!$F$17</f>
        <v>0.95874320987355144</v>
      </c>
      <c r="P174" s="14">
        <f>'Intensity Equation'!$F$22/('Ohio Intensities'!A174+'Intensity Equation'!$F$23)^'Intensity Equation'!$F$24</f>
        <v>0.98247137967481235</v>
      </c>
      <c r="Q174" s="100">
        <f>'Intensity Equation'!$F$29/('Ohio Intensities'!A174+'Intensity Equation'!$F$30)^'Intensity Equation'!$F$31</f>
        <v>1.0181348389654716</v>
      </c>
      <c r="R174" s="14">
        <f>'Intensity Equation'!$G$8/('Ohio Intensities'!A174+'Intensity Equation'!$G$9)^'Intensity Equation'!$G$10</f>
        <v>1.091025715238102</v>
      </c>
      <c r="S174" s="14">
        <f>'Intensity Equation'!$G$15/('Ohio Intensities'!A174+'Intensity Equation'!$G$16)^'Intensity Equation'!$G$17</f>
        <v>1.0988174913474509</v>
      </c>
      <c r="T174" s="14">
        <f>'Intensity Equation'!$G$22/('Ohio Intensities'!A174+'Intensity Equation'!$G$23)^'Intensity Equation'!$G$24</f>
        <v>1.1091570282523211</v>
      </c>
      <c r="U174" s="100">
        <f>'Intensity Equation'!$G$29/('Ohio Intensities'!A174+'Intensity Equation'!$G$30)^'Intensity Equation'!$G$31</f>
        <v>1.1581262380663075</v>
      </c>
      <c r="V174" s="14">
        <f>'Intensity Equation'!$H$8/('Ohio Intensities'!A174+'Intensity Equation'!$H$9)^'Intensity Equation'!$H$10</f>
        <v>1.2413689584747536</v>
      </c>
      <c r="W174" s="14">
        <f>'Intensity Equation'!$H$15/('Ohio Intensities'!A174+'Intensity Equation'!$H$16)^'Intensity Equation'!$H$17</f>
        <v>1.2322199473246518</v>
      </c>
      <c r="X174" s="14">
        <f>'Intensity Equation'!$H$22/('Ohio Intensities'!A174+'Intensity Equation'!$H$23)^'Intensity Equation'!$H$24</f>
        <v>1.2503417971950639</v>
      </c>
      <c r="Y174" s="23">
        <f>'Intensity Equation'!$H$29/('Ohio Intensities'!A174+'Intensity Equation'!$H$30)^'Intensity Equation'!$H$31</f>
        <v>1.3063688640787361</v>
      </c>
    </row>
    <row r="175" spans="1:25" x14ac:dyDescent="0.25">
      <c r="A175" s="98">
        <f t="shared" si="2"/>
        <v>179</v>
      </c>
      <c r="B175" s="14">
        <f>'Intensity Equation'!$C$8/('Ohio Intensities'!A175+'Intensity Equation'!$C$9)^'Intensity Equation'!$C$10</f>
        <v>0.5140317585814399</v>
      </c>
      <c r="C175" s="14">
        <f>'Intensity Equation'!$C$15/('Ohio Intensities'!A175+'Intensity Equation'!$C$16)^'Intensity Equation'!$C$17</f>
        <v>0.53409929843771786</v>
      </c>
      <c r="D175" s="14">
        <f>'Intensity Equation'!$C$22/('Ohio Intensities'!A175+'Intensity Equation'!$C$23)^'Intensity Equation'!$C$24</f>
        <v>0.57058472410644567</v>
      </c>
      <c r="E175" s="100">
        <f>'Intensity Equation'!$C$29/('Ohio Intensities'!A175+'Intensity Equation'!$C$30)^'Intensity Equation'!$C$31</f>
        <v>0.58222972398207939</v>
      </c>
      <c r="F175" s="14">
        <f>'Intensity Equation'!$D$8/('Ohio Intensities'!A175+'Intensity Equation'!$D$9)^'Intensity Equation'!$D$10</f>
        <v>0.65766239814308625</v>
      </c>
      <c r="G175" s="14">
        <f>'Intensity Equation'!$D$15/('Ohio Intensities'!A175+'Intensity Equation'!$D$16)^'Intensity Equation'!$D$17</f>
        <v>0.67435020491127828</v>
      </c>
      <c r="H175" s="14">
        <f>'Intensity Equation'!$D$22/('Ohio Intensities'!A175+'Intensity Equation'!$D$23)^'Intensity Equation'!$D$24</f>
        <v>0.7109579497234173</v>
      </c>
      <c r="I175" s="100">
        <f>'Intensity Equation'!$D$29/('Ohio Intensities'!A175+'Intensity Equation'!$D$30)^'Intensity Equation'!$D$31</f>
        <v>0.7109579497234173</v>
      </c>
      <c r="J175" s="14">
        <f>'Intensity Equation'!$E$8/('Ohio Intensities'!A175+'Intensity Equation'!$E$9)^'Intensity Equation'!$E$10</f>
        <v>0.77375096415162203</v>
      </c>
      <c r="K175" s="14">
        <f>'Intensity Equation'!$E$15/('Ohio Intensities'!A175+'Intensity Equation'!$E$16)^'Intensity Equation'!$E$17</f>
        <v>0.78621264083146247</v>
      </c>
      <c r="L175" s="14">
        <f>'Intensity Equation'!$E$22/('Ohio Intensities'!A175+'Intensity Equation'!$E$23)^'Intensity Equation'!$E$24</f>
        <v>0.81892084939560228</v>
      </c>
      <c r="M175" s="100">
        <f>'Intensity Equation'!$E$29/('Ohio Intensities'!A175+'Intensity Equation'!$E$30)^'Intensity Equation'!$E$31</f>
        <v>0.84697088582004632</v>
      </c>
      <c r="N175" s="14">
        <f>'Intensity Equation'!$F$8/('Ohio Intensities'!A175+'Intensity Equation'!$F$9)^'Intensity Equation'!$F$10</f>
        <v>0.9439202372485842</v>
      </c>
      <c r="O175" s="14">
        <f>'Intensity Equation'!$F$15/('Ohio Intensities'!A175+'Intensity Equation'!$F$16)^'Intensity Equation'!$F$17</f>
        <v>0.9545600530799857</v>
      </c>
      <c r="P175" s="14">
        <f>'Intensity Equation'!$F$22/('Ohio Intensities'!A175+'Intensity Equation'!$F$23)^'Intensity Equation'!$F$24</f>
        <v>0.97803604747767681</v>
      </c>
      <c r="Q175" s="100">
        <f>'Intensity Equation'!$F$29/('Ohio Intensities'!A175+'Intensity Equation'!$F$30)^'Intensity Equation'!$F$31</f>
        <v>1.0136251257437685</v>
      </c>
      <c r="R175" s="14">
        <f>'Intensity Equation'!$G$8/('Ohio Intensities'!A175+'Intensity Equation'!$G$9)^'Intensity Equation'!$G$10</f>
        <v>1.0865267784106067</v>
      </c>
      <c r="S175" s="14">
        <f>'Intensity Equation'!$G$15/('Ohio Intensities'!A175+'Intensity Equation'!$G$16)^'Intensity Equation'!$G$17</f>
        <v>1.094274238806209</v>
      </c>
      <c r="T175" s="14">
        <f>'Intensity Equation'!$G$22/('Ohio Intensities'!A175+'Intensity Equation'!$G$23)^'Intensity Equation'!$G$24</f>
        <v>1.1042702377323526</v>
      </c>
      <c r="U175" s="100">
        <f>'Intensity Equation'!$G$29/('Ohio Intensities'!A175+'Intensity Equation'!$G$30)^'Intensity Equation'!$G$31</f>
        <v>1.153076497459647</v>
      </c>
      <c r="V175" s="14">
        <f>'Intensity Equation'!$H$8/('Ohio Intensities'!A175+'Intensity Equation'!$H$9)^'Intensity Equation'!$H$10</f>
        <v>1.2364264726660608</v>
      </c>
      <c r="W175" s="14">
        <f>'Intensity Equation'!$H$15/('Ohio Intensities'!A175+'Intensity Equation'!$H$16)^'Intensity Equation'!$H$17</f>
        <v>1.2270513053333569</v>
      </c>
      <c r="X175" s="14">
        <f>'Intensity Equation'!$H$22/('Ohio Intensities'!A175+'Intensity Equation'!$H$23)^'Intensity Equation'!$H$24</f>
        <v>1.2451275751634936</v>
      </c>
      <c r="Y175" s="23">
        <f>'Intensity Equation'!$H$29/('Ohio Intensities'!A175+'Intensity Equation'!$H$30)^'Intensity Equation'!$H$31</f>
        <v>1.3008548878661212</v>
      </c>
    </row>
    <row r="176" spans="1:25" x14ac:dyDescent="0.25">
      <c r="A176" s="98">
        <f t="shared" si="2"/>
        <v>180</v>
      </c>
      <c r="B176" s="14">
        <f>'Intensity Equation'!$C$8/('Ohio Intensities'!A176+'Intensity Equation'!$C$9)^'Intensity Equation'!$C$10</f>
        <v>0.51169462461640336</v>
      </c>
      <c r="C176" s="14">
        <f>'Intensity Equation'!$C$15/('Ohio Intensities'!A176+'Intensity Equation'!$C$16)^'Intensity Equation'!$C$17</f>
        <v>0.5316709239448153</v>
      </c>
      <c r="D176" s="14">
        <f>'Intensity Equation'!$C$22/('Ohio Intensities'!A176+'Intensity Equation'!$C$23)^'Intensity Equation'!$C$24</f>
        <v>0.56795316808543583</v>
      </c>
      <c r="E176" s="100">
        <f>'Intensity Equation'!$C$29/('Ohio Intensities'!A176+'Intensity Equation'!$C$30)^'Intensity Equation'!$C$31</f>
        <v>0.57954446082829381</v>
      </c>
      <c r="F176" s="14">
        <f>'Intensity Equation'!$D$8/('Ohio Intensities'!A176+'Intensity Equation'!$D$9)^'Intensity Equation'!$D$10</f>
        <v>0.65471947932716157</v>
      </c>
      <c r="G176" s="14">
        <f>'Intensity Equation'!$D$15/('Ohio Intensities'!A176+'Intensity Equation'!$D$16)^'Intensity Equation'!$D$17</f>
        <v>0.67131183981244025</v>
      </c>
      <c r="H176" s="14">
        <f>'Intensity Equation'!$D$22/('Ohio Intensities'!A176+'Intensity Equation'!$D$23)^'Intensity Equation'!$D$24</f>
        <v>0.70772216569866242</v>
      </c>
      <c r="I176" s="100">
        <f>'Intensity Equation'!$D$29/('Ohio Intensities'!A176+'Intensity Equation'!$D$30)^'Intensity Equation'!$D$31</f>
        <v>0.70772216569866242</v>
      </c>
      <c r="J176" s="14">
        <f>'Intensity Equation'!$E$8/('Ohio Intensities'!A176+'Intensity Equation'!$E$9)^'Intensity Equation'!$E$10</f>
        <v>0.77033856453996619</v>
      </c>
      <c r="K176" s="14">
        <f>'Intensity Equation'!$E$15/('Ohio Intensities'!A176+'Intensity Equation'!$E$16)^'Intensity Equation'!$E$17</f>
        <v>0.78267751553065212</v>
      </c>
      <c r="L176" s="14">
        <f>'Intensity Equation'!$E$22/('Ohio Intensities'!A176+'Intensity Equation'!$E$23)^'Intensity Equation'!$E$24</f>
        <v>0.81517727727219447</v>
      </c>
      <c r="M176" s="100">
        <f>'Intensity Equation'!$E$29/('Ohio Intensities'!A176+'Intensity Equation'!$E$30)^'Intensity Equation'!$E$31</f>
        <v>0.84315816430435431</v>
      </c>
      <c r="N176" s="14">
        <f>'Intensity Equation'!$F$8/('Ohio Intensities'!A176+'Intensity Equation'!$F$9)^'Intensity Equation'!$F$10</f>
        <v>0.93991029561352635</v>
      </c>
      <c r="O176" s="14">
        <f>'Intensity Equation'!$F$15/('Ohio Intensities'!A176+'Intensity Equation'!$F$16)^'Intensity Equation'!$F$17</f>
        <v>0.95041684977999585</v>
      </c>
      <c r="P176" s="14">
        <f>'Intensity Equation'!$F$22/('Ohio Intensities'!A176+'Intensity Equation'!$F$23)^'Intensity Equation'!$F$24</f>
        <v>0.97364350534931898</v>
      </c>
      <c r="Q176" s="100">
        <f>'Intensity Equation'!$F$29/('Ohio Intensities'!A176+'Intensity Equation'!$F$30)^'Intensity Equation'!$F$31</f>
        <v>1.0091586900073495</v>
      </c>
      <c r="R176" s="14">
        <f>'Intensity Equation'!$G$8/('Ohio Intensities'!A176+'Intensity Equation'!$G$9)^'Intensity Equation'!$G$10</f>
        <v>1.0820698950586367</v>
      </c>
      <c r="S176" s="14">
        <f>'Intensity Equation'!$G$15/('Ohio Intensities'!A176+'Intensity Equation'!$G$16)^'Intensity Equation'!$G$17</f>
        <v>1.0897735978975611</v>
      </c>
      <c r="T176" s="14">
        <f>'Intensity Equation'!$G$22/('Ohio Intensities'!A176+'Intensity Equation'!$G$23)^'Intensity Equation'!$G$24</f>
        <v>1.0994300661169469</v>
      </c>
      <c r="U176" s="100">
        <f>'Intensity Equation'!$G$29/('Ohio Intensities'!A176+'Intensity Equation'!$G$30)^'Intensity Equation'!$G$31</f>
        <v>1.1480747689845248</v>
      </c>
      <c r="V176" s="14">
        <f>'Intensity Equation'!$H$8/('Ohio Intensities'!A176+'Intensity Equation'!$H$9)^'Intensity Equation'!$H$10</f>
        <v>1.23152952352238</v>
      </c>
      <c r="W176" s="14">
        <f>'Intensity Equation'!$H$15/('Ohio Intensities'!A176+'Intensity Equation'!$H$16)^'Intensity Equation'!$H$17</f>
        <v>1.2219309907241889</v>
      </c>
      <c r="X176" s="14">
        <f>'Intensity Equation'!$H$22/('Ohio Intensities'!A176+'Intensity Equation'!$H$23)^'Intensity Equation'!$H$24</f>
        <v>1.2399622270778603</v>
      </c>
      <c r="Y176" s="23">
        <f>'Intensity Equation'!$H$29/('Ohio Intensities'!A176+'Intensity Equation'!$H$30)^'Intensity Equation'!$H$31</f>
        <v>1.2953926485651139</v>
      </c>
    </row>
    <row r="177" spans="1:25" x14ac:dyDescent="0.25">
      <c r="A177" s="98">
        <f t="shared" si="2"/>
        <v>181</v>
      </c>
      <c r="B177" s="14">
        <f>'Intensity Equation'!$C$8/('Ohio Intensities'!A177+'Intensity Equation'!$C$9)^'Intensity Equation'!$C$10</f>
        <v>0.50938036617153093</v>
      </c>
      <c r="C177" s="14">
        <f>'Intensity Equation'!$C$15/('Ohio Intensities'!A177+'Intensity Equation'!$C$16)^'Intensity Equation'!$C$17</f>
        <v>0.52926631802081359</v>
      </c>
      <c r="D177" s="14">
        <f>'Intensity Equation'!$C$22/('Ohio Intensities'!A177+'Intensity Equation'!$C$23)^'Intensity Equation'!$C$24</f>
        <v>0.56534746759417664</v>
      </c>
      <c r="E177" s="100">
        <f>'Intensity Equation'!$C$29/('Ohio Intensities'!A177+'Intensity Equation'!$C$30)^'Intensity Equation'!$C$31</f>
        <v>0.57688558088687658</v>
      </c>
      <c r="F177" s="14">
        <f>'Intensity Equation'!$D$8/('Ohio Intensities'!A177+'Intensity Equation'!$D$9)^'Intensity Equation'!$D$10</f>
        <v>0.65180505447636417</v>
      </c>
      <c r="G177" s="14">
        <f>'Intensity Equation'!$D$15/('Ohio Intensities'!A177+'Intensity Equation'!$D$16)^'Intensity Equation'!$D$17</f>
        <v>0.66830296495588115</v>
      </c>
      <c r="H177" s="14">
        <f>'Intensity Equation'!$D$22/('Ohio Intensities'!A177+'Intensity Equation'!$D$23)^'Intensity Equation'!$D$24</f>
        <v>0.70451789078513649</v>
      </c>
      <c r="I177" s="100">
        <f>'Intensity Equation'!$D$29/('Ohio Intensities'!A177+'Intensity Equation'!$D$30)^'Intensity Equation'!$D$31</f>
        <v>0.70451789078513649</v>
      </c>
      <c r="J177" s="14">
        <f>'Intensity Equation'!$E$8/('Ohio Intensities'!A177+'Intensity Equation'!$E$9)^'Intensity Equation'!$E$10</f>
        <v>0.76695891614626599</v>
      </c>
      <c r="K177" s="14">
        <f>'Intensity Equation'!$E$15/('Ohio Intensities'!A177+'Intensity Equation'!$E$16)^'Intensity Equation'!$E$17</f>
        <v>0.77917652640898782</v>
      </c>
      <c r="L177" s="14">
        <f>'Intensity Equation'!$E$22/('Ohio Intensities'!A177+'Intensity Equation'!$E$23)^'Intensity Equation'!$E$24</f>
        <v>0.81147003273331242</v>
      </c>
      <c r="M177" s="100">
        <f>'Intensity Equation'!$E$29/('Ohio Intensities'!A177+'Intensity Equation'!$E$30)^'Intensity Equation'!$E$31</f>
        <v>0.83938227918248409</v>
      </c>
      <c r="N177" s="14">
        <f>'Intensity Equation'!$F$8/('Ohio Intensities'!A177+'Intensity Equation'!$F$9)^'Intensity Equation'!$F$10</f>
        <v>0.93593819558839031</v>
      </c>
      <c r="O177" s="14">
        <f>'Intensity Equation'!$F$15/('Ohio Intensities'!A177+'Intensity Equation'!$F$16)^'Intensity Equation'!$F$17</f>
        <v>0.9463130132512918</v>
      </c>
      <c r="P177" s="14">
        <f>'Intensity Equation'!$F$22/('Ohio Intensities'!A177+'Intensity Equation'!$F$23)^'Intensity Equation'!$F$24</f>
        <v>0.96929312307911708</v>
      </c>
      <c r="Q177" s="100">
        <f>'Intensity Equation'!$F$29/('Ohio Intensities'!A177+'Intensity Equation'!$F$30)^'Intensity Equation'!$F$31</f>
        <v>1.0047348951328279</v>
      </c>
      <c r="R177" s="14">
        <f>'Intensity Equation'!$G$8/('Ohio Intensities'!A177+'Intensity Equation'!$G$9)^'Intensity Equation'!$G$10</f>
        <v>1.0776544547022349</v>
      </c>
      <c r="S177" s="14">
        <f>'Intensity Equation'!$G$15/('Ohio Intensities'!A177+'Intensity Equation'!$G$16)^'Intensity Equation'!$G$17</f>
        <v>1.0853149478301278</v>
      </c>
      <c r="T177" s="14">
        <f>'Intensity Equation'!$G$22/('Ohio Intensities'!A177+'Intensity Equation'!$G$23)^'Intensity Equation'!$G$24</f>
        <v>1.0946358317898528</v>
      </c>
      <c r="U177" s="100">
        <f>'Intensity Equation'!$G$29/('Ohio Intensities'!A177+'Intensity Equation'!$G$30)^'Intensity Equation'!$G$31</f>
        <v>1.1431203515454806</v>
      </c>
      <c r="V177" s="14">
        <f>'Intensity Equation'!$H$8/('Ohio Intensities'!A177+'Intensity Equation'!$H$9)^'Intensity Equation'!$H$10</f>
        <v>1.226677455749499</v>
      </c>
      <c r="W177" s="14">
        <f>'Intensity Equation'!$H$15/('Ohio Intensities'!A177+'Intensity Equation'!$H$16)^'Intensity Equation'!$H$17</f>
        <v>1.2168583050435706</v>
      </c>
      <c r="X177" s="14">
        <f>'Intensity Equation'!$H$22/('Ohio Intensities'!A177+'Intensity Equation'!$H$23)^'Intensity Equation'!$H$24</f>
        <v>1.2348450431867248</v>
      </c>
      <c r="Y177" s="23">
        <f>'Intensity Equation'!$H$29/('Ohio Intensities'!A177+'Intensity Equation'!$H$30)^'Intensity Equation'!$H$31</f>
        <v>1.2899813964221944</v>
      </c>
    </row>
    <row r="178" spans="1:25" x14ac:dyDescent="0.25">
      <c r="A178" s="98">
        <f t="shared" si="2"/>
        <v>182</v>
      </c>
      <c r="B178" s="14">
        <f>'Intensity Equation'!$C$8/('Ohio Intensities'!A178+'Intensity Equation'!$C$9)^'Intensity Equation'!$C$10</f>
        <v>0.5070886407057581</v>
      </c>
      <c r="C178" s="14">
        <f>'Intensity Equation'!$C$15/('Ohio Intensities'!A178+'Intensity Equation'!$C$16)^'Intensity Equation'!$C$17</f>
        <v>0.52688512475201843</v>
      </c>
      <c r="D178" s="14">
        <f>'Intensity Equation'!$C$22/('Ohio Intensities'!A178+'Intensity Equation'!$C$23)^'Intensity Equation'!$C$24</f>
        <v>0.56276723521285033</v>
      </c>
      <c r="E178" s="100">
        <f>'Intensity Equation'!$C$29/('Ohio Intensities'!A178+'Intensity Equation'!$C$30)^'Intensity Equation'!$C$31</f>
        <v>0.57425268883120173</v>
      </c>
      <c r="F178" s="14">
        <f>'Intensity Equation'!$D$8/('Ohio Intensities'!A178+'Intensity Equation'!$D$9)^'Intensity Equation'!$D$10</f>
        <v>0.64891870087083281</v>
      </c>
      <c r="G178" s="14">
        <f>'Intensity Equation'!$D$15/('Ohio Intensities'!A178+'Intensity Equation'!$D$16)^'Intensity Equation'!$D$17</f>
        <v>0.66532314234515955</v>
      </c>
      <c r="H178" s="14">
        <f>'Intensity Equation'!$D$22/('Ohio Intensities'!A178+'Intensity Equation'!$D$23)^'Intensity Equation'!$D$24</f>
        <v>0.70134465643137023</v>
      </c>
      <c r="I178" s="100">
        <f>'Intensity Equation'!$D$29/('Ohio Intensities'!A178+'Intensity Equation'!$D$30)^'Intensity Equation'!$D$31</f>
        <v>0.70134465643137023</v>
      </c>
      <c r="J178" s="14">
        <f>'Intensity Equation'!$E$8/('Ohio Intensities'!A178+'Intensity Equation'!$E$9)^'Intensity Equation'!$E$10</f>
        <v>0.76361153649795965</v>
      </c>
      <c r="K178" s="14">
        <f>'Intensity Equation'!$E$15/('Ohio Intensities'!A178+'Intensity Equation'!$E$16)^'Intensity Equation'!$E$17</f>
        <v>0.77570916951534985</v>
      </c>
      <c r="L178" s="14">
        <f>'Intensity Equation'!$E$22/('Ohio Intensities'!A178+'Intensity Equation'!$E$23)^'Intensity Equation'!$E$24</f>
        <v>0.80779857871284622</v>
      </c>
      <c r="M178" s="100">
        <f>'Intensity Equation'!$E$29/('Ohio Intensities'!A178+'Intensity Equation'!$E$30)^'Intensity Equation'!$E$31</f>
        <v>0.83564268645161066</v>
      </c>
      <c r="N178" s="14">
        <f>'Intensity Equation'!$F$8/('Ohio Intensities'!A178+'Intensity Equation'!$F$9)^'Intensity Equation'!$F$10</f>
        <v>0.93200338574805575</v>
      </c>
      <c r="O178" s="14">
        <f>'Intensity Equation'!$F$15/('Ohio Intensities'!A178+'Intensity Equation'!$F$16)^'Intensity Equation'!$F$17</f>
        <v>0.94224796836889579</v>
      </c>
      <c r="P178" s="14">
        <f>'Intensity Equation'!$F$22/('Ohio Intensities'!A178+'Intensity Equation'!$F$23)^'Intensity Equation'!$F$24</f>
        <v>0.96498428290722027</v>
      </c>
      <c r="Q178" s="100">
        <f>'Intensity Equation'!$F$29/('Ohio Intensities'!A178+'Intensity Equation'!$F$30)^'Intensity Equation'!$F$31</f>
        <v>1.0003531170838154</v>
      </c>
      <c r="R178" s="14">
        <f>'Intensity Equation'!$G$8/('Ohio Intensities'!A178+'Intensity Equation'!$G$9)^'Intensity Equation'!$G$10</f>
        <v>1.0732798588466428</v>
      </c>
      <c r="S178" s="14">
        <f>'Intensity Equation'!$G$15/('Ohio Intensities'!A178+'Intensity Equation'!$G$16)^'Intensity Equation'!$G$17</f>
        <v>1.0808976800446031</v>
      </c>
      <c r="T178" s="14">
        <f>'Intensity Equation'!$G$22/('Ohio Intensities'!A178+'Intensity Equation'!$G$23)^'Intensity Equation'!$G$24</f>
        <v>1.0898868665288581</v>
      </c>
      <c r="U178" s="100">
        <f>'Intensity Equation'!$G$29/('Ohio Intensities'!A178+'Intensity Equation'!$G$30)^'Intensity Equation'!$G$31</f>
        <v>1.1382125578200433</v>
      </c>
      <c r="V178" s="14">
        <f>'Intensity Equation'!$H$8/('Ohio Intensities'!A178+'Intensity Equation'!$H$9)^'Intensity Equation'!$H$10</f>
        <v>1.2218696268404929</v>
      </c>
      <c r="W178" s="14">
        <f>'Intensity Equation'!$H$15/('Ohio Intensities'!A178+'Intensity Equation'!$H$16)^'Intensity Equation'!$H$17</f>
        <v>1.2118325634596474</v>
      </c>
      <c r="X178" s="14">
        <f>'Intensity Equation'!$H$22/('Ohio Intensities'!A178+'Intensity Equation'!$H$23)^'Intensity Equation'!$H$24</f>
        <v>1.2297753276623593</v>
      </c>
      <c r="Y178" s="23">
        <f>'Intensity Equation'!$H$29/('Ohio Intensities'!A178+'Intensity Equation'!$H$30)^'Intensity Equation'!$H$31</f>
        <v>1.2846203963400395</v>
      </c>
    </row>
    <row r="179" spans="1:25" x14ac:dyDescent="0.25">
      <c r="A179" s="98">
        <f t="shared" si="2"/>
        <v>183</v>
      </c>
      <c r="B179" s="14">
        <f>'Intensity Equation'!$C$8/('Ohio Intensities'!A179+'Intensity Equation'!$C$9)^'Intensity Equation'!$C$10</f>
        <v>0.50481911256527989</v>
      </c>
      <c r="C179" s="14">
        <f>'Intensity Equation'!$C$15/('Ohio Intensities'!A179+'Intensity Equation'!$C$16)^'Intensity Equation'!$C$17</f>
        <v>0.52452699538086967</v>
      </c>
      <c r="D179" s="14">
        <f>'Intensity Equation'!$C$22/('Ohio Intensities'!A179+'Intensity Equation'!$C$23)^'Intensity Equation'!$C$24</f>
        <v>0.56021209130466465</v>
      </c>
      <c r="E179" s="100">
        <f>'Intensity Equation'!$C$29/('Ohio Intensities'!A179+'Intensity Equation'!$C$30)^'Intensity Equation'!$C$31</f>
        <v>0.57164539727651253</v>
      </c>
      <c r="F179" s="14">
        <f>'Intensity Equation'!$D$8/('Ohio Intensities'!A179+'Intensity Equation'!$D$9)^'Intensity Equation'!$D$10</f>
        <v>0.64606000421774423</v>
      </c>
      <c r="G179" s="14">
        <f>'Intensity Equation'!$D$15/('Ohio Intensities'!A179+'Intensity Equation'!$D$16)^'Intensity Equation'!$D$17</f>
        <v>0.6623719427198197</v>
      </c>
      <c r="H179" s="14">
        <f>'Intensity Equation'!$D$22/('Ohio Intensities'!A179+'Intensity Equation'!$D$23)^'Intensity Equation'!$D$24</f>
        <v>0.69820200343352501</v>
      </c>
      <c r="I179" s="100">
        <f>'Intensity Equation'!$D$29/('Ohio Intensities'!A179+'Intensity Equation'!$D$30)^'Intensity Equation'!$D$31</f>
        <v>0.69820200343352501</v>
      </c>
      <c r="J179" s="14">
        <f>'Intensity Equation'!$E$8/('Ohio Intensities'!A179+'Intensity Equation'!$E$9)^'Intensity Equation'!$E$10</f>
        <v>0.76029595268134254</v>
      </c>
      <c r="K179" s="14">
        <f>'Intensity Equation'!$E$15/('Ohio Intensities'!A179+'Intensity Equation'!$E$16)^'Intensity Equation'!$E$17</f>
        <v>0.7722749508855441</v>
      </c>
      <c r="L179" s="14">
        <f>'Intensity Equation'!$E$22/('Ohio Intensities'!A179+'Intensity Equation'!$E$23)^'Intensity Equation'!$E$24</f>
        <v>0.80416238878510027</v>
      </c>
      <c r="M179" s="100">
        <f>'Intensity Equation'!$E$29/('Ohio Intensities'!A179+'Intensity Equation'!$E$30)^'Intensity Equation'!$E$31</f>
        <v>0.83193885289231162</v>
      </c>
      <c r="N179" s="14">
        <f>'Intensity Equation'!$F$8/('Ohio Intensities'!A179+'Intensity Equation'!$F$9)^'Intensity Equation'!$F$10</f>
        <v>0.92810532550508307</v>
      </c>
      <c r="O179" s="14">
        <f>'Intensity Equation'!$F$15/('Ohio Intensities'!A179+'Intensity Equation'!$F$16)^'Intensity Equation'!$F$17</f>
        <v>0.93822115131758921</v>
      </c>
      <c r="P179" s="14">
        <f>'Intensity Equation'!$F$22/('Ohio Intensities'!A179+'Intensity Equation'!$F$23)^'Intensity Equation'!$F$24</f>
        <v>0.96071637921659658</v>
      </c>
      <c r="Q179" s="100">
        <f>'Intensity Equation'!$F$29/('Ohio Intensities'!A179+'Intensity Equation'!$F$30)^'Intensity Equation'!$F$31</f>
        <v>0.99601274409900131</v>
      </c>
      <c r="R179" s="14">
        <f>'Intensity Equation'!$G$8/('Ohio Intensities'!A179+'Intensity Equation'!$G$9)^'Intensity Equation'!$G$10</f>
        <v>1.068945520686325</v>
      </c>
      <c r="S179" s="14">
        <f>'Intensity Equation'!$G$15/('Ohio Intensities'!A179+'Intensity Equation'!$G$16)^'Intensity Equation'!$G$17</f>
        <v>1.0765211979105609</v>
      </c>
      <c r="T179" s="14">
        <f>'Intensity Equation'!$G$22/('Ohio Intensities'!A179+'Intensity Equation'!$G$23)^'Intensity Equation'!$G$24</f>
        <v>1.0851825151759094</v>
      </c>
      <c r="U179" s="100">
        <f>'Intensity Equation'!$G$29/('Ohio Intensities'!A179+'Intensity Equation'!$G$30)^'Intensity Equation'!$G$31</f>
        <v>1.1333507139194126</v>
      </c>
      <c r="V179" s="14">
        <f>'Intensity Equation'!$H$8/('Ohio Intensities'!A179+'Intensity Equation'!$H$9)^'Intensity Equation'!$H$10</f>
        <v>1.2171054067613707</v>
      </c>
      <c r="W179" s="14">
        <f>'Intensity Equation'!$H$15/('Ohio Intensities'!A179+'Intensity Equation'!$H$16)^'Intensity Equation'!$H$17</f>
        <v>1.2068530944285343</v>
      </c>
      <c r="X179" s="14">
        <f>'Intensity Equation'!$H$22/('Ohio Intensities'!A179+'Intensity Equation'!$H$23)^'Intensity Equation'!$H$24</f>
        <v>1.2247523982573676</v>
      </c>
      <c r="Y179" s="23">
        <f>'Intensity Equation'!$H$29/('Ohio Intensities'!A179+'Intensity Equation'!$H$30)^'Intensity Equation'!$H$31</f>
        <v>1.2793089275176805</v>
      </c>
    </row>
    <row r="180" spans="1:25" x14ac:dyDescent="0.25">
      <c r="A180" s="98">
        <f t="shared" si="2"/>
        <v>184</v>
      </c>
      <c r="B180" s="14">
        <f>'Intensity Equation'!$C$8/('Ohio Intensities'!A180+'Intensity Equation'!$C$9)^'Intensity Equation'!$C$10</f>
        <v>0.50257145281008864</v>
      </c>
      <c r="C180" s="14">
        <f>'Intensity Equation'!$C$15/('Ohio Intensities'!A180+'Intensity Equation'!$C$16)^'Intensity Equation'!$C$17</f>
        <v>0.52219158812570854</v>
      </c>
      <c r="D180" s="14">
        <f>'Intensity Equation'!$C$22/('Ohio Intensities'!A180+'Intensity Equation'!$C$23)^'Intensity Equation'!$C$24</f>
        <v>0.55768166382016904</v>
      </c>
      <c r="E180" s="100">
        <f>'Intensity Equation'!$C$29/('Ohio Intensities'!A180+'Intensity Equation'!$C$30)^'Intensity Equation'!$C$31</f>
        <v>0.5690633265802425</v>
      </c>
      <c r="F180" s="14">
        <f>'Intensity Equation'!$D$8/('Ohio Intensities'!A180+'Intensity Equation'!$D$9)^'Intensity Equation'!$D$10</f>
        <v>0.64322855844077975</v>
      </c>
      <c r="G180" s="14">
        <f>'Intensity Equation'!$D$15/('Ohio Intensities'!A180+'Intensity Equation'!$D$16)^'Intensity Equation'!$D$17</f>
        <v>0.65944894533711373</v>
      </c>
      <c r="H180" s="14">
        <f>'Intensity Equation'!$D$22/('Ohio Intensities'!A180+'Intensity Equation'!$D$23)^'Intensity Equation'!$D$24</f>
        <v>0.69508948170191331</v>
      </c>
      <c r="I180" s="100">
        <f>'Intensity Equation'!$D$29/('Ohio Intensities'!A180+'Intensity Equation'!$D$30)^'Intensity Equation'!$D$31</f>
        <v>0.69508948170191331</v>
      </c>
      <c r="J180" s="14">
        <f>'Intensity Equation'!$E$8/('Ohio Intensities'!A180+'Intensity Equation'!$E$9)^'Intensity Equation'!$E$10</f>
        <v>0.75701170110411375</v>
      </c>
      <c r="K180" s="14">
        <f>'Intensity Equation'!$E$15/('Ohio Intensities'!A180+'Intensity Equation'!$E$16)^'Intensity Equation'!$E$17</f>
        <v>0.76887338629442437</v>
      </c>
      <c r="L180" s="14">
        <f>'Intensity Equation'!$E$22/('Ohio Intensities'!A180+'Intensity Equation'!$E$23)^'Intensity Equation'!$E$24</f>
        <v>0.80056094690102242</v>
      </c>
      <c r="M180" s="100">
        <f>'Intensity Equation'!$E$29/('Ohio Intensities'!A180+'Intensity Equation'!$E$30)^'Intensity Equation'!$E$31</f>
        <v>0.82827025580086922</v>
      </c>
      <c r="N180" s="14">
        <f>'Intensity Equation'!$F$8/('Ohio Intensities'!A180+'Intensity Equation'!$F$9)^'Intensity Equation'!$F$10</f>
        <v>0.92424348484219299</v>
      </c>
      <c r="O180" s="14">
        <f>'Intensity Equation'!$F$15/('Ohio Intensities'!A180+'Intensity Equation'!$F$16)^'Intensity Equation'!$F$17</f>
        <v>0.93423200931290984</v>
      </c>
      <c r="P180" s="14">
        <f>'Intensity Equation'!$F$22/('Ohio Intensities'!A180+'Intensity Equation'!$F$23)^'Intensity Equation'!$F$24</f>
        <v>0.95648881823420684</v>
      </c>
      <c r="Q180" s="100">
        <f>'Intensity Equation'!$F$29/('Ohio Intensities'!A180+'Intensity Equation'!$F$30)^'Intensity Equation'!$F$31</f>
        <v>0.99171317638951473</v>
      </c>
      <c r="R180" s="14">
        <f>'Intensity Equation'!$G$8/('Ohio Intensities'!A180+'Intensity Equation'!$G$9)^'Intensity Equation'!$G$10</f>
        <v>1.0646508648177802</v>
      </c>
      <c r="S180" s="14">
        <f>'Intensity Equation'!$G$15/('Ohio Intensities'!A180+'Intensity Equation'!$G$16)^'Intensity Equation'!$G$17</f>
        <v>1.0721849164323132</v>
      </c>
      <c r="T180" s="14">
        <f>'Intensity Equation'!$G$22/('Ohio Intensities'!A180+'Intensity Equation'!$G$23)^'Intensity Equation'!$G$24</f>
        <v>1.0805221353169849</v>
      </c>
      <c r="U180" s="100">
        <f>'Intensity Equation'!$G$29/('Ohio Intensities'!A180+'Intensity Equation'!$G$30)^'Intensity Equation'!$G$31</f>
        <v>1.1285341590591866</v>
      </c>
      <c r="V180" s="14">
        <f>'Intensity Equation'!$H$8/('Ohio Intensities'!A180+'Intensity Equation'!$H$9)^'Intensity Equation'!$H$10</f>
        <v>1.2123841776460051</v>
      </c>
      <c r="W180" s="14">
        <f>'Intensity Equation'!$H$15/('Ohio Intensities'!A180+'Intensity Equation'!$H$16)^'Intensity Equation'!$H$17</f>
        <v>1.2019192393703961</v>
      </c>
      <c r="X180" s="14">
        <f>'Intensity Equation'!$H$22/('Ohio Intensities'!A180+'Intensity Equation'!$H$23)^'Intensity Equation'!$H$24</f>
        <v>1.219775585971498</v>
      </c>
      <c r="Y180" s="23">
        <f>'Intensity Equation'!$H$29/('Ohio Intensities'!A180+'Intensity Equation'!$H$30)^'Intensity Equation'!$H$31</f>
        <v>1.2740462831012602</v>
      </c>
    </row>
    <row r="181" spans="1:25" x14ac:dyDescent="0.25">
      <c r="A181" s="98">
        <f t="shared" si="2"/>
        <v>185</v>
      </c>
      <c r="B181" s="14">
        <f>'Intensity Equation'!$C$8/('Ohio Intensities'!A181+'Intensity Equation'!$C$9)^'Intensity Equation'!$C$10</f>
        <v>0.50034533904576139</v>
      </c>
      <c r="C181" s="14">
        <f>'Intensity Equation'!$C$15/('Ohio Intensities'!A181+'Intensity Equation'!$C$16)^'Intensity Equation'!$C$17</f>
        <v>0.51987856800599686</v>
      </c>
      <c r="D181" s="14">
        <f>'Intensity Equation'!$C$22/('Ohio Intensities'!A181+'Intensity Equation'!$C$23)^'Intensity Equation'!$C$24</f>
        <v>0.55517558810747503</v>
      </c>
      <c r="E181" s="100">
        <f>'Intensity Equation'!$C$29/('Ohio Intensities'!A181+'Intensity Equation'!$C$30)^'Intensity Equation'!$C$31</f>
        <v>0.56650610464836371</v>
      </c>
      <c r="F181" s="14">
        <f>'Intensity Equation'!$D$8/('Ohio Intensities'!A181+'Intensity Equation'!$D$9)^'Intensity Equation'!$D$10</f>
        <v>0.64042396547590918</v>
      </c>
      <c r="G181" s="14">
        <f>'Intensity Equation'!$D$15/('Ohio Intensities'!A181+'Intensity Equation'!$D$16)^'Intensity Equation'!$D$17</f>
        <v>0.65655373776026715</v>
      </c>
      <c r="H181" s="14">
        <f>'Intensity Equation'!$D$22/('Ohio Intensities'!A181+'Intensity Equation'!$D$23)^'Intensity Equation'!$D$24</f>
        <v>0.69200665003450701</v>
      </c>
      <c r="I181" s="100">
        <f>'Intensity Equation'!$D$29/('Ohio Intensities'!A181+'Intensity Equation'!$D$30)^'Intensity Equation'!$D$31</f>
        <v>0.69200665003450701</v>
      </c>
      <c r="J181" s="14">
        <f>'Intensity Equation'!$E$8/('Ohio Intensities'!A181+'Intensity Equation'!$E$9)^'Intensity Equation'!$E$10</f>
        <v>0.75375832726500736</v>
      </c>
      <c r="K181" s="14">
        <f>'Intensity Equation'!$E$15/('Ohio Intensities'!A181+'Intensity Equation'!$E$16)^'Intensity Equation'!$E$17</f>
        <v>0.76550400101539884</v>
      </c>
      <c r="L181" s="14">
        <f>'Intensity Equation'!$E$22/('Ohio Intensities'!A181+'Intensity Equation'!$E$23)^'Intensity Equation'!$E$24</f>
        <v>0.79699374713228188</v>
      </c>
      <c r="M181" s="100">
        <f>'Intensity Equation'!$E$29/('Ohio Intensities'!A181+'Intensity Equation'!$E$30)^'Intensity Equation'!$E$31</f>
        <v>0.82463638272953865</v>
      </c>
      <c r="N181" s="14">
        <f>'Intensity Equation'!$F$8/('Ohio Intensities'!A181+'Intensity Equation'!$F$9)^'Intensity Equation'!$F$10</f>
        <v>0.92041734405269082</v>
      </c>
      <c r="O181" s="14">
        <f>'Intensity Equation'!$F$15/('Ohio Intensities'!A181+'Intensity Equation'!$F$16)^'Intensity Equation'!$F$17</f>
        <v>0.93028000033041913</v>
      </c>
      <c r="P181" s="14">
        <f>'Intensity Equation'!$F$22/('Ohio Intensities'!A181+'Intensity Equation'!$F$23)^'Intensity Equation'!$F$24</f>
        <v>0.95230101774099885</v>
      </c>
      <c r="Q181" s="100">
        <f>'Intensity Equation'!$F$29/('Ohio Intensities'!A181+'Intensity Equation'!$F$30)^'Intensity Equation'!$F$31</f>
        <v>0.98745382584522945</v>
      </c>
      <c r="R181" s="14">
        <f>'Intensity Equation'!$G$8/('Ohio Intensities'!A181+'Intensity Equation'!$G$9)^'Intensity Equation'!$G$10</f>
        <v>1.0603953269608439</v>
      </c>
      <c r="S181" s="14">
        <f>'Intensity Equation'!$G$15/('Ohio Intensities'!A181+'Intensity Equation'!$G$16)^'Intensity Equation'!$G$17</f>
        <v>1.0678882619634886</v>
      </c>
      <c r="T181" s="14">
        <f>'Intensity Equation'!$G$22/('Ohio Intensities'!A181+'Intensity Equation'!$G$23)^'Intensity Equation'!$G$24</f>
        <v>1.0759050969713806</v>
      </c>
      <c r="U181" s="100">
        <f>'Intensity Equation'!$G$29/('Ohio Intensities'!A181+'Intensity Equation'!$G$30)^'Intensity Equation'!$G$31</f>
        <v>1.1237622452397737</v>
      </c>
      <c r="V181" s="14">
        <f>'Intensity Equation'!$H$8/('Ohio Intensities'!A181+'Intensity Equation'!$H$9)^'Intensity Equation'!$H$10</f>
        <v>1.2077053335000663</v>
      </c>
      <c r="W181" s="14">
        <f>'Intensity Equation'!$H$15/('Ohio Intensities'!A181+'Intensity Equation'!$H$16)^'Intensity Equation'!$H$17</f>
        <v>1.1970303523550176</v>
      </c>
      <c r="X181" s="14">
        <f>'Intensity Equation'!$H$22/('Ohio Intensities'!A181+'Intensity Equation'!$H$23)^'Intensity Equation'!$H$24</f>
        <v>1.2148442347282831</v>
      </c>
      <c r="Y181" s="23">
        <f>'Intensity Equation'!$H$29/('Ohio Intensities'!A181+'Intensity Equation'!$H$30)^'Intensity Equation'!$H$31</f>
        <v>1.2688317698450631</v>
      </c>
    </row>
    <row r="182" spans="1:25" x14ac:dyDescent="0.25">
      <c r="A182" s="98">
        <f t="shared" si="2"/>
        <v>186</v>
      </c>
      <c r="B182" s="14">
        <f>'Intensity Equation'!$C$8/('Ohio Intensities'!A182+'Intensity Equation'!$C$9)^'Intensity Equation'!$C$10</f>
        <v>0.49814045526029371</v>
      </c>
      <c r="C182" s="14">
        <f>'Intensity Equation'!$C$15/('Ohio Intensities'!A182+'Intensity Equation'!$C$16)^'Intensity Equation'!$C$17</f>
        <v>0.51758760667278092</v>
      </c>
      <c r="D182" s="14">
        <f>'Intensity Equation'!$C$22/('Ohio Intensities'!A182+'Intensity Equation'!$C$23)^'Intensity Equation'!$C$24</f>
        <v>0.55269350672816153</v>
      </c>
      <c r="E182" s="100">
        <f>'Intensity Equation'!$C$29/('Ohio Intensities'!A182+'Intensity Equation'!$C$30)^'Intensity Equation'!$C$31</f>
        <v>0.56397336674753407</v>
      </c>
      <c r="F182" s="14">
        <f>'Intensity Equation'!$D$8/('Ohio Intensities'!A182+'Intensity Equation'!$D$9)^'Intensity Equation'!$D$10</f>
        <v>0.63764583507326333</v>
      </c>
      <c r="G182" s="14">
        <f>'Intensity Equation'!$D$15/('Ohio Intensities'!A182+'Intensity Equation'!$D$16)^'Intensity Equation'!$D$17</f>
        <v>0.65368591565305734</v>
      </c>
      <c r="H182" s="14">
        <f>'Intensity Equation'!$D$22/('Ohio Intensities'!A182+'Intensity Equation'!$D$23)^'Intensity Equation'!$D$24</f>
        <v>0.6889530758972009</v>
      </c>
      <c r="I182" s="100">
        <f>'Intensity Equation'!$D$29/('Ohio Intensities'!A182+'Intensity Equation'!$D$30)^'Intensity Equation'!$D$31</f>
        <v>0.6889530758972009</v>
      </c>
      <c r="J182" s="14">
        <f>'Intensity Equation'!$E$8/('Ohio Intensities'!A182+'Intensity Equation'!$E$9)^'Intensity Equation'!$E$10</f>
        <v>0.75053538553025545</v>
      </c>
      <c r="K182" s="14">
        <f>'Intensity Equation'!$E$15/('Ohio Intensities'!A182+'Intensity Equation'!$E$16)^'Intensity Equation'!$E$17</f>
        <v>0.76216632958705766</v>
      </c>
      <c r="L182" s="14">
        <f>'Intensity Equation'!$E$22/('Ohio Intensities'!A182+'Intensity Equation'!$E$23)^'Intensity Equation'!$E$24</f>
        <v>0.79346029342289948</v>
      </c>
      <c r="M182" s="100">
        <f>'Intensity Equation'!$E$29/('Ohio Intensities'!A182+'Intensity Equation'!$E$30)^'Intensity Equation'!$E$31</f>
        <v>0.82103673123452547</v>
      </c>
      <c r="N182" s="14">
        <f>'Intensity Equation'!$F$8/('Ohio Intensities'!A182+'Intensity Equation'!$F$9)^'Intensity Equation'!$F$10</f>
        <v>0.91662639348854413</v>
      </c>
      <c r="O182" s="14">
        <f>'Intensity Equation'!$F$15/('Ohio Intensities'!A182+'Intensity Equation'!$F$16)^'Intensity Equation'!$F$17</f>
        <v>0.92636459284295358</v>
      </c>
      <c r="P182" s="14">
        <f>'Intensity Equation'!$F$22/('Ohio Intensities'!A182+'Intensity Equation'!$F$23)^'Intensity Equation'!$F$24</f>
        <v>0.94815240679042379</v>
      </c>
      <c r="Q182" s="100">
        <f>'Intensity Equation'!$F$29/('Ohio Intensities'!A182+'Intensity Equation'!$F$30)^'Intensity Equation'!$F$31</f>
        <v>0.98323411574973296</v>
      </c>
      <c r="R182" s="14">
        <f>'Intensity Equation'!$G$8/('Ohio Intensities'!A182+'Intensity Equation'!$G$9)^'Intensity Equation'!$G$10</f>
        <v>1.0561783536881912</v>
      </c>
      <c r="S182" s="14">
        <f>'Intensity Equation'!$G$15/('Ohio Intensities'!A182+'Intensity Equation'!$G$16)^'Intensity Equation'!$G$17</f>
        <v>1.0636306719300321</v>
      </c>
      <c r="T182" s="14">
        <f>'Intensity Equation'!$G$22/('Ohio Intensities'!A182+'Intensity Equation'!$G$23)^'Intensity Equation'!$G$24</f>
        <v>1.0713307822900897</v>
      </c>
      <c r="U182" s="100">
        <f>'Intensity Equation'!$G$29/('Ohio Intensities'!A182+'Intensity Equation'!$G$30)^'Intensity Equation'!$G$31</f>
        <v>1.1190343369361611</v>
      </c>
      <c r="V182" s="14">
        <f>'Intensity Equation'!$H$8/('Ohio Intensities'!A182+'Intensity Equation'!$H$9)^'Intensity Equation'!$H$10</f>
        <v>1.2030682799136139</v>
      </c>
      <c r="W182" s="14">
        <f>'Intensity Equation'!$H$15/('Ohio Intensities'!A182+'Intensity Equation'!$H$16)^'Intensity Equation'!$H$17</f>
        <v>1.192185799796537</v>
      </c>
      <c r="X182" s="14">
        <f>'Intensity Equation'!$H$22/('Ohio Intensities'!A182+'Intensity Equation'!$H$23)^'Intensity Equation'!$H$24</f>
        <v>1.2099577010611713</v>
      </c>
      <c r="Y182" s="23">
        <f>'Intensity Equation'!$H$29/('Ohio Intensities'!A182+'Intensity Equation'!$H$30)^'Intensity Equation'!$H$31</f>
        <v>1.263664707782433</v>
      </c>
    </row>
    <row r="183" spans="1:25" x14ac:dyDescent="0.25">
      <c r="A183" s="98">
        <f t="shared" si="2"/>
        <v>187</v>
      </c>
      <c r="B183" s="14">
        <f>'Intensity Equation'!$C$8/('Ohio Intensities'!A183+'Intensity Equation'!$C$9)^'Intensity Equation'!$C$10</f>
        <v>0.49595649166581929</v>
      </c>
      <c r="C183" s="14">
        <f>'Intensity Equation'!$C$15/('Ohio Intensities'!A183+'Intensity Equation'!$C$16)^'Intensity Equation'!$C$17</f>
        <v>0.51531838224423332</v>
      </c>
      <c r="D183" s="14">
        <f>'Intensity Equation'!$C$22/('Ohio Intensities'!A183+'Intensity Equation'!$C$23)^'Intensity Equation'!$C$24</f>
        <v>0.55023506927867594</v>
      </c>
      <c r="E183" s="100">
        <f>'Intensity Equation'!$C$29/('Ohio Intensities'!A183+'Intensity Equation'!$C$30)^'Intensity Equation'!$C$31</f>
        <v>0.56146475532285434</v>
      </c>
      <c r="F183" s="14">
        <f>'Intensity Equation'!$D$8/('Ohio Intensities'!A183+'Intensity Equation'!$D$9)^'Intensity Equation'!$D$10</f>
        <v>0.63489378460488777</v>
      </c>
      <c r="G183" s="14">
        <f>'Intensity Equation'!$D$15/('Ohio Intensities'!A183+'Intensity Equation'!$D$16)^'Intensity Equation'!$D$17</f>
        <v>0.6508450825804889</v>
      </c>
      <c r="H183" s="14">
        <f>'Intensity Equation'!$D$22/('Ohio Intensities'!A183+'Intensity Equation'!$D$23)^'Intensity Equation'!$D$24</f>
        <v>0.68592833521059149</v>
      </c>
      <c r="I183" s="100">
        <f>'Intensity Equation'!$D$29/('Ohio Intensities'!A183+'Intensity Equation'!$D$30)^'Intensity Equation'!$D$31</f>
        <v>0.68592833521059149</v>
      </c>
      <c r="J183" s="14">
        <f>'Intensity Equation'!$E$8/('Ohio Intensities'!A183+'Intensity Equation'!$E$9)^'Intensity Equation'!$E$10</f>
        <v>0.74734243891665242</v>
      </c>
      <c r="K183" s="14">
        <f>'Intensity Equation'!$E$15/('Ohio Intensities'!A183+'Intensity Equation'!$E$16)^'Intensity Equation'!$E$17</f>
        <v>0.75885991558668109</v>
      </c>
      <c r="L183" s="14">
        <f>'Intensity Equation'!$E$22/('Ohio Intensities'!A183+'Intensity Equation'!$E$23)^'Intensity Equation'!$E$24</f>
        <v>0.78996009934819822</v>
      </c>
      <c r="M183" s="100">
        <f>'Intensity Equation'!$E$29/('Ohio Intensities'!A183+'Intensity Equation'!$E$30)^'Intensity Equation'!$E$31</f>
        <v>0.81747080863137511</v>
      </c>
      <c r="N183" s="14">
        <f>'Intensity Equation'!$F$8/('Ohio Intensities'!A183+'Intensity Equation'!$F$9)^'Intensity Equation'!$F$10</f>
        <v>0.91287013331586164</v>
      </c>
      <c r="O183" s="14">
        <f>'Intensity Equation'!$F$15/('Ohio Intensities'!A183+'Intensity Equation'!$F$16)^'Intensity Equation'!$F$17</f>
        <v>0.92248526556557131</v>
      </c>
      <c r="P183" s="14">
        <f>'Intensity Equation'!$F$22/('Ohio Intensities'!A183+'Intensity Equation'!$F$23)^'Intensity Equation'!$F$24</f>
        <v>0.94404242543516403</v>
      </c>
      <c r="Q183" s="100">
        <f>'Intensity Equation'!$F$29/('Ohio Intensities'!A183+'Intensity Equation'!$F$30)^'Intensity Equation'!$F$31</f>
        <v>0.97905348050362861</v>
      </c>
      <c r="R183" s="14">
        <f>'Intensity Equation'!$G$8/('Ohio Intensities'!A183+'Intensity Equation'!$G$9)^'Intensity Equation'!$G$10</f>
        <v>1.0519994021627406</v>
      </c>
      <c r="S183" s="14">
        <f>'Intensity Equation'!$G$15/('Ohio Intensities'!A183+'Intensity Equation'!$G$16)^'Intensity Equation'!$G$17</f>
        <v>1.0594115945613425</v>
      </c>
      <c r="T183" s="14">
        <f>'Intensity Equation'!$G$22/('Ohio Intensities'!A183+'Intensity Equation'!$G$23)^'Intensity Equation'!$G$24</f>
        <v>1.0667985852629611</v>
      </c>
      <c r="U183" s="100">
        <f>'Intensity Equation'!$G$29/('Ohio Intensities'!A183+'Intensity Equation'!$G$30)^'Intensity Equation'!$G$31</f>
        <v>1.114349810796726</v>
      </c>
      <c r="V183" s="14">
        <f>'Intensity Equation'!$H$8/('Ohio Intensities'!A183+'Intensity Equation'!$H$9)^'Intensity Equation'!$H$10</f>
        <v>1.1984724337820836</v>
      </c>
      <c r="W183" s="14">
        <f>'Intensity Equation'!$H$15/('Ohio Intensities'!A183+'Intensity Equation'!$H$16)^'Intensity Equation'!$H$17</f>
        <v>1.1873849601570379</v>
      </c>
      <c r="X183" s="14">
        <f>'Intensity Equation'!$H$22/('Ohio Intensities'!A183+'Intensity Equation'!$H$23)^'Intensity Equation'!$H$24</f>
        <v>1.2051153538088215</v>
      </c>
      <c r="Y183" s="23">
        <f>'Intensity Equation'!$H$29/('Ohio Intensities'!A183+'Intensity Equation'!$H$30)^'Intensity Equation'!$H$31</f>
        <v>1.2585444299062585</v>
      </c>
    </row>
    <row r="184" spans="1:25" x14ac:dyDescent="0.25">
      <c r="A184" s="98">
        <f t="shared" si="2"/>
        <v>188</v>
      </c>
      <c r="B184" s="14">
        <f>'Intensity Equation'!$C$8/('Ohio Intensities'!A184+'Intensity Equation'!$C$9)^'Intensity Equation'!$C$10</f>
        <v>0.49379314454503542</v>
      </c>
      <c r="C184" s="14">
        <f>'Intensity Equation'!$C$15/('Ohio Intensities'!A184+'Intensity Equation'!$C$16)^'Intensity Equation'!$C$17</f>
        <v>0.51307057914608134</v>
      </c>
      <c r="D184" s="14">
        <f>'Intensity Equation'!$C$22/('Ohio Intensities'!A184+'Intensity Equation'!$C$23)^'Intensity Equation'!$C$24</f>
        <v>0.54779993221704104</v>
      </c>
      <c r="E184" s="100">
        <f>'Intensity Equation'!$C$29/('Ohio Intensities'!A184+'Intensity Equation'!$C$30)^'Intensity Equation'!$C$31</f>
        <v>0.55897991982103723</v>
      </c>
      <c r="F184" s="14">
        <f>'Intensity Equation'!$D$8/('Ohio Intensities'!A184+'Intensity Equation'!$D$9)^'Intensity Equation'!$D$10</f>
        <v>0.63216743887816873</v>
      </c>
      <c r="G184" s="14">
        <f>'Intensity Equation'!$D$15/('Ohio Intensities'!A184+'Intensity Equation'!$D$16)^'Intensity Equation'!$D$17</f>
        <v>0.64803084981535486</v>
      </c>
      <c r="H184" s="14">
        <f>'Intensity Equation'!$D$22/('Ohio Intensities'!A184+'Intensity Equation'!$D$23)^'Intensity Equation'!$D$24</f>
        <v>0.682932012143039</v>
      </c>
      <c r="I184" s="100">
        <f>'Intensity Equation'!$D$29/('Ohio Intensities'!A184+'Intensity Equation'!$D$30)^'Intensity Equation'!$D$31</f>
        <v>0.682932012143039</v>
      </c>
      <c r="J184" s="14">
        <f>'Intensity Equation'!$E$8/('Ohio Intensities'!A184+'Intensity Equation'!$E$9)^'Intensity Equation'!$E$10</f>
        <v>0.74417905888098768</v>
      </c>
      <c r="K184" s="14">
        <f>'Intensity Equation'!$E$15/('Ohio Intensities'!A184+'Intensity Equation'!$E$16)^'Intensity Equation'!$E$17</f>
        <v>0.75558431141038573</v>
      </c>
      <c r="L184" s="14">
        <f>'Intensity Equation'!$E$22/('Ohio Intensities'!A184+'Intensity Equation'!$E$23)^'Intensity Equation'!$E$24</f>
        <v>0.78649268788079818</v>
      </c>
      <c r="M184" s="100">
        <f>'Intensity Equation'!$E$29/('Ohio Intensities'!A184+'Intensity Equation'!$E$30)^'Intensity Equation'!$E$31</f>
        <v>0.81393813175754737</v>
      </c>
      <c r="N184" s="14">
        <f>'Intensity Equation'!$F$8/('Ohio Intensities'!A184+'Intensity Equation'!$F$9)^'Intensity Equation'!$F$10</f>
        <v>0.90914807327751457</v>
      </c>
      <c r="O184" s="14">
        <f>'Intensity Equation'!$F$15/('Ohio Intensities'!A184+'Intensity Equation'!$F$16)^'Intensity Equation'!$F$17</f>
        <v>0.91864150720794413</v>
      </c>
      <c r="P184" s="14">
        <f>'Intensity Equation'!$F$22/('Ohio Intensities'!A184+'Intensity Equation'!$F$23)^'Intensity Equation'!$F$24</f>
        <v>0.93997052446182328</v>
      </c>
      <c r="Q184" s="100">
        <f>'Intensity Equation'!$F$29/('Ohio Intensities'!A184+'Intensity Equation'!$F$30)^'Intensity Equation'!$F$31</f>
        <v>0.97491136535590872</v>
      </c>
      <c r="R184" s="14">
        <f>'Intensity Equation'!$G$8/('Ohio Intensities'!A184+'Intensity Equation'!$G$9)^'Intensity Equation'!$G$10</f>
        <v>1.0478579398827099</v>
      </c>
      <c r="S184" s="14">
        <f>'Intensity Equation'!$G$15/('Ohio Intensities'!A184+'Intensity Equation'!$G$16)^'Intensity Equation'!$G$17</f>
        <v>1.0552304886292623</v>
      </c>
      <c r="T184" s="14">
        <f>'Intensity Equation'!$G$22/('Ohio Intensities'!A184+'Intensity Equation'!$G$23)^'Intensity Equation'!$G$24</f>
        <v>1.0623079114343452</v>
      </c>
      <c r="U184" s="100">
        <f>'Intensity Equation'!$G$29/('Ohio Intensities'!A184+'Intensity Equation'!$G$30)^'Intensity Equation'!$G$31</f>
        <v>1.1097080553507719</v>
      </c>
      <c r="V184" s="14">
        <f>'Intensity Equation'!$H$8/('Ohio Intensities'!A184+'Intensity Equation'!$H$9)^'Intensity Equation'!$H$10</f>
        <v>1.193917223035355</v>
      </c>
      <c r="W184" s="14">
        <f>'Intensity Equation'!$H$15/('Ohio Intensities'!A184+'Intensity Equation'!$H$16)^'Intensity Equation'!$H$17</f>
        <v>1.1826272236586959</v>
      </c>
      <c r="X184" s="14">
        <f>'Intensity Equation'!$H$22/('Ohio Intensities'!A184+'Intensity Equation'!$H$23)^'Intensity Equation'!$H$24</f>
        <v>1.2003165738192598</v>
      </c>
      <c r="Y184" s="23">
        <f>'Intensity Equation'!$H$29/('Ohio Intensities'!A184+'Intensity Equation'!$H$30)^'Intensity Equation'!$H$31</f>
        <v>1.253470281858698</v>
      </c>
    </row>
    <row r="185" spans="1:25" x14ac:dyDescent="0.25">
      <c r="A185" s="98">
        <f t="shared" si="2"/>
        <v>189</v>
      </c>
      <c r="B185" s="14">
        <f>'Intensity Equation'!$C$8/('Ohio Intensities'!A185+'Intensity Equation'!$C$9)^'Intensity Equation'!$C$10</f>
        <v>0.4916501161021774</v>
      </c>
      <c r="C185" s="14">
        <f>'Intensity Equation'!$C$15/('Ohio Intensities'!A185+'Intensity Equation'!$C$16)^'Intensity Equation'!$C$17</f>
        <v>0.51084388795676405</v>
      </c>
      <c r="D185" s="14">
        <f>'Intensity Equation'!$C$22/('Ohio Intensities'!A185+'Intensity Equation'!$C$23)^'Intensity Equation'!$C$24</f>
        <v>0.54538775869467171</v>
      </c>
      <c r="E185" s="100">
        <f>'Intensity Equation'!$C$29/('Ohio Intensities'!A185+'Intensity Equation'!$C$30)^'Intensity Equation'!$C$31</f>
        <v>0.55651851651879247</v>
      </c>
      <c r="F185" s="14">
        <f>'Intensity Equation'!$D$8/('Ohio Intensities'!A185+'Intensity Equation'!$D$9)^'Intensity Equation'!$D$10</f>
        <v>0.62946642995474356</v>
      </c>
      <c r="G185" s="14">
        <f>'Intensity Equation'!$D$15/('Ohio Intensities'!A185+'Intensity Equation'!$D$16)^'Intensity Equation'!$D$17</f>
        <v>0.64524283615047562</v>
      </c>
      <c r="H185" s="14">
        <f>'Intensity Equation'!$D$22/('Ohio Intensities'!A185+'Intensity Equation'!$D$23)^'Intensity Equation'!$D$24</f>
        <v>0.67996369890981634</v>
      </c>
      <c r="I185" s="100">
        <f>'Intensity Equation'!$D$29/('Ohio Intensities'!A185+'Intensity Equation'!$D$30)^'Intensity Equation'!$D$31</f>
        <v>0.67996369890981634</v>
      </c>
      <c r="J185" s="14">
        <f>'Intensity Equation'!$E$8/('Ohio Intensities'!A185+'Intensity Equation'!$E$9)^'Intensity Equation'!$E$10</f>
        <v>0.7410448251156323</v>
      </c>
      <c r="K185" s="14">
        <f>'Intensity Equation'!$E$15/('Ohio Intensities'!A185+'Intensity Equation'!$E$16)^'Intensity Equation'!$E$17</f>
        <v>0.75233907805968914</v>
      </c>
      <c r="L185" s="14">
        <f>'Intensity Equation'!$E$22/('Ohio Intensities'!A185+'Intensity Equation'!$E$23)^'Intensity Equation'!$E$24</f>
        <v>0.78305759116343832</v>
      </c>
      <c r="M185" s="100">
        <f>'Intensity Equation'!$E$29/('Ohio Intensities'!A185+'Intensity Equation'!$E$30)^'Intensity Equation'!$E$31</f>
        <v>0.81043822674191801</v>
      </c>
      <c r="N185" s="14">
        <f>'Intensity Equation'!$F$8/('Ohio Intensities'!A185+'Intensity Equation'!$F$9)^'Intensity Equation'!$F$10</f>
        <v>0.90545973246265754</v>
      </c>
      <c r="O185" s="14">
        <f>'Intensity Equation'!$F$15/('Ohio Intensities'!A185+'Intensity Equation'!$F$16)^'Intensity Equation'!$F$17</f>
        <v>0.91483281623394352</v>
      </c>
      <c r="P185" s="14">
        <f>'Intensity Equation'!$F$22/('Ohio Intensities'!A185+'Intensity Equation'!$F$23)^'Intensity Equation'!$F$24</f>
        <v>0.93593616513327704</v>
      </c>
      <c r="Q185" s="100">
        <f>'Intensity Equation'!$F$29/('Ohio Intensities'!A185+'Intensity Equation'!$F$30)^'Intensity Equation'!$F$31</f>
        <v>0.97080722614312354</v>
      </c>
      <c r="R185" s="14">
        <f>'Intensity Equation'!$G$8/('Ohio Intensities'!A185+'Intensity Equation'!$G$9)^'Intensity Equation'!$G$10</f>
        <v>1.0437534444340599</v>
      </c>
      <c r="S185" s="14">
        <f>'Intensity Equation'!$G$15/('Ohio Intensities'!A185+'Intensity Equation'!$G$16)^'Intensity Equation'!$G$17</f>
        <v>1.0510868231946535</v>
      </c>
      <c r="T185" s="14">
        <f>'Intensity Equation'!$G$22/('Ohio Intensities'!A185+'Intensity Equation'!$G$23)^'Intensity Equation'!$G$24</f>
        <v>1.0578581776269367</v>
      </c>
      <c r="U185" s="100">
        <f>'Intensity Equation'!$G$29/('Ohio Intensities'!A185+'Intensity Equation'!$G$30)^'Intensity Equation'!$G$31</f>
        <v>1.1051084707245107</v>
      </c>
      <c r="V185" s="14">
        <f>'Intensity Equation'!$H$8/('Ohio Intensities'!A185+'Intensity Equation'!$H$9)^'Intensity Equation'!$H$10</f>
        <v>1.1894020863746428</v>
      </c>
      <c r="W185" s="14">
        <f>'Intensity Equation'!$H$15/('Ohio Intensities'!A185+'Intensity Equation'!$H$16)^'Intensity Equation'!$H$17</f>
        <v>1.1779119920041963</v>
      </c>
      <c r="X185" s="14">
        <f>'Intensity Equation'!$H$22/('Ohio Intensities'!A185+'Intensity Equation'!$H$23)^'Intensity Equation'!$H$24</f>
        <v>1.1955607536625792</v>
      </c>
      <c r="Y185" s="23">
        <f>'Intensity Equation'!$H$29/('Ohio Intensities'!A185+'Intensity Equation'!$H$30)^'Intensity Equation'!$H$31</f>
        <v>1.24844162162984</v>
      </c>
    </row>
    <row r="186" spans="1:25" x14ac:dyDescent="0.25">
      <c r="A186" s="98">
        <f t="shared" si="2"/>
        <v>190</v>
      </c>
      <c r="B186" s="14">
        <f>'Intensity Equation'!$C$8/('Ohio Intensities'!A186+'Intensity Equation'!$C$9)^'Intensity Equation'!$C$10</f>
        <v>0.48952711431837703</v>
      </c>
      <c r="C186" s="14">
        <f>'Intensity Equation'!$C$15/('Ohio Intensities'!A186+'Intensity Equation'!$C$16)^'Intensity Equation'!$C$17</f>
        <v>0.50863800525714442</v>
      </c>
      <c r="D186" s="14">
        <f>'Intensity Equation'!$C$22/('Ohio Intensities'!A186+'Intensity Equation'!$C$23)^'Intensity Equation'!$C$24</f>
        <v>0.54299821839314055</v>
      </c>
      <c r="E186" s="100">
        <f>'Intensity Equation'!$C$29/('Ohio Intensities'!A186+'Intensity Equation'!$C$30)^'Intensity Equation'!$C$31</f>
        <v>0.55408020835626104</v>
      </c>
      <c r="F186" s="14">
        <f>'Intensity Equation'!$D$8/('Ohio Intensities'!A186+'Intensity Equation'!$D$9)^'Intensity Equation'!$D$10</f>
        <v>0.62679039697470118</v>
      </c>
      <c r="G186" s="14">
        <f>'Intensity Equation'!$D$15/('Ohio Intensities'!A186+'Intensity Equation'!$D$16)^'Intensity Equation'!$D$17</f>
        <v>0.64248066771643009</v>
      </c>
      <c r="H186" s="14">
        <f>'Intensity Equation'!$D$22/('Ohio Intensities'!A186+'Intensity Equation'!$D$23)^'Intensity Equation'!$D$24</f>
        <v>0.67702299557811096</v>
      </c>
      <c r="I186" s="100">
        <f>'Intensity Equation'!$D$29/('Ohio Intensities'!A186+'Intensity Equation'!$D$30)^'Intensity Equation'!$D$31</f>
        <v>0.67702299557811096</v>
      </c>
      <c r="J186" s="14">
        <f>'Intensity Equation'!$E$8/('Ohio Intensities'!A186+'Intensity Equation'!$E$9)^'Intensity Equation'!$E$10</f>
        <v>0.73793932535006646</v>
      </c>
      <c r="K186" s="14">
        <f>'Intensity Equation'!$E$15/('Ohio Intensities'!A186+'Intensity Equation'!$E$16)^'Intensity Equation'!$E$17</f>
        <v>0.74912378493427334</v>
      </c>
      <c r="L186" s="14">
        <f>'Intensity Equation'!$E$22/('Ohio Intensities'!A186+'Intensity Equation'!$E$23)^'Intensity Equation'!$E$24</f>
        <v>0.77965435028837449</v>
      </c>
      <c r="M186" s="100">
        <f>'Intensity Equation'!$E$29/('Ohio Intensities'!A186+'Intensity Equation'!$E$30)^'Intensity Equation'!$E$31</f>
        <v>0.80697062878097203</v>
      </c>
      <c r="N186" s="14">
        <f>'Intensity Equation'!$F$8/('Ohio Intensities'!A186+'Intensity Equation'!$F$9)^'Intensity Equation'!$F$10</f>
        <v>0.9018046390829153</v>
      </c>
      <c r="O186" s="14">
        <f>'Intensity Equation'!$F$15/('Ohio Intensities'!A186+'Intensity Equation'!$F$16)^'Intensity Equation'!$F$17</f>
        <v>0.91105870062816441</v>
      </c>
      <c r="P186" s="14">
        <f>'Intensity Equation'!$F$22/('Ohio Intensities'!A186+'Intensity Equation'!$F$23)^'Intensity Equation'!$F$24</f>
        <v>0.93193881893844721</v>
      </c>
      <c r="Q186" s="100">
        <f>'Intensity Equation'!$F$29/('Ohio Intensities'!A186+'Intensity Equation'!$F$30)^'Intensity Equation'!$F$31</f>
        <v>0.96674052903606855</v>
      </c>
      <c r="R186" s="14">
        <f>'Intensity Equation'!$G$8/('Ohio Intensities'!A186+'Intensity Equation'!$G$9)^'Intensity Equation'!$G$10</f>
        <v>1.0396854032500551</v>
      </c>
      <c r="S186" s="14">
        <f>'Intensity Equation'!$G$15/('Ohio Intensities'!A186+'Intensity Equation'!$G$16)^'Intensity Equation'!$G$17</f>
        <v>1.0469800773613021</v>
      </c>
      <c r="T186" s="14">
        <f>'Intensity Equation'!$G$22/('Ohio Intensities'!A186+'Intensity Equation'!$G$23)^'Intensity Equation'!$G$24</f>
        <v>1.0534488116735332</v>
      </c>
      <c r="U186" s="100">
        <f>'Intensity Equation'!$G$29/('Ohio Intensities'!A186+'Intensity Equation'!$G$30)^'Intensity Equation'!$G$31</f>
        <v>1.1005504683651881</v>
      </c>
      <c r="V186" s="14">
        <f>'Intensity Equation'!$H$8/('Ohio Intensities'!A186+'Intensity Equation'!$H$9)^'Intensity Equation'!$H$10</f>
        <v>1.1849264730169431</v>
      </c>
      <c r="W186" s="14">
        <f>'Intensity Equation'!$H$15/('Ohio Intensities'!A186+'Intensity Equation'!$H$16)^'Intensity Equation'!$H$17</f>
        <v>1.1732386781051323</v>
      </c>
      <c r="X186" s="14">
        <f>'Intensity Equation'!$H$22/('Ohio Intensities'!A186+'Intensity Equation'!$H$23)^'Intensity Equation'!$H$24</f>
        <v>1.1908472973519104</v>
      </c>
      <c r="Y186" s="23">
        <f>'Intensity Equation'!$H$29/('Ohio Intensities'!A186+'Intensity Equation'!$H$30)^'Intensity Equation'!$H$31</f>
        <v>1.2434578192649803</v>
      </c>
    </row>
    <row r="187" spans="1:25" x14ac:dyDescent="0.25">
      <c r="A187" s="98">
        <f t="shared" si="2"/>
        <v>191</v>
      </c>
      <c r="B187" s="14">
        <f>'Intensity Equation'!$C$8/('Ohio Intensities'!A187+'Intensity Equation'!$C$9)^'Intensity Equation'!$C$10</f>
        <v>0.48742385281126643</v>
      </c>
      <c r="C187" s="14">
        <f>'Intensity Equation'!$C$15/('Ohio Intensities'!A187+'Intensity Equation'!$C$16)^'Intensity Equation'!$C$17</f>
        <v>0.50645263348463199</v>
      </c>
      <c r="D187" s="14">
        <f>'Intensity Equation'!$C$22/('Ohio Intensities'!A187+'Intensity Equation'!$C$23)^'Intensity Equation'!$C$24</f>
        <v>0.54063098736571746</v>
      </c>
      <c r="E187" s="100">
        <f>'Intensity Equation'!$C$29/('Ohio Intensities'!A187+'Intensity Equation'!$C$30)^'Intensity Equation'!$C$31</f>
        <v>0.55166466477531995</v>
      </c>
      <c r="F187" s="14">
        <f>'Intensity Equation'!$D$8/('Ohio Intensities'!A187+'Intensity Equation'!$D$9)^'Intensity Equation'!$D$10</f>
        <v>0.62413898598589923</v>
      </c>
      <c r="G187" s="14">
        <f>'Intensity Equation'!$D$15/('Ohio Intensities'!A187+'Intensity Equation'!$D$16)^'Intensity Equation'!$D$17</f>
        <v>0.63974397780458425</v>
      </c>
      <c r="H187" s="14">
        <f>'Intensity Equation'!$D$22/('Ohio Intensities'!A187+'Intensity Equation'!$D$23)^'Intensity Equation'!$D$24</f>
        <v>0.67410950987770768</v>
      </c>
      <c r="I187" s="100">
        <f>'Intensity Equation'!$D$29/('Ohio Intensities'!A187+'Intensity Equation'!$D$30)^'Intensity Equation'!$D$31</f>
        <v>0.67410950987770768</v>
      </c>
      <c r="J187" s="14">
        <f>'Intensity Equation'!$E$8/('Ohio Intensities'!A187+'Intensity Equation'!$E$9)^'Intensity Equation'!$E$10</f>
        <v>0.734862155158157</v>
      </c>
      <c r="K187" s="14">
        <f>'Intensity Equation'!$E$15/('Ohio Intensities'!A187+'Intensity Equation'!$E$16)^'Intensity Equation'!$E$17</f>
        <v>0.74593800963072887</v>
      </c>
      <c r="L187" s="14">
        <f>'Intensity Equation'!$E$22/('Ohio Intensities'!A187+'Intensity Equation'!$E$23)^'Intensity Equation'!$E$24</f>
        <v>0.77628251508314305</v>
      </c>
      <c r="M187" s="100">
        <f>'Intensity Equation'!$E$29/('Ohio Intensities'!A187+'Intensity Equation'!$E$30)^'Intensity Equation'!$E$31</f>
        <v>0.80353488192146594</v>
      </c>
      <c r="N187" s="14">
        <f>'Intensity Equation'!$F$8/('Ohio Intensities'!A187+'Intensity Equation'!$F$9)^'Intensity Equation'!$F$10</f>
        <v>0.89818233025501593</v>
      </c>
      <c r="O187" s="14">
        <f>'Intensity Equation'!$F$15/('Ohio Intensities'!A187+'Intensity Equation'!$F$16)^'Intensity Equation'!$F$17</f>
        <v>0.90731867766916108</v>
      </c>
      <c r="P187" s="14">
        <f>'Intensity Equation'!$F$22/('Ohio Intensities'!A187+'Intensity Equation'!$F$23)^'Intensity Equation'!$F$24</f>
        <v>0.92797796734924576</v>
      </c>
      <c r="Q187" s="100">
        <f>'Intensity Equation'!$F$29/('Ohio Intensities'!A187+'Intensity Equation'!$F$30)^'Intensity Equation'!$F$31</f>
        <v>0.96271075029375208</v>
      </c>
      <c r="R187" s="14">
        <f>'Intensity Equation'!$G$8/('Ohio Intensities'!A187+'Intensity Equation'!$G$9)^'Intensity Equation'!$G$10</f>
        <v>1.0356533133777428</v>
      </c>
      <c r="S187" s="14">
        <f>'Intensity Equation'!$G$15/('Ohio Intensities'!A187+'Intensity Equation'!$G$16)^'Intensity Equation'!$G$17</f>
        <v>1.0429097400369063</v>
      </c>
      <c r="T187" s="14">
        <f>'Intensity Equation'!$G$22/('Ohio Intensities'!A187+'Intensity Equation'!$G$23)^'Intensity Equation'!$G$24</f>
        <v>1.0490792521564609</v>
      </c>
      <c r="U187" s="100">
        <f>'Intensity Equation'!$G$29/('Ohio Intensities'!A187+'Intensity Equation'!$G$30)^'Intensity Equation'!$G$31</f>
        <v>1.0960334707730903</v>
      </c>
      <c r="V187" s="14">
        <f>'Intensity Equation'!$H$8/('Ohio Intensities'!A187+'Intensity Equation'!$H$9)^'Intensity Equation'!$H$10</f>
        <v>1.1804898424467822</v>
      </c>
      <c r="W187" s="14">
        <f>'Intensity Equation'!$H$15/('Ohio Intensities'!A187+'Intensity Equation'!$H$16)^'Intensity Equation'!$H$17</f>
        <v>1.1686067058181384</v>
      </c>
      <c r="X187" s="14">
        <f>'Intensity Equation'!$H$22/('Ohio Intensities'!A187+'Intensity Equation'!$H$23)^'Intensity Equation'!$H$24</f>
        <v>1.1861756200723845</v>
      </c>
      <c r="Y187" s="23">
        <f>'Intensity Equation'!$H$29/('Ohio Intensities'!A187+'Intensity Equation'!$H$30)^'Intensity Equation'!$H$31</f>
        <v>1.2385182565802473</v>
      </c>
    </row>
    <row r="188" spans="1:25" x14ac:dyDescent="0.25">
      <c r="A188" s="98">
        <f t="shared" si="2"/>
        <v>192</v>
      </c>
      <c r="B188" s="14">
        <f>'Intensity Equation'!$C$8/('Ohio Intensities'!A188+'Intensity Equation'!$C$9)^'Intensity Equation'!$C$10</f>
        <v>0.48534005069867109</v>
      </c>
      <c r="C188" s="14">
        <f>'Intensity Equation'!$C$15/('Ohio Intensities'!A188+'Intensity Equation'!$C$16)^'Intensity Equation'!$C$17</f>
        <v>0.50428748079155405</v>
      </c>
      <c r="D188" s="14">
        <f>'Intensity Equation'!$C$22/('Ohio Intensities'!A188+'Intensity Equation'!$C$23)^'Intensity Equation'!$C$24</f>
        <v>0.53828574788351624</v>
      </c>
      <c r="E188" s="100">
        <f>'Intensity Equation'!$C$29/('Ohio Intensities'!A188+'Intensity Equation'!$C$30)^'Intensity Equation'!$C$31</f>
        <v>0.54927156156258972</v>
      </c>
      <c r="F188" s="14">
        <f>'Intensity Equation'!$D$8/('Ohio Intensities'!A188+'Intensity Equation'!$D$9)^'Intensity Equation'!$D$10</f>
        <v>0.62151184977821627</v>
      </c>
      <c r="G188" s="14">
        <f>'Intensity Equation'!$D$15/('Ohio Intensities'!A188+'Intensity Equation'!$D$16)^'Intensity Equation'!$D$17</f>
        <v>0.63703240669524241</v>
      </c>
      <c r="H188" s="14">
        <f>'Intensity Equation'!$D$22/('Ohio Intensities'!A188+'Intensity Equation'!$D$23)^'Intensity Equation'!$D$24</f>
        <v>0.67122285701713513</v>
      </c>
      <c r="I188" s="100">
        <f>'Intensity Equation'!$D$29/('Ohio Intensities'!A188+'Intensity Equation'!$D$30)^'Intensity Equation'!$D$31</f>
        <v>0.67122285701713513</v>
      </c>
      <c r="J188" s="14">
        <f>'Intensity Equation'!$E$8/('Ohio Intensities'!A188+'Intensity Equation'!$E$9)^'Intensity Equation'!$E$10</f>
        <v>0.73181291777097512</v>
      </c>
      <c r="K188" s="14">
        <f>'Intensity Equation'!$E$15/('Ohio Intensities'!A188+'Intensity Equation'!$E$16)^'Intensity Equation'!$E$17</f>
        <v>0.7427813377470901</v>
      </c>
      <c r="L188" s="14">
        <f>'Intensity Equation'!$E$22/('Ohio Intensities'!A188+'Intensity Equation'!$E$23)^'Intensity Equation'!$E$24</f>
        <v>0.77294164390247266</v>
      </c>
      <c r="M188" s="100">
        <f>'Intensity Equation'!$E$29/('Ohio Intensities'!A188+'Intensity Equation'!$E$30)^'Intensity Equation'!$E$31</f>
        <v>0.80013053884933705</v>
      </c>
      <c r="N188" s="14">
        <f>'Intensity Equation'!$F$8/('Ohio Intensities'!A188+'Intensity Equation'!$F$9)^'Intensity Equation'!$F$10</f>
        <v>0.8945923517896428</v>
      </c>
      <c r="O188" s="14">
        <f>'Intensity Equation'!$F$15/('Ohio Intensities'!A188+'Intensity Equation'!$F$16)^'Intensity Equation'!$F$17</f>
        <v>0.90361227370917629</v>
      </c>
      <c r="P188" s="14">
        <f>'Intensity Equation'!$F$22/('Ohio Intensities'!A188+'Intensity Equation'!$F$23)^'Intensity Equation'!$F$24</f>
        <v>0.92405310158444665</v>
      </c>
      <c r="Q188" s="100">
        <f>'Intensity Equation'!$F$29/('Ohio Intensities'!A188+'Intensity Equation'!$F$30)^'Intensity Equation'!$F$31</f>
        <v>0.95871737602439044</v>
      </c>
      <c r="R188" s="14">
        <f>'Intensity Equation'!$G$8/('Ohio Intensities'!A188+'Intensity Equation'!$G$9)^'Intensity Equation'!$G$10</f>
        <v>1.0316566812510741</v>
      </c>
      <c r="S188" s="14">
        <f>'Intensity Equation'!$G$15/('Ohio Intensities'!A188+'Intensity Equation'!$G$16)^'Intensity Equation'!$G$17</f>
        <v>1.03887530970091</v>
      </c>
      <c r="T188" s="14">
        <f>'Intensity Equation'!$G$22/('Ohio Intensities'!A188+'Intensity Equation'!$G$23)^'Intensity Equation'!$G$24</f>
        <v>1.0447489481543994</v>
      </c>
      <c r="U188" s="100">
        <f>'Intensity Equation'!$G$29/('Ohio Intensities'!A188+'Intensity Equation'!$G$30)^'Intensity Equation'!$G$31</f>
        <v>1.0915569112411763</v>
      </c>
      <c r="V188" s="14">
        <f>'Intensity Equation'!$H$8/('Ohio Intensities'!A188+'Intensity Equation'!$H$9)^'Intensity Equation'!$H$10</f>
        <v>1.1760916641750254</v>
      </c>
      <c r="W188" s="14">
        <f>'Intensity Equation'!$H$15/('Ohio Intensities'!A188+'Intensity Equation'!$H$16)^'Intensity Equation'!$H$17</f>
        <v>1.1640155096884837</v>
      </c>
      <c r="X188" s="14">
        <f>'Intensity Equation'!$H$22/('Ohio Intensities'!A188+'Intensity Equation'!$H$23)^'Intensity Equation'!$H$24</f>
        <v>1.1815451479178078</v>
      </c>
      <c r="Y188" s="23">
        <f>'Intensity Equation'!$H$29/('Ohio Intensities'!A188+'Intensity Equation'!$H$30)^'Intensity Equation'!$H$31</f>
        <v>1.2336223268862945</v>
      </c>
    </row>
    <row r="189" spans="1:25" x14ac:dyDescent="0.25">
      <c r="A189" s="98">
        <f t="shared" si="2"/>
        <v>193</v>
      </c>
      <c r="B189" s="14">
        <f>'Intensity Equation'!$C$8/('Ohio Intensities'!A189+'Intensity Equation'!$C$9)^'Intensity Equation'!$C$10</f>
        <v>0.48327543246625965</v>
      </c>
      <c r="C189" s="14">
        <f>'Intensity Equation'!$C$15/('Ohio Intensities'!A189+'Intensity Equation'!$C$16)^'Intensity Equation'!$C$17</f>
        <v>0.50214226090763903</v>
      </c>
      <c r="D189" s="14">
        <f>'Intensity Equation'!$C$22/('Ohio Intensities'!A189+'Intensity Equation'!$C$23)^'Intensity Equation'!$C$24</f>
        <v>0.53596218828609909</v>
      </c>
      <c r="E189" s="100">
        <f>'Intensity Equation'!$C$29/('Ohio Intensities'!A189+'Intensity Equation'!$C$30)^'Intensity Equation'!$C$31</f>
        <v>0.54690058069698977</v>
      </c>
      <c r="F189" s="14">
        <f>'Intensity Equation'!$D$8/('Ohio Intensities'!A189+'Intensity Equation'!$D$9)^'Intensity Equation'!$D$10</f>
        <v>0.61890864772258303</v>
      </c>
      <c r="G189" s="14">
        <f>'Intensity Equation'!$D$15/('Ohio Intensities'!A189+'Intensity Equation'!$D$16)^'Intensity Equation'!$D$17</f>
        <v>0.63434560149074926</v>
      </c>
      <c r="H189" s="14">
        <f>'Intensity Equation'!$D$22/('Ohio Intensities'!A189+'Intensity Equation'!$D$23)^'Intensity Equation'!$D$24</f>
        <v>0.66836265950510809</v>
      </c>
      <c r="I189" s="100">
        <f>'Intensity Equation'!$D$29/('Ohio Intensities'!A189+'Intensity Equation'!$D$30)^'Intensity Equation'!$D$31</f>
        <v>0.66836265950510809</v>
      </c>
      <c r="J189" s="14">
        <f>'Intensity Equation'!$E$8/('Ohio Intensities'!A189+'Intensity Equation'!$E$9)^'Intensity Equation'!$E$10</f>
        <v>0.72879122389497819</v>
      </c>
      <c r="K189" s="14">
        <f>'Intensity Equation'!$E$15/('Ohio Intensities'!A189+'Intensity Equation'!$E$16)^'Intensity Equation'!$E$17</f>
        <v>0.73965336269296322</v>
      </c>
      <c r="L189" s="14">
        <f>'Intensity Equation'!$E$22/('Ohio Intensities'!A189+'Intensity Equation'!$E$23)^'Intensity Equation'!$E$24</f>
        <v>0.76963130342614472</v>
      </c>
      <c r="M189" s="100">
        <f>'Intensity Equation'!$E$29/('Ohio Intensities'!A189+'Intensity Equation'!$E$30)^'Intensity Equation'!$E$31</f>
        <v>0.79675716068465641</v>
      </c>
      <c r="N189" s="14">
        <f>'Intensity Equation'!$F$8/('Ohio Intensities'!A189+'Intensity Equation'!$F$9)^'Intensity Equation'!$F$10</f>
        <v>0.8910342579863042</v>
      </c>
      <c r="O189" s="14">
        <f>'Intensity Equation'!$F$15/('Ohio Intensities'!A189+'Intensity Equation'!$F$16)^'Intensity Equation'!$F$17</f>
        <v>0.89993902396013115</v>
      </c>
      <c r="P189" s="14">
        <f>'Intensity Equation'!$F$22/('Ohio Intensities'!A189+'Intensity Equation'!$F$23)^'Intensity Equation'!$F$24</f>
        <v>0.9201637223802559</v>
      </c>
      <c r="Q189" s="100">
        <f>'Intensity Equation'!$F$29/('Ohio Intensities'!A189+'Intensity Equation'!$F$30)^'Intensity Equation'!$F$31</f>
        <v>0.9547599019532067</v>
      </c>
      <c r="R189" s="14">
        <f>'Intensity Equation'!$G$8/('Ohio Intensities'!A189+'Intensity Equation'!$G$9)^'Intensity Equation'!$G$10</f>
        <v>1.0276950224704782</v>
      </c>
      <c r="S189" s="14">
        <f>'Intensity Equation'!$G$15/('Ohio Intensities'!A189+'Intensity Equation'!$G$16)^'Intensity Equation'!$G$17</f>
        <v>1.034876294178948</v>
      </c>
      <c r="T189" s="14">
        <f>'Intensity Equation'!$G$22/('Ohio Intensities'!A189+'Intensity Equation'!$G$23)^'Intensity Equation'!$G$24</f>
        <v>1.040457358996359</v>
      </c>
      <c r="U189" s="100">
        <f>'Intensity Equation'!$G$29/('Ohio Intensities'!A189+'Intensity Equation'!$G$30)^'Intensity Equation'!$G$31</f>
        <v>1.0871202336020647</v>
      </c>
      <c r="V189" s="14">
        <f>'Intensity Equation'!$H$8/('Ohio Intensities'!A189+'Intensity Equation'!$H$9)^'Intensity Equation'!$H$10</f>
        <v>1.1717314175045008</v>
      </c>
      <c r="W189" s="14">
        <f>'Intensity Equation'!$H$15/('Ohio Intensities'!A189+'Intensity Equation'!$H$16)^'Intensity Equation'!$H$17</f>
        <v>1.1594645347008932</v>
      </c>
      <c r="X189" s="14">
        <f>'Intensity Equation'!$H$22/('Ohio Intensities'!A189+'Intensity Equation'!$H$23)^'Intensity Equation'!$H$24</f>
        <v>1.1769553176348069</v>
      </c>
      <c r="Y189" s="23">
        <f>'Intensity Equation'!$H$29/('Ohio Intensities'!A189+'Intensity Equation'!$H$30)^'Intensity Equation'!$H$31</f>
        <v>1.228769434719778</v>
      </c>
    </row>
    <row r="190" spans="1:25" x14ac:dyDescent="0.25">
      <c r="A190" s="98">
        <f t="shared" si="2"/>
        <v>194</v>
      </c>
      <c r="B190" s="14">
        <f>'Intensity Equation'!$C$8/('Ohio Intensities'!A190+'Intensity Equation'!$C$9)^'Intensity Equation'!$C$10</f>
        <v>0.48122972783901391</v>
      </c>
      <c r="C190" s="14">
        <f>'Intensity Equation'!$C$15/('Ohio Intensities'!A190+'Intensity Equation'!$C$16)^'Intensity Equation'!$C$17</f>
        <v>0.500016693006469</v>
      </c>
      <c r="D190" s="14">
        <f>'Intensity Equation'!$C$22/('Ohio Intensities'!A190+'Intensity Equation'!$C$23)^'Intensity Equation'!$C$24</f>
        <v>0.53366000283638271</v>
      </c>
      <c r="E190" s="100">
        <f>'Intensity Equation'!$C$29/('Ohio Intensities'!A190+'Intensity Equation'!$C$30)^'Intensity Equation'!$C$31</f>
        <v>0.54455141020168241</v>
      </c>
      <c r="F190" s="14">
        <f>'Intensity Equation'!$D$8/('Ohio Intensities'!A190+'Intensity Equation'!$D$9)^'Intensity Equation'!$D$10</f>
        <v>0.61632904561461943</v>
      </c>
      <c r="G190" s="14">
        <f>'Intensity Equation'!$D$15/('Ohio Intensities'!A190+'Intensity Equation'!$D$16)^'Intensity Equation'!$D$17</f>
        <v>0.63168321595336929</v>
      </c>
      <c r="H190" s="14">
        <f>'Intensity Equation'!$D$22/('Ohio Intensities'!A190+'Intensity Equation'!$D$23)^'Intensity Equation'!$D$24</f>
        <v>0.66552854697708697</v>
      </c>
      <c r="I190" s="100">
        <f>'Intensity Equation'!$D$29/('Ohio Intensities'!A190+'Intensity Equation'!$D$30)^'Intensity Equation'!$D$31</f>
        <v>0.66552854697708697</v>
      </c>
      <c r="J190" s="14">
        <f>'Intensity Equation'!$E$8/('Ohio Intensities'!A190+'Intensity Equation'!$E$9)^'Intensity Equation'!$E$10</f>
        <v>0.72579669153537885</v>
      </c>
      <c r="K190" s="14">
        <f>'Intensity Equation'!$E$15/('Ohio Intensities'!A190+'Intensity Equation'!$E$16)^'Intensity Equation'!$E$17</f>
        <v>0.73655368550505851</v>
      </c>
      <c r="L190" s="14">
        <f>'Intensity Equation'!$E$22/('Ohio Intensities'!A190+'Intensity Equation'!$E$23)^'Intensity Equation'!$E$24</f>
        <v>0.76635106846258638</v>
      </c>
      <c r="M190" s="100">
        <f>'Intensity Equation'!$E$29/('Ohio Intensities'!A190+'Intensity Equation'!$E$30)^'Intensity Equation'!$E$31</f>
        <v>0.79341431678242047</v>
      </c>
      <c r="N190" s="14">
        <f>'Intensity Equation'!$F$8/('Ohio Intensities'!A190+'Intensity Equation'!$F$9)^'Intensity Equation'!$F$10</f>
        <v>0.88750761143402945</v>
      </c>
      <c r="O190" s="14">
        <f>'Intensity Equation'!$F$15/('Ohio Intensities'!A190+'Intensity Equation'!$F$16)^'Intensity Equation'!$F$17</f>
        <v>0.89629847228568782</v>
      </c>
      <c r="P190" s="14">
        <f>'Intensity Equation'!$F$22/('Ohio Intensities'!A190+'Intensity Equation'!$F$23)^'Intensity Equation'!$F$24</f>
        <v>0.91630933976735895</v>
      </c>
      <c r="Q190" s="100">
        <f>'Intensity Equation'!$F$29/('Ohio Intensities'!A190+'Intensity Equation'!$F$30)^'Intensity Equation'!$F$31</f>
        <v>0.9508378331967885</v>
      </c>
      <c r="R190" s="14">
        <f>'Intensity Equation'!$G$8/('Ohio Intensities'!A190+'Intensity Equation'!$G$9)^'Intensity Equation'!$G$10</f>
        <v>1.0237678615886621</v>
      </c>
      <c r="S190" s="14">
        <f>'Intensity Equation'!$G$15/('Ohio Intensities'!A190+'Intensity Equation'!$G$16)^'Intensity Equation'!$G$17</f>
        <v>1.0309122104236847</v>
      </c>
      <c r="T190" s="14">
        <f>'Intensity Equation'!$G$22/('Ohio Intensities'!A190+'Intensity Equation'!$G$23)^'Intensity Equation'!$G$24</f>
        <v>1.0362039540225874</v>
      </c>
      <c r="U190" s="100">
        <f>'Intensity Equation'!$G$29/('Ohio Intensities'!A190+'Intensity Equation'!$G$30)^'Intensity Equation'!$G$31</f>
        <v>1.0827228919821523</v>
      </c>
      <c r="V190" s="14">
        <f>'Intensity Equation'!$H$8/('Ohio Intensities'!A190+'Intensity Equation'!$H$9)^'Intensity Equation'!$H$10</f>
        <v>1.1674085913022378</v>
      </c>
      <c r="W190" s="14">
        <f>'Intensity Equation'!$H$15/('Ohio Intensities'!A190+'Intensity Equation'!$H$16)^'Intensity Equation'!$H$17</f>
        <v>1.1549532360373436</v>
      </c>
      <c r="X190" s="14">
        <f>'Intensity Equation'!$H$22/('Ohio Intensities'!A190+'Intensity Equation'!$H$23)^'Intensity Equation'!$H$24</f>
        <v>1.1724055763741887</v>
      </c>
      <c r="Y190" s="23">
        <f>'Intensity Equation'!$H$29/('Ohio Intensities'!A190+'Intensity Equation'!$H$30)^'Intensity Equation'!$H$31</f>
        <v>1.2239589955823833</v>
      </c>
    </row>
    <row r="191" spans="1:25" x14ac:dyDescent="0.25">
      <c r="A191" s="98">
        <f t="shared" si="2"/>
        <v>195</v>
      </c>
      <c r="B191" s="14">
        <f>'Intensity Equation'!$C$8/('Ohio Intensities'!A191+'Intensity Equation'!$C$9)^'Intensity Equation'!$C$10</f>
        <v>0.4792026716563928</v>
      </c>
      <c r="C191" s="14">
        <f>'Intensity Equation'!$C$15/('Ohio Intensities'!A191+'Intensity Equation'!$C$16)^'Intensity Equation'!$C$17</f>
        <v>0.49791050157576922</v>
      </c>
      <c r="D191" s="14">
        <f>'Intensity Equation'!$C$22/('Ohio Intensities'!A191+'Intensity Equation'!$C$23)^'Intensity Equation'!$C$24</f>
        <v>0.53137889157970897</v>
      </c>
      <c r="E191" s="100">
        <f>'Intensity Equation'!$C$29/('Ohio Intensities'!A191+'Intensity Equation'!$C$30)^'Intensity Equation'!$C$31</f>
        <v>0.54222374400026863</v>
      </c>
      <c r="F191" s="14">
        <f>'Intensity Equation'!$D$8/('Ohio Intensities'!A191+'Intensity Equation'!$D$9)^'Intensity Equation'!$D$10</f>
        <v>0.61377271552273538</v>
      </c>
      <c r="G191" s="14">
        <f>'Intensity Equation'!$D$15/('Ohio Intensities'!A191+'Intensity Equation'!$D$16)^'Intensity Equation'!$D$17</f>
        <v>0.62904491034779375</v>
      </c>
      <c r="H191" s="14">
        <f>'Intensity Equation'!$D$22/('Ohio Intensities'!A191+'Intensity Equation'!$D$23)^'Intensity Equation'!$D$24</f>
        <v>0.66272015602677525</v>
      </c>
      <c r="I191" s="100">
        <f>'Intensity Equation'!$D$29/('Ohio Intensities'!A191+'Intensity Equation'!$D$30)^'Intensity Equation'!$D$31</f>
        <v>0.66272015602677525</v>
      </c>
      <c r="J191" s="14">
        <f>'Intensity Equation'!$E$8/('Ohio Intensities'!A191+'Intensity Equation'!$E$9)^'Intensity Equation'!$E$10</f>
        <v>0.72282894582452395</v>
      </c>
      <c r="K191" s="14">
        <f>'Intensity Equation'!$E$15/('Ohio Intensities'!A191+'Intensity Equation'!$E$16)^'Intensity Equation'!$E$17</f>
        <v>0.7334819146679461</v>
      </c>
      <c r="L191" s="14">
        <f>'Intensity Equation'!$E$22/('Ohio Intensities'!A191+'Intensity Equation'!$E$23)^'Intensity Equation'!$E$24</f>
        <v>0.76310052175803345</v>
      </c>
      <c r="M191" s="100">
        <f>'Intensity Equation'!$E$29/('Ohio Intensities'!A191+'Intensity Equation'!$E$30)^'Intensity Equation'!$E$31</f>
        <v>0.79010158453898272</v>
      </c>
      <c r="N191" s="14">
        <f>'Intensity Equation'!$F$8/('Ohio Intensities'!A191+'Intensity Equation'!$F$9)^'Intensity Equation'!$F$10</f>
        <v>0.88401198281767679</v>
      </c>
      <c r="O191" s="14">
        <f>'Intensity Equation'!$F$15/('Ohio Intensities'!A191+'Intensity Equation'!$F$16)^'Intensity Equation'!$F$17</f>
        <v>0.89269017099916259</v>
      </c>
      <c r="P191" s="14">
        <f>'Intensity Equation'!$F$22/('Ohio Intensities'!A191+'Intensity Equation'!$F$23)^'Intensity Equation'!$F$24</f>
        <v>0.91248947285423609</v>
      </c>
      <c r="Q191" s="100">
        <f>'Intensity Equation'!$F$29/('Ohio Intensities'!A191+'Intensity Equation'!$F$30)^'Intensity Equation'!$F$31</f>
        <v>0.94695068404381577</v>
      </c>
      <c r="R191" s="14">
        <f>'Intensity Equation'!$G$8/('Ohio Intensities'!A191+'Intensity Equation'!$G$9)^'Intensity Equation'!$G$10</f>
        <v>1.0198747319024322</v>
      </c>
      <c r="S191" s="14">
        <f>'Intensity Equation'!$G$15/('Ohio Intensities'!A191+'Intensity Equation'!$G$16)^'Intensity Equation'!$G$17</f>
        <v>1.0269825843018439</v>
      </c>
      <c r="T191" s="14">
        <f>'Intensity Equation'!$G$22/('Ohio Intensities'!A191+'Intensity Equation'!$G$23)^'Intensity Equation'!$G$24</f>
        <v>1.0319882123521644</v>
      </c>
      <c r="U191" s="100">
        <f>'Intensity Equation'!$G$29/('Ohio Intensities'!A191+'Intensity Equation'!$G$30)^'Intensity Equation'!$G$31</f>
        <v>1.0783643505626117</v>
      </c>
      <c r="V191" s="14">
        <f>'Intensity Equation'!$H$8/('Ohio Intensities'!A191+'Intensity Equation'!$H$9)^'Intensity Equation'!$H$10</f>
        <v>1.1631226837780695</v>
      </c>
      <c r="W191" s="14">
        <f>'Intensity Equation'!$H$15/('Ohio Intensities'!A191+'Intensity Equation'!$H$16)^'Intensity Equation'!$H$17</f>
        <v>1.1504810788416271</v>
      </c>
      <c r="X191" s="14">
        <f>'Intensity Equation'!$H$22/('Ohio Intensities'!A191+'Intensity Equation'!$H$23)^'Intensity Equation'!$H$24</f>
        <v>1.1678953814492805</v>
      </c>
      <c r="Y191" s="23">
        <f>'Intensity Equation'!$H$29/('Ohio Intensities'!A191+'Intensity Equation'!$H$30)^'Intensity Equation'!$H$31</f>
        <v>1.2191904356871412</v>
      </c>
    </row>
    <row r="192" spans="1:25" x14ac:dyDescent="0.25">
      <c r="A192" s="98">
        <f t="shared" si="2"/>
        <v>196</v>
      </c>
      <c r="B192" s="14">
        <f>'Intensity Equation'!$C$8/('Ohio Intensities'!A192+'Intensity Equation'!$C$9)^'Intensity Equation'!$C$10</f>
        <v>0.47719400375106469</v>
      </c>
      <c r="C192" s="14">
        <f>'Intensity Equation'!$C$15/('Ohio Intensities'!A192+'Intensity Equation'!$C$16)^'Intensity Equation'!$C$17</f>
        <v>0.49582341629140708</v>
      </c>
      <c r="D192" s="14">
        <f>'Intensity Equation'!$C$22/('Ohio Intensities'!A192+'Intensity Equation'!$C$23)^'Intensity Equation'!$C$24</f>
        <v>0.52911856020693249</v>
      </c>
      <c r="E192" s="100">
        <f>'Intensity Equation'!$C$29/('Ohio Intensities'!A192+'Intensity Equation'!$C$30)^'Intensity Equation'!$C$31</f>
        <v>0.53991728177708065</v>
      </c>
      <c r="F192" s="14">
        <f>'Intensity Equation'!$D$8/('Ohio Intensities'!A192+'Intensity Equation'!$D$9)^'Intensity Equation'!$D$10</f>
        <v>0.61123933564054456</v>
      </c>
      <c r="G192" s="14">
        <f>'Intensity Equation'!$D$15/('Ohio Intensities'!A192+'Intensity Equation'!$D$16)^'Intensity Equation'!$D$17</f>
        <v>0.62643035128811686</v>
      </c>
      <c r="H192" s="14">
        <f>'Intensity Equation'!$D$22/('Ohio Intensities'!A192+'Intensity Equation'!$D$23)^'Intensity Equation'!$D$24</f>
        <v>0.65993713004239507</v>
      </c>
      <c r="I192" s="100">
        <f>'Intensity Equation'!$D$29/('Ohio Intensities'!A192+'Intensity Equation'!$D$30)^'Intensity Equation'!$D$31</f>
        <v>0.65993713004239507</v>
      </c>
      <c r="J192" s="14">
        <f>'Intensity Equation'!$E$8/('Ohio Intensities'!A192+'Intensity Equation'!$E$9)^'Intensity Equation'!$E$10</f>
        <v>0.71988761885511343</v>
      </c>
      <c r="K192" s="14">
        <f>'Intensity Equation'!$E$15/('Ohio Intensities'!A192+'Intensity Equation'!$E$16)^'Intensity Equation'!$E$17</f>
        <v>0.73043766593987136</v>
      </c>
      <c r="L192" s="14">
        <f>'Intensity Equation'!$E$22/('Ohio Intensities'!A192+'Intensity Equation'!$E$23)^'Intensity Equation'!$E$24</f>
        <v>0.75987925381105947</v>
      </c>
      <c r="M192" s="100">
        <f>'Intensity Equation'!$E$29/('Ohio Intensities'!A192+'Intensity Equation'!$E$30)^'Intensity Equation'!$E$31</f>
        <v>0.78681854920394911</v>
      </c>
      <c r="N192" s="14">
        <f>'Intensity Equation'!$F$8/('Ohio Intensities'!A192+'Intensity Equation'!$F$9)^'Intensity Equation'!$F$10</f>
        <v>0.88054695072969191</v>
      </c>
      <c r="O192" s="14">
        <f>'Intensity Equation'!$F$15/('Ohio Intensities'!A192+'Intensity Equation'!$F$16)^'Intensity Equation'!$F$17</f>
        <v>0.88911368066711649</v>
      </c>
      <c r="P192" s="14">
        <f>'Intensity Equation'!$F$22/('Ohio Intensities'!A192+'Intensity Equation'!$F$23)^'Intensity Equation'!$F$24</f>
        <v>0.90870364961653671</v>
      </c>
      <c r="Q192" s="100">
        <f>'Intensity Equation'!$F$29/('Ohio Intensities'!A192+'Intensity Equation'!$F$30)^'Intensity Equation'!$F$31</f>
        <v>0.94309797774192095</v>
      </c>
      <c r="R192" s="14">
        <f>'Intensity Equation'!$G$8/('Ohio Intensities'!A192+'Intensity Equation'!$G$9)^'Intensity Equation'!$G$10</f>
        <v>1.0160151752503424</v>
      </c>
      <c r="S192" s="14">
        <f>'Intensity Equation'!$G$15/('Ohio Intensities'!A192+'Intensity Equation'!$G$16)^'Intensity Equation'!$G$17</f>
        <v>1.023086950387214</v>
      </c>
      <c r="T192" s="14">
        <f>'Intensity Equation'!$G$22/('Ohio Intensities'!A192+'Intensity Equation'!$G$23)^'Intensity Equation'!$G$24</f>
        <v>1.0278096226570814</v>
      </c>
      <c r="U192" s="100">
        <f>'Intensity Equation'!$G$29/('Ohio Intensities'!A192+'Intensity Equation'!$G$30)^'Intensity Equation'!$G$31</f>
        <v>1.0740440833470628</v>
      </c>
      <c r="V192" s="14">
        <f>'Intensity Equation'!$H$8/('Ohio Intensities'!A192+'Intensity Equation'!$H$9)^'Intensity Equation'!$H$10</f>
        <v>1.1588732022694208</v>
      </c>
      <c r="W192" s="14">
        <f>'Intensity Equation'!$H$15/('Ohio Intensities'!A192+'Intensity Equation'!$H$16)^'Intensity Equation'!$H$17</f>
        <v>1.1460475379904405</v>
      </c>
      <c r="X192" s="14">
        <f>'Intensity Equation'!$H$22/('Ohio Intensities'!A192+'Intensity Equation'!$H$23)^'Intensity Equation'!$H$24</f>
        <v>1.1634242001010262</v>
      </c>
      <c r="Y192" s="23">
        <f>'Intensity Equation'!$H$29/('Ohio Intensities'!A192+'Intensity Equation'!$H$30)^'Intensity Equation'!$H$31</f>
        <v>1.2144631917118065</v>
      </c>
    </row>
    <row r="193" spans="1:25" x14ac:dyDescent="0.25">
      <c r="A193" s="98">
        <f t="shared" si="2"/>
        <v>197</v>
      </c>
      <c r="B193" s="14">
        <f>'Intensity Equation'!$C$8/('Ohio Intensities'!A193+'Intensity Equation'!$C$9)^'Intensity Equation'!$C$10</f>
        <v>0.4752034688310911</v>
      </c>
      <c r="C193" s="14">
        <f>'Intensity Equation'!$C$15/('Ohio Intensities'!A193+'Intensity Equation'!$C$16)^'Intensity Equation'!$C$17</f>
        <v>0.49375517189497597</v>
      </c>
      <c r="D193" s="14">
        <f>'Intensity Equation'!$C$22/('Ohio Intensities'!A193+'Intensity Equation'!$C$23)^'Intensity Equation'!$C$24</f>
        <v>0.52687871992139723</v>
      </c>
      <c r="E193" s="100">
        <f>'Intensity Equation'!$C$29/('Ohio Intensities'!A193+'Intensity Equation'!$C$30)^'Intensity Equation'!$C$31</f>
        <v>0.5376317288414435</v>
      </c>
      <c r="F193" s="14">
        <f>'Intensity Equation'!$D$8/('Ohio Intensities'!A193+'Intensity Equation'!$D$9)^'Intensity Equation'!$D$10</f>
        <v>0.60872859014343661</v>
      </c>
      <c r="G193" s="14">
        <f>'Intensity Equation'!$D$15/('Ohio Intensities'!A193+'Intensity Equation'!$D$16)^'Intensity Equation'!$D$17</f>
        <v>0.62383921158912914</v>
      </c>
      <c r="H193" s="14">
        <f>'Intensity Equation'!$D$22/('Ohio Intensities'!A193+'Intensity Equation'!$D$23)^'Intensity Equation'!$D$24</f>
        <v>0.6571791190475893</v>
      </c>
      <c r="I193" s="100">
        <f>'Intensity Equation'!$D$29/('Ohio Intensities'!A193+'Intensity Equation'!$D$30)^'Intensity Equation'!$D$31</f>
        <v>0.6571791190475893</v>
      </c>
      <c r="J193" s="14">
        <f>'Intensity Equation'!$E$8/('Ohio Intensities'!A193+'Intensity Equation'!$E$9)^'Intensity Equation'!$E$10</f>
        <v>0.71697234951811106</v>
      </c>
      <c r="K193" s="14">
        <f>'Intensity Equation'!$E$15/('Ohio Intensities'!A193+'Intensity Equation'!$E$16)^'Intensity Equation'!$E$17</f>
        <v>0.72742056218345563</v>
      </c>
      <c r="L193" s="14">
        <f>'Intensity Equation'!$E$22/('Ohio Intensities'!A193+'Intensity Equation'!$E$23)^'Intensity Equation'!$E$24</f>
        <v>0.75668686269229801</v>
      </c>
      <c r="M193" s="100">
        <f>'Intensity Equation'!$E$29/('Ohio Intensities'!A193+'Intensity Equation'!$E$30)^'Intensity Equation'!$E$31</f>
        <v>0.78356480369735426</v>
      </c>
      <c r="N193" s="14">
        <f>'Intensity Equation'!$F$8/('Ohio Intensities'!A193+'Intensity Equation'!$F$9)^'Intensity Equation'!$F$10</f>
        <v>0.87711210148711938</v>
      </c>
      <c r="O193" s="14">
        <f>'Intensity Equation'!$F$15/('Ohio Intensities'!A193+'Intensity Equation'!$F$16)^'Intensity Equation'!$F$17</f>
        <v>0.88556856991842892</v>
      </c>
      <c r="P193" s="14">
        <f>'Intensity Equation'!$F$22/('Ohio Intensities'!A193+'Intensity Equation'!$F$23)^'Intensity Equation'!$F$24</f>
        <v>0.90495140669231133</v>
      </c>
      <c r="Q193" s="100">
        <f>'Intensity Equation'!$F$29/('Ohio Intensities'!A193+'Intensity Equation'!$F$30)^'Intensity Equation'!$F$31</f>
        <v>0.93927924629050707</v>
      </c>
      <c r="R193" s="14">
        <f>'Intensity Equation'!$G$8/('Ohio Intensities'!A193+'Intensity Equation'!$G$9)^'Intensity Equation'!$G$10</f>
        <v>1.0121887418159741</v>
      </c>
      <c r="S193" s="14">
        <f>'Intensity Equation'!$G$15/('Ohio Intensities'!A193+'Intensity Equation'!$G$16)^'Intensity Equation'!$G$17</f>
        <v>1.0192248517594364</v>
      </c>
      <c r="T193" s="14">
        <f>'Intensity Equation'!$G$22/('Ohio Intensities'!A193+'Intensity Equation'!$G$23)^'Intensity Equation'!$G$24</f>
        <v>1.0236676829425753</v>
      </c>
      <c r="U193" s="100">
        <f>'Intensity Equation'!$G$29/('Ohio Intensities'!A193+'Intensity Equation'!$G$30)^'Intensity Equation'!$G$31</f>
        <v>1.0697615739356821</v>
      </c>
      <c r="V193" s="14">
        <f>'Intensity Equation'!$H$8/('Ohio Intensities'!A193+'Intensity Equation'!$H$9)^'Intensity Equation'!$H$10</f>
        <v>1.1546596630320589</v>
      </c>
      <c r="W193" s="14">
        <f>'Intensity Equation'!$H$15/('Ohio Intensities'!A193+'Intensity Equation'!$H$16)^'Intensity Equation'!$H$17</f>
        <v>1.1416520978708038</v>
      </c>
      <c r="X193" s="14">
        <f>'Intensity Equation'!$H$22/('Ohio Intensities'!A193+'Intensity Equation'!$H$23)^'Intensity Equation'!$H$24</f>
        <v>1.1589915092696017</v>
      </c>
      <c r="Y193" s="23">
        <f>'Intensity Equation'!$H$29/('Ohio Intensities'!A193+'Intensity Equation'!$H$30)^'Intensity Equation'!$H$31</f>
        <v>1.2097767105590491</v>
      </c>
    </row>
    <row r="194" spans="1:25" x14ac:dyDescent="0.25">
      <c r="A194" s="98">
        <f t="shared" si="2"/>
        <v>198</v>
      </c>
      <c r="B194" s="14">
        <f>'Intensity Equation'!$C$8/('Ohio Intensities'!A194+'Intensity Equation'!$C$9)^'Intensity Equation'!$C$10</f>
        <v>0.47323081636544334</v>
      </c>
      <c r="C194" s="14">
        <f>'Intensity Equation'!$C$15/('Ohio Intensities'!A194+'Intensity Equation'!$C$16)^'Intensity Equation'!$C$17</f>
        <v>0.49170550807484259</v>
      </c>
      <c r="D194" s="14">
        <f>'Intensity Equation'!$C$22/('Ohio Intensities'!A194+'Intensity Equation'!$C$23)^'Intensity Equation'!$C$24</f>
        <v>0.52465908730967248</v>
      </c>
      <c r="E194" s="100">
        <f>'Intensity Equation'!$C$29/('Ohio Intensities'!A194+'Intensity Equation'!$C$30)^'Intensity Equation'!$C$31</f>
        <v>0.53536679599577375</v>
      </c>
      <c r="F194" s="14">
        <f>'Intensity Equation'!$D$8/('Ohio Intensities'!A194+'Intensity Equation'!$D$9)^'Intensity Equation'!$D$10</f>
        <v>0.60624016904919165</v>
      </c>
      <c r="G194" s="14">
        <f>'Intensity Equation'!$D$15/('Ohio Intensities'!A194+'Intensity Equation'!$D$16)^'Intensity Equation'!$D$17</f>
        <v>0.621271170121796</v>
      </c>
      <c r="H194" s="14">
        <f>'Intensity Equation'!$D$22/('Ohio Intensities'!A194+'Intensity Equation'!$D$23)^'Intensity Equation'!$D$24</f>
        <v>0.65444577954678929</v>
      </c>
      <c r="I194" s="100">
        <f>'Intensity Equation'!$D$29/('Ohio Intensities'!A194+'Intensity Equation'!$D$30)^'Intensity Equation'!$D$31</f>
        <v>0.65444577954678929</v>
      </c>
      <c r="J194" s="14">
        <f>'Intensity Equation'!$E$8/('Ohio Intensities'!A194+'Intensity Equation'!$E$9)^'Intensity Equation'!$E$10</f>
        <v>0.71408278334519015</v>
      </c>
      <c r="K194" s="14">
        <f>'Intensity Equation'!$E$15/('Ohio Intensities'!A194+'Intensity Equation'!$E$16)^'Intensity Equation'!$E$17</f>
        <v>0.72443023320112343</v>
      </c>
      <c r="L194" s="14">
        <f>'Intensity Equation'!$E$22/('Ohio Intensities'!A194+'Intensity Equation'!$E$23)^'Intensity Equation'!$E$24</f>
        <v>0.75352295386919887</v>
      </c>
      <c r="M194" s="100">
        <f>'Intensity Equation'!$E$29/('Ohio Intensities'!A194+'Intensity Equation'!$E$30)^'Intensity Equation'!$E$31</f>
        <v>0.78033994843193866</v>
      </c>
      <c r="N194" s="14">
        <f>'Intensity Equation'!$F$8/('Ohio Intensities'!A194+'Intensity Equation'!$F$9)^'Intensity Equation'!$F$10</f>
        <v>0.87370702895371077</v>
      </c>
      <c r="O194" s="14">
        <f>'Intensity Equation'!$F$15/('Ohio Intensities'!A194+'Intensity Equation'!$F$16)^'Intensity Equation'!$F$17</f>
        <v>0.88205441525867179</v>
      </c>
      <c r="P194" s="14">
        <f>'Intensity Equation'!$F$22/('Ohio Intensities'!A194+'Intensity Equation'!$F$23)^'Intensity Equation'!$F$24</f>
        <v>0.90123228918292575</v>
      </c>
      <c r="Q194" s="100">
        <f>'Intensity Equation'!$F$29/('Ohio Intensities'!A194+'Intensity Equation'!$F$30)^'Intensity Equation'!$F$31</f>
        <v>0.93549403023930588</v>
      </c>
      <c r="R194" s="14">
        <f>'Intensity Equation'!$G$8/('Ohio Intensities'!A194+'Intensity Equation'!$G$9)^'Intensity Equation'!$G$10</f>
        <v>1.0083949899366726</v>
      </c>
      <c r="S194" s="14">
        <f>'Intensity Equation'!$G$15/('Ohio Intensities'!A194+'Intensity Equation'!$G$16)^'Intensity Equation'!$G$17</f>
        <v>1.0153958398083869</v>
      </c>
      <c r="T194" s="14">
        <f>'Intensity Equation'!$G$22/('Ohio Intensities'!A194+'Intensity Equation'!$G$23)^'Intensity Equation'!$G$24</f>
        <v>1.019561900333539</v>
      </c>
      <c r="U194" s="100">
        <f>'Intensity Equation'!$G$29/('Ohio Intensities'!A194+'Intensity Equation'!$G$30)^'Intensity Equation'!$G$31</f>
        <v>1.0655163153055587</v>
      </c>
      <c r="V194" s="14">
        <f>'Intensity Equation'!$H$8/('Ohio Intensities'!A194+'Intensity Equation'!$H$9)^'Intensity Equation'!$H$10</f>
        <v>1.1504815910366317</v>
      </c>
      <c r="W194" s="14">
        <f>'Intensity Equation'!$H$15/('Ohio Intensities'!A194+'Intensity Equation'!$H$16)^'Intensity Equation'!$H$17</f>
        <v>1.1372942521635949</v>
      </c>
      <c r="X194" s="14">
        <f>'Intensity Equation'!$H$22/('Ohio Intensities'!A194+'Intensity Equation'!$H$23)^'Intensity Equation'!$H$24</f>
        <v>1.1545967953723646</v>
      </c>
      <c r="Y194" s="23">
        <f>'Intensity Equation'!$H$29/('Ohio Intensities'!A194+'Intensity Equation'!$H$30)^'Intensity Equation'!$H$31</f>
        <v>1.2051304491232615</v>
      </c>
    </row>
    <row r="195" spans="1:25" x14ac:dyDescent="0.25">
      <c r="A195" s="98">
        <f t="shared" si="2"/>
        <v>199</v>
      </c>
      <c r="B195" s="14">
        <f>'Intensity Equation'!$C$8/('Ohio Intensities'!A195+'Intensity Equation'!$C$9)^'Intensity Equation'!$C$10</f>
        <v>0.47127580047274836</v>
      </c>
      <c r="C195" s="14">
        <f>'Intensity Equation'!$C$15/('Ohio Intensities'!A195+'Intensity Equation'!$C$16)^'Intensity Equation'!$C$17</f>
        <v>0.48967416935054953</v>
      </c>
      <c r="D195" s="14">
        <f>'Intensity Equation'!$C$22/('Ohio Intensities'!A195+'Intensity Equation'!$C$23)^'Intensity Equation'!$C$24</f>
        <v>0.52245938421592519</v>
      </c>
      <c r="E195" s="100">
        <f>'Intensity Equation'!$C$29/('Ohio Intensities'!A195+'Intensity Equation'!$C$30)^'Intensity Equation'!$C$31</f>
        <v>0.53312219940738681</v>
      </c>
      <c r="F195" s="14">
        <f>'Intensity Equation'!$D$8/('Ohio Intensities'!A195+'Intensity Equation'!$D$9)^'Intensity Equation'!$D$10</f>
        <v>0.60377376808248939</v>
      </c>
      <c r="G195" s="14">
        <f>'Intensity Equation'!$D$15/('Ohio Intensities'!A195+'Intensity Equation'!$D$16)^'Intensity Equation'!$D$17</f>
        <v>0.61872591167277335</v>
      </c>
      <c r="H195" s="14">
        <f>'Intensity Equation'!$D$22/('Ohio Intensities'!A195+'Intensity Equation'!$D$23)^'Intensity Equation'!$D$24</f>
        <v>0.65173677437490418</v>
      </c>
      <c r="I195" s="100">
        <f>'Intensity Equation'!$D$29/('Ohio Intensities'!A195+'Intensity Equation'!$D$30)^'Intensity Equation'!$D$31</f>
        <v>0.65173677437490418</v>
      </c>
      <c r="J195" s="14">
        <f>'Intensity Equation'!$E$8/('Ohio Intensities'!A195+'Intensity Equation'!$E$9)^'Intensity Equation'!$E$10</f>
        <v>0.71121857235555286</v>
      </c>
      <c r="K195" s="14">
        <f>'Intensity Equation'!$E$15/('Ohio Intensities'!A195+'Intensity Equation'!$E$16)^'Intensity Equation'!$E$17</f>
        <v>0.72146631557510787</v>
      </c>
      <c r="L195" s="14">
        <f>'Intensity Equation'!$E$22/('Ohio Intensities'!A195+'Intensity Equation'!$E$23)^'Intensity Equation'!$E$24</f>
        <v>0.75038714003564178</v>
      </c>
      <c r="M195" s="100">
        <f>'Intensity Equation'!$E$29/('Ohio Intensities'!A195+'Intensity Equation'!$E$30)^'Intensity Equation'!$E$31</f>
        <v>0.77714359114036957</v>
      </c>
      <c r="N195" s="14">
        <f>'Intensity Equation'!$F$8/('Ohio Intensities'!A195+'Intensity Equation'!$F$9)^'Intensity Equation'!$F$10</f>
        <v>0.87033133436695631</v>
      </c>
      <c r="O195" s="14">
        <f>'Intensity Equation'!$F$15/('Ohio Intensities'!A195+'Intensity Equation'!$F$16)^'Intensity Equation'!$F$17</f>
        <v>0.87857080088962236</v>
      </c>
      <c r="P195" s="14">
        <f>'Intensity Equation'!$F$22/('Ohio Intensities'!A195+'Intensity Equation'!$F$23)^'Intensity Equation'!$F$24</f>
        <v>0.89754585045945123</v>
      </c>
      <c r="Q195" s="100">
        <f>'Intensity Equation'!$F$29/('Ohio Intensities'!A195+'Intensity Equation'!$F$30)^'Intensity Equation'!$F$31</f>
        <v>0.93174187849251056</v>
      </c>
      <c r="R195" s="14">
        <f>'Intensity Equation'!$G$8/('Ohio Intensities'!A195+'Intensity Equation'!$G$9)^'Intensity Equation'!$G$10</f>
        <v>1.0046334859175523</v>
      </c>
      <c r="S195" s="14">
        <f>'Intensity Equation'!$G$15/('Ohio Intensities'!A195+'Intensity Equation'!$G$16)^'Intensity Equation'!$G$17</f>
        <v>1.0115994740439791</v>
      </c>
      <c r="T195" s="14">
        <f>'Intensity Equation'!$G$22/('Ohio Intensities'!A195+'Intensity Equation'!$G$23)^'Intensity Equation'!$G$24</f>
        <v>1.0154917908667886</v>
      </c>
      <c r="U195" s="100">
        <f>'Intensity Equation'!$G$29/('Ohio Intensities'!A195+'Intensity Equation'!$G$30)^'Intensity Equation'!$G$31</f>
        <v>1.0613078095970829</v>
      </c>
      <c r="V195" s="14">
        <f>'Intensity Equation'!$H$8/('Ohio Intensities'!A195+'Intensity Equation'!$H$9)^'Intensity Equation'!$H$10</f>
        <v>1.1463385197707852</v>
      </c>
      <c r="W195" s="14">
        <f>'Intensity Equation'!$H$15/('Ohio Intensities'!A195+'Intensity Equation'!$H$16)^'Intensity Equation'!$H$17</f>
        <v>1.1329735036330153</v>
      </c>
      <c r="X195" s="14">
        <f>'Intensity Equation'!$H$22/('Ohio Intensities'!A195+'Intensity Equation'!$H$23)^'Intensity Equation'!$H$24</f>
        <v>1.1502395540879062</v>
      </c>
      <c r="Y195" s="23">
        <f>'Intensity Equation'!$H$29/('Ohio Intensities'!A195+'Intensity Equation'!$H$30)^'Intensity Equation'!$H$31</f>
        <v>1.2005238740637616</v>
      </c>
    </row>
    <row r="196" spans="1:25" ht="13.8" thickBot="1" x14ac:dyDescent="0.3">
      <c r="A196" s="101">
        <f t="shared" si="2"/>
        <v>200</v>
      </c>
      <c r="B196" s="54">
        <f>'Intensity Equation'!$C$8/('Ohio Intensities'!A196+'Intensity Equation'!$C$9)^'Intensity Equation'!$C$10</f>
        <v>0.4693381798131534</v>
      </c>
      <c r="C196" s="54">
        <f>'Intensity Equation'!$C$15/('Ohio Intensities'!A196+'Intensity Equation'!$C$16)^'Intensity Equation'!$C$17</f>
        <v>0.48766090496045805</v>
      </c>
      <c r="D196" s="54">
        <f>'Intensity Equation'!$C$22/('Ohio Intensities'!A196+'Intensity Equation'!$C$23)^'Intensity Equation'!$C$24</f>
        <v>0.52027933761980527</v>
      </c>
      <c r="E196" s="102">
        <f>'Intensity Equation'!$C$29/('Ohio Intensities'!A196+'Intensity Equation'!$C$30)^'Intensity Equation'!$C$31</f>
        <v>0.53089766048389098</v>
      </c>
      <c r="F196" s="54">
        <f>'Intensity Equation'!$D$8/('Ohio Intensities'!A196+'Intensity Equation'!$D$9)^'Intensity Equation'!$D$10</f>
        <v>0.60132908854318523</v>
      </c>
      <c r="G196" s="54">
        <f>'Intensity Equation'!$D$15/('Ohio Intensities'!A196+'Intensity Equation'!$D$16)^'Intensity Equation'!$D$17</f>
        <v>0.61620312680784006</v>
      </c>
      <c r="H196" s="54">
        <f>'Intensity Equation'!$D$22/('Ohio Intensities'!A196+'Intensity Equation'!$D$23)^'Intensity Equation'!$D$24</f>
        <v>0.64905177255119673</v>
      </c>
      <c r="I196" s="102">
        <f>'Intensity Equation'!$D$29/('Ohio Intensities'!A196+'Intensity Equation'!$D$30)^'Intensity Equation'!$D$31</f>
        <v>0.64905177255119673</v>
      </c>
      <c r="J196" s="54">
        <f>'Intensity Equation'!$E$8/('Ohio Intensities'!A196+'Intensity Equation'!$E$9)^'Intensity Equation'!$E$10</f>
        <v>0.70837937490700487</v>
      </c>
      <c r="K196" s="54">
        <f>'Intensity Equation'!$E$15/('Ohio Intensities'!A196+'Intensity Equation'!$E$16)^'Intensity Equation'!$E$17</f>
        <v>0.71852845251188069</v>
      </c>
      <c r="L196" s="54">
        <f>'Intensity Equation'!$E$22/('Ohio Intensities'!A196+'Intensity Equation'!$E$23)^'Intensity Equation'!$E$24</f>
        <v>0.74727904094626074</v>
      </c>
      <c r="M196" s="102">
        <f>'Intensity Equation'!$E$29/('Ohio Intensities'!A196+'Intensity Equation'!$E$30)^'Intensity Equation'!$E$31</f>
        <v>0.77397534670724655</v>
      </c>
      <c r="N196" s="54">
        <f>'Intensity Equation'!$F$8/('Ohio Intensities'!A196+'Intensity Equation'!$F$9)^'Intensity Equation'!$F$10</f>
        <v>0.86698462616987659</v>
      </c>
      <c r="O196" s="54">
        <f>'Intensity Equation'!$F$15/('Ohio Intensities'!A196+'Intensity Equation'!$F$16)^'Intensity Equation'!$F$17</f>
        <v>0.87511731853374219</v>
      </c>
      <c r="P196" s="54">
        <f>'Intensity Equation'!$F$22/('Ohio Intensities'!A196+'Intensity Equation'!$F$23)^'Intensity Equation'!$F$24</f>
        <v>0.89389165197438236</v>
      </c>
      <c r="Q196" s="102">
        <f>'Intensity Equation'!$F$29/('Ohio Intensities'!A196+'Intensity Equation'!$F$30)^'Intensity Equation'!$F$31</f>
        <v>0.92802234811829531</v>
      </c>
      <c r="R196" s="54">
        <f>'Intensity Equation'!$G$8/('Ohio Intensities'!A196+'Intensity Equation'!$G$9)^'Intensity Equation'!$G$10</f>
        <v>1.0009038038506155</v>
      </c>
      <c r="S196" s="54">
        <f>'Intensity Equation'!$G$15/('Ohio Intensities'!A196+'Intensity Equation'!$G$16)^'Intensity Equation'!$G$17</f>
        <v>1.0078353219112002</v>
      </c>
      <c r="T196" s="54">
        <f>'Intensity Equation'!$G$22/('Ohio Intensities'!A196+'Intensity Equation'!$G$23)^'Intensity Equation'!$G$24</f>
        <v>1.0114568792890215</v>
      </c>
      <c r="U196" s="102">
        <f>'Intensity Equation'!$G$29/('Ohio Intensities'!A196+'Intensity Equation'!$G$30)^'Intensity Equation'!$G$31</f>
        <v>1.0571355679061794</v>
      </c>
      <c r="V196" s="54">
        <f>'Intensity Equation'!$H$8/('Ohio Intensities'!A196+'Intensity Equation'!$H$9)^'Intensity Equation'!$H$10</f>
        <v>1.1422299910467044</v>
      </c>
      <c r="W196" s="54">
        <f>'Intensity Equation'!$H$15/('Ohio Intensities'!A196+'Intensity Equation'!$H$16)^'Intensity Equation'!$H$17</f>
        <v>1.1286893639217848</v>
      </c>
      <c r="X196" s="54">
        <f>'Intensity Equation'!$H$22/('Ohio Intensities'!A196+'Intensity Equation'!$H$23)^'Intensity Equation'!$H$24</f>
        <v>1.1459192901460284</v>
      </c>
      <c r="Y196" s="24">
        <f>'Intensity Equation'!$H$29/('Ohio Intensities'!A196+'Intensity Equation'!$H$30)^'Intensity Equation'!$H$31</f>
        <v>1.1959564615841758</v>
      </c>
    </row>
  </sheetData>
  <sheetProtection password="DFCF" sheet="1" objects="1" scenarios="1" selectLockedCells="1" selectUnlockedCells="1"/>
  <mergeCells count="7">
    <mergeCell ref="A1:Y1"/>
    <mergeCell ref="R2:U2"/>
    <mergeCell ref="V2:Y2"/>
    <mergeCell ref="B2:E2"/>
    <mergeCell ref="F2:I2"/>
    <mergeCell ref="J2:M2"/>
    <mergeCell ref="N2:Q2"/>
  </mergeCells>
  <phoneticPr fontId="4" type="noConversion"/>
  <printOptions horizontalCentered="1"/>
  <pageMargins left="0.75" right="0.75" top="1" bottom="1" header="0.5" footer="0.5"/>
  <pageSetup fitToHeight="5"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N88"/>
  <sheetViews>
    <sheetView topLeftCell="F76" zoomScaleNormal="100" workbookViewId="0">
      <selection activeCell="I54" sqref="I54"/>
    </sheetView>
  </sheetViews>
  <sheetFormatPr defaultColWidth="15.6640625" defaultRowHeight="13.2" x14ac:dyDescent="0.25"/>
  <cols>
    <col min="1" max="4" width="18.6640625" style="34" customWidth="1"/>
    <col min="5" max="5" width="4.6640625" style="34" customWidth="1"/>
    <col min="6" max="9" width="18.6640625" style="34" customWidth="1"/>
    <col min="10" max="10" width="4.6640625" style="34" customWidth="1"/>
    <col min="11" max="14" width="18.6640625" style="34" customWidth="1"/>
    <col min="15" max="16384" width="15.6640625" style="34"/>
  </cols>
  <sheetData>
    <row r="1" spans="1:14" ht="20.100000000000001" customHeight="1" x14ac:dyDescent="0.4">
      <c r="A1" s="347" t="s">
        <v>106</v>
      </c>
      <c r="B1" s="347"/>
      <c r="C1" s="347"/>
      <c r="D1" s="347"/>
      <c r="E1" s="347"/>
      <c r="F1" s="347"/>
      <c r="G1" s="347"/>
      <c r="H1" s="347"/>
      <c r="I1" s="347"/>
      <c r="J1" s="347"/>
      <c r="K1" s="347"/>
      <c r="L1" s="347"/>
      <c r="M1" s="347"/>
      <c r="N1" s="347"/>
    </row>
    <row r="2" spans="1:14" ht="20.100000000000001" customHeight="1" x14ac:dyDescent="0.4">
      <c r="A2" s="347" t="s">
        <v>107</v>
      </c>
      <c r="B2" s="347"/>
      <c r="C2" s="347"/>
      <c r="D2" s="347"/>
      <c r="E2" s="347"/>
      <c r="F2" s="347"/>
      <c r="G2" s="347"/>
      <c r="H2" s="347"/>
      <c r="I2" s="347"/>
      <c r="J2" s="347"/>
      <c r="K2" s="347"/>
      <c r="L2" s="347"/>
      <c r="M2" s="347"/>
      <c r="N2" s="347"/>
    </row>
    <row r="3" spans="1:14" ht="20.100000000000001" customHeight="1" x14ac:dyDescent="0.3">
      <c r="A3" s="348" t="str">
        <f>Design!I3</f>
        <v>Spreadsheet created by Christopher D. Barnes, PE, CPESC, CPSWQ, CMS4S</v>
      </c>
      <c r="B3" s="348"/>
      <c r="C3" s="348"/>
      <c r="D3" s="348"/>
      <c r="E3" s="348"/>
      <c r="F3" s="348"/>
      <c r="G3" s="348"/>
      <c r="H3" s="348"/>
      <c r="I3" s="348"/>
      <c r="J3" s="348"/>
      <c r="K3" s="348"/>
      <c r="L3" s="348"/>
      <c r="M3" s="348"/>
      <c r="N3" s="348"/>
    </row>
    <row r="4" spans="1:14" ht="20.100000000000001" customHeight="1" thickBot="1" x14ac:dyDescent="0.3">
      <c r="A4" s="27"/>
      <c r="B4" s="27"/>
      <c r="C4" s="27"/>
      <c r="D4" s="27"/>
      <c r="E4" s="27"/>
      <c r="F4" s="27"/>
      <c r="G4" s="354" t="str">
        <f>Design!I4</f>
        <v>Version 1/9/2017</v>
      </c>
      <c r="H4" s="355"/>
      <c r="I4" s="27"/>
      <c r="J4" s="27"/>
      <c r="K4" s="27"/>
      <c r="L4" s="27"/>
      <c r="M4" s="27"/>
      <c r="N4" s="27"/>
    </row>
    <row r="5" spans="1:14" ht="20.100000000000001" customHeight="1" thickBot="1" x14ac:dyDescent="0.3">
      <c r="A5" s="27"/>
      <c r="B5" s="27"/>
      <c r="C5" s="286" t="s">
        <v>86</v>
      </c>
      <c r="D5" s="287"/>
      <c r="E5" s="287"/>
      <c r="F5" s="287"/>
      <c r="G5" s="288"/>
      <c r="H5" s="286" t="s">
        <v>87</v>
      </c>
      <c r="I5" s="287"/>
      <c r="J5" s="287"/>
      <c r="K5" s="287"/>
      <c r="L5" s="288"/>
      <c r="M5" s="27"/>
      <c r="N5" s="27"/>
    </row>
    <row r="6" spans="1:14" ht="20.100000000000001" customHeight="1" x14ac:dyDescent="0.35">
      <c r="A6" s="27"/>
      <c r="B6" s="27"/>
      <c r="C6" s="56"/>
      <c r="D6" s="7" t="s">
        <v>113</v>
      </c>
      <c r="E6" s="104" t="s">
        <v>112</v>
      </c>
      <c r="F6" s="82">
        <f>Design!$I$18</f>
        <v>20</v>
      </c>
      <c r="G6" s="105" t="s">
        <v>116</v>
      </c>
      <c r="H6" s="56"/>
      <c r="I6" s="7" t="s">
        <v>113</v>
      </c>
      <c r="J6" s="104" t="s">
        <v>112</v>
      </c>
      <c r="K6" s="82">
        <f>Design!$I$22</f>
        <v>10</v>
      </c>
      <c r="L6" s="105" t="s">
        <v>116</v>
      </c>
      <c r="M6" s="27"/>
      <c r="N6" s="27"/>
    </row>
    <row r="7" spans="1:14" ht="20.100000000000001" customHeight="1" x14ac:dyDescent="0.25">
      <c r="A7" s="27"/>
      <c r="B7" s="27"/>
      <c r="C7" s="56"/>
      <c r="D7" s="7" t="s">
        <v>114</v>
      </c>
      <c r="E7" s="104" t="s">
        <v>112</v>
      </c>
      <c r="F7" s="82">
        <f>Design!$I$19</f>
        <v>2</v>
      </c>
      <c r="G7" s="105" t="s">
        <v>2</v>
      </c>
      <c r="H7" s="56"/>
      <c r="I7" s="7" t="s">
        <v>114</v>
      </c>
      <c r="J7" s="104" t="s">
        <v>112</v>
      </c>
      <c r="K7" s="82">
        <f>Design!$I$23</f>
        <v>2</v>
      </c>
      <c r="L7" s="105" t="s">
        <v>2</v>
      </c>
      <c r="M7" s="27"/>
      <c r="N7" s="27"/>
    </row>
    <row r="8" spans="1:14" ht="20.100000000000001" customHeight="1" thickBot="1" x14ac:dyDescent="0.3">
      <c r="A8" s="27"/>
      <c r="B8" s="27"/>
      <c r="C8" s="106"/>
      <c r="D8" s="10" t="s">
        <v>115</v>
      </c>
      <c r="E8" s="107" t="s">
        <v>112</v>
      </c>
      <c r="F8" s="95">
        <f>Design!$I$20</f>
        <v>0.40000000000000019</v>
      </c>
      <c r="G8" s="97"/>
      <c r="H8" s="106"/>
      <c r="I8" s="10" t="s">
        <v>115</v>
      </c>
      <c r="J8" s="107" t="s">
        <v>112</v>
      </c>
      <c r="K8" s="95">
        <f>Design!$I$24</f>
        <v>0.86000000000000054</v>
      </c>
      <c r="L8" s="97"/>
      <c r="M8" s="27"/>
      <c r="N8" s="27"/>
    </row>
    <row r="9" spans="1:14" ht="20.100000000000001" customHeight="1" thickBot="1" x14ac:dyDescent="0.3">
      <c r="A9" s="27"/>
      <c r="B9" s="27"/>
      <c r="C9" s="27"/>
      <c r="D9" s="27"/>
      <c r="E9" s="27"/>
      <c r="F9" s="27"/>
      <c r="G9" s="27"/>
      <c r="H9" s="27"/>
      <c r="I9" s="27"/>
      <c r="J9" s="27"/>
      <c r="K9" s="27"/>
      <c r="L9" s="27"/>
      <c r="M9" s="27"/>
      <c r="N9" s="27"/>
    </row>
    <row r="10" spans="1:14" ht="20.100000000000001" customHeight="1" thickBot="1" x14ac:dyDescent="0.3">
      <c r="A10" s="286" t="s">
        <v>74</v>
      </c>
      <c r="B10" s="287"/>
      <c r="C10" s="287"/>
      <c r="D10" s="288"/>
      <c r="E10" s="27"/>
      <c r="F10" s="286" t="s">
        <v>78</v>
      </c>
      <c r="G10" s="287"/>
      <c r="H10" s="287"/>
      <c r="I10" s="288"/>
      <c r="K10" s="286" t="s">
        <v>79</v>
      </c>
      <c r="L10" s="287"/>
      <c r="M10" s="287"/>
      <c r="N10" s="288"/>
    </row>
    <row r="11" spans="1:14" ht="20.100000000000001" customHeight="1" x14ac:dyDescent="0.25">
      <c r="A11" s="356" t="s">
        <v>117</v>
      </c>
      <c r="B11" s="329"/>
      <c r="C11" s="329"/>
      <c r="D11" s="357"/>
      <c r="E11" s="27"/>
      <c r="F11" s="356" t="s">
        <v>117</v>
      </c>
      <c r="G11" s="329"/>
      <c r="H11" s="329"/>
      <c r="I11" s="357"/>
      <c r="K11" s="356" t="s">
        <v>117</v>
      </c>
      <c r="L11" s="329"/>
      <c r="M11" s="329"/>
      <c r="N11" s="357"/>
    </row>
    <row r="12" spans="1:14" ht="20.100000000000001" customHeight="1" x14ac:dyDescent="0.25">
      <c r="A12" s="358" t="s">
        <v>75</v>
      </c>
      <c r="B12" s="359"/>
      <c r="C12" s="359"/>
      <c r="D12" s="360"/>
      <c r="E12" s="27"/>
      <c r="F12" s="358" t="s">
        <v>75</v>
      </c>
      <c r="G12" s="359"/>
      <c r="H12" s="359"/>
      <c r="I12" s="360"/>
      <c r="K12" s="358" t="s">
        <v>75</v>
      </c>
      <c r="L12" s="359"/>
      <c r="M12" s="359"/>
      <c r="N12" s="360"/>
    </row>
    <row r="13" spans="1:14" ht="20.100000000000001" customHeight="1" x14ac:dyDescent="0.25">
      <c r="A13" s="20" t="s">
        <v>77</v>
      </c>
      <c r="B13" s="46" t="s">
        <v>3</v>
      </c>
      <c r="C13" s="46" t="s">
        <v>76</v>
      </c>
      <c r="D13" s="47" t="s">
        <v>5</v>
      </c>
      <c r="E13" s="27"/>
      <c r="F13" s="20" t="s">
        <v>77</v>
      </c>
      <c r="G13" s="46" t="s">
        <v>3</v>
      </c>
      <c r="H13" s="46" t="s">
        <v>76</v>
      </c>
      <c r="I13" s="47" t="s">
        <v>5</v>
      </c>
      <c r="K13" s="20" t="s">
        <v>77</v>
      </c>
      <c r="L13" s="46" t="s">
        <v>3</v>
      </c>
      <c r="M13" s="46" t="s">
        <v>76</v>
      </c>
      <c r="N13" s="47" t="s">
        <v>5</v>
      </c>
    </row>
    <row r="14" spans="1:14" ht="20.100000000000001" customHeight="1" x14ac:dyDescent="0.25">
      <c r="A14" s="48" t="s">
        <v>7</v>
      </c>
      <c r="B14" s="14">
        <v>0</v>
      </c>
      <c r="C14" s="49" t="s">
        <v>11</v>
      </c>
      <c r="D14" s="23">
        <v>0</v>
      </c>
      <c r="E14" s="50"/>
      <c r="F14" s="48" t="s">
        <v>7</v>
      </c>
      <c r="G14" s="14">
        <v>0</v>
      </c>
      <c r="H14" s="49" t="s">
        <v>11</v>
      </c>
      <c r="I14" s="23">
        <v>0</v>
      </c>
      <c r="K14" s="48" t="s">
        <v>7</v>
      </c>
      <c r="L14" s="14">
        <v>0</v>
      </c>
      <c r="M14" s="49" t="s">
        <v>11</v>
      </c>
      <c r="N14" s="23">
        <v>0</v>
      </c>
    </row>
    <row r="15" spans="1:14" ht="20.100000000000001" customHeight="1" x14ac:dyDescent="0.25">
      <c r="A15" s="51" t="s">
        <v>8</v>
      </c>
      <c r="B15" s="14">
        <f>Design!$I$18</f>
        <v>20</v>
      </c>
      <c r="C15" s="52" t="s">
        <v>12</v>
      </c>
      <c r="D15" s="23">
        <f>Design!E38</f>
        <v>2.0482438111118908</v>
      </c>
      <c r="E15" s="50"/>
      <c r="F15" s="51" t="s">
        <v>8</v>
      </c>
      <c r="G15" s="14">
        <f>$B$15</f>
        <v>20</v>
      </c>
      <c r="H15" s="52" t="s">
        <v>12</v>
      </c>
      <c r="I15" s="23">
        <f>Design!E39</f>
        <v>2.5046857335643891</v>
      </c>
      <c r="K15" s="51" t="s">
        <v>8</v>
      </c>
      <c r="L15" s="14">
        <f>$B$15</f>
        <v>20</v>
      </c>
      <c r="M15" s="52" t="s">
        <v>12</v>
      </c>
      <c r="N15" s="23">
        <f>Design!E40</f>
        <v>2.8488866885346757</v>
      </c>
    </row>
    <row r="16" spans="1:14" ht="20.100000000000001" customHeight="1" thickBot="1" x14ac:dyDescent="0.3">
      <c r="A16" s="53" t="s">
        <v>9</v>
      </c>
      <c r="B16" s="54">
        <f>2*B15</f>
        <v>40</v>
      </c>
      <c r="C16" s="55" t="s">
        <v>13</v>
      </c>
      <c r="D16" s="24">
        <v>0</v>
      </c>
      <c r="E16" s="50"/>
      <c r="F16" s="53" t="s">
        <v>9</v>
      </c>
      <c r="G16" s="54">
        <f>2*G15</f>
        <v>40</v>
      </c>
      <c r="H16" s="55" t="s">
        <v>13</v>
      </c>
      <c r="I16" s="24">
        <v>0</v>
      </c>
      <c r="K16" s="53" t="s">
        <v>9</v>
      </c>
      <c r="L16" s="54">
        <f>2*L15</f>
        <v>40</v>
      </c>
      <c r="M16" s="55" t="s">
        <v>13</v>
      </c>
      <c r="N16" s="24">
        <v>0</v>
      </c>
    </row>
    <row r="17" spans="1:14" ht="20.100000000000001" customHeight="1" thickBot="1" x14ac:dyDescent="0.3">
      <c r="A17" s="56"/>
      <c r="B17" s="14"/>
      <c r="C17" s="57"/>
      <c r="D17" s="23"/>
      <c r="E17" s="50"/>
      <c r="F17" s="56"/>
      <c r="G17" s="14"/>
      <c r="H17" s="57"/>
      <c r="I17" s="23"/>
      <c r="K17" s="56"/>
      <c r="L17" s="14"/>
      <c r="M17" s="57"/>
      <c r="N17" s="23"/>
    </row>
    <row r="18" spans="1:14" ht="20.100000000000001" customHeight="1" x14ac:dyDescent="0.25">
      <c r="A18" s="356" t="s">
        <v>118</v>
      </c>
      <c r="B18" s="329"/>
      <c r="C18" s="329"/>
      <c r="D18" s="357"/>
      <c r="E18" s="27"/>
      <c r="F18" s="356" t="s">
        <v>118</v>
      </c>
      <c r="G18" s="329"/>
      <c r="H18" s="329"/>
      <c r="I18" s="357"/>
      <c r="K18" s="356" t="s">
        <v>118</v>
      </c>
      <c r="L18" s="329"/>
      <c r="M18" s="329"/>
      <c r="N18" s="357"/>
    </row>
    <row r="19" spans="1:14" ht="20.100000000000001" customHeight="1" x14ac:dyDescent="0.25">
      <c r="A19" s="358" t="s">
        <v>75</v>
      </c>
      <c r="B19" s="359"/>
      <c r="C19" s="359"/>
      <c r="D19" s="360"/>
      <c r="E19" s="27"/>
      <c r="F19" s="358" t="s">
        <v>75</v>
      </c>
      <c r="G19" s="359"/>
      <c r="H19" s="359"/>
      <c r="I19" s="360"/>
      <c r="K19" s="358" t="s">
        <v>75</v>
      </c>
      <c r="L19" s="359"/>
      <c r="M19" s="359"/>
      <c r="N19" s="360"/>
    </row>
    <row r="20" spans="1:14" ht="20.100000000000001" customHeight="1" x14ac:dyDescent="0.25">
      <c r="A20" s="20" t="s">
        <v>77</v>
      </c>
      <c r="B20" s="46" t="s">
        <v>3</v>
      </c>
      <c r="C20" s="46" t="s">
        <v>76</v>
      </c>
      <c r="D20" s="47" t="s">
        <v>5</v>
      </c>
      <c r="E20" s="27"/>
      <c r="F20" s="20" t="s">
        <v>77</v>
      </c>
      <c r="G20" s="46" t="s">
        <v>3</v>
      </c>
      <c r="H20" s="46" t="s">
        <v>76</v>
      </c>
      <c r="I20" s="47" t="s">
        <v>5</v>
      </c>
      <c r="K20" s="20" t="s">
        <v>77</v>
      </c>
      <c r="L20" s="46" t="s">
        <v>3</v>
      </c>
      <c r="M20" s="46" t="s">
        <v>76</v>
      </c>
      <c r="N20" s="47" t="s">
        <v>5</v>
      </c>
    </row>
    <row r="21" spans="1:14" ht="20.100000000000001" customHeight="1" x14ac:dyDescent="0.25">
      <c r="A21" s="48" t="s">
        <v>7</v>
      </c>
      <c r="B21" s="14">
        <v>0</v>
      </c>
      <c r="C21" s="49" t="s">
        <v>11</v>
      </c>
      <c r="D21" s="23">
        <v>0</v>
      </c>
      <c r="E21" s="50"/>
      <c r="F21" s="48" t="s">
        <v>7</v>
      </c>
      <c r="G21" s="14">
        <v>0</v>
      </c>
      <c r="H21" s="49" t="s">
        <v>11</v>
      </c>
      <c r="I21" s="23">
        <v>0</v>
      </c>
      <c r="K21" s="48" t="s">
        <v>7</v>
      </c>
      <c r="L21" s="14">
        <v>0</v>
      </c>
      <c r="M21" s="49" t="s">
        <v>11</v>
      </c>
      <c r="N21" s="23">
        <v>0</v>
      </c>
    </row>
    <row r="22" spans="1:14" ht="20.100000000000001" customHeight="1" x14ac:dyDescent="0.25">
      <c r="A22" s="51" t="s">
        <v>8</v>
      </c>
      <c r="B22" s="14">
        <f>Design!$I$22</f>
        <v>10</v>
      </c>
      <c r="C22" s="52" t="s">
        <v>12</v>
      </c>
      <c r="D22" s="23">
        <f>Design!E51</f>
        <v>6.3324336521255082</v>
      </c>
      <c r="E22" s="50"/>
      <c r="F22" s="51" t="s">
        <v>8</v>
      </c>
      <c r="G22" s="14">
        <f>$B$22</f>
        <v>10</v>
      </c>
      <c r="H22" s="52" t="s">
        <v>12</v>
      </c>
      <c r="I22" s="23">
        <f>Design!E52</f>
        <v>7.5774189732408006</v>
      </c>
      <c r="K22" s="51" t="s">
        <v>8</v>
      </c>
      <c r="L22" s="14">
        <f>$B$22</f>
        <v>10</v>
      </c>
      <c r="M22" s="52" t="s">
        <v>12</v>
      </c>
      <c r="N22" s="23">
        <f>Design!E53</f>
        <v>8.5022042900158237</v>
      </c>
    </row>
    <row r="23" spans="1:14" ht="20.100000000000001" customHeight="1" thickBot="1" x14ac:dyDescent="0.3">
      <c r="A23" s="53" t="s">
        <v>9</v>
      </c>
      <c r="B23" s="54">
        <f>2*B22</f>
        <v>20</v>
      </c>
      <c r="C23" s="55" t="s">
        <v>13</v>
      </c>
      <c r="D23" s="24">
        <v>0</v>
      </c>
      <c r="E23" s="50"/>
      <c r="F23" s="53" t="s">
        <v>9</v>
      </c>
      <c r="G23" s="54">
        <f>2*G22</f>
        <v>20</v>
      </c>
      <c r="H23" s="55" t="s">
        <v>13</v>
      </c>
      <c r="I23" s="24">
        <v>0</v>
      </c>
      <c r="K23" s="53" t="s">
        <v>9</v>
      </c>
      <c r="L23" s="54">
        <f>2*L22</f>
        <v>20</v>
      </c>
      <c r="M23" s="55" t="s">
        <v>13</v>
      </c>
      <c r="N23" s="24">
        <v>0</v>
      </c>
    </row>
    <row r="24" spans="1:14" ht="20.100000000000001" customHeight="1" x14ac:dyDescent="0.25">
      <c r="A24" s="58"/>
      <c r="B24" s="59"/>
      <c r="C24" s="59"/>
      <c r="D24" s="30"/>
      <c r="F24" s="58"/>
      <c r="G24" s="59"/>
      <c r="H24" s="59"/>
      <c r="I24" s="30"/>
      <c r="K24" s="58"/>
      <c r="L24" s="59"/>
      <c r="M24" s="59"/>
      <c r="N24" s="30"/>
    </row>
    <row r="25" spans="1:14" ht="20.100000000000001" customHeight="1" x14ac:dyDescent="0.25">
      <c r="A25" s="58"/>
      <c r="B25" s="59"/>
      <c r="C25" s="59"/>
      <c r="D25" s="30"/>
      <c r="F25" s="58"/>
      <c r="G25" s="59"/>
      <c r="H25" s="59"/>
      <c r="I25" s="30"/>
      <c r="K25" s="58"/>
      <c r="L25" s="59"/>
      <c r="M25" s="59"/>
      <c r="N25" s="30"/>
    </row>
    <row r="26" spans="1:14" ht="20.100000000000001" customHeight="1" x14ac:dyDescent="0.25">
      <c r="A26" s="58"/>
      <c r="B26" s="59"/>
      <c r="C26" s="59"/>
      <c r="D26" s="30"/>
      <c r="F26" s="58"/>
      <c r="G26" s="59"/>
      <c r="H26" s="59"/>
      <c r="I26" s="30"/>
      <c r="K26" s="58"/>
      <c r="L26" s="59"/>
      <c r="M26" s="59"/>
      <c r="N26" s="30"/>
    </row>
    <row r="27" spans="1:14" ht="20.100000000000001" customHeight="1" x14ac:dyDescent="0.25">
      <c r="A27" s="58"/>
      <c r="B27" s="59"/>
      <c r="C27" s="59"/>
      <c r="D27" s="30"/>
      <c r="F27" s="58"/>
      <c r="G27" s="59"/>
      <c r="H27" s="59"/>
      <c r="I27" s="30"/>
      <c r="K27" s="58"/>
      <c r="L27" s="59"/>
      <c r="M27" s="59"/>
      <c r="N27" s="30"/>
    </row>
    <row r="28" spans="1:14" ht="20.100000000000001" customHeight="1" x14ac:dyDescent="0.25">
      <c r="A28" s="58"/>
      <c r="B28" s="59"/>
      <c r="C28" s="59"/>
      <c r="D28" s="30"/>
      <c r="F28" s="58"/>
      <c r="G28" s="59"/>
      <c r="H28" s="59"/>
      <c r="I28" s="30"/>
      <c r="K28" s="58"/>
      <c r="L28" s="59"/>
      <c r="M28" s="59"/>
      <c r="N28" s="30"/>
    </row>
    <row r="29" spans="1:14" ht="20.100000000000001" customHeight="1" x14ac:dyDescent="0.25">
      <c r="A29" s="58"/>
      <c r="B29" s="59"/>
      <c r="C29" s="59"/>
      <c r="D29" s="30"/>
      <c r="F29" s="58"/>
      <c r="G29" s="59"/>
      <c r="H29" s="59"/>
      <c r="I29" s="30"/>
      <c r="K29" s="58"/>
      <c r="L29" s="59"/>
      <c r="M29" s="59"/>
      <c r="N29" s="30"/>
    </row>
    <row r="30" spans="1:14" ht="20.100000000000001" customHeight="1" x14ac:dyDescent="0.25">
      <c r="A30" s="58"/>
      <c r="B30" s="59"/>
      <c r="C30" s="59"/>
      <c r="D30" s="30"/>
      <c r="F30" s="58"/>
      <c r="G30" s="59"/>
      <c r="H30" s="59"/>
      <c r="I30" s="30"/>
      <c r="K30" s="58"/>
      <c r="L30" s="59"/>
      <c r="M30" s="59"/>
      <c r="N30" s="30"/>
    </row>
    <row r="31" spans="1:14" ht="20.100000000000001" customHeight="1" x14ac:dyDescent="0.25">
      <c r="A31" s="58"/>
      <c r="B31" s="59"/>
      <c r="C31" s="59"/>
      <c r="D31" s="30"/>
      <c r="F31" s="58"/>
      <c r="G31" s="59"/>
      <c r="H31" s="59"/>
      <c r="I31" s="30"/>
      <c r="K31" s="58"/>
      <c r="L31" s="59"/>
      <c r="M31" s="59"/>
      <c r="N31" s="30"/>
    </row>
    <row r="32" spans="1:14" ht="20.100000000000001" customHeight="1" x14ac:dyDescent="0.25">
      <c r="A32" s="58"/>
      <c r="B32" s="59"/>
      <c r="C32" s="59"/>
      <c r="D32" s="30"/>
      <c r="F32" s="58"/>
      <c r="G32" s="59"/>
      <c r="H32" s="59"/>
      <c r="I32" s="30"/>
      <c r="K32" s="58"/>
      <c r="L32" s="59"/>
      <c r="M32" s="59"/>
      <c r="N32" s="30"/>
    </row>
    <row r="33" spans="1:14" ht="20.100000000000001" customHeight="1" x14ac:dyDescent="0.25">
      <c r="A33" s="58"/>
      <c r="B33" s="59"/>
      <c r="C33" s="59"/>
      <c r="D33" s="30"/>
      <c r="F33" s="58"/>
      <c r="G33" s="59"/>
      <c r="H33" s="59"/>
      <c r="I33" s="30"/>
      <c r="K33" s="58"/>
      <c r="L33" s="59"/>
      <c r="M33" s="59"/>
      <c r="N33" s="30"/>
    </row>
    <row r="34" spans="1:14" ht="20.100000000000001" customHeight="1" x14ac:dyDescent="0.25">
      <c r="A34" s="58"/>
      <c r="B34" s="59"/>
      <c r="C34" s="59"/>
      <c r="D34" s="30"/>
      <c r="F34" s="58"/>
      <c r="G34" s="59"/>
      <c r="H34" s="59"/>
      <c r="I34" s="30"/>
      <c r="K34" s="58"/>
      <c r="L34" s="59"/>
      <c r="M34" s="59"/>
      <c r="N34" s="30"/>
    </row>
    <row r="35" spans="1:14" ht="20.100000000000001" customHeight="1" x14ac:dyDescent="0.25">
      <c r="A35" s="58"/>
      <c r="B35" s="59"/>
      <c r="C35" s="59"/>
      <c r="D35" s="30"/>
      <c r="F35" s="58"/>
      <c r="G35" s="59"/>
      <c r="H35" s="59"/>
      <c r="I35" s="30"/>
      <c r="K35" s="58"/>
      <c r="L35" s="59"/>
      <c r="M35" s="59"/>
      <c r="N35" s="30"/>
    </row>
    <row r="36" spans="1:14" ht="20.100000000000001" customHeight="1" x14ac:dyDescent="0.25">
      <c r="A36" s="58"/>
      <c r="B36" s="59"/>
      <c r="C36" s="59"/>
      <c r="D36" s="30"/>
      <c r="F36" s="58"/>
      <c r="G36" s="59"/>
      <c r="H36" s="59"/>
      <c r="I36" s="30"/>
      <c r="K36" s="58"/>
      <c r="L36" s="59"/>
      <c r="M36" s="59"/>
      <c r="N36" s="30"/>
    </row>
    <row r="37" spans="1:14" ht="20.100000000000001" customHeight="1" x14ac:dyDescent="0.25">
      <c r="A37" s="58"/>
      <c r="B37" s="59"/>
      <c r="C37" s="59"/>
      <c r="D37" s="30"/>
      <c r="F37" s="58"/>
      <c r="G37" s="59"/>
      <c r="H37" s="59"/>
      <c r="I37" s="30"/>
      <c r="K37" s="58"/>
      <c r="L37" s="59"/>
      <c r="M37" s="59"/>
      <c r="N37" s="30"/>
    </row>
    <row r="38" spans="1:14" ht="20.100000000000001" customHeight="1" x14ac:dyDescent="0.25">
      <c r="A38" s="58"/>
      <c r="B38" s="59"/>
      <c r="C38" s="59"/>
      <c r="D38" s="30"/>
      <c r="F38" s="58"/>
      <c r="G38" s="59"/>
      <c r="H38" s="59"/>
      <c r="I38" s="30"/>
      <c r="K38" s="58"/>
      <c r="L38" s="59"/>
      <c r="M38" s="59"/>
      <c r="N38" s="30"/>
    </row>
    <row r="39" spans="1:14" ht="20.100000000000001" customHeight="1" x14ac:dyDescent="0.25">
      <c r="A39" s="58"/>
      <c r="B39" s="59"/>
      <c r="C39" s="59"/>
      <c r="D39" s="30"/>
      <c r="F39" s="58"/>
      <c r="G39" s="59"/>
      <c r="H39" s="59"/>
      <c r="I39" s="30"/>
      <c r="K39" s="58"/>
      <c r="L39" s="59"/>
      <c r="M39" s="59"/>
      <c r="N39" s="30"/>
    </row>
    <row r="40" spans="1:14" ht="20.100000000000001" customHeight="1" x14ac:dyDescent="0.25">
      <c r="A40" s="58"/>
      <c r="B40" s="59"/>
      <c r="C40" s="59"/>
      <c r="D40" s="30"/>
      <c r="F40" s="58"/>
      <c r="G40" s="59"/>
      <c r="H40" s="59"/>
      <c r="I40" s="30"/>
      <c r="K40" s="58"/>
      <c r="L40" s="59"/>
      <c r="M40" s="59"/>
      <c r="N40" s="30"/>
    </row>
    <row r="41" spans="1:14" ht="20.100000000000001" customHeight="1" x14ac:dyDescent="0.25">
      <c r="A41" s="58"/>
      <c r="B41" s="59"/>
      <c r="C41" s="59"/>
      <c r="D41" s="30"/>
      <c r="F41" s="58"/>
      <c r="G41" s="59"/>
      <c r="H41" s="59"/>
      <c r="I41" s="30"/>
      <c r="K41" s="58"/>
      <c r="L41" s="59"/>
      <c r="M41" s="59"/>
      <c r="N41" s="30"/>
    </row>
    <row r="42" spans="1:14" ht="20.100000000000001" customHeight="1" x14ac:dyDescent="0.25">
      <c r="A42" s="58"/>
      <c r="B42" s="59"/>
      <c r="C42" s="59"/>
      <c r="D42" s="30"/>
      <c r="F42" s="58"/>
      <c r="G42" s="59"/>
      <c r="H42" s="59"/>
      <c r="I42" s="30"/>
      <c r="K42" s="58"/>
      <c r="L42" s="59"/>
      <c r="M42" s="59"/>
      <c r="N42" s="30"/>
    </row>
    <row r="43" spans="1:14" ht="20.100000000000001" customHeight="1" x14ac:dyDescent="0.25">
      <c r="A43" s="58"/>
      <c r="B43" s="59"/>
      <c r="C43" s="59"/>
      <c r="D43" s="30"/>
      <c r="F43" s="58"/>
      <c r="G43" s="59"/>
      <c r="H43" s="59"/>
      <c r="I43" s="30"/>
      <c r="K43" s="58"/>
      <c r="L43" s="59"/>
      <c r="M43" s="59"/>
      <c r="N43" s="30"/>
    </row>
    <row r="44" spans="1:14" ht="20.100000000000001" customHeight="1" x14ac:dyDescent="0.25">
      <c r="A44" s="58"/>
      <c r="B44" s="59"/>
      <c r="C44" s="59"/>
      <c r="D44" s="30"/>
      <c r="F44" s="58"/>
      <c r="G44" s="59"/>
      <c r="H44" s="59"/>
      <c r="I44" s="30"/>
      <c r="K44" s="58"/>
      <c r="L44" s="59"/>
      <c r="M44" s="59"/>
      <c r="N44" s="30"/>
    </row>
    <row r="45" spans="1:14" ht="20.100000000000001" customHeight="1" x14ac:dyDescent="0.25">
      <c r="A45" s="58"/>
      <c r="B45" s="59"/>
      <c r="C45" s="7" t="s">
        <v>119</v>
      </c>
      <c r="D45" s="61">
        <f>0.5*B16*D15*60</f>
        <v>2457.8925733342694</v>
      </c>
      <c r="F45" s="58"/>
      <c r="G45" s="59"/>
      <c r="H45" s="7" t="s">
        <v>119</v>
      </c>
      <c r="I45" s="61">
        <f>0.5*G16*I15*60</f>
        <v>3005.6228802772671</v>
      </c>
      <c r="K45" s="58"/>
      <c r="L45" s="59"/>
      <c r="M45" s="7" t="s">
        <v>119</v>
      </c>
      <c r="N45" s="61">
        <f>0.5*L16*N15*60</f>
        <v>3418.6640262416113</v>
      </c>
    </row>
    <row r="46" spans="1:14" ht="20.100000000000001" customHeight="1" x14ac:dyDescent="0.25">
      <c r="A46" s="58"/>
      <c r="B46" s="59"/>
      <c r="C46" s="7" t="s">
        <v>120</v>
      </c>
      <c r="D46" s="61">
        <f>0.5*B23*D22*60</f>
        <v>3799.4601912753051</v>
      </c>
      <c r="E46" s="59"/>
      <c r="F46" s="58"/>
      <c r="G46" s="59"/>
      <c r="H46" s="7" t="s">
        <v>120</v>
      </c>
      <c r="I46" s="61">
        <f>0.5*G23*I22*60</f>
        <v>4546.4513839444799</v>
      </c>
      <c r="K46" s="58"/>
      <c r="L46" s="59"/>
      <c r="M46" s="7" t="s">
        <v>120</v>
      </c>
      <c r="N46" s="61">
        <f>0.5*L23*N22*60</f>
        <v>5101.322574009494</v>
      </c>
    </row>
    <row r="47" spans="1:14" ht="20.100000000000001" customHeight="1" thickBot="1" x14ac:dyDescent="0.3">
      <c r="A47" s="62"/>
      <c r="B47" s="63"/>
      <c r="C47" s="64" t="s">
        <v>95</v>
      </c>
      <c r="D47" s="65">
        <f>D46-D45</f>
        <v>1341.5676179410357</v>
      </c>
      <c r="F47" s="62"/>
      <c r="G47" s="63"/>
      <c r="H47" s="64" t="s">
        <v>95</v>
      </c>
      <c r="I47" s="65">
        <f>I46-I45</f>
        <v>1540.8285036672128</v>
      </c>
      <c r="K47" s="62"/>
      <c r="L47" s="63"/>
      <c r="M47" s="64" t="s">
        <v>95</v>
      </c>
      <c r="N47" s="65">
        <f>N46-N45</f>
        <v>1682.6585477678827</v>
      </c>
    </row>
    <row r="48" spans="1:14" ht="20.100000000000001" customHeight="1" x14ac:dyDescent="0.25">
      <c r="A48" s="59"/>
      <c r="B48" s="59"/>
      <c r="C48" s="60"/>
      <c r="D48" s="86"/>
      <c r="E48" s="59"/>
      <c r="F48" s="59"/>
      <c r="G48" s="59"/>
      <c r="H48" s="60"/>
      <c r="I48" s="86"/>
      <c r="J48" s="59"/>
      <c r="K48" s="59"/>
      <c r="L48" s="59"/>
      <c r="M48" s="60"/>
      <c r="N48" s="86"/>
    </row>
    <row r="49" spans="1:14" ht="20.100000000000001" customHeight="1" thickBot="1" x14ac:dyDescent="0.3"/>
    <row r="50" spans="1:14" ht="20.100000000000001" customHeight="1" thickBot="1" x14ac:dyDescent="0.3">
      <c r="A50" s="286" t="s">
        <v>81</v>
      </c>
      <c r="B50" s="287"/>
      <c r="C50" s="287"/>
      <c r="D50" s="288"/>
      <c r="F50" s="286" t="s">
        <v>80</v>
      </c>
      <c r="G50" s="287"/>
      <c r="H50" s="287"/>
      <c r="I50" s="288"/>
      <c r="K50" s="286" t="s">
        <v>82</v>
      </c>
      <c r="L50" s="287"/>
      <c r="M50" s="287"/>
      <c r="N50" s="288"/>
    </row>
    <row r="51" spans="1:14" ht="20.100000000000001" customHeight="1" x14ac:dyDescent="0.25">
      <c r="A51" s="356" t="s">
        <v>117</v>
      </c>
      <c r="B51" s="329"/>
      <c r="C51" s="329"/>
      <c r="D51" s="357"/>
      <c r="F51" s="356" t="s">
        <v>117</v>
      </c>
      <c r="G51" s="329"/>
      <c r="H51" s="329"/>
      <c r="I51" s="357"/>
      <c r="K51" s="356" t="s">
        <v>117</v>
      </c>
      <c r="L51" s="329"/>
      <c r="M51" s="329"/>
      <c r="N51" s="357"/>
    </row>
    <row r="52" spans="1:14" ht="20.100000000000001" customHeight="1" x14ac:dyDescent="0.25">
      <c r="A52" s="358" t="s">
        <v>75</v>
      </c>
      <c r="B52" s="359"/>
      <c r="C52" s="359"/>
      <c r="D52" s="360"/>
      <c r="F52" s="358" t="s">
        <v>75</v>
      </c>
      <c r="G52" s="359"/>
      <c r="H52" s="359"/>
      <c r="I52" s="360"/>
      <c r="K52" s="358" t="s">
        <v>75</v>
      </c>
      <c r="L52" s="359"/>
      <c r="M52" s="359"/>
      <c r="N52" s="360"/>
    </row>
    <row r="53" spans="1:14" ht="20.100000000000001" customHeight="1" x14ac:dyDescent="0.25">
      <c r="A53" s="20" t="s">
        <v>77</v>
      </c>
      <c r="B53" s="46" t="s">
        <v>3</v>
      </c>
      <c r="C53" s="46" t="s">
        <v>76</v>
      </c>
      <c r="D53" s="47" t="s">
        <v>5</v>
      </c>
      <c r="F53" s="20" t="s">
        <v>77</v>
      </c>
      <c r="G53" s="46" t="s">
        <v>3</v>
      </c>
      <c r="H53" s="46" t="s">
        <v>76</v>
      </c>
      <c r="I53" s="47" t="s">
        <v>5</v>
      </c>
      <c r="K53" s="20" t="s">
        <v>77</v>
      </c>
      <c r="L53" s="46" t="s">
        <v>3</v>
      </c>
      <c r="M53" s="46" t="s">
        <v>76</v>
      </c>
      <c r="N53" s="47" t="s">
        <v>5</v>
      </c>
    </row>
    <row r="54" spans="1:14" ht="20.100000000000001" customHeight="1" x14ac:dyDescent="0.25">
      <c r="A54" s="48" t="s">
        <v>7</v>
      </c>
      <c r="B54" s="14">
        <v>0</v>
      </c>
      <c r="C54" s="49" t="s">
        <v>11</v>
      </c>
      <c r="D54" s="23">
        <v>0</v>
      </c>
      <c r="F54" s="48" t="s">
        <v>7</v>
      </c>
      <c r="G54" s="14">
        <v>0</v>
      </c>
      <c r="H54" s="49" t="s">
        <v>11</v>
      </c>
      <c r="I54" s="23">
        <v>0</v>
      </c>
      <c r="K54" s="48" t="s">
        <v>7</v>
      </c>
      <c r="L54" s="14">
        <v>0</v>
      </c>
      <c r="M54" s="49" t="s">
        <v>11</v>
      </c>
      <c r="N54" s="23">
        <v>0</v>
      </c>
    </row>
    <row r="55" spans="1:14" ht="20.100000000000001" customHeight="1" x14ac:dyDescent="0.25">
      <c r="A55" s="51" t="s">
        <v>8</v>
      </c>
      <c r="B55" s="14">
        <f>$B$15</f>
        <v>20</v>
      </c>
      <c r="C55" s="52" t="s">
        <v>12</v>
      </c>
      <c r="D55" s="23">
        <f>Design!E41</f>
        <v>3.2854897826633569</v>
      </c>
      <c r="F55" s="51" t="s">
        <v>8</v>
      </c>
      <c r="G55" s="14">
        <f>$B$15</f>
        <v>20</v>
      </c>
      <c r="H55" s="52" t="s">
        <v>12</v>
      </c>
      <c r="I55" s="23">
        <f>Design!E42</f>
        <v>3.6072288269930834</v>
      </c>
      <c r="K55" s="51" t="s">
        <v>8</v>
      </c>
      <c r="L55" s="14">
        <f>$B$15</f>
        <v>20</v>
      </c>
      <c r="M55" s="52" t="s">
        <v>12</v>
      </c>
      <c r="N55" s="23">
        <f>Design!E43</f>
        <v>3.9211508537826978</v>
      </c>
    </row>
    <row r="56" spans="1:14" ht="20.100000000000001" customHeight="1" thickBot="1" x14ac:dyDescent="0.3">
      <c r="A56" s="53" t="s">
        <v>9</v>
      </c>
      <c r="B56" s="54">
        <f>2*B55</f>
        <v>40</v>
      </c>
      <c r="C56" s="55" t="s">
        <v>13</v>
      </c>
      <c r="D56" s="24">
        <v>0</v>
      </c>
      <c r="F56" s="53" t="s">
        <v>9</v>
      </c>
      <c r="G56" s="54">
        <f>2*G55</f>
        <v>40</v>
      </c>
      <c r="H56" s="55" t="s">
        <v>13</v>
      </c>
      <c r="I56" s="89">
        <v>0</v>
      </c>
      <c r="K56" s="53" t="s">
        <v>9</v>
      </c>
      <c r="L56" s="54">
        <f>2*L55</f>
        <v>40</v>
      </c>
      <c r="M56" s="55" t="s">
        <v>13</v>
      </c>
      <c r="N56" s="89">
        <v>0</v>
      </c>
    </row>
    <row r="57" spans="1:14" ht="20.100000000000001" customHeight="1" thickBot="1" x14ac:dyDescent="0.3">
      <c r="A57" s="56"/>
      <c r="B57" s="14"/>
      <c r="C57" s="57"/>
      <c r="D57" s="23"/>
      <c r="F57" s="56"/>
      <c r="G57" s="14"/>
      <c r="H57" s="57"/>
      <c r="I57" s="23"/>
      <c r="K57" s="56"/>
      <c r="L57" s="14"/>
      <c r="M57" s="57"/>
      <c r="N57" s="23"/>
    </row>
    <row r="58" spans="1:14" ht="20.100000000000001" customHeight="1" x14ac:dyDescent="0.25">
      <c r="A58" s="356" t="s">
        <v>118</v>
      </c>
      <c r="B58" s="329"/>
      <c r="C58" s="329"/>
      <c r="D58" s="357"/>
      <c r="F58" s="356" t="s">
        <v>118</v>
      </c>
      <c r="G58" s="329"/>
      <c r="H58" s="329"/>
      <c r="I58" s="357"/>
      <c r="K58" s="356" t="s">
        <v>118</v>
      </c>
      <c r="L58" s="329"/>
      <c r="M58" s="329"/>
      <c r="N58" s="357"/>
    </row>
    <row r="59" spans="1:14" ht="20.100000000000001" customHeight="1" x14ac:dyDescent="0.25">
      <c r="A59" s="358" t="s">
        <v>75</v>
      </c>
      <c r="B59" s="359"/>
      <c r="C59" s="359"/>
      <c r="D59" s="360"/>
      <c r="F59" s="358" t="s">
        <v>75</v>
      </c>
      <c r="G59" s="359"/>
      <c r="H59" s="359"/>
      <c r="I59" s="360"/>
      <c r="K59" s="358" t="s">
        <v>75</v>
      </c>
      <c r="L59" s="359"/>
      <c r="M59" s="359"/>
      <c r="N59" s="360"/>
    </row>
    <row r="60" spans="1:14" ht="20.100000000000001" customHeight="1" x14ac:dyDescent="0.25">
      <c r="A60" s="20" t="s">
        <v>77</v>
      </c>
      <c r="B60" s="46" t="s">
        <v>3</v>
      </c>
      <c r="C60" s="46" t="s">
        <v>76</v>
      </c>
      <c r="D60" s="47" t="s">
        <v>5</v>
      </c>
      <c r="F60" s="20" t="s">
        <v>77</v>
      </c>
      <c r="G60" s="46" t="s">
        <v>3</v>
      </c>
      <c r="H60" s="46" t="s">
        <v>76</v>
      </c>
      <c r="I60" s="47" t="s">
        <v>5</v>
      </c>
      <c r="K60" s="20" t="s">
        <v>77</v>
      </c>
      <c r="L60" s="46" t="s">
        <v>3</v>
      </c>
      <c r="M60" s="46" t="s">
        <v>76</v>
      </c>
      <c r="N60" s="47" t="s">
        <v>5</v>
      </c>
    </row>
    <row r="61" spans="1:14" ht="20.100000000000001" customHeight="1" x14ac:dyDescent="0.25">
      <c r="A61" s="48" t="s">
        <v>7</v>
      </c>
      <c r="B61" s="14">
        <v>0</v>
      </c>
      <c r="C61" s="49" t="s">
        <v>11</v>
      </c>
      <c r="D61" s="23">
        <v>0</v>
      </c>
      <c r="F61" s="48" t="s">
        <v>7</v>
      </c>
      <c r="G61" s="14">
        <v>0</v>
      </c>
      <c r="H61" s="49" t="s">
        <v>11</v>
      </c>
      <c r="I61" s="23">
        <v>0</v>
      </c>
      <c r="K61" s="48" t="s">
        <v>7</v>
      </c>
      <c r="L61" s="14">
        <v>0</v>
      </c>
      <c r="M61" s="49" t="s">
        <v>11</v>
      </c>
      <c r="N61" s="23">
        <v>0</v>
      </c>
    </row>
    <row r="62" spans="1:14" ht="20.100000000000001" customHeight="1" x14ac:dyDescent="0.25">
      <c r="A62" s="51" t="s">
        <v>8</v>
      </c>
      <c r="B62" s="14">
        <f>$B$22</f>
        <v>10</v>
      </c>
      <c r="C62" s="52" t="s">
        <v>12</v>
      </c>
      <c r="D62" s="23">
        <f>Design!E54</f>
        <v>9.6875301361912172</v>
      </c>
      <c r="F62" s="51" t="s">
        <v>8</v>
      </c>
      <c r="G62" s="14">
        <f>$B$22</f>
        <v>10</v>
      </c>
      <c r="H62" s="52" t="s">
        <v>12</v>
      </c>
      <c r="I62" s="23">
        <f>Design!E55</f>
        <v>10.548698552412576</v>
      </c>
      <c r="K62" s="51" t="s">
        <v>8</v>
      </c>
      <c r="L62" s="14">
        <f>$B$22</f>
        <v>10</v>
      </c>
      <c r="M62" s="52" t="s">
        <v>12</v>
      </c>
      <c r="N62" s="23">
        <f>Design!E56</f>
        <v>11.375007148706514</v>
      </c>
    </row>
    <row r="63" spans="1:14" ht="20.100000000000001" customHeight="1" thickBot="1" x14ac:dyDescent="0.3">
      <c r="A63" s="53" t="s">
        <v>9</v>
      </c>
      <c r="B63" s="54">
        <f>2*B62</f>
        <v>20</v>
      </c>
      <c r="C63" s="55" t="s">
        <v>13</v>
      </c>
      <c r="D63" s="89">
        <v>0</v>
      </c>
      <c r="F63" s="53" t="s">
        <v>9</v>
      </c>
      <c r="G63" s="54">
        <f>2*G62</f>
        <v>20</v>
      </c>
      <c r="H63" s="55" t="s">
        <v>13</v>
      </c>
      <c r="I63" s="89">
        <v>0</v>
      </c>
      <c r="K63" s="53" t="s">
        <v>9</v>
      </c>
      <c r="L63" s="54">
        <f>2*L62</f>
        <v>20</v>
      </c>
      <c r="M63" s="55" t="s">
        <v>13</v>
      </c>
      <c r="N63" s="89">
        <v>0</v>
      </c>
    </row>
    <row r="64" spans="1:14" ht="20.100000000000001" customHeight="1" x14ac:dyDescent="0.25">
      <c r="A64" s="58"/>
      <c r="B64" s="59"/>
      <c r="C64" s="59"/>
      <c r="D64" s="30"/>
      <c r="F64" s="58"/>
      <c r="G64" s="59"/>
      <c r="H64" s="59"/>
      <c r="I64" s="30"/>
      <c r="K64" s="58"/>
      <c r="L64" s="59"/>
      <c r="M64" s="59"/>
      <c r="N64" s="30"/>
    </row>
    <row r="65" spans="1:14" ht="20.100000000000001" customHeight="1" x14ac:dyDescent="0.25">
      <c r="A65" s="58"/>
      <c r="B65" s="59"/>
      <c r="C65" s="59"/>
      <c r="D65" s="30"/>
      <c r="F65" s="58"/>
      <c r="G65" s="59"/>
      <c r="H65" s="59"/>
      <c r="I65" s="30"/>
      <c r="K65" s="58"/>
      <c r="L65" s="59"/>
      <c r="M65" s="59"/>
      <c r="N65" s="30"/>
    </row>
    <row r="66" spans="1:14" ht="20.100000000000001" customHeight="1" x14ac:dyDescent="0.25">
      <c r="A66" s="58"/>
      <c r="B66" s="59"/>
      <c r="C66" s="59"/>
      <c r="D66" s="30"/>
      <c r="F66" s="58"/>
      <c r="G66" s="59"/>
      <c r="H66" s="59"/>
      <c r="I66" s="30"/>
      <c r="K66" s="58"/>
      <c r="L66" s="59"/>
      <c r="M66" s="59"/>
      <c r="N66" s="30"/>
    </row>
    <row r="67" spans="1:14" ht="20.100000000000001" customHeight="1" x14ac:dyDescent="0.25">
      <c r="A67" s="58"/>
      <c r="B67" s="59"/>
      <c r="C67" s="59"/>
      <c r="D67" s="30"/>
      <c r="F67" s="58"/>
      <c r="G67" s="59"/>
      <c r="H67" s="59"/>
      <c r="I67" s="30"/>
      <c r="K67" s="58"/>
      <c r="L67" s="59"/>
      <c r="M67" s="59"/>
      <c r="N67" s="30"/>
    </row>
    <row r="68" spans="1:14" ht="20.100000000000001" customHeight="1" x14ac:dyDescent="0.25">
      <c r="A68" s="58"/>
      <c r="B68" s="59"/>
      <c r="C68" s="59"/>
      <c r="D68" s="30"/>
      <c r="F68" s="58"/>
      <c r="G68" s="59"/>
      <c r="H68" s="59"/>
      <c r="I68" s="30"/>
      <c r="K68" s="58"/>
      <c r="L68" s="59"/>
      <c r="M68" s="59"/>
      <c r="N68" s="30"/>
    </row>
    <row r="69" spans="1:14" ht="20.100000000000001" customHeight="1" x14ac:dyDescent="0.25">
      <c r="A69" s="58"/>
      <c r="B69" s="59"/>
      <c r="C69" s="59"/>
      <c r="D69" s="30"/>
      <c r="F69" s="58"/>
      <c r="G69" s="59"/>
      <c r="H69" s="59"/>
      <c r="I69" s="30"/>
      <c r="K69" s="58"/>
      <c r="L69" s="59"/>
      <c r="M69" s="59"/>
      <c r="N69" s="30"/>
    </row>
    <row r="70" spans="1:14" ht="20.100000000000001" customHeight="1" x14ac:dyDescent="0.25">
      <c r="A70" s="58"/>
      <c r="B70" s="59"/>
      <c r="C70" s="59"/>
      <c r="D70" s="30"/>
      <c r="F70" s="58"/>
      <c r="G70" s="59"/>
      <c r="H70" s="59"/>
      <c r="I70" s="30"/>
      <c r="K70" s="58"/>
      <c r="L70" s="59"/>
      <c r="M70" s="59"/>
      <c r="N70" s="30"/>
    </row>
    <row r="71" spans="1:14" ht="20.100000000000001" customHeight="1" x14ac:dyDescent="0.25">
      <c r="A71" s="58"/>
      <c r="B71" s="59"/>
      <c r="C71" s="59"/>
      <c r="D71" s="30"/>
      <c r="F71" s="58"/>
      <c r="G71" s="59"/>
      <c r="H71" s="59"/>
      <c r="I71" s="30"/>
      <c r="K71" s="58"/>
      <c r="L71" s="59"/>
      <c r="M71" s="59"/>
      <c r="N71" s="30"/>
    </row>
    <row r="72" spans="1:14" ht="20.100000000000001" customHeight="1" x14ac:dyDescent="0.25">
      <c r="A72" s="58"/>
      <c r="B72" s="59"/>
      <c r="C72" s="59"/>
      <c r="D72" s="30"/>
      <c r="F72" s="58"/>
      <c r="G72" s="59"/>
      <c r="H72" s="59"/>
      <c r="I72" s="30"/>
      <c r="K72" s="58"/>
      <c r="L72" s="59"/>
      <c r="M72" s="59"/>
      <c r="N72" s="30"/>
    </row>
    <row r="73" spans="1:14" ht="20.100000000000001" customHeight="1" x14ac:dyDescent="0.25">
      <c r="A73" s="58"/>
      <c r="B73" s="59"/>
      <c r="C73" s="59"/>
      <c r="D73" s="30"/>
      <c r="F73" s="58"/>
      <c r="G73" s="59"/>
      <c r="H73" s="59"/>
      <c r="I73" s="30"/>
      <c r="K73" s="58"/>
      <c r="L73" s="59"/>
      <c r="M73" s="59"/>
      <c r="N73" s="30"/>
    </row>
    <row r="74" spans="1:14" ht="20.100000000000001" customHeight="1" x14ac:dyDescent="0.25">
      <c r="A74" s="58"/>
      <c r="B74" s="59"/>
      <c r="C74" s="59"/>
      <c r="D74" s="30"/>
      <c r="F74" s="58"/>
      <c r="G74" s="59"/>
      <c r="H74" s="59"/>
      <c r="I74" s="30"/>
      <c r="K74" s="58"/>
      <c r="L74" s="59"/>
      <c r="M74" s="59"/>
      <c r="N74" s="30"/>
    </row>
    <row r="75" spans="1:14" ht="20.100000000000001" customHeight="1" x14ac:dyDescent="0.25">
      <c r="A75" s="58"/>
      <c r="B75" s="59"/>
      <c r="C75" s="59"/>
      <c r="D75" s="30"/>
      <c r="F75" s="58"/>
      <c r="G75" s="59"/>
      <c r="H75" s="59"/>
      <c r="I75" s="30"/>
      <c r="K75" s="58"/>
      <c r="L75" s="59"/>
      <c r="M75" s="59"/>
      <c r="N75" s="30"/>
    </row>
    <row r="76" spans="1:14" ht="20.100000000000001" customHeight="1" x14ac:dyDescent="0.25">
      <c r="A76" s="58"/>
      <c r="B76" s="59"/>
      <c r="C76" s="59"/>
      <c r="D76" s="30"/>
      <c r="F76" s="58"/>
      <c r="G76" s="59"/>
      <c r="H76" s="59"/>
      <c r="I76" s="30"/>
      <c r="K76" s="58"/>
      <c r="L76" s="59"/>
      <c r="M76" s="59"/>
      <c r="N76" s="30"/>
    </row>
    <row r="77" spans="1:14" ht="20.100000000000001" customHeight="1" x14ac:dyDescent="0.25">
      <c r="A77" s="58"/>
      <c r="B77" s="59"/>
      <c r="C77" s="59"/>
      <c r="D77" s="30"/>
      <c r="F77" s="58"/>
      <c r="G77" s="59"/>
      <c r="H77" s="59"/>
      <c r="I77" s="30"/>
      <c r="K77" s="58"/>
      <c r="L77" s="59"/>
      <c r="M77" s="59"/>
      <c r="N77" s="30"/>
    </row>
    <row r="78" spans="1:14" ht="20.100000000000001" customHeight="1" x14ac:dyDescent="0.25">
      <c r="A78" s="58"/>
      <c r="B78" s="59"/>
      <c r="C78" s="59"/>
      <c r="D78" s="30"/>
      <c r="F78" s="58"/>
      <c r="G78" s="59"/>
      <c r="H78" s="59"/>
      <c r="I78" s="30"/>
      <c r="K78" s="58"/>
      <c r="L78" s="59"/>
      <c r="M78" s="59"/>
      <c r="N78" s="30"/>
    </row>
    <row r="79" spans="1:14" ht="20.100000000000001" customHeight="1" x14ac:dyDescent="0.25">
      <c r="A79" s="58"/>
      <c r="B79" s="59"/>
      <c r="C79" s="59"/>
      <c r="D79" s="30"/>
      <c r="F79" s="58"/>
      <c r="G79" s="59"/>
      <c r="H79" s="59"/>
      <c r="I79" s="30"/>
      <c r="K79" s="58"/>
      <c r="L79" s="59"/>
      <c r="M79" s="59"/>
      <c r="N79" s="30"/>
    </row>
    <row r="80" spans="1:14" ht="20.100000000000001" customHeight="1" x14ac:dyDescent="0.25">
      <c r="A80" s="58"/>
      <c r="B80" s="59"/>
      <c r="C80" s="59"/>
      <c r="D80" s="30"/>
      <c r="F80" s="58"/>
      <c r="G80" s="59"/>
      <c r="H80" s="59"/>
      <c r="I80" s="30"/>
      <c r="K80" s="58"/>
      <c r="L80" s="59"/>
      <c r="M80" s="59"/>
      <c r="N80" s="30"/>
    </row>
    <row r="81" spans="1:14" ht="20.100000000000001" customHeight="1" x14ac:dyDescent="0.25">
      <c r="A81" s="58"/>
      <c r="B81" s="59"/>
      <c r="C81" s="59"/>
      <c r="D81" s="30"/>
      <c r="F81" s="58"/>
      <c r="G81" s="59"/>
      <c r="H81" s="59"/>
      <c r="I81" s="30"/>
      <c r="K81" s="58"/>
      <c r="L81" s="59"/>
      <c r="M81" s="59"/>
      <c r="N81" s="30"/>
    </row>
    <row r="82" spans="1:14" ht="20.100000000000001" customHeight="1" x14ac:dyDescent="0.25">
      <c r="A82" s="58"/>
      <c r="B82" s="59"/>
      <c r="C82" s="59"/>
      <c r="D82" s="30"/>
      <c r="F82" s="58"/>
      <c r="G82" s="59"/>
      <c r="H82" s="59"/>
      <c r="I82" s="30"/>
      <c r="K82" s="58"/>
      <c r="L82" s="59"/>
      <c r="M82" s="59"/>
      <c r="N82" s="30"/>
    </row>
    <row r="83" spans="1:14" ht="20.100000000000001" customHeight="1" x14ac:dyDescent="0.25">
      <c r="A83" s="58"/>
      <c r="B83" s="59"/>
      <c r="C83" s="59"/>
      <c r="D83" s="30"/>
      <c r="F83" s="58"/>
      <c r="G83" s="59"/>
      <c r="H83" s="59"/>
      <c r="I83" s="30"/>
      <c r="K83" s="58"/>
      <c r="L83" s="59"/>
      <c r="M83" s="59"/>
      <c r="N83" s="30"/>
    </row>
    <row r="84" spans="1:14" ht="20.100000000000001" customHeight="1" x14ac:dyDescent="0.25">
      <c r="A84" s="58"/>
      <c r="B84" s="59"/>
      <c r="C84" s="59"/>
      <c r="D84" s="30"/>
      <c r="F84" s="58"/>
      <c r="G84" s="59"/>
      <c r="H84" s="59"/>
      <c r="I84" s="30"/>
      <c r="K84" s="58"/>
      <c r="L84" s="59"/>
      <c r="M84" s="59"/>
      <c r="N84" s="30"/>
    </row>
    <row r="85" spans="1:14" ht="20.100000000000001" customHeight="1" x14ac:dyDescent="0.25">
      <c r="A85" s="58"/>
      <c r="B85" s="59"/>
      <c r="C85" s="7" t="s">
        <v>119</v>
      </c>
      <c r="D85" s="61">
        <f>0.5*B56*D55*60</f>
        <v>3942.587739196028</v>
      </c>
      <c r="F85" s="58"/>
      <c r="G85" s="59"/>
      <c r="H85" s="7" t="s">
        <v>119</v>
      </c>
      <c r="I85" s="61">
        <f>0.5*G56*I55*60</f>
        <v>4328.6745923917006</v>
      </c>
      <c r="K85" s="58"/>
      <c r="L85" s="59"/>
      <c r="M85" s="7" t="s">
        <v>119</v>
      </c>
      <c r="N85" s="61">
        <f>0.5*L56*N55*60</f>
        <v>4705.3810245392378</v>
      </c>
    </row>
    <row r="86" spans="1:14" ht="20.100000000000001" customHeight="1" x14ac:dyDescent="0.25">
      <c r="A86" s="58"/>
      <c r="B86" s="59"/>
      <c r="C86" s="7" t="s">
        <v>120</v>
      </c>
      <c r="D86" s="61">
        <f>0.5*B63*D62*60</f>
        <v>5812.5180817147302</v>
      </c>
      <c r="F86" s="58"/>
      <c r="G86" s="59"/>
      <c r="H86" s="7" t="s">
        <v>120</v>
      </c>
      <c r="I86" s="61">
        <f>0.5*G63*I62*60</f>
        <v>6329.2191314475458</v>
      </c>
      <c r="K86" s="58"/>
      <c r="L86" s="59"/>
      <c r="M86" s="7" t="s">
        <v>120</v>
      </c>
      <c r="N86" s="61">
        <f>0.5*L63*N62*60</f>
        <v>6825.0042892239089</v>
      </c>
    </row>
    <row r="87" spans="1:14" ht="20.100000000000001" customHeight="1" thickBot="1" x14ac:dyDescent="0.3">
      <c r="A87" s="62"/>
      <c r="B87" s="63"/>
      <c r="C87" s="64" t="s">
        <v>95</v>
      </c>
      <c r="D87" s="65">
        <f>D86-D85</f>
        <v>1869.9303425187022</v>
      </c>
      <c r="F87" s="62"/>
      <c r="G87" s="63"/>
      <c r="H87" s="64" t="s">
        <v>95</v>
      </c>
      <c r="I87" s="65">
        <f>I86-I85</f>
        <v>2000.5445390558452</v>
      </c>
      <c r="K87" s="62"/>
      <c r="L87" s="63"/>
      <c r="M87" s="64" t="s">
        <v>95</v>
      </c>
      <c r="N87" s="65">
        <f>N86-N85</f>
        <v>2119.6232646846711</v>
      </c>
    </row>
    <row r="88" spans="1:14" ht="20.100000000000001" customHeight="1" x14ac:dyDescent="0.25"/>
  </sheetData>
  <sheetProtection password="DFCF" sheet="1" objects="1" scenarios="1" selectLockedCells="1" selectUnlockedCells="1"/>
  <mergeCells count="36">
    <mergeCell ref="A59:D59"/>
    <mergeCell ref="F59:I59"/>
    <mergeCell ref="K59:N59"/>
    <mergeCell ref="A52:D52"/>
    <mergeCell ref="F52:I52"/>
    <mergeCell ref="K52:N52"/>
    <mergeCell ref="A58:D58"/>
    <mergeCell ref="F58:I58"/>
    <mergeCell ref="K58:N58"/>
    <mergeCell ref="A50:D50"/>
    <mergeCell ref="F50:I50"/>
    <mergeCell ref="K50:N50"/>
    <mergeCell ref="A51:D51"/>
    <mergeCell ref="F51:I51"/>
    <mergeCell ref="K51:N51"/>
    <mergeCell ref="A18:D18"/>
    <mergeCell ref="F18:I18"/>
    <mergeCell ref="K18:N18"/>
    <mergeCell ref="A19:D19"/>
    <mergeCell ref="F19:I19"/>
    <mergeCell ref="K19:N19"/>
    <mergeCell ref="A11:D11"/>
    <mergeCell ref="F11:I11"/>
    <mergeCell ref="K11:N11"/>
    <mergeCell ref="A12:D12"/>
    <mergeCell ref="F12:I12"/>
    <mergeCell ref="K12:N12"/>
    <mergeCell ref="A1:N1"/>
    <mergeCell ref="A3:N3"/>
    <mergeCell ref="A10:D10"/>
    <mergeCell ref="F10:I10"/>
    <mergeCell ref="K10:N10"/>
    <mergeCell ref="A2:N2"/>
    <mergeCell ref="C5:G5"/>
    <mergeCell ref="H5:L5"/>
    <mergeCell ref="G4:H4"/>
  </mergeCells>
  <phoneticPr fontId="4" type="noConversion"/>
  <printOptions horizontalCentered="1" verticalCentered="1"/>
  <pageMargins left="0.5" right="0.5" top="0.5" bottom="0.5" header="0.5" footer="0.25"/>
  <pageSetup scale="55" fitToHeight="2" orientation="landscape" r:id="rId1"/>
  <headerFooter alignWithMargins="0">
    <oddFooter>&amp;L&amp;F&amp;CPage &amp;P of &amp;N&amp;R&amp;D</oddFooter>
  </headerFooter>
  <rowBreaks count="1" manualBreakCount="1">
    <brk id="48" max="1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13"/>
  </sheetPr>
  <dimension ref="A1:O95"/>
  <sheetViews>
    <sheetView topLeftCell="E67" zoomScaleNormal="100" workbookViewId="0">
      <selection activeCell="C15" sqref="C15"/>
    </sheetView>
  </sheetViews>
  <sheetFormatPr defaultColWidth="15.6640625" defaultRowHeight="13.2" x14ac:dyDescent="0.25"/>
  <cols>
    <col min="1" max="4" width="18.6640625" style="34" customWidth="1"/>
    <col min="5" max="5" width="4.6640625" style="34" customWidth="1"/>
    <col min="6" max="9" width="18.6640625" style="34" customWidth="1"/>
    <col min="10" max="10" width="4.6640625" style="34" customWidth="1"/>
    <col min="11" max="14" width="18.6640625" style="34" customWidth="1"/>
    <col min="15" max="16384" width="15.6640625" style="34"/>
  </cols>
  <sheetData>
    <row r="1" spans="1:14" ht="20.100000000000001" customHeight="1" x14ac:dyDescent="0.4">
      <c r="A1" s="347" t="s">
        <v>108</v>
      </c>
      <c r="B1" s="347"/>
      <c r="C1" s="347"/>
      <c r="D1" s="347"/>
      <c r="E1" s="347"/>
      <c r="F1" s="347"/>
      <c r="G1" s="347"/>
      <c r="H1" s="347"/>
      <c r="I1" s="347"/>
      <c r="J1" s="347"/>
      <c r="K1" s="347"/>
      <c r="L1" s="347"/>
      <c r="M1" s="347"/>
      <c r="N1" s="347"/>
    </row>
    <row r="2" spans="1:14" ht="20.100000000000001" customHeight="1" x14ac:dyDescent="0.4">
      <c r="A2" s="347" t="s">
        <v>107</v>
      </c>
      <c r="B2" s="347"/>
      <c r="C2" s="347"/>
      <c r="D2" s="347"/>
      <c r="E2" s="347"/>
      <c r="F2" s="347"/>
      <c r="G2" s="347"/>
      <c r="H2" s="347"/>
      <c r="I2" s="347"/>
      <c r="J2" s="347"/>
      <c r="K2" s="347"/>
      <c r="L2" s="347"/>
      <c r="M2" s="347"/>
      <c r="N2" s="347"/>
    </row>
    <row r="3" spans="1:14" ht="20.100000000000001" customHeight="1" x14ac:dyDescent="0.3">
      <c r="A3" s="348" t="str">
        <f>Design!I3</f>
        <v>Spreadsheet created by Christopher D. Barnes, PE, CPESC, CPSWQ, CMS4S</v>
      </c>
      <c r="B3" s="348"/>
      <c r="C3" s="348"/>
      <c r="D3" s="348"/>
      <c r="E3" s="348"/>
      <c r="F3" s="348"/>
      <c r="G3" s="348"/>
      <c r="H3" s="348"/>
      <c r="I3" s="348"/>
      <c r="J3" s="348"/>
      <c r="K3" s="348"/>
      <c r="L3" s="348"/>
      <c r="M3" s="348"/>
      <c r="N3" s="348"/>
    </row>
    <row r="4" spans="1:14" ht="20.100000000000001" customHeight="1" thickBot="1" x14ac:dyDescent="0.3">
      <c r="A4" s="27"/>
      <c r="B4" s="27"/>
      <c r="C4" s="27"/>
      <c r="D4" s="27"/>
      <c r="E4" s="27"/>
      <c r="F4" s="27"/>
      <c r="G4" s="354" t="str">
        <f>Design!I4</f>
        <v>Version 1/9/2017</v>
      </c>
      <c r="H4" s="355"/>
      <c r="I4" s="27"/>
      <c r="J4" s="27"/>
      <c r="K4" s="27"/>
      <c r="L4" s="27"/>
      <c r="M4" s="27"/>
      <c r="N4" s="27"/>
    </row>
    <row r="5" spans="1:14" ht="20.100000000000001" customHeight="1" thickBot="1" x14ac:dyDescent="0.3">
      <c r="A5" s="27"/>
      <c r="B5" s="27"/>
      <c r="C5" s="286" t="s">
        <v>86</v>
      </c>
      <c r="D5" s="287"/>
      <c r="E5" s="287"/>
      <c r="F5" s="287"/>
      <c r="G5" s="288"/>
      <c r="H5" s="286" t="s">
        <v>87</v>
      </c>
      <c r="I5" s="287"/>
      <c r="J5" s="287"/>
      <c r="K5" s="287"/>
      <c r="L5" s="288"/>
      <c r="M5" s="27"/>
      <c r="N5" s="27"/>
    </row>
    <row r="6" spans="1:14" ht="20.100000000000001" customHeight="1" x14ac:dyDescent="0.35">
      <c r="A6" s="27"/>
      <c r="B6" s="27"/>
      <c r="C6" s="56"/>
      <c r="D6" s="7" t="s">
        <v>113</v>
      </c>
      <c r="E6" s="104" t="s">
        <v>112</v>
      </c>
      <c r="F6" s="82">
        <f>Design!$I$18</f>
        <v>20</v>
      </c>
      <c r="G6" s="105" t="s">
        <v>116</v>
      </c>
      <c r="H6" s="56"/>
      <c r="I6" s="7" t="s">
        <v>113</v>
      </c>
      <c r="J6" s="104" t="s">
        <v>112</v>
      </c>
      <c r="K6" s="82">
        <f>Design!$I$22</f>
        <v>10</v>
      </c>
      <c r="L6" s="105" t="s">
        <v>116</v>
      </c>
      <c r="M6" s="27"/>
      <c r="N6" s="27"/>
    </row>
    <row r="7" spans="1:14" ht="20.100000000000001" customHeight="1" x14ac:dyDescent="0.25">
      <c r="A7" s="27"/>
      <c r="B7" s="27"/>
      <c r="C7" s="56"/>
      <c r="D7" s="7" t="s">
        <v>114</v>
      </c>
      <c r="E7" s="104" t="s">
        <v>112</v>
      </c>
      <c r="F7" s="82">
        <f>Design!$I$19</f>
        <v>2</v>
      </c>
      <c r="G7" s="105" t="s">
        <v>2</v>
      </c>
      <c r="H7" s="56"/>
      <c r="I7" s="7" t="s">
        <v>114</v>
      </c>
      <c r="J7" s="104" t="s">
        <v>112</v>
      </c>
      <c r="K7" s="82">
        <f>Design!$I$23</f>
        <v>2</v>
      </c>
      <c r="L7" s="105" t="s">
        <v>2</v>
      </c>
      <c r="M7" s="27"/>
      <c r="N7" s="27"/>
    </row>
    <row r="8" spans="1:14" ht="20.100000000000001" customHeight="1" thickBot="1" x14ac:dyDescent="0.3">
      <c r="A8" s="27"/>
      <c r="B8" s="27"/>
      <c r="C8" s="106"/>
      <c r="D8" s="10" t="s">
        <v>115</v>
      </c>
      <c r="E8" s="107" t="s">
        <v>112</v>
      </c>
      <c r="F8" s="95">
        <f>Design!$I$20</f>
        <v>0.40000000000000019</v>
      </c>
      <c r="G8" s="97"/>
      <c r="H8" s="106"/>
      <c r="I8" s="10" t="s">
        <v>115</v>
      </c>
      <c r="J8" s="107" t="s">
        <v>112</v>
      </c>
      <c r="K8" s="95">
        <f>Design!$I$24</f>
        <v>0.86000000000000054</v>
      </c>
      <c r="L8" s="97"/>
      <c r="M8" s="27"/>
      <c r="N8" s="27"/>
    </row>
    <row r="9" spans="1:14" ht="20.100000000000001" customHeight="1" thickBot="1" x14ac:dyDescent="0.3">
      <c r="A9" s="27"/>
      <c r="B9" s="27"/>
      <c r="C9" s="27"/>
      <c r="D9" s="27"/>
      <c r="E9" s="27"/>
      <c r="F9" s="27"/>
      <c r="G9" s="27"/>
      <c r="H9" s="27"/>
      <c r="I9" s="27"/>
      <c r="J9" s="27"/>
      <c r="K9" s="27"/>
      <c r="L9" s="27"/>
      <c r="M9" s="27"/>
      <c r="N9" s="27"/>
    </row>
    <row r="10" spans="1:14" ht="20.100000000000001" customHeight="1" thickBot="1" x14ac:dyDescent="0.3">
      <c r="A10" s="286" t="s">
        <v>74</v>
      </c>
      <c r="B10" s="287"/>
      <c r="C10" s="287"/>
      <c r="D10" s="288"/>
      <c r="E10" s="27"/>
      <c r="F10" s="286" t="s">
        <v>78</v>
      </c>
      <c r="G10" s="287"/>
      <c r="H10" s="287"/>
      <c r="I10" s="288"/>
      <c r="K10" s="286" t="s">
        <v>79</v>
      </c>
      <c r="L10" s="287"/>
      <c r="M10" s="287"/>
      <c r="N10" s="288"/>
    </row>
    <row r="11" spans="1:14" ht="20.100000000000001" customHeight="1" x14ac:dyDescent="0.25">
      <c r="A11" s="356" t="s">
        <v>103</v>
      </c>
      <c r="B11" s="329"/>
      <c r="C11" s="329"/>
      <c r="D11" s="357"/>
      <c r="E11" s="27"/>
      <c r="F11" s="356" t="s">
        <v>103</v>
      </c>
      <c r="G11" s="329"/>
      <c r="H11" s="329"/>
      <c r="I11" s="357"/>
      <c r="K11" s="356" t="s">
        <v>103</v>
      </c>
      <c r="L11" s="329"/>
      <c r="M11" s="329"/>
      <c r="N11" s="357"/>
    </row>
    <row r="12" spans="1:14" ht="20.100000000000001" customHeight="1" x14ac:dyDescent="0.25">
      <c r="A12" s="358" t="s">
        <v>75</v>
      </c>
      <c r="B12" s="359"/>
      <c r="C12" s="359"/>
      <c r="D12" s="360"/>
      <c r="E12" s="27"/>
      <c r="F12" s="358" t="s">
        <v>75</v>
      </c>
      <c r="G12" s="359"/>
      <c r="H12" s="359"/>
      <c r="I12" s="360"/>
      <c r="K12" s="358" t="s">
        <v>75</v>
      </c>
      <c r="L12" s="359"/>
      <c r="M12" s="359"/>
      <c r="N12" s="360"/>
    </row>
    <row r="13" spans="1:14" ht="20.100000000000001" customHeight="1" x14ac:dyDescent="0.25">
      <c r="A13" s="20" t="s">
        <v>77</v>
      </c>
      <c r="B13" s="46" t="s">
        <v>3</v>
      </c>
      <c r="C13" s="46" t="s">
        <v>76</v>
      </c>
      <c r="D13" s="47" t="s">
        <v>5</v>
      </c>
      <c r="E13" s="27"/>
      <c r="F13" s="20" t="s">
        <v>77</v>
      </c>
      <c r="G13" s="46" t="s">
        <v>3</v>
      </c>
      <c r="H13" s="46" t="s">
        <v>76</v>
      </c>
      <c r="I13" s="47" t="s">
        <v>5</v>
      </c>
      <c r="K13" s="20" t="s">
        <v>77</v>
      </c>
      <c r="L13" s="46" t="s">
        <v>3</v>
      </c>
      <c r="M13" s="46" t="s">
        <v>76</v>
      </c>
      <c r="N13" s="47" t="s">
        <v>5</v>
      </c>
    </row>
    <row r="14" spans="1:14" s="36" customFormat="1" ht="20.100000000000001" customHeight="1" x14ac:dyDescent="0.25">
      <c r="A14" s="205" t="s">
        <v>7</v>
      </c>
      <c r="B14" s="206">
        <v>0</v>
      </c>
      <c r="C14" s="207" t="s">
        <v>11</v>
      </c>
      <c r="D14" s="208">
        <v>0</v>
      </c>
      <c r="E14" s="209"/>
      <c r="F14" s="205" t="s">
        <v>7</v>
      </c>
      <c r="G14" s="206">
        <v>0</v>
      </c>
      <c r="H14" s="207" t="s">
        <v>11</v>
      </c>
      <c r="I14" s="208">
        <v>0</v>
      </c>
      <c r="K14" s="205" t="s">
        <v>7</v>
      </c>
      <c r="L14" s="206">
        <v>0</v>
      </c>
      <c r="M14" s="207" t="s">
        <v>11</v>
      </c>
      <c r="N14" s="208">
        <v>0</v>
      </c>
    </row>
    <row r="15" spans="1:14" s="36" customFormat="1" ht="20.100000000000001" customHeight="1" x14ac:dyDescent="0.25">
      <c r="A15" s="210" t="s">
        <v>8</v>
      </c>
      <c r="B15" s="206">
        <f>VLOOKUP('Area A'!$X$198,'Area A'!A6:S196,19)</f>
        <v>36.60110461314224</v>
      </c>
      <c r="C15" s="211" t="s">
        <v>12</v>
      </c>
      <c r="D15" s="208">
        <f>VLOOKUP('Area A'!$X$198,'Area A'!A6:U196,20)</f>
        <v>2.0499999999999998</v>
      </c>
      <c r="E15" s="209"/>
      <c r="F15" s="210" t="s">
        <v>8</v>
      </c>
      <c r="G15" s="206">
        <f>VLOOKUP('Area A'!$AV$198,'Area A'!$Y$6:$AT$196,19)</f>
        <v>39.337133718516021</v>
      </c>
      <c r="H15" s="211" t="s">
        <v>12</v>
      </c>
      <c r="I15" s="208">
        <f>VLOOKUP('Area A'!$AV$198,'Area A'!$Y$6:$AT$196,20)</f>
        <v>2.5</v>
      </c>
      <c r="K15" s="210" t="s">
        <v>8</v>
      </c>
      <c r="L15" s="206">
        <f>VLOOKUP('Area A'!$BT$198,'Area A'!$AW$6:$BR$196,19)</f>
        <v>42.041150860399121</v>
      </c>
      <c r="M15" s="211" t="s">
        <v>12</v>
      </c>
      <c r="N15" s="208">
        <f>VLOOKUP('Area A'!$BT$198,'Area A'!$AW$6:$BR$196,20)</f>
        <v>2.85</v>
      </c>
    </row>
    <row r="16" spans="1:14" s="36" customFormat="1" ht="20.100000000000001" customHeight="1" thickBot="1" x14ac:dyDescent="0.3">
      <c r="A16" s="212" t="s">
        <v>9</v>
      </c>
      <c r="B16" s="213">
        <f>(2/D15)*((D46-(0.5*B15*D15*60))/60)+B15</f>
        <v>103.14280201478644</v>
      </c>
      <c r="C16" s="214" t="s">
        <v>13</v>
      </c>
      <c r="D16" s="215">
        <v>0</v>
      </c>
      <c r="E16" s="209"/>
      <c r="F16" s="212" t="s">
        <v>9</v>
      </c>
      <c r="G16" s="213">
        <f>(2/I15)*((I46-(0.5*G15*I15*60))/60)+G15</f>
        <v>108.06160135629176</v>
      </c>
      <c r="H16" s="214" t="s">
        <v>13</v>
      </c>
      <c r="I16" s="215">
        <v>0</v>
      </c>
      <c r="K16" s="212" t="s">
        <v>9</v>
      </c>
      <c r="L16" s="213">
        <f>(2/N15)*((N46-(0.5*L15*N15*60))/60)+L15</f>
        <v>112.08749957823284</v>
      </c>
      <c r="M16" s="214" t="s">
        <v>13</v>
      </c>
      <c r="N16" s="215">
        <v>0</v>
      </c>
    </row>
    <row r="17" spans="1:14" s="36" customFormat="1" ht="20.100000000000001" customHeight="1" thickBot="1" x14ac:dyDescent="0.3">
      <c r="A17" s="38"/>
      <c r="B17" s="206"/>
      <c r="C17" s="216"/>
      <c r="D17" s="208"/>
      <c r="E17" s="209"/>
      <c r="F17" s="38"/>
      <c r="G17" s="206"/>
      <c r="H17" s="216"/>
      <c r="I17" s="208"/>
      <c r="K17" s="38"/>
      <c r="L17" s="206"/>
      <c r="M17" s="216"/>
      <c r="N17" s="208"/>
    </row>
    <row r="18" spans="1:14" s="36" customFormat="1" ht="20.100000000000001" customHeight="1" x14ac:dyDescent="0.25">
      <c r="A18" s="361" t="s">
        <v>101</v>
      </c>
      <c r="B18" s="362"/>
      <c r="C18" s="362"/>
      <c r="D18" s="363"/>
      <c r="E18" s="217"/>
      <c r="F18" s="361" t="s">
        <v>101</v>
      </c>
      <c r="G18" s="362"/>
      <c r="H18" s="362"/>
      <c r="I18" s="363"/>
      <c r="K18" s="361" t="s">
        <v>101</v>
      </c>
      <c r="L18" s="362"/>
      <c r="M18" s="362"/>
      <c r="N18" s="363"/>
    </row>
    <row r="19" spans="1:14" s="36" customFormat="1" ht="20.100000000000001" customHeight="1" x14ac:dyDescent="0.25">
      <c r="A19" s="364" t="s">
        <v>75</v>
      </c>
      <c r="B19" s="365"/>
      <c r="C19" s="365"/>
      <c r="D19" s="366"/>
      <c r="E19" s="217"/>
      <c r="F19" s="364" t="s">
        <v>75</v>
      </c>
      <c r="G19" s="365"/>
      <c r="H19" s="365"/>
      <c r="I19" s="366"/>
      <c r="K19" s="364" t="s">
        <v>75</v>
      </c>
      <c r="L19" s="365"/>
      <c r="M19" s="365"/>
      <c r="N19" s="366"/>
    </row>
    <row r="20" spans="1:14" s="36" customFormat="1" ht="20.100000000000001" customHeight="1" x14ac:dyDescent="0.25">
      <c r="A20" s="21" t="s">
        <v>77</v>
      </c>
      <c r="B20" s="218" t="s">
        <v>3</v>
      </c>
      <c r="C20" s="218" t="s">
        <v>76</v>
      </c>
      <c r="D20" s="219" t="s">
        <v>5</v>
      </c>
      <c r="E20" s="217"/>
      <c r="F20" s="21" t="s">
        <v>77</v>
      </c>
      <c r="G20" s="218" t="s">
        <v>3</v>
      </c>
      <c r="H20" s="218" t="s">
        <v>76</v>
      </c>
      <c r="I20" s="219" t="s">
        <v>5</v>
      </c>
      <c r="K20" s="21" t="s">
        <v>77</v>
      </c>
      <c r="L20" s="218" t="s">
        <v>3</v>
      </c>
      <c r="M20" s="218" t="s">
        <v>76</v>
      </c>
      <c r="N20" s="219" t="s">
        <v>5</v>
      </c>
    </row>
    <row r="21" spans="1:14" s="36" customFormat="1" ht="20.100000000000001" customHeight="1" x14ac:dyDescent="0.25">
      <c r="A21" s="205" t="s">
        <v>7</v>
      </c>
      <c r="B21" s="206">
        <v>0</v>
      </c>
      <c r="C21" s="207" t="s">
        <v>11</v>
      </c>
      <c r="D21" s="208">
        <v>0</v>
      </c>
      <c r="E21" s="209"/>
      <c r="F21" s="205" t="s">
        <v>7</v>
      </c>
      <c r="G21" s="206">
        <v>0</v>
      </c>
      <c r="H21" s="207" t="s">
        <v>11</v>
      </c>
      <c r="I21" s="208">
        <v>0</v>
      </c>
      <c r="K21" s="205" t="s">
        <v>7</v>
      </c>
      <c r="L21" s="206">
        <v>0</v>
      </c>
      <c r="M21" s="207" t="s">
        <v>11</v>
      </c>
      <c r="N21" s="208">
        <v>0</v>
      </c>
    </row>
    <row r="22" spans="1:14" s="36" customFormat="1" ht="20.100000000000001" customHeight="1" x14ac:dyDescent="0.25">
      <c r="A22" s="210" t="s">
        <v>8</v>
      </c>
      <c r="B22" s="206">
        <f>VLOOKUP('Area A'!$X$198,'Area A'!A6:F196,6)</f>
        <v>10</v>
      </c>
      <c r="C22" s="211" t="s">
        <v>12</v>
      </c>
      <c r="D22" s="208">
        <f>VLOOKUP('Area A'!$X$198,'Area A'!A6:G196,7)</f>
        <v>3.2036779413683667</v>
      </c>
      <c r="E22" s="209"/>
      <c r="F22" s="210" t="s">
        <v>8</v>
      </c>
      <c r="G22" s="206">
        <f>VLOOKUP('Area A'!$AV$198,'Area A'!$Y$6:$AT$196,6)</f>
        <v>10</v>
      </c>
      <c r="H22" s="211" t="s">
        <v>12</v>
      </c>
      <c r="I22" s="208">
        <f>VLOOKUP('Area A'!$AV$198,'Area A'!$Y$6:$AT$196,7)</f>
        <v>3.7521389359823534</v>
      </c>
      <c r="K22" s="210" t="s">
        <v>8</v>
      </c>
      <c r="L22" s="206">
        <f>VLOOKUP('Area A'!$BT$198,'Area A'!$AW$6:$BR$196,6)</f>
        <v>10</v>
      </c>
      <c r="M22" s="211" t="s">
        <v>12</v>
      </c>
      <c r="N22" s="208">
        <f>VLOOKUP('Area A'!$BT$198,'Area A'!$AW$6:$BR$196,7)</f>
        <v>4.0955047922815844</v>
      </c>
    </row>
    <row r="23" spans="1:14" s="36" customFormat="1" ht="20.100000000000001" customHeight="1" x14ac:dyDescent="0.25">
      <c r="A23" s="210" t="s">
        <v>9</v>
      </c>
      <c r="B23" s="206">
        <f>VLOOKUP('Area A'!$X$198,'Area A'!A6:H196,8)</f>
        <v>33</v>
      </c>
      <c r="C23" s="211" t="s">
        <v>13</v>
      </c>
      <c r="D23" s="208">
        <f>VLOOKUP('Area A'!$X$198,'Area A'!A6:I196,9)</f>
        <v>3.2036779413683667</v>
      </c>
      <c r="E23" s="209"/>
      <c r="F23" s="210" t="s">
        <v>9</v>
      </c>
      <c r="G23" s="206">
        <f>VLOOKUP('Area A'!$AV$198,'Area A'!$Y$6:$AT$196,8)</f>
        <v>36</v>
      </c>
      <c r="H23" s="211" t="s">
        <v>13</v>
      </c>
      <c r="I23" s="208">
        <f>VLOOKUP('Area A'!$AV$198,'Area A'!$Y$6:$AT$196,9)</f>
        <v>3.7521389359823534</v>
      </c>
      <c r="K23" s="210" t="s">
        <v>9</v>
      </c>
      <c r="L23" s="206">
        <f>VLOOKUP('Area A'!$BT$198,'Area A'!$AW$6:$BR$196,8)</f>
        <v>39</v>
      </c>
      <c r="M23" s="211" t="s">
        <v>13</v>
      </c>
      <c r="N23" s="208">
        <f>VLOOKUP('Area A'!$BT$198,'Area A'!$AW$6:$BR$196,9)</f>
        <v>4.0955047922815844</v>
      </c>
    </row>
    <row r="24" spans="1:14" s="36" customFormat="1" ht="20.100000000000001" customHeight="1" thickBot="1" x14ac:dyDescent="0.3">
      <c r="A24" s="212" t="s">
        <v>10</v>
      </c>
      <c r="B24" s="213">
        <f>VLOOKUP('Area A'!$X$198,'Area A'!A6:J196,10)</f>
        <v>43</v>
      </c>
      <c r="C24" s="214" t="s">
        <v>14</v>
      </c>
      <c r="D24" s="215">
        <v>0</v>
      </c>
      <c r="E24" s="209"/>
      <c r="F24" s="212" t="s">
        <v>10</v>
      </c>
      <c r="G24" s="213">
        <f>VLOOKUP('Area A'!$AV$198,'Area A'!$Y$6:$AT$196,10)</f>
        <v>46</v>
      </c>
      <c r="H24" s="214" t="s">
        <v>14</v>
      </c>
      <c r="I24" s="215">
        <v>0</v>
      </c>
      <c r="K24" s="212" t="s">
        <v>10</v>
      </c>
      <c r="L24" s="213">
        <f>VLOOKUP('Area A'!$BT$198,'Area A'!$AW$6:$BR$196,10)</f>
        <v>49</v>
      </c>
      <c r="M24" s="214" t="s">
        <v>14</v>
      </c>
      <c r="N24" s="215">
        <v>0</v>
      </c>
    </row>
    <row r="25" spans="1:14" s="36" customFormat="1" ht="20.100000000000001" customHeight="1" x14ac:dyDescent="0.25">
      <c r="A25" s="220"/>
      <c r="B25" s="221"/>
      <c r="C25" s="221"/>
      <c r="D25" s="222"/>
      <c r="F25" s="220"/>
      <c r="G25" s="221"/>
      <c r="H25" s="221"/>
      <c r="I25" s="222"/>
      <c r="K25" s="220"/>
      <c r="L25" s="221"/>
      <c r="M25" s="221"/>
      <c r="N25" s="222"/>
    </row>
    <row r="26" spans="1:14" s="36" customFormat="1" ht="20.100000000000001" customHeight="1" x14ac:dyDescent="0.25">
      <c r="A26" s="220"/>
      <c r="B26" s="221"/>
      <c r="C26" s="221"/>
      <c r="D26" s="222"/>
      <c r="F26" s="220"/>
      <c r="G26" s="221"/>
      <c r="H26" s="221"/>
      <c r="I26" s="222"/>
      <c r="K26" s="220"/>
      <c r="L26" s="221"/>
      <c r="M26" s="221"/>
      <c r="N26" s="222"/>
    </row>
    <row r="27" spans="1:14" s="36" customFormat="1" ht="20.100000000000001" customHeight="1" x14ac:dyDescent="0.25">
      <c r="A27" s="220"/>
      <c r="B27" s="221"/>
      <c r="C27" s="221"/>
      <c r="D27" s="222"/>
      <c r="F27" s="220"/>
      <c r="G27" s="221"/>
      <c r="H27" s="221"/>
      <c r="I27" s="222"/>
      <c r="K27" s="220"/>
      <c r="L27" s="221"/>
      <c r="M27" s="221"/>
      <c r="N27" s="222"/>
    </row>
    <row r="28" spans="1:14" s="36" customFormat="1" ht="20.100000000000001" customHeight="1" x14ac:dyDescent="0.25">
      <c r="A28" s="220"/>
      <c r="B28" s="221"/>
      <c r="C28" s="221"/>
      <c r="D28" s="222"/>
      <c r="F28" s="220"/>
      <c r="G28" s="221"/>
      <c r="H28" s="221"/>
      <c r="I28" s="222"/>
      <c r="K28" s="220"/>
      <c r="L28" s="221"/>
      <c r="M28" s="221"/>
      <c r="N28" s="222"/>
    </row>
    <row r="29" spans="1:14" s="36" customFormat="1" ht="20.100000000000001" customHeight="1" x14ac:dyDescent="0.25">
      <c r="A29" s="220"/>
      <c r="B29" s="221"/>
      <c r="C29" s="221"/>
      <c r="D29" s="222"/>
      <c r="F29" s="220"/>
      <c r="G29" s="221"/>
      <c r="H29" s="221"/>
      <c r="I29" s="222"/>
      <c r="K29" s="220"/>
      <c r="L29" s="221"/>
      <c r="M29" s="221"/>
      <c r="N29" s="222"/>
    </row>
    <row r="30" spans="1:14" s="36" customFormat="1" ht="20.100000000000001" customHeight="1" x14ac:dyDescent="0.25">
      <c r="A30" s="220"/>
      <c r="B30" s="221"/>
      <c r="C30" s="221"/>
      <c r="D30" s="222"/>
      <c r="F30" s="220"/>
      <c r="G30" s="221"/>
      <c r="H30" s="221"/>
      <c r="I30" s="222"/>
      <c r="K30" s="220"/>
      <c r="L30" s="221"/>
      <c r="M30" s="221"/>
      <c r="N30" s="222"/>
    </row>
    <row r="31" spans="1:14" s="36" customFormat="1" ht="20.100000000000001" customHeight="1" x14ac:dyDescent="0.25">
      <c r="A31" s="220"/>
      <c r="B31" s="221"/>
      <c r="C31" s="221"/>
      <c r="D31" s="222"/>
      <c r="F31" s="220"/>
      <c r="G31" s="221"/>
      <c r="H31" s="221"/>
      <c r="I31" s="222"/>
      <c r="K31" s="220"/>
      <c r="L31" s="221"/>
      <c r="M31" s="221"/>
      <c r="N31" s="222"/>
    </row>
    <row r="32" spans="1:14" s="36" customFormat="1" ht="20.100000000000001" customHeight="1" x14ac:dyDescent="0.25">
      <c r="A32" s="220"/>
      <c r="B32" s="221"/>
      <c r="C32" s="221"/>
      <c r="D32" s="222"/>
      <c r="F32" s="220"/>
      <c r="G32" s="221"/>
      <c r="H32" s="221"/>
      <c r="I32" s="222"/>
      <c r="K32" s="220"/>
      <c r="L32" s="221"/>
      <c r="M32" s="221"/>
      <c r="N32" s="222"/>
    </row>
    <row r="33" spans="1:14" s="36" customFormat="1" ht="20.100000000000001" customHeight="1" x14ac:dyDescent="0.25">
      <c r="A33" s="220"/>
      <c r="B33" s="221"/>
      <c r="C33" s="221"/>
      <c r="D33" s="222"/>
      <c r="F33" s="220"/>
      <c r="G33" s="221"/>
      <c r="H33" s="221"/>
      <c r="I33" s="222"/>
      <c r="K33" s="220"/>
      <c r="L33" s="221"/>
      <c r="M33" s="221"/>
      <c r="N33" s="222"/>
    </row>
    <row r="34" spans="1:14" s="36" customFormat="1" ht="20.100000000000001" customHeight="1" x14ac:dyDescent="0.25">
      <c r="A34" s="220"/>
      <c r="B34" s="221"/>
      <c r="C34" s="221"/>
      <c r="D34" s="222"/>
      <c r="F34" s="220"/>
      <c r="G34" s="221"/>
      <c r="H34" s="221"/>
      <c r="I34" s="222"/>
      <c r="K34" s="220"/>
      <c r="L34" s="221"/>
      <c r="M34" s="221"/>
      <c r="N34" s="222"/>
    </row>
    <row r="35" spans="1:14" s="36" customFormat="1" ht="20.100000000000001" customHeight="1" x14ac:dyDescent="0.25">
      <c r="A35" s="220"/>
      <c r="B35" s="221"/>
      <c r="C35" s="221"/>
      <c r="D35" s="222"/>
      <c r="F35" s="220"/>
      <c r="G35" s="221"/>
      <c r="H35" s="221"/>
      <c r="I35" s="222"/>
      <c r="K35" s="220"/>
      <c r="L35" s="221"/>
      <c r="M35" s="221"/>
      <c r="N35" s="222"/>
    </row>
    <row r="36" spans="1:14" s="36" customFormat="1" ht="20.100000000000001" customHeight="1" x14ac:dyDescent="0.25">
      <c r="A36" s="220"/>
      <c r="B36" s="221"/>
      <c r="C36" s="221"/>
      <c r="D36" s="222"/>
      <c r="F36" s="220"/>
      <c r="G36" s="221"/>
      <c r="H36" s="221"/>
      <c r="I36" s="222"/>
      <c r="K36" s="220"/>
      <c r="L36" s="221"/>
      <c r="M36" s="221"/>
      <c r="N36" s="222"/>
    </row>
    <row r="37" spans="1:14" s="36" customFormat="1" ht="20.100000000000001" customHeight="1" x14ac:dyDescent="0.25">
      <c r="A37" s="220"/>
      <c r="B37" s="221"/>
      <c r="C37" s="221"/>
      <c r="D37" s="222"/>
      <c r="F37" s="220"/>
      <c r="G37" s="221"/>
      <c r="H37" s="221"/>
      <c r="I37" s="222"/>
      <c r="K37" s="220"/>
      <c r="L37" s="221"/>
      <c r="M37" s="221"/>
      <c r="N37" s="222"/>
    </row>
    <row r="38" spans="1:14" s="36" customFormat="1" ht="20.100000000000001" customHeight="1" x14ac:dyDescent="0.25">
      <c r="A38" s="220"/>
      <c r="B38" s="221"/>
      <c r="C38" s="221"/>
      <c r="D38" s="222"/>
      <c r="F38" s="220"/>
      <c r="G38" s="221"/>
      <c r="H38" s="221"/>
      <c r="I38" s="222"/>
      <c r="K38" s="220"/>
      <c r="L38" s="221"/>
      <c r="M38" s="221"/>
      <c r="N38" s="222"/>
    </row>
    <row r="39" spans="1:14" s="36" customFormat="1" ht="20.100000000000001" customHeight="1" x14ac:dyDescent="0.25">
      <c r="A39" s="220"/>
      <c r="B39" s="221"/>
      <c r="C39" s="221"/>
      <c r="D39" s="222"/>
      <c r="F39" s="220"/>
      <c r="G39" s="221"/>
      <c r="H39" s="221"/>
      <c r="I39" s="222"/>
      <c r="K39" s="220"/>
      <c r="L39" s="221"/>
      <c r="M39" s="221"/>
      <c r="N39" s="222"/>
    </row>
    <row r="40" spans="1:14" s="36" customFormat="1" ht="20.100000000000001" customHeight="1" x14ac:dyDescent="0.25">
      <c r="A40" s="220"/>
      <c r="B40" s="221"/>
      <c r="C40" s="221"/>
      <c r="D40" s="222"/>
      <c r="F40" s="220"/>
      <c r="G40" s="221"/>
      <c r="H40" s="221"/>
      <c r="I40" s="222"/>
      <c r="K40" s="220"/>
      <c r="L40" s="221"/>
      <c r="M40" s="221"/>
      <c r="N40" s="222"/>
    </row>
    <row r="41" spans="1:14" s="36" customFormat="1" ht="20.100000000000001" customHeight="1" x14ac:dyDescent="0.25">
      <c r="A41" s="220"/>
      <c r="B41" s="221"/>
      <c r="C41" s="221"/>
      <c r="D41" s="222"/>
      <c r="F41" s="220"/>
      <c r="G41" s="221"/>
      <c r="H41" s="221"/>
      <c r="I41" s="222"/>
      <c r="K41" s="220"/>
      <c r="L41" s="221"/>
      <c r="M41" s="221"/>
      <c r="N41" s="222"/>
    </row>
    <row r="42" spans="1:14" s="36" customFormat="1" ht="20.100000000000001" customHeight="1" x14ac:dyDescent="0.25">
      <c r="A42" s="220"/>
      <c r="B42" s="221"/>
      <c r="C42" s="221"/>
      <c r="D42" s="222"/>
      <c r="F42" s="220"/>
      <c r="G42" s="221"/>
      <c r="H42" s="221"/>
      <c r="I42" s="222"/>
      <c r="K42" s="220"/>
      <c r="L42" s="221"/>
      <c r="M42" s="221"/>
      <c r="N42" s="222"/>
    </row>
    <row r="43" spans="1:14" s="36" customFormat="1" ht="20.100000000000001" customHeight="1" x14ac:dyDescent="0.25">
      <c r="A43" s="220"/>
      <c r="B43" s="221"/>
      <c r="C43" s="221"/>
      <c r="D43" s="222"/>
      <c r="F43" s="220"/>
      <c r="G43" s="221"/>
      <c r="H43" s="221"/>
      <c r="I43" s="222"/>
      <c r="K43" s="220"/>
      <c r="L43" s="221"/>
      <c r="M43" s="221"/>
      <c r="N43" s="222"/>
    </row>
    <row r="44" spans="1:14" s="36" customFormat="1" ht="20.100000000000001" customHeight="1" x14ac:dyDescent="0.25">
      <c r="A44" s="220"/>
      <c r="B44" s="221"/>
      <c r="C44" s="221"/>
      <c r="D44" s="222"/>
      <c r="F44" s="220"/>
      <c r="G44" s="221"/>
      <c r="H44" s="221"/>
      <c r="I44" s="222"/>
      <c r="K44" s="220"/>
      <c r="L44" s="221"/>
      <c r="M44" s="221"/>
      <c r="N44" s="222"/>
    </row>
    <row r="45" spans="1:14" s="36" customFormat="1" ht="20.100000000000001" customHeight="1" x14ac:dyDescent="0.25">
      <c r="A45" s="220"/>
      <c r="B45" s="221"/>
      <c r="C45" s="221"/>
      <c r="D45" s="222"/>
      <c r="F45" s="220"/>
      <c r="G45" s="221"/>
      <c r="H45" s="221"/>
      <c r="I45" s="222"/>
      <c r="K45" s="220"/>
      <c r="L45" s="221"/>
      <c r="M45" s="221"/>
      <c r="N45" s="222"/>
    </row>
    <row r="46" spans="1:14" s="36" customFormat="1" ht="20.100000000000001" customHeight="1" x14ac:dyDescent="0.25">
      <c r="A46" s="220"/>
      <c r="B46" s="221"/>
      <c r="C46" s="3" t="s">
        <v>102</v>
      </c>
      <c r="D46" s="223">
        <f>((0.5*B22*D22)+((B23-B22)*D22)+(0.5*(B24-B23)*D23))*60</f>
        <v>6343.282323909365</v>
      </c>
      <c r="F46" s="220"/>
      <c r="G46" s="221"/>
      <c r="H46" s="3" t="s">
        <v>102</v>
      </c>
      <c r="I46" s="223">
        <f>((0.5*G22*I22)+((G23-G22)*I22)+(0.5*(G24-G23)*I23))*60</f>
        <v>8104.6201017218827</v>
      </c>
      <c r="K46" s="220"/>
      <c r="L46" s="221"/>
      <c r="M46" s="3" t="s">
        <v>102</v>
      </c>
      <c r="N46" s="223">
        <f>((0.5*L22*N22)+((L23-L22)*N22)+(0.5*(L24-L23)*N23))*60</f>
        <v>9583.4812139389069</v>
      </c>
    </row>
    <row r="47" spans="1:14" s="36" customFormat="1" ht="20.100000000000001" customHeight="1" x14ac:dyDescent="0.25">
      <c r="A47" s="220"/>
      <c r="B47" s="221"/>
      <c r="C47" s="3" t="s">
        <v>105</v>
      </c>
      <c r="D47" s="223">
        <f>((0.5*B15*D15)+(0.5*(B16-B15)*D15))*60</f>
        <v>6343.282323909365</v>
      </c>
      <c r="F47" s="220"/>
      <c r="G47" s="221"/>
      <c r="H47" s="3" t="s">
        <v>105</v>
      </c>
      <c r="I47" s="223">
        <f>((0.5*G15*I15)+(0.5*(G16-G15)*I15))*60</f>
        <v>8104.6201017218827</v>
      </c>
      <c r="K47" s="220"/>
      <c r="L47" s="221"/>
      <c r="M47" s="3" t="s">
        <v>105</v>
      </c>
      <c r="N47" s="223">
        <f>((0.5*L15*N15)+(0.5*(L16-L15)*N15))*60</f>
        <v>9583.4812139389087</v>
      </c>
    </row>
    <row r="48" spans="1:14" s="36" customFormat="1" ht="20.100000000000001" customHeight="1" x14ac:dyDescent="0.25">
      <c r="A48" s="220"/>
      <c r="B48" s="221"/>
      <c r="C48" s="224" t="s">
        <v>104</v>
      </c>
      <c r="D48" s="223">
        <f>D46-((0.5*B15*D15)+(0.5*(B24-B15)*D15))*60</f>
        <v>3698.7823239093655</v>
      </c>
      <c r="E48" s="221"/>
      <c r="F48" s="220"/>
      <c r="G48" s="221"/>
      <c r="H48" s="224" t="s">
        <v>104</v>
      </c>
      <c r="I48" s="223">
        <f>I46-((0.5*G15*I15)+(0.5*(G24-G15)*I15))*60</f>
        <v>4654.6201017218827</v>
      </c>
      <c r="K48" s="220"/>
      <c r="L48" s="221"/>
      <c r="M48" s="224" t="s">
        <v>104</v>
      </c>
      <c r="N48" s="223">
        <f>N46-((0.5*L15*N15)+(0.5*(L24-L15)*N15))*60</f>
        <v>5393.9812139389069</v>
      </c>
    </row>
    <row r="49" spans="1:15" s="36" customFormat="1" ht="20.100000000000001" customHeight="1" x14ac:dyDescent="0.25">
      <c r="A49" s="220"/>
      <c r="B49" s="221"/>
      <c r="C49" s="224" t="s">
        <v>68</v>
      </c>
      <c r="D49" s="223">
        <f>'Area A'!X198</f>
        <v>33</v>
      </c>
      <c r="F49" s="220"/>
      <c r="G49" s="221"/>
      <c r="H49" s="224" t="s">
        <v>68</v>
      </c>
      <c r="I49" s="223">
        <f>'Area A'!AV198</f>
        <v>36</v>
      </c>
      <c r="K49" s="220"/>
      <c r="L49" s="221"/>
      <c r="M49" s="224" t="s">
        <v>68</v>
      </c>
      <c r="N49" s="223">
        <f>'Area A'!BT198</f>
        <v>39</v>
      </c>
    </row>
    <row r="50" spans="1:15" s="36" customFormat="1" ht="20.100000000000001" customHeight="1" x14ac:dyDescent="0.25">
      <c r="A50" s="220"/>
      <c r="B50" s="221"/>
      <c r="C50" s="224"/>
      <c r="D50" s="225" t="str">
        <f>IF(D49&gt;=200,"Caution! Above critical duration is at maximum. Further evaluation needed.","")</f>
        <v/>
      </c>
      <c r="E50" s="221"/>
      <c r="F50" s="220"/>
      <c r="G50" s="221"/>
      <c r="H50" s="224"/>
      <c r="I50" s="225" t="str">
        <f>IF(I49&gt;=200,"Caution! Above critical duration is at maximum. Further evaluation needed.","")</f>
        <v/>
      </c>
      <c r="J50" s="221"/>
      <c r="K50" s="220"/>
      <c r="L50" s="221"/>
      <c r="M50" s="224"/>
      <c r="N50" s="225" t="str">
        <f>IF(N49&gt;=200,"Caution! Above critical duration is at maximum. Further evaluation needed.","")</f>
        <v/>
      </c>
      <c r="O50" s="221"/>
    </row>
    <row r="51" spans="1:15" s="36" customFormat="1" ht="20.100000000000001" customHeight="1" thickBot="1" x14ac:dyDescent="0.3">
      <c r="A51" s="226"/>
      <c r="B51" s="227"/>
      <c r="C51" s="228" t="s">
        <v>133</v>
      </c>
      <c r="D51" s="229">
        <f>(B24-B22)/B22</f>
        <v>3.3</v>
      </c>
      <c r="E51" s="221"/>
      <c r="F51" s="226"/>
      <c r="G51" s="227"/>
      <c r="H51" s="228" t="s">
        <v>133</v>
      </c>
      <c r="I51" s="229">
        <f>(G24-G22)/G22</f>
        <v>3.6</v>
      </c>
      <c r="J51" s="221"/>
      <c r="K51" s="226"/>
      <c r="L51" s="227"/>
      <c r="M51" s="228" t="s">
        <v>133</v>
      </c>
      <c r="N51" s="229">
        <f>(L24-L22)/L22</f>
        <v>3.9</v>
      </c>
      <c r="O51" s="221"/>
    </row>
    <row r="52" spans="1:15" s="36" customFormat="1" ht="20.100000000000001" customHeight="1" thickBot="1" x14ac:dyDescent="0.3"/>
    <row r="53" spans="1:15" s="36" customFormat="1" ht="20.100000000000001" customHeight="1" thickBot="1" x14ac:dyDescent="0.3">
      <c r="A53" s="367" t="s">
        <v>81</v>
      </c>
      <c r="B53" s="368"/>
      <c r="C53" s="368"/>
      <c r="D53" s="369"/>
      <c r="F53" s="367" t="s">
        <v>80</v>
      </c>
      <c r="G53" s="368"/>
      <c r="H53" s="368"/>
      <c r="I53" s="369"/>
      <c r="K53" s="367" t="s">
        <v>82</v>
      </c>
      <c r="L53" s="368"/>
      <c r="M53" s="368"/>
      <c r="N53" s="369"/>
    </row>
    <row r="54" spans="1:15" s="36" customFormat="1" ht="20.100000000000001" customHeight="1" x14ac:dyDescent="0.25">
      <c r="A54" s="361" t="s">
        <v>103</v>
      </c>
      <c r="B54" s="362"/>
      <c r="C54" s="362"/>
      <c r="D54" s="363"/>
      <c r="F54" s="361" t="s">
        <v>103</v>
      </c>
      <c r="G54" s="362"/>
      <c r="H54" s="362"/>
      <c r="I54" s="363"/>
      <c r="K54" s="361" t="s">
        <v>103</v>
      </c>
      <c r="L54" s="362"/>
      <c r="M54" s="362"/>
      <c r="N54" s="363"/>
    </row>
    <row r="55" spans="1:15" s="36" customFormat="1" ht="20.100000000000001" customHeight="1" x14ac:dyDescent="0.25">
      <c r="A55" s="364" t="s">
        <v>75</v>
      </c>
      <c r="B55" s="365"/>
      <c r="C55" s="365"/>
      <c r="D55" s="366"/>
      <c r="F55" s="364" t="s">
        <v>75</v>
      </c>
      <c r="G55" s="365"/>
      <c r="H55" s="365"/>
      <c r="I55" s="366"/>
      <c r="K55" s="364" t="s">
        <v>75</v>
      </c>
      <c r="L55" s="365"/>
      <c r="M55" s="365"/>
      <c r="N55" s="366"/>
    </row>
    <row r="56" spans="1:15" s="36" customFormat="1" ht="20.100000000000001" customHeight="1" x14ac:dyDescent="0.25">
      <c r="A56" s="21" t="s">
        <v>77</v>
      </c>
      <c r="B56" s="218" t="s">
        <v>3</v>
      </c>
      <c r="C56" s="218" t="s">
        <v>76</v>
      </c>
      <c r="D56" s="219" t="s">
        <v>5</v>
      </c>
      <c r="F56" s="21" t="s">
        <v>77</v>
      </c>
      <c r="G56" s="218" t="s">
        <v>3</v>
      </c>
      <c r="H56" s="218" t="s">
        <v>76</v>
      </c>
      <c r="I56" s="219" t="s">
        <v>5</v>
      </c>
      <c r="K56" s="21" t="s">
        <v>77</v>
      </c>
      <c r="L56" s="218" t="s">
        <v>3</v>
      </c>
      <c r="M56" s="218" t="s">
        <v>76</v>
      </c>
      <c r="N56" s="219" t="s">
        <v>5</v>
      </c>
    </row>
    <row r="57" spans="1:15" s="36" customFormat="1" ht="20.100000000000001" customHeight="1" x14ac:dyDescent="0.25">
      <c r="A57" s="205" t="s">
        <v>7</v>
      </c>
      <c r="B57" s="206">
        <v>0</v>
      </c>
      <c r="C57" s="207" t="s">
        <v>11</v>
      </c>
      <c r="D57" s="208">
        <v>0</v>
      </c>
      <c r="F57" s="205" t="s">
        <v>7</v>
      </c>
      <c r="G57" s="206">
        <v>0</v>
      </c>
      <c r="H57" s="207" t="s">
        <v>11</v>
      </c>
      <c r="I57" s="208">
        <v>0</v>
      </c>
      <c r="K57" s="205" t="s">
        <v>7</v>
      </c>
      <c r="L57" s="206">
        <v>0</v>
      </c>
      <c r="M57" s="207" t="s">
        <v>11</v>
      </c>
      <c r="N57" s="208">
        <v>0</v>
      </c>
    </row>
    <row r="58" spans="1:15" s="36" customFormat="1" ht="20.100000000000001" customHeight="1" x14ac:dyDescent="0.25">
      <c r="A58" s="210" t="s">
        <v>8</v>
      </c>
      <c r="B58" s="206">
        <f>VLOOKUP($D$92,'Area A'!$BU$6:$CP$196,19)</f>
        <v>51.200563427382761</v>
      </c>
      <c r="C58" s="211" t="s">
        <v>12</v>
      </c>
      <c r="D58" s="208">
        <f>VLOOKUP($D$92,'Area A'!$BU$6:$CP$196,20)</f>
        <v>2.85</v>
      </c>
      <c r="F58" s="210" t="s">
        <v>8</v>
      </c>
      <c r="G58" s="206">
        <f>VLOOKUP($I$92,'Area A'!$CS$6:$DN$196,19)</f>
        <v>60.184324651796956</v>
      </c>
      <c r="H58" s="211" t="s">
        <v>12</v>
      </c>
      <c r="I58" s="208">
        <f>VLOOKUP($I$92,'Area A'!$CS$6:$DN$196,20)</f>
        <v>2.85</v>
      </c>
      <c r="K58" s="210" t="s">
        <v>8</v>
      </c>
      <c r="L58" s="206">
        <f>VLOOKUP($N$92,'Area A'!$DQ$6:$EL$196,19)</f>
        <v>71.10455193681112</v>
      </c>
      <c r="M58" s="211" t="s">
        <v>12</v>
      </c>
      <c r="N58" s="208">
        <f>VLOOKUP($N$92,'Area A'!$DQ$6:$EL$196,20)</f>
        <v>2.85</v>
      </c>
    </row>
    <row r="59" spans="1:15" s="36" customFormat="1" ht="20.100000000000001" customHeight="1" thickBot="1" x14ac:dyDescent="0.3">
      <c r="A59" s="212" t="s">
        <v>9</v>
      </c>
      <c r="B59" s="213">
        <f>(2/D58)*((D89-(0.5*B58*D58*60))/60)+B58</f>
        <v>141.18816901184465</v>
      </c>
      <c r="C59" s="214" t="s">
        <v>13</v>
      </c>
      <c r="D59" s="215">
        <v>0</v>
      </c>
      <c r="F59" s="212" t="s">
        <v>9</v>
      </c>
      <c r="G59" s="213">
        <f>(2/I58)*((I89-(0.5*G58*I58*60))/60)+G58</f>
        <v>167.26148793172212</v>
      </c>
      <c r="H59" s="214" t="s">
        <v>13</v>
      </c>
      <c r="I59" s="215">
        <v>0</v>
      </c>
      <c r="K59" s="212" t="s">
        <v>9</v>
      </c>
      <c r="L59" s="213">
        <f>(2/N58)*((N89-(0.5*L58*N58*60))/60)+L58</f>
        <v>197.23156313225167</v>
      </c>
      <c r="M59" s="214" t="s">
        <v>13</v>
      </c>
      <c r="N59" s="215">
        <v>0</v>
      </c>
    </row>
    <row r="60" spans="1:15" s="36" customFormat="1" ht="20.100000000000001" customHeight="1" thickBot="1" x14ac:dyDescent="0.3">
      <c r="A60" s="38"/>
      <c r="B60" s="206"/>
      <c r="C60" s="216"/>
      <c r="D60" s="208"/>
      <c r="F60" s="38"/>
      <c r="G60" s="206"/>
      <c r="H60" s="216"/>
      <c r="I60" s="208"/>
      <c r="K60" s="38"/>
      <c r="L60" s="206"/>
      <c r="M60" s="216"/>
      <c r="N60" s="208"/>
    </row>
    <row r="61" spans="1:15" s="36" customFormat="1" ht="20.100000000000001" customHeight="1" x14ac:dyDescent="0.25">
      <c r="A61" s="361" t="s">
        <v>101</v>
      </c>
      <c r="B61" s="362"/>
      <c r="C61" s="362"/>
      <c r="D61" s="363"/>
      <c r="F61" s="361" t="s">
        <v>101</v>
      </c>
      <c r="G61" s="362"/>
      <c r="H61" s="362"/>
      <c r="I61" s="363"/>
      <c r="K61" s="361" t="s">
        <v>101</v>
      </c>
      <c r="L61" s="362"/>
      <c r="M61" s="362"/>
      <c r="N61" s="363"/>
    </row>
    <row r="62" spans="1:15" s="36" customFormat="1" ht="20.100000000000001" customHeight="1" x14ac:dyDescent="0.25">
      <c r="A62" s="364" t="s">
        <v>75</v>
      </c>
      <c r="B62" s="365"/>
      <c r="C62" s="365"/>
      <c r="D62" s="366"/>
      <c r="F62" s="364" t="s">
        <v>75</v>
      </c>
      <c r="G62" s="365"/>
      <c r="H62" s="365"/>
      <c r="I62" s="366"/>
      <c r="K62" s="364" t="s">
        <v>75</v>
      </c>
      <c r="L62" s="365"/>
      <c r="M62" s="365"/>
      <c r="N62" s="366"/>
    </row>
    <row r="63" spans="1:15" s="36" customFormat="1" ht="20.100000000000001" customHeight="1" x14ac:dyDescent="0.25">
      <c r="A63" s="21" t="s">
        <v>77</v>
      </c>
      <c r="B63" s="218" t="s">
        <v>3</v>
      </c>
      <c r="C63" s="218" t="s">
        <v>76</v>
      </c>
      <c r="D63" s="219" t="s">
        <v>5</v>
      </c>
      <c r="F63" s="21" t="s">
        <v>77</v>
      </c>
      <c r="G63" s="218" t="s">
        <v>3</v>
      </c>
      <c r="H63" s="218" t="s">
        <v>76</v>
      </c>
      <c r="I63" s="219" t="s">
        <v>5</v>
      </c>
      <c r="K63" s="21" t="s">
        <v>77</v>
      </c>
      <c r="L63" s="218" t="s">
        <v>3</v>
      </c>
      <c r="M63" s="218" t="s">
        <v>76</v>
      </c>
      <c r="N63" s="219" t="s">
        <v>5</v>
      </c>
    </row>
    <row r="64" spans="1:15" s="36" customFormat="1" ht="20.100000000000001" customHeight="1" x14ac:dyDescent="0.25">
      <c r="A64" s="205" t="s">
        <v>7</v>
      </c>
      <c r="B64" s="206">
        <v>0</v>
      </c>
      <c r="C64" s="207" t="s">
        <v>11</v>
      </c>
      <c r="D64" s="208">
        <v>0</v>
      </c>
      <c r="F64" s="205" t="s">
        <v>7</v>
      </c>
      <c r="G64" s="206">
        <v>0</v>
      </c>
      <c r="H64" s="207" t="s">
        <v>11</v>
      </c>
      <c r="I64" s="208">
        <v>0</v>
      </c>
      <c r="K64" s="205" t="s">
        <v>7</v>
      </c>
      <c r="L64" s="206">
        <v>0</v>
      </c>
      <c r="M64" s="207" t="s">
        <v>11</v>
      </c>
      <c r="N64" s="208">
        <v>0</v>
      </c>
    </row>
    <row r="65" spans="1:14" s="36" customFormat="1" ht="20.100000000000001" customHeight="1" x14ac:dyDescent="0.25">
      <c r="A65" s="210" t="s">
        <v>8</v>
      </c>
      <c r="B65" s="206">
        <f>VLOOKUP($D$92,'Area A'!$BU$6:$CP$196,6)</f>
        <v>10</v>
      </c>
      <c r="C65" s="211" t="s">
        <v>12</v>
      </c>
      <c r="D65" s="208">
        <f>VLOOKUP($D$92,'Area A'!$BU$6:$CP$196,7)</f>
        <v>4.191523767539139</v>
      </c>
      <c r="F65" s="210" t="s">
        <v>8</v>
      </c>
      <c r="G65" s="206">
        <f>VLOOKUP($I$92,'Area A'!$CS$6:$DN$196,6)</f>
        <v>10</v>
      </c>
      <c r="H65" s="211" t="s">
        <v>12</v>
      </c>
      <c r="I65" s="208">
        <f>VLOOKUP($I$92,'Area A'!$CS$6:$DN$196,7)</f>
        <v>4.1815371982930536</v>
      </c>
      <c r="K65" s="210" t="s">
        <v>8</v>
      </c>
      <c r="L65" s="206">
        <f>VLOOKUP($N$92,'Area A'!$DQ$6:$EL$196,6)</f>
        <v>10</v>
      </c>
      <c r="M65" s="211" t="s">
        <v>12</v>
      </c>
      <c r="N65" s="208">
        <f>VLOOKUP($N$92,'Area A'!$DQ$6:$EL$196,7)</f>
        <v>4.1331614332861557</v>
      </c>
    </row>
    <row r="66" spans="1:14" s="36" customFormat="1" ht="20.100000000000001" customHeight="1" x14ac:dyDescent="0.25">
      <c r="A66" s="210" t="s">
        <v>9</v>
      </c>
      <c r="B66" s="206">
        <f>VLOOKUP($D$92,'Area A'!$BU$6:$CP$196,8)</f>
        <v>48</v>
      </c>
      <c r="C66" s="211" t="s">
        <v>13</v>
      </c>
      <c r="D66" s="208">
        <f>VLOOKUP($D$92,'Area A'!$BU$6:$CP$196,9)</f>
        <v>4.191523767539139</v>
      </c>
      <c r="F66" s="210" t="s">
        <v>9</v>
      </c>
      <c r="G66" s="206">
        <f>VLOOKUP($I$92,'Area A'!$CS$6:$DN$196,8)</f>
        <v>57</v>
      </c>
      <c r="H66" s="211" t="s">
        <v>13</v>
      </c>
      <c r="I66" s="208">
        <f>VLOOKUP($I$92,'Area A'!$CS$6:$DN$196,9)</f>
        <v>4.1815371982930536</v>
      </c>
      <c r="K66" s="210" t="s">
        <v>9</v>
      </c>
      <c r="L66" s="206">
        <f>VLOOKUP($N$92,'Area A'!$DQ$6:$EL$196,8)</f>
        <v>68</v>
      </c>
      <c r="M66" s="211" t="s">
        <v>13</v>
      </c>
      <c r="N66" s="208">
        <f>VLOOKUP($N$92,'Area A'!$DQ$6:$EL$196,9)</f>
        <v>4.1331614332861557</v>
      </c>
    </row>
    <row r="67" spans="1:14" s="36" customFormat="1" ht="20.100000000000001" customHeight="1" thickBot="1" x14ac:dyDescent="0.3">
      <c r="A67" s="212" t="s">
        <v>10</v>
      </c>
      <c r="B67" s="213">
        <f>VLOOKUP($D$92,'Area A'!$BU$6:$CP$196,10)</f>
        <v>58</v>
      </c>
      <c r="C67" s="214" t="s">
        <v>14</v>
      </c>
      <c r="D67" s="215">
        <v>0</v>
      </c>
      <c r="F67" s="212" t="s">
        <v>10</v>
      </c>
      <c r="G67" s="213">
        <f>VLOOKUP($I$92,'Area A'!$CS$6:$DN$196,10)</f>
        <v>67</v>
      </c>
      <c r="H67" s="214" t="s">
        <v>14</v>
      </c>
      <c r="I67" s="215">
        <v>0</v>
      </c>
      <c r="K67" s="212" t="s">
        <v>10</v>
      </c>
      <c r="L67" s="213">
        <f>VLOOKUP($N$92,'Area A'!$DQ$6:$EL$196,10)</f>
        <v>78</v>
      </c>
      <c r="M67" s="214" t="s">
        <v>14</v>
      </c>
      <c r="N67" s="215">
        <v>0</v>
      </c>
    </row>
    <row r="68" spans="1:14" ht="20.100000000000001" customHeight="1" x14ac:dyDescent="0.25">
      <c r="A68" s="58"/>
      <c r="B68" s="59"/>
      <c r="C68" s="59"/>
      <c r="D68" s="30"/>
      <c r="F68" s="58"/>
      <c r="G68" s="59"/>
      <c r="H68" s="59"/>
      <c r="I68" s="30"/>
      <c r="K68" s="58"/>
      <c r="L68" s="59"/>
      <c r="M68" s="59"/>
      <c r="N68" s="30"/>
    </row>
    <row r="69" spans="1:14" ht="20.100000000000001" customHeight="1" x14ac:dyDescent="0.25">
      <c r="A69" s="58"/>
      <c r="B69" s="59"/>
      <c r="C69" s="59"/>
      <c r="D69" s="30"/>
      <c r="F69" s="58"/>
      <c r="G69" s="59"/>
      <c r="H69" s="59"/>
      <c r="I69" s="30"/>
      <c r="K69" s="58"/>
      <c r="L69" s="59"/>
      <c r="M69" s="59"/>
      <c r="N69" s="30"/>
    </row>
    <row r="70" spans="1:14" ht="20.100000000000001" customHeight="1" x14ac:dyDescent="0.25">
      <c r="A70" s="58"/>
      <c r="B70" s="59"/>
      <c r="C70" s="59"/>
      <c r="D70" s="30"/>
      <c r="F70" s="58"/>
      <c r="G70" s="59"/>
      <c r="H70" s="59"/>
      <c r="I70" s="30"/>
      <c r="K70" s="58"/>
      <c r="L70" s="59"/>
      <c r="M70" s="59"/>
      <c r="N70" s="30"/>
    </row>
    <row r="71" spans="1:14" ht="20.100000000000001" customHeight="1" x14ac:dyDescent="0.25">
      <c r="A71" s="58"/>
      <c r="B71" s="59"/>
      <c r="C71" s="59"/>
      <c r="D71" s="30"/>
      <c r="F71" s="58"/>
      <c r="G71" s="59"/>
      <c r="H71" s="59"/>
      <c r="I71" s="30"/>
      <c r="K71" s="58"/>
      <c r="L71" s="59"/>
      <c r="M71" s="59"/>
      <c r="N71" s="30"/>
    </row>
    <row r="72" spans="1:14" ht="20.100000000000001" customHeight="1" x14ac:dyDescent="0.25">
      <c r="A72" s="58"/>
      <c r="B72" s="59"/>
      <c r="C72" s="59"/>
      <c r="D72" s="30"/>
      <c r="F72" s="58"/>
      <c r="G72" s="59"/>
      <c r="H72" s="59"/>
      <c r="I72" s="30"/>
      <c r="K72" s="58"/>
      <c r="L72" s="59"/>
      <c r="M72" s="59"/>
      <c r="N72" s="30"/>
    </row>
    <row r="73" spans="1:14" ht="20.100000000000001" customHeight="1" x14ac:dyDescent="0.25">
      <c r="A73" s="58"/>
      <c r="B73" s="59"/>
      <c r="C73" s="59"/>
      <c r="D73" s="30"/>
      <c r="F73" s="58"/>
      <c r="G73" s="59"/>
      <c r="H73" s="59"/>
      <c r="I73" s="30"/>
      <c r="K73" s="58"/>
      <c r="L73" s="59"/>
      <c r="M73" s="59"/>
      <c r="N73" s="30"/>
    </row>
    <row r="74" spans="1:14" ht="20.100000000000001" customHeight="1" x14ac:dyDescent="0.25">
      <c r="A74" s="58"/>
      <c r="B74" s="59"/>
      <c r="C74" s="59"/>
      <c r="D74" s="30"/>
      <c r="F74" s="58"/>
      <c r="G74" s="59"/>
      <c r="H74" s="59"/>
      <c r="I74" s="30"/>
      <c r="K74" s="58"/>
      <c r="L74" s="59"/>
      <c r="M74" s="59"/>
      <c r="N74" s="30"/>
    </row>
    <row r="75" spans="1:14" ht="20.100000000000001" customHeight="1" x14ac:dyDescent="0.25">
      <c r="A75" s="58"/>
      <c r="B75" s="59"/>
      <c r="C75" s="59"/>
      <c r="D75" s="30"/>
      <c r="F75" s="58"/>
      <c r="G75" s="59"/>
      <c r="H75" s="59"/>
      <c r="I75" s="30"/>
      <c r="K75" s="58"/>
      <c r="L75" s="59"/>
      <c r="M75" s="59"/>
      <c r="N75" s="30"/>
    </row>
    <row r="76" spans="1:14" ht="20.100000000000001" customHeight="1" x14ac:dyDescent="0.25">
      <c r="A76" s="58"/>
      <c r="B76" s="59"/>
      <c r="C76" s="59"/>
      <c r="D76" s="30"/>
      <c r="F76" s="58"/>
      <c r="G76" s="59"/>
      <c r="H76" s="59"/>
      <c r="I76" s="30"/>
      <c r="K76" s="58"/>
      <c r="L76" s="59"/>
      <c r="M76" s="59"/>
      <c r="N76" s="30"/>
    </row>
    <row r="77" spans="1:14" ht="20.100000000000001" customHeight="1" x14ac:dyDescent="0.25">
      <c r="A77" s="58"/>
      <c r="B77" s="59"/>
      <c r="C77" s="59"/>
      <c r="D77" s="30"/>
      <c r="F77" s="58"/>
      <c r="G77" s="59"/>
      <c r="H77" s="59"/>
      <c r="I77" s="30"/>
      <c r="K77" s="58"/>
      <c r="L77" s="59"/>
      <c r="M77" s="59"/>
      <c r="N77" s="30"/>
    </row>
    <row r="78" spans="1:14" ht="20.100000000000001" customHeight="1" x14ac:dyDescent="0.25">
      <c r="A78" s="58"/>
      <c r="B78" s="59"/>
      <c r="C78" s="59"/>
      <c r="D78" s="30"/>
      <c r="F78" s="58"/>
      <c r="G78" s="59"/>
      <c r="H78" s="59"/>
      <c r="I78" s="30"/>
      <c r="K78" s="58"/>
      <c r="L78" s="59"/>
      <c r="M78" s="59"/>
      <c r="N78" s="30"/>
    </row>
    <row r="79" spans="1:14" ht="20.100000000000001" customHeight="1" x14ac:dyDescent="0.25">
      <c r="A79" s="58"/>
      <c r="B79" s="59"/>
      <c r="C79" s="59"/>
      <c r="D79" s="30"/>
      <c r="F79" s="58"/>
      <c r="G79" s="59"/>
      <c r="H79" s="59"/>
      <c r="I79" s="30"/>
      <c r="K79" s="58"/>
      <c r="L79" s="59"/>
      <c r="M79" s="59"/>
      <c r="N79" s="30"/>
    </row>
    <row r="80" spans="1:14" ht="20.100000000000001" customHeight="1" x14ac:dyDescent="0.25">
      <c r="A80" s="58"/>
      <c r="B80" s="59"/>
      <c r="C80" s="59"/>
      <c r="D80" s="30"/>
      <c r="F80" s="58"/>
      <c r="G80" s="59"/>
      <c r="H80" s="59"/>
      <c r="I80" s="30"/>
      <c r="K80" s="58"/>
      <c r="L80" s="59"/>
      <c r="M80" s="59"/>
      <c r="N80" s="30"/>
    </row>
    <row r="81" spans="1:14" ht="20.100000000000001" customHeight="1" x14ac:dyDescent="0.25">
      <c r="A81" s="58"/>
      <c r="B81" s="59"/>
      <c r="C81" s="59"/>
      <c r="D81" s="30"/>
      <c r="F81" s="58"/>
      <c r="G81" s="59"/>
      <c r="H81" s="59"/>
      <c r="I81" s="30"/>
      <c r="K81" s="58"/>
      <c r="L81" s="59"/>
      <c r="M81" s="59"/>
      <c r="N81" s="30"/>
    </row>
    <row r="82" spans="1:14" ht="20.100000000000001" customHeight="1" x14ac:dyDescent="0.25">
      <c r="A82" s="58"/>
      <c r="B82" s="59"/>
      <c r="C82" s="59"/>
      <c r="D82" s="30"/>
      <c r="F82" s="58"/>
      <c r="G82" s="59"/>
      <c r="H82" s="59"/>
      <c r="I82" s="30"/>
      <c r="K82" s="58"/>
      <c r="L82" s="59"/>
      <c r="M82" s="59"/>
      <c r="N82" s="30"/>
    </row>
    <row r="83" spans="1:14" ht="20.100000000000001" customHeight="1" x14ac:dyDescent="0.25">
      <c r="A83" s="58"/>
      <c r="B83" s="59"/>
      <c r="C83" s="59"/>
      <c r="D83" s="30"/>
      <c r="F83" s="58"/>
      <c r="G83" s="59"/>
      <c r="H83" s="59"/>
      <c r="I83" s="30"/>
      <c r="K83" s="58"/>
      <c r="L83" s="59"/>
      <c r="M83" s="59"/>
      <c r="N83" s="30"/>
    </row>
    <row r="84" spans="1:14" ht="20.100000000000001" customHeight="1" x14ac:dyDescent="0.25">
      <c r="A84" s="58"/>
      <c r="B84" s="59"/>
      <c r="C84" s="59"/>
      <c r="D84" s="30"/>
      <c r="F84" s="58"/>
      <c r="G84" s="59"/>
      <c r="H84" s="59"/>
      <c r="I84" s="30"/>
      <c r="K84" s="58"/>
      <c r="L84" s="59"/>
      <c r="M84" s="59"/>
      <c r="N84" s="30"/>
    </row>
    <row r="85" spans="1:14" ht="20.100000000000001" customHeight="1" x14ac:dyDescent="0.25">
      <c r="A85" s="58"/>
      <c r="B85" s="59"/>
      <c r="C85" s="59"/>
      <c r="D85" s="30"/>
      <c r="F85" s="58"/>
      <c r="G85" s="59"/>
      <c r="H85" s="59"/>
      <c r="I85" s="30"/>
      <c r="K85" s="58"/>
      <c r="L85" s="59"/>
      <c r="M85" s="59"/>
      <c r="N85" s="30"/>
    </row>
    <row r="86" spans="1:14" ht="20.100000000000001" customHeight="1" x14ac:dyDescent="0.25">
      <c r="A86" s="58"/>
      <c r="B86" s="59"/>
      <c r="C86" s="59"/>
      <c r="D86" s="30"/>
      <c r="F86" s="58"/>
      <c r="G86" s="59"/>
      <c r="H86" s="59"/>
      <c r="I86" s="30"/>
      <c r="K86" s="58"/>
      <c r="L86" s="59"/>
      <c r="M86" s="59"/>
      <c r="N86" s="30"/>
    </row>
    <row r="87" spans="1:14" ht="20.100000000000001" customHeight="1" x14ac:dyDescent="0.25">
      <c r="A87" s="58"/>
      <c r="B87" s="59"/>
      <c r="C87" s="59"/>
      <c r="D87" s="30"/>
      <c r="F87" s="58"/>
      <c r="G87" s="59"/>
      <c r="H87" s="59"/>
      <c r="I87" s="30"/>
      <c r="K87" s="58"/>
      <c r="L87" s="59"/>
      <c r="M87" s="59"/>
      <c r="N87" s="30"/>
    </row>
    <row r="88" spans="1:14" ht="20.100000000000001" customHeight="1" x14ac:dyDescent="0.25">
      <c r="A88" s="58"/>
      <c r="B88" s="59"/>
      <c r="C88" s="59"/>
      <c r="D88" s="30"/>
      <c r="F88" s="58"/>
      <c r="G88" s="59"/>
      <c r="H88" s="59"/>
      <c r="I88" s="30"/>
      <c r="K88" s="58"/>
      <c r="L88" s="59"/>
      <c r="M88" s="59"/>
      <c r="N88" s="30"/>
    </row>
    <row r="89" spans="1:14" ht="20.100000000000001" customHeight="1" x14ac:dyDescent="0.25">
      <c r="A89" s="58"/>
      <c r="B89" s="59"/>
      <c r="C89" s="7" t="s">
        <v>102</v>
      </c>
      <c r="D89" s="61">
        <f>((0.5*B65*D65)+((B66-B65)*D65)+(0.5*(B67-B66)*D66))*60</f>
        <v>12071.58845051272</v>
      </c>
      <c r="F89" s="58"/>
      <c r="G89" s="59"/>
      <c r="H89" s="7" t="s">
        <v>102</v>
      </c>
      <c r="I89" s="61">
        <f>((0.5*G65*I65)+((G66-G65)*I65)+(0.5*(G67-G66)*I66))*60</f>
        <v>14300.857218162242</v>
      </c>
      <c r="K89" s="58"/>
      <c r="L89" s="59"/>
      <c r="M89" s="7" t="s">
        <v>102</v>
      </c>
      <c r="N89" s="61">
        <f>((0.5*L65*N65)+((L66-L65)*N65)+(0.5*(L67-L66)*N66))*60</f>
        <v>16863.298647807518</v>
      </c>
    </row>
    <row r="90" spans="1:14" ht="20.100000000000001" customHeight="1" x14ac:dyDescent="0.25">
      <c r="A90" s="58"/>
      <c r="B90" s="59"/>
      <c r="C90" s="7" t="s">
        <v>105</v>
      </c>
      <c r="D90" s="61">
        <f>((0.5*B58*D58)+(0.5*(B59-B58)*D58))*60</f>
        <v>12071.588450512718</v>
      </c>
      <c r="F90" s="58"/>
      <c r="G90" s="59"/>
      <c r="H90" s="7" t="s">
        <v>105</v>
      </c>
      <c r="I90" s="61">
        <f>((0.5*G58*I58)+(0.5*(G59-G58)*I58))*60</f>
        <v>14300.857218162242</v>
      </c>
      <c r="K90" s="58"/>
      <c r="L90" s="59"/>
      <c r="M90" s="7" t="s">
        <v>105</v>
      </c>
      <c r="N90" s="61">
        <f>((0.5*L58*N58)+(0.5*(L59-L58)*N58))*60</f>
        <v>16863.298647807518</v>
      </c>
    </row>
    <row r="91" spans="1:14" ht="20.100000000000001" customHeight="1" x14ac:dyDescent="0.25">
      <c r="A91" s="58"/>
      <c r="B91" s="59"/>
      <c r="C91" s="60" t="s">
        <v>104</v>
      </c>
      <c r="D91" s="61">
        <f>D89-((0.5*B58*D58)+(0.5*(B67-B58)*D58))*60</f>
        <v>7112.5884505127196</v>
      </c>
      <c r="F91" s="58"/>
      <c r="G91" s="59"/>
      <c r="H91" s="60" t="s">
        <v>104</v>
      </c>
      <c r="I91" s="61">
        <f>I89-((0.5*G58*I58)+(0.5*(G67-G58)*I58))*60</f>
        <v>8572.3572181622421</v>
      </c>
      <c r="K91" s="58"/>
      <c r="L91" s="59"/>
      <c r="M91" s="60" t="s">
        <v>104</v>
      </c>
      <c r="N91" s="61">
        <f>N89-((0.5*L58*N58)+(0.5*(L67-L58)*N58))*60</f>
        <v>10194.298647807518</v>
      </c>
    </row>
    <row r="92" spans="1:14" ht="20.100000000000001" customHeight="1" x14ac:dyDescent="0.25">
      <c r="A92" s="58"/>
      <c r="B92" s="59"/>
      <c r="C92" s="60" t="s">
        <v>68</v>
      </c>
      <c r="D92" s="61">
        <f>'Area A'!CR198</f>
        <v>48</v>
      </c>
      <c r="F92" s="58"/>
      <c r="G92" s="59"/>
      <c r="H92" s="60" t="s">
        <v>68</v>
      </c>
      <c r="I92" s="61">
        <f>'Area A'!DP198</f>
        <v>57</v>
      </c>
      <c r="K92" s="58"/>
      <c r="L92" s="59"/>
      <c r="M92" s="60" t="s">
        <v>68</v>
      </c>
      <c r="N92" s="61">
        <f>'Area A'!EN198</f>
        <v>68</v>
      </c>
    </row>
    <row r="93" spans="1:14" ht="20.100000000000001" customHeight="1" x14ac:dyDescent="0.25">
      <c r="A93" s="58"/>
      <c r="B93" s="59"/>
      <c r="C93" s="59"/>
      <c r="D93" s="182" t="str">
        <f>IF(D92&gt;=200,"Caution! Above critical duration is at maximum. Further evaluation needed.","")</f>
        <v/>
      </c>
      <c r="E93" s="59"/>
      <c r="F93" s="58"/>
      <c r="G93" s="59"/>
      <c r="H93" s="59"/>
      <c r="I93" s="182" t="str">
        <f>IF(I92&gt;=200,"Caution! Above critical duration is at maximum. Further evaluation needed.","")</f>
        <v/>
      </c>
      <c r="J93" s="59"/>
      <c r="K93" s="58"/>
      <c r="L93" s="59"/>
      <c r="M93" s="59"/>
      <c r="N93" s="182" t="str">
        <f>IF(N92&gt;=200,"Caution! Above critical duration is at maximum. Further evaluation needed.","")</f>
        <v/>
      </c>
    </row>
    <row r="94" spans="1:14" ht="20.100000000000001" customHeight="1" thickBot="1" x14ac:dyDescent="0.3">
      <c r="A94" s="62"/>
      <c r="B94" s="63"/>
      <c r="C94" s="64" t="s">
        <v>133</v>
      </c>
      <c r="D94" s="65">
        <f>(B67-B65)/B65</f>
        <v>4.8</v>
      </c>
      <c r="F94" s="62"/>
      <c r="G94" s="63"/>
      <c r="H94" s="64" t="s">
        <v>133</v>
      </c>
      <c r="I94" s="65">
        <f>(G67-G65)/G65</f>
        <v>5.7</v>
      </c>
      <c r="K94" s="62"/>
      <c r="L94" s="63"/>
      <c r="M94" s="64" t="s">
        <v>133</v>
      </c>
      <c r="N94" s="65">
        <f>(L67-L65)/L65</f>
        <v>6.8</v>
      </c>
    </row>
    <row r="95" spans="1:14" ht="12.75" customHeight="1" x14ac:dyDescent="0.25"/>
  </sheetData>
  <sheetProtection password="DFCF" sheet="1" objects="1" scenarios="1" selectLockedCells="1" selectUnlockedCells="1"/>
  <mergeCells count="36">
    <mergeCell ref="A2:N2"/>
    <mergeCell ref="C5:G5"/>
    <mergeCell ref="H5:L5"/>
    <mergeCell ref="G4:H4"/>
    <mergeCell ref="A3:N3"/>
    <mergeCell ref="A1:N1"/>
    <mergeCell ref="A61:D61"/>
    <mergeCell ref="A62:D62"/>
    <mergeCell ref="F53:I53"/>
    <mergeCell ref="F54:I54"/>
    <mergeCell ref="F55:I55"/>
    <mergeCell ref="F61:I61"/>
    <mergeCell ref="A19:D19"/>
    <mergeCell ref="F19:I19"/>
    <mergeCell ref="A53:D53"/>
    <mergeCell ref="A54:D54"/>
    <mergeCell ref="A55:D55"/>
    <mergeCell ref="K53:N53"/>
    <mergeCell ref="K54:N54"/>
    <mergeCell ref="K55:N55"/>
    <mergeCell ref="K18:N18"/>
    <mergeCell ref="F62:I62"/>
    <mergeCell ref="K19:N19"/>
    <mergeCell ref="K61:N61"/>
    <mergeCell ref="K62:N62"/>
    <mergeCell ref="F18:I18"/>
    <mergeCell ref="A10:D10"/>
    <mergeCell ref="A11:D11"/>
    <mergeCell ref="A18:D18"/>
    <mergeCell ref="A12:D12"/>
    <mergeCell ref="K10:N10"/>
    <mergeCell ref="F10:I10"/>
    <mergeCell ref="F11:I11"/>
    <mergeCell ref="F12:I12"/>
    <mergeCell ref="K11:N11"/>
    <mergeCell ref="K12:N12"/>
  </mergeCells>
  <phoneticPr fontId="4" type="noConversion"/>
  <conditionalFormatting sqref="D49 I49 N49 N92 I92 D92">
    <cfRule type="cellIs" dxfId="3" priority="1" stopIfTrue="1" operator="greaterThanOrEqual">
      <formula>200</formula>
    </cfRule>
  </conditionalFormatting>
  <printOptions horizontalCentered="1" verticalCentered="1"/>
  <pageMargins left="0.5" right="0.5" top="0.5" bottom="0.5" header="0.5" footer="0.25"/>
  <pageSetup scale="51" fitToHeight="2" orientation="landscape" r:id="rId1"/>
  <headerFooter alignWithMargins="0">
    <oddFooter>&amp;L&amp;F&amp;CPage &amp;P of &amp;N&amp;R&amp;D</oddFooter>
  </headerFooter>
  <rowBreaks count="1" manualBreakCount="1">
    <brk id="51" max="1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23</vt:i4>
      </vt:variant>
    </vt:vector>
  </HeadingPairs>
  <TitlesOfParts>
    <vt:vector size="38" baseType="lpstr">
      <vt:lpstr>Design</vt:lpstr>
      <vt:lpstr>Area A</vt:lpstr>
      <vt:lpstr>Area B</vt:lpstr>
      <vt:lpstr>Area C</vt:lpstr>
      <vt:lpstr>Area D</vt:lpstr>
      <vt:lpstr>Intensity Equation</vt:lpstr>
      <vt:lpstr>Ohio Intensities</vt:lpstr>
      <vt:lpstr>Area A RM Hydrographs</vt:lpstr>
      <vt:lpstr>Area A MRM Hydrographs</vt:lpstr>
      <vt:lpstr>Area B RM Hydrographs</vt:lpstr>
      <vt:lpstr>Area B MRM Hydrographs</vt:lpstr>
      <vt:lpstr>Area C RM Hydrographs</vt:lpstr>
      <vt:lpstr>Area C MRM Hydrographs</vt:lpstr>
      <vt:lpstr>Area D RM Hydrographs</vt:lpstr>
      <vt:lpstr>Area D MRM Hydrographs</vt:lpstr>
      <vt:lpstr>Approximately_which_storm_event_corresponds_to_the_above_capacity?</vt:lpstr>
      <vt:lpstr>'Area A MRM Hydrographs'!Print_Area</vt:lpstr>
      <vt:lpstr>'Area A RM Hydrographs'!Print_Area</vt:lpstr>
      <vt:lpstr>'Area B MRM Hydrographs'!Print_Area</vt:lpstr>
      <vt:lpstr>'Area B RM Hydrographs'!Print_Area</vt:lpstr>
      <vt:lpstr>'Area C MRM Hydrographs'!Print_Area</vt:lpstr>
      <vt:lpstr>'Area C RM Hydrographs'!Print_Area</vt:lpstr>
      <vt:lpstr>'Area D MRM Hydrographs'!Print_Area</vt:lpstr>
      <vt:lpstr>'Area D RM Hydrographs'!Print_Area</vt:lpstr>
      <vt:lpstr>Design!Print_Area</vt:lpstr>
      <vt:lpstr>'Intensity Equation'!Print_Area</vt:lpstr>
      <vt:lpstr>'Area A MRM Hydrographs'!Print_Titles</vt:lpstr>
      <vt:lpstr>'Area A RM Hydrographs'!Print_Titles</vt:lpstr>
      <vt:lpstr>'Area B MRM Hydrographs'!Print_Titles</vt:lpstr>
      <vt:lpstr>'Area B RM Hydrographs'!Print_Titles</vt:lpstr>
      <vt:lpstr>'Area C MRM Hydrographs'!Print_Titles</vt:lpstr>
      <vt:lpstr>'Area C RM Hydrographs'!Print_Titles</vt:lpstr>
      <vt:lpstr>'Area D MRM Hydrographs'!Print_Titles</vt:lpstr>
      <vt:lpstr>'Area D RM Hydrographs'!Print_Titles</vt:lpstr>
      <vt:lpstr>Design!Print_Titles</vt:lpstr>
      <vt:lpstr>'Ohio Intensities'!Print_Titles</vt:lpstr>
      <vt:lpstr>StormEvent</vt:lpstr>
      <vt:lpstr>StormEvents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Christopher D. Barnes</dc:creator>
  <cp:lastModifiedBy>cdbarnes</cp:lastModifiedBy>
  <cp:lastPrinted>2017-01-12T16:58:05Z</cp:lastPrinted>
  <dcterms:created xsi:type="dcterms:W3CDTF">2000-01-21T15:54:47Z</dcterms:created>
  <dcterms:modified xsi:type="dcterms:W3CDTF">2017-01-24T15:56:19Z</dcterms:modified>
</cp:coreProperties>
</file>